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pivotTables/pivotTable11.xml" ContentType="application/vnd.openxmlformats-officedocument.spreadsheetml.pivotTab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pivotTables/pivotTable12.xml" ContentType="application/vnd.openxmlformats-officedocument.spreadsheetml.pivotTab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ml.chartshapes+xml"/>
  <Override PartName="/xl/charts/chart23.xml" ContentType="application/vnd.openxmlformats-officedocument.drawingml.chart+xml"/>
  <Override PartName="/xl/drawings/drawing19.xml" ContentType="application/vnd.openxmlformats-officedocument.drawingml.chartshapes+xml"/>
  <Override PartName="/xl/charts/chart24.xml" ContentType="application/vnd.openxmlformats-officedocument.drawingml.chart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drawings/drawing2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2.xml" ContentType="application/vnd.openxmlformats-officedocument.drawingml.chartshapes+xml"/>
  <Override PartName="/xl/charts/chart28.xml" ContentType="application/vnd.openxmlformats-officedocument.drawingml.chart+xml"/>
  <Override PartName="/xl/drawings/drawing23.xml" ContentType="application/vnd.openxmlformats-officedocument.drawingml.chartshapes+xml"/>
  <Override PartName="/xl/charts/chart29.xml" ContentType="application/vnd.openxmlformats-officedocument.drawingml.chart+xml"/>
  <Override PartName="/xl/drawings/drawing24.xml" ContentType="application/vnd.openxmlformats-officedocument.drawingml.chartshapes+xml"/>
  <Override PartName="/xl/charts/chart30.xml" ContentType="application/vnd.openxmlformats-officedocument.drawingml.chart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drawings/drawing26.xml" ContentType="application/vnd.openxmlformats-officedocument.drawingml.chartshapes+xml"/>
  <Override PartName="/xl/charts/chart32.xml" ContentType="application/vnd.openxmlformats-officedocument.drawingml.chart+xml"/>
  <Override PartName="/xl/drawings/drawing27.xml" ContentType="application/vnd.openxmlformats-officedocument.drawingml.chartshapes+xml"/>
  <Override PartName="/xl/charts/chart33.xml" ContentType="application/vnd.openxmlformats-officedocument.drawingml.chart+xml"/>
  <Override PartName="/xl/drawings/drawing28.xml" ContentType="application/vnd.openxmlformats-officedocument.drawingml.chartshapes+xml"/>
  <Override PartName="/xl/pivotTables/pivotTable13.xml" ContentType="application/vnd.openxmlformats-officedocument.spreadsheetml.pivotTable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pivotTables/pivotTable14.xml" ContentType="application/vnd.openxmlformats-officedocument.spreadsheetml.pivotTable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drawings/drawing33.xml" ContentType="application/vnd.openxmlformats-officedocument.drawingml.chartshapes+xml"/>
  <Override PartName="/xl/charts/chart41.xml" ContentType="application/vnd.openxmlformats-officedocument.drawingml.chart+xml"/>
  <Override PartName="/xl/drawings/drawing34.xml" ContentType="application/vnd.openxmlformats-officedocument.drawingml.chartshapes+xml"/>
  <Override PartName="/xl/charts/chart42.xml" ContentType="application/vnd.openxmlformats-officedocument.drawingml.chart+xml"/>
  <Override PartName="/xl/drawings/drawing35.xml" ContentType="application/vnd.openxmlformats-officedocument.drawingml.chartshapes+xml"/>
  <Override PartName="/xl/charts/chart43.xml" ContentType="application/vnd.openxmlformats-officedocument.drawingml.chart+xml"/>
  <Override PartName="/xl/drawings/drawing36.xml" ContentType="application/vnd.openxmlformats-officedocument.drawingml.chartshapes+xml"/>
  <Override PartName="/xl/charts/chart44.xml" ContentType="application/vnd.openxmlformats-officedocument.drawingml.chart+xml"/>
  <Override PartName="/xl/drawings/drawing37.xml" ContentType="application/vnd.openxmlformats-officedocument.drawingml.chartshapes+xml"/>
  <Override PartName="/xl/charts/chart45.xml" ContentType="application/vnd.openxmlformats-officedocument.drawingml.chart+xml"/>
  <Override PartName="/xl/drawings/drawing38.xml" ContentType="application/vnd.openxmlformats-officedocument.drawingml.chartshapes+xml"/>
  <Override PartName="/xl/charts/chart46.xml" ContentType="application/vnd.openxmlformats-officedocument.drawingml.chart+xml"/>
  <Override PartName="/xl/drawings/drawing39.xml" ContentType="application/vnd.openxmlformats-officedocument.drawingml.chartshapes+xml"/>
  <Override PartName="/xl/charts/chart47.xml" ContentType="application/vnd.openxmlformats-officedocument.drawingml.chart+xml"/>
  <Override PartName="/xl/drawings/drawing40.xml" ContentType="application/vnd.openxmlformats-officedocument.drawingml.chartshapes+xml"/>
  <Override PartName="/xl/charts/chart48.xml" ContentType="application/vnd.openxmlformats-officedocument.drawingml.chart+xml"/>
  <Override PartName="/xl/drawings/drawing41.xml" ContentType="application/vnd.openxmlformats-officedocument.drawingml.chartshapes+xml"/>
  <Override PartName="/xl/pivotTables/pivotTable15.xml" ContentType="application/vnd.openxmlformats-officedocument.spreadsheetml.pivotTable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pivotTables/pivotTable16.xml" ContentType="application/vnd.openxmlformats-officedocument.spreadsheetml.pivotTable+xml"/>
  <Override PartName="/xl/drawings/drawing4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4.xml" ContentType="application/vnd.openxmlformats-officedocument.drawing+xml"/>
  <Override PartName="/xl/charts/chart57.xml" ContentType="application/vnd.openxmlformats-officedocument.drawingml.chart+xml"/>
  <Override PartName="/xl/pivotTables/pivotTable17.xml" ContentType="application/vnd.openxmlformats-officedocument.spreadsheetml.pivotTable+xml"/>
  <Override PartName="/xl/drawings/drawing45.xml" ContentType="application/vnd.openxmlformats-officedocument.drawing+xml"/>
  <Override PartName="/xl/charts/chart58.xml" ContentType="application/vnd.openxmlformats-officedocument.drawingml.chart+xml"/>
  <Override PartName="/xl/drawings/drawing46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47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5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-105" yWindow="-105" windowWidth="20700" windowHeight="11760" tabRatio="730"/>
  </bookViews>
  <sheets>
    <sheet name="3.1" sheetId="1" r:id="rId1"/>
    <sheet name="3.1.2" sheetId="2" r:id="rId2"/>
    <sheet name="3.2.1" sheetId="3" r:id="rId3"/>
    <sheet name="3.2.1.2 y 3.2.1.3" sheetId="4" r:id="rId4"/>
    <sheet name="3.2.2.1 - 3.2.2.2" sheetId="5" r:id="rId5"/>
    <sheet name="3.2.2.3" sheetId="6" r:id="rId6"/>
    <sheet name="3.2.3.1" sheetId="7" r:id="rId7"/>
    <sheet name="3.2.3.2" sheetId="8" r:id="rId8"/>
    <sheet name="3.3.1" sheetId="9" r:id="rId9"/>
    <sheet name="3.3.2.1 (PI)" sheetId="11" r:id="rId10"/>
    <sheet name="3.3.2.1 (Graf)" sheetId="12" r:id="rId11"/>
    <sheet name="3.3.2.2 (PI)" sheetId="13" r:id="rId12"/>
    <sheet name="3.3.2.2 (Graf) y 3.3.2.3" sheetId="14" r:id="rId13"/>
    <sheet name="3.4.1 PE" sheetId="15" r:id="rId14"/>
    <sheet name="3.4.2.1 (PE)" sheetId="16" r:id="rId15"/>
    <sheet name="3.4.2.1 (Graf)" sheetId="17" r:id="rId16"/>
    <sheet name="3.4.2.2" sheetId="18" r:id="rId17"/>
    <sheet name="3.4.2.2 - 3.4.2.3" sheetId="19" r:id="rId18"/>
    <sheet name="3.5.1" sheetId="20" r:id="rId19"/>
    <sheet name="3.5.2.1" sheetId="21" r:id="rId20"/>
    <sheet name="3.5.2.1 GRAF" sheetId="22" r:id="rId21"/>
    <sheet name="3.5.2.2" sheetId="23" r:id="rId22"/>
    <sheet name="3.5.2.2 - 3.5.2.3" sheetId="24" r:id="rId23"/>
    <sheet name="3.5.3.1.1" sheetId="25" r:id="rId24"/>
    <sheet name="3.5.3.1.1 GRAF" sheetId="26" r:id="rId25"/>
    <sheet name="3.5.3.1.2" sheetId="27" r:id="rId26"/>
    <sheet name="3.5.3.1.3" sheetId="28" r:id="rId27"/>
    <sheet name="3.5.3.2.1" sheetId="29" r:id="rId28"/>
    <sheet name="3.5.3.2.1 Graf" sheetId="30" r:id="rId29"/>
    <sheet name="3.5.3.2.2" sheetId="31" r:id="rId30"/>
    <sheet name="3.5.3.2.2 Graf" sheetId="32" r:id="rId31"/>
    <sheet name="3.6.1 - 3.6.2" sheetId="33" r:id="rId32"/>
    <sheet name="3.6.3" sheetId="34" r:id="rId33"/>
    <sheet name="3.6.3.2" sheetId="35" r:id="rId34"/>
    <sheet name="3.6.3.2.3.1" sheetId="36" r:id="rId35"/>
    <sheet name="3.6.3.2.3.2" sheetId="37" r:id="rId36"/>
    <sheet name="3.6.3.2.4" sheetId="38" r:id="rId37"/>
    <sheet name="3.6.3.2.5" sheetId="39" r:id="rId38"/>
  </sheets>
  <externalReferences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6" hidden="1">'3.2.3.1'!$V$5:$W$725</definedName>
    <definedName name="_xlnm._FilterDatabase" localSheetId="9" hidden="1">'3.3.2.1 (PI)'!$B$5:$P$90</definedName>
    <definedName name="_xlnm._FilterDatabase" localSheetId="11" hidden="1">'3.3.2.2 (PI)'!$B$3:$J$81</definedName>
    <definedName name="_xlnm._FilterDatabase" localSheetId="16" hidden="1">'3.4.2.2'!$R$3:$R$97</definedName>
    <definedName name="_xlnm._FilterDatabase" localSheetId="19" hidden="1">'3.5.2.1'!$B$6:$T$90</definedName>
    <definedName name="_xlnm._FilterDatabase" localSheetId="21" hidden="1">'3.5.2.2'!$B$4:$O$86</definedName>
    <definedName name="_xlnm._FilterDatabase" localSheetId="27" hidden="1">'3.5.3.2.1'!$B$5:$Q$338</definedName>
    <definedName name="_xlnm._FilterDatabase" localSheetId="29" hidden="1">'3.5.3.2.2'!$B$3:$Q$311</definedName>
    <definedName name="_xlnm._FilterDatabase" localSheetId="34" hidden="1">'3.6.3.2.3.1'!$B$6:$Q$53</definedName>
    <definedName name="_xlnm._FilterDatabase" localSheetId="35" hidden="1">'3.6.3.2.3.2'!$B$5:$Q$80</definedName>
    <definedName name="AMAZONAS" localSheetId="6">#REF!</definedName>
    <definedName name="AMAZONAS" localSheetId="7">#REF!</definedName>
    <definedName name="AMAZONAS" localSheetId="10">#REF!</definedName>
    <definedName name="AMAZONAS" localSheetId="9">#REF!</definedName>
    <definedName name="AMAZONAS" localSheetId="12">#REF!</definedName>
    <definedName name="AMAZONAS" localSheetId="11">#REF!</definedName>
    <definedName name="AMAZONAS" localSheetId="15">#REF!</definedName>
    <definedName name="AMAZONAS" localSheetId="14">#REF!</definedName>
    <definedName name="AMAZONAS" localSheetId="16">#REF!</definedName>
    <definedName name="AMAZONAS" localSheetId="17">#REF!</definedName>
    <definedName name="AMAZONAS" localSheetId="19">#REF!</definedName>
    <definedName name="AMAZONAS" localSheetId="20">#REF!</definedName>
    <definedName name="AMAZONAS" localSheetId="21">#REF!</definedName>
    <definedName name="AMAZONAS" localSheetId="22">#REF!</definedName>
    <definedName name="AMAZONAS" localSheetId="23">#REF!</definedName>
    <definedName name="AMAZONAS" localSheetId="24">#REF!</definedName>
    <definedName name="AMAZONAS" localSheetId="25">#REF!</definedName>
    <definedName name="AMAZONAS" localSheetId="26">#REF!</definedName>
    <definedName name="AMAZONAS" localSheetId="27">#REF!</definedName>
    <definedName name="AMAZONAS" localSheetId="29">#REF!</definedName>
    <definedName name="AMAZONAS" localSheetId="31">#REF!</definedName>
    <definedName name="AMAZONAS" localSheetId="32">#REF!</definedName>
    <definedName name="AMAZONAS" localSheetId="33">#REF!</definedName>
    <definedName name="AMAZONAS" localSheetId="34">#REF!</definedName>
    <definedName name="AMAZONAS" localSheetId="35">#REF!</definedName>
    <definedName name="AMAZONAS" localSheetId="36">#REF!</definedName>
    <definedName name="AMAZONAS">#REF!</definedName>
    <definedName name="ANCASH" localSheetId="6">#REF!</definedName>
    <definedName name="ANCASH" localSheetId="7">#REF!</definedName>
    <definedName name="ANCASH" localSheetId="10">#REF!</definedName>
    <definedName name="ANCASH" localSheetId="9">#REF!</definedName>
    <definedName name="ANCASH" localSheetId="12">#REF!</definedName>
    <definedName name="ANCASH" localSheetId="11">#REF!</definedName>
    <definedName name="ANCASH" localSheetId="15">#REF!</definedName>
    <definedName name="ANCASH" localSheetId="14">#REF!</definedName>
    <definedName name="ANCASH" localSheetId="16">#REF!</definedName>
    <definedName name="ANCASH" localSheetId="17">#REF!</definedName>
    <definedName name="ANCASH" localSheetId="19">#REF!</definedName>
    <definedName name="ANCASH" localSheetId="20">#REF!</definedName>
    <definedName name="ANCASH" localSheetId="21">#REF!</definedName>
    <definedName name="ANCASH" localSheetId="22">#REF!</definedName>
    <definedName name="ANCASH" localSheetId="23">#REF!</definedName>
    <definedName name="ANCASH" localSheetId="24">#REF!</definedName>
    <definedName name="ANCASH" localSheetId="25">#REF!</definedName>
    <definedName name="ANCASH" localSheetId="26">#REF!</definedName>
    <definedName name="ANCASH" localSheetId="27">#REF!</definedName>
    <definedName name="ANCASH" localSheetId="29">#REF!</definedName>
    <definedName name="ANCASH" localSheetId="31">#REF!</definedName>
    <definedName name="ANCASH" localSheetId="32">#REF!</definedName>
    <definedName name="ANCASH" localSheetId="33">#REF!</definedName>
    <definedName name="ANCASH" localSheetId="34">#REF!</definedName>
    <definedName name="ANCASH" localSheetId="35">#REF!</definedName>
    <definedName name="ANCASH" localSheetId="36">#REF!</definedName>
    <definedName name="ANCASH">#REF!</definedName>
    <definedName name="APURIMAC" localSheetId="6">#REF!</definedName>
    <definedName name="APURIMAC" localSheetId="7">#REF!</definedName>
    <definedName name="APURIMAC" localSheetId="10">#REF!</definedName>
    <definedName name="APURIMAC" localSheetId="9">#REF!</definedName>
    <definedName name="APURIMAC" localSheetId="12">#REF!</definedName>
    <definedName name="APURIMAC" localSheetId="11">#REF!</definedName>
    <definedName name="APURIMAC" localSheetId="15">#REF!</definedName>
    <definedName name="APURIMAC" localSheetId="14">#REF!</definedName>
    <definedName name="APURIMAC" localSheetId="16">#REF!</definedName>
    <definedName name="APURIMAC" localSheetId="17">#REF!</definedName>
    <definedName name="APURIMAC" localSheetId="19">#REF!</definedName>
    <definedName name="APURIMAC" localSheetId="20">#REF!</definedName>
    <definedName name="APURIMAC" localSheetId="21">#REF!</definedName>
    <definedName name="APURIMAC" localSheetId="22">#REF!</definedName>
    <definedName name="APURIMAC" localSheetId="23">#REF!</definedName>
    <definedName name="APURIMAC" localSheetId="24">#REF!</definedName>
    <definedName name="APURIMAC" localSheetId="25">#REF!</definedName>
    <definedName name="APURIMAC" localSheetId="26">#REF!</definedName>
    <definedName name="APURIMAC" localSheetId="27">#REF!</definedName>
    <definedName name="APURIMAC" localSheetId="29">#REF!</definedName>
    <definedName name="APURIMAC" localSheetId="31">#REF!</definedName>
    <definedName name="APURIMAC" localSheetId="32">#REF!</definedName>
    <definedName name="APURIMAC" localSheetId="33">#REF!</definedName>
    <definedName name="APURIMAC" localSheetId="34">#REF!</definedName>
    <definedName name="APURIMAC" localSheetId="35">#REF!</definedName>
    <definedName name="APURIMAC" localSheetId="36">#REF!</definedName>
    <definedName name="APURIMAC">#REF!</definedName>
    <definedName name="_xlnm.Print_Area" localSheetId="1">'3.1.2'!$A$1:$E$81</definedName>
    <definedName name="_xlnm.Print_Area" localSheetId="2">'3.2.1'!$A$1:$N$98</definedName>
    <definedName name="_xlnm.Print_Area" localSheetId="3">'3.2.1.2 y 3.2.1.3'!$A$1:$I$129</definedName>
    <definedName name="_xlnm.Print_Area" localSheetId="4">'3.2.2.1 - 3.2.2.2'!$A$1:$G$89</definedName>
    <definedName name="_xlnm.Print_Area" localSheetId="5">'3.2.2.3'!$A$1:$I$77</definedName>
    <definedName name="_xlnm.Print_Area" localSheetId="6">'3.2.3.1'!$A$1:$I$140</definedName>
    <definedName name="_xlnm.Print_Area" localSheetId="7">'3.2.3.2'!$A$1:$I$84</definedName>
    <definedName name="_xlnm.Print_Area" localSheetId="8">'3.3.1'!$A$1:$J$77</definedName>
    <definedName name="_xlnm.Print_Area" localSheetId="10">'3.3.2.1 (Graf)'!$A$1:$M$153</definedName>
    <definedName name="_xlnm.Print_Area" localSheetId="9">'3.3.2.1 (PI)'!$A$1:$P$94</definedName>
    <definedName name="_xlnm.Print_Area" localSheetId="12">'3.3.2.2 (Graf) y 3.3.2.3'!$A$1:$O$92</definedName>
    <definedName name="_xlnm.Print_Area" localSheetId="11">'3.3.2.2 (PI)'!$A$1:$J$83</definedName>
    <definedName name="_xlnm.Print_Area" localSheetId="13">'3.4.1 PE'!$A$1:$L$83</definedName>
    <definedName name="_xlnm.Print_Area" localSheetId="15">'3.4.2.1 (Graf)'!$A$1:$L$91</definedName>
    <definedName name="_xlnm.Print_Area" localSheetId="14">'3.4.2.1 (PE)'!$A$1:$P$94</definedName>
    <definedName name="_xlnm.Print_Area" localSheetId="16">'3.4.2.2'!$A$1:$J$83</definedName>
    <definedName name="_xlnm.Print_Area" localSheetId="17">'3.4.2.2 - 3.4.2.3'!$A$1:$O$93</definedName>
    <definedName name="_xlnm.Print_Area" localSheetId="18">'3.5.1'!$A$1:$M$89</definedName>
    <definedName name="_xlnm.Print_Area" localSheetId="19">'3.5.2.1'!$A$1:$P$94</definedName>
    <definedName name="_xlnm.Print_Area" localSheetId="20">'3.5.2.1 GRAF'!$A$1:$I$151</definedName>
    <definedName name="_xlnm.Print_Area" localSheetId="21">'3.5.2.2'!$A$1:$J$82</definedName>
    <definedName name="_xlnm.Print_Area" localSheetId="22">'3.5.2.2 - 3.5.2.3'!$A$1:$O$110</definedName>
    <definedName name="_xlnm.Print_Area" localSheetId="23">'3.5.3.1.1'!$A$1:$P$93</definedName>
    <definedName name="_xlnm.Print_Area" localSheetId="24">'3.5.3.1.1 GRAF'!$A$1:$P$47</definedName>
    <definedName name="_xlnm.Print_Area" localSheetId="25">'3.5.3.1.2'!$A$1:$P$80</definedName>
    <definedName name="_xlnm.Print_Area" localSheetId="26">'3.5.3.1.3'!$A$1:$N$59</definedName>
    <definedName name="_xlnm.Print_Area" localSheetId="27">'3.5.3.2.1'!$A$1:$Q$341</definedName>
    <definedName name="_xlnm.Print_Area" localSheetId="28">'3.5.3.2.1 Graf'!$A$1:$Q$105</definedName>
    <definedName name="_xlnm.Print_Area" localSheetId="29">'3.5.3.2.2'!$A$1:$Q$303</definedName>
    <definedName name="_xlnm.Print_Area" localSheetId="30">'3.5.3.2.2 Graf'!$A$1:$Q$91</definedName>
    <definedName name="_xlnm.Print_Area" localSheetId="31">'3.6.1 - 3.6.2'!$A$1:$L$88</definedName>
    <definedName name="_xlnm.Print_Area" localSheetId="32">'3.6.3'!$A$1:$K$116</definedName>
    <definedName name="_xlnm.Print_Area" localSheetId="33">'3.6.3.2'!$A$1:$H$36</definedName>
    <definedName name="_xlnm.Print_Area" localSheetId="34">'3.6.3.2.3.1'!$A$1:$Q$71</definedName>
    <definedName name="_xlnm.Print_Area" localSheetId="35">'3.6.3.2.3.2'!$A$1:$Q$97</definedName>
    <definedName name="_xlnm.Print_Area" localSheetId="36">'3.6.3.2.4'!$A$1:$P$56</definedName>
    <definedName name="_xlnm.Print_Area" localSheetId="37">'3.6.3.2.5'!$A$1:$N$530</definedName>
    <definedName name="AREQUIPA" localSheetId="6">#REF!</definedName>
    <definedName name="AREQUIPA" localSheetId="7">#REF!</definedName>
    <definedName name="AREQUIPA" localSheetId="10">#REF!</definedName>
    <definedName name="AREQUIPA" localSheetId="9">#REF!</definedName>
    <definedName name="AREQUIPA" localSheetId="12">#REF!</definedName>
    <definedName name="AREQUIPA" localSheetId="11">#REF!</definedName>
    <definedName name="AREQUIPA" localSheetId="15">#REF!</definedName>
    <definedName name="AREQUIPA" localSheetId="14">#REF!</definedName>
    <definedName name="AREQUIPA" localSheetId="16">#REF!</definedName>
    <definedName name="AREQUIPA" localSheetId="17">#REF!</definedName>
    <definedName name="AREQUIPA" localSheetId="19">#REF!</definedName>
    <definedName name="AREQUIPA" localSheetId="20">#REF!</definedName>
    <definedName name="AREQUIPA" localSheetId="21">#REF!</definedName>
    <definedName name="AREQUIPA" localSheetId="22">#REF!</definedName>
    <definedName name="AREQUIPA" localSheetId="23">#REF!</definedName>
    <definedName name="AREQUIPA" localSheetId="24">#REF!</definedName>
    <definedName name="AREQUIPA" localSheetId="25">#REF!</definedName>
    <definedName name="AREQUIPA" localSheetId="26">#REF!</definedName>
    <definedName name="AREQUIPA" localSheetId="27">#REF!</definedName>
    <definedName name="AREQUIPA" localSheetId="29">#REF!</definedName>
    <definedName name="AREQUIPA" localSheetId="31">#REF!</definedName>
    <definedName name="AREQUIPA" localSheetId="32">#REF!</definedName>
    <definedName name="AREQUIPA" localSheetId="33">#REF!</definedName>
    <definedName name="AREQUIPA" localSheetId="34">#REF!</definedName>
    <definedName name="AREQUIPA" localSheetId="35">#REF!</definedName>
    <definedName name="AREQUIPA" localSheetId="36">#REF!</definedName>
    <definedName name="AREQUIPA">#REF!</definedName>
    <definedName name="AYACUCHO" localSheetId="6">[1]X_DEPA!#REF!</definedName>
    <definedName name="AYACUCHO" localSheetId="7">[1]X_DEPA!#REF!</definedName>
    <definedName name="AYACUCHO" localSheetId="10">[1]X_DEPA!#REF!</definedName>
    <definedName name="AYACUCHO" localSheetId="9">[1]X_DEPA!#REF!</definedName>
    <definedName name="AYACUCHO" localSheetId="12">[1]X_DEPA!#REF!</definedName>
    <definedName name="AYACUCHO" localSheetId="11">[1]X_DEPA!#REF!</definedName>
    <definedName name="AYACUCHO" localSheetId="15">[1]X_DEPA!#REF!</definedName>
    <definedName name="AYACUCHO" localSheetId="14">[1]X_DEPA!#REF!</definedName>
    <definedName name="AYACUCHO" localSheetId="16">[1]X_DEPA!#REF!</definedName>
    <definedName name="AYACUCHO" localSheetId="17">[1]X_DEPA!#REF!</definedName>
    <definedName name="AYACUCHO" localSheetId="19">[1]X_DEPA!#REF!</definedName>
    <definedName name="AYACUCHO" localSheetId="20">[2]X_DEPA!#REF!</definedName>
    <definedName name="AYACUCHO" localSheetId="21">[1]X_DEPA!#REF!</definedName>
    <definedName name="AYACUCHO" localSheetId="22">[2]X_DEPA!#REF!</definedName>
    <definedName name="AYACUCHO" localSheetId="23">[1]X_DEPA!#REF!</definedName>
    <definedName name="AYACUCHO" localSheetId="24">[1]X_DEPA!#REF!</definedName>
    <definedName name="AYACUCHO" localSheetId="25">[1]X_DEPA!#REF!</definedName>
    <definedName name="AYACUCHO" localSheetId="26">[1]X_DEPA!#REF!</definedName>
    <definedName name="AYACUCHO" localSheetId="27">[3]X_DEPA!#REF!</definedName>
    <definedName name="AYACUCHO" localSheetId="29">[3]X_DEPA!#REF!</definedName>
    <definedName name="AYACUCHO" localSheetId="31">[4]X_DEPA!#REF!</definedName>
    <definedName name="AYACUCHO" localSheetId="32">[4]X_DEPA!#REF!</definedName>
    <definedName name="AYACUCHO" localSheetId="33">[4]X_DEPA!#REF!</definedName>
    <definedName name="AYACUCHO" localSheetId="34">[4]X_DEPA!#REF!</definedName>
    <definedName name="AYACUCHO" localSheetId="35">[4]X_DEPA!#REF!</definedName>
    <definedName name="AYACUCHO" localSheetId="36">[4]X_DEPA!#REF!</definedName>
    <definedName name="AYACUCHO">[5]X_DEPA!#REF!</definedName>
    <definedName name="CAJAMARCA" localSheetId="6">#REF!</definedName>
    <definedName name="CAJAMARCA" localSheetId="7">#REF!</definedName>
    <definedName name="CAJAMARCA" localSheetId="10">#REF!</definedName>
    <definedName name="CAJAMARCA" localSheetId="9">#REF!</definedName>
    <definedName name="CAJAMARCA" localSheetId="12">#REF!</definedName>
    <definedName name="CAJAMARCA" localSheetId="11">#REF!</definedName>
    <definedName name="CAJAMARCA" localSheetId="15">#REF!</definedName>
    <definedName name="CAJAMARCA" localSheetId="14">#REF!</definedName>
    <definedName name="CAJAMARCA" localSheetId="16">#REF!</definedName>
    <definedName name="CAJAMARCA" localSheetId="17">#REF!</definedName>
    <definedName name="CAJAMARCA" localSheetId="19">#REF!</definedName>
    <definedName name="CAJAMARCA" localSheetId="20">#REF!</definedName>
    <definedName name="CAJAMARCA" localSheetId="21">#REF!</definedName>
    <definedName name="CAJAMARCA" localSheetId="22">#REF!</definedName>
    <definedName name="CAJAMARCA" localSheetId="23">#REF!</definedName>
    <definedName name="CAJAMARCA" localSheetId="24">#REF!</definedName>
    <definedName name="CAJAMARCA" localSheetId="25">#REF!</definedName>
    <definedName name="CAJAMARCA" localSheetId="26">#REF!</definedName>
    <definedName name="CAJAMARCA" localSheetId="27">#REF!</definedName>
    <definedName name="CAJAMARCA" localSheetId="29">#REF!</definedName>
    <definedName name="CAJAMARCA" localSheetId="31">#REF!</definedName>
    <definedName name="CAJAMARCA" localSheetId="32">#REF!</definedName>
    <definedName name="CAJAMARCA" localSheetId="33">#REF!</definedName>
    <definedName name="CAJAMARCA" localSheetId="34">#REF!</definedName>
    <definedName name="CAJAMARCA" localSheetId="35">#REF!</definedName>
    <definedName name="CAJAMARCA" localSheetId="36">#REF!</definedName>
    <definedName name="CAJAMARCA">#REF!</definedName>
    <definedName name="CUSCO" localSheetId="6">#REF!</definedName>
    <definedName name="CUSCO" localSheetId="7">#REF!</definedName>
    <definedName name="CUSCO" localSheetId="10">#REF!</definedName>
    <definedName name="CUSCO" localSheetId="9">#REF!</definedName>
    <definedName name="CUSCO" localSheetId="12">#REF!</definedName>
    <definedName name="CUSCO" localSheetId="11">#REF!</definedName>
    <definedName name="CUSCO" localSheetId="15">#REF!</definedName>
    <definedName name="CUSCO" localSheetId="14">#REF!</definedName>
    <definedName name="CUSCO" localSheetId="16">#REF!</definedName>
    <definedName name="CUSCO" localSheetId="17">#REF!</definedName>
    <definedName name="CUSCO" localSheetId="19">#REF!</definedName>
    <definedName name="CUSCO" localSheetId="20">#REF!</definedName>
    <definedName name="CUSCO" localSheetId="21">#REF!</definedName>
    <definedName name="CUSCO" localSheetId="22">#REF!</definedName>
    <definedName name="CUSCO" localSheetId="23">#REF!</definedName>
    <definedName name="CUSCO" localSheetId="24">#REF!</definedName>
    <definedName name="CUSCO" localSheetId="25">#REF!</definedName>
    <definedName name="CUSCO" localSheetId="26">#REF!</definedName>
    <definedName name="CUSCO" localSheetId="27">#REF!</definedName>
    <definedName name="CUSCO" localSheetId="29">#REF!</definedName>
    <definedName name="CUSCO" localSheetId="31">#REF!</definedName>
    <definedName name="CUSCO" localSheetId="32">#REF!</definedName>
    <definedName name="CUSCO" localSheetId="33">#REF!</definedName>
    <definedName name="CUSCO" localSheetId="34">#REF!</definedName>
    <definedName name="CUSCO" localSheetId="35">#REF!</definedName>
    <definedName name="CUSCO" localSheetId="36">#REF!</definedName>
    <definedName name="CUSCO">#REF!</definedName>
    <definedName name="HUANCAVELICA" localSheetId="6">#REF!</definedName>
    <definedName name="HUANCAVELICA" localSheetId="7">#REF!</definedName>
    <definedName name="HUANCAVELICA" localSheetId="10">#REF!</definedName>
    <definedName name="HUANCAVELICA" localSheetId="9">#REF!</definedName>
    <definedName name="HUANCAVELICA" localSheetId="12">#REF!</definedName>
    <definedName name="HUANCAVELICA" localSheetId="11">#REF!</definedName>
    <definedName name="HUANCAVELICA" localSheetId="15">#REF!</definedName>
    <definedName name="HUANCAVELICA" localSheetId="14">#REF!</definedName>
    <definedName name="HUANCAVELICA" localSheetId="16">#REF!</definedName>
    <definedName name="HUANCAVELICA" localSheetId="17">#REF!</definedName>
    <definedName name="HUANCAVELICA" localSheetId="19">#REF!</definedName>
    <definedName name="HUANCAVELICA" localSheetId="20">#REF!</definedName>
    <definedName name="HUANCAVELICA" localSheetId="21">#REF!</definedName>
    <definedName name="HUANCAVELICA" localSheetId="22">#REF!</definedName>
    <definedName name="HUANCAVELICA" localSheetId="23">#REF!</definedName>
    <definedName name="HUANCAVELICA" localSheetId="24">#REF!</definedName>
    <definedName name="HUANCAVELICA" localSheetId="25">#REF!</definedName>
    <definedName name="HUANCAVELICA" localSheetId="26">#REF!</definedName>
    <definedName name="HUANCAVELICA" localSheetId="27">#REF!</definedName>
    <definedName name="HUANCAVELICA" localSheetId="29">#REF!</definedName>
    <definedName name="HUANCAVELICA" localSheetId="31">#REF!</definedName>
    <definedName name="HUANCAVELICA" localSheetId="32">#REF!</definedName>
    <definedName name="HUANCAVELICA" localSheetId="33">#REF!</definedName>
    <definedName name="HUANCAVELICA" localSheetId="34">#REF!</definedName>
    <definedName name="HUANCAVELICA" localSheetId="35">#REF!</definedName>
    <definedName name="HUANCAVELICA" localSheetId="36">#REF!</definedName>
    <definedName name="HUANCAVELICA">#REF!</definedName>
    <definedName name="HUANUCO" localSheetId="6">#REF!</definedName>
    <definedName name="HUANUCO" localSheetId="7">#REF!</definedName>
    <definedName name="HUANUCO" localSheetId="10">#REF!</definedName>
    <definedName name="HUANUCO" localSheetId="9">#REF!</definedName>
    <definedName name="HUANUCO" localSheetId="12">#REF!</definedName>
    <definedName name="HUANUCO" localSheetId="11">#REF!</definedName>
    <definedName name="HUANUCO" localSheetId="15">#REF!</definedName>
    <definedName name="HUANUCO" localSheetId="14">#REF!</definedName>
    <definedName name="HUANUCO" localSheetId="16">#REF!</definedName>
    <definedName name="HUANUCO" localSheetId="17">#REF!</definedName>
    <definedName name="HUANUCO" localSheetId="19">#REF!</definedName>
    <definedName name="HUANUCO" localSheetId="20">#REF!</definedName>
    <definedName name="HUANUCO" localSheetId="21">#REF!</definedName>
    <definedName name="HUANUCO" localSheetId="22">#REF!</definedName>
    <definedName name="HUANUCO" localSheetId="23">#REF!</definedName>
    <definedName name="HUANUCO" localSheetId="24">#REF!</definedName>
    <definedName name="HUANUCO" localSheetId="25">#REF!</definedName>
    <definedName name="HUANUCO" localSheetId="26">#REF!</definedName>
    <definedName name="HUANUCO" localSheetId="27">#REF!</definedName>
    <definedName name="HUANUCO" localSheetId="29">#REF!</definedName>
    <definedName name="HUANUCO" localSheetId="31">#REF!</definedName>
    <definedName name="HUANUCO" localSheetId="32">#REF!</definedName>
    <definedName name="HUANUCO" localSheetId="33">#REF!</definedName>
    <definedName name="HUANUCO" localSheetId="34">#REF!</definedName>
    <definedName name="HUANUCO" localSheetId="35">#REF!</definedName>
    <definedName name="HUANUCO" localSheetId="36">#REF!</definedName>
    <definedName name="HUANUCO">#REF!</definedName>
    <definedName name="ICA" localSheetId="6">#REF!</definedName>
    <definedName name="ICA" localSheetId="7">#REF!</definedName>
    <definedName name="ICA" localSheetId="10">#REF!</definedName>
    <definedName name="ICA" localSheetId="9">#REF!</definedName>
    <definedName name="ICA" localSheetId="12">#REF!</definedName>
    <definedName name="ICA" localSheetId="11">#REF!</definedName>
    <definedName name="ICA" localSheetId="15">#REF!</definedName>
    <definedName name="ICA" localSheetId="14">#REF!</definedName>
    <definedName name="ICA" localSheetId="16">#REF!</definedName>
    <definedName name="ICA" localSheetId="17">#REF!</definedName>
    <definedName name="ICA" localSheetId="19">#REF!</definedName>
    <definedName name="ICA" localSheetId="20">#REF!</definedName>
    <definedName name="ICA" localSheetId="21">#REF!</definedName>
    <definedName name="ICA" localSheetId="22">#REF!</definedName>
    <definedName name="ICA" localSheetId="23">#REF!</definedName>
    <definedName name="ICA" localSheetId="24">#REF!</definedName>
    <definedName name="ICA" localSheetId="25">#REF!</definedName>
    <definedName name="ICA" localSheetId="26">#REF!</definedName>
    <definedName name="ICA" localSheetId="27">#REF!</definedName>
    <definedName name="ICA" localSheetId="29">#REF!</definedName>
    <definedName name="ICA" localSheetId="31">#REF!</definedName>
    <definedName name="ICA" localSheetId="32">#REF!</definedName>
    <definedName name="ICA" localSheetId="33">#REF!</definedName>
    <definedName name="ICA" localSheetId="34">#REF!</definedName>
    <definedName name="ICA" localSheetId="35">#REF!</definedName>
    <definedName name="ICA" localSheetId="36">#REF!</definedName>
    <definedName name="ICA">#REF!</definedName>
    <definedName name="JUNIN" localSheetId="6">#REF!</definedName>
    <definedName name="JUNIN" localSheetId="7">#REF!</definedName>
    <definedName name="JUNIN" localSheetId="10">#REF!</definedName>
    <definedName name="JUNIN" localSheetId="9">#REF!</definedName>
    <definedName name="JUNIN" localSheetId="12">#REF!</definedName>
    <definedName name="JUNIN" localSheetId="11">#REF!</definedName>
    <definedName name="JUNIN" localSheetId="15">#REF!</definedName>
    <definedName name="JUNIN" localSheetId="14">#REF!</definedName>
    <definedName name="JUNIN" localSheetId="16">#REF!</definedName>
    <definedName name="JUNIN" localSheetId="17">#REF!</definedName>
    <definedName name="JUNIN" localSheetId="19">#REF!</definedName>
    <definedName name="JUNIN" localSheetId="20">#REF!</definedName>
    <definedName name="JUNIN" localSheetId="21">#REF!</definedName>
    <definedName name="JUNIN" localSheetId="22">#REF!</definedName>
    <definedName name="JUNIN" localSheetId="23">#REF!</definedName>
    <definedName name="JUNIN" localSheetId="24">#REF!</definedName>
    <definedName name="JUNIN" localSheetId="25">#REF!</definedName>
    <definedName name="JUNIN" localSheetId="26">#REF!</definedName>
    <definedName name="JUNIN" localSheetId="27">#REF!</definedName>
    <definedName name="JUNIN" localSheetId="29">#REF!</definedName>
    <definedName name="JUNIN" localSheetId="31">#REF!</definedName>
    <definedName name="JUNIN" localSheetId="32">#REF!</definedName>
    <definedName name="JUNIN" localSheetId="33">#REF!</definedName>
    <definedName name="JUNIN" localSheetId="34">#REF!</definedName>
    <definedName name="JUNIN" localSheetId="35">#REF!</definedName>
    <definedName name="JUNIN" localSheetId="36">#REF!</definedName>
    <definedName name="JUNIN">#REF!</definedName>
    <definedName name="LA_LIBERTAD" localSheetId="6">#REF!</definedName>
    <definedName name="LA_LIBERTAD" localSheetId="7">#REF!</definedName>
    <definedName name="LA_LIBERTAD" localSheetId="10">#REF!</definedName>
    <definedName name="LA_LIBERTAD" localSheetId="9">#REF!</definedName>
    <definedName name="LA_LIBERTAD" localSheetId="12">#REF!</definedName>
    <definedName name="LA_LIBERTAD" localSheetId="11">#REF!</definedName>
    <definedName name="LA_LIBERTAD" localSheetId="15">#REF!</definedName>
    <definedName name="LA_LIBERTAD" localSheetId="14">#REF!</definedName>
    <definedName name="LA_LIBERTAD" localSheetId="16">#REF!</definedName>
    <definedName name="LA_LIBERTAD" localSheetId="17">#REF!</definedName>
    <definedName name="LA_LIBERTAD" localSheetId="19">#REF!</definedName>
    <definedName name="LA_LIBERTAD" localSheetId="20">#REF!</definedName>
    <definedName name="LA_LIBERTAD" localSheetId="21">#REF!</definedName>
    <definedName name="LA_LIBERTAD" localSheetId="22">#REF!</definedName>
    <definedName name="LA_LIBERTAD" localSheetId="23">#REF!</definedName>
    <definedName name="LA_LIBERTAD" localSheetId="24">#REF!</definedName>
    <definedName name="LA_LIBERTAD" localSheetId="25">#REF!</definedName>
    <definedName name="LA_LIBERTAD" localSheetId="26">#REF!</definedName>
    <definedName name="LA_LIBERTAD" localSheetId="27">#REF!</definedName>
    <definedName name="LA_LIBERTAD" localSheetId="29">#REF!</definedName>
    <definedName name="LA_LIBERTAD" localSheetId="31">#REF!</definedName>
    <definedName name="LA_LIBERTAD" localSheetId="32">#REF!</definedName>
    <definedName name="LA_LIBERTAD" localSheetId="33">#REF!</definedName>
    <definedName name="LA_LIBERTAD" localSheetId="34">#REF!</definedName>
    <definedName name="LA_LIBERTAD" localSheetId="35">#REF!</definedName>
    <definedName name="LA_LIBERTAD" localSheetId="36">#REF!</definedName>
    <definedName name="LA_LIBERTAD">#REF!</definedName>
    <definedName name="LAMBAYEQUE" localSheetId="6">#REF!</definedName>
    <definedName name="LAMBAYEQUE" localSheetId="7">#REF!</definedName>
    <definedName name="LAMBAYEQUE" localSheetId="10">#REF!</definedName>
    <definedName name="LAMBAYEQUE" localSheetId="9">#REF!</definedName>
    <definedName name="LAMBAYEQUE" localSheetId="12">#REF!</definedName>
    <definedName name="LAMBAYEQUE" localSheetId="11">#REF!</definedName>
    <definedName name="LAMBAYEQUE" localSheetId="15">#REF!</definedName>
    <definedName name="LAMBAYEQUE" localSheetId="14">#REF!</definedName>
    <definedName name="LAMBAYEQUE" localSheetId="16">#REF!</definedName>
    <definedName name="LAMBAYEQUE" localSheetId="17">#REF!</definedName>
    <definedName name="LAMBAYEQUE" localSheetId="19">#REF!</definedName>
    <definedName name="LAMBAYEQUE" localSheetId="20">#REF!</definedName>
    <definedName name="LAMBAYEQUE" localSheetId="21">#REF!</definedName>
    <definedName name="LAMBAYEQUE" localSheetId="22">#REF!</definedName>
    <definedName name="LAMBAYEQUE" localSheetId="23">#REF!</definedName>
    <definedName name="LAMBAYEQUE" localSheetId="24">#REF!</definedName>
    <definedName name="LAMBAYEQUE" localSheetId="25">#REF!</definedName>
    <definedName name="LAMBAYEQUE" localSheetId="26">#REF!</definedName>
    <definedName name="LAMBAYEQUE" localSheetId="27">#REF!</definedName>
    <definedName name="LAMBAYEQUE" localSheetId="29">#REF!</definedName>
    <definedName name="LAMBAYEQUE" localSheetId="31">#REF!</definedName>
    <definedName name="LAMBAYEQUE" localSheetId="32">#REF!</definedName>
    <definedName name="LAMBAYEQUE" localSheetId="33">#REF!</definedName>
    <definedName name="LAMBAYEQUE" localSheetId="34">#REF!</definedName>
    <definedName name="LAMBAYEQUE" localSheetId="35">#REF!</definedName>
    <definedName name="LAMBAYEQUE" localSheetId="36">#REF!</definedName>
    <definedName name="LAMBAYEQUE">#REF!</definedName>
    <definedName name="LIMA" localSheetId="6">#REF!</definedName>
    <definedName name="LIMA" localSheetId="7">#REF!</definedName>
    <definedName name="LIMA" localSheetId="10">#REF!</definedName>
    <definedName name="LIMA" localSheetId="9">#REF!</definedName>
    <definedName name="LIMA" localSheetId="12">#REF!</definedName>
    <definedName name="LIMA" localSheetId="11">#REF!</definedName>
    <definedName name="LIMA" localSheetId="15">#REF!</definedName>
    <definedName name="LIMA" localSheetId="14">#REF!</definedName>
    <definedName name="LIMA" localSheetId="16">#REF!</definedName>
    <definedName name="LIMA" localSheetId="17">#REF!</definedName>
    <definedName name="LIMA" localSheetId="19">#REF!</definedName>
    <definedName name="LIMA" localSheetId="20">#REF!</definedName>
    <definedName name="LIMA" localSheetId="21">#REF!</definedName>
    <definedName name="LIMA" localSheetId="22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9">#REF!</definedName>
    <definedName name="LIMA" localSheetId="31">#REF!</definedName>
    <definedName name="LIMA" localSheetId="32">#REF!</definedName>
    <definedName name="LIMA" localSheetId="33">#REF!</definedName>
    <definedName name="LIMA" localSheetId="34">#REF!</definedName>
    <definedName name="LIMA" localSheetId="35">#REF!</definedName>
    <definedName name="LIMA" localSheetId="36">#REF!</definedName>
    <definedName name="LIMA">#REF!</definedName>
    <definedName name="LIMA_I" localSheetId="6">[1]X_DEPA!#REF!</definedName>
    <definedName name="LIMA_I" localSheetId="7">[1]X_DEPA!#REF!</definedName>
    <definedName name="LIMA_I" localSheetId="10">[1]X_DEPA!#REF!</definedName>
    <definedName name="LIMA_I" localSheetId="9">[1]X_DEPA!#REF!</definedName>
    <definedName name="LIMA_I" localSheetId="12">[1]X_DEPA!#REF!</definedName>
    <definedName name="LIMA_I" localSheetId="11">[1]X_DEPA!#REF!</definedName>
    <definedName name="LIMA_I" localSheetId="15">[1]X_DEPA!#REF!</definedName>
    <definedName name="LIMA_I" localSheetId="14">[1]X_DEPA!#REF!</definedName>
    <definedName name="LIMA_I" localSheetId="16">[1]X_DEPA!#REF!</definedName>
    <definedName name="LIMA_I" localSheetId="17">[1]X_DEPA!#REF!</definedName>
    <definedName name="LIMA_I" localSheetId="19">[1]X_DEPA!#REF!</definedName>
    <definedName name="LIMA_I" localSheetId="20">[2]X_DEPA!#REF!</definedName>
    <definedName name="LIMA_I" localSheetId="21">[1]X_DEPA!#REF!</definedName>
    <definedName name="LIMA_I" localSheetId="22">[2]X_DEPA!#REF!</definedName>
    <definedName name="LIMA_I" localSheetId="23">[1]X_DEPA!#REF!</definedName>
    <definedName name="LIMA_I" localSheetId="24">[1]X_DEPA!#REF!</definedName>
    <definedName name="LIMA_I" localSheetId="25">[1]X_DEPA!#REF!</definedName>
    <definedName name="LIMA_I" localSheetId="26">[1]X_DEPA!#REF!</definedName>
    <definedName name="LIMA_I" localSheetId="27">[3]X_DEPA!#REF!</definedName>
    <definedName name="LIMA_I" localSheetId="29">[3]X_DEPA!#REF!</definedName>
    <definedName name="LIMA_I" localSheetId="31">[4]X_DEPA!#REF!</definedName>
    <definedName name="LIMA_I" localSheetId="32">[4]X_DEPA!#REF!</definedName>
    <definedName name="LIMA_I" localSheetId="33">[4]X_DEPA!#REF!</definedName>
    <definedName name="LIMA_I" localSheetId="34">[4]X_DEPA!#REF!</definedName>
    <definedName name="LIMA_I" localSheetId="35">[4]X_DEPA!#REF!</definedName>
    <definedName name="LIMA_I" localSheetId="36">[4]X_DEPA!#REF!</definedName>
    <definedName name="LIMA_I">[5]X_DEPA!#REF!</definedName>
    <definedName name="LIMA_II" localSheetId="6">[1]X_DEPA!#REF!</definedName>
    <definedName name="LIMA_II" localSheetId="7">[1]X_DEPA!#REF!</definedName>
    <definedName name="LIMA_II" localSheetId="10">[1]X_DEPA!#REF!</definedName>
    <definedName name="LIMA_II" localSheetId="9">[1]X_DEPA!#REF!</definedName>
    <definedName name="LIMA_II" localSheetId="12">[1]X_DEPA!#REF!</definedName>
    <definedName name="LIMA_II" localSheetId="11">[1]X_DEPA!#REF!</definedName>
    <definedName name="LIMA_II" localSheetId="15">[1]X_DEPA!#REF!</definedName>
    <definedName name="LIMA_II" localSheetId="14">[1]X_DEPA!#REF!</definedName>
    <definedName name="LIMA_II" localSheetId="16">[1]X_DEPA!#REF!</definedName>
    <definedName name="LIMA_II" localSheetId="17">[1]X_DEPA!#REF!</definedName>
    <definedName name="LIMA_II" localSheetId="19">[1]X_DEPA!#REF!</definedName>
    <definedName name="LIMA_II" localSheetId="20">[2]X_DEPA!#REF!</definedName>
    <definedName name="LIMA_II" localSheetId="21">[1]X_DEPA!#REF!</definedName>
    <definedName name="LIMA_II" localSheetId="22">[2]X_DEPA!#REF!</definedName>
    <definedName name="LIMA_II" localSheetId="23">[1]X_DEPA!#REF!</definedName>
    <definedName name="LIMA_II" localSheetId="24">[1]X_DEPA!#REF!</definedName>
    <definedName name="LIMA_II" localSheetId="25">[1]X_DEPA!#REF!</definedName>
    <definedName name="LIMA_II" localSheetId="26">[1]X_DEPA!#REF!</definedName>
    <definedName name="LIMA_II" localSheetId="27">[3]X_DEPA!#REF!</definedName>
    <definedName name="LIMA_II" localSheetId="29">[3]X_DEPA!#REF!</definedName>
    <definedName name="LIMA_II" localSheetId="31">[4]X_DEPA!#REF!</definedName>
    <definedName name="LIMA_II" localSheetId="32">[4]X_DEPA!#REF!</definedName>
    <definedName name="LIMA_II" localSheetId="33">[4]X_DEPA!#REF!</definedName>
    <definedName name="LIMA_II" localSheetId="34">[4]X_DEPA!#REF!</definedName>
    <definedName name="LIMA_II" localSheetId="35">[4]X_DEPA!#REF!</definedName>
    <definedName name="LIMA_II" localSheetId="36">[4]X_DEPA!#REF!</definedName>
    <definedName name="LIMA_II">[5]X_DEPA!#REF!</definedName>
    <definedName name="LORETO" localSheetId="6">#REF!</definedName>
    <definedName name="LORETO" localSheetId="7">#REF!</definedName>
    <definedName name="LORETO" localSheetId="10">#REF!</definedName>
    <definedName name="LORETO" localSheetId="9">#REF!</definedName>
    <definedName name="LORETO" localSheetId="12">#REF!</definedName>
    <definedName name="LORETO" localSheetId="11">#REF!</definedName>
    <definedName name="LORETO" localSheetId="15">#REF!</definedName>
    <definedName name="LORETO" localSheetId="14">#REF!</definedName>
    <definedName name="LORETO" localSheetId="16">#REF!</definedName>
    <definedName name="LORETO" localSheetId="17">#REF!</definedName>
    <definedName name="LORETO" localSheetId="19">#REF!</definedName>
    <definedName name="LORETO" localSheetId="20">#REF!</definedName>
    <definedName name="LORETO" localSheetId="21">#REF!</definedName>
    <definedName name="LORETO" localSheetId="22">#REF!</definedName>
    <definedName name="LORETO" localSheetId="23">#REF!</definedName>
    <definedName name="LORETO" localSheetId="24">#REF!</definedName>
    <definedName name="LORETO" localSheetId="25">#REF!</definedName>
    <definedName name="LORETO" localSheetId="26">#REF!</definedName>
    <definedName name="LORETO" localSheetId="27">#REF!</definedName>
    <definedName name="LORETO" localSheetId="29">#REF!</definedName>
    <definedName name="LORETO" localSheetId="31">#REF!</definedName>
    <definedName name="LORETO" localSheetId="32">#REF!</definedName>
    <definedName name="LORETO" localSheetId="33">#REF!</definedName>
    <definedName name="LORETO" localSheetId="34">#REF!</definedName>
    <definedName name="LORETO" localSheetId="35">#REF!</definedName>
    <definedName name="LORETO" localSheetId="36">#REF!</definedName>
    <definedName name="LORETO">#REF!</definedName>
    <definedName name="MADRE_DIOS" localSheetId="6">#REF!</definedName>
    <definedName name="MADRE_DIOS" localSheetId="7">#REF!</definedName>
    <definedName name="MADRE_DIOS" localSheetId="10">#REF!</definedName>
    <definedName name="MADRE_DIOS" localSheetId="9">#REF!</definedName>
    <definedName name="MADRE_DIOS" localSheetId="12">#REF!</definedName>
    <definedName name="MADRE_DIOS" localSheetId="11">#REF!</definedName>
    <definedName name="MADRE_DIOS" localSheetId="15">#REF!</definedName>
    <definedName name="MADRE_DIOS" localSheetId="14">#REF!</definedName>
    <definedName name="MADRE_DIOS" localSheetId="16">#REF!</definedName>
    <definedName name="MADRE_DIOS" localSheetId="17">#REF!</definedName>
    <definedName name="MADRE_DIOS" localSheetId="19">#REF!</definedName>
    <definedName name="MADRE_DIOS" localSheetId="20">#REF!</definedName>
    <definedName name="MADRE_DIOS" localSheetId="21">#REF!</definedName>
    <definedName name="MADRE_DIOS" localSheetId="22">#REF!</definedName>
    <definedName name="MADRE_DIOS" localSheetId="23">#REF!</definedName>
    <definedName name="MADRE_DIOS" localSheetId="24">#REF!</definedName>
    <definedName name="MADRE_DIOS" localSheetId="25">#REF!</definedName>
    <definedName name="MADRE_DIOS" localSheetId="26">#REF!</definedName>
    <definedName name="MADRE_DIOS" localSheetId="27">#REF!</definedName>
    <definedName name="MADRE_DIOS" localSheetId="29">#REF!</definedName>
    <definedName name="MADRE_DIOS" localSheetId="31">#REF!</definedName>
    <definedName name="MADRE_DIOS" localSheetId="32">#REF!</definedName>
    <definedName name="MADRE_DIOS" localSheetId="33">#REF!</definedName>
    <definedName name="MADRE_DIOS" localSheetId="34">#REF!</definedName>
    <definedName name="MADRE_DIOS" localSheetId="35">#REF!</definedName>
    <definedName name="MADRE_DIOS" localSheetId="36">#REF!</definedName>
    <definedName name="MADRE_DIOS">#REF!</definedName>
    <definedName name="MOQUEGUA" localSheetId="6">#REF!</definedName>
    <definedName name="MOQUEGUA" localSheetId="7">#REF!</definedName>
    <definedName name="MOQUEGUA" localSheetId="10">#REF!</definedName>
    <definedName name="MOQUEGUA" localSheetId="9">#REF!</definedName>
    <definedName name="MOQUEGUA" localSheetId="12">#REF!</definedName>
    <definedName name="MOQUEGUA" localSheetId="11">#REF!</definedName>
    <definedName name="MOQUEGUA" localSheetId="15">#REF!</definedName>
    <definedName name="MOQUEGUA" localSheetId="14">#REF!</definedName>
    <definedName name="MOQUEGUA" localSheetId="16">#REF!</definedName>
    <definedName name="MOQUEGUA" localSheetId="17">#REF!</definedName>
    <definedName name="MOQUEGUA" localSheetId="19">#REF!</definedName>
    <definedName name="MOQUEGUA" localSheetId="20">#REF!</definedName>
    <definedName name="MOQUEGUA" localSheetId="21">#REF!</definedName>
    <definedName name="MOQUEGUA" localSheetId="22">#REF!</definedName>
    <definedName name="MOQUEGUA" localSheetId="23">#REF!</definedName>
    <definedName name="MOQUEGUA" localSheetId="24">#REF!</definedName>
    <definedName name="MOQUEGUA" localSheetId="25">#REF!</definedName>
    <definedName name="MOQUEGUA" localSheetId="26">#REF!</definedName>
    <definedName name="MOQUEGUA" localSheetId="27">#REF!</definedName>
    <definedName name="MOQUEGUA" localSheetId="29">#REF!</definedName>
    <definedName name="MOQUEGUA" localSheetId="31">#REF!</definedName>
    <definedName name="MOQUEGUA" localSheetId="32">#REF!</definedName>
    <definedName name="MOQUEGUA" localSheetId="33">#REF!</definedName>
    <definedName name="MOQUEGUA" localSheetId="34">#REF!</definedName>
    <definedName name="MOQUEGUA" localSheetId="35">#REF!</definedName>
    <definedName name="MOQUEGUA" localSheetId="36">#REF!</definedName>
    <definedName name="MOQUEGUA">#REF!</definedName>
    <definedName name="PASCO" localSheetId="6">#REF!</definedName>
    <definedName name="PASCO" localSheetId="7">#REF!</definedName>
    <definedName name="PASCO" localSheetId="10">#REF!</definedName>
    <definedName name="PASCO" localSheetId="9">#REF!</definedName>
    <definedName name="PASCO" localSheetId="12">#REF!</definedName>
    <definedName name="PASCO" localSheetId="11">#REF!</definedName>
    <definedName name="PASCO" localSheetId="15">#REF!</definedName>
    <definedName name="PASCO" localSheetId="14">#REF!</definedName>
    <definedName name="PASCO" localSheetId="16">#REF!</definedName>
    <definedName name="PASCO" localSheetId="17">#REF!</definedName>
    <definedName name="PASCO" localSheetId="19">#REF!</definedName>
    <definedName name="PASCO" localSheetId="20">#REF!</definedName>
    <definedName name="PASCO" localSheetId="21">#REF!</definedName>
    <definedName name="PASCO" localSheetId="22">#REF!</definedName>
    <definedName name="PASCO" localSheetId="23">#REF!</definedName>
    <definedName name="PASCO" localSheetId="24">#REF!</definedName>
    <definedName name="PASCO" localSheetId="25">#REF!</definedName>
    <definedName name="PASCO" localSheetId="26">#REF!</definedName>
    <definedName name="PASCO" localSheetId="27">#REF!</definedName>
    <definedName name="PASCO" localSheetId="29">#REF!</definedName>
    <definedName name="PASCO" localSheetId="31">#REF!</definedName>
    <definedName name="PASCO" localSheetId="32">#REF!</definedName>
    <definedName name="PASCO" localSheetId="33">#REF!</definedName>
    <definedName name="PASCO" localSheetId="34">#REF!</definedName>
    <definedName name="PASCO" localSheetId="35">#REF!</definedName>
    <definedName name="PASCO" localSheetId="36">#REF!</definedName>
    <definedName name="PASCO">#REF!</definedName>
    <definedName name="PIURA" localSheetId="6">#REF!</definedName>
    <definedName name="PIURA" localSheetId="7">#REF!</definedName>
    <definedName name="PIURA" localSheetId="10">#REF!</definedName>
    <definedName name="PIURA" localSheetId="9">#REF!</definedName>
    <definedName name="PIURA" localSheetId="12">#REF!</definedName>
    <definedName name="PIURA" localSheetId="11">#REF!</definedName>
    <definedName name="PIURA" localSheetId="15">#REF!</definedName>
    <definedName name="PIURA" localSheetId="14">#REF!</definedName>
    <definedName name="PIURA" localSheetId="16">#REF!</definedName>
    <definedName name="PIURA" localSheetId="17">#REF!</definedName>
    <definedName name="PIURA" localSheetId="19">#REF!</definedName>
    <definedName name="PIURA" localSheetId="20">#REF!</definedName>
    <definedName name="PIURA" localSheetId="21">#REF!</definedName>
    <definedName name="PIURA" localSheetId="22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9">#REF!</definedName>
    <definedName name="PIURA" localSheetId="31">#REF!</definedName>
    <definedName name="PIURA" localSheetId="32">#REF!</definedName>
    <definedName name="PIURA" localSheetId="33">#REF!</definedName>
    <definedName name="PIURA" localSheetId="34">#REF!</definedName>
    <definedName name="PIURA" localSheetId="35">#REF!</definedName>
    <definedName name="PIURA" localSheetId="36">#REF!</definedName>
    <definedName name="PIURA">#REF!</definedName>
    <definedName name="PIURA_I" localSheetId="6">[1]X_DEPA!#REF!</definedName>
    <definedName name="PIURA_I" localSheetId="7">[1]X_DEPA!#REF!</definedName>
    <definedName name="PIURA_I" localSheetId="10">[1]X_DEPA!#REF!</definedName>
    <definedName name="PIURA_I" localSheetId="9">[1]X_DEPA!#REF!</definedName>
    <definedName name="PIURA_I" localSheetId="12">[1]X_DEPA!#REF!</definedName>
    <definedName name="PIURA_I" localSheetId="11">[1]X_DEPA!#REF!</definedName>
    <definedName name="PIURA_I" localSheetId="15">[1]X_DEPA!#REF!</definedName>
    <definedName name="PIURA_I" localSheetId="14">[1]X_DEPA!#REF!</definedName>
    <definedName name="PIURA_I" localSheetId="16">[1]X_DEPA!#REF!</definedName>
    <definedName name="PIURA_I" localSheetId="17">[1]X_DEPA!#REF!</definedName>
    <definedName name="PIURA_I" localSheetId="19">[1]X_DEPA!#REF!</definedName>
    <definedName name="PIURA_I" localSheetId="20">[2]X_DEPA!#REF!</definedName>
    <definedName name="PIURA_I" localSheetId="21">[1]X_DEPA!#REF!</definedName>
    <definedName name="PIURA_I" localSheetId="22">[2]X_DEPA!#REF!</definedName>
    <definedName name="PIURA_I" localSheetId="23">[1]X_DEPA!#REF!</definedName>
    <definedName name="PIURA_I" localSheetId="24">[1]X_DEPA!#REF!</definedName>
    <definedName name="PIURA_I" localSheetId="25">[1]X_DEPA!#REF!</definedName>
    <definedName name="PIURA_I" localSheetId="26">[1]X_DEPA!#REF!</definedName>
    <definedName name="PIURA_I" localSheetId="27">[3]X_DEPA!#REF!</definedName>
    <definedName name="PIURA_I" localSheetId="29">[3]X_DEPA!#REF!</definedName>
    <definedName name="PIURA_I" localSheetId="31">[4]X_DEPA!#REF!</definedName>
    <definedName name="PIURA_I" localSheetId="32">[4]X_DEPA!#REF!</definedName>
    <definedName name="PIURA_I" localSheetId="33">[4]X_DEPA!#REF!</definedName>
    <definedName name="PIURA_I" localSheetId="34">[4]X_DEPA!#REF!</definedName>
    <definedName name="PIURA_I" localSheetId="35">[4]X_DEPA!#REF!</definedName>
    <definedName name="PIURA_I" localSheetId="36">[4]X_DEPA!#REF!</definedName>
    <definedName name="PIURA_I">[5]X_DEPA!#REF!</definedName>
    <definedName name="PUNO" localSheetId="6">#REF!</definedName>
    <definedName name="PUNO" localSheetId="7">#REF!</definedName>
    <definedName name="PUNO" localSheetId="10">#REF!</definedName>
    <definedName name="PUNO" localSheetId="9">#REF!</definedName>
    <definedName name="PUNO" localSheetId="12">#REF!</definedName>
    <definedName name="PUNO" localSheetId="11">#REF!</definedName>
    <definedName name="PUNO" localSheetId="15">#REF!</definedName>
    <definedName name="PUNO" localSheetId="14">#REF!</definedName>
    <definedName name="PUNO" localSheetId="16">#REF!</definedName>
    <definedName name="PUNO" localSheetId="17">#REF!</definedName>
    <definedName name="PUNO" localSheetId="19">#REF!</definedName>
    <definedName name="PUNO" localSheetId="20">#REF!</definedName>
    <definedName name="PUNO" localSheetId="21">#REF!</definedName>
    <definedName name="PUNO" localSheetId="22">#REF!</definedName>
    <definedName name="PUNO" localSheetId="23">#REF!</definedName>
    <definedName name="PUNO" localSheetId="24">#REF!</definedName>
    <definedName name="PUNO" localSheetId="25">#REF!</definedName>
    <definedName name="PUNO" localSheetId="26">#REF!</definedName>
    <definedName name="PUNO" localSheetId="27">#REF!</definedName>
    <definedName name="PUNO" localSheetId="29">#REF!</definedName>
    <definedName name="PUNO" localSheetId="31">#REF!</definedName>
    <definedName name="PUNO" localSheetId="32">#REF!</definedName>
    <definedName name="PUNO" localSheetId="33">#REF!</definedName>
    <definedName name="PUNO" localSheetId="34">#REF!</definedName>
    <definedName name="PUNO" localSheetId="35">#REF!</definedName>
    <definedName name="PUNO" localSheetId="36">#REF!</definedName>
    <definedName name="PUNO">#REF!</definedName>
    <definedName name="SAN_MARTIN" localSheetId="6">#REF!</definedName>
    <definedName name="SAN_MARTIN" localSheetId="7">#REF!</definedName>
    <definedName name="SAN_MARTIN" localSheetId="10">#REF!</definedName>
    <definedName name="SAN_MARTIN" localSheetId="9">#REF!</definedName>
    <definedName name="SAN_MARTIN" localSheetId="12">#REF!</definedName>
    <definedName name="SAN_MARTIN" localSheetId="11">#REF!</definedName>
    <definedName name="SAN_MARTIN" localSheetId="15">#REF!</definedName>
    <definedName name="SAN_MARTIN" localSheetId="14">#REF!</definedName>
    <definedName name="SAN_MARTIN" localSheetId="16">#REF!</definedName>
    <definedName name="SAN_MARTIN" localSheetId="17">#REF!</definedName>
    <definedName name="SAN_MARTIN" localSheetId="19">#REF!</definedName>
    <definedName name="SAN_MARTIN" localSheetId="20">#REF!</definedName>
    <definedName name="SAN_MARTIN" localSheetId="21">#REF!</definedName>
    <definedName name="SAN_MARTIN" localSheetId="22">#REF!</definedName>
    <definedName name="SAN_MARTIN" localSheetId="23">#REF!</definedName>
    <definedName name="SAN_MARTIN" localSheetId="24">#REF!</definedName>
    <definedName name="SAN_MARTIN" localSheetId="25">#REF!</definedName>
    <definedName name="SAN_MARTIN" localSheetId="26">#REF!</definedName>
    <definedName name="SAN_MARTIN" localSheetId="27">#REF!</definedName>
    <definedName name="SAN_MARTIN" localSheetId="29">#REF!</definedName>
    <definedName name="SAN_MARTIN" localSheetId="31">#REF!</definedName>
    <definedName name="SAN_MARTIN" localSheetId="32">#REF!</definedName>
    <definedName name="SAN_MARTIN" localSheetId="33">#REF!</definedName>
    <definedName name="SAN_MARTIN" localSheetId="34">#REF!</definedName>
    <definedName name="SAN_MARTIN" localSheetId="35">#REF!</definedName>
    <definedName name="SAN_MARTIN" localSheetId="36">#REF!</definedName>
    <definedName name="SAN_MARTIN">#REF!</definedName>
    <definedName name="TACNA" localSheetId="6">#REF!</definedName>
    <definedName name="TACNA" localSheetId="7">#REF!</definedName>
    <definedName name="TACNA" localSheetId="10">#REF!</definedName>
    <definedName name="TACNA" localSheetId="9">#REF!</definedName>
    <definedName name="TACNA" localSheetId="12">#REF!</definedName>
    <definedName name="TACNA" localSheetId="11">#REF!</definedName>
    <definedName name="TACNA" localSheetId="15">#REF!</definedName>
    <definedName name="TACNA" localSheetId="14">#REF!</definedName>
    <definedName name="TACNA" localSheetId="16">#REF!</definedName>
    <definedName name="TACNA" localSheetId="17">#REF!</definedName>
    <definedName name="TACNA" localSheetId="19">#REF!</definedName>
    <definedName name="TACNA" localSheetId="20">#REF!</definedName>
    <definedName name="TACNA" localSheetId="21">#REF!</definedName>
    <definedName name="TACNA" localSheetId="22">#REF!</definedName>
    <definedName name="TACNA" localSheetId="23">#REF!</definedName>
    <definedName name="TACNA" localSheetId="24">#REF!</definedName>
    <definedName name="TACNA" localSheetId="25">#REF!</definedName>
    <definedName name="TACNA" localSheetId="26">#REF!</definedName>
    <definedName name="TACNA" localSheetId="27">#REF!</definedName>
    <definedName name="TACNA" localSheetId="29">#REF!</definedName>
    <definedName name="TACNA" localSheetId="31">#REF!</definedName>
    <definedName name="TACNA" localSheetId="32">#REF!</definedName>
    <definedName name="TACNA" localSheetId="33">#REF!</definedName>
    <definedName name="TACNA" localSheetId="34">#REF!</definedName>
    <definedName name="TACNA" localSheetId="35">#REF!</definedName>
    <definedName name="TACNA" localSheetId="36">#REF!</definedName>
    <definedName name="TACNA">#REF!</definedName>
    <definedName name="_xlnm.Print_Titles" localSheetId="0">'3.1'!$9:$9</definedName>
    <definedName name="_xlnm.Print_Titles" localSheetId="2">'3.2.1'!$5:$7</definedName>
    <definedName name="_xlnm.Print_Titles" localSheetId="6">'3.2.3.1'!$7:$7</definedName>
    <definedName name="_xlnm.Print_Titles" localSheetId="23">'3.5.3.1.1'!$7:$7</definedName>
    <definedName name="_xlnm.Print_Titles" localSheetId="24">'3.5.3.1.1 GRAF'!#REF!</definedName>
    <definedName name="_xlnm.Print_Titles" localSheetId="25">'3.5.3.1.2'!$4:$4</definedName>
    <definedName name="_xlnm.Print_Titles" localSheetId="27">'3.5.3.2.1'!$5:$5</definedName>
    <definedName name="_xlnm.Print_Titles" localSheetId="29">'3.5.3.2.2'!$3:$3</definedName>
    <definedName name="_xlnm.Print_Titles" localSheetId="34">'3.6.3.2.3.1'!$6:$6</definedName>
    <definedName name="_xlnm.Print_Titles" localSheetId="35">'3.6.3.2.3.2'!$5:$5</definedName>
    <definedName name="_xlnm.Print_Titles" localSheetId="37">'3.6.3.2.5'!$3:$3</definedName>
    <definedName name="TOTAL" localSheetId="6">#REF!</definedName>
    <definedName name="TOTAL" localSheetId="7">#REF!</definedName>
    <definedName name="TOTAL" localSheetId="10">#REF!</definedName>
    <definedName name="TOTAL" localSheetId="9">#REF!</definedName>
    <definedName name="TOTAL" localSheetId="12">#REF!</definedName>
    <definedName name="TOTAL" localSheetId="11">#REF!</definedName>
    <definedName name="TOTAL" localSheetId="15">#REF!</definedName>
    <definedName name="TOTAL" localSheetId="14">#REF!</definedName>
    <definedName name="TOTAL" localSheetId="16">#REF!</definedName>
    <definedName name="TOTAL" localSheetId="17">#REF!</definedName>
    <definedName name="TOTAL" localSheetId="19">#REF!</definedName>
    <definedName name="TOTAL" localSheetId="20">#REF!</definedName>
    <definedName name="TOTAL" localSheetId="21">#REF!</definedName>
    <definedName name="TOTAL" localSheetId="22">#REF!</definedName>
    <definedName name="TOTAL" localSheetId="23">#REF!</definedName>
    <definedName name="TOTAL" localSheetId="24">#REF!</definedName>
    <definedName name="TOTAL" localSheetId="25">#REF!</definedName>
    <definedName name="TOTAL" localSheetId="26">#REF!</definedName>
    <definedName name="TOTAL" localSheetId="27">#REF!</definedName>
    <definedName name="TOTAL" localSheetId="29">#REF!</definedName>
    <definedName name="TOTAL" localSheetId="31">#REF!</definedName>
    <definedName name="TOTAL" localSheetId="32">#REF!</definedName>
    <definedName name="TOTAL" localSheetId="33">#REF!</definedName>
    <definedName name="TOTAL" localSheetId="34">#REF!</definedName>
    <definedName name="TOTAL" localSheetId="35">#REF!</definedName>
    <definedName name="TOTAL" localSheetId="36">#REF!</definedName>
    <definedName name="TOTAL">#REF!</definedName>
    <definedName name="TUMBES" localSheetId="6">#REF!</definedName>
    <definedName name="TUMBES" localSheetId="7">#REF!</definedName>
    <definedName name="TUMBES" localSheetId="10">#REF!</definedName>
    <definedName name="TUMBES" localSheetId="9">#REF!</definedName>
    <definedName name="TUMBES" localSheetId="12">#REF!</definedName>
    <definedName name="TUMBES" localSheetId="11">#REF!</definedName>
    <definedName name="TUMBES" localSheetId="15">#REF!</definedName>
    <definedName name="TUMBES" localSheetId="14">#REF!</definedName>
    <definedName name="TUMBES" localSheetId="16">#REF!</definedName>
    <definedName name="TUMBES" localSheetId="17">#REF!</definedName>
    <definedName name="TUMBES" localSheetId="19">#REF!</definedName>
    <definedName name="TUMBES" localSheetId="20">#REF!</definedName>
    <definedName name="TUMBES" localSheetId="21">#REF!</definedName>
    <definedName name="TUMBES" localSheetId="22">#REF!</definedName>
    <definedName name="TUMBES" localSheetId="23">#REF!</definedName>
    <definedName name="TUMBES" localSheetId="24">#REF!</definedName>
    <definedName name="TUMBES" localSheetId="25">#REF!</definedName>
    <definedName name="TUMBES" localSheetId="26">#REF!</definedName>
    <definedName name="TUMBES" localSheetId="27">#REF!</definedName>
    <definedName name="TUMBES" localSheetId="29">#REF!</definedName>
    <definedName name="TUMBES" localSheetId="31">#REF!</definedName>
    <definedName name="TUMBES" localSheetId="32">#REF!</definedName>
    <definedName name="TUMBES" localSheetId="33">#REF!</definedName>
    <definedName name="TUMBES" localSheetId="34">#REF!</definedName>
    <definedName name="TUMBES" localSheetId="35">#REF!</definedName>
    <definedName name="TUMBES" localSheetId="36">#REF!</definedName>
    <definedName name="TUMBES">#REF!</definedName>
    <definedName name="UCAYALI" localSheetId="6">#REF!</definedName>
    <definedName name="UCAYALI" localSheetId="7">#REF!</definedName>
    <definedName name="UCAYALI" localSheetId="10">#REF!</definedName>
    <definedName name="UCAYALI" localSheetId="9">#REF!</definedName>
    <definedName name="UCAYALI" localSheetId="12">#REF!</definedName>
    <definedName name="UCAYALI" localSheetId="11">#REF!</definedName>
    <definedName name="UCAYALI" localSheetId="15">#REF!</definedName>
    <definedName name="UCAYALI" localSheetId="14">#REF!</definedName>
    <definedName name="UCAYALI" localSheetId="16">#REF!</definedName>
    <definedName name="UCAYALI" localSheetId="17">#REF!</definedName>
    <definedName name="UCAYALI" localSheetId="19">#REF!</definedName>
    <definedName name="UCAYALI" localSheetId="20">#REF!</definedName>
    <definedName name="UCAYALI" localSheetId="21">#REF!</definedName>
    <definedName name="UCAYALI" localSheetId="22">#REF!</definedName>
    <definedName name="UCAYALI" localSheetId="23">#REF!</definedName>
    <definedName name="UCAYALI" localSheetId="24">#REF!</definedName>
    <definedName name="UCAYALI" localSheetId="25">#REF!</definedName>
    <definedName name="UCAYALI" localSheetId="26">#REF!</definedName>
    <definedName name="UCAYALI" localSheetId="27">#REF!</definedName>
    <definedName name="UCAYALI" localSheetId="29">#REF!</definedName>
    <definedName name="UCAYALI" localSheetId="31">#REF!</definedName>
    <definedName name="UCAYALI" localSheetId="32">#REF!</definedName>
    <definedName name="UCAYALI" localSheetId="33">#REF!</definedName>
    <definedName name="UCAYALI" localSheetId="34">#REF!</definedName>
    <definedName name="UCAYALI" localSheetId="35">#REF!</definedName>
    <definedName name="UCAYALI" localSheetId="36">#REF!</definedName>
    <definedName name="UCAYALI">#REF!</definedName>
  </definedNames>
  <calcPr calcId="145621"/>
  <pivotCaches>
    <pivotCache cacheId="830" r:id="rId44"/>
    <pivotCache cacheId="1482" r:id="rId45"/>
    <pivotCache cacheId="1497" r:id="rId46"/>
    <pivotCache cacheId="1502" r:id="rId4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640" i="7" l="1"/>
  <c r="X640" i="7"/>
  <c r="Y639" i="7"/>
  <c r="X639" i="7"/>
  <c r="Y638" i="7"/>
  <c r="X638" i="7"/>
  <c r="Y637" i="7"/>
  <c r="X637" i="7"/>
  <c r="Y636" i="7"/>
  <c r="X636" i="7"/>
  <c r="Y635" i="7"/>
  <c r="X635" i="7"/>
  <c r="Y634" i="7"/>
  <c r="X634" i="7"/>
  <c r="Y633" i="7"/>
  <c r="X633" i="7"/>
  <c r="Y632" i="7"/>
  <c r="X632" i="7"/>
  <c r="Y631" i="7"/>
  <c r="X631" i="7"/>
  <c r="Y630" i="7"/>
  <c r="X630" i="7"/>
  <c r="Y629" i="7"/>
  <c r="X629" i="7"/>
  <c r="Y628" i="7"/>
  <c r="X628" i="7"/>
  <c r="Y627" i="7"/>
  <c r="X627" i="7"/>
  <c r="Y626" i="7"/>
  <c r="X626" i="7"/>
  <c r="Y625" i="7"/>
  <c r="X625" i="7"/>
  <c r="Y624" i="7"/>
  <c r="X624" i="7"/>
  <c r="Y623" i="7"/>
  <c r="X623" i="7"/>
  <c r="Y622" i="7"/>
  <c r="X622" i="7"/>
  <c r="Y621" i="7"/>
  <c r="X621" i="7"/>
  <c r="Y620" i="7"/>
  <c r="X620" i="7"/>
  <c r="Y619" i="7"/>
  <c r="X619" i="7"/>
  <c r="Y618" i="7"/>
  <c r="X618" i="7"/>
  <c r="Y617" i="7"/>
  <c r="X617" i="7"/>
  <c r="Y616" i="7"/>
  <c r="X616" i="7"/>
  <c r="Y615" i="7"/>
  <c r="X615" i="7"/>
  <c r="Y614" i="7"/>
  <c r="X614" i="7"/>
  <c r="Y613" i="7"/>
  <c r="X613" i="7"/>
  <c r="Y612" i="7"/>
  <c r="X612" i="7"/>
  <c r="Y611" i="7"/>
  <c r="X611" i="7"/>
  <c r="Y610" i="7"/>
  <c r="X610" i="7"/>
  <c r="Y609" i="7"/>
  <c r="X609" i="7"/>
  <c r="Y608" i="7"/>
  <c r="X608" i="7"/>
  <c r="Y607" i="7"/>
  <c r="X607" i="7"/>
  <c r="Y606" i="7"/>
  <c r="X606" i="7"/>
  <c r="Y605" i="7"/>
  <c r="X605" i="7"/>
  <c r="Y604" i="7"/>
  <c r="X604" i="7"/>
  <c r="Y603" i="7"/>
  <c r="X603" i="7"/>
  <c r="Y602" i="7"/>
  <c r="X602" i="7"/>
  <c r="Y601" i="7"/>
  <c r="X601" i="7"/>
  <c r="Y600" i="7"/>
  <c r="X600" i="7"/>
  <c r="Y599" i="7"/>
  <c r="X599" i="7"/>
  <c r="Y598" i="7"/>
  <c r="X598" i="7"/>
  <c r="Y597" i="7"/>
  <c r="X597" i="7"/>
  <c r="Y596" i="7"/>
  <c r="X596" i="7"/>
  <c r="Y595" i="7"/>
  <c r="X595" i="7"/>
  <c r="Y594" i="7"/>
  <c r="X594" i="7"/>
  <c r="Y593" i="7"/>
  <c r="X593" i="7"/>
  <c r="Y592" i="7"/>
  <c r="X592" i="7"/>
  <c r="Y591" i="7"/>
  <c r="X591" i="7"/>
  <c r="Y590" i="7"/>
  <c r="X590" i="7"/>
  <c r="Y589" i="7"/>
  <c r="X589" i="7"/>
  <c r="Y588" i="7"/>
  <c r="X588" i="7"/>
  <c r="Y587" i="7"/>
  <c r="X587" i="7"/>
  <c r="Y586" i="7"/>
  <c r="X586" i="7"/>
  <c r="Y585" i="7"/>
  <c r="X585" i="7"/>
  <c r="Y584" i="7"/>
  <c r="X584" i="7"/>
  <c r="Y583" i="7"/>
  <c r="X583" i="7"/>
  <c r="Y582" i="7"/>
  <c r="X582" i="7"/>
  <c r="Y581" i="7"/>
  <c r="X581" i="7"/>
  <c r="Y580" i="7"/>
  <c r="X580" i="7"/>
  <c r="Y579" i="7"/>
  <c r="X579" i="7"/>
  <c r="Y578" i="7"/>
  <c r="X578" i="7"/>
  <c r="Y577" i="7"/>
  <c r="X577" i="7"/>
  <c r="Y576" i="7"/>
  <c r="X576" i="7"/>
  <c r="Y575" i="7"/>
  <c r="X575" i="7"/>
  <c r="Y574" i="7"/>
  <c r="X574" i="7"/>
  <c r="Y573" i="7"/>
  <c r="X573" i="7"/>
  <c r="Y572" i="7"/>
  <c r="X572" i="7"/>
  <c r="Y571" i="7"/>
  <c r="X571" i="7"/>
  <c r="Y570" i="7"/>
  <c r="X570" i="7"/>
  <c r="Y569" i="7"/>
  <c r="X569" i="7"/>
  <c r="Y568" i="7"/>
  <c r="X568" i="7"/>
  <c r="Y567" i="7"/>
  <c r="X567" i="7"/>
  <c r="Y566" i="7"/>
  <c r="X566" i="7"/>
  <c r="Y565" i="7"/>
  <c r="X565" i="7"/>
  <c r="Y564" i="7"/>
  <c r="X564" i="7"/>
  <c r="Y563" i="7"/>
  <c r="X563" i="7"/>
  <c r="Y562" i="7"/>
  <c r="X562" i="7"/>
  <c r="Y561" i="7"/>
  <c r="X561" i="7"/>
  <c r="Y560" i="7"/>
  <c r="X560" i="7"/>
  <c r="Y559" i="7"/>
  <c r="X559" i="7"/>
  <c r="Y558" i="7"/>
  <c r="X558" i="7"/>
  <c r="Y557" i="7"/>
  <c r="X557" i="7"/>
  <c r="Y556" i="7"/>
  <c r="X556" i="7"/>
  <c r="Y555" i="7"/>
  <c r="X555" i="7"/>
  <c r="Y554" i="7"/>
  <c r="X554" i="7"/>
  <c r="Y553" i="7"/>
  <c r="X553" i="7"/>
  <c r="Y552" i="7"/>
  <c r="X552" i="7"/>
  <c r="Y551" i="7"/>
  <c r="X551" i="7"/>
  <c r="Y550" i="7"/>
  <c r="X550" i="7"/>
  <c r="Y549" i="7"/>
  <c r="X549" i="7"/>
  <c r="Y548" i="7"/>
  <c r="X548" i="7"/>
  <c r="Y547" i="7"/>
  <c r="X547" i="7"/>
  <c r="Y546" i="7"/>
  <c r="X546" i="7"/>
  <c r="Y545" i="7"/>
  <c r="X545" i="7"/>
  <c r="Y544" i="7"/>
  <c r="X544" i="7"/>
  <c r="Y543" i="7"/>
  <c r="X543" i="7"/>
  <c r="Y542" i="7"/>
  <c r="X542" i="7"/>
  <c r="Y541" i="7"/>
  <c r="X541" i="7"/>
  <c r="Y540" i="7"/>
  <c r="X540" i="7"/>
  <c r="Y539" i="7"/>
  <c r="X539" i="7"/>
  <c r="Y538" i="7"/>
  <c r="X538" i="7"/>
  <c r="Y537" i="7"/>
  <c r="X537" i="7"/>
  <c r="Y536" i="7"/>
  <c r="X536" i="7"/>
  <c r="Y535" i="7"/>
  <c r="X535" i="7"/>
  <c r="Y534" i="7"/>
  <c r="X534" i="7"/>
  <c r="Y533" i="7"/>
  <c r="X533" i="7"/>
  <c r="Y532" i="7"/>
  <c r="X532" i="7"/>
  <c r="Y531" i="7"/>
  <c r="X531" i="7"/>
  <c r="Y530" i="7"/>
  <c r="X530" i="7"/>
  <c r="Y529" i="7"/>
  <c r="X529" i="7"/>
  <c r="Y528" i="7"/>
  <c r="X528" i="7"/>
  <c r="Y527" i="7"/>
  <c r="X527" i="7"/>
  <c r="Y526" i="7"/>
  <c r="X526" i="7"/>
  <c r="Y525" i="7"/>
  <c r="X525" i="7"/>
  <c r="Y524" i="7"/>
  <c r="X524" i="7"/>
  <c r="Y523" i="7"/>
  <c r="X523" i="7"/>
  <c r="Y522" i="7"/>
  <c r="X522" i="7"/>
  <c r="Y521" i="7"/>
  <c r="X521" i="7"/>
  <c r="Y520" i="7"/>
  <c r="X520" i="7"/>
  <c r="Y519" i="7"/>
  <c r="X519" i="7"/>
  <c r="Y518" i="7"/>
  <c r="X518" i="7"/>
  <c r="Y517" i="7"/>
  <c r="X517" i="7"/>
  <c r="Y516" i="7"/>
  <c r="X516" i="7"/>
  <c r="Y515" i="7"/>
  <c r="X515" i="7"/>
  <c r="Y514" i="7"/>
  <c r="X514" i="7"/>
  <c r="Y513" i="7"/>
  <c r="X513" i="7"/>
  <c r="Y512" i="7"/>
  <c r="X512" i="7"/>
  <c r="Y511" i="7"/>
  <c r="X511" i="7"/>
  <c r="Y510" i="7"/>
  <c r="X510" i="7"/>
  <c r="Y509" i="7"/>
  <c r="X509" i="7"/>
  <c r="Y508" i="7"/>
  <c r="X508" i="7"/>
  <c r="Y507" i="7"/>
  <c r="X507" i="7"/>
  <c r="Y506" i="7"/>
  <c r="X506" i="7"/>
  <c r="Y505" i="7"/>
  <c r="X505" i="7"/>
  <c r="Y504" i="7"/>
  <c r="X504" i="7"/>
  <c r="Y503" i="7"/>
  <c r="X503" i="7"/>
  <c r="Y502" i="7"/>
  <c r="X502" i="7"/>
  <c r="Y501" i="7"/>
  <c r="X501" i="7"/>
  <c r="Y500" i="7"/>
  <c r="X500" i="7"/>
  <c r="Y499" i="7"/>
  <c r="X499" i="7"/>
  <c r="Y498" i="7"/>
  <c r="X498" i="7"/>
  <c r="Y497" i="7"/>
  <c r="X497" i="7"/>
  <c r="Y496" i="7"/>
  <c r="X496" i="7"/>
  <c r="Y495" i="7"/>
  <c r="X495" i="7"/>
  <c r="Y494" i="7"/>
  <c r="X494" i="7"/>
  <c r="Y493" i="7"/>
  <c r="X493" i="7"/>
  <c r="Y492" i="7"/>
  <c r="X492" i="7"/>
  <c r="Y491" i="7"/>
  <c r="X491" i="7"/>
  <c r="Y490" i="7"/>
  <c r="X490" i="7"/>
  <c r="Y489" i="7"/>
  <c r="X489" i="7"/>
  <c r="Y488" i="7"/>
  <c r="X488" i="7"/>
  <c r="Y487" i="7"/>
  <c r="X487" i="7"/>
  <c r="Y486" i="7"/>
  <c r="X486" i="7"/>
  <c r="Y485" i="7"/>
  <c r="X485" i="7"/>
  <c r="Y484" i="7"/>
  <c r="X484" i="7"/>
  <c r="Y483" i="7"/>
  <c r="X483" i="7"/>
  <c r="Y482" i="7"/>
  <c r="X482" i="7"/>
  <c r="Y481" i="7"/>
  <c r="X481" i="7"/>
  <c r="Y480" i="7"/>
  <c r="X480" i="7"/>
  <c r="Y479" i="7"/>
  <c r="X479" i="7"/>
  <c r="Y478" i="7"/>
  <c r="X478" i="7"/>
  <c r="Y477" i="7"/>
  <c r="X477" i="7"/>
  <c r="Y476" i="7"/>
  <c r="X476" i="7"/>
  <c r="Y475" i="7"/>
  <c r="X475" i="7"/>
  <c r="Y474" i="7"/>
  <c r="X474" i="7"/>
  <c r="Y473" i="7"/>
  <c r="X473" i="7"/>
  <c r="Y472" i="7"/>
  <c r="X472" i="7"/>
  <c r="Y471" i="7"/>
  <c r="X471" i="7"/>
  <c r="Y470" i="7"/>
  <c r="X470" i="7"/>
  <c r="Y469" i="7"/>
  <c r="X469" i="7"/>
  <c r="Y468" i="7"/>
  <c r="X468" i="7"/>
  <c r="Y467" i="7"/>
  <c r="X467" i="7"/>
  <c r="Y466" i="7"/>
  <c r="X466" i="7"/>
  <c r="Y465" i="7"/>
  <c r="X465" i="7"/>
  <c r="Y464" i="7"/>
  <c r="X464" i="7"/>
  <c r="Y463" i="7"/>
  <c r="X463" i="7"/>
  <c r="Y462" i="7"/>
  <c r="X462" i="7"/>
  <c r="Y461" i="7"/>
  <c r="X461" i="7"/>
  <c r="Y460" i="7"/>
  <c r="X460" i="7"/>
  <c r="Y459" i="7"/>
  <c r="X459" i="7"/>
  <c r="Y458" i="7"/>
  <c r="X458" i="7"/>
  <c r="Y457" i="7"/>
  <c r="X457" i="7"/>
  <c r="Y456" i="7"/>
  <c r="X456" i="7"/>
  <c r="Y455" i="7"/>
  <c r="X455" i="7"/>
  <c r="Y454" i="7"/>
  <c r="X454" i="7"/>
  <c r="Y453" i="7"/>
  <c r="X453" i="7"/>
  <c r="Y452" i="7"/>
  <c r="X452" i="7"/>
  <c r="Y451" i="7"/>
  <c r="X451" i="7"/>
  <c r="Y450" i="7"/>
  <c r="X450" i="7"/>
  <c r="Y449" i="7"/>
  <c r="X449" i="7"/>
  <c r="Y448" i="7"/>
  <c r="X448" i="7"/>
  <c r="Y447" i="7"/>
  <c r="X447" i="7"/>
  <c r="Y446" i="7"/>
  <c r="X446" i="7"/>
  <c r="Y445" i="7"/>
  <c r="X445" i="7"/>
  <c r="Y444" i="7"/>
  <c r="X444" i="7"/>
  <c r="Y443" i="7"/>
  <c r="X443" i="7"/>
  <c r="Y442" i="7"/>
  <c r="X442" i="7"/>
  <c r="Y441" i="7"/>
  <c r="X441" i="7"/>
  <c r="Y440" i="7"/>
  <c r="X440" i="7"/>
  <c r="Y439" i="7"/>
  <c r="X439" i="7"/>
  <c r="Y438" i="7"/>
  <c r="X438" i="7"/>
  <c r="Y437" i="7"/>
  <c r="X437" i="7"/>
  <c r="Y436" i="7"/>
  <c r="X436" i="7"/>
  <c r="Y435" i="7"/>
  <c r="X435" i="7"/>
  <c r="Y434" i="7"/>
  <c r="X434" i="7"/>
  <c r="Y433" i="7"/>
  <c r="X433" i="7"/>
  <c r="Y432" i="7"/>
  <c r="X432" i="7"/>
  <c r="Y431" i="7"/>
  <c r="X431" i="7"/>
  <c r="Y430" i="7"/>
  <c r="X430" i="7"/>
  <c r="Y429" i="7"/>
  <c r="X429" i="7"/>
  <c r="Y428" i="7"/>
  <c r="X428" i="7"/>
  <c r="Y427" i="7"/>
  <c r="X427" i="7"/>
  <c r="Y426" i="7"/>
  <c r="X426" i="7"/>
  <c r="Y425" i="7"/>
  <c r="X425" i="7"/>
  <c r="Y424" i="7"/>
  <c r="X424" i="7"/>
  <c r="Y423" i="7"/>
  <c r="X423" i="7"/>
  <c r="Y422" i="7"/>
  <c r="X422" i="7"/>
  <c r="Y421" i="7"/>
  <c r="X421" i="7"/>
  <c r="Y420" i="7"/>
  <c r="X420" i="7"/>
  <c r="Y419" i="7"/>
  <c r="X419" i="7"/>
  <c r="Y418" i="7"/>
  <c r="X418" i="7"/>
  <c r="Y417" i="7"/>
  <c r="X417" i="7"/>
  <c r="Y416" i="7"/>
  <c r="X416" i="7"/>
  <c r="Y415" i="7"/>
  <c r="X415" i="7"/>
  <c r="Y414" i="7"/>
  <c r="X414" i="7"/>
  <c r="Y413" i="7"/>
  <c r="X413" i="7"/>
  <c r="Y412" i="7"/>
  <c r="X412" i="7"/>
  <c r="Y411" i="7"/>
  <c r="X411" i="7"/>
  <c r="Y410" i="7"/>
  <c r="X410" i="7"/>
  <c r="Y409" i="7"/>
  <c r="X409" i="7"/>
  <c r="Y408" i="7"/>
  <c r="X408" i="7"/>
  <c r="Y407" i="7"/>
  <c r="X407" i="7"/>
  <c r="Y406" i="7"/>
  <c r="X406" i="7"/>
  <c r="Y405" i="7"/>
  <c r="X405" i="7"/>
  <c r="Y404" i="7"/>
  <c r="X404" i="7"/>
  <c r="Y403" i="7"/>
  <c r="X403" i="7"/>
  <c r="Y402" i="7"/>
  <c r="X402" i="7"/>
  <c r="Y401" i="7"/>
  <c r="X401" i="7"/>
  <c r="Y400" i="7"/>
  <c r="X400" i="7"/>
  <c r="Y399" i="7"/>
  <c r="X399" i="7"/>
  <c r="Y398" i="7"/>
  <c r="X398" i="7"/>
  <c r="Y397" i="7"/>
  <c r="X397" i="7"/>
  <c r="Y396" i="7"/>
  <c r="X396" i="7"/>
  <c r="Y395" i="7"/>
  <c r="X395" i="7"/>
  <c r="Y394" i="7"/>
  <c r="X394" i="7"/>
  <c r="Y393" i="7"/>
  <c r="X393" i="7"/>
  <c r="Y392" i="7"/>
  <c r="X392" i="7"/>
  <c r="Y391" i="7"/>
  <c r="X391" i="7"/>
  <c r="Y390" i="7"/>
  <c r="X390" i="7"/>
  <c r="Y389" i="7"/>
  <c r="X389" i="7"/>
  <c r="Y388" i="7"/>
  <c r="X388" i="7"/>
  <c r="Y387" i="7"/>
  <c r="X387" i="7"/>
  <c r="Y386" i="7"/>
  <c r="X386" i="7"/>
  <c r="Y385" i="7"/>
  <c r="X385" i="7"/>
  <c r="Y384" i="7"/>
  <c r="X384" i="7"/>
  <c r="Y383" i="7"/>
  <c r="X383" i="7"/>
  <c r="Y382" i="7"/>
  <c r="X382" i="7"/>
  <c r="Y381" i="7"/>
  <c r="X381" i="7"/>
  <c r="Y380" i="7"/>
  <c r="X380" i="7"/>
  <c r="Y379" i="7"/>
  <c r="X379" i="7"/>
  <c r="Y378" i="7"/>
  <c r="X378" i="7"/>
  <c r="Y377" i="7"/>
  <c r="X377" i="7"/>
  <c r="Y376" i="7"/>
  <c r="X376" i="7"/>
  <c r="Y375" i="7"/>
  <c r="X375" i="7"/>
  <c r="Y374" i="7"/>
  <c r="X374" i="7"/>
  <c r="Y373" i="7"/>
  <c r="X373" i="7"/>
  <c r="Y372" i="7"/>
  <c r="X372" i="7"/>
  <c r="Y371" i="7"/>
  <c r="X371" i="7"/>
  <c r="Y370" i="7"/>
  <c r="X370" i="7"/>
  <c r="Y369" i="7"/>
  <c r="X369" i="7"/>
  <c r="Y368" i="7"/>
  <c r="X368" i="7"/>
  <c r="Y367" i="7"/>
  <c r="X367" i="7"/>
  <c r="Y366" i="7"/>
  <c r="X366" i="7"/>
  <c r="Y365" i="7"/>
  <c r="X365" i="7"/>
  <c r="Y364" i="7"/>
  <c r="X364" i="7"/>
  <c r="Y363" i="7"/>
  <c r="X363" i="7"/>
  <c r="Y362" i="7"/>
  <c r="X362" i="7"/>
  <c r="Y361" i="7"/>
  <c r="X361" i="7"/>
  <c r="Y360" i="7"/>
  <c r="X360" i="7"/>
  <c r="Y359" i="7"/>
  <c r="X359" i="7"/>
  <c r="Y358" i="7"/>
  <c r="X358" i="7"/>
  <c r="Y357" i="7"/>
  <c r="X357" i="7"/>
  <c r="Y356" i="7"/>
  <c r="X356" i="7"/>
  <c r="Y355" i="7"/>
  <c r="X355" i="7"/>
  <c r="Y354" i="7"/>
  <c r="X354" i="7"/>
  <c r="Y353" i="7"/>
  <c r="X353" i="7"/>
  <c r="Y352" i="7"/>
  <c r="X352" i="7"/>
  <c r="Y351" i="7"/>
  <c r="X351" i="7"/>
  <c r="Y350" i="7"/>
  <c r="X350" i="7"/>
  <c r="Y349" i="7"/>
  <c r="X349" i="7"/>
  <c r="Y348" i="7"/>
  <c r="X348" i="7"/>
  <c r="Y347" i="7"/>
  <c r="X347" i="7"/>
  <c r="Y346" i="7"/>
  <c r="X346" i="7"/>
  <c r="Y345" i="7"/>
  <c r="X345" i="7"/>
  <c r="Y344" i="7"/>
  <c r="X344" i="7"/>
  <c r="Y343" i="7"/>
  <c r="X343" i="7"/>
  <c r="Y342" i="7"/>
  <c r="X342" i="7"/>
  <c r="Y341" i="7"/>
  <c r="X341" i="7"/>
  <c r="Y340" i="7"/>
  <c r="X340" i="7"/>
  <c r="Y339" i="7"/>
  <c r="X339" i="7"/>
  <c r="Y338" i="7"/>
  <c r="X338" i="7"/>
  <c r="Y337" i="7"/>
  <c r="X337" i="7"/>
  <c r="Y336" i="7"/>
  <c r="X336" i="7"/>
  <c r="Y335" i="7"/>
  <c r="X335" i="7"/>
  <c r="Y334" i="7"/>
  <c r="X334" i="7"/>
  <c r="Y333" i="7"/>
  <c r="X333" i="7"/>
  <c r="Y332" i="7"/>
  <c r="X332" i="7"/>
  <c r="Y331" i="7"/>
  <c r="X331" i="7"/>
  <c r="Y330" i="7"/>
  <c r="X330" i="7"/>
  <c r="Y329" i="7"/>
  <c r="X329" i="7"/>
  <c r="Y328" i="7"/>
  <c r="X328" i="7"/>
  <c r="Y327" i="7"/>
  <c r="X327" i="7"/>
  <c r="Y326" i="7"/>
  <c r="X326" i="7"/>
  <c r="Y325" i="7"/>
  <c r="X325" i="7"/>
  <c r="Y324" i="7"/>
  <c r="X324" i="7"/>
  <c r="Y323" i="7"/>
  <c r="X323" i="7"/>
  <c r="Y322" i="7"/>
  <c r="X322" i="7"/>
  <c r="Y321" i="7"/>
  <c r="X321" i="7"/>
  <c r="Y320" i="7"/>
  <c r="X320" i="7"/>
  <c r="Y319" i="7"/>
  <c r="X319" i="7"/>
  <c r="Y318" i="7"/>
  <c r="X318" i="7"/>
  <c r="Y317" i="7"/>
  <c r="X317" i="7"/>
  <c r="Y316" i="7"/>
  <c r="X316" i="7"/>
  <c r="Y315" i="7"/>
  <c r="X315" i="7"/>
  <c r="Y314" i="7"/>
  <c r="X314" i="7"/>
  <c r="Y313" i="7"/>
  <c r="X313" i="7"/>
  <c r="Y312" i="7"/>
  <c r="X312" i="7"/>
  <c r="Y311" i="7"/>
  <c r="X311" i="7"/>
  <c r="Y310" i="7"/>
  <c r="X310" i="7"/>
  <c r="Y309" i="7"/>
  <c r="X309" i="7"/>
  <c r="Y308" i="7"/>
  <c r="X308" i="7"/>
  <c r="Y307" i="7"/>
  <c r="X307" i="7"/>
  <c r="Y306" i="7"/>
  <c r="X306" i="7"/>
  <c r="Y305" i="7"/>
  <c r="X305" i="7"/>
  <c r="Y304" i="7"/>
  <c r="X304" i="7"/>
  <c r="Y303" i="7"/>
  <c r="X303" i="7"/>
  <c r="Y302" i="7"/>
  <c r="X302" i="7"/>
  <c r="Y301" i="7"/>
  <c r="X301" i="7"/>
  <c r="Y300" i="7"/>
  <c r="X300" i="7"/>
  <c r="Y299" i="7"/>
  <c r="X299" i="7"/>
  <c r="Y298" i="7"/>
  <c r="X298" i="7"/>
  <c r="Y297" i="7"/>
  <c r="X297" i="7"/>
  <c r="Y296" i="7"/>
  <c r="X296" i="7"/>
  <c r="Y295" i="7"/>
  <c r="X295" i="7"/>
  <c r="Y294" i="7"/>
  <c r="X294" i="7"/>
  <c r="Y293" i="7"/>
  <c r="X293" i="7"/>
  <c r="Y292" i="7"/>
  <c r="X292" i="7"/>
  <c r="Y291" i="7"/>
  <c r="X291" i="7"/>
  <c r="Y290" i="7"/>
  <c r="X290" i="7"/>
  <c r="Y289" i="7"/>
  <c r="X289" i="7"/>
  <c r="Y288" i="7"/>
  <c r="X288" i="7"/>
  <c r="Y287" i="7"/>
  <c r="X287" i="7"/>
  <c r="Y286" i="7"/>
  <c r="X286" i="7"/>
  <c r="Y285" i="7"/>
  <c r="X285" i="7"/>
  <c r="Y284" i="7"/>
  <c r="X284" i="7"/>
  <c r="Y283" i="7"/>
  <c r="X283" i="7"/>
  <c r="Y282" i="7"/>
  <c r="X282" i="7"/>
  <c r="Y281" i="7"/>
  <c r="X281" i="7"/>
  <c r="Y280" i="7"/>
  <c r="X280" i="7"/>
  <c r="Y279" i="7"/>
  <c r="X279" i="7"/>
  <c r="Y278" i="7"/>
  <c r="X278" i="7"/>
  <c r="Y277" i="7"/>
  <c r="X277" i="7"/>
  <c r="Y276" i="7"/>
  <c r="X276" i="7"/>
  <c r="Y275" i="7"/>
  <c r="X275" i="7"/>
  <c r="Y274" i="7"/>
  <c r="X274" i="7"/>
  <c r="Y273" i="7"/>
  <c r="X273" i="7"/>
  <c r="Y272" i="7"/>
  <c r="X272" i="7"/>
  <c r="Y271" i="7"/>
  <c r="X271" i="7"/>
  <c r="Y270" i="7"/>
  <c r="X270" i="7"/>
  <c r="Y269" i="7"/>
  <c r="X269" i="7"/>
  <c r="Y268" i="7"/>
  <c r="X268" i="7"/>
  <c r="Y267" i="7"/>
  <c r="X267" i="7"/>
  <c r="Y266" i="7"/>
  <c r="X266" i="7"/>
  <c r="Y265" i="7"/>
  <c r="X265" i="7"/>
  <c r="Y264" i="7"/>
  <c r="X264" i="7"/>
  <c r="Y263" i="7"/>
  <c r="X263" i="7"/>
  <c r="Y262" i="7"/>
  <c r="X262" i="7"/>
  <c r="Y261" i="7"/>
  <c r="X261" i="7"/>
  <c r="Y260" i="7"/>
  <c r="X260" i="7"/>
  <c r="Y259" i="7"/>
  <c r="X259" i="7"/>
  <c r="Y258" i="7"/>
  <c r="X258" i="7"/>
  <c r="Y257" i="7"/>
  <c r="X257" i="7"/>
  <c r="Y256" i="7"/>
  <c r="X256" i="7"/>
  <c r="Y255" i="7"/>
  <c r="X255" i="7"/>
  <c r="Y254" i="7"/>
  <c r="X254" i="7"/>
  <c r="Y253" i="7"/>
  <c r="X253" i="7"/>
  <c r="Y252" i="7"/>
  <c r="X252" i="7"/>
  <c r="Y251" i="7"/>
  <c r="X251" i="7"/>
  <c r="Y250" i="7"/>
  <c r="X250" i="7"/>
  <c r="Y249" i="7"/>
  <c r="X249" i="7"/>
  <c r="Y248" i="7"/>
  <c r="X248" i="7"/>
  <c r="Y247" i="7"/>
  <c r="X247" i="7"/>
  <c r="Y246" i="7"/>
  <c r="X246" i="7"/>
  <c r="Y245" i="7"/>
  <c r="X245" i="7"/>
  <c r="Y244" i="7"/>
  <c r="X244" i="7"/>
  <c r="Y243" i="7"/>
  <c r="X243" i="7"/>
  <c r="Y242" i="7"/>
  <c r="X242" i="7"/>
  <c r="Y241" i="7"/>
  <c r="X241" i="7"/>
  <c r="Y240" i="7"/>
  <c r="X240" i="7"/>
  <c r="Y239" i="7"/>
  <c r="X239" i="7"/>
  <c r="Y238" i="7"/>
  <c r="X238" i="7"/>
  <c r="Y237" i="7"/>
  <c r="X237" i="7"/>
  <c r="Y236" i="7"/>
  <c r="X236" i="7"/>
  <c r="Y235" i="7"/>
  <c r="X235" i="7"/>
  <c r="Y234" i="7"/>
  <c r="X234" i="7"/>
  <c r="Y233" i="7"/>
  <c r="X233" i="7"/>
  <c r="Y232" i="7"/>
  <c r="X232" i="7"/>
  <c r="Y231" i="7"/>
  <c r="X231" i="7"/>
  <c r="Y230" i="7"/>
  <c r="X230" i="7"/>
  <c r="Y229" i="7"/>
  <c r="X229" i="7"/>
  <c r="Y228" i="7"/>
  <c r="X228" i="7"/>
  <c r="Y227" i="7"/>
  <c r="X227" i="7"/>
  <c r="Y226" i="7"/>
  <c r="X226" i="7"/>
  <c r="Y225" i="7"/>
  <c r="X225" i="7"/>
  <c r="Y224" i="7"/>
  <c r="X224" i="7"/>
  <c r="Y223" i="7"/>
  <c r="X223" i="7"/>
  <c r="Y222" i="7"/>
  <c r="X222" i="7"/>
  <c r="Y221" i="7"/>
  <c r="X221" i="7"/>
  <c r="Y220" i="7"/>
  <c r="X220" i="7"/>
  <c r="Y219" i="7"/>
  <c r="X219" i="7"/>
  <c r="Y218" i="7"/>
  <c r="X218" i="7"/>
  <c r="Y217" i="7"/>
  <c r="X217" i="7"/>
  <c r="Y216" i="7"/>
  <c r="X216" i="7"/>
  <c r="Y215" i="7"/>
  <c r="X215" i="7"/>
  <c r="Y214" i="7"/>
  <c r="X214" i="7"/>
  <c r="Y213" i="7"/>
  <c r="X213" i="7"/>
  <c r="Y212" i="7"/>
  <c r="X212" i="7"/>
  <c r="Y211" i="7"/>
  <c r="X211" i="7"/>
  <c r="Y210" i="7"/>
  <c r="X210" i="7"/>
  <c r="Y209" i="7"/>
  <c r="X209" i="7"/>
  <c r="Y208" i="7"/>
  <c r="X208" i="7"/>
  <c r="Y207" i="7"/>
  <c r="X207" i="7"/>
  <c r="Y206" i="7"/>
  <c r="X206" i="7"/>
  <c r="Y205" i="7"/>
  <c r="X205" i="7"/>
  <c r="Y204" i="7"/>
  <c r="X204" i="7"/>
  <c r="Y203" i="7"/>
  <c r="X203" i="7"/>
  <c r="Y202" i="7"/>
  <c r="X202" i="7"/>
  <c r="Y201" i="7"/>
  <c r="X201" i="7"/>
  <c r="Y200" i="7"/>
  <c r="X200" i="7"/>
  <c r="Y199" i="7"/>
  <c r="X199" i="7"/>
  <c r="Y198" i="7"/>
  <c r="X198" i="7"/>
  <c r="Y197" i="7"/>
  <c r="X197" i="7"/>
  <c r="Y196" i="7"/>
  <c r="X196" i="7"/>
  <c r="Y195" i="7"/>
  <c r="X195" i="7"/>
  <c r="Y194" i="7"/>
  <c r="X194" i="7"/>
  <c r="Y193" i="7"/>
  <c r="X193" i="7"/>
  <c r="Y192" i="7"/>
  <c r="X192" i="7"/>
  <c r="Y191" i="7"/>
  <c r="X191" i="7"/>
  <c r="Y190" i="7"/>
  <c r="X190" i="7"/>
  <c r="Y189" i="7"/>
  <c r="X189" i="7"/>
  <c r="Y188" i="7"/>
  <c r="X188" i="7"/>
  <c r="Y187" i="7"/>
  <c r="X187" i="7"/>
  <c r="Y186" i="7"/>
  <c r="X186" i="7"/>
  <c r="Y185" i="7"/>
  <c r="X185" i="7"/>
  <c r="Y184" i="7"/>
  <c r="X184" i="7"/>
  <c r="Y183" i="7"/>
  <c r="X183" i="7"/>
  <c r="Y182" i="7"/>
  <c r="X182" i="7"/>
  <c r="Y181" i="7"/>
  <c r="X181" i="7"/>
  <c r="Y180" i="7"/>
  <c r="X180" i="7"/>
  <c r="Y179" i="7"/>
  <c r="X179" i="7"/>
  <c r="Y178" i="7"/>
  <c r="X178" i="7"/>
  <c r="Y177" i="7"/>
  <c r="X177" i="7"/>
  <c r="Y176" i="7"/>
  <c r="X176" i="7"/>
  <c r="Y175" i="7"/>
  <c r="X175" i="7"/>
  <c r="Y174" i="7"/>
  <c r="X174" i="7"/>
  <c r="Y173" i="7"/>
  <c r="X173" i="7"/>
  <c r="Y172" i="7"/>
  <c r="X172" i="7"/>
  <c r="Y171" i="7"/>
  <c r="X171" i="7"/>
  <c r="Y170" i="7"/>
  <c r="X170" i="7"/>
  <c r="Y169" i="7"/>
  <c r="X169" i="7"/>
  <c r="Y168" i="7"/>
  <c r="X168" i="7"/>
  <c r="Y167" i="7"/>
  <c r="X167" i="7"/>
  <c r="Y166" i="7"/>
  <c r="X166" i="7"/>
  <c r="Y165" i="7"/>
  <c r="X165" i="7"/>
  <c r="Y164" i="7"/>
  <c r="X164" i="7"/>
  <c r="Y163" i="7"/>
  <c r="X163" i="7"/>
  <c r="Y162" i="7"/>
  <c r="X162" i="7"/>
  <c r="Y161" i="7"/>
  <c r="X161" i="7"/>
  <c r="Y160" i="7"/>
  <c r="X160" i="7"/>
  <c r="Y159" i="7"/>
  <c r="X159" i="7"/>
  <c r="Y158" i="7"/>
  <c r="X158" i="7"/>
  <c r="Y157" i="7"/>
  <c r="X157" i="7"/>
  <c r="Y156" i="7"/>
  <c r="X156" i="7"/>
  <c r="Y155" i="7"/>
  <c r="X155" i="7"/>
  <c r="Y154" i="7"/>
  <c r="X154" i="7"/>
  <c r="Y153" i="7"/>
  <c r="X153" i="7"/>
  <c r="Y152" i="7"/>
  <c r="X152" i="7"/>
  <c r="Y151" i="7"/>
  <c r="X151" i="7"/>
  <c r="Y150" i="7"/>
  <c r="X150" i="7"/>
  <c r="Y149" i="7"/>
  <c r="X149" i="7"/>
  <c r="Y148" i="7"/>
  <c r="X148" i="7"/>
  <c r="Y147" i="7"/>
  <c r="X147" i="7"/>
  <c r="Y146" i="7"/>
  <c r="X146" i="7"/>
  <c r="Y145" i="7"/>
  <c r="X145" i="7"/>
  <c r="Y144" i="7"/>
  <c r="X144" i="7"/>
  <c r="Y143" i="7"/>
  <c r="X143" i="7"/>
  <c r="Y142" i="7"/>
  <c r="X142" i="7"/>
  <c r="Y141" i="7"/>
  <c r="X141" i="7"/>
  <c r="Y140" i="7"/>
  <c r="X140" i="7"/>
  <c r="Y139" i="7"/>
  <c r="X139" i="7"/>
  <c r="Y138" i="7"/>
  <c r="X138" i="7"/>
  <c r="Y137" i="7"/>
  <c r="X137" i="7"/>
  <c r="Y136" i="7"/>
  <c r="X136" i="7"/>
  <c r="Y135" i="7"/>
  <c r="X135" i="7"/>
  <c r="Y134" i="7"/>
  <c r="X134" i="7"/>
  <c r="Y133" i="7"/>
  <c r="X133" i="7"/>
  <c r="Y132" i="7"/>
  <c r="X132" i="7"/>
  <c r="Y131" i="7"/>
  <c r="X131" i="7"/>
  <c r="Y130" i="7"/>
  <c r="X130" i="7"/>
  <c r="Y129" i="7"/>
  <c r="X129" i="7"/>
  <c r="Y128" i="7"/>
  <c r="X128" i="7"/>
  <c r="Y127" i="7"/>
  <c r="X127" i="7"/>
  <c r="Y126" i="7"/>
  <c r="X126" i="7"/>
  <c r="Y125" i="7"/>
  <c r="X125" i="7"/>
  <c r="Y124" i="7"/>
  <c r="X124" i="7"/>
  <c r="Y123" i="7"/>
  <c r="X123" i="7"/>
  <c r="Y122" i="7"/>
  <c r="X122" i="7"/>
  <c r="Y121" i="7"/>
  <c r="X121" i="7"/>
  <c r="Y120" i="7"/>
  <c r="X120" i="7"/>
  <c r="Y119" i="7"/>
  <c r="X119" i="7"/>
  <c r="Y118" i="7"/>
  <c r="X118" i="7"/>
  <c r="Y117" i="7"/>
  <c r="X117" i="7"/>
  <c r="Y116" i="7"/>
  <c r="X116" i="7"/>
  <c r="Y115" i="7"/>
  <c r="X115" i="7"/>
  <c r="Y114" i="7"/>
  <c r="X114" i="7"/>
  <c r="Y113" i="7"/>
  <c r="X113" i="7"/>
  <c r="Y112" i="7"/>
  <c r="X112" i="7"/>
  <c r="Y111" i="7"/>
  <c r="X111" i="7"/>
  <c r="Y110" i="7"/>
  <c r="X110" i="7"/>
  <c r="Y109" i="7"/>
  <c r="X109" i="7"/>
  <c r="Y108" i="7"/>
  <c r="X108" i="7"/>
  <c r="Y107" i="7"/>
  <c r="X107" i="7"/>
  <c r="Y106" i="7"/>
  <c r="X106" i="7"/>
  <c r="Y105" i="7"/>
  <c r="X105" i="7"/>
  <c r="Y104" i="7"/>
  <c r="X104" i="7"/>
  <c r="Y103" i="7"/>
  <c r="X103" i="7"/>
  <c r="Y102" i="7"/>
  <c r="X102" i="7"/>
  <c r="Y101" i="7"/>
  <c r="X101" i="7"/>
  <c r="Y100" i="7"/>
  <c r="X100" i="7"/>
  <c r="Y99" i="7"/>
  <c r="X99" i="7"/>
  <c r="Y98" i="7"/>
  <c r="X98" i="7"/>
  <c r="Y97" i="7"/>
  <c r="X97" i="7"/>
  <c r="Y96" i="7"/>
  <c r="X96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H96" i="7"/>
  <c r="H79" i="7"/>
  <c r="G131" i="7"/>
  <c r="I125" i="7"/>
  <c r="H119" i="7"/>
  <c r="H111" i="7"/>
  <c r="AA214" i="8"/>
  <c r="Z214" i="8"/>
  <c r="AA213" i="8"/>
  <c r="Z213" i="8"/>
  <c r="AA212" i="8"/>
  <c r="Z212" i="8"/>
  <c r="AA211" i="8"/>
  <c r="Z211" i="8"/>
  <c r="AA210" i="8"/>
  <c r="Z210" i="8"/>
  <c r="AA209" i="8"/>
  <c r="Z209" i="8"/>
  <c r="AA208" i="8"/>
  <c r="Z208" i="8"/>
  <c r="AA207" i="8"/>
  <c r="Z207" i="8"/>
  <c r="AA206" i="8"/>
  <c r="Z206" i="8"/>
  <c r="AA205" i="8"/>
  <c r="Z205" i="8"/>
  <c r="AA204" i="8"/>
  <c r="Z204" i="8"/>
  <c r="AA203" i="8"/>
  <c r="Z203" i="8"/>
  <c r="AA202" i="8"/>
  <c r="Z202" i="8"/>
  <c r="AA201" i="8"/>
  <c r="Z201" i="8"/>
  <c r="AA200" i="8"/>
  <c r="Z200" i="8"/>
  <c r="AA199" i="8"/>
  <c r="Z199" i="8"/>
  <c r="AA198" i="8"/>
  <c r="Z198" i="8"/>
  <c r="AA197" i="8"/>
  <c r="Z197" i="8"/>
  <c r="AA196" i="8"/>
  <c r="Z196" i="8"/>
  <c r="AA195" i="8"/>
  <c r="Z195" i="8"/>
  <c r="AA194" i="8"/>
  <c r="Z194" i="8"/>
  <c r="AA193" i="8"/>
  <c r="Z193" i="8"/>
  <c r="AA192" i="8"/>
  <c r="Z192" i="8"/>
  <c r="AA191" i="8"/>
  <c r="Z191" i="8"/>
  <c r="AA190" i="8"/>
  <c r="Z190" i="8"/>
  <c r="AA189" i="8"/>
  <c r="Z189" i="8"/>
  <c r="AA188" i="8"/>
  <c r="Z188" i="8"/>
  <c r="AA187" i="8"/>
  <c r="Z187" i="8"/>
  <c r="AA186" i="8"/>
  <c r="Z186" i="8"/>
  <c r="AA185" i="8"/>
  <c r="Z185" i="8"/>
  <c r="AA184" i="8"/>
  <c r="Z184" i="8"/>
  <c r="AA183" i="8"/>
  <c r="Z183" i="8"/>
  <c r="AA182" i="8"/>
  <c r="Z182" i="8"/>
  <c r="AA181" i="8"/>
  <c r="Z181" i="8"/>
  <c r="AA180" i="8"/>
  <c r="Z180" i="8"/>
  <c r="AA179" i="8"/>
  <c r="Z179" i="8"/>
  <c r="AA178" i="8"/>
  <c r="Z178" i="8"/>
  <c r="AA177" i="8"/>
  <c r="Z177" i="8"/>
  <c r="AA176" i="8"/>
  <c r="Z176" i="8"/>
  <c r="AA175" i="8"/>
  <c r="Z175" i="8"/>
  <c r="AA174" i="8"/>
  <c r="Z174" i="8"/>
  <c r="AA173" i="8"/>
  <c r="Z173" i="8"/>
  <c r="AA172" i="8"/>
  <c r="Z172" i="8"/>
  <c r="AA171" i="8"/>
  <c r="Z171" i="8"/>
  <c r="AA170" i="8"/>
  <c r="Z170" i="8"/>
  <c r="AA169" i="8"/>
  <c r="Z169" i="8"/>
  <c r="AA168" i="8"/>
  <c r="Z168" i="8"/>
  <c r="AA167" i="8"/>
  <c r="Z167" i="8"/>
  <c r="AA166" i="8"/>
  <c r="Z166" i="8"/>
  <c r="AA165" i="8"/>
  <c r="Z165" i="8"/>
  <c r="AA164" i="8"/>
  <c r="Z164" i="8"/>
  <c r="AA163" i="8"/>
  <c r="Z163" i="8"/>
  <c r="AA162" i="8"/>
  <c r="Z162" i="8"/>
  <c r="AA161" i="8"/>
  <c r="Z161" i="8"/>
  <c r="AA160" i="8"/>
  <c r="Z160" i="8"/>
  <c r="AA159" i="8"/>
  <c r="Z159" i="8"/>
  <c r="AA158" i="8"/>
  <c r="Z158" i="8"/>
  <c r="AA157" i="8"/>
  <c r="Z157" i="8"/>
  <c r="AA156" i="8"/>
  <c r="Z156" i="8"/>
  <c r="AA155" i="8"/>
  <c r="Z155" i="8"/>
  <c r="AA154" i="8"/>
  <c r="Z154" i="8"/>
  <c r="AA153" i="8"/>
  <c r="Z153" i="8"/>
  <c r="AA152" i="8"/>
  <c r="Z152" i="8"/>
  <c r="AA151" i="8"/>
  <c r="Z151" i="8"/>
  <c r="AA150" i="8"/>
  <c r="Z150" i="8"/>
  <c r="AA149" i="8"/>
  <c r="Z149" i="8"/>
  <c r="AA148" i="8"/>
  <c r="Z148" i="8"/>
  <c r="AA147" i="8"/>
  <c r="Z147" i="8"/>
  <c r="AA146" i="8"/>
  <c r="Z146" i="8"/>
  <c r="AA145" i="8"/>
  <c r="Z145" i="8"/>
  <c r="AA144" i="8"/>
  <c r="Z144" i="8"/>
  <c r="AA143" i="8"/>
  <c r="Z143" i="8"/>
  <c r="AA142" i="8"/>
  <c r="Z142" i="8"/>
  <c r="AA141" i="8"/>
  <c r="Z141" i="8"/>
  <c r="AA140" i="8"/>
  <c r="Z140" i="8"/>
  <c r="AA139" i="8"/>
  <c r="Z139" i="8"/>
  <c r="AA138" i="8"/>
  <c r="Z138" i="8"/>
  <c r="AA137" i="8"/>
  <c r="Z137" i="8"/>
  <c r="AA136" i="8"/>
  <c r="Z136" i="8"/>
  <c r="AA135" i="8"/>
  <c r="Z135" i="8"/>
  <c r="AA134" i="8"/>
  <c r="Z134" i="8"/>
  <c r="AA133" i="8"/>
  <c r="Z133" i="8"/>
  <c r="AA132" i="8"/>
  <c r="Z132" i="8"/>
  <c r="AA131" i="8"/>
  <c r="Z131" i="8"/>
  <c r="AA130" i="8"/>
  <c r="Z130" i="8"/>
  <c r="AA129" i="8"/>
  <c r="Z129" i="8"/>
  <c r="AA128" i="8"/>
  <c r="Z128" i="8"/>
  <c r="AA127" i="8"/>
  <c r="Z127" i="8"/>
  <c r="AA126" i="8"/>
  <c r="Z126" i="8"/>
  <c r="AA125" i="8"/>
  <c r="Z125" i="8"/>
  <c r="AA124" i="8"/>
  <c r="Z124" i="8"/>
  <c r="AA123" i="8"/>
  <c r="Z123" i="8"/>
  <c r="AA122" i="8"/>
  <c r="Z122" i="8"/>
  <c r="AA121" i="8"/>
  <c r="Z121" i="8"/>
  <c r="AA120" i="8"/>
  <c r="Z120" i="8"/>
  <c r="AA119" i="8"/>
  <c r="Z119" i="8"/>
  <c r="AA118" i="8"/>
  <c r="Z118" i="8"/>
  <c r="AA117" i="8"/>
  <c r="Z117" i="8"/>
  <c r="AA116" i="8"/>
  <c r="Z116" i="8"/>
  <c r="AA115" i="8"/>
  <c r="Z115" i="8"/>
  <c r="AA114" i="8"/>
  <c r="Z114" i="8"/>
  <c r="AA113" i="8"/>
  <c r="Z113" i="8"/>
  <c r="AA112" i="8"/>
  <c r="Z112" i="8"/>
  <c r="AA111" i="8"/>
  <c r="Z111" i="8"/>
  <c r="AA110" i="8"/>
  <c r="Z110" i="8"/>
  <c r="AA109" i="8"/>
  <c r="Z109" i="8"/>
  <c r="AA108" i="8"/>
  <c r="Z108" i="8"/>
  <c r="AA107" i="8"/>
  <c r="Z107" i="8"/>
  <c r="AA106" i="8"/>
  <c r="Z106" i="8"/>
  <c r="AA105" i="8"/>
  <c r="Z105" i="8"/>
  <c r="AA104" i="8"/>
  <c r="Z104" i="8"/>
  <c r="AA103" i="8"/>
  <c r="Z103" i="8"/>
  <c r="AA102" i="8"/>
  <c r="Z102" i="8"/>
  <c r="AA101" i="8"/>
  <c r="Z101" i="8"/>
  <c r="AA100" i="8"/>
  <c r="Z100" i="8"/>
  <c r="AA99" i="8"/>
  <c r="Z99" i="8"/>
  <c r="AA98" i="8"/>
  <c r="Z98" i="8"/>
  <c r="AA97" i="8"/>
  <c r="Z97" i="8"/>
  <c r="AA96" i="8"/>
  <c r="Z96" i="8"/>
  <c r="AA95" i="8"/>
  <c r="Z95" i="8"/>
  <c r="AA94" i="8"/>
  <c r="Z94" i="8"/>
  <c r="AA93" i="8"/>
  <c r="Z93" i="8"/>
  <c r="AA92" i="8"/>
  <c r="Z92" i="8"/>
  <c r="AA91" i="8"/>
  <c r="Z91" i="8"/>
  <c r="AA90" i="8"/>
  <c r="Z90" i="8"/>
  <c r="AA89" i="8"/>
  <c r="Z89" i="8"/>
  <c r="AA88" i="8"/>
  <c r="Z88" i="8"/>
  <c r="AA87" i="8"/>
  <c r="Z87" i="8"/>
  <c r="AA86" i="8"/>
  <c r="Z86" i="8"/>
  <c r="AA85" i="8"/>
  <c r="Z85" i="8"/>
  <c r="AA84" i="8"/>
  <c r="Z84" i="8"/>
  <c r="AA83" i="8"/>
  <c r="Z83" i="8"/>
  <c r="AA82" i="8"/>
  <c r="Z82" i="8"/>
  <c r="AA81" i="8"/>
  <c r="Z81" i="8"/>
  <c r="AA80" i="8"/>
  <c r="Z80" i="8"/>
  <c r="AA79" i="8"/>
  <c r="Z79" i="8"/>
  <c r="AA78" i="8"/>
  <c r="Z78" i="8"/>
  <c r="AA77" i="8"/>
  <c r="Z77" i="8"/>
  <c r="AA76" i="8"/>
  <c r="Z76" i="8"/>
  <c r="AA75" i="8"/>
  <c r="Z75" i="8"/>
  <c r="AA74" i="8"/>
  <c r="Z74" i="8"/>
  <c r="AA73" i="8"/>
  <c r="Z73" i="8"/>
  <c r="AA72" i="8"/>
  <c r="Z72" i="8"/>
  <c r="AA71" i="8"/>
  <c r="Z71" i="8"/>
  <c r="AA70" i="8"/>
  <c r="Z70" i="8"/>
  <c r="AA69" i="8"/>
  <c r="Z69" i="8"/>
  <c r="AA68" i="8"/>
  <c r="Z68" i="8"/>
  <c r="AA67" i="8"/>
  <c r="Z67" i="8"/>
  <c r="AA66" i="8"/>
  <c r="Z66" i="8"/>
  <c r="AA65" i="8"/>
  <c r="Z65" i="8"/>
  <c r="AA64" i="8"/>
  <c r="Z64" i="8"/>
  <c r="AA63" i="8"/>
  <c r="Z63" i="8"/>
  <c r="AA62" i="8"/>
  <c r="Z62" i="8"/>
  <c r="AA61" i="8"/>
  <c r="Z61" i="8"/>
  <c r="AA60" i="8"/>
  <c r="Z60" i="8"/>
  <c r="AA59" i="8"/>
  <c r="Z59" i="8"/>
  <c r="AA58" i="8"/>
  <c r="Z58" i="8"/>
  <c r="AA57" i="8"/>
  <c r="Z57" i="8"/>
  <c r="AA56" i="8"/>
  <c r="Z56" i="8"/>
  <c r="AA55" i="8"/>
  <c r="Z55" i="8"/>
  <c r="AA54" i="8"/>
  <c r="Z54" i="8"/>
  <c r="AA53" i="8"/>
  <c r="Z53" i="8"/>
  <c r="AA52" i="8"/>
  <c r="Z52" i="8"/>
  <c r="AA51" i="8"/>
  <c r="Z51" i="8"/>
  <c r="AA50" i="8"/>
  <c r="Z50" i="8"/>
  <c r="AA49" i="8"/>
  <c r="Z49" i="8"/>
  <c r="AA48" i="8"/>
  <c r="Z48" i="8"/>
  <c r="AA47" i="8"/>
  <c r="Z47" i="8"/>
  <c r="AA46" i="8"/>
  <c r="Z46" i="8"/>
  <c r="AA45" i="8"/>
  <c r="Z45" i="8"/>
  <c r="AA44" i="8"/>
  <c r="Z44" i="8"/>
  <c r="AA43" i="8"/>
  <c r="Z43" i="8"/>
  <c r="AA42" i="8"/>
  <c r="Z42" i="8"/>
  <c r="AA41" i="8"/>
  <c r="Z41" i="8"/>
  <c r="AA40" i="8"/>
  <c r="Z40" i="8"/>
  <c r="AA39" i="8"/>
  <c r="Z39" i="8"/>
  <c r="AA38" i="8"/>
  <c r="Z38" i="8"/>
  <c r="AA37" i="8"/>
  <c r="Z37" i="8"/>
  <c r="AA36" i="8"/>
  <c r="Z36" i="8"/>
  <c r="AA35" i="8"/>
  <c r="Z35" i="8"/>
  <c r="AA34" i="8"/>
  <c r="Z34" i="8"/>
  <c r="AA33" i="8"/>
  <c r="Z33" i="8"/>
  <c r="AA32" i="8"/>
  <c r="Z32" i="8"/>
  <c r="AA31" i="8"/>
  <c r="Z31" i="8"/>
  <c r="AA30" i="8"/>
  <c r="Z30" i="8"/>
  <c r="AA29" i="8"/>
  <c r="Z29" i="8"/>
  <c r="AA28" i="8"/>
  <c r="Z28" i="8"/>
  <c r="AA27" i="8"/>
  <c r="Z27" i="8"/>
  <c r="AA26" i="8"/>
  <c r="Z26" i="8"/>
  <c r="AA25" i="8"/>
  <c r="Z25" i="8"/>
  <c r="AA24" i="8"/>
  <c r="Z24" i="8"/>
  <c r="AA23" i="8"/>
  <c r="Z23" i="8"/>
  <c r="AA22" i="8"/>
  <c r="Z22" i="8"/>
  <c r="AA21" i="8"/>
  <c r="Z21" i="8"/>
  <c r="AA20" i="8"/>
  <c r="Z20" i="8"/>
  <c r="AA19" i="8"/>
  <c r="Z19" i="8"/>
  <c r="AA18" i="8"/>
  <c r="Z18" i="8"/>
  <c r="AA17" i="8"/>
  <c r="Z17" i="8"/>
  <c r="AA16" i="8"/>
  <c r="Z16" i="8"/>
  <c r="AA15" i="8"/>
  <c r="Z15" i="8"/>
  <c r="AA14" i="8"/>
  <c r="Z14" i="8"/>
  <c r="AA13" i="8"/>
  <c r="Z13" i="8"/>
  <c r="AA12" i="8"/>
  <c r="Z12" i="8"/>
  <c r="AA11" i="8"/>
  <c r="Z11" i="8"/>
  <c r="AA10" i="8"/>
  <c r="Z10" i="8"/>
  <c r="AA9" i="8"/>
  <c r="Z9" i="8"/>
  <c r="AA8" i="8"/>
  <c r="Z8" i="8"/>
  <c r="AA7" i="8"/>
  <c r="Z7" i="8"/>
  <c r="AA6" i="8"/>
  <c r="Z6" i="8"/>
  <c r="H39" i="7"/>
  <c r="L528" i="39"/>
  <c r="K528" i="39"/>
  <c r="J528" i="39"/>
  <c r="H90" i="19" l="1"/>
  <c r="G90" i="19"/>
  <c r="D90" i="19"/>
  <c r="C90" i="19"/>
  <c r="J89" i="19"/>
  <c r="I89" i="19"/>
  <c r="H89" i="19"/>
  <c r="G89" i="19"/>
  <c r="F89" i="19"/>
  <c r="E89" i="19"/>
  <c r="D89" i="19"/>
  <c r="C89" i="19"/>
  <c r="B8" i="1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P90" i="16"/>
  <c r="O90" i="16"/>
  <c r="N90" i="16"/>
  <c r="M90" i="16"/>
  <c r="L90" i="16"/>
  <c r="K90" i="16"/>
  <c r="J90" i="16"/>
  <c r="I90" i="16"/>
  <c r="H90" i="16"/>
  <c r="G90" i="16"/>
  <c r="F90" i="16"/>
  <c r="D91" i="16" s="1"/>
  <c r="E90" i="16"/>
  <c r="D67" i="9"/>
  <c r="G39" i="15"/>
  <c r="J80" i="13"/>
  <c r="I80" i="13"/>
  <c r="H80" i="13"/>
  <c r="G80" i="13"/>
  <c r="F80" i="13"/>
  <c r="E80" i="13"/>
  <c r="D80" i="13"/>
  <c r="P90" i="11"/>
  <c r="O90" i="11"/>
  <c r="N90" i="11"/>
  <c r="M90" i="11"/>
  <c r="L90" i="11"/>
  <c r="K90" i="11"/>
  <c r="J90" i="11"/>
  <c r="I90" i="11"/>
  <c r="H90" i="11"/>
  <c r="G90" i="11"/>
  <c r="F90" i="11"/>
  <c r="E90" i="11"/>
  <c r="B68" i="11" l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D24" i="3" l="1"/>
  <c r="E24" i="3"/>
  <c r="B11" i="3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10" i="3"/>
  <c r="B9" i="3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12" i="1"/>
  <c r="B11" i="1"/>
  <c r="D66" i="3" l="1"/>
  <c r="E66" i="3"/>
  <c r="H89" i="4"/>
  <c r="E89" i="4"/>
  <c r="D89" i="4"/>
  <c r="H80" i="4"/>
  <c r="G80" i="4"/>
  <c r="F80" i="4"/>
  <c r="E80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E89" i="3"/>
  <c r="D89" i="3"/>
  <c r="E88" i="3"/>
  <c r="D88" i="3"/>
  <c r="E87" i="3"/>
  <c r="D87" i="3"/>
  <c r="E86" i="3"/>
  <c r="D86" i="3"/>
  <c r="E85" i="3"/>
  <c r="D85" i="3"/>
  <c r="E84" i="3"/>
  <c r="D84" i="3"/>
  <c r="E83" i="3"/>
  <c r="D83" i="3"/>
  <c r="E82" i="3"/>
  <c r="D82" i="3"/>
  <c r="E81" i="3"/>
  <c r="D81" i="3"/>
  <c r="E80" i="3"/>
  <c r="D80" i="3"/>
  <c r="E79" i="3"/>
  <c r="D79" i="3"/>
  <c r="E78" i="3"/>
  <c r="D78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7" i="3"/>
  <c r="D67" i="3"/>
  <c r="E65" i="3"/>
  <c r="D65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E54" i="3"/>
  <c r="D54" i="3"/>
  <c r="E53" i="3"/>
  <c r="D53" i="3"/>
  <c r="E52" i="3"/>
  <c r="D52" i="3"/>
  <c r="E51" i="3"/>
  <c r="D51" i="3"/>
  <c r="E50" i="3"/>
  <c r="D50" i="3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D43" i="3"/>
  <c r="E42" i="3"/>
  <c r="D42" i="3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30" i="3"/>
  <c r="D30" i="3"/>
  <c r="E29" i="3"/>
  <c r="D29" i="3"/>
  <c r="E28" i="3"/>
  <c r="D28" i="3"/>
  <c r="E27" i="3"/>
  <c r="D27" i="3"/>
  <c r="E26" i="3"/>
  <c r="D26" i="3"/>
  <c r="E25" i="3"/>
  <c r="D25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E13" i="3"/>
  <c r="D13" i="3"/>
  <c r="E12" i="3"/>
  <c r="D12" i="3"/>
  <c r="E11" i="3"/>
  <c r="D11" i="3"/>
  <c r="E10" i="3"/>
  <c r="D10" i="3"/>
  <c r="E9" i="3"/>
  <c r="D9" i="3"/>
  <c r="D8" i="3"/>
  <c r="E8" i="3"/>
  <c r="N90" i="3"/>
  <c r="G88" i="4" s="1"/>
  <c r="G90" i="4" s="1"/>
  <c r="M90" i="3"/>
  <c r="F88" i="4" s="1"/>
  <c r="F90" i="4" s="1"/>
  <c r="L90" i="3"/>
  <c r="K90" i="3"/>
  <c r="J90" i="3"/>
  <c r="I90" i="3"/>
  <c r="H90" i="3"/>
  <c r="E88" i="4" s="1"/>
  <c r="E90" i="4" s="1"/>
  <c r="G90" i="3"/>
  <c r="F90" i="3"/>
  <c r="D88" i="4" s="1"/>
  <c r="D90" i="3" l="1"/>
  <c r="E90" i="3"/>
  <c r="D90" i="4"/>
  <c r="H90" i="4" s="1"/>
  <c r="H88" i="4"/>
  <c r="G40" i="9" l="1"/>
  <c r="G38" i="9"/>
  <c r="G35" i="9"/>
  <c r="F40" i="9"/>
  <c r="E40" i="9"/>
  <c r="D40" i="9"/>
  <c r="C40" i="9"/>
  <c r="G12" i="9"/>
  <c r="G9" i="9"/>
  <c r="G11" i="9"/>
  <c r="G8" i="9"/>
  <c r="F13" i="9"/>
  <c r="E13" i="9"/>
  <c r="D13" i="9"/>
  <c r="C13" i="9"/>
  <c r="F41" i="9" l="1"/>
  <c r="D41" i="9"/>
  <c r="G39" i="9"/>
  <c r="G36" i="9"/>
  <c r="E41" i="9"/>
  <c r="C41" i="9"/>
  <c r="G13" i="9"/>
  <c r="D14" i="9" s="1"/>
  <c r="F14" i="9"/>
  <c r="E14" i="9"/>
  <c r="C14" i="9" l="1"/>
  <c r="B62" i="28" l="1"/>
  <c r="N62" i="28" s="1"/>
  <c r="C62" i="28"/>
  <c r="D62" i="28"/>
  <c r="E62" i="28"/>
  <c r="F62" i="28"/>
  <c r="G62" i="28"/>
  <c r="H62" i="28"/>
  <c r="I62" i="28"/>
  <c r="J62" i="28"/>
  <c r="K62" i="28"/>
  <c r="L62" i="28"/>
  <c r="M62" i="28"/>
  <c r="R82" i="24"/>
  <c r="S82" i="24" s="1"/>
  <c r="S77" i="24"/>
  <c r="S78" i="24"/>
  <c r="S79" i="24"/>
  <c r="S80" i="24"/>
  <c r="S81" i="24"/>
  <c r="S83" i="24"/>
  <c r="S76" i="24"/>
  <c r="S43" i="24"/>
  <c r="S44" i="24"/>
  <c r="S45" i="24"/>
  <c r="S46" i="24"/>
  <c r="S47" i="24"/>
  <c r="S48" i="24"/>
  <c r="S49" i="24"/>
  <c r="S42" i="24"/>
  <c r="R48" i="24"/>
  <c r="R10" i="24"/>
  <c r="S10" i="24" s="1"/>
  <c r="S5" i="24"/>
  <c r="S6" i="24"/>
  <c r="S7" i="24"/>
  <c r="S8" i="24"/>
  <c r="S9" i="24"/>
  <c r="S4" i="24"/>
  <c r="O107" i="24"/>
  <c r="H81" i="23"/>
  <c r="J80" i="23"/>
  <c r="I80" i="23"/>
  <c r="H80" i="23"/>
  <c r="G80" i="23"/>
  <c r="F80" i="23"/>
  <c r="E80" i="23"/>
  <c r="D80" i="23"/>
  <c r="L12" i="22"/>
  <c r="M12" i="22" s="1"/>
  <c r="M7" i="22"/>
  <c r="M8" i="22"/>
  <c r="M9" i="22"/>
  <c r="M10" i="22"/>
  <c r="M11" i="22"/>
  <c r="M13" i="22"/>
  <c r="M6" i="22"/>
  <c r="M78" i="22"/>
  <c r="M79" i="22"/>
  <c r="M80" i="22"/>
  <c r="M81" i="22"/>
  <c r="M82" i="22"/>
  <c r="M83" i="22"/>
  <c r="M84" i="22"/>
  <c r="M77" i="22"/>
  <c r="M43" i="22"/>
  <c r="M44" i="22"/>
  <c r="M45" i="22"/>
  <c r="M46" i="22"/>
  <c r="M47" i="22"/>
  <c r="M48" i="22"/>
  <c r="M49" i="22"/>
  <c r="M42" i="22"/>
  <c r="L48" i="22"/>
  <c r="L134" i="22"/>
  <c r="M134" i="22" s="1"/>
  <c r="M132" i="22"/>
  <c r="M133" i="22"/>
  <c r="M135" i="22"/>
  <c r="M131" i="22"/>
  <c r="M105" i="22"/>
  <c r="M106" i="22"/>
  <c r="M107" i="22"/>
  <c r="M108" i="22"/>
  <c r="M109" i="22"/>
  <c r="M110" i="22"/>
  <c r="M104" i="22"/>
  <c r="L91" i="21"/>
  <c r="P90" i="21"/>
  <c r="O90" i="21"/>
  <c r="N90" i="21"/>
  <c r="M90" i="21"/>
  <c r="L90" i="21"/>
  <c r="K90" i="21"/>
  <c r="J90" i="21"/>
  <c r="I90" i="21"/>
  <c r="H90" i="21"/>
  <c r="H91" i="21" s="1"/>
  <c r="G90" i="21"/>
  <c r="F90" i="21"/>
  <c r="E90" i="21"/>
  <c r="D90" i="21"/>
  <c r="D91" i="21" s="1"/>
  <c r="O76" i="20"/>
  <c r="O75" i="20"/>
  <c r="N76" i="20"/>
  <c r="N75" i="20"/>
  <c r="F72" i="20"/>
  <c r="F70" i="20"/>
  <c r="F71" i="20"/>
  <c r="F69" i="20"/>
  <c r="D74" i="20"/>
  <c r="C74" i="20"/>
  <c r="D73" i="20"/>
  <c r="C73" i="20"/>
  <c r="G43" i="20"/>
  <c r="G41" i="20"/>
  <c r="G42" i="20"/>
  <c r="G40" i="20"/>
  <c r="F44" i="20"/>
  <c r="E44" i="20"/>
  <c r="D44" i="20"/>
  <c r="C44" i="20"/>
  <c r="G12" i="20"/>
  <c r="G10" i="20"/>
  <c r="G13" i="20"/>
  <c r="G11" i="20"/>
  <c r="G9" i="20"/>
  <c r="F13" i="20"/>
  <c r="E13" i="20"/>
  <c r="D13" i="20"/>
  <c r="C13" i="20"/>
  <c r="AW65" i="27"/>
  <c r="F81" i="23" l="1"/>
  <c r="D81" i="23"/>
  <c r="L90" i="19" l="1"/>
  <c r="K90" i="19"/>
  <c r="O90" i="19" s="1"/>
  <c r="L89" i="19"/>
  <c r="M89" i="19"/>
  <c r="M91" i="19" s="1"/>
  <c r="N89" i="19"/>
  <c r="N91" i="19" s="1"/>
  <c r="K89" i="19"/>
  <c r="J91" i="19"/>
  <c r="I91" i="19"/>
  <c r="H91" i="19"/>
  <c r="G91" i="19"/>
  <c r="G92" i="19" s="1"/>
  <c r="F91" i="19"/>
  <c r="E91" i="19"/>
  <c r="D91" i="19"/>
  <c r="C91" i="19"/>
  <c r="C92" i="19" s="1"/>
  <c r="S74" i="19"/>
  <c r="S73" i="19"/>
  <c r="S72" i="19"/>
  <c r="S71" i="19"/>
  <c r="S70" i="19"/>
  <c r="S69" i="19"/>
  <c r="S68" i="19"/>
  <c r="S67" i="19"/>
  <c r="R73" i="19"/>
  <c r="R45" i="19"/>
  <c r="S45" i="19" s="1"/>
  <c r="S40" i="19"/>
  <c r="S41" i="19"/>
  <c r="S42" i="19"/>
  <c r="S43" i="19"/>
  <c r="S44" i="19"/>
  <c r="S46" i="19"/>
  <c r="S39" i="19"/>
  <c r="R15" i="19"/>
  <c r="S15" i="19" s="1"/>
  <c r="S10" i="19"/>
  <c r="S11" i="19"/>
  <c r="S12" i="19"/>
  <c r="S13" i="19"/>
  <c r="S14" i="19"/>
  <c r="S16" i="19"/>
  <c r="S9" i="19"/>
  <c r="I57" i="18"/>
  <c r="I45" i="18"/>
  <c r="I72" i="18"/>
  <c r="I76" i="18"/>
  <c r="I79" i="18"/>
  <c r="I7" i="18"/>
  <c r="I78" i="18"/>
  <c r="I77" i="18"/>
  <c r="I75" i="18"/>
  <c r="I74" i="18"/>
  <c r="I73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6" i="18"/>
  <c r="I54" i="18"/>
  <c r="I53" i="18"/>
  <c r="I52" i="18"/>
  <c r="I51" i="18"/>
  <c r="I50" i="18"/>
  <c r="I49" i="18"/>
  <c r="I48" i="18"/>
  <c r="I47" i="18"/>
  <c r="I46" i="18"/>
  <c r="I44" i="18"/>
  <c r="I43" i="18"/>
  <c r="I41" i="18"/>
  <c r="I40" i="18"/>
  <c r="I39" i="18"/>
  <c r="I38" i="18"/>
  <c r="I37" i="18"/>
  <c r="I36" i="18"/>
  <c r="I35" i="18"/>
  <c r="I33" i="18"/>
  <c r="I32" i="18"/>
  <c r="I31" i="18"/>
  <c r="I30" i="18"/>
  <c r="I29" i="18"/>
  <c r="I28" i="18"/>
  <c r="I27" i="18"/>
  <c r="I26" i="18"/>
  <c r="I25" i="18"/>
  <c r="I24" i="18"/>
  <c r="I22" i="18"/>
  <c r="I21" i="18"/>
  <c r="I20" i="18"/>
  <c r="I19" i="18"/>
  <c r="I18" i="18"/>
  <c r="I17" i="18"/>
  <c r="I16" i="18"/>
  <c r="I14" i="18"/>
  <c r="I13" i="18"/>
  <c r="I12" i="18"/>
  <c r="I11" i="18"/>
  <c r="I10" i="18"/>
  <c r="I9" i="18"/>
  <c r="I8" i="18"/>
  <c r="I6" i="18"/>
  <c r="I5" i="18"/>
  <c r="H79" i="18"/>
  <c r="H76" i="18"/>
  <c r="H72" i="18"/>
  <c r="H71" i="18"/>
  <c r="H57" i="18"/>
  <c r="H55" i="18"/>
  <c r="H42" i="18"/>
  <c r="H41" i="18"/>
  <c r="H36" i="18"/>
  <c r="H34" i="18"/>
  <c r="H33" i="18"/>
  <c r="H32" i="18"/>
  <c r="H30" i="18"/>
  <c r="H26" i="18"/>
  <c r="H24" i="18"/>
  <c r="H23" i="18"/>
  <c r="H80" i="18" s="1"/>
  <c r="H22" i="18"/>
  <c r="H15" i="18"/>
  <c r="F81" i="18"/>
  <c r="D81" i="18"/>
  <c r="J80" i="18"/>
  <c r="G80" i="18"/>
  <c r="F80" i="18"/>
  <c r="E80" i="18"/>
  <c r="D80" i="18"/>
  <c r="P75" i="17"/>
  <c r="P76" i="17"/>
  <c r="P77" i="17"/>
  <c r="P78" i="17"/>
  <c r="P79" i="17"/>
  <c r="P80" i="17"/>
  <c r="P74" i="17"/>
  <c r="P41" i="17"/>
  <c r="P42" i="17"/>
  <c r="P43" i="17"/>
  <c r="P44" i="17"/>
  <c r="P45" i="17"/>
  <c r="P46" i="17"/>
  <c r="P40" i="17"/>
  <c r="P11" i="17"/>
  <c r="P10" i="17"/>
  <c r="P9" i="17"/>
  <c r="P8" i="17"/>
  <c r="P7" i="17"/>
  <c r="P6" i="17"/>
  <c r="P5" i="17"/>
  <c r="L91" i="16"/>
  <c r="H91" i="16"/>
  <c r="D90" i="16"/>
  <c r="O89" i="19" l="1"/>
  <c r="O91" i="19" s="1"/>
  <c r="L91" i="19"/>
  <c r="K91" i="19"/>
  <c r="K92" i="19" s="1"/>
  <c r="I80" i="18"/>
  <c r="H81" i="18" s="1"/>
  <c r="H81" i="13" l="1"/>
  <c r="F81" i="13"/>
  <c r="D81" i="13"/>
  <c r="G41" i="15"/>
  <c r="C42" i="15" s="1"/>
  <c r="G14" i="15"/>
  <c r="F67" i="15"/>
  <c r="D68" i="15" s="1"/>
  <c r="F65" i="15"/>
  <c r="D66" i="15" s="1"/>
  <c r="D69" i="15"/>
  <c r="C69" i="15"/>
  <c r="G37" i="15"/>
  <c r="F41" i="15"/>
  <c r="E41" i="15"/>
  <c r="D41" i="15"/>
  <c r="C41" i="15"/>
  <c r="G12" i="15"/>
  <c r="G10" i="15"/>
  <c r="F14" i="15"/>
  <c r="E14" i="15"/>
  <c r="D14" i="15"/>
  <c r="C14" i="15"/>
  <c r="M66" i="9"/>
  <c r="M65" i="9"/>
  <c r="L66" i="9"/>
  <c r="L65" i="9"/>
  <c r="F63" i="9"/>
  <c r="F66" i="9"/>
  <c r="D68" i="9"/>
  <c r="C68" i="9"/>
  <c r="F67" i="9"/>
  <c r="F62" i="9"/>
  <c r="F65" i="9"/>
  <c r="C67" i="9"/>
  <c r="C68" i="15" l="1"/>
  <c r="C66" i="15"/>
  <c r="E42" i="15"/>
  <c r="F42" i="15"/>
  <c r="G38" i="15"/>
  <c r="D42" i="15"/>
  <c r="G40" i="15"/>
  <c r="G11" i="15"/>
  <c r="G13" i="15"/>
  <c r="C15" i="15"/>
  <c r="D15" i="15"/>
  <c r="F15" i="15"/>
  <c r="E15" i="15"/>
  <c r="F69" i="15"/>
  <c r="D70" i="15" l="1"/>
  <c r="C70" i="15"/>
  <c r="L91" i="11"/>
  <c r="H91" i="11"/>
  <c r="D90" i="11"/>
  <c r="D91" i="11" s="1"/>
  <c r="K2" i="5" l="1"/>
  <c r="E82" i="5" l="1"/>
  <c r="E76" i="5"/>
  <c r="E60" i="5"/>
  <c r="E71" i="5"/>
  <c r="E85" i="5"/>
  <c r="E69" i="5"/>
  <c r="E73" i="5"/>
  <c r="E84" i="5"/>
  <c r="E67" i="5"/>
  <c r="E65" i="5"/>
  <c r="E80" i="5"/>
  <c r="E63" i="5"/>
  <c r="E78" i="5"/>
  <c r="E61" i="5"/>
  <c r="E57" i="5"/>
  <c r="E55" i="5"/>
  <c r="E51" i="5"/>
  <c r="E49" i="5"/>
  <c r="E47" i="5"/>
  <c r="E53" i="5"/>
  <c r="E35" i="5"/>
  <c r="E20" i="5"/>
  <c r="E29" i="5"/>
  <c r="E33" i="5"/>
  <c r="E18" i="5"/>
  <c r="E8" i="5"/>
  <c r="E31" i="5"/>
  <c r="E17" i="5"/>
  <c r="E15" i="5"/>
  <c r="E27" i="5"/>
  <c r="E14" i="5"/>
  <c r="E10" i="5"/>
  <c r="E22" i="5"/>
  <c r="E25" i="5"/>
  <c r="E12" i="5"/>
  <c r="E23" i="5"/>
  <c r="E7" i="5"/>
  <c r="I43" i="6" l="1"/>
  <c r="P91" i="37"/>
  <c r="O91" i="37"/>
  <c r="N91" i="37"/>
  <c r="M91" i="37"/>
  <c r="L91" i="37"/>
  <c r="K91" i="37"/>
  <c r="J91" i="37"/>
  <c r="I91" i="37"/>
  <c r="H91" i="37"/>
  <c r="G91" i="37"/>
  <c r="F91" i="37"/>
  <c r="E91" i="37"/>
  <c r="C91" i="37"/>
  <c r="B91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C90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9" i="37" s="1"/>
  <c r="B10" i="37" s="1"/>
  <c r="B11" i="37" s="1"/>
  <c r="B12" i="37" s="1"/>
  <c r="B13" i="37" s="1"/>
  <c r="B14" i="37" s="1"/>
  <c r="B15" i="37" s="1"/>
  <c r="B18" i="37" s="1"/>
  <c r="B21" i="37" s="1"/>
  <c r="B23" i="37" s="1"/>
  <c r="B24" i="37" s="1"/>
  <c r="B25" i="37" s="1"/>
  <c r="B26" i="37" s="1"/>
  <c r="B27" i="37" s="1"/>
  <c r="B28" i="37" s="1"/>
  <c r="B29" i="37" s="1"/>
  <c r="B30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2" i="37" s="1"/>
  <c r="B53" i="37" s="1"/>
  <c r="B54" i="37" s="1"/>
  <c r="B55" i="37" s="1"/>
  <c r="B58" i="37" s="1"/>
  <c r="B59" i="37" s="1"/>
  <c r="B60" i="37" s="1"/>
  <c r="B61" i="37" s="1"/>
  <c r="B62" i="37" s="1"/>
  <c r="B63" i="37" s="1"/>
  <c r="B66" i="37" s="1"/>
  <c r="B68" i="37" s="1"/>
  <c r="B70" i="37" s="1"/>
  <c r="B71" i="37" s="1"/>
  <c r="B72" i="37" s="1"/>
  <c r="B73" i="37" s="1"/>
  <c r="B74" i="37" s="1"/>
  <c r="B76" i="37" s="1"/>
  <c r="B78" i="37" s="1"/>
  <c r="B79" i="37" s="1"/>
  <c r="P7" i="37"/>
  <c r="O7" i="37"/>
  <c r="N7" i="37"/>
  <c r="M7" i="37"/>
  <c r="L7" i="37"/>
  <c r="K7" i="37"/>
  <c r="J7" i="37"/>
  <c r="I7" i="37"/>
  <c r="H7" i="37"/>
  <c r="G7" i="37"/>
  <c r="F7" i="37"/>
  <c r="E7" i="37"/>
  <c r="Q7" i="37" s="1"/>
  <c r="D7" i="37"/>
  <c r="C7" i="37"/>
  <c r="P6" i="37"/>
  <c r="O6" i="37"/>
  <c r="N6" i="37"/>
  <c r="M6" i="37"/>
  <c r="L6" i="37"/>
  <c r="K6" i="37"/>
  <c r="J6" i="37"/>
  <c r="I6" i="37"/>
  <c r="H6" i="37"/>
  <c r="G6" i="37"/>
  <c r="F6" i="37"/>
  <c r="E6" i="37"/>
  <c r="D6" i="37"/>
  <c r="C6" i="37"/>
  <c r="P64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P61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P60" i="36"/>
  <c r="O60" i="36"/>
  <c r="N60" i="36"/>
  <c r="M60" i="36"/>
  <c r="L60" i="36"/>
  <c r="K60" i="36"/>
  <c r="J60" i="36"/>
  <c r="I60" i="36"/>
  <c r="H60" i="36"/>
  <c r="G60" i="36"/>
  <c r="F60" i="36"/>
  <c r="E60" i="36"/>
  <c r="Q60" i="36" s="1"/>
  <c r="D60" i="36"/>
  <c r="P59" i="36"/>
  <c r="O59" i="36"/>
  <c r="N59" i="36"/>
  <c r="M59" i="36"/>
  <c r="L59" i="36"/>
  <c r="K59" i="36"/>
  <c r="J59" i="36"/>
  <c r="I59" i="36"/>
  <c r="H59" i="36"/>
  <c r="G59" i="36"/>
  <c r="F59" i="36"/>
  <c r="E59" i="36"/>
  <c r="D59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P50" i="36"/>
  <c r="O50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P46" i="36"/>
  <c r="O46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P44" i="36"/>
  <c r="O44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P43" i="36"/>
  <c r="O43" i="36"/>
  <c r="N43" i="36"/>
  <c r="M43" i="36"/>
  <c r="L43" i="36"/>
  <c r="K43" i="36"/>
  <c r="J43" i="36"/>
  <c r="I43" i="36"/>
  <c r="H43" i="36"/>
  <c r="G43" i="36"/>
  <c r="F43" i="36"/>
  <c r="E43" i="36"/>
  <c r="D43" i="36"/>
  <c r="C43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P38" i="36"/>
  <c r="O38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P37" i="36"/>
  <c r="O37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P36" i="36"/>
  <c r="O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P35" i="36"/>
  <c r="O35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P34" i="36"/>
  <c r="O34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B34" i="36" s="1"/>
  <c r="P33" i="36"/>
  <c r="O33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P32" i="36"/>
  <c r="O32" i="36"/>
  <c r="N32" i="36"/>
  <c r="M32" i="36"/>
  <c r="L32" i="36"/>
  <c r="K32" i="36"/>
  <c r="J32" i="36"/>
  <c r="I32" i="36"/>
  <c r="H32" i="36"/>
  <c r="G32" i="36"/>
  <c r="F32" i="36"/>
  <c r="E32" i="36"/>
  <c r="Q32" i="36" s="1"/>
  <c r="D32" i="36"/>
  <c r="C32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Q30" i="36" s="1"/>
  <c r="D30" i="36"/>
  <c r="C30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Q28" i="36" s="1"/>
  <c r="D28" i="36"/>
  <c r="C28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P26" i="36"/>
  <c r="O26" i="36"/>
  <c r="N26" i="36"/>
  <c r="M26" i="36"/>
  <c r="L26" i="36"/>
  <c r="K26" i="36"/>
  <c r="J26" i="36"/>
  <c r="I26" i="36"/>
  <c r="H26" i="36"/>
  <c r="G26" i="36"/>
  <c r="F26" i="36"/>
  <c r="E26" i="36"/>
  <c r="Q26" i="36" s="1"/>
  <c r="D26" i="36"/>
  <c r="C26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P24" i="36"/>
  <c r="O24" i="36"/>
  <c r="N24" i="36"/>
  <c r="M24" i="36"/>
  <c r="L24" i="36"/>
  <c r="K24" i="36"/>
  <c r="J24" i="36"/>
  <c r="I24" i="36"/>
  <c r="H24" i="36"/>
  <c r="G24" i="36"/>
  <c r="F24" i="36"/>
  <c r="E24" i="36"/>
  <c r="Q24" i="36" s="1"/>
  <c r="D24" i="36"/>
  <c r="C24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Q22" i="36" s="1"/>
  <c r="D22" i="36"/>
  <c r="C22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Q20" i="36" s="1"/>
  <c r="D20" i="36"/>
  <c r="C20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P18" i="36"/>
  <c r="O18" i="36"/>
  <c r="N18" i="36"/>
  <c r="M18" i="36"/>
  <c r="L18" i="36"/>
  <c r="K18" i="36"/>
  <c r="J18" i="36"/>
  <c r="I18" i="36"/>
  <c r="H18" i="36"/>
  <c r="G18" i="36"/>
  <c r="F18" i="36"/>
  <c r="E18" i="36"/>
  <c r="Q18" i="36" s="1"/>
  <c r="D18" i="36"/>
  <c r="C18" i="36"/>
  <c r="P17" i="36"/>
  <c r="O17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P16" i="36"/>
  <c r="O16" i="36"/>
  <c r="N16" i="36"/>
  <c r="M16" i="36"/>
  <c r="L16" i="36"/>
  <c r="K16" i="36"/>
  <c r="J16" i="36"/>
  <c r="I16" i="36"/>
  <c r="H16" i="36"/>
  <c r="G16" i="36"/>
  <c r="F16" i="36"/>
  <c r="E16" i="36"/>
  <c r="Q16" i="36" s="1"/>
  <c r="D16" i="36"/>
  <c r="C16" i="36"/>
  <c r="P15" i="36"/>
  <c r="O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P14" i="36"/>
  <c r="O14" i="36"/>
  <c r="N14" i="36"/>
  <c r="M14" i="36"/>
  <c r="L14" i="36"/>
  <c r="K14" i="36"/>
  <c r="J14" i="36"/>
  <c r="I14" i="36"/>
  <c r="H14" i="36"/>
  <c r="G14" i="36"/>
  <c r="F14" i="36"/>
  <c r="E14" i="36"/>
  <c r="Q14" i="36" s="1"/>
  <c r="D14" i="36"/>
  <c r="C14" i="36"/>
  <c r="P13" i="36"/>
  <c r="O13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Q12" i="36" s="1"/>
  <c r="D12" i="36"/>
  <c r="C12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Q10" i="36" s="1"/>
  <c r="D10" i="36"/>
  <c r="C10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 s="1"/>
  <c r="P8" i="36"/>
  <c r="O8" i="36"/>
  <c r="N8" i="36"/>
  <c r="M8" i="36"/>
  <c r="L8" i="36"/>
  <c r="K8" i="36"/>
  <c r="J8" i="36"/>
  <c r="I8" i="36"/>
  <c r="H8" i="36"/>
  <c r="G8" i="36"/>
  <c r="F8" i="36"/>
  <c r="E8" i="36"/>
  <c r="Q8" i="36" s="1"/>
  <c r="D8" i="36"/>
  <c r="C8" i="36"/>
  <c r="B8" i="36" s="1"/>
  <c r="P7" i="36"/>
  <c r="O7" i="36"/>
  <c r="N7" i="36"/>
  <c r="M7" i="36"/>
  <c r="L7" i="36"/>
  <c r="K7" i="36"/>
  <c r="J7" i="36"/>
  <c r="I7" i="36"/>
  <c r="H7" i="36"/>
  <c r="G7" i="36"/>
  <c r="F7" i="36"/>
  <c r="E7" i="36"/>
  <c r="D7" i="36"/>
  <c r="C7" i="36"/>
  <c r="F23" i="35"/>
  <c r="D23" i="35"/>
  <c r="F22" i="35"/>
  <c r="D22" i="35"/>
  <c r="F21" i="35"/>
  <c r="D21" i="35"/>
  <c r="D13" i="35"/>
  <c r="F13" i="35" s="1"/>
  <c r="E12" i="35"/>
  <c r="D12" i="35"/>
  <c r="E11" i="35"/>
  <c r="D11" i="35"/>
  <c r="E10" i="35"/>
  <c r="F10" i="35" s="1"/>
  <c r="D10" i="35"/>
  <c r="E9" i="35"/>
  <c r="D9" i="35"/>
  <c r="F9" i="35" s="1"/>
  <c r="D8" i="35"/>
  <c r="F8" i="35" s="1"/>
  <c r="E7" i="35"/>
  <c r="F7" i="35" s="1"/>
  <c r="D7" i="35"/>
  <c r="I74" i="34"/>
  <c r="H74" i="34"/>
  <c r="G74" i="34"/>
  <c r="F74" i="34"/>
  <c r="E74" i="34"/>
  <c r="D74" i="34"/>
  <c r="J73" i="34"/>
  <c r="J72" i="34"/>
  <c r="J71" i="34"/>
  <c r="J70" i="34"/>
  <c r="J69" i="34"/>
  <c r="J68" i="34"/>
  <c r="J67" i="34"/>
  <c r="J66" i="34"/>
  <c r="J65" i="34"/>
  <c r="J64" i="34"/>
  <c r="J74" i="34" s="1"/>
  <c r="J63" i="34"/>
  <c r="J62" i="34"/>
  <c r="H21" i="34"/>
  <c r="G21" i="34"/>
  <c r="F21" i="34"/>
  <c r="E21" i="34"/>
  <c r="D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21" i="34" s="1"/>
  <c r="E17" i="33"/>
  <c r="O85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O81" i="32"/>
  <c r="N81" i="32"/>
  <c r="M81" i="32"/>
  <c r="L81" i="32"/>
  <c r="K81" i="32"/>
  <c r="J81" i="32"/>
  <c r="I81" i="32"/>
  <c r="H81" i="32"/>
  <c r="G81" i="32"/>
  <c r="F81" i="32"/>
  <c r="E81" i="32"/>
  <c r="E83" i="32" s="1"/>
  <c r="E87" i="32" s="1"/>
  <c r="D81" i="32"/>
  <c r="O80" i="32"/>
  <c r="O86" i="32" s="1"/>
  <c r="N80" i="32"/>
  <c r="N86" i="32" s="1"/>
  <c r="M80" i="32"/>
  <c r="M86" i="32" s="1"/>
  <c r="L80" i="32"/>
  <c r="L86" i="32" s="1"/>
  <c r="K80" i="32"/>
  <c r="K86" i="32" s="1"/>
  <c r="J80" i="32"/>
  <c r="J86" i="32" s="1"/>
  <c r="I80" i="32"/>
  <c r="I86" i="32" s="1"/>
  <c r="H80" i="32"/>
  <c r="H86" i="32" s="1"/>
  <c r="G80" i="32"/>
  <c r="G86" i="32" s="1"/>
  <c r="F80" i="32"/>
  <c r="F86" i="32" s="1"/>
  <c r="E80" i="32"/>
  <c r="E86" i="32" s="1"/>
  <c r="D80" i="32"/>
  <c r="D86" i="32" s="1"/>
  <c r="O79" i="32"/>
  <c r="N79" i="32"/>
  <c r="N85" i="32" s="1"/>
  <c r="M79" i="32"/>
  <c r="M85" i="32" s="1"/>
  <c r="L79" i="32"/>
  <c r="L85" i="32" s="1"/>
  <c r="K79" i="32"/>
  <c r="K85" i="32" s="1"/>
  <c r="J79" i="32"/>
  <c r="J85" i="32" s="1"/>
  <c r="I79" i="32"/>
  <c r="I85" i="32" s="1"/>
  <c r="H79" i="32"/>
  <c r="H85" i="32" s="1"/>
  <c r="G79" i="32"/>
  <c r="G85" i="32" s="1"/>
  <c r="F79" i="32"/>
  <c r="F85" i="32" s="1"/>
  <c r="E79" i="32"/>
  <c r="E85" i="32" s="1"/>
  <c r="D79" i="32"/>
  <c r="P79" i="32" s="1"/>
  <c r="O78" i="32"/>
  <c r="O84" i="32" s="1"/>
  <c r="N78" i="32"/>
  <c r="N84" i="32" s="1"/>
  <c r="M78" i="32"/>
  <c r="M84" i="32" s="1"/>
  <c r="L78" i="32"/>
  <c r="L84" i="32" s="1"/>
  <c r="K78" i="32"/>
  <c r="K84" i="32" s="1"/>
  <c r="J78" i="32"/>
  <c r="J84" i="32" s="1"/>
  <c r="I78" i="32"/>
  <c r="I84" i="32" s="1"/>
  <c r="H78" i="32"/>
  <c r="H84" i="32" s="1"/>
  <c r="G78" i="32"/>
  <c r="G84" i="32" s="1"/>
  <c r="F78" i="32"/>
  <c r="F84" i="32" s="1"/>
  <c r="E78" i="32"/>
  <c r="E84" i="32" s="1"/>
  <c r="D78" i="32"/>
  <c r="P78" i="32" s="1"/>
  <c r="O77" i="32"/>
  <c r="O83" i="32" s="1"/>
  <c r="N77" i="32"/>
  <c r="N83" i="32" s="1"/>
  <c r="M77" i="32"/>
  <c r="M83" i="32" s="1"/>
  <c r="L77" i="32"/>
  <c r="L83" i="32" s="1"/>
  <c r="K77" i="32"/>
  <c r="K83" i="32" s="1"/>
  <c r="J77" i="32"/>
  <c r="J83" i="32" s="1"/>
  <c r="I77" i="32"/>
  <c r="I83" i="32" s="1"/>
  <c r="H77" i="32"/>
  <c r="H83" i="32" s="1"/>
  <c r="G77" i="32"/>
  <c r="G83" i="32" s="1"/>
  <c r="F77" i="32"/>
  <c r="F83" i="32" s="1"/>
  <c r="E77" i="32"/>
  <c r="D77" i="32"/>
  <c r="D83" i="32" s="1"/>
  <c r="P299" i="31"/>
  <c r="O299" i="31"/>
  <c r="N299" i="31"/>
  <c r="M299" i="31"/>
  <c r="L299" i="31"/>
  <c r="K299" i="31"/>
  <c r="J299" i="31"/>
  <c r="I299" i="31"/>
  <c r="H299" i="31"/>
  <c r="G299" i="31"/>
  <c r="F299" i="31"/>
  <c r="E299" i="31"/>
  <c r="D299" i="31"/>
  <c r="C299" i="31"/>
  <c r="P298" i="31"/>
  <c r="O298" i="31"/>
  <c r="N298" i="31"/>
  <c r="M298" i="31"/>
  <c r="L298" i="31"/>
  <c r="K298" i="31"/>
  <c r="J298" i="31"/>
  <c r="I298" i="31"/>
  <c r="H298" i="31"/>
  <c r="G298" i="31"/>
  <c r="F298" i="31"/>
  <c r="E298" i="31"/>
  <c r="D298" i="31"/>
  <c r="C298" i="31"/>
  <c r="P297" i="31"/>
  <c r="O297" i="31"/>
  <c r="N297" i="31"/>
  <c r="M297" i="31"/>
  <c r="L297" i="31"/>
  <c r="K297" i="31"/>
  <c r="J297" i="31"/>
  <c r="I297" i="31"/>
  <c r="H297" i="31"/>
  <c r="G297" i="31"/>
  <c r="F297" i="31"/>
  <c r="E297" i="31"/>
  <c r="D297" i="31"/>
  <c r="C297" i="31"/>
  <c r="P296" i="31"/>
  <c r="O296" i="31"/>
  <c r="N296" i="31"/>
  <c r="M296" i="31"/>
  <c r="L296" i="31"/>
  <c r="K296" i="31"/>
  <c r="J296" i="31"/>
  <c r="I296" i="31"/>
  <c r="H296" i="31"/>
  <c r="G296" i="31"/>
  <c r="F296" i="31"/>
  <c r="E296" i="31"/>
  <c r="D296" i="31"/>
  <c r="C296" i="31"/>
  <c r="P295" i="31"/>
  <c r="O295" i="31"/>
  <c r="N295" i="31"/>
  <c r="M295" i="31"/>
  <c r="L295" i="31"/>
  <c r="K295" i="31"/>
  <c r="J295" i="31"/>
  <c r="I295" i="31"/>
  <c r="H295" i="31"/>
  <c r="G295" i="31"/>
  <c r="F295" i="31"/>
  <c r="E295" i="31"/>
  <c r="D295" i="31"/>
  <c r="C295" i="31"/>
  <c r="P294" i="31"/>
  <c r="O294" i="31"/>
  <c r="N294" i="31"/>
  <c r="M294" i="31"/>
  <c r="L294" i="31"/>
  <c r="K294" i="31"/>
  <c r="J294" i="31"/>
  <c r="I294" i="31"/>
  <c r="H294" i="31"/>
  <c r="G294" i="31"/>
  <c r="F294" i="31"/>
  <c r="E294" i="31"/>
  <c r="D294" i="31"/>
  <c r="C294" i="31"/>
  <c r="P293" i="31"/>
  <c r="O293" i="31"/>
  <c r="N293" i="31"/>
  <c r="M293" i="31"/>
  <c r="L293" i="31"/>
  <c r="K293" i="31"/>
  <c r="J293" i="31"/>
  <c r="I293" i="31"/>
  <c r="H293" i="31"/>
  <c r="G293" i="31"/>
  <c r="F293" i="31"/>
  <c r="E293" i="31"/>
  <c r="D293" i="31"/>
  <c r="C293" i="31"/>
  <c r="P292" i="31"/>
  <c r="O292" i="31"/>
  <c r="N292" i="31"/>
  <c r="M292" i="31"/>
  <c r="L292" i="31"/>
  <c r="K292" i="31"/>
  <c r="J292" i="31"/>
  <c r="I292" i="31"/>
  <c r="H292" i="31"/>
  <c r="G292" i="31"/>
  <c r="F292" i="31"/>
  <c r="E292" i="31"/>
  <c r="D292" i="31"/>
  <c r="C292" i="31"/>
  <c r="P291" i="31"/>
  <c r="O291" i="31"/>
  <c r="N291" i="31"/>
  <c r="M291" i="31"/>
  <c r="L291" i="31"/>
  <c r="K291" i="31"/>
  <c r="J291" i="31"/>
  <c r="I291" i="31"/>
  <c r="H291" i="31"/>
  <c r="G291" i="31"/>
  <c r="F291" i="31"/>
  <c r="E291" i="31"/>
  <c r="D291" i="31"/>
  <c r="C291" i="31"/>
  <c r="P290" i="31"/>
  <c r="O290" i="31"/>
  <c r="N290" i="31"/>
  <c r="M290" i="31"/>
  <c r="L290" i="31"/>
  <c r="K290" i="31"/>
  <c r="J290" i="31"/>
  <c r="I290" i="31"/>
  <c r="H290" i="31"/>
  <c r="G290" i="31"/>
  <c r="F290" i="31"/>
  <c r="E290" i="31"/>
  <c r="D290" i="31"/>
  <c r="C290" i="31"/>
  <c r="P289" i="31"/>
  <c r="O289" i="31"/>
  <c r="N289" i="31"/>
  <c r="M289" i="31"/>
  <c r="L289" i="31"/>
  <c r="K289" i="31"/>
  <c r="J289" i="31"/>
  <c r="I289" i="31"/>
  <c r="H289" i="31"/>
  <c r="G289" i="31"/>
  <c r="F289" i="31"/>
  <c r="E289" i="31"/>
  <c r="D289" i="31"/>
  <c r="C289" i="31"/>
  <c r="P288" i="31"/>
  <c r="O288" i="31"/>
  <c r="N288" i="31"/>
  <c r="M288" i="31"/>
  <c r="L288" i="31"/>
  <c r="K288" i="31"/>
  <c r="J288" i="31"/>
  <c r="I288" i="31"/>
  <c r="H288" i="31"/>
  <c r="G288" i="31"/>
  <c r="F288" i="31"/>
  <c r="E288" i="31"/>
  <c r="D288" i="31"/>
  <c r="C288" i="31"/>
  <c r="P287" i="31"/>
  <c r="O287" i="31"/>
  <c r="N287" i="31"/>
  <c r="M287" i="31"/>
  <c r="L287" i="31"/>
  <c r="K287" i="31"/>
  <c r="J287" i="31"/>
  <c r="I287" i="31"/>
  <c r="H287" i="31"/>
  <c r="G287" i="31"/>
  <c r="F287" i="31"/>
  <c r="E287" i="31"/>
  <c r="D287" i="31"/>
  <c r="C287" i="31"/>
  <c r="P286" i="31"/>
  <c r="O286" i="31"/>
  <c r="N286" i="31"/>
  <c r="M286" i="31"/>
  <c r="L286" i="31"/>
  <c r="K286" i="31"/>
  <c r="J286" i="31"/>
  <c r="I286" i="31"/>
  <c r="H286" i="31"/>
  <c r="G286" i="31"/>
  <c r="F286" i="31"/>
  <c r="E286" i="31"/>
  <c r="D286" i="31"/>
  <c r="C286" i="31"/>
  <c r="P285" i="31"/>
  <c r="O285" i="31"/>
  <c r="N285" i="31"/>
  <c r="M285" i="31"/>
  <c r="L285" i="31"/>
  <c r="K285" i="31"/>
  <c r="J285" i="31"/>
  <c r="I285" i="31"/>
  <c r="H285" i="31"/>
  <c r="G285" i="31"/>
  <c r="F285" i="31"/>
  <c r="E285" i="31"/>
  <c r="D285" i="31"/>
  <c r="C285" i="31"/>
  <c r="P284" i="31"/>
  <c r="O284" i="31"/>
  <c r="N284" i="31"/>
  <c r="M284" i="31"/>
  <c r="L284" i="31"/>
  <c r="K284" i="31"/>
  <c r="J284" i="31"/>
  <c r="I284" i="31"/>
  <c r="H284" i="31"/>
  <c r="G284" i="31"/>
  <c r="F284" i="31"/>
  <c r="E284" i="31"/>
  <c r="D284" i="31"/>
  <c r="C284" i="31"/>
  <c r="P283" i="31"/>
  <c r="O283" i="31"/>
  <c r="N283" i="31"/>
  <c r="M283" i="31"/>
  <c r="L283" i="31"/>
  <c r="K283" i="31"/>
  <c r="J283" i="31"/>
  <c r="I283" i="31"/>
  <c r="H283" i="31"/>
  <c r="G283" i="31"/>
  <c r="F283" i="31"/>
  <c r="E283" i="31"/>
  <c r="D283" i="31"/>
  <c r="C283" i="31"/>
  <c r="P282" i="31"/>
  <c r="O282" i="31"/>
  <c r="N282" i="31"/>
  <c r="M282" i="31"/>
  <c r="L282" i="31"/>
  <c r="K282" i="31"/>
  <c r="J282" i="31"/>
  <c r="I282" i="31"/>
  <c r="H282" i="31"/>
  <c r="G282" i="31"/>
  <c r="F282" i="31"/>
  <c r="E282" i="31"/>
  <c r="D282" i="31"/>
  <c r="C282" i="31"/>
  <c r="P281" i="31"/>
  <c r="O281" i="31"/>
  <c r="N281" i="31"/>
  <c r="M281" i="31"/>
  <c r="L281" i="31"/>
  <c r="K281" i="31"/>
  <c r="J281" i="31"/>
  <c r="I281" i="31"/>
  <c r="H281" i="31"/>
  <c r="G281" i="31"/>
  <c r="F281" i="31"/>
  <c r="E281" i="31"/>
  <c r="D281" i="31"/>
  <c r="C281" i="31"/>
  <c r="P280" i="31"/>
  <c r="O280" i="31"/>
  <c r="N280" i="31"/>
  <c r="M280" i="31"/>
  <c r="L280" i="31"/>
  <c r="K280" i="31"/>
  <c r="J280" i="31"/>
  <c r="I280" i="31"/>
  <c r="H280" i="31"/>
  <c r="G280" i="31"/>
  <c r="F280" i="31"/>
  <c r="E280" i="31"/>
  <c r="D280" i="31"/>
  <c r="C280" i="31"/>
  <c r="P279" i="31"/>
  <c r="O279" i="31"/>
  <c r="N279" i="31"/>
  <c r="M279" i="31"/>
  <c r="L279" i="31"/>
  <c r="K279" i="31"/>
  <c r="J279" i="31"/>
  <c r="I279" i="31"/>
  <c r="H279" i="31"/>
  <c r="G279" i="31"/>
  <c r="F279" i="31"/>
  <c r="E279" i="31"/>
  <c r="D279" i="31"/>
  <c r="C279" i="31"/>
  <c r="P278" i="31"/>
  <c r="O278" i="31"/>
  <c r="N278" i="31"/>
  <c r="M278" i="31"/>
  <c r="L278" i="31"/>
  <c r="K278" i="31"/>
  <c r="J278" i="31"/>
  <c r="I278" i="31"/>
  <c r="H278" i="31"/>
  <c r="G278" i="31"/>
  <c r="F278" i="31"/>
  <c r="E278" i="31"/>
  <c r="D278" i="31"/>
  <c r="C278" i="31"/>
  <c r="P277" i="31"/>
  <c r="O277" i="31"/>
  <c r="N277" i="31"/>
  <c r="M277" i="31"/>
  <c r="L277" i="31"/>
  <c r="K277" i="31"/>
  <c r="J277" i="31"/>
  <c r="I277" i="31"/>
  <c r="H277" i="31"/>
  <c r="G277" i="31"/>
  <c r="F277" i="31"/>
  <c r="E277" i="31"/>
  <c r="D277" i="31"/>
  <c r="C277" i="31"/>
  <c r="P276" i="31"/>
  <c r="O276" i="31"/>
  <c r="N276" i="31"/>
  <c r="M276" i="31"/>
  <c r="L276" i="31"/>
  <c r="K276" i="31"/>
  <c r="J276" i="31"/>
  <c r="I276" i="31"/>
  <c r="H276" i="31"/>
  <c r="G276" i="31"/>
  <c r="F276" i="31"/>
  <c r="E276" i="31"/>
  <c r="D276" i="31"/>
  <c r="C276" i="31"/>
  <c r="P275" i="31"/>
  <c r="O275" i="31"/>
  <c r="N275" i="31"/>
  <c r="M275" i="31"/>
  <c r="L275" i="31"/>
  <c r="K275" i="31"/>
  <c r="J275" i="31"/>
  <c r="I275" i="31"/>
  <c r="H275" i="31"/>
  <c r="G275" i="31"/>
  <c r="F275" i="31"/>
  <c r="E275" i="31"/>
  <c r="D275" i="31"/>
  <c r="C275" i="31"/>
  <c r="P274" i="31"/>
  <c r="O274" i="31"/>
  <c r="N274" i="31"/>
  <c r="M274" i="31"/>
  <c r="L274" i="31"/>
  <c r="K274" i="31"/>
  <c r="J274" i="31"/>
  <c r="I274" i="31"/>
  <c r="H274" i="31"/>
  <c r="G274" i="31"/>
  <c r="F274" i="31"/>
  <c r="E274" i="31"/>
  <c r="D274" i="31"/>
  <c r="C274" i="31"/>
  <c r="P273" i="31"/>
  <c r="O273" i="31"/>
  <c r="N273" i="31"/>
  <c r="M273" i="31"/>
  <c r="L273" i="31"/>
  <c r="K273" i="31"/>
  <c r="J273" i="31"/>
  <c r="I273" i="31"/>
  <c r="H273" i="31"/>
  <c r="G273" i="31"/>
  <c r="F273" i="31"/>
  <c r="E273" i="31"/>
  <c r="D273" i="31"/>
  <c r="C273" i="31"/>
  <c r="P272" i="31"/>
  <c r="O272" i="31"/>
  <c r="N272" i="31"/>
  <c r="M272" i="31"/>
  <c r="L272" i="31"/>
  <c r="K272" i="31"/>
  <c r="J272" i="31"/>
  <c r="I272" i="31"/>
  <c r="H272" i="31"/>
  <c r="G272" i="31"/>
  <c r="F272" i="31"/>
  <c r="E272" i="31"/>
  <c r="D272" i="31"/>
  <c r="C272" i="31"/>
  <c r="P271" i="31"/>
  <c r="O271" i="31"/>
  <c r="N271" i="31"/>
  <c r="M271" i="31"/>
  <c r="L271" i="31"/>
  <c r="K271" i="31"/>
  <c r="J271" i="31"/>
  <c r="I271" i="31"/>
  <c r="H271" i="31"/>
  <c r="G271" i="31"/>
  <c r="F271" i="31"/>
  <c r="E271" i="31"/>
  <c r="D271" i="31"/>
  <c r="C271" i="31"/>
  <c r="P270" i="31"/>
  <c r="O270" i="31"/>
  <c r="N270" i="31"/>
  <c r="M270" i="31"/>
  <c r="L270" i="31"/>
  <c r="K270" i="31"/>
  <c r="J270" i="31"/>
  <c r="I270" i="31"/>
  <c r="H270" i="31"/>
  <c r="G270" i="31"/>
  <c r="F270" i="31"/>
  <c r="E270" i="31"/>
  <c r="D270" i="31"/>
  <c r="C270" i="31"/>
  <c r="P269" i="31"/>
  <c r="O269" i="31"/>
  <c r="N269" i="31"/>
  <c r="M269" i="31"/>
  <c r="L269" i="31"/>
  <c r="K269" i="31"/>
  <c r="J269" i="31"/>
  <c r="I269" i="31"/>
  <c r="H269" i="31"/>
  <c r="G269" i="31"/>
  <c r="F269" i="31"/>
  <c r="E269" i="31"/>
  <c r="D269" i="31"/>
  <c r="C269" i="31"/>
  <c r="P268" i="31"/>
  <c r="O268" i="31"/>
  <c r="N268" i="31"/>
  <c r="M268" i="31"/>
  <c r="L268" i="31"/>
  <c r="K268" i="31"/>
  <c r="J268" i="31"/>
  <c r="I268" i="31"/>
  <c r="H268" i="31"/>
  <c r="G268" i="31"/>
  <c r="F268" i="31"/>
  <c r="E268" i="31"/>
  <c r="D268" i="31"/>
  <c r="C268" i="31"/>
  <c r="P267" i="31"/>
  <c r="O267" i="31"/>
  <c r="N267" i="31"/>
  <c r="M267" i="31"/>
  <c r="L267" i="31"/>
  <c r="K267" i="31"/>
  <c r="J267" i="31"/>
  <c r="I267" i="31"/>
  <c r="H267" i="31"/>
  <c r="G267" i="31"/>
  <c r="F267" i="31"/>
  <c r="E267" i="31"/>
  <c r="D267" i="31"/>
  <c r="C267" i="31"/>
  <c r="P266" i="31"/>
  <c r="O266" i="31"/>
  <c r="N266" i="31"/>
  <c r="M266" i="31"/>
  <c r="L266" i="31"/>
  <c r="K266" i="31"/>
  <c r="J266" i="31"/>
  <c r="I266" i="31"/>
  <c r="H266" i="31"/>
  <c r="G266" i="31"/>
  <c r="F266" i="31"/>
  <c r="E266" i="31"/>
  <c r="D266" i="31"/>
  <c r="C266" i="31"/>
  <c r="P265" i="31"/>
  <c r="O265" i="31"/>
  <c r="N265" i="31"/>
  <c r="M265" i="31"/>
  <c r="L265" i="31"/>
  <c r="K265" i="31"/>
  <c r="J265" i="31"/>
  <c r="I265" i="31"/>
  <c r="H265" i="31"/>
  <c r="G265" i="31"/>
  <c r="F265" i="31"/>
  <c r="E265" i="31"/>
  <c r="D265" i="31"/>
  <c r="C265" i="31"/>
  <c r="P264" i="31"/>
  <c r="O264" i="31"/>
  <c r="N264" i="31"/>
  <c r="M264" i="31"/>
  <c r="L264" i="31"/>
  <c r="K264" i="31"/>
  <c r="J264" i="31"/>
  <c r="I264" i="31"/>
  <c r="H264" i="31"/>
  <c r="G264" i="31"/>
  <c r="F264" i="31"/>
  <c r="E264" i="31"/>
  <c r="D264" i="31"/>
  <c r="C264" i="31"/>
  <c r="P263" i="31"/>
  <c r="O263" i="31"/>
  <c r="N263" i="31"/>
  <c r="M263" i="31"/>
  <c r="L263" i="31"/>
  <c r="K263" i="31"/>
  <c r="J263" i="31"/>
  <c r="I263" i="31"/>
  <c r="H263" i="31"/>
  <c r="G263" i="31"/>
  <c r="F263" i="31"/>
  <c r="E263" i="31"/>
  <c r="D263" i="31"/>
  <c r="C263" i="31"/>
  <c r="P262" i="31"/>
  <c r="O262" i="31"/>
  <c r="N262" i="31"/>
  <c r="M262" i="31"/>
  <c r="L262" i="31"/>
  <c r="K262" i="31"/>
  <c r="J262" i="31"/>
  <c r="I262" i="31"/>
  <c r="H262" i="31"/>
  <c r="G262" i="31"/>
  <c r="F262" i="31"/>
  <c r="E262" i="31"/>
  <c r="D262" i="31"/>
  <c r="C262" i="31"/>
  <c r="P261" i="31"/>
  <c r="O261" i="31"/>
  <c r="N261" i="31"/>
  <c r="M261" i="31"/>
  <c r="L261" i="31"/>
  <c r="K261" i="31"/>
  <c r="J261" i="31"/>
  <c r="I261" i="31"/>
  <c r="H261" i="31"/>
  <c r="G261" i="31"/>
  <c r="F261" i="31"/>
  <c r="E261" i="31"/>
  <c r="D261" i="31"/>
  <c r="C261" i="31"/>
  <c r="P260" i="31"/>
  <c r="O260" i="31"/>
  <c r="N260" i="31"/>
  <c r="M260" i="31"/>
  <c r="L260" i="31"/>
  <c r="K260" i="31"/>
  <c r="J260" i="31"/>
  <c r="I260" i="31"/>
  <c r="H260" i="31"/>
  <c r="G260" i="31"/>
  <c r="F260" i="31"/>
  <c r="E260" i="31"/>
  <c r="D260" i="31"/>
  <c r="C260" i="31"/>
  <c r="P259" i="31"/>
  <c r="O259" i="31"/>
  <c r="N259" i="31"/>
  <c r="M259" i="31"/>
  <c r="L259" i="31"/>
  <c r="K259" i="31"/>
  <c r="J259" i="31"/>
  <c r="I259" i="31"/>
  <c r="H259" i="31"/>
  <c r="G259" i="31"/>
  <c r="F259" i="31"/>
  <c r="E259" i="31"/>
  <c r="D259" i="31"/>
  <c r="C259" i="31"/>
  <c r="P258" i="31"/>
  <c r="O258" i="31"/>
  <c r="N258" i="31"/>
  <c r="M258" i="31"/>
  <c r="L258" i="31"/>
  <c r="K258" i="31"/>
  <c r="J258" i="31"/>
  <c r="I258" i="31"/>
  <c r="H258" i="31"/>
  <c r="G258" i="31"/>
  <c r="F258" i="31"/>
  <c r="E258" i="31"/>
  <c r="D258" i="31"/>
  <c r="C258" i="31"/>
  <c r="P257" i="31"/>
  <c r="O257" i="31"/>
  <c r="N257" i="31"/>
  <c r="M257" i="31"/>
  <c r="L257" i="31"/>
  <c r="K257" i="31"/>
  <c r="J257" i="31"/>
  <c r="I257" i="31"/>
  <c r="H257" i="31"/>
  <c r="G257" i="31"/>
  <c r="F257" i="31"/>
  <c r="E257" i="31"/>
  <c r="D257" i="31"/>
  <c r="C257" i="31"/>
  <c r="P256" i="31"/>
  <c r="O256" i="31"/>
  <c r="N256" i="31"/>
  <c r="M256" i="31"/>
  <c r="L256" i="31"/>
  <c r="K256" i="31"/>
  <c r="J256" i="31"/>
  <c r="I256" i="31"/>
  <c r="H256" i="31"/>
  <c r="G256" i="31"/>
  <c r="F256" i="31"/>
  <c r="E256" i="31"/>
  <c r="D256" i="31"/>
  <c r="C256" i="31"/>
  <c r="P255" i="31"/>
  <c r="O255" i="31"/>
  <c r="N255" i="31"/>
  <c r="M255" i="31"/>
  <c r="L255" i="31"/>
  <c r="K255" i="31"/>
  <c r="J255" i="31"/>
  <c r="I255" i="31"/>
  <c r="H255" i="31"/>
  <c r="G255" i="31"/>
  <c r="F255" i="31"/>
  <c r="E255" i="31"/>
  <c r="D255" i="31"/>
  <c r="C255" i="31"/>
  <c r="P254" i="31"/>
  <c r="O254" i="31"/>
  <c r="N254" i="31"/>
  <c r="M254" i="31"/>
  <c r="L254" i="31"/>
  <c r="K254" i="31"/>
  <c r="J254" i="31"/>
  <c r="I254" i="31"/>
  <c r="H254" i="31"/>
  <c r="G254" i="31"/>
  <c r="F254" i="31"/>
  <c r="E254" i="31"/>
  <c r="D254" i="31"/>
  <c r="C254" i="31"/>
  <c r="P253" i="31"/>
  <c r="O253" i="31"/>
  <c r="N253" i="31"/>
  <c r="M253" i="31"/>
  <c r="L253" i="31"/>
  <c r="K253" i="31"/>
  <c r="J253" i="31"/>
  <c r="I253" i="31"/>
  <c r="H253" i="31"/>
  <c r="G253" i="31"/>
  <c r="F253" i="31"/>
  <c r="E253" i="31"/>
  <c r="D253" i="31"/>
  <c r="C253" i="31"/>
  <c r="P252" i="31"/>
  <c r="O252" i="31"/>
  <c r="N252" i="31"/>
  <c r="M252" i="31"/>
  <c r="L252" i="31"/>
  <c r="K252" i="31"/>
  <c r="J252" i="31"/>
  <c r="I252" i="31"/>
  <c r="H252" i="31"/>
  <c r="G252" i="31"/>
  <c r="F252" i="31"/>
  <c r="E252" i="31"/>
  <c r="D252" i="31"/>
  <c r="C252" i="31"/>
  <c r="P251" i="31"/>
  <c r="O251" i="31"/>
  <c r="N251" i="31"/>
  <c r="M251" i="31"/>
  <c r="L251" i="31"/>
  <c r="K251" i="31"/>
  <c r="J251" i="31"/>
  <c r="I251" i="31"/>
  <c r="H251" i="31"/>
  <c r="G251" i="31"/>
  <c r="F251" i="31"/>
  <c r="E251" i="31"/>
  <c r="D251" i="31"/>
  <c r="C251" i="31"/>
  <c r="P250" i="31"/>
  <c r="O250" i="31"/>
  <c r="N250" i="31"/>
  <c r="M250" i="31"/>
  <c r="L250" i="31"/>
  <c r="K250" i="31"/>
  <c r="J250" i="31"/>
  <c r="I250" i="31"/>
  <c r="H250" i="31"/>
  <c r="G250" i="31"/>
  <c r="F250" i="31"/>
  <c r="E250" i="31"/>
  <c r="D250" i="31"/>
  <c r="C250" i="31"/>
  <c r="P249" i="31"/>
  <c r="O249" i="31"/>
  <c r="N249" i="31"/>
  <c r="M249" i="31"/>
  <c r="L249" i="31"/>
  <c r="K249" i="31"/>
  <c r="J249" i="31"/>
  <c r="I249" i="31"/>
  <c r="H249" i="31"/>
  <c r="G249" i="31"/>
  <c r="F249" i="31"/>
  <c r="E249" i="31"/>
  <c r="D249" i="31"/>
  <c r="C249" i="31"/>
  <c r="P248" i="31"/>
  <c r="O248" i="31"/>
  <c r="N248" i="31"/>
  <c r="M248" i="31"/>
  <c r="L248" i="31"/>
  <c r="K248" i="31"/>
  <c r="J248" i="31"/>
  <c r="I248" i="31"/>
  <c r="H248" i="31"/>
  <c r="G248" i="31"/>
  <c r="F248" i="31"/>
  <c r="E248" i="31"/>
  <c r="D248" i="31"/>
  <c r="C248" i="31"/>
  <c r="P247" i="31"/>
  <c r="O247" i="31"/>
  <c r="N247" i="31"/>
  <c r="M247" i="31"/>
  <c r="L247" i="31"/>
  <c r="K247" i="31"/>
  <c r="J247" i="31"/>
  <c r="I247" i="31"/>
  <c r="H247" i="31"/>
  <c r="G247" i="31"/>
  <c r="F247" i="31"/>
  <c r="E247" i="31"/>
  <c r="D247" i="31"/>
  <c r="C247" i="31"/>
  <c r="P246" i="31"/>
  <c r="O246" i="31"/>
  <c r="N246" i="31"/>
  <c r="M246" i="31"/>
  <c r="L246" i="31"/>
  <c r="K246" i="31"/>
  <c r="J246" i="31"/>
  <c r="I246" i="31"/>
  <c r="H246" i="31"/>
  <c r="G246" i="31"/>
  <c r="F246" i="31"/>
  <c r="E246" i="31"/>
  <c r="D246" i="31"/>
  <c r="C246" i="31"/>
  <c r="P245" i="31"/>
  <c r="O245" i="31"/>
  <c r="N245" i="31"/>
  <c r="M245" i="31"/>
  <c r="L245" i="31"/>
  <c r="K245" i="31"/>
  <c r="J245" i="31"/>
  <c r="I245" i="31"/>
  <c r="H245" i="31"/>
  <c r="G245" i="31"/>
  <c r="F245" i="31"/>
  <c r="E245" i="31"/>
  <c r="D245" i="31"/>
  <c r="C245" i="31"/>
  <c r="P244" i="31"/>
  <c r="O244" i="31"/>
  <c r="N244" i="31"/>
  <c r="M244" i="31"/>
  <c r="L244" i="31"/>
  <c r="K244" i="31"/>
  <c r="J244" i="31"/>
  <c r="I244" i="31"/>
  <c r="H244" i="31"/>
  <c r="G244" i="31"/>
  <c r="F244" i="31"/>
  <c r="E244" i="31"/>
  <c r="D244" i="31"/>
  <c r="C244" i="31"/>
  <c r="P243" i="31"/>
  <c r="O243" i="31"/>
  <c r="N243" i="31"/>
  <c r="M243" i="31"/>
  <c r="L243" i="31"/>
  <c r="K243" i="31"/>
  <c r="J243" i="31"/>
  <c r="I243" i="31"/>
  <c r="H243" i="31"/>
  <c r="G243" i="31"/>
  <c r="F243" i="31"/>
  <c r="E243" i="31"/>
  <c r="D243" i="31"/>
  <c r="C243" i="31"/>
  <c r="P242" i="31"/>
  <c r="O242" i="31"/>
  <c r="N242" i="31"/>
  <c r="M242" i="31"/>
  <c r="L242" i="31"/>
  <c r="K242" i="31"/>
  <c r="J242" i="31"/>
  <c r="I242" i="31"/>
  <c r="H242" i="31"/>
  <c r="G242" i="31"/>
  <c r="F242" i="31"/>
  <c r="E242" i="31"/>
  <c r="D242" i="31"/>
  <c r="C242" i="31"/>
  <c r="P241" i="31"/>
  <c r="O241" i="31"/>
  <c r="N241" i="31"/>
  <c r="M241" i="31"/>
  <c r="L241" i="31"/>
  <c r="K241" i="31"/>
  <c r="J241" i="31"/>
  <c r="I241" i="31"/>
  <c r="H241" i="31"/>
  <c r="G241" i="31"/>
  <c r="F241" i="31"/>
  <c r="E241" i="31"/>
  <c r="D241" i="31"/>
  <c r="C241" i="31"/>
  <c r="P240" i="31"/>
  <c r="O240" i="31"/>
  <c r="N240" i="31"/>
  <c r="M240" i="31"/>
  <c r="L240" i="31"/>
  <c r="K240" i="31"/>
  <c r="J240" i="31"/>
  <c r="I240" i="31"/>
  <c r="H240" i="31"/>
  <c r="G240" i="31"/>
  <c r="F240" i="31"/>
  <c r="E240" i="31"/>
  <c r="D240" i="31"/>
  <c r="C240" i="31"/>
  <c r="P239" i="31"/>
  <c r="O239" i="31"/>
  <c r="N239" i="31"/>
  <c r="M239" i="31"/>
  <c r="L239" i="31"/>
  <c r="K239" i="31"/>
  <c r="J239" i="31"/>
  <c r="I239" i="31"/>
  <c r="H239" i="31"/>
  <c r="G239" i="31"/>
  <c r="F239" i="31"/>
  <c r="E239" i="31"/>
  <c r="D239" i="31"/>
  <c r="C239" i="31"/>
  <c r="P238" i="31"/>
  <c r="O238" i="31"/>
  <c r="N238" i="31"/>
  <c r="M238" i="31"/>
  <c r="L238" i="31"/>
  <c r="K238" i="31"/>
  <c r="J238" i="31"/>
  <c r="I238" i="31"/>
  <c r="H238" i="31"/>
  <c r="G238" i="31"/>
  <c r="F238" i="31"/>
  <c r="E238" i="31"/>
  <c r="D238" i="31"/>
  <c r="C238" i="31"/>
  <c r="N237" i="31"/>
  <c r="M237" i="31"/>
  <c r="L237" i="31"/>
  <c r="K237" i="31"/>
  <c r="J237" i="31"/>
  <c r="I237" i="31"/>
  <c r="H237" i="31"/>
  <c r="G237" i="31"/>
  <c r="F237" i="31"/>
  <c r="E237" i="31"/>
  <c r="D237" i="31"/>
  <c r="C237" i="31"/>
  <c r="P236" i="31"/>
  <c r="O236" i="31"/>
  <c r="N236" i="31"/>
  <c r="M236" i="31"/>
  <c r="L236" i="31"/>
  <c r="K236" i="31"/>
  <c r="J236" i="31"/>
  <c r="I236" i="31"/>
  <c r="H236" i="31"/>
  <c r="G236" i="31"/>
  <c r="F236" i="31"/>
  <c r="E236" i="31"/>
  <c r="D236" i="31"/>
  <c r="C236" i="31"/>
  <c r="P235" i="31"/>
  <c r="O235" i="31"/>
  <c r="N235" i="31"/>
  <c r="M235" i="31"/>
  <c r="L235" i="31"/>
  <c r="K235" i="31"/>
  <c r="J235" i="31"/>
  <c r="I235" i="31"/>
  <c r="H235" i="31"/>
  <c r="G235" i="31"/>
  <c r="F235" i="31"/>
  <c r="E235" i="31"/>
  <c r="D235" i="31"/>
  <c r="C235" i="31"/>
  <c r="P234" i="31"/>
  <c r="O234" i="31"/>
  <c r="N234" i="31"/>
  <c r="M234" i="31"/>
  <c r="L234" i="31"/>
  <c r="K234" i="31"/>
  <c r="J234" i="31"/>
  <c r="I234" i="31"/>
  <c r="H234" i="31"/>
  <c r="G234" i="31"/>
  <c r="F234" i="31"/>
  <c r="E234" i="31"/>
  <c r="D234" i="31"/>
  <c r="C234" i="31"/>
  <c r="P233" i="31"/>
  <c r="O233" i="31"/>
  <c r="N233" i="31"/>
  <c r="M233" i="31"/>
  <c r="L233" i="31"/>
  <c r="K233" i="31"/>
  <c r="J233" i="31"/>
  <c r="I233" i="31"/>
  <c r="H233" i="31"/>
  <c r="G233" i="31"/>
  <c r="F233" i="31"/>
  <c r="E233" i="31"/>
  <c r="D233" i="31"/>
  <c r="C233" i="31"/>
  <c r="P232" i="31"/>
  <c r="O232" i="31"/>
  <c r="N232" i="31"/>
  <c r="M232" i="31"/>
  <c r="L232" i="31"/>
  <c r="K232" i="31"/>
  <c r="J232" i="31"/>
  <c r="I232" i="31"/>
  <c r="H232" i="31"/>
  <c r="G232" i="31"/>
  <c r="F232" i="31"/>
  <c r="E232" i="31"/>
  <c r="D232" i="31"/>
  <c r="C232" i="31"/>
  <c r="P231" i="31"/>
  <c r="O231" i="31"/>
  <c r="N231" i="31"/>
  <c r="M231" i="31"/>
  <c r="L231" i="31"/>
  <c r="K231" i="31"/>
  <c r="J231" i="31"/>
  <c r="I231" i="31"/>
  <c r="H231" i="31"/>
  <c r="G231" i="31"/>
  <c r="F231" i="31"/>
  <c r="E231" i="31"/>
  <c r="D231" i="31"/>
  <c r="C231" i="31"/>
  <c r="P230" i="31"/>
  <c r="O230" i="31"/>
  <c r="N230" i="31"/>
  <c r="M230" i="31"/>
  <c r="L230" i="31"/>
  <c r="K230" i="31"/>
  <c r="J230" i="31"/>
  <c r="I230" i="31"/>
  <c r="H230" i="31"/>
  <c r="G230" i="31"/>
  <c r="F230" i="31"/>
  <c r="E230" i="31"/>
  <c r="D230" i="31"/>
  <c r="C230" i="31"/>
  <c r="P229" i="31"/>
  <c r="O229" i="31"/>
  <c r="N229" i="31"/>
  <c r="M229" i="31"/>
  <c r="L229" i="31"/>
  <c r="K229" i="31"/>
  <c r="J229" i="31"/>
  <c r="I229" i="31"/>
  <c r="H229" i="31"/>
  <c r="G229" i="31"/>
  <c r="F229" i="31"/>
  <c r="E229" i="31"/>
  <c r="D229" i="31"/>
  <c r="C229" i="31"/>
  <c r="P228" i="31"/>
  <c r="O228" i="31"/>
  <c r="N228" i="31"/>
  <c r="M228" i="31"/>
  <c r="L228" i="31"/>
  <c r="K228" i="31"/>
  <c r="J228" i="31"/>
  <c r="I228" i="31"/>
  <c r="H228" i="31"/>
  <c r="G228" i="31"/>
  <c r="F228" i="31"/>
  <c r="E228" i="31"/>
  <c r="D228" i="31"/>
  <c r="C228" i="31"/>
  <c r="P227" i="31"/>
  <c r="O227" i="31"/>
  <c r="N227" i="31"/>
  <c r="M227" i="31"/>
  <c r="L227" i="31"/>
  <c r="K227" i="31"/>
  <c r="J227" i="31"/>
  <c r="I227" i="31"/>
  <c r="H227" i="31"/>
  <c r="G227" i="31"/>
  <c r="F227" i="31"/>
  <c r="E227" i="31"/>
  <c r="D227" i="31"/>
  <c r="C227" i="31"/>
  <c r="P226" i="31"/>
  <c r="O226" i="31"/>
  <c r="N226" i="31"/>
  <c r="M226" i="31"/>
  <c r="L226" i="31"/>
  <c r="K226" i="31"/>
  <c r="J226" i="31"/>
  <c r="I226" i="31"/>
  <c r="H226" i="31"/>
  <c r="G226" i="31"/>
  <c r="F226" i="31"/>
  <c r="E226" i="31"/>
  <c r="D226" i="31"/>
  <c r="C226" i="31"/>
  <c r="P225" i="31"/>
  <c r="O225" i="31"/>
  <c r="N225" i="31"/>
  <c r="M225" i="31"/>
  <c r="L225" i="31"/>
  <c r="K225" i="31"/>
  <c r="J225" i="31"/>
  <c r="I225" i="31"/>
  <c r="H225" i="31"/>
  <c r="G225" i="31"/>
  <c r="F225" i="31"/>
  <c r="E225" i="31"/>
  <c r="D225" i="31"/>
  <c r="C225" i="31"/>
  <c r="P224" i="31"/>
  <c r="O224" i="31"/>
  <c r="N224" i="31"/>
  <c r="M224" i="31"/>
  <c r="L224" i="31"/>
  <c r="K224" i="31"/>
  <c r="J224" i="31"/>
  <c r="I224" i="31"/>
  <c r="H224" i="31"/>
  <c r="G224" i="31"/>
  <c r="F224" i="31"/>
  <c r="E224" i="31"/>
  <c r="D224" i="31"/>
  <c r="C224" i="31"/>
  <c r="P223" i="31"/>
  <c r="O223" i="31"/>
  <c r="N223" i="31"/>
  <c r="M223" i="31"/>
  <c r="L223" i="31"/>
  <c r="K223" i="31"/>
  <c r="J223" i="31"/>
  <c r="I223" i="31"/>
  <c r="H223" i="31"/>
  <c r="G223" i="31"/>
  <c r="F223" i="31"/>
  <c r="E223" i="31"/>
  <c r="D223" i="31"/>
  <c r="C223" i="31"/>
  <c r="P222" i="31"/>
  <c r="O222" i="31"/>
  <c r="N222" i="31"/>
  <c r="M222" i="31"/>
  <c r="L222" i="31"/>
  <c r="K222" i="31"/>
  <c r="J222" i="31"/>
  <c r="I222" i="31"/>
  <c r="H222" i="31"/>
  <c r="G222" i="31"/>
  <c r="F222" i="31"/>
  <c r="E222" i="31"/>
  <c r="D222" i="31"/>
  <c r="C222" i="31"/>
  <c r="P221" i="31"/>
  <c r="O221" i="31"/>
  <c r="N221" i="31"/>
  <c r="M221" i="31"/>
  <c r="L221" i="31"/>
  <c r="K221" i="31"/>
  <c r="J221" i="31"/>
  <c r="I221" i="31"/>
  <c r="H221" i="31"/>
  <c r="G221" i="31"/>
  <c r="F221" i="31"/>
  <c r="E221" i="31"/>
  <c r="D221" i="31"/>
  <c r="C221" i="31"/>
  <c r="P220" i="31"/>
  <c r="O220" i="31"/>
  <c r="N220" i="31"/>
  <c r="M220" i="31"/>
  <c r="L220" i="31"/>
  <c r="K220" i="31"/>
  <c r="J220" i="31"/>
  <c r="I220" i="31"/>
  <c r="H220" i="31"/>
  <c r="G220" i="31"/>
  <c r="F220" i="31"/>
  <c r="E220" i="31"/>
  <c r="D220" i="31"/>
  <c r="C220" i="31"/>
  <c r="P219" i="31"/>
  <c r="O219" i="31"/>
  <c r="N219" i="31"/>
  <c r="M219" i="31"/>
  <c r="L219" i="31"/>
  <c r="K219" i="31"/>
  <c r="J219" i="31"/>
  <c r="I219" i="31"/>
  <c r="H219" i="31"/>
  <c r="G219" i="31"/>
  <c r="F219" i="31"/>
  <c r="E219" i="31"/>
  <c r="D219" i="31"/>
  <c r="C219" i="31"/>
  <c r="P218" i="31"/>
  <c r="O218" i="31"/>
  <c r="N218" i="31"/>
  <c r="M218" i="31"/>
  <c r="L218" i="31"/>
  <c r="K218" i="31"/>
  <c r="J218" i="31"/>
  <c r="I218" i="31"/>
  <c r="H218" i="31"/>
  <c r="G218" i="31"/>
  <c r="F218" i="31"/>
  <c r="E218" i="31"/>
  <c r="D218" i="31"/>
  <c r="C218" i="31"/>
  <c r="P217" i="31"/>
  <c r="O217" i="31"/>
  <c r="N217" i="31"/>
  <c r="M217" i="31"/>
  <c r="L217" i="31"/>
  <c r="K217" i="31"/>
  <c r="J217" i="31"/>
  <c r="I217" i="31"/>
  <c r="H217" i="31"/>
  <c r="G217" i="31"/>
  <c r="F217" i="31"/>
  <c r="E217" i="31"/>
  <c r="D217" i="31"/>
  <c r="C217" i="31"/>
  <c r="P216" i="31"/>
  <c r="O216" i="31"/>
  <c r="N216" i="31"/>
  <c r="M216" i="31"/>
  <c r="L216" i="31"/>
  <c r="K216" i="31"/>
  <c r="J216" i="31"/>
  <c r="I216" i="31"/>
  <c r="H216" i="31"/>
  <c r="G216" i="31"/>
  <c r="F216" i="31"/>
  <c r="E216" i="31"/>
  <c r="D216" i="31"/>
  <c r="C216" i="31"/>
  <c r="P215" i="31"/>
  <c r="O215" i="31"/>
  <c r="N215" i="31"/>
  <c r="M215" i="31"/>
  <c r="L215" i="31"/>
  <c r="K215" i="31"/>
  <c r="J215" i="31"/>
  <c r="I215" i="31"/>
  <c r="H215" i="31"/>
  <c r="G215" i="31"/>
  <c r="F215" i="31"/>
  <c r="E215" i="31"/>
  <c r="D215" i="31"/>
  <c r="C215" i="31"/>
  <c r="P214" i="31"/>
  <c r="O214" i="31"/>
  <c r="N214" i="31"/>
  <c r="M214" i="31"/>
  <c r="L214" i="31"/>
  <c r="K214" i="31"/>
  <c r="J214" i="31"/>
  <c r="I214" i="31"/>
  <c r="H214" i="31"/>
  <c r="G214" i="31"/>
  <c r="F214" i="31"/>
  <c r="E214" i="31"/>
  <c r="D214" i="31"/>
  <c r="C214" i="31"/>
  <c r="P213" i="31"/>
  <c r="O213" i="31"/>
  <c r="N213" i="31"/>
  <c r="M213" i="31"/>
  <c r="L213" i="31"/>
  <c r="K213" i="31"/>
  <c r="J213" i="31"/>
  <c r="I213" i="31"/>
  <c r="H213" i="31"/>
  <c r="G213" i="31"/>
  <c r="F213" i="31"/>
  <c r="E213" i="31"/>
  <c r="D213" i="31"/>
  <c r="C213" i="31"/>
  <c r="P212" i="31"/>
  <c r="O212" i="31"/>
  <c r="N212" i="31"/>
  <c r="M212" i="31"/>
  <c r="L212" i="31"/>
  <c r="K212" i="31"/>
  <c r="J212" i="31"/>
  <c r="I212" i="31"/>
  <c r="H212" i="31"/>
  <c r="G212" i="31"/>
  <c r="F212" i="31"/>
  <c r="E212" i="31"/>
  <c r="D212" i="31"/>
  <c r="C212" i="31"/>
  <c r="P211" i="31"/>
  <c r="O211" i="31"/>
  <c r="N211" i="31"/>
  <c r="M211" i="31"/>
  <c r="L211" i="31"/>
  <c r="K211" i="31"/>
  <c r="J211" i="31"/>
  <c r="I211" i="31"/>
  <c r="H211" i="31"/>
  <c r="G211" i="31"/>
  <c r="F211" i="31"/>
  <c r="E211" i="31"/>
  <c r="D211" i="31"/>
  <c r="C211" i="31"/>
  <c r="P210" i="31"/>
  <c r="O210" i="31"/>
  <c r="N210" i="31"/>
  <c r="M210" i="31"/>
  <c r="L210" i="31"/>
  <c r="K210" i="31"/>
  <c r="J210" i="31"/>
  <c r="I210" i="31"/>
  <c r="H210" i="31"/>
  <c r="G210" i="31"/>
  <c r="F210" i="31"/>
  <c r="E210" i="31"/>
  <c r="D210" i="31"/>
  <c r="C210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P203" i="31"/>
  <c r="O203" i="31"/>
  <c r="N203" i="31"/>
  <c r="M203" i="31"/>
  <c r="L203" i="31"/>
  <c r="K203" i="31"/>
  <c r="J203" i="31"/>
  <c r="I203" i="31"/>
  <c r="H203" i="31"/>
  <c r="G203" i="31"/>
  <c r="F203" i="31"/>
  <c r="E203" i="31"/>
  <c r="D203" i="31"/>
  <c r="C203" i="31"/>
  <c r="P202" i="31"/>
  <c r="O202" i="31"/>
  <c r="N202" i="31"/>
  <c r="M202" i="31"/>
  <c r="L202" i="31"/>
  <c r="K202" i="31"/>
  <c r="J202" i="31"/>
  <c r="I202" i="31"/>
  <c r="H202" i="31"/>
  <c r="G202" i="31"/>
  <c r="F202" i="31"/>
  <c r="E202" i="31"/>
  <c r="D202" i="31"/>
  <c r="C202" i="31"/>
  <c r="P201" i="31"/>
  <c r="O201" i="31"/>
  <c r="N201" i="31"/>
  <c r="M201" i="31"/>
  <c r="L201" i="31"/>
  <c r="K201" i="31"/>
  <c r="J201" i="31"/>
  <c r="I201" i="31"/>
  <c r="H201" i="31"/>
  <c r="G201" i="31"/>
  <c r="F201" i="31"/>
  <c r="E201" i="31"/>
  <c r="D201" i="31"/>
  <c r="C201" i="31"/>
  <c r="P200" i="31"/>
  <c r="O200" i="31"/>
  <c r="N200" i="31"/>
  <c r="M200" i="31"/>
  <c r="L200" i="31"/>
  <c r="K200" i="31"/>
  <c r="J200" i="31"/>
  <c r="I200" i="31"/>
  <c r="H200" i="31"/>
  <c r="G200" i="31"/>
  <c r="F200" i="31"/>
  <c r="E200" i="31"/>
  <c r="D200" i="31"/>
  <c r="C200" i="31"/>
  <c r="P199" i="31"/>
  <c r="O199" i="31"/>
  <c r="N199" i="31"/>
  <c r="M199" i="31"/>
  <c r="L199" i="31"/>
  <c r="K199" i="31"/>
  <c r="J199" i="31"/>
  <c r="I199" i="31"/>
  <c r="H199" i="31"/>
  <c r="G199" i="31"/>
  <c r="F199" i="31"/>
  <c r="E199" i="31"/>
  <c r="D199" i="31"/>
  <c r="C199" i="31"/>
  <c r="P198" i="31"/>
  <c r="O198" i="31"/>
  <c r="N198" i="31"/>
  <c r="M198" i="31"/>
  <c r="L198" i="31"/>
  <c r="K198" i="31"/>
  <c r="J198" i="31"/>
  <c r="I198" i="31"/>
  <c r="H198" i="31"/>
  <c r="G198" i="31"/>
  <c r="F198" i="31"/>
  <c r="E198" i="31"/>
  <c r="D198" i="31"/>
  <c r="C198" i="31"/>
  <c r="P197" i="31"/>
  <c r="O197" i="31"/>
  <c r="N197" i="31"/>
  <c r="M197" i="31"/>
  <c r="L197" i="31"/>
  <c r="K197" i="31"/>
  <c r="J197" i="31"/>
  <c r="I197" i="31"/>
  <c r="H197" i="31"/>
  <c r="G197" i="31"/>
  <c r="F197" i="31"/>
  <c r="E197" i="31"/>
  <c r="D197" i="31"/>
  <c r="C197" i="31"/>
  <c r="P196" i="31"/>
  <c r="O196" i="31"/>
  <c r="N196" i="31"/>
  <c r="M196" i="31"/>
  <c r="L196" i="31"/>
  <c r="K196" i="31"/>
  <c r="J196" i="31"/>
  <c r="I196" i="31"/>
  <c r="H196" i="31"/>
  <c r="G196" i="31"/>
  <c r="F196" i="31"/>
  <c r="E196" i="31"/>
  <c r="D196" i="31"/>
  <c r="C196" i="31"/>
  <c r="P195" i="31"/>
  <c r="O195" i="31"/>
  <c r="N195" i="31"/>
  <c r="M195" i="31"/>
  <c r="L195" i="31"/>
  <c r="K195" i="31"/>
  <c r="J195" i="31"/>
  <c r="I195" i="31"/>
  <c r="H195" i="31"/>
  <c r="G195" i="31"/>
  <c r="F195" i="31"/>
  <c r="E195" i="31"/>
  <c r="D195" i="31"/>
  <c r="C195" i="31"/>
  <c r="P194" i="31"/>
  <c r="O194" i="31"/>
  <c r="N194" i="31"/>
  <c r="M194" i="31"/>
  <c r="L194" i="31"/>
  <c r="K194" i="31"/>
  <c r="J194" i="31"/>
  <c r="I194" i="31"/>
  <c r="H194" i="31"/>
  <c r="G194" i="31"/>
  <c r="F194" i="31"/>
  <c r="E194" i="31"/>
  <c r="D194" i="31"/>
  <c r="C194" i="31"/>
  <c r="P193" i="31"/>
  <c r="O193" i="31"/>
  <c r="N193" i="31"/>
  <c r="M193" i="31"/>
  <c r="L193" i="31"/>
  <c r="K193" i="31"/>
  <c r="J193" i="31"/>
  <c r="I193" i="31"/>
  <c r="H193" i="31"/>
  <c r="G193" i="31"/>
  <c r="F193" i="31"/>
  <c r="E193" i="31"/>
  <c r="D193" i="31"/>
  <c r="C193" i="31"/>
  <c r="P192" i="31"/>
  <c r="O192" i="31"/>
  <c r="N192" i="31"/>
  <c r="M192" i="31"/>
  <c r="L192" i="31"/>
  <c r="K192" i="31"/>
  <c r="J192" i="31"/>
  <c r="I192" i="31"/>
  <c r="H192" i="31"/>
  <c r="G192" i="31"/>
  <c r="F192" i="31"/>
  <c r="E192" i="31"/>
  <c r="D192" i="31"/>
  <c r="C192" i="31"/>
  <c r="P191" i="31"/>
  <c r="O191" i="31"/>
  <c r="N191" i="31"/>
  <c r="M191" i="31"/>
  <c r="L191" i="31"/>
  <c r="K191" i="31"/>
  <c r="J191" i="31"/>
  <c r="I191" i="31"/>
  <c r="H191" i="31"/>
  <c r="G191" i="31"/>
  <c r="F191" i="31"/>
  <c r="E191" i="31"/>
  <c r="D191" i="31"/>
  <c r="C191" i="31"/>
  <c r="P190" i="31"/>
  <c r="O190" i="31"/>
  <c r="N190" i="31"/>
  <c r="M190" i="31"/>
  <c r="L190" i="31"/>
  <c r="K190" i="31"/>
  <c r="J190" i="31"/>
  <c r="I190" i="31"/>
  <c r="H190" i="31"/>
  <c r="G190" i="31"/>
  <c r="F190" i="31"/>
  <c r="E190" i="31"/>
  <c r="D190" i="31"/>
  <c r="C190" i="31"/>
  <c r="P189" i="31"/>
  <c r="O189" i="31"/>
  <c r="N189" i="31"/>
  <c r="M189" i="31"/>
  <c r="L189" i="31"/>
  <c r="K189" i="31"/>
  <c r="J189" i="31"/>
  <c r="I189" i="31"/>
  <c r="H189" i="31"/>
  <c r="G189" i="31"/>
  <c r="F189" i="31"/>
  <c r="E189" i="31"/>
  <c r="D189" i="31"/>
  <c r="C189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P182" i="31"/>
  <c r="O182" i="31"/>
  <c r="N182" i="31"/>
  <c r="M182" i="31"/>
  <c r="L182" i="31"/>
  <c r="K182" i="31"/>
  <c r="J182" i="31"/>
  <c r="I182" i="31"/>
  <c r="H182" i="31"/>
  <c r="G182" i="31"/>
  <c r="F182" i="31"/>
  <c r="E182" i="31"/>
  <c r="D182" i="31"/>
  <c r="C182" i="31"/>
  <c r="P181" i="31"/>
  <c r="O181" i="31"/>
  <c r="N181" i="31"/>
  <c r="M181" i="31"/>
  <c r="L181" i="31"/>
  <c r="K181" i="31"/>
  <c r="J181" i="31"/>
  <c r="I181" i="31"/>
  <c r="H181" i="31"/>
  <c r="G181" i="31"/>
  <c r="F181" i="31"/>
  <c r="E181" i="31"/>
  <c r="D181" i="31"/>
  <c r="C181" i="31"/>
  <c r="P180" i="31"/>
  <c r="O180" i="31"/>
  <c r="N180" i="31"/>
  <c r="M180" i="31"/>
  <c r="L180" i="31"/>
  <c r="K180" i="31"/>
  <c r="J180" i="31"/>
  <c r="I180" i="31"/>
  <c r="H180" i="31"/>
  <c r="G180" i="31"/>
  <c r="F180" i="31"/>
  <c r="E180" i="31"/>
  <c r="D180" i="31"/>
  <c r="C180" i="31"/>
  <c r="P179" i="31"/>
  <c r="O179" i="31"/>
  <c r="N179" i="31"/>
  <c r="M179" i="31"/>
  <c r="L179" i="31"/>
  <c r="K179" i="31"/>
  <c r="J179" i="31"/>
  <c r="I179" i="31"/>
  <c r="H179" i="31"/>
  <c r="G179" i="31"/>
  <c r="F179" i="31"/>
  <c r="E179" i="31"/>
  <c r="D179" i="31"/>
  <c r="C179" i="31"/>
  <c r="P178" i="31"/>
  <c r="O178" i="31"/>
  <c r="N178" i="31"/>
  <c r="M178" i="31"/>
  <c r="L178" i="31"/>
  <c r="K178" i="31"/>
  <c r="J178" i="31"/>
  <c r="I178" i="31"/>
  <c r="H178" i="31"/>
  <c r="G178" i="31"/>
  <c r="F178" i="31"/>
  <c r="E178" i="31"/>
  <c r="D178" i="31"/>
  <c r="C178" i="31"/>
  <c r="P177" i="31"/>
  <c r="O177" i="31"/>
  <c r="N177" i="31"/>
  <c r="M177" i="31"/>
  <c r="L177" i="31"/>
  <c r="K177" i="31"/>
  <c r="J177" i="31"/>
  <c r="I177" i="31"/>
  <c r="H177" i="31"/>
  <c r="G177" i="31"/>
  <c r="F177" i="31"/>
  <c r="E177" i="31"/>
  <c r="D177" i="31"/>
  <c r="C177" i="31"/>
  <c r="P176" i="31"/>
  <c r="O176" i="31"/>
  <c r="N176" i="31"/>
  <c r="M176" i="31"/>
  <c r="L176" i="31"/>
  <c r="K176" i="31"/>
  <c r="J176" i="31"/>
  <c r="I176" i="31"/>
  <c r="H176" i="31"/>
  <c r="G176" i="31"/>
  <c r="F176" i="31"/>
  <c r="E176" i="31"/>
  <c r="D176" i="31"/>
  <c r="C176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P165" i="31"/>
  <c r="O165" i="31"/>
  <c r="N165" i="31"/>
  <c r="M165" i="31"/>
  <c r="L165" i="31"/>
  <c r="K165" i="31"/>
  <c r="J165" i="31"/>
  <c r="I165" i="31"/>
  <c r="H165" i="31"/>
  <c r="G165" i="31"/>
  <c r="F165" i="31"/>
  <c r="E165" i="31"/>
  <c r="D165" i="31"/>
  <c r="C165" i="31"/>
  <c r="P164" i="31"/>
  <c r="O164" i="31"/>
  <c r="N164" i="31"/>
  <c r="M164" i="31"/>
  <c r="L164" i="31"/>
  <c r="K164" i="31"/>
  <c r="J164" i="31"/>
  <c r="I164" i="31"/>
  <c r="H164" i="31"/>
  <c r="G164" i="31"/>
  <c r="F164" i="31"/>
  <c r="E164" i="31"/>
  <c r="D164" i="31"/>
  <c r="C164" i="31"/>
  <c r="P163" i="31"/>
  <c r="O163" i="31"/>
  <c r="N163" i="31"/>
  <c r="M163" i="31"/>
  <c r="L163" i="31"/>
  <c r="K163" i="31"/>
  <c r="J163" i="31"/>
  <c r="I163" i="31"/>
  <c r="H163" i="31"/>
  <c r="G163" i="31"/>
  <c r="F163" i="31"/>
  <c r="E163" i="31"/>
  <c r="D163" i="31"/>
  <c r="C163" i="31"/>
  <c r="P162" i="31"/>
  <c r="O162" i="31"/>
  <c r="N162" i="31"/>
  <c r="M162" i="31"/>
  <c r="L162" i="31"/>
  <c r="K162" i="31"/>
  <c r="J162" i="31"/>
  <c r="I162" i="31"/>
  <c r="H162" i="31"/>
  <c r="G162" i="31"/>
  <c r="F162" i="31"/>
  <c r="E162" i="31"/>
  <c r="D162" i="31"/>
  <c r="C162" i="31"/>
  <c r="P161" i="31"/>
  <c r="O161" i="31"/>
  <c r="N161" i="31"/>
  <c r="M161" i="31"/>
  <c r="L161" i="31"/>
  <c r="K161" i="31"/>
  <c r="J161" i="31"/>
  <c r="I161" i="31"/>
  <c r="H161" i="31"/>
  <c r="G161" i="31"/>
  <c r="F161" i="31"/>
  <c r="E161" i="31"/>
  <c r="D161" i="31"/>
  <c r="C161" i="31"/>
  <c r="P160" i="31"/>
  <c r="O160" i="31"/>
  <c r="N160" i="31"/>
  <c r="M160" i="31"/>
  <c r="L160" i="31"/>
  <c r="K160" i="31"/>
  <c r="J160" i="31"/>
  <c r="I160" i="31"/>
  <c r="H160" i="31"/>
  <c r="G160" i="31"/>
  <c r="F160" i="31"/>
  <c r="E160" i="31"/>
  <c r="D160" i="31"/>
  <c r="C160" i="31"/>
  <c r="P159" i="31"/>
  <c r="O159" i="31"/>
  <c r="N159" i="31"/>
  <c r="M159" i="31"/>
  <c r="L159" i="31"/>
  <c r="K159" i="31"/>
  <c r="J159" i="31"/>
  <c r="I159" i="31"/>
  <c r="H159" i="31"/>
  <c r="G159" i="31"/>
  <c r="F159" i="31"/>
  <c r="E159" i="31"/>
  <c r="D159" i="31"/>
  <c r="C159" i="3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C158" i="31"/>
  <c r="P157" i="31"/>
  <c r="O157" i="31"/>
  <c r="N157" i="31"/>
  <c r="M157" i="31"/>
  <c r="L157" i="31"/>
  <c r="K157" i="31"/>
  <c r="J157" i="31"/>
  <c r="I157" i="31"/>
  <c r="H157" i="31"/>
  <c r="G157" i="31"/>
  <c r="F157" i="31"/>
  <c r="E157" i="31"/>
  <c r="D157" i="31"/>
  <c r="C157" i="31"/>
  <c r="P156" i="31"/>
  <c r="O156" i="31"/>
  <c r="N156" i="31"/>
  <c r="M156" i="31"/>
  <c r="L156" i="31"/>
  <c r="K156" i="31"/>
  <c r="J156" i="31"/>
  <c r="I156" i="31"/>
  <c r="H156" i="31"/>
  <c r="G156" i="31"/>
  <c r="F156" i="31"/>
  <c r="E156" i="31"/>
  <c r="D156" i="31"/>
  <c r="C156" i="31"/>
  <c r="P155" i="31"/>
  <c r="O155" i="31"/>
  <c r="N155" i="31"/>
  <c r="M155" i="31"/>
  <c r="L155" i="31"/>
  <c r="K155" i="31"/>
  <c r="J155" i="31"/>
  <c r="I155" i="31"/>
  <c r="H155" i="31"/>
  <c r="G155" i="31"/>
  <c r="F155" i="31"/>
  <c r="E155" i="31"/>
  <c r="D155" i="31"/>
  <c r="C155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P151" i="31"/>
  <c r="O151" i="31"/>
  <c r="N151" i="31"/>
  <c r="M151" i="31"/>
  <c r="L151" i="31"/>
  <c r="K151" i="31"/>
  <c r="J151" i="31"/>
  <c r="I151" i="31"/>
  <c r="H151" i="31"/>
  <c r="G151" i="31"/>
  <c r="F151" i="31"/>
  <c r="E151" i="31"/>
  <c r="D151" i="31"/>
  <c r="C151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C145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P134" i="31"/>
  <c r="O134" i="31"/>
  <c r="N134" i="31"/>
  <c r="M134" i="31"/>
  <c r="L134" i="31"/>
  <c r="K134" i="31"/>
  <c r="J134" i="31"/>
  <c r="I134" i="31"/>
  <c r="H134" i="31"/>
  <c r="G134" i="31"/>
  <c r="F134" i="31"/>
  <c r="E134" i="31"/>
  <c r="D134" i="31"/>
  <c r="C134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C133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C116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P78" i="31"/>
  <c r="O78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P77" i="31"/>
  <c r="O77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P76" i="31"/>
  <c r="O76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P74" i="31"/>
  <c r="O74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P73" i="31"/>
  <c r="O73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P6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5" i="31"/>
  <c r="O5" i="31"/>
  <c r="N5" i="31"/>
  <c r="M5" i="31"/>
  <c r="L5" i="31"/>
  <c r="K5" i="31"/>
  <c r="J5" i="31"/>
  <c r="I5" i="31"/>
  <c r="H5" i="31"/>
  <c r="G5" i="31"/>
  <c r="F5" i="31"/>
  <c r="E5" i="31"/>
  <c r="D5" i="31"/>
  <c r="C5" i="31"/>
  <c r="P4" i="31"/>
  <c r="O4" i="31"/>
  <c r="N4" i="31"/>
  <c r="M4" i="31"/>
  <c r="L4" i="31"/>
  <c r="K4" i="31"/>
  <c r="J4" i="31"/>
  <c r="I4" i="31"/>
  <c r="H4" i="31"/>
  <c r="G4" i="31"/>
  <c r="F4" i="31"/>
  <c r="E4" i="31"/>
  <c r="D4" i="31"/>
  <c r="C4" i="31"/>
  <c r="P333" i="29"/>
  <c r="O333" i="29"/>
  <c r="N333" i="29"/>
  <c r="M333" i="29"/>
  <c r="L333" i="29"/>
  <c r="K333" i="29"/>
  <c r="J333" i="29"/>
  <c r="I333" i="29"/>
  <c r="H333" i="29"/>
  <c r="G333" i="29"/>
  <c r="F333" i="29"/>
  <c r="E333" i="29"/>
  <c r="P332" i="29"/>
  <c r="O332" i="29"/>
  <c r="N332" i="29"/>
  <c r="M332" i="29"/>
  <c r="L332" i="29"/>
  <c r="K332" i="29"/>
  <c r="J332" i="29"/>
  <c r="I332" i="29"/>
  <c r="H332" i="29"/>
  <c r="G332" i="29"/>
  <c r="F332" i="29"/>
  <c r="E332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C330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Q328" i="29" s="1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Q327" i="29" s="1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Q326" i="29" s="1"/>
  <c r="C326" i="29"/>
  <c r="P325" i="29"/>
  <c r="O325" i="29"/>
  <c r="N325" i="29"/>
  <c r="M325" i="29"/>
  <c r="L325" i="29"/>
  <c r="K325" i="29"/>
  <c r="J325" i="29"/>
  <c r="I325" i="29"/>
  <c r="H325" i="29"/>
  <c r="G325" i="29"/>
  <c r="F325" i="29"/>
  <c r="E325" i="29"/>
  <c r="P324" i="29"/>
  <c r="O324" i="29"/>
  <c r="N324" i="29"/>
  <c r="M324" i="29"/>
  <c r="L324" i="29"/>
  <c r="K324" i="29"/>
  <c r="J324" i="29"/>
  <c r="I324" i="29"/>
  <c r="H324" i="29"/>
  <c r="G324" i="29"/>
  <c r="F324" i="29"/>
  <c r="E324" i="29"/>
  <c r="P323" i="29"/>
  <c r="O323" i="29"/>
  <c r="N323" i="29"/>
  <c r="M323" i="29"/>
  <c r="L323" i="29"/>
  <c r="K323" i="29"/>
  <c r="J323" i="29"/>
  <c r="I323" i="29"/>
  <c r="H323" i="29"/>
  <c r="G323" i="29"/>
  <c r="F323" i="29"/>
  <c r="E323" i="29"/>
  <c r="P322" i="29"/>
  <c r="O322" i="29"/>
  <c r="N322" i="29"/>
  <c r="M322" i="29"/>
  <c r="L322" i="29"/>
  <c r="K322" i="29"/>
  <c r="J322" i="29"/>
  <c r="I322" i="29"/>
  <c r="H322" i="29"/>
  <c r="G322" i="29"/>
  <c r="F322" i="29"/>
  <c r="E322" i="29"/>
  <c r="C322" i="29"/>
  <c r="P321" i="29"/>
  <c r="O321" i="29"/>
  <c r="N321" i="29"/>
  <c r="M321" i="29"/>
  <c r="L321" i="29"/>
  <c r="K321" i="29"/>
  <c r="J321" i="29"/>
  <c r="I321" i="29"/>
  <c r="H321" i="29"/>
  <c r="G321" i="29"/>
  <c r="F321" i="29"/>
  <c r="E321" i="29"/>
  <c r="P320" i="29"/>
  <c r="O320" i="29"/>
  <c r="N320" i="29"/>
  <c r="M320" i="29"/>
  <c r="L320" i="29"/>
  <c r="K320" i="29"/>
  <c r="J320" i="29"/>
  <c r="I320" i="29"/>
  <c r="H320" i="29"/>
  <c r="G320" i="29"/>
  <c r="F320" i="29"/>
  <c r="E320" i="29"/>
  <c r="P319" i="29"/>
  <c r="O319" i="29"/>
  <c r="N319" i="29"/>
  <c r="M319" i="29"/>
  <c r="L319" i="29"/>
  <c r="K319" i="29"/>
  <c r="J319" i="29"/>
  <c r="I319" i="29"/>
  <c r="H319" i="29"/>
  <c r="G319" i="29"/>
  <c r="F319" i="29"/>
  <c r="E319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C318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C314" i="29"/>
  <c r="P313" i="29"/>
  <c r="O313" i="29"/>
  <c r="N313" i="29"/>
  <c r="M313" i="29"/>
  <c r="L313" i="29"/>
  <c r="K313" i="29"/>
  <c r="J313" i="29"/>
  <c r="I313" i="29"/>
  <c r="H313" i="29"/>
  <c r="G313" i="29"/>
  <c r="F313" i="29"/>
  <c r="E313" i="29"/>
  <c r="Q313" i="29" s="1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Q312" i="29" s="1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C310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P307" i="29"/>
  <c r="O307" i="29"/>
  <c r="N307" i="29"/>
  <c r="M307" i="29"/>
  <c r="L307" i="29"/>
  <c r="K307" i="29"/>
  <c r="J307" i="29"/>
  <c r="I307" i="29"/>
  <c r="H307" i="29"/>
  <c r="G307" i="29"/>
  <c r="F307" i="29"/>
  <c r="E307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C306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C302" i="29"/>
  <c r="P301" i="29"/>
  <c r="O301" i="29"/>
  <c r="N301" i="29"/>
  <c r="M301" i="29"/>
  <c r="L301" i="29"/>
  <c r="K301" i="29"/>
  <c r="J301" i="29"/>
  <c r="I301" i="29"/>
  <c r="H301" i="29"/>
  <c r="G301" i="29"/>
  <c r="F301" i="29"/>
  <c r="E301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C298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P296" i="29"/>
  <c r="O296" i="29"/>
  <c r="N296" i="29"/>
  <c r="M296" i="29"/>
  <c r="L296" i="29"/>
  <c r="K296" i="29"/>
  <c r="J296" i="29"/>
  <c r="I296" i="29"/>
  <c r="H296" i="29"/>
  <c r="G296" i="29"/>
  <c r="F296" i="29"/>
  <c r="E296" i="29"/>
  <c r="Q296" i="29" s="1"/>
  <c r="P295" i="29"/>
  <c r="O295" i="29"/>
  <c r="N295" i="29"/>
  <c r="M295" i="29"/>
  <c r="L295" i="29"/>
  <c r="K295" i="29"/>
  <c r="J295" i="29"/>
  <c r="I295" i="29"/>
  <c r="H295" i="29"/>
  <c r="G295" i="29"/>
  <c r="F295" i="29"/>
  <c r="E295" i="29"/>
  <c r="Q295" i="29" s="1"/>
  <c r="P294" i="29"/>
  <c r="O294" i="29"/>
  <c r="N294" i="29"/>
  <c r="M294" i="29"/>
  <c r="L294" i="29"/>
  <c r="K294" i="29"/>
  <c r="J294" i="29"/>
  <c r="I294" i="29"/>
  <c r="H294" i="29"/>
  <c r="G294" i="29"/>
  <c r="F294" i="29"/>
  <c r="E294" i="29"/>
  <c r="Q294" i="29" s="1"/>
  <c r="C294" i="29"/>
  <c r="P293" i="29"/>
  <c r="O293" i="29"/>
  <c r="N293" i="29"/>
  <c r="M293" i="29"/>
  <c r="L293" i="29"/>
  <c r="K293" i="29"/>
  <c r="J293" i="29"/>
  <c r="I293" i="29"/>
  <c r="H293" i="29"/>
  <c r="G293" i="29"/>
  <c r="F293" i="29"/>
  <c r="E293" i="29"/>
  <c r="P292" i="29"/>
  <c r="O292" i="29"/>
  <c r="N292" i="29"/>
  <c r="M292" i="29"/>
  <c r="L292" i="29"/>
  <c r="K292" i="29"/>
  <c r="J292" i="29"/>
  <c r="I292" i="29"/>
  <c r="H292" i="29"/>
  <c r="G292" i="29"/>
  <c r="F292" i="29"/>
  <c r="E292" i="29"/>
  <c r="P291" i="29"/>
  <c r="O291" i="29"/>
  <c r="N291" i="29"/>
  <c r="M291" i="29"/>
  <c r="L291" i="29"/>
  <c r="K291" i="29"/>
  <c r="J291" i="29"/>
  <c r="I291" i="29"/>
  <c r="H291" i="29"/>
  <c r="G291" i="29"/>
  <c r="F291" i="29"/>
  <c r="E291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C290" i="29"/>
  <c r="P289" i="29"/>
  <c r="O289" i="29"/>
  <c r="N289" i="29"/>
  <c r="M289" i="29"/>
  <c r="L289" i="29"/>
  <c r="K289" i="29"/>
  <c r="J289" i="29"/>
  <c r="I289" i="29"/>
  <c r="H289" i="29"/>
  <c r="G289" i="29"/>
  <c r="F289" i="29"/>
  <c r="E289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C286" i="29"/>
  <c r="P285" i="29"/>
  <c r="O285" i="29"/>
  <c r="N285" i="29"/>
  <c r="M285" i="29"/>
  <c r="L285" i="29"/>
  <c r="K285" i="29"/>
  <c r="J285" i="29"/>
  <c r="I285" i="29"/>
  <c r="H285" i="29"/>
  <c r="G285" i="29"/>
  <c r="F285" i="29"/>
  <c r="E285" i="29"/>
  <c r="P284" i="29"/>
  <c r="O284" i="29"/>
  <c r="N284" i="29"/>
  <c r="M284" i="29"/>
  <c r="L284" i="29"/>
  <c r="K284" i="29"/>
  <c r="J284" i="29"/>
  <c r="I284" i="29"/>
  <c r="H284" i="29"/>
  <c r="G284" i="29"/>
  <c r="F284" i="29"/>
  <c r="E284" i="29"/>
  <c r="P283" i="29"/>
  <c r="O283" i="29"/>
  <c r="N283" i="29"/>
  <c r="M283" i="29"/>
  <c r="L283" i="29"/>
  <c r="K283" i="29"/>
  <c r="J283" i="29"/>
  <c r="I283" i="29"/>
  <c r="H283" i="29"/>
  <c r="G283" i="29"/>
  <c r="F283" i="29"/>
  <c r="E283" i="29"/>
  <c r="P282" i="29"/>
  <c r="O282" i="29"/>
  <c r="N282" i="29"/>
  <c r="M282" i="29"/>
  <c r="L282" i="29"/>
  <c r="K282" i="29"/>
  <c r="J282" i="29"/>
  <c r="I282" i="29"/>
  <c r="H282" i="29"/>
  <c r="G282" i="29"/>
  <c r="F282" i="29"/>
  <c r="E282" i="29"/>
  <c r="C282" i="29"/>
  <c r="P281" i="29"/>
  <c r="O281" i="29"/>
  <c r="N281" i="29"/>
  <c r="M281" i="29"/>
  <c r="L281" i="29"/>
  <c r="K281" i="29"/>
  <c r="J281" i="29"/>
  <c r="I281" i="29"/>
  <c r="H281" i="29"/>
  <c r="G281" i="29"/>
  <c r="F281" i="29"/>
  <c r="E281" i="29"/>
  <c r="Q281" i="29" s="1"/>
  <c r="P280" i="29"/>
  <c r="O280" i="29"/>
  <c r="N280" i="29"/>
  <c r="M280" i="29"/>
  <c r="L280" i="29"/>
  <c r="K280" i="29"/>
  <c r="J280" i="29"/>
  <c r="I280" i="29"/>
  <c r="H280" i="29"/>
  <c r="G280" i="29"/>
  <c r="F280" i="29"/>
  <c r="E280" i="29"/>
  <c r="Q280" i="29" s="1"/>
  <c r="P279" i="29"/>
  <c r="O279" i="29"/>
  <c r="N279" i="29"/>
  <c r="M279" i="29"/>
  <c r="L279" i="29"/>
  <c r="K279" i="29"/>
  <c r="J279" i="29"/>
  <c r="I279" i="29"/>
  <c r="H279" i="29"/>
  <c r="G279" i="29"/>
  <c r="F279" i="29"/>
  <c r="E279" i="29"/>
  <c r="P278" i="29"/>
  <c r="O278" i="29"/>
  <c r="N278" i="29"/>
  <c r="M278" i="29"/>
  <c r="L278" i="29"/>
  <c r="K278" i="29"/>
  <c r="J278" i="29"/>
  <c r="I278" i="29"/>
  <c r="H278" i="29"/>
  <c r="G278" i="29"/>
  <c r="F278" i="29"/>
  <c r="E278" i="29"/>
  <c r="C278" i="29"/>
  <c r="P277" i="29"/>
  <c r="O277" i="29"/>
  <c r="N277" i="29"/>
  <c r="M277" i="29"/>
  <c r="L277" i="29"/>
  <c r="K277" i="29"/>
  <c r="J277" i="29"/>
  <c r="I277" i="29"/>
  <c r="H277" i="29"/>
  <c r="G277" i="29"/>
  <c r="F277" i="29"/>
  <c r="E277" i="29"/>
  <c r="P276" i="29"/>
  <c r="O276" i="29"/>
  <c r="N276" i="29"/>
  <c r="M276" i="29"/>
  <c r="L276" i="29"/>
  <c r="K276" i="29"/>
  <c r="J276" i="29"/>
  <c r="I276" i="29"/>
  <c r="H276" i="29"/>
  <c r="G276" i="29"/>
  <c r="F276" i="29"/>
  <c r="E276" i="29"/>
  <c r="P275" i="29"/>
  <c r="O275" i="29"/>
  <c r="N275" i="29"/>
  <c r="M275" i="29"/>
  <c r="L275" i="29"/>
  <c r="K275" i="29"/>
  <c r="J275" i="29"/>
  <c r="I275" i="29"/>
  <c r="H275" i="29"/>
  <c r="G275" i="29"/>
  <c r="F275" i="29"/>
  <c r="E275" i="29"/>
  <c r="P274" i="29"/>
  <c r="O274" i="29"/>
  <c r="N274" i="29"/>
  <c r="M274" i="29"/>
  <c r="L274" i="29"/>
  <c r="K274" i="29"/>
  <c r="J274" i="29"/>
  <c r="I274" i="29"/>
  <c r="H274" i="29"/>
  <c r="G274" i="29"/>
  <c r="F274" i="29"/>
  <c r="E274" i="29"/>
  <c r="C274" i="29"/>
  <c r="P273" i="29"/>
  <c r="O273" i="29"/>
  <c r="N273" i="29"/>
  <c r="M273" i="29"/>
  <c r="L273" i="29"/>
  <c r="K273" i="29"/>
  <c r="J273" i="29"/>
  <c r="I273" i="29"/>
  <c r="H273" i="29"/>
  <c r="G273" i="29"/>
  <c r="F273" i="29"/>
  <c r="E273" i="29"/>
  <c r="P272" i="29"/>
  <c r="O272" i="29"/>
  <c r="N272" i="29"/>
  <c r="M272" i="29"/>
  <c r="L272" i="29"/>
  <c r="K272" i="29"/>
  <c r="J272" i="29"/>
  <c r="I272" i="29"/>
  <c r="H272" i="29"/>
  <c r="G272" i="29"/>
  <c r="F272" i="29"/>
  <c r="E272" i="29"/>
  <c r="P271" i="29"/>
  <c r="O271" i="29"/>
  <c r="N271" i="29"/>
  <c r="M271" i="29"/>
  <c r="L271" i="29"/>
  <c r="K271" i="29"/>
  <c r="J271" i="29"/>
  <c r="I271" i="29"/>
  <c r="H271" i="29"/>
  <c r="G271" i="29"/>
  <c r="F271" i="29"/>
  <c r="E271" i="29"/>
  <c r="P270" i="29"/>
  <c r="O270" i="29"/>
  <c r="N270" i="29"/>
  <c r="M270" i="29"/>
  <c r="L270" i="29"/>
  <c r="K270" i="29"/>
  <c r="J270" i="29"/>
  <c r="I270" i="29"/>
  <c r="H270" i="29"/>
  <c r="G270" i="29"/>
  <c r="F270" i="29"/>
  <c r="E270" i="29"/>
  <c r="C270" i="29"/>
  <c r="P269" i="29"/>
  <c r="O269" i="29"/>
  <c r="N269" i="29"/>
  <c r="M269" i="29"/>
  <c r="L269" i="29"/>
  <c r="K269" i="29"/>
  <c r="J269" i="29"/>
  <c r="I269" i="29"/>
  <c r="H269" i="29"/>
  <c r="G269" i="29"/>
  <c r="F269" i="29"/>
  <c r="E269" i="29"/>
  <c r="P268" i="29"/>
  <c r="O268" i="29"/>
  <c r="N268" i="29"/>
  <c r="M268" i="29"/>
  <c r="L268" i="29"/>
  <c r="K268" i="29"/>
  <c r="J268" i="29"/>
  <c r="I268" i="29"/>
  <c r="H268" i="29"/>
  <c r="G268" i="29"/>
  <c r="F268" i="29"/>
  <c r="E268" i="29"/>
  <c r="P267" i="29"/>
  <c r="O267" i="29"/>
  <c r="N267" i="29"/>
  <c r="M267" i="29"/>
  <c r="L267" i="29"/>
  <c r="K267" i="29"/>
  <c r="J267" i="29"/>
  <c r="I267" i="29"/>
  <c r="H267" i="29"/>
  <c r="G267" i="29"/>
  <c r="F267" i="29"/>
  <c r="E267" i="29"/>
  <c r="P266" i="29"/>
  <c r="O266" i="29"/>
  <c r="N266" i="29"/>
  <c r="M266" i="29"/>
  <c r="L266" i="29"/>
  <c r="K266" i="29"/>
  <c r="J266" i="29"/>
  <c r="I266" i="29"/>
  <c r="H266" i="29"/>
  <c r="G266" i="29"/>
  <c r="F266" i="29"/>
  <c r="E266" i="29"/>
  <c r="C266" i="29"/>
  <c r="P265" i="29"/>
  <c r="O265" i="29"/>
  <c r="N265" i="29"/>
  <c r="M265" i="29"/>
  <c r="L265" i="29"/>
  <c r="K265" i="29"/>
  <c r="J265" i="29"/>
  <c r="I265" i="29"/>
  <c r="H265" i="29"/>
  <c r="G265" i="29"/>
  <c r="F265" i="29"/>
  <c r="E265" i="29"/>
  <c r="P264" i="29"/>
  <c r="O264" i="29"/>
  <c r="N264" i="29"/>
  <c r="M264" i="29"/>
  <c r="L264" i="29"/>
  <c r="K264" i="29"/>
  <c r="J264" i="29"/>
  <c r="I264" i="29"/>
  <c r="H264" i="29"/>
  <c r="G264" i="29"/>
  <c r="F264" i="29"/>
  <c r="E264" i="29"/>
  <c r="Q264" i="29" s="1"/>
  <c r="P263" i="29"/>
  <c r="O263" i="29"/>
  <c r="N263" i="29"/>
  <c r="M263" i="29"/>
  <c r="L263" i="29"/>
  <c r="K263" i="29"/>
  <c r="J263" i="29"/>
  <c r="I263" i="29"/>
  <c r="H263" i="29"/>
  <c r="G263" i="29"/>
  <c r="F263" i="29"/>
  <c r="E263" i="29"/>
  <c r="Q263" i="29" s="1"/>
  <c r="P262" i="29"/>
  <c r="O262" i="29"/>
  <c r="N262" i="29"/>
  <c r="M262" i="29"/>
  <c r="L262" i="29"/>
  <c r="K262" i="29"/>
  <c r="J262" i="29"/>
  <c r="I262" i="29"/>
  <c r="H262" i="29"/>
  <c r="G262" i="29"/>
  <c r="F262" i="29"/>
  <c r="E262" i="29"/>
  <c r="Q262" i="29" s="1"/>
  <c r="C262" i="29"/>
  <c r="P261" i="29"/>
  <c r="O261" i="29"/>
  <c r="N261" i="29"/>
  <c r="M261" i="29"/>
  <c r="L261" i="29"/>
  <c r="K261" i="29"/>
  <c r="J261" i="29"/>
  <c r="I261" i="29"/>
  <c r="H261" i="29"/>
  <c r="G261" i="29"/>
  <c r="F261" i="29"/>
  <c r="E261" i="29"/>
  <c r="P260" i="29"/>
  <c r="O260" i="29"/>
  <c r="N260" i="29"/>
  <c r="M260" i="29"/>
  <c r="L260" i="29"/>
  <c r="K260" i="29"/>
  <c r="J260" i="29"/>
  <c r="I260" i="29"/>
  <c r="H260" i="29"/>
  <c r="G260" i="29"/>
  <c r="F260" i="29"/>
  <c r="E260" i="29"/>
  <c r="P259" i="29"/>
  <c r="O259" i="29"/>
  <c r="N259" i="29"/>
  <c r="M259" i="29"/>
  <c r="L259" i="29"/>
  <c r="K259" i="29"/>
  <c r="J259" i="29"/>
  <c r="I259" i="29"/>
  <c r="H259" i="29"/>
  <c r="G259" i="29"/>
  <c r="F259" i="29"/>
  <c r="E259" i="29"/>
  <c r="P258" i="29"/>
  <c r="O258" i="29"/>
  <c r="N258" i="29"/>
  <c r="M258" i="29"/>
  <c r="L258" i="29"/>
  <c r="K258" i="29"/>
  <c r="J258" i="29"/>
  <c r="I258" i="29"/>
  <c r="H258" i="29"/>
  <c r="G258" i="29"/>
  <c r="F258" i="29"/>
  <c r="E258" i="29"/>
  <c r="C258" i="29"/>
  <c r="P257" i="29"/>
  <c r="O257" i="29"/>
  <c r="N257" i="29"/>
  <c r="M257" i="29"/>
  <c r="L257" i="29"/>
  <c r="K257" i="29"/>
  <c r="J257" i="29"/>
  <c r="I257" i="29"/>
  <c r="H257" i="29"/>
  <c r="G257" i="29"/>
  <c r="F257" i="29"/>
  <c r="E257" i="29"/>
  <c r="P256" i="29"/>
  <c r="O256" i="29"/>
  <c r="N256" i="29"/>
  <c r="M256" i="29"/>
  <c r="L256" i="29"/>
  <c r="K256" i="29"/>
  <c r="J256" i="29"/>
  <c r="I256" i="29"/>
  <c r="H256" i="29"/>
  <c r="G256" i="29"/>
  <c r="F256" i="29"/>
  <c r="E256" i="29"/>
  <c r="P255" i="29"/>
  <c r="O255" i="29"/>
  <c r="N255" i="29"/>
  <c r="M255" i="29"/>
  <c r="L255" i="29"/>
  <c r="K255" i="29"/>
  <c r="J255" i="29"/>
  <c r="I255" i="29"/>
  <c r="H255" i="29"/>
  <c r="G255" i="29"/>
  <c r="F255" i="29"/>
  <c r="E255" i="29"/>
  <c r="P254" i="29"/>
  <c r="O254" i="29"/>
  <c r="N254" i="29"/>
  <c r="M254" i="29"/>
  <c r="L254" i="29"/>
  <c r="K254" i="29"/>
  <c r="J254" i="29"/>
  <c r="I254" i="29"/>
  <c r="H254" i="29"/>
  <c r="G254" i="29"/>
  <c r="F254" i="29"/>
  <c r="E254" i="29"/>
  <c r="C254" i="29"/>
  <c r="P253" i="29"/>
  <c r="O253" i="29"/>
  <c r="N253" i="29"/>
  <c r="M253" i="29"/>
  <c r="L253" i="29"/>
  <c r="K253" i="29"/>
  <c r="J253" i="29"/>
  <c r="I253" i="29"/>
  <c r="H253" i="29"/>
  <c r="G253" i="29"/>
  <c r="F253" i="29"/>
  <c r="E253" i="29"/>
  <c r="P252" i="29"/>
  <c r="O252" i="29"/>
  <c r="N252" i="29"/>
  <c r="M252" i="29"/>
  <c r="L252" i="29"/>
  <c r="K252" i="29"/>
  <c r="J252" i="29"/>
  <c r="I252" i="29"/>
  <c r="H252" i="29"/>
  <c r="G252" i="29"/>
  <c r="F252" i="29"/>
  <c r="E252" i="29"/>
  <c r="P251" i="29"/>
  <c r="O251" i="29"/>
  <c r="N251" i="29"/>
  <c r="M251" i="29"/>
  <c r="L251" i="29"/>
  <c r="K251" i="29"/>
  <c r="J251" i="29"/>
  <c r="I251" i="29"/>
  <c r="H251" i="29"/>
  <c r="G251" i="29"/>
  <c r="F251" i="29"/>
  <c r="E251" i="29"/>
  <c r="P250" i="29"/>
  <c r="O250" i="29"/>
  <c r="N250" i="29"/>
  <c r="M250" i="29"/>
  <c r="L250" i="29"/>
  <c r="K250" i="29"/>
  <c r="J250" i="29"/>
  <c r="I250" i="29"/>
  <c r="H250" i="29"/>
  <c r="G250" i="29"/>
  <c r="F250" i="29"/>
  <c r="E250" i="29"/>
  <c r="C250" i="29"/>
  <c r="P249" i="29"/>
  <c r="O249" i="29"/>
  <c r="N249" i="29"/>
  <c r="M249" i="29"/>
  <c r="L249" i="29"/>
  <c r="K249" i="29"/>
  <c r="J249" i="29"/>
  <c r="I249" i="29"/>
  <c r="H249" i="29"/>
  <c r="G249" i="29"/>
  <c r="F249" i="29"/>
  <c r="E249" i="29"/>
  <c r="Q249" i="29" s="1"/>
  <c r="P248" i="29"/>
  <c r="O248" i="29"/>
  <c r="N248" i="29"/>
  <c r="M248" i="29"/>
  <c r="L248" i="29"/>
  <c r="K248" i="29"/>
  <c r="J248" i="29"/>
  <c r="I248" i="29"/>
  <c r="H248" i="29"/>
  <c r="G248" i="29"/>
  <c r="F248" i="29"/>
  <c r="E248" i="29"/>
  <c r="Q248" i="29" s="1"/>
  <c r="P247" i="29"/>
  <c r="O247" i="29"/>
  <c r="N247" i="29"/>
  <c r="M247" i="29"/>
  <c r="L247" i="29"/>
  <c r="K247" i="29"/>
  <c r="J247" i="29"/>
  <c r="I247" i="29"/>
  <c r="H247" i="29"/>
  <c r="G247" i="29"/>
  <c r="F247" i="29"/>
  <c r="E247" i="29"/>
  <c r="P246" i="29"/>
  <c r="O246" i="29"/>
  <c r="N246" i="29"/>
  <c r="M246" i="29"/>
  <c r="L246" i="29"/>
  <c r="K246" i="29"/>
  <c r="J246" i="29"/>
  <c r="I246" i="29"/>
  <c r="H246" i="29"/>
  <c r="G246" i="29"/>
  <c r="F246" i="29"/>
  <c r="E246" i="29"/>
  <c r="C246" i="29"/>
  <c r="P245" i="29"/>
  <c r="O245" i="29"/>
  <c r="N245" i="29"/>
  <c r="M245" i="29"/>
  <c r="L245" i="29"/>
  <c r="K245" i="29"/>
  <c r="J245" i="29"/>
  <c r="I245" i="29"/>
  <c r="H245" i="29"/>
  <c r="G245" i="29"/>
  <c r="F245" i="29"/>
  <c r="E245" i="29"/>
  <c r="P244" i="29"/>
  <c r="O244" i="29"/>
  <c r="N244" i="29"/>
  <c r="M244" i="29"/>
  <c r="L244" i="29"/>
  <c r="K244" i="29"/>
  <c r="J244" i="29"/>
  <c r="I244" i="29"/>
  <c r="H244" i="29"/>
  <c r="G244" i="29"/>
  <c r="F244" i="29"/>
  <c r="E244" i="29"/>
  <c r="P243" i="29"/>
  <c r="O243" i="29"/>
  <c r="N243" i="29"/>
  <c r="M243" i="29"/>
  <c r="L243" i="29"/>
  <c r="K243" i="29"/>
  <c r="J243" i="29"/>
  <c r="I243" i="29"/>
  <c r="H243" i="29"/>
  <c r="G243" i="29"/>
  <c r="F243" i="29"/>
  <c r="E243" i="29"/>
  <c r="P242" i="29"/>
  <c r="O242" i="29"/>
  <c r="N242" i="29"/>
  <c r="M242" i="29"/>
  <c r="L242" i="29"/>
  <c r="K242" i="29"/>
  <c r="J242" i="29"/>
  <c r="I242" i="29"/>
  <c r="H242" i="29"/>
  <c r="G242" i="29"/>
  <c r="F242" i="29"/>
  <c r="E242" i="29"/>
  <c r="C242" i="29"/>
  <c r="P241" i="29"/>
  <c r="O241" i="29"/>
  <c r="N241" i="29"/>
  <c r="M241" i="29"/>
  <c r="L241" i="29"/>
  <c r="K241" i="29"/>
  <c r="J241" i="29"/>
  <c r="I241" i="29"/>
  <c r="H241" i="29"/>
  <c r="G241" i="29"/>
  <c r="F241" i="29"/>
  <c r="E241" i="29"/>
  <c r="P240" i="29"/>
  <c r="O240" i="29"/>
  <c r="N240" i="29"/>
  <c r="M240" i="29"/>
  <c r="L240" i="29"/>
  <c r="K240" i="29"/>
  <c r="J240" i="29"/>
  <c r="I240" i="29"/>
  <c r="H240" i="29"/>
  <c r="G240" i="29"/>
  <c r="F240" i="29"/>
  <c r="E240" i="29"/>
  <c r="P239" i="29"/>
  <c r="O239" i="29"/>
  <c r="N239" i="29"/>
  <c r="M239" i="29"/>
  <c r="L239" i="29"/>
  <c r="K239" i="29"/>
  <c r="J239" i="29"/>
  <c r="I239" i="29"/>
  <c r="H239" i="29"/>
  <c r="G239" i="29"/>
  <c r="F239" i="29"/>
  <c r="E239" i="29"/>
  <c r="P238" i="29"/>
  <c r="O238" i="29"/>
  <c r="N238" i="29"/>
  <c r="M238" i="29"/>
  <c r="L238" i="29"/>
  <c r="K238" i="29"/>
  <c r="J238" i="29"/>
  <c r="I238" i="29"/>
  <c r="H238" i="29"/>
  <c r="G238" i="29"/>
  <c r="F238" i="29"/>
  <c r="E238" i="29"/>
  <c r="P237" i="29"/>
  <c r="O237" i="29"/>
  <c r="N237" i="29"/>
  <c r="M237" i="29"/>
  <c r="L237" i="29"/>
  <c r="K237" i="29"/>
  <c r="J237" i="29"/>
  <c r="I237" i="29"/>
  <c r="H237" i="29"/>
  <c r="G237" i="29"/>
  <c r="F237" i="29"/>
  <c r="E237" i="29"/>
  <c r="P236" i="29"/>
  <c r="O236" i="29"/>
  <c r="N236" i="29"/>
  <c r="M236" i="29"/>
  <c r="L236" i="29"/>
  <c r="K236" i="29"/>
  <c r="J236" i="29"/>
  <c r="I236" i="29"/>
  <c r="H236" i="29"/>
  <c r="G236" i="29"/>
  <c r="F236" i="29"/>
  <c r="E236" i="29"/>
  <c r="P235" i="29"/>
  <c r="O235" i="29"/>
  <c r="N235" i="29"/>
  <c r="M235" i="29"/>
  <c r="L235" i="29"/>
  <c r="K235" i="29"/>
  <c r="J235" i="29"/>
  <c r="I235" i="29"/>
  <c r="H235" i="29"/>
  <c r="G235" i="29"/>
  <c r="F235" i="29"/>
  <c r="E235" i="29"/>
  <c r="P234" i="29"/>
  <c r="O234" i="29"/>
  <c r="N234" i="29"/>
  <c r="M234" i="29"/>
  <c r="L234" i="29"/>
  <c r="K234" i="29"/>
  <c r="J234" i="29"/>
  <c r="I234" i="29"/>
  <c r="H234" i="29"/>
  <c r="G234" i="29"/>
  <c r="F234" i="29"/>
  <c r="E234" i="29"/>
  <c r="C234" i="29"/>
  <c r="P233" i="29"/>
  <c r="O233" i="29"/>
  <c r="N233" i="29"/>
  <c r="M233" i="29"/>
  <c r="L233" i="29"/>
  <c r="K233" i="29"/>
  <c r="J233" i="29"/>
  <c r="I233" i="29"/>
  <c r="H233" i="29"/>
  <c r="G233" i="29"/>
  <c r="F233" i="29"/>
  <c r="E233" i="29"/>
  <c r="Q233" i="29" s="1"/>
  <c r="P232" i="29"/>
  <c r="O232" i="29"/>
  <c r="N232" i="29"/>
  <c r="M232" i="29"/>
  <c r="L232" i="29"/>
  <c r="K232" i="29"/>
  <c r="J232" i="29"/>
  <c r="I232" i="29"/>
  <c r="H232" i="29"/>
  <c r="G232" i="29"/>
  <c r="F232" i="29"/>
  <c r="E232" i="29"/>
  <c r="Q232" i="29" s="1"/>
  <c r="P231" i="29"/>
  <c r="O231" i="29"/>
  <c r="N231" i="29"/>
  <c r="M231" i="29"/>
  <c r="L231" i="29"/>
  <c r="K231" i="29"/>
  <c r="J231" i="29"/>
  <c r="I231" i="29"/>
  <c r="H231" i="29"/>
  <c r="G231" i="29"/>
  <c r="F231" i="29"/>
  <c r="E231" i="29"/>
  <c r="P230" i="29"/>
  <c r="O230" i="29"/>
  <c r="N230" i="29"/>
  <c r="M230" i="29"/>
  <c r="L230" i="29"/>
  <c r="K230" i="29"/>
  <c r="J230" i="29"/>
  <c r="I230" i="29"/>
  <c r="H230" i="29"/>
  <c r="G230" i="29"/>
  <c r="F230" i="29"/>
  <c r="E230" i="29"/>
  <c r="Q230" i="29" s="1"/>
  <c r="C230" i="29"/>
  <c r="P229" i="29"/>
  <c r="O229" i="29"/>
  <c r="N229" i="29"/>
  <c r="M229" i="29"/>
  <c r="L229" i="29"/>
  <c r="K229" i="29"/>
  <c r="J229" i="29"/>
  <c r="I229" i="29"/>
  <c r="H229" i="29"/>
  <c r="G229" i="29"/>
  <c r="F229" i="29"/>
  <c r="E229" i="29"/>
  <c r="P228" i="29"/>
  <c r="O228" i="29"/>
  <c r="N228" i="29"/>
  <c r="M228" i="29"/>
  <c r="L228" i="29"/>
  <c r="K228" i="29"/>
  <c r="J228" i="29"/>
  <c r="I228" i="29"/>
  <c r="H228" i="29"/>
  <c r="G228" i="29"/>
  <c r="F228" i="29"/>
  <c r="E228" i="29"/>
  <c r="P227" i="29"/>
  <c r="O227" i="29"/>
  <c r="N227" i="29"/>
  <c r="M227" i="29"/>
  <c r="L227" i="29"/>
  <c r="K227" i="29"/>
  <c r="J227" i="29"/>
  <c r="I227" i="29"/>
  <c r="H227" i="29"/>
  <c r="G227" i="29"/>
  <c r="F227" i="29"/>
  <c r="E227" i="29"/>
  <c r="P226" i="29"/>
  <c r="O226" i="29"/>
  <c r="N226" i="29"/>
  <c r="M226" i="29"/>
  <c r="L226" i="29"/>
  <c r="K226" i="29"/>
  <c r="J226" i="29"/>
  <c r="I226" i="29"/>
  <c r="H226" i="29"/>
  <c r="G226" i="29"/>
  <c r="F226" i="29"/>
  <c r="E226" i="29"/>
  <c r="C226" i="29"/>
  <c r="P225" i="29"/>
  <c r="O225" i="29"/>
  <c r="N225" i="29"/>
  <c r="M225" i="29"/>
  <c r="L225" i="29"/>
  <c r="K225" i="29"/>
  <c r="J225" i="29"/>
  <c r="I225" i="29"/>
  <c r="H225" i="29"/>
  <c r="G225" i="29"/>
  <c r="F225" i="29"/>
  <c r="E225" i="29"/>
  <c r="P224" i="29"/>
  <c r="O224" i="29"/>
  <c r="N224" i="29"/>
  <c r="M224" i="29"/>
  <c r="L224" i="29"/>
  <c r="K224" i="29"/>
  <c r="J224" i="29"/>
  <c r="I224" i="29"/>
  <c r="H224" i="29"/>
  <c r="G224" i="29"/>
  <c r="F224" i="29"/>
  <c r="E224" i="29"/>
  <c r="P223" i="29"/>
  <c r="O223" i="29"/>
  <c r="N223" i="29"/>
  <c r="M223" i="29"/>
  <c r="L223" i="29"/>
  <c r="K223" i="29"/>
  <c r="J223" i="29"/>
  <c r="I223" i="29"/>
  <c r="H223" i="29"/>
  <c r="G223" i="29"/>
  <c r="F223" i="29"/>
  <c r="E223" i="29"/>
  <c r="P222" i="29"/>
  <c r="O222" i="29"/>
  <c r="N222" i="29"/>
  <c r="M222" i="29"/>
  <c r="L222" i="29"/>
  <c r="K222" i="29"/>
  <c r="J222" i="29"/>
  <c r="I222" i="29"/>
  <c r="H222" i="29"/>
  <c r="G222" i="29"/>
  <c r="F222" i="29"/>
  <c r="E222" i="29"/>
  <c r="C222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P219" i="29"/>
  <c r="O219" i="29"/>
  <c r="N219" i="29"/>
  <c r="M219" i="29"/>
  <c r="L219" i="29"/>
  <c r="K219" i="29"/>
  <c r="J219" i="29"/>
  <c r="I219" i="29"/>
  <c r="H219" i="29"/>
  <c r="G219" i="29"/>
  <c r="F219" i="29"/>
  <c r="E219" i="29"/>
  <c r="P218" i="29"/>
  <c r="O218" i="29"/>
  <c r="N218" i="29"/>
  <c r="M218" i="29"/>
  <c r="L218" i="29"/>
  <c r="K218" i="29"/>
  <c r="J218" i="29"/>
  <c r="I218" i="29"/>
  <c r="H218" i="29"/>
  <c r="G218" i="29"/>
  <c r="F218" i="29"/>
  <c r="E218" i="29"/>
  <c r="C218" i="29"/>
  <c r="P217" i="29"/>
  <c r="O217" i="29"/>
  <c r="N217" i="29"/>
  <c r="M217" i="29"/>
  <c r="L217" i="29"/>
  <c r="K217" i="29"/>
  <c r="J217" i="29"/>
  <c r="I217" i="29"/>
  <c r="H217" i="29"/>
  <c r="G217" i="29"/>
  <c r="F217" i="29"/>
  <c r="E217" i="29"/>
  <c r="Q217" i="29" s="1"/>
  <c r="P216" i="29"/>
  <c r="O216" i="29"/>
  <c r="N216" i="29"/>
  <c r="M216" i="29"/>
  <c r="L216" i="29"/>
  <c r="K216" i="29"/>
  <c r="J216" i="29"/>
  <c r="I216" i="29"/>
  <c r="H216" i="29"/>
  <c r="G216" i="29"/>
  <c r="F216" i="29"/>
  <c r="E216" i="29"/>
  <c r="Q216" i="29" s="1"/>
  <c r="P215" i="29"/>
  <c r="O215" i="29"/>
  <c r="N215" i="29"/>
  <c r="M215" i="29"/>
  <c r="L215" i="29"/>
  <c r="K215" i="29"/>
  <c r="J215" i="29"/>
  <c r="I215" i="29"/>
  <c r="H215" i="29"/>
  <c r="G215" i="29"/>
  <c r="F215" i="29"/>
  <c r="E215" i="29"/>
  <c r="P214" i="29"/>
  <c r="O214" i="29"/>
  <c r="N214" i="29"/>
  <c r="M214" i="29"/>
  <c r="L214" i="29"/>
  <c r="K214" i="29"/>
  <c r="J214" i="29"/>
  <c r="I214" i="29"/>
  <c r="H214" i="29"/>
  <c r="G214" i="29"/>
  <c r="F214" i="29"/>
  <c r="E214" i="29"/>
  <c r="C214" i="29"/>
  <c r="P213" i="29"/>
  <c r="O213" i="29"/>
  <c r="N213" i="29"/>
  <c r="M213" i="29"/>
  <c r="L213" i="29"/>
  <c r="K213" i="29"/>
  <c r="J213" i="29"/>
  <c r="I213" i="29"/>
  <c r="H213" i="29"/>
  <c r="G213" i="29"/>
  <c r="F213" i="29"/>
  <c r="E213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C210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C206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P203" i="29"/>
  <c r="O203" i="29"/>
  <c r="N203" i="29"/>
  <c r="M203" i="29"/>
  <c r="L203" i="29"/>
  <c r="K203" i="29"/>
  <c r="J203" i="29"/>
  <c r="I203" i="29"/>
  <c r="H203" i="29"/>
  <c r="G203" i="29"/>
  <c r="F203" i="29"/>
  <c r="E203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C202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P200" i="29"/>
  <c r="O200" i="29"/>
  <c r="N200" i="29"/>
  <c r="M200" i="29"/>
  <c r="L200" i="29"/>
  <c r="K200" i="29"/>
  <c r="J200" i="29"/>
  <c r="I200" i="29"/>
  <c r="H200" i="29"/>
  <c r="G200" i="29"/>
  <c r="F200" i="29"/>
  <c r="E200" i="29"/>
  <c r="Q200" i="29" s="1"/>
  <c r="P199" i="29"/>
  <c r="O199" i="29"/>
  <c r="N199" i="29"/>
  <c r="M199" i="29"/>
  <c r="L199" i="29"/>
  <c r="K199" i="29"/>
  <c r="J199" i="29"/>
  <c r="I199" i="29"/>
  <c r="H199" i="29"/>
  <c r="G199" i="29"/>
  <c r="F199" i="29"/>
  <c r="E199" i="29"/>
  <c r="Q199" i="29" s="1"/>
  <c r="P198" i="29"/>
  <c r="O198" i="29"/>
  <c r="N198" i="29"/>
  <c r="M198" i="29"/>
  <c r="L198" i="29"/>
  <c r="K198" i="29"/>
  <c r="J198" i="29"/>
  <c r="I198" i="29"/>
  <c r="H198" i="29"/>
  <c r="G198" i="29"/>
  <c r="F198" i="29"/>
  <c r="E198" i="29"/>
  <c r="Q198" i="29" s="1"/>
  <c r="C198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C194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P192" i="29"/>
  <c r="O192" i="29"/>
  <c r="N192" i="29"/>
  <c r="M192" i="29"/>
  <c r="L192" i="29"/>
  <c r="K192" i="29"/>
  <c r="J192" i="29"/>
  <c r="I192" i="29"/>
  <c r="H192" i="29"/>
  <c r="G192" i="29"/>
  <c r="F192" i="29"/>
  <c r="E192" i="29"/>
  <c r="P191" i="29"/>
  <c r="O191" i="29"/>
  <c r="N191" i="29"/>
  <c r="M191" i="29"/>
  <c r="L191" i="29"/>
  <c r="K191" i="29"/>
  <c r="J191" i="29"/>
  <c r="I191" i="29"/>
  <c r="H191" i="29"/>
  <c r="G191" i="29"/>
  <c r="F191" i="29"/>
  <c r="E191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C190" i="29"/>
  <c r="P189" i="29"/>
  <c r="O189" i="29"/>
  <c r="N189" i="29"/>
  <c r="M189" i="29"/>
  <c r="L189" i="29"/>
  <c r="K189" i="29"/>
  <c r="J189" i="29"/>
  <c r="I189" i="29"/>
  <c r="H189" i="29"/>
  <c r="G189" i="29"/>
  <c r="F189" i="29"/>
  <c r="E189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C186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Q185" i="29" s="1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Q184" i="29" s="1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P182" i="29"/>
  <c r="O182" i="29"/>
  <c r="N182" i="29"/>
  <c r="M182" i="29"/>
  <c r="L182" i="29"/>
  <c r="K182" i="29"/>
  <c r="J182" i="29"/>
  <c r="I182" i="29"/>
  <c r="H182" i="29"/>
  <c r="G182" i="29"/>
  <c r="F182" i="29"/>
  <c r="E182" i="29"/>
  <c r="C182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P179" i="29"/>
  <c r="O179" i="29"/>
  <c r="N179" i="29"/>
  <c r="M179" i="29"/>
  <c r="L179" i="29"/>
  <c r="K179" i="29"/>
  <c r="J179" i="29"/>
  <c r="I179" i="29"/>
  <c r="H179" i="29"/>
  <c r="G179" i="29"/>
  <c r="F179" i="29"/>
  <c r="E179" i="29"/>
  <c r="P178" i="29"/>
  <c r="O178" i="29"/>
  <c r="N178" i="29"/>
  <c r="M178" i="29"/>
  <c r="L178" i="29"/>
  <c r="K178" i="29"/>
  <c r="J178" i="29"/>
  <c r="I178" i="29"/>
  <c r="H178" i="29"/>
  <c r="G178" i="29"/>
  <c r="F178" i="29"/>
  <c r="E178" i="29"/>
  <c r="C178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P176" i="29"/>
  <c r="O176" i="29"/>
  <c r="N176" i="29"/>
  <c r="M176" i="29"/>
  <c r="L176" i="29"/>
  <c r="K176" i="29"/>
  <c r="J176" i="29"/>
  <c r="I176" i="29"/>
  <c r="H176" i="29"/>
  <c r="G176" i="29"/>
  <c r="F176" i="29"/>
  <c r="E176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C174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C170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Q168" i="29" s="1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Q167" i="29" s="1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Q166" i="29" s="1"/>
  <c r="C166" i="29"/>
  <c r="P165" i="29"/>
  <c r="O165" i="29"/>
  <c r="N165" i="29"/>
  <c r="M165" i="29"/>
  <c r="L165" i="29"/>
  <c r="K165" i="29"/>
  <c r="J165" i="29"/>
  <c r="I165" i="29"/>
  <c r="H165" i="29"/>
  <c r="G165" i="29"/>
  <c r="F165" i="29"/>
  <c r="E165" i="29"/>
  <c r="P164" i="29"/>
  <c r="O164" i="29"/>
  <c r="N164" i="29"/>
  <c r="M164" i="29"/>
  <c r="L164" i="29"/>
  <c r="K164" i="29"/>
  <c r="J164" i="29"/>
  <c r="I164" i="29"/>
  <c r="H164" i="29"/>
  <c r="G164" i="29"/>
  <c r="F164" i="29"/>
  <c r="E164" i="29"/>
  <c r="P163" i="29"/>
  <c r="O163" i="29"/>
  <c r="N163" i="29"/>
  <c r="M163" i="29"/>
  <c r="L163" i="29"/>
  <c r="K163" i="29"/>
  <c r="J163" i="29"/>
  <c r="I163" i="29"/>
  <c r="H163" i="29"/>
  <c r="G163" i="29"/>
  <c r="F163" i="29"/>
  <c r="E163" i="29"/>
  <c r="P162" i="29"/>
  <c r="O162" i="29"/>
  <c r="N162" i="29"/>
  <c r="M162" i="29"/>
  <c r="L162" i="29"/>
  <c r="K162" i="29"/>
  <c r="J162" i="29"/>
  <c r="I162" i="29"/>
  <c r="H162" i="29"/>
  <c r="G162" i="29"/>
  <c r="F162" i="29"/>
  <c r="E162" i="29"/>
  <c r="C162" i="29"/>
  <c r="P161" i="29"/>
  <c r="O161" i="29"/>
  <c r="N161" i="29"/>
  <c r="M161" i="29"/>
  <c r="L161" i="29"/>
  <c r="K161" i="29"/>
  <c r="J161" i="29"/>
  <c r="I161" i="29"/>
  <c r="H161" i="29"/>
  <c r="G161" i="29"/>
  <c r="F161" i="29"/>
  <c r="E161" i="29"/>
  <c r="P160" i="29"/>
  <c r="O160" i="29"/>
  <c r="N160" i="29"/>
  <c r="M160" i="29"/>
  <c r="L160" i="29"/>
  <c r="K160" i="29"/>
  <c r="J160" i="29"/>
  <c r="I160" i="29"/>
  <c r="H160" i="29"/>
  <c r="G160" i="29"/>
  <c r="F160" i="29"/>
  <c r="E160" i="29"/>
  <c r="P159" i="29"/>
  <c r="O159" i="29"/>
  <c r="N159" i="29"/>
  <c r="M159" i="29"/>
  <c r="L159" i="29"/>
  <c r="K159" i="29"/>
  <c r="J159" i="29"/>
  <c r="I159" i="29"/>
  <c r="H159" i="29"/>
  <c r="G159" i="29"/>
  <c r="F159" i="29"/>
  <c r="E159" i="29"/>
  <c r="P158" i="29"/>
  <c r="O158" i="29"/>
  <c r="N158" i="29"/>
  <c r="M158" i="29"/>
  <c r="L158" i="29"/>
  <c r="K158" i="29"/>
  <c r="J158" i="29"/>
  <c r="I158" i="29"/>
  <c r="H158" i="29"/>
  <c r="G158" i="29"/>
  <c r="F158" i="29"/>
  <c r="E158" i="29"/>
  <c r="C158" i="29"/>
  <c r="P157" i="29"/>
  <c r="O157" i="29"/>
  <c r="N157" i="29"/>
  <c r="M157" i="29"/>
  <c r="L157" i="29"/>
  <c r="K157" i="29"/>
  <c r="J157" i="29"/>
  <c r="I157" i="29"/>
  <c r="H157" i="29"/>
  <c r="G157" i="29"/>
  <c r="F157" i="29"/>
  <c r="E157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C154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Q153" i="29" s="1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Q152" i="29" s="1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C150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C146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C142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C138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Q136" i="29" s="1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Q135" i="29" s="1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Q134" i="29" s="1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C130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C126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C122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Q121" i="29" s="1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Q120" i="29" s="1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C118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C114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C110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C106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Q105" i="29" s="1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Q104" i="29" s="1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Q102" i="29" s="1"/>
  <c r="C102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C98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C94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C90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Q87" i="29" s="1"/>
  <c r="P86" i="29"/>
  <c r="O86" i="29"/>
  <c r="N86" i="29"/>
  <c r="M86" i="29"/>
  <c r="L86" i="29"/>
  <c r="K86" i="29"/>
  <c r="J86" i="29"/>
  <c r="I86" i="29"/>
  <c r="H86" i="29"/>
  <c r="G86" i="29"/>
  <c r="F86" i="29"/>
  <c r="E86" i="29"/>
  <c r="Q86" i="29" s="1"/>
  <c r="C86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C82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C78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C74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Q73" i="29" s="1"/>
  <c r="P72" i="29"/>
  <c r="O72" i="29"/>
  <c r="N72" i="29"/>
  <c r="M72" i="29"/>
  <c r="L72" i="29"/>
  <c r="K72" i="29"/>
  <c r="J72" i="29"/>
  <c r="I72" i="29"/>
  <c r="H72" i="29"/>
  <c r="G72" i="29"/>
  <c r="F72" i="29"/>
  <c r="E72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C66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C62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C58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Q57" i="29" s="1"/>
  <c r="P56" i="29"/>
  <c r="O56" i="29"/>
  <c r="N56" i="29"/>
  <c r="M56" i="29"/>
  <c r="L56" i="29"/>
  <c r="K56" i="29"/>
  <c r="J56" i="29"/>
  <c r="I56" i="29"/>
  <c r="H56" i="29"/>
  <c r="G56" i="29"/>
  <c r="F56" i="29"/>
  <c r="E56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Q55" i="29" s="1"/>
  <c r="P54" i="29"/>
  <c r="O54" i="29"/>
  <c r="N54" i="29"/>
  <c r="M54" i="29"/>
  <c r="L54" i="29"/>
  <c r="K54" i="29"/>
  <c r="J54" i="29"/>
  <c r="I54" i="29"/>
  <c r="H54" i="29"/>
  <c r="G54" i="29"/>
  <c r="F54" i="29"/>
  <c r="E54" i="29"/>
  <c r="Q54" i="29" s="1"/>
  <c r="C54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C50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C46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C42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Q41" i="29" s="1"/>
  <c r="P40" i="29"/>
  <c r="O40" i="29"/>
  <c r="N40" i="29"/>
  <c r="M40" i="29"/>
  <c r="L40" i="29"/>
  <c r="K40" i="29"/>
  <c r="J40" i="29"/>
  <c r="I40" i="29"/>
  <c r="H40" i="29"/>
  <c r="G40" i="29"/>
  <c r="F40" i="29"/>
  <c r="E40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Q38" i="29" s="1"/>
  <c r="C38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C34" i="29"/>
  <c r="B34" i="29"/>
  <c r="B38" i="29" s="1"/>
  <c r="B42" i="29" s="1"/>
  <c r="B46" i="29" s="1"/>
  <c r="B50" i="29" s="1"/>
  <c r="B54" i="29" s="1"/>
  <c r="B58" i="29" s="1"/>
  <c r="B62" i="29" s="1"/>
  <c r="B66" i="29" s="1"/>
  <c r="B70" i="29" s="1"/>
  <c r="B74" i="29" s="1"/>
  <c r="B78" i="29" s="1"/>
  <c r="B82" i="29" s="1"/>
  <c r="B86" i="29" s="1"/>
  <c r="B90" i="29" s="1"/>
  <c r="B94" i="29" s="1"/>
  <c r="B98" i="29" s="1"/>
  <c r="B102" i="29" s="1"/>
  <c r="B106" i="29" s="1"/>
  <c r="B110" i="29" s="1"/>
  <c r="B114" i="29" s="1"/>
  <c r="B118" i="29" s="1"/>
  <c r="B122" i="29" s="1"/>
  <c r="B126" i="29" s="1"/>
  <c r="B130" i="29" s="1"/>
  <c r="B134" i="29" s="1"/>
  <c r="B138" i="29" s="1"/>
  <c r="B142" i="29" s="1"/>
  <c r="B146" i="29" s="1"/>
  <c r="B150" i="29" s="1"/>
  <c r="B154" i="29" s="1"/>
  <c r="B158" i="29" s="1"/>
  <c r="B162" i="29" s="1"/>
  <c r="B166" i="29" s="1"/>
  <c r="B170" i="29" s="1"/>
  <c r="B174" i="29" s="1"/>
  <c r="B178" i="29" s="1"/>
  <c r="B182" i="29" s="1"/>
  <c r="B186" i="29" s="1"/>
  <c r="B190" i="29" s="1"/>
  <c r="B194" i="29" s="1"/>
  <c r="B198" i="29" s="1"/>
  <c r="B202" i="29" s="1"/>
  <c r="B206" i="29" s="1"/>
  <c r="B210" i="29" s="1"/>
  <c r="B214" i="29" s="1"/>
  <c r="B218" i="29" s="1"/>
  <c r="B222" i="29" s="1"/>
  <c r="B226" i="29" s="1"/>
  <c r="B230" i="29" s="1"/>
  <c r="B234" i="29" s="1"/>
  <c r="B238" i="29" s="1"/>
  <c r="B242" i="29" s="1"/>
  <c r="B246" i="29" s="1"/>
  <c r="B250" i="29" s="1"/>
  <c r="B254" i="29" s="1"/>
  <c r="B258" i="29" s="1"/>
  <c r="B262" i="29" s="1"/>
  <c r="B266" i="29" s="1"/>
  <c r="B270" i="29" s="1"/>
  <c r="B274" i="29" s="1"/>
  <c r="B278" i="29" s="1"/>
  <c r="B282" i="29" s="1"/>
  <c r="B286" i="29" s="1"/>
  <c r="B290" i="29" s="1"/>
  <c r="B294" i="29" s="1"/>
  <c r="B298" i="29" s="1"/>
  <c r="B302" i="29" s="1"/>
  <c r="B306" i="29" s="1"/>
  <c r="B310" i="29" s="1"/>
  <c r="B314" i="29" s="1"/>
  <c r="B318" i="29" s="1"/>
  <c r="B322" i="29" s="1"/>
  <c r="B326" i="29" s="1"/>
  <c r="B330" i="29" s="1"/>
  <c r="P33" i="29"/>
  <c r="O33" i="29"/>
  <c r="N33" i="29"/>
  <c r="M33" i="29"/>
  <c r="L33" i="29"/>
  <c r="K33" i="29"/>
  <c r="J33" i="29"/>
  <c r="I33" i="29"/>
  <c r="H33" i="29"/>
  <c r="G33" i="29"/>
  <c r="F33" i="29"/>
  <c r="E33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C30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Q29" i="29" s="1"/>
  <c r="P28" i="29"/>
  <c r="O28" i="29"/>
  <c r="N28" i="29"/>
  <c r="M28" i="29"/>
  <c r="L28" i="29"/>
  <c r="K28" i="29"/>
  <c r="J28" i="29"/>
  <c r="I28" i="29"/>
  <c r="H28" i="29"/>
  <c r="G28" i="29"/>
  <c r="F28" i="29"/>
  <c r="E28" i="29"/>
  <c r="Q28" i="29" s="1"/>
  <c r="P27" i="29"/>
  <c r="O27" i="29"/>
  <c r="N27" i="29"/>
  <c r="M27" i="29"/>
  <c r="L27" i="29"/>
  <c r="K27" i="29"/>
  <c r="J27" i="29"/>
  <c r="I27" i="29"/>
  <c r="H27" i="29"/>
  <c r="G27" i="29"/>
  <c r="F27" i="29"/>
  <c r="E27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B26" i="29"/>
  <c r="B30" i="29" s="1"/>
  <c r="P25" i="29"/>
  <c r="O25" i="29"/>
  <c r="N25" i="29"/>
  <c r="M25" i="29"/>
  <c r="L25" i="29"/>
  <c r="K25" i="29"/>
  <c r="J25" i="29"/>
  <c r="I25" i="29"/>
  <c r="H25" i="29"/>
  <c r="G25" i="29"/>
  <c r="F25" i="29"/>
  <c r="E25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C22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C18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Q17" i="29" s="1"/>
  <c r="P16" i="29"/>
  <c r="O16" i="29"/>
  <c r="N16" i="29"/>
  <c r="M16" i="29"/>
  <c r="L16" i="29"/>
  <c r="K16" i="29"/>
  <c r="J16" i="29"/>
  <c r="I16" i="29"/>
  <c r="H16" i="29"/>
  <c r="G16" i="29"/>
  <c r="F16" i="29"/>
  <c r="E16" i="29"/>
  <c r="Q16" i="29" s="1"/>
  <c r="P15" i="29"/>
  <c r="O15" i="29"/>
  <c r="N15" i="29"/>
  <c r="M15" i="29"/>
  <c r="L15" i="29"/>
  <c r="K15" i="29"/>
  <c r="J15" i="29"/>
  <c r="I15" i="29"/>
  <c r="H15" i="29"/>
  <c r="G15" i="29"/>
  <c r="F15" i="29"/>
  <c r="E15" i="29"/>
  <c r="Q15" i="29" s="1"/>
  <c r="P14" i="29"/>
  <c r="O14" i="29"/>
  <c r="N14" i="29"/>
  <c r="M14" i="29"/>
  <c r="L14" i="29"/>
  <c r="K14" i="29"/>
  <c r="J14" i="29"/>
  <c r="I14" i="29"/>
  <c r="H14" i="29"/>
  <c r="G14" i="29"/>
  <c r="F14" i="29"/>
  <c r="E14" i="29"/>
  <c r="Q14" i="29" s="1"/>
  <c r="C14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C10" i="29"/>
  <c r="B10" i="29"/>
  <c r="B14" i="29" s="1"/>
  <c r="B18" i="29" s="1"/>
  <c r="B22" i="29" s="1"/>
  <c r="P9" i="29"/>
  <c r="O9" i="29"/>
  <c r="N9" i="29"/>
  <c r="M9" i="29"/>
  <c r="L9" i="29"/>
  <c r="K9" i="29"/>
  <c r="J9" i="29"/>
  <c r="I9" i="29"/>
  <c r="H9" i="29"/>
  <c r="G9" i="29"/>
  <c r="F9" i="29"/>
  <c r="E9" i="29"/>
  <c r="P8" i="29"/>
  <c r="O8" i="29"/>
  <c r="N8" i="29"/>
  <c r="M8" i="29"/>
  <c r="L8" i="29"/>
  <c r="K8" i="29"/>
  <c r="J8" i="29"/>
  <c r="I8" i="29"/>
  <c r="H8" i="29"/>
  <c r="G8" i="29"/>
  <c r="F8" i="29"/>
  <c r="E8" i="29"/>
  <c r="P7" i="29"/>
  <c r="O7" i="29"/>
  <c r="N7" i="29"/>
  <c r="M7" i="29"/>
  <c r="L7" i="29"/>
  <c r="K7" i="29"/>
  <c r="J7" i="29"/>
  <c r="I7" i="29"/>
  <c r="H7" i="29"/>
  <c r="G7" i="29"/>
  <c r="F7" i="29"/>
  <c r="E7" i="29"/>
  <c r="P6" i="29"/>
  <c r="P334" i="29" s="1"/>
  <c r="O6" i="29"/>
  <c r="N6" i="29"/>
  <c r="M6" i="29"/>
  <c r="L6" i="29"/>
  <c r="L334" i="29" s="1"/>
  <c r="K6" i="29"/>
  <c r="J6" i="29"/>
  <c r="I6" i="29"/>
  <c r="H6" i="29"/>
  <c r="H334" i="29" s="1"/>
  <c r="G6" i="29"/>
  <c r="F6" i="29"/>
  <c r="E6" i="29"/>
  <c r="C6" i="29"/>
  <c r="M67" i="28"/>
  <c r="L67" i="28"/>
  <c r="K67" i="28"/>
  <c r="J67" i="28"/>
  <c r="I67" i="28"/>
  <c r="H67" i="28"/>
  <c r="G67" i="28"/>
  <c r="F67" i="28"/>
  <c r="E67" i="28"/>
  <c r="D67" i="28"/>
  <c r="C67" i="28"/>
  <c r="B67" i="28"/>
  <c r="A67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A66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5" i="28" s="1"/>
  <c r="A65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A64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A63" i="28"/>
  <c r="A62" i="28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B7" i="27"/>
  <c r="B8" i="27" s="1"/>
  <c r="B9" i="27" s="1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B6" i="27"/>
  <c r="O5" i="27"/>
  <c r="N5" i="27"/>
  <c r="M5" i="27"/>
  <c r="L5" i="27"/>
  <c r="K5" i="27"/>
  <c r="J5" i="27"/>
  <c r="I5" i="27"/>
  <c r="H5" i="27"/>
  <c r="G5" i="27"/>
  <c r="F5" i="27"/>
  <c r="E5" i="27"/>
  <c r="D5" i="27"/>
  <c r="C5" i="27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O89" i="25"/>
  <c r="N89" i="25"/>
  <c r="M89" i="25"/>
  <c r="L89" i="25"/>
  <c r="K89" i="25"/>
  <c r="J89" i="25"/>
  <c r="I89" i="25"/>
  <c r="H89" i="25"/>
  <c r="G89" i="25"/>
  <c r="F89" i="25"/>
  <c r="E89" i="25"/>
  <c r="D89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O9" i="25"/>
  <c r="N9" i="25"/>
  <c r="M9" i="25"/>
  <c r="L9" i="25"/>
  <c r="K9" i="25"/>
  <c r="J9" i="25"/>
  <c r="I9" i="25"/>
  <c r="H9" i="25"/>
  <c r="G9" i="25"/>
  <c r="F9" i="25"/>
  <c r="E9" i="25"/>
  <c r="D9" i="25"/>
  <c r="B9" i="25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O8" i="25"/>
  <c r="N8" i="25"/>
  <c r="M8" i="25"/>
  <c r="L8" i="25"/>
  <c r="L90" i="25" s="1"/>
  <c r="K8" i="25"/>
  <c r="J8" i="25"/>
  <c r="I8" i="25"/>
  <c r="H8" i="25"/>
  <c r="H90" i="25" s="1"/>
  <c r="G8" i="25"/>
  <c r="F8" i="25"/>
  <c r="E8" i="25"/>
  <c r="D8" i="25"/>
  <c r="D90" i="25" s="1"/>
  <c r="L106" i="24"/>
  <c r="C107" i="24"/>
  <c r="J107" i="24"/>
  <c r="I107" i="24"/>
  <c r="H107" i="24"/>
  <c r="G107" i="24"/>
  <c r="F107" i="24"/>
  <c r="M105" i="24"/>
  <c r="M107" i="24" s="1"/>
  <c r="D107" i="24"/>
  <c r="K105" i="24"/>
  <c r="I79" i="23"/>
  <c r="H79" i="23"/>
  <c r="I78" i="23"/>
  <c r="H78" i="23"/>
  <c r="I77" i="23"/>
  <c r="H77" i="23"/>
  <c r="I76" i="23"/>
  <c r="H76" i="23"/>
  <c r="I75" i="23"/>
  <c r="H75" i="23"/>
  <c r="I74" i="23"/>
  <c r="H74" i="23"/>
  <c r="I73" i="23"/>
  <c r="H73" i="23"/>
  <c r="I72" i="23"/>
  <c r="H72" i="23"/>
  <c r="I71" i="23"/>
  <c r="H71" i="23"/>
  <c r="I70" i="23"/>
  <c r="H70" i="23"/>
  <c r="I69" i="23"/>
  <c r="H69" i="23"/>
  <c r="I68" i="23"/>
  <c r="H68" i="23"/>
  <c r="I67" i="23"/>
  <c r="H67" i="23"/>
  <c r="I66" i="23"/>
  <c r="H66" i="23"/>
  <c r="I65" i="23"/>
  <c r="H65" i="23"/>
  <c r="I64" i="23"/>
  <c r="H64" i="23"/>
  <c r="I63" i="23"/>
  <c r="H63" i="23"/>
  <c r="I62" i="23"/>
  <c r="H62" i="23"/>
  <c r="I61" i="23"/>
  <c r="H61" i="23"/>
  <c r="I60" i="23"/>
  <c r="H60" i="23"/>
  <c r="I59" i="23"/>
  <c r="H59" i="23"/>
  <c r="I58" i="23"/>
  <c r="H58" i="23"/>
  <c r="I57" i="23"/>
  <c r="H57" i="23"/>
  <c r="I56" i="23"/>
  <c r="H56" i="23"/>
  <c r="I55" i="23"/>
  <c r="H55" i="23"/>
  <c r="I54" i="23"/>
  <c r="H54" i="23"/>
  <c r="I53" i="23"/>
  <c r="H53" i="23"/>
  <c r="I52" i="23"/>
  <c r="H52" i="23"/>
  <c r="I51" i="23"/>
  <c r="H51" i="23"/>
  <c r="I50" i="23"/>
  <c r="H50" i="23"/>
  <c r="I49" i="23"/>
  <c r="H49" i="23"/>
  <c r="I48" i="23"/>
  <c r="H48" i="23"/>
  <c r="I47" i="23"/>
  <c r="H47" i="23"/>
  <c r="I46" i="23"/>
  <c r="H46" i="23"/>
  <c r="I45" i="23"/>
  <c r="H45" i="23"/>
  <c r="I44" i="23"/>
  <c r="H44" i="23"/>
  <c r="I43" i="23"/>
  <c r="H43" i="23"/>
  <c r="I42" i="23"/>
  <c r="H42" i="23"/>
  <c r="I41" i="23"/>
  <c r="H41" i="23"/>
  <c r="I40" i="23"/>
  <c r="H40" i="23"/>
  <c r="I39" i="23"/>
  <c r="H39" i="23"/>
  <c r="I38" i="23"/>
  <c r="H38" i="23"/>
  <c r="I37" i="23"/>
  <c r="H37" i="23"/>
  <c r="I36" i="23"/>
  <c r="H36" i="23"/>
  <c r="I35" i="23"/>
  <c r="H35" i="23"/>
  <c r="I34" i="23"/>
  <c r="H34" i="23"/>
  <c r="I33" i="23"/>
  <c r="H33" i="23"/>
  <c r="I32" i="23"/>
  <c r="H32" i="23"/>
  <c r="I31" i="23"/>
  <c r="H31" i="23"/>
  <c r="I30" i="23"/>
  <c r="H30" i="23"/>
  <c r="I29" i="23"/>
  <c r="H29" i="23"/>
  <c r="I28" i="23"/>
  <c r="H28" i="23"/>
  <c r="I27" i="23"/>
  <c r="H27" i="23"/>
  <c r="I26" i="23"/>
  <c r="H26" i="23"/>
  <c r="I25" i="23"/>
  <c r="H25" i="23"/>
  <c r="I24" i="23"/>
  <c r="H24" i="23"/>
  <c r="I23" i="23"/>
  <c r="H23" i="23"/>
  <c r="I22" i="23"/>
  <c r="H22" i="23"/>
  <c r="I21" i="23"/>
  <c r="H21" i="23"/>
  <c r="I20" i="23"/>
  <c r="H20" i="23"/>
  <c r="I19" i="23"/>
  <c r="H19" i="23"/>
  <c r="I18" i="23"/>
  <c r="H18" i="23"/>
  <c r="I17" i="23"/>
  <c r="H17" i="23"/>
  <c r="I16" i="23"/>
  <c r="H16" i="23"/>
  <c r="I15" i="23"/>
  <c r="H15" i="23"/>
  <c r="I14" i="23"/>
  <c r="H14" i="23"/>
  <c r="I13" i="23"/>
  <c r="H13" i="23"/>
  <c r="I12" i="23"/>
  <c r="H12" i="23"/>
  <c r="I11" i="23"/>
  <c r="H11" i="23"/>
  <c r="I10" i="23"/>
  <c r="H10" i="23"/>
  <c r="I9" i="23"/>
  <c r="H9" i="23"/>
  <c r="I8" i="23"/>
  <c r="H8" i="23"/>
  <c r="I7" i="23"/>
  <c r="H7" i="23"/>
  <c r="I6" i="23"/>
  <c r="H6" i="23"/>
  <c r="B6" i="23"/>
  <c r="I5" i="23"/>
  <c r="H5" i="23"/>
  <c r="H76" i="8"/>
  <c r="I69" i="8"/>
  <c r="H57" i="8"/>
  <c r="H47" i="8"/>
  <c r="H41" i="8"/>
  <c r="H33" i="8"/>
  <c r="H26" i="8"/>
  <c r="H16" i="8"/>
  <c r="H9" i="8"/>
  <c r="H47" i="7"/>
  <c r="H21" i="7"/>
  <c r="H13" i="7"/>
  <c r="I72" i="6"/>
  <c r="H72" i="6"/>
  <c r="G64" i="6"/>
  <c r="I54" i="6"/>
  <c r="G54" i="6"/>
  <c r="H43" i="6"/>
  <c r="G43" i="6"/>
  <c r="Q85" i="37" l="1"/>
  <c r="P66" i="25"/>
  <c r="P74" i="25"/>
  <c r="P82" i="25"/>
  <c r="P81" i="32"/>
  <c r="P82" i="32"/>
  <c r="H64" i="6"/>
  <c r="G72" i="6"/>
  <c r="I64" i="6"/>
  <c r="I74" i="6" s="1"/>
  <c r="H54" i="6"/>
  <c r="H74" i="6" s="1"/>
  <c r="H75" i="6" s="1"/>
  <c r="Q9" i="37"/>
  <c r="Q11" i="37"/>
  <c r="Q13" i="37"/>
  <c r="Q15" i="37"/>
  <c r="Q17" i="37"/>
  <c r="Q19" i="37"/>
  <c r="Q21" i="37"/>
  <c r="Q23" i="37"/>
  <c r="Q25" i="37"/>
  <c r="Q27" i="37"/>
  <c r="Q29" i="37"/>
  <c r="Q31" i="37"/>
  <c r="Q33" i="37"/>
  <c r="Q35" i="37"/>
  <c r="Q37" i="37"/>
  <c r="Q39" i="37"/>
  <c r="Q41" i="37"/>
  <c r="Q43" i="37"/>
  <c r="Q45" i="37"/>
  <c r="Q47" i="37"/>
  <c r="Q49" i="37"/>
  <c r="Q51" i="37"/>
  <c r="Q53" i="37"/>
  <c r="Q55" i="37"/>
  <c r="Q57" i="37"/>
  <c r="Q59" i="37"/>
  <c r="Q61" i="37"/>
  <c r="Q63" i="37"/>
  <c r="Q65" i="37"/>
  <c r="Q67" i="37"/>
  <c r="Q69" i="37"/>
  <c r="Q71" i="37"/>
  <c r="Q73" i="37"/>
  <c r="Q75" i="37"/>
  <c r="Q77" i="37"/>
  <c r="Q79" i="37"/>
  <c r="Q86" i="37"/>
  <c r="Q91" i="37"/>
  <c r="Q6" i="37"/>
  <c r="Q83" i="37"/>
  <c r="Q87" i="37"/>
  <c r="Q8" i="37"/>
  <c r="Q10" i="37"/>
  <c r="Q12" i="37"/>
  <c r="Q14" i="37"/>
  <c r="Q16" i="37"/>
  <c r="Q18" i="37"/>
  <c r="Q20" i="37"/>
  <c r="Q22" i="37"/>
  <c r="Q24" i="37"/>
  <c r="Q26" i="37"/>
  <c r="Q28" i="37"/>
  <c r="Q30" i="37"/>
  <c r="Q32" i="37"/>
  <c r="Q34" i="37"/>
  <c r="Q36" i="37"/>
  <c r="Q38" i="37"/>
  <c r="Q40" i="37"/>
  <c r="Q42" i="37"/>
  <c r="Q44" i="37"/>
  <c r="Q46" i="37"/>
  <c r="Q48" i="37"/>
  <c r="Q50" i="37"/>
  <c r="Q52" i="37"/>
  <c r="Q54" i="37"/>
  <c r="Q56" i="37"/>
  <c r="Q58" i="37"/>
  <c r="Q60" i="37"/>
  <c r="Q62" i="37"/>
  <c r="Q64" i="37"/>
  <c r="Q66" i="37"/>
  <c r="Q68" i="37"/>
  <c r="Q70" i="37"/>
  <c r="Q72" i="37"/>
  <c r="Q74" i="37"/>
  <c r="Q76" i="37"/>
  <c r="Q78" i="37"/>
  <c r="Q84" i="37"/>
  <c r="Q90" i="37"/>
  <c r="Q64" i="36"/>
  <c r="Q34" i="36"/>
  <c r="Q36" i="36"/>
  <c r="Q38" i="36"/>
  <c r="Q40" i="36"/>
  <c r="Q42" i="36"/>
  <c r="Q44" i="36"/>
  <c r="Q46" i="36"/>
  <c r="Q48" i="36"/>
  <c r="Q50" i="36"/>
  <c r="Q61" i="36"/>
  <c r="Q7" i="36"/>
  <c r="Q9" i="36"/>
  <c r="Q11" i="36"/>
  <c r="Q13" i="36"/>
  <c r="Q15" i="36"/>
  <c r="Q17" i="36"/>
  <c r="Q19" i="36"/>
  <c r="Q21" i="36"/>
  <c r="Q23" i="36"/>
  <c r="Q25" i="36"/>
  <c r="Q27" i="36"/>
  <c r="Q29" i="36"/>
  <c r="Q31" i="36"/>
  <c r="Q33" i="36"/>
  <c r="Q58" i="36"/>
  <c r="Q62" i="36"/>
  <c r="Q35" i="36"/>
  <c r="Q37" i="36"/>
  <c r="Q39" i="36"/>
  <c r="Q41" i="36"/>
  <c r="Q43" i="36"/>
  <c r="Q45" i="36"/>
  <c r="Q47" i="36"/>
  <c r="Q49" i="36"/>
  <c r="Q59" i="36"/>
  <c r="Q63" i="36"/>
  <c r="F11" i="35"/>
  <c r="F12" i="35"/>
  <c r="H87" i="32"/>
  <c r="L87" i="32"/>
  <c r="F87" i="32"/>
  <c r="J87" i="32"/>
  <c r="N87" i="32"/>
  <c r="G87" i="32"/>
  <c r="K87" i="32"/>
  <c r="O87" i="32"/>
  <c r="D84" i="32"/>
  <c r="Q12" i="31"/>
  <c r="Q56" i="31"/>
  <c r="Q58" i="31"/>
  <c r="Q62" i="31"/>
  <c r="Q72" i="31"/>
  <c r="Q74" i="31"/>
  <c r="Q76" i="31"/>
  <c r="Q78" i="31"/>
  <c r="Q80" i="31"/>
  <c r="Q84" i="31"/>
  <c r="Q92" i="31"/>
  <c r="Q94" i="31"/>
  <c r="Q100" i="31"/>
  <c r="Q108" i="31"/>
  <c r="Q110" i="31"/>
  <c r="Q112" i="31"/>
  <c r="Q116" i="31"/>
  <c r="Q124" i="31"/>
  <c r="Q126" i="31"/>
  <c r="Q128" i="31"/>
  <c r="Q132" i="31"/>
  <c r="Q140" i="31"/>
  <c r="Q142" i="31"/>
  <c r="Q144" i="31"/>
  <c r="Q148" i="31"/>
  <c r="Q156" i="31"/>
  <c r="Q158" i="31"/>
  <c r="Q160" i="31"/>
  <c r="Q164" i="31"/>
  <c r="Q172" i="31"/>
  <c r="Q174" i="31"/>
  <c r="Q176" i="31"/>
  <c r="Q180" i="31"/>
  <c r="Q188" i="31"/>
  <c r="Q190" i="31"/>
  <c r="Q192" i="31"/>
  <c r="Q196" i="31"/>
  <c r="Q204" i="31"/>
  <c r="Q206" i="31"/>
  <c r="Q208" i="31"/>
  <c r="Q212" i="31"/>
  <c r="Q220" i="31"/>
  <c r="Q222" i="31"/>
  <c r="Q224" i="31"/>
  <c r="Q228" i="31"/>
  <c r="Q8" i="31"/>
  <c r="Q14" i="31"/>
  <c r="Q26" i="31"/>
  <c r="Q28" i="31"/>
  <c r="Q40" i="31"/>
  <c r="Q44" i="31"/>
  <c r="Q46" i="31"/>
  <c r="Q60" i="31"/>
  <c r="Q10" i="31"/>
  <c r="Q24" i="31"/>
  <c r="Q30" i="31"/>
  <c r="Q42" i="31"/>
  <c r="Q96" i="31"/>
  <c r="Q5" i="31"/>
  <c r="Q7" i="31"/>
  <c r="Q9" i="31"/>
  <c r="Q13" i="31"/>
  <c r="Q17" i="31"/>
  <c r="Q19" i="31"/>
  <c r="Q21" i="31"/>
  <c r="Q23" i="31"/>
  <c r="Q25" i="31"/>
  <c r="Q29" i="31"/>
  <c r="Q33" i="31"/>
  <c r="Q35" i="31"/>
  <c r="Q37" i="31"/>
  <c r="Q39" i="31"/>
  <c r="Q41" i="31"/>
  <c r="Q45" i="31"/>
  <c r="Q49" i="31"/>
  <c r="Q51" i="31"/>
  <c r="Q53" i="31"/>
  <c r="Q55" i="31"/>
  <c r="Q57" i="31"/>
  <c r="Q61" i="31"/>
  <c r="Q65" i="31"/>
  <c r="Q67" i="31"/>
  <c r="Q69" i="31"/>
  <c r="Q71" i="31"/>
  <c r="Q236" i="31"/>
  <c r="Q238" i="31"/>
  <c r="Q240" i="31"/>
  <c r="Q244" i="31"/>
  <c r="Q252" i="31"/>
  <c r="Q254" i="31"/>
  <c r="Q256" i="31"/>
  <c r="Q260" i="31"/>
  <c r="Q268" i="31"/>
  <c r="Q270" i="31"/>
  <c r="Q272" i="31"/>
  <c r="Q276" i="31"/>
  <c r="Q284" i="31"/>
  <c r="Q286" i="31"/>
  <c r="Q288" i="31"/>
  <c r="Q292" i="31"/>
  <c r="Q73" i="31"/>
  <c r="Q77" i="31"/>
  <c r="Q83" i="31"/>
  <c r="Q85" i="31"/>
  <c r="Q87" i="31"/>
  <c r="Q89" i="31"/>
  <c r="Q91" i="31"/>
  <c r="Q95" i="31"/>
  <c r="Q99" i="31"/>
  <c r="Q101" i="31"/>
  <c r="Q103" i="31"/>
  <c r="Q105" i="31"/>
  <c r="Q107" i="31"/>
  <c r="Q111" i="31"/>
  <c r="Q115" i="31"/>
  <c r="Q117" i="31"/>
  <c r="Q119" i="31"/>
  <c r="Q121" i="31"/>
  <c r="Q123" i="31"/>
  <c r="Q127" i="31"/>
  <c r="Q131" i="31"/>
  <c r="Q133" i="31"/>
  <c r="Q135" i="31"/>
  <c r="Q137" i="31"/>
  <c r="Q139" i="31"/>
  <c r="Q143" i="31"/>
  <c r="Q147" i="31"/>
  <c r="Q149" i="31"/>
  <c r="Q151" i="31"/>
  <c r="Q153" i="31"/>
  <c r="Q155" i="31"/>
  <c r="Q159" i="31"/>
  <c r="Q163" i="31"/>
  <c r="Q165" i="31"/>
  <c r="Q167" i="31"/>
  <c r="Q169" i="31"/>
  <c r="Q171" i="31"/>
  <c r="Q175" i="31"/>
  <c r="Q179" i="31"/>
  <c r="Q181" i="31"/>
  <c r="Q183" i="31"/>
  <c r="Q185" i="31"/>
  <c r="Q187" i="31"/>
  <c r="Q191" i="31"/>
  <c r="Q195" i="31"/>
  <c r="Q197" i="31"/>
  <c r="Q199" i="31"/>
  <c r="Q201" i="31"/>
  <c r="Q203" i="31"/>
  <c r="Q207" i="31"/>
  <c r="Q211" i="31"/>
  <c r="Q213" i="31"/>
  <c r="Q215" i="31"/>
  <c r="Q217" i="31"/>
  <c r="Q219" i="31"/>
  <c r="Q223" i="31"/>
  <c r="Q227" i="31"/>
  <c r="Q229" i="31"/>
  <c r="Q231" i="31"/>
  <c r="Q233" i="31"/>
  <c r="Q235" i="31"/>
  <c r="Q239" i="31"/>
  <c r="Q243" i="31"/>
  <c r="Q245" i="31"/>
  <c r="Q247" i="31"/>
  <c r="Q249" i="31"/>
  <c r="Q251" i="31"/>
  <c r="Q255" i="31"/>
  <c r="Q259" i="31"/>
  <c r="Q261" i="31"/>
  <c r="Q263" i="31"/>
  <c r="Q265" i="31"/>
  <c r="Q267" i="31"/>
  <c r="Q271" i="31"/>
  <c r="Q275" i="31"/>
  <c r="Q277" i="31"/>
  <c r="Q279" i="31"/>
  <c r="Q281" i="31"/>
  <c r="Q283" i="31"/>
  <c r="Q287" i="31"/>
  <c r="Q291" i="31"/>
  <c r="Q293" i="31"/>
  <c r="Q295" i="31"/>
  <c r="Q297" i="31"/>
  <c r="Q299" i="31"/>
  <c r="Q18" i="29"/>
  <c r="Q19" i="29"/>
  <c r="Q20" i="29"/>
  <c r="Q33" i="29"/>
  <c r="Q42" i="29"/>
  <c r="Q43" i="29"/>
  <c r="Q44" i="29"/>
  <c r="Q59" i="29"/>
  <c r="Q60" i="29"/>
  <c r="Q74" i="29"/>
  <c r="Q75" i="29"/>
  <c r="Q90" i="29"/>
  <c r="Q92" i="29"/>
  <c r="Q93" i="29"/>
  <c r="Q106" i="29"/>
  <c r="Q107" i="29"/>
  <c r="Q122" i="29"/>
  <c r="Q124" i="29"/>
  <c r="Q125" i="29"/>
  <c r="Q138" i="29"/>
  <c r="Q139" i="29"/>
  <c r="Q154" i="29"/>
  <c r="Q156" i="29"/>
  <c r="Q157" i="29"/>
  <c r="Q170" i="29"/>
  <c r="Q171" i="29"/>
  <c r="Q186" i="29"/>
  <c r="Q187" i="29"/>
  <c r="Q188" i="29"/>
  <c r="Q189" i="29"/>
  <c r="Q202" i="29"/>
  <c r="Q203" i="29"/>
  <c r="Q218" i="29"/>
  <c r="Q220" i="29"/>
  <c r="Q221" i="29"/>
  <c r="Q234" i="29"/>
  <c r="Q235" i="29"/>
  <c r="Q250" i="29"/>
  <c r="Q252" i="29"/>
  <c r="Q253" i="29"/>
  <c r="Q266" i="29"/>
  <c r="Q267" i="29"/>
  <c r="Q282" i="29"/>
  <c r="Q284" i="29"/>
  <c r="Q285" i="29"/>
  <c r="Q298" i="29"/>
  <c r="Q299" i="29"/>
  <c r="Q314" i="29"/>
  <c r="Q315" i="29"/>
  <c r="Q316" i="29"/>
  <c r="Q317" i="29"/>
  <c r="Q330" i="29"/>
  <c r="Q331" i="29"/>
  <c r="H337" i="29"/>
  <c r="Q22" i="29"/>
  <c r="Q23" i="29"/>
  <c r="Q24" i="29"/>
  <c r="Q25" i="29"/>
  <c r="Q46" i="29"/>
  <c r="Q47" i="29"/>
  <c r="Q48" i="29"/>
  <c r="Q49" i="29"/>
  <c r="Q62" i="29"/>
  <c r="Q78" i="29"/>
  <c r="Q79" i="29"/>
  <c r="Q80" i="29"/>
  <c r="Q81" i="29"/>
  <c r="Q96" i="29"/>
  <c r="Q97" i="29"/>
  <c r="Q110" i="29"/>
  <c r="Q111" i="29"/>
  <c r="Q112" i="29"/>
  <c r="Q128" i="29"/>
  <c r="Q129" i="29"/>
  <c r="Q142" i="29"/>
  <c r="Q143" i="29"/>
  <c r="Q144" i="29"/>
  <c r="Q160" i="29"/>
  <c r="Q161" i="29"/>
  <c r="Q174" i="29"/>
  <c r="Q175" i="29"/>
  <c r="Q176" i="29"/>
  <c r="Q192" i="29"/>
  <c r="Q193" i="29"/>
  <c r="Q206" i="29"/>
  <c r="Q207" i="29"/>
  <c r="Q208" i="29"/>
  <c r="Q224" i="29"/>
  <c r="Q225" i="29"/>
  <c r="Q238" i="29"/>
  <c r="Q239" i="29"/>
  <c r="Q240" i="29"/>
  <c r="Q256" i="29"/>
  <c r="Q257" i="29"/>
  <c r="Q270" i="29"/>
  <c r="Q271" i="29"/>
  <c r="Q272" i="29"/>
  <c r="Q288" i="29"/>
  <c r="Q289" i="29"/>
  <c r="Q302" i="29"/>
  <c r="Q303" i="29"/>
  <c r="Q304" i="29"/>
  <c r="Q320" i="29"/>
  <c r="Q321" i="29"/>
  <c r="G335" i="29"/>
  <c r="K335" i="29"/>
  <c r="O335" i="29"/>
  <c r="G336" i="29"/>
  <c r="K336" i="29"/>
  <c r="O336" i="29"/>
  <c r="Q10" i="29"/>
  <c r="Q11" i="29"/>
  <c r="M336" i="29"/>
  <c r="Q35" i="29"/>
  <c r="Q36" i="29"/>
  <c r="Q37" i="29"/>
  <c r="Q51" i="29"/>
  <c r="Q52" i="29"/>
  <c r="Q67" i="29"/>
  <c r="Q68" i="29"/>
  <c r="Q69" i="29"/>
  <c r="Q82" i="29"/>
  <c r="Q85" i="29"/>
  <c r="Q98" i="29"/>
  <c r="Q114" i="29"/>
  <c r="Q115" i="29"/>
  <c r="Q116" i="29"/>
  <c r="Q117" i="29"/>
  <c r="Q130" i="29"/>
  <c r="Q146" i="29"/>
  <c r="Q147" i="29"/>
  <c r="Q148" i="29"/>
  <c r="Q162" i="29"/>
  <c r="Q178" i="29"/>
  <c r="Q179" i="29"/>
  <c r="Q180" i="29"/>
  <c r="Q181" i="29"/>
  <c r="Q194" i="29"/>
  <c r="Q210" i="29"/>
  <c r="Q211" i="29"/>
  <c r="Q212" i="29"/>
  <c r="Q226" i="29"/>
  <c r="Q242" i="29"/>
  <c r="Q243" i="29"/>
  <c r="Q244" i="29"/>
  <c r="Q245" i="29"/>
  <c r="Q258" i="29"/>
  <c r="Q274" i="29"/>
  <c r="Q275" i="29"/>
  <c r="Q276" i="29"/>
  <c r="Q290" i="29"/>
  <c r="Q306" i="29"/>
  <c r="Q307" i="29"/>
  <c r="Q308" i="29"/>
  <c r="Q309" i="29"/>
  <c r="Q322" i="29"/>
  <c r="N67" i="28"/>
  <c r="N64" i="28"/>
  <c r="N66" i="28"/>
  <c r="K79" i="27"/>
  <c r="O79" i="27"/>
  <c r="P10" i="27"/>
  <c r="P17" i="27"/>
  <c r="P21" i="27"/>
  <c r="P25" i="27"/>
  <c r="P29" i="27"/>
  <c r="P33" i="27"/>
  <c r="P37" i="27"/>
  <c r="P41" i="27"/>
  <c r="P45" i="27"/>
  <c r="P49" i="27"/>
  <c r="P53" i="27"/>
  <c r="P57" i="27"/>
  <c r="P61" i="27"/>
  <c r="P65" i="27"/>
  <c r="P69" i="27"/>
  <c r="P73" i="27"/>
  <c r="P77" i="27"/>
  <c r="G79" i="27"/>
  <c r="I79" i="27"/>
  <c r="P5" i="27"/>
  <c r="P14" i="27"/>
  <c r="P18" i="27"/>
  <c r="P22" i="27"/>
  <c r="P26" i="27"/>
  <c r="P30" i="27"/>
  <c r="P34" i="27"/>
  <c r="P38" i="27"/>
  <c r="P42" i="27"/>
  <c r="P46" i="27"/>
  <c r="P50" i="27"/>
  <c r="P54" i="27"/>
  <c r="P58" i="27"/>
  <c r="P62" i="27"/>
  <c r="P66" i="27"/>
  <c r="P70" i="27"/>
  <c r="P74" i="27"/>
  <c r="P78" i="27"/>
  <c r="P13" i="27"/>
  <c r="E79" i="27"/>
  <c r="M79" i="27"/>
  <c r="L79" i="27"/>
  <c r="J56" i="28" s="1"/>
  <c r="P6" i="27"/>
  <c r="P9" i="27"/>
  <c r="P12" i="27"/>
  <c r="P16" i="27"/>
  <c r="P20" i="27"/>
  <c r="P24" i="27"/>
  <c r="P28" i="27"/>
  <c r="P32" i="27"/>
  <c r="P36" i="27"/>
  <c r="P40" i="27"/>
  <c r="P44" i="27"/>
  <c r="P48" i="27"/>
  <c r="P52" i="27"/>
  <c r="P56" i="27"/>
  <c r="P60" i="27"/>
  <c r="P64" i="27"/>
  <c r="P68" i="27"/>
  <c r="P72" i="27"/>
  <c r="P76" i="27"/>
  <c r="P63" i="25"/>
  <c r="P67" i="25"/>
  <c r="P71" i="25"/>
  <c r="P75" i="25"/>
  <c r="P79" i="25"/>
  <c r="P83" i="25"/>
  <c r="P87" i="25"/>
  <c r="P9" i="25"/>
  <c r="J90" i="25"/>
  <c r="P12" i="25"/>
  <c r="P20" i="25"/>
  <c r="P28" i="25"/>
  <c r="P36" i="25"/>
  <c r="P44" i="25"/>
  <c r="P52" i="25"/>
  <c r="P60" i="25"/>
  <c r="E90" i="25"/>
  <c r="M90" i="25"/>
  <c r="P13" i="25"/>
  <c r="P17" i="25"/>
  <c r="P21" i="25"/>
  <c r="P25" i="25"/>
  <c r="P29" i="25"/>
  <c r="P33" i="25"/>
  <c r="P37" i="25"/>
  <c r="P41" i="25"/>
  <c r="P45" i="25"/>
  <c r="P49" i="25"/>
  <c r="P53" i="25"/>
  <c r="P57" i="25"/>
  <c r="P61" i="25"/>
  <c r="P65" i="25"/>
  <c r="P69" i="25"/>
  <c r="P73" i="25"/>
  <c r="P81" i="25"/>
  <c r="P85" i="25"/>
  <c r="P89" i="25"/>
  <c r="G108" i="24"/>
  <c r="L105" i="24"/>
  <c r="L107" i="24" s="1"/>
  <c r="E107" i="24"/>
  <c r="B10" i="36"/>
  <c r="B11" i="36"/>
  <c r="P15" i="25"/>
  <c r="P23" i="25"/>
  <c r="P31" i="25"/>
  <c r="P39" i="25"/>
  <c r="P47" i="25"/>
  <c r="P55" i="25"/>
  <c r="H79" i="27"/>
  <c r="F56" i="28" s="1"/>
  <c r="E334" i="29"/>
  <c r="E338" i="29" s="1"/>
  <c r="I334" i="29"/>
  <c r="M334" i="29"/>
  <c r="Q6" i="29"/>
  <c r="H335" i="29"/>
  <c r="H338" i="29" s="1"/>
  <c r="L335" i="29"/>
  <c r="P335" i="29"/>
  <c r="Q12" i="29"/>
  <c r="Q30" i="29"/>
  <c r="Q70" i="29"/>
  <c r="C108" i="24"/>
  <c r="P16" i="25"/>
  <c r="P24" i="25"/>
  <c r="P32" i="25"/>
  <c r="P40" i="25"/>
  <c r="P48" i="25"/>
  <c r="P56" i="25"/>
  <c r="P77" i="25"/>
  <c r="D79" i="27"/>
  <c r="B56" i="28" s="1"/>
  <c r="P8" i="27"/>
  <c r="O334" i="29"/>
  <c r="P8" i="25"/>
  <c r="G90" i="25"/>
  <c r="K90" i="25"/>
  <c r="O90" i="25"/>
  <c r="P11" i="25"/>
  <c r="P19" i="25"/>
  <c r="P27" i="25"/>
  <c r="P35" i="25"/>
  <c r="P43" i="25"/>
  <c r="P51" i="25"/>
  <c r="P59" i="25"/>
  <c r="Q76" i="29"/>
  <c r="Q169" i="29"/>
  <c r="Q297" i="29"/>
  <c r="K106" i="24"/>
  <c r="I90" i="25"/>
  <c r="G56" i="28" s="1"/>
  <c r="P62" i="25"/>
  <c r="P70" i="25"/>
  <c r="P78" i="25"/>
  <c r="P86" i="25"/>
  <c r="F79" i="27"/>
  <c r="J79" i="27"/>
  <c r="H56" i="28" s="1"/>
  <c r="N79" i="27"/>
  <c r="Q56" i="29"/>
  <c r="Q61" i="29"/>
  <c r="Q88" i="29"/>
  <c r="Q103" i="29"/>
  <c r="Q123" i="29"/>
  <c r="Q231" i="29"/>
  <c r="Q251" i="29"/>
  <c r="F90" i="25"/>
  <c r="N90" i="25"/>
  <c r="P10" i="25"/>
  <c r="P14" i="25"/>
  <c r="P18" i="25"/>
  <c r="P22" i="25"/>
  <c r="P26" i="25"/>
  <c r="P30" i="25"/>
  <c r="P34" i="25"/>
  <c r="P38" i="25"/>
  <c r="P42" i="25"/>
  <c r="P46" i="25"/>
  <c r="P50" i="25"/>
  <c r="P54" i="25"/>
  <c r="P58" i="25"/>
  <c r="Q27" i="29"/>
  <c r="Q50" i="29"/>
  <c r="Q65" i="29"/>
  <c r="N105" i="24"/>
  <c r="N107" i="24" s="1"/>
  <c r="N63" i="28"/>
  <c r="E336" i="29"/>
  <c r="E337" i="29"/>
  <c r="I337" i="29"/>
  <c r="M337" i="29"/>
  <c r="Q9" i="29"/>
  <c r="Q21" i="29"/>
  <c r="Q34" i="29"/>
  <c r="Q39" i="29"/>
  <c r="Q40" i="29"/>
  <c r="Q53" i="29"/>
  <c r="Q66" i="29"/>
  <c r="Q71" i="29"/>
  <c r="Q72" i="29"/>
  <c r="P64" i="25"/>
  <c r="P68" i="25"/>
  <c r="P72" i="25"/>
  <c r="P76" i="25"/>
  <c r="P80" i="25"/>
  <c r="P84" i="25"/>
  <c r="P88" i="25"/>
  <c r="P7" i="27"/>
  <c r="P11" i="27"/>
  <c r="P15" i="27"/>
  <c r="P19" i="27"/>
  <c r="P23" i="27"/>
  <c r="P27" i="27"/>
  <c r="P31" i="27"/>
  <c r="P35" i="27"/>
  <c r="P39" i="27"/>
  <c r="P43" i="27"/>
  <c r="P47" i="27"/>
  <c r="P51" i="27"/>
  <c r="P55" i="27"/>
  <c r="P59" i="27"/>
  <c r="P63" i="27"/>
  <c r="P67" i="27"/>
  <c r="P71" i="27"/>
  <c r="P75" i="27"/>
  <c r="J335" i="29"/>
  <c r="F336" i="29"/>
  <c r="J336" i="29"/>
  <c r="N336" i="29"/>
  <c r="F337" i="29"/>
  <c r="J337" i="29"/>
  <c r="N337" i="29"/>
  <c r="Q13" i="29"/>
  <c r="Q26" i="29"/>
  <c r="Q31" i="29"/>
  <c r="Q32" i="29"/>
  <c r="Q45" i="29"/>
  <c r="Q58" i="29"/>
  <c r="Q63" i="29"/>
  <c r="Q64" i="29"/>
  <c r="Q77" i="29"/>
  <c r="Q91" i="29"/>
  <c r="Q137" i="29"/>
  <c r="Q149" i="29"/>
  <c r="Q155" i="29"/>
  <c r="Q201" i="29"/>
  <c r="Q213" i="29"/>
  <c r="Q219" i="29"/>
  <c r="Q265" i="29"/>
  <c r="Q277" i="29"/>
  <c r="Q283" i="29"/>
  <c r="Q329" i="29"/>
  <c r="F334" i="29"/>
  <c r="J334" i="29"/>
  <c r="N334" i="29"/>
  <c r="E335" i="29"/>
  <c r="I335" i="29"/>
  <c r="M335" i="29"/>
  <c r="Q7" i="29"/>
  <c r="H336" i="29"/>
  <c r="L336" i="29"/>
  <c r="P336" i="29"/>
  <c r="P338" i="29" s="1"/>
  <c r="G337" i="29"/>
  <c r="K337" i="29"/>
  <c r="O337" i="29"/>
  <c r="Q83" i="29"/>
  <c r="Q84" i="29"/>
  <c r="Q99" i="29"/>
  <c r="Q100" i="29"/>
  <c r="Q101" i="29"/>
  <c r="Q113" i="29"/>
  <c r="Q118" i="29"/>
  <c r="Q119" i="29"/>
  <c r="Q131" i="29"/>
  <c r="Q132" i="29"/>
  <c r="Q133" i="29"/>
  <c r="Q145" i="29"/>
  <c r="Q150" i="29"/>
  <c r="Q151" i="29"/>
  <c r="Q163" i="29"/>
  <c r="Q164" i="29"/>
  <c r="Q165" i="29"/>
  <c r="Q177" i="29"/>
  <c r="Q182" i="29"/>
  <c r="Q183" i="29"/>
  <c r="Q195" i="29"/>
  <c r="Q196" i="29"/>
  <c r="Q197" i="29"/>
  <c r="Q209" i="29"/>
  <c r="Q214" i="29"/>
  <c r="Q215" i="29"/>
  <c r="Q227" i="29"/>
  <c r="Q228" i="29"/>
  <c r="Q229" i="29"/>
  <c r="Q241" i="29"/>
  <c r="Q246" i="29"/>
  <c r="Q247" i="29"/>
  <c r="Q259" i="29"/>
  <c r="Q260" i="29"/>
  <c r="Q261" i="29"/>
  <c r="Q273" i="29"/>
  <c r="Q278" i="29"/>
  <c r="Q279" i="29"/>
  <c r="Q291" i="29"/>
  <c r="Q292" i="29"/>
  <c r="Q293" i="29"/>
  <c r="Q305" i="29"/>
  <c r="Q310" i="29"/>
  <c r="Q311" i="29"/>
  <c r="Q323" i="29"/>
  <c r="Q324" i="29"/>
  <c r="Q325" i="29"/>
  <c r="G334" i="29"/>
  <c r="K334" i="29"/>
  <c r="F335" i="29"/>
  <c r="N335" i="29"/>
  <c r="I336" i="29"/>
  <c r="Q8" i="29"/>
  <c r="L337" i="29"/>
  <c r="P337" i="29"/>
  <c r="Q89" i="29"/>
  <c r="Q94" i="29"/>
  <c r="Q95" i="29"/>
  <c r="Q108" i="29"/>
  <c r="Q109" i="29"/>
  <c r="Q126" i="29"/>
  <c r="Q127" i="29"/>
  <c r="Q140" i="29"/>
  <c r="Q141" i="29"/>
  <c r="Q158" i="29"/>
  <c r="Q159" i="29"/>
  <c r="Q172" i="29"/>
  <c r="Q173" i="29"/>
  <c r="Q190" i="29"/>
  <c r="Q191" i="29"/>
  <c r="Q204" i="29"/>
  <c r="Q205" i="29"/>
  <c r="Q222" i="29"/>
  <c r="Q223" i="29"/>
  <c r="Q236" i="29"/>
  <c r="Q237" i="29"/>
  <c r="Q254" i="29"/>
  <c r="Q255" i="29"/>
  <c r="Q268" i="29"/>
  <c r="Q269" i="29"/>
  <c r="Q286" i="29"/>
  <c r="Q287" i="29"/>
  <c r="Q300" i="29"/>
  <c r="Q301" i="29"/>
  <c r="Q318" i="29"/>
  <c r="Q319" i="29"/>
  <c r="Q332" i="29"/>
  <c r="Q333" i="29"/>
  <c r="M301" i="31"/>
  <c r="I301" i="31"/>
  <c r="E301" i="31"/>
  <c r="N300" i="31"/>
  <c r="J300" i="31"/>
  <c r="J302" i="31" s="1"/>
  <c r="F300" i="31"/>
  <c r="P301" i="31"/>
  <c r="L301" i="31"/>
  <c r="H301" i="31"/>
  <c r="M300" i="31"/>
  <c r="M302" i="31" s="1"/>
  <c r="I300" i="31"/>
  <c r="E300" i="31"/>
  <c r="O301" i="31"/>
  <c r="N301" i="31"/>
  <c r="J301" i="31"/>
  <c r="F301" i="31"/>
  <c r="O300" i="31"/>
  <c r="O302" i="31" s="1"/>
  <c r="K300" i="31"/>
  <c r="G300" i="31"/>
  <c r="L300" i="31"/>
  <c r="L302" i="31" s="1"/>
  <c r="K301" i="31"/>
  <c r="H300" i="31"/>
  <c r="H302" i="31" s="1"/>
  <c r="G301" i="31"/>
  <c r="P300" i="31"/>
  <c r="P302" i="31" s="1"/>
  <c r="Q16" i="31"/>
  <c r="Q32" i="31"/>
  <c r="Q48" i="31"/>
  <c r="Q64" i="31"/>
  <c r="Q4" i="31"/>
  <c r="Q11" i="31"/>
  <c r="Q18" i="31"/>
  <c r="Q20" i="31"/>
  <c r="Q27" i="31"/>
  <c r="Q34" i="31"/>
  <c r="Q36" i="31"/>
  <c r="Q43" i="31"/>
  <c r="Q50" i="31"/>
  <c r="Q52" i="31"/>
  <c r="Q59" i="31"/>
  <c r="Q66" i="31"/>
  <c r="Q68" i="31"/>
  <c r="Q75" i="31"/>
  <c r="Q79" i="31"/>
  <c r="Q6" i="31"/>
  <c r="Q15" i="31"/>
  <c r="Q22" i="31"/>
  <c r="Q31" i="31"/>
  <c r="Q38" i="31"/>
  <c r="Q47" i="31"/>
  <c r="Q54" i="31"/>
  <c r="Q63" i="31"/>
  <c r="Q70" i="31"/>
  <c r="P84" i="32"/>
  <c r="Q82" i="31"/>
  <c r="Q98" i="31"/>
  <c r="Q114" i="31"/>
  <c r="Q130" i="31"/>
  <c r="Q146" i="31"/>
  <c r="Q162" i="31"/>
  <c r="Q178" i="31"/>
  <c r="Q194" i="31"/>
  <c r="Q210" i="31"/>
  <c r="Q226" i="31"/>
  <c r="Q242" i="31"/>
  <c r="Q258" i="31"/>
  <c r="Q274" i="31"/>
  <c r="Q290" i="31"/>
  <c r="P83" i="32"/>
  <c r="P87" i="32" s="1"/>
  <c r="P86" i="32"/>
  <c r="Q86" i="31"/>
  <c r="Q93" i="31"/>
  <c r="Q102" i="31"/>
  <c r="Q109" i="31"/>
  <c r="Q118" i="31"/>
  <c r="Q125" i="31"/>
  <c r="Q134" i="31"/>
  <c r="Q141" i="31"/>
  <c r="Q150" i="31"/>
  <c r="Q157" i="31"/>
  <c r="Q166" i="31"/>
  <c r="Q173" i="31"/>
  <c r="Q182" i="31"/>
  <c r="Q189" i="31"/>
  <c r="Q198" i="31"/>
  <c r="Q205" i="31"/>
  <c r="Q214" i="31"/>
  <c r="Q221" i="31"/>
  <c r="Q230" i="31"/>
  <c r="Q237" i="31"/>
  <c r="Q246" i="31"/>
  <c r="Q253" i="31"/>
  <c r="Q262" i="31"/>
  <c r="Q269" i="31"/>
  <c r="Q278" i="31"/>
  <c r="Q285" i="31"/>
  <c r="Q294" i="31"/>
  <c r="I87" i="32"/>
  <c r="Q81" i="31"/>
  <c r="Q88" i="31"/>
  <c r="Q90" i="31"/>
  <c r="Q97" i="31"/>
  <c r="Q104" i="31"/>
  <c r="Q106" i="31"/>
  <c r="Q113" i="31"/>
  <c r="Q120" i="31"/>
  <c r="Q122" i="31"/>
  <c r="Q129" i="31"/>
  <c r="Q136" i="31"/>
  <c r="Q138" i="31"/>
  <c r="Q145" i="31"/>
  <c r="Q152" i="31"/>
  <c r="Q154" i="31"/>
  <c r="Q161" i="31"/>
  <c r="Q168" i="31"/>
  <c r="Q170" i="31"/>
  <c r="Q177" i="31"/>
  <c r="Q184" i="31"/>
  <c r="Q186" i="31"/>
  <c r="Q193" i="31"/>
  <c r="Q200" i="31"/>
  <c r="Q202" i="31"/>
  <c r="Q209" i="31"/>
  <c r="Q216" i="31"/>
  <c r="Q218" i="31"/>
  <c r="Q225" i="31"/>
  <c r="Q232" i="31"/>
  <c r="Q234" i="31"/>
  <c r="Q241" i="31"/>
  <c r="Q248" i="31"/>
  <c r="Q250" i="31"/>
  <c r="Q257" i="31"/>
  <c r="Q264" i="31"/>
  <c r="Q266" i="31"/>
  <c r="Q273" i="31"/>
  <c r="Q280" i="31"/>
  <c r="Q282" i="31"/>
  <c r="Q289" i="31"/>
  <c r="Q296" i="31"/>
  <c r="Q298" i="31"/>
  <c r="M87" i="32"/>
  <c r="P80" i="32"/>
  <c r="P77" i="32"/>
  <c r="D85" i="32"/>
  <c r="P85" i="32" s="1"/>
  <c r="G74" i="6"/>
  <c r="G75" i="6" s="1"/>
  <c r="M56" i="28" l="1"/>
  <c r="L56" i="28"/>
  <c r="I56" i="28"/>
  <c r="K56" i="28"/>
  <c r="B12" i="36"/>
  <c r="B13" i="36" s="1"/>
  <c r="N302" i="31"/>
  <c r="N338" i="29"/>
  <c r="L338" i="29"/>
  <c r="O338" i="29"/>
  <c r="E56" i="28"/>
  <c r="C56" i="28"/>
  <c r="P79" i="27"/>
  <c r="O105" i="24"/>
  <c r="Q335" i="29"/>
  <c r="P90" i="25"/>
  <c r="Q300" i="31"/>
  <c r="E302" i="31"/>
  <c r="G302" i="31"/>
  <c r="I302" i="31"/>
  <c r="Q301" i="31"/>
  <c r="Q336" i="29"/>
  <c r="K338" i="29"/>
  <c r="J338" i="29"/>
  <c r="Q334" i="29"/>
  <c r="K302" i="31"/>
  <c r="F302" i="31"/>
  <c r="G338" i="29"/>
  <c r="F338" i="29"/>
  <c r="K107" i="24"/>
  <c r="K108" i="24" s="1"/>
  <c r="O106" i="24"/>
  <c r="M338" i="29"/>
  <c r="D87" i="32"/>
  <c r="Q337" i="29"/>
  <c r="D56" i="28"/>
  <c r="I338" i="29"/>
  <c r="N56" i="28" l="1"/>
  <c r="Q322" i="31"/>
  <c r="B14" i="36"/>
  <c r="B15" i="36"/>
  <c r="B16" i="36" s="1"/>
  <c r="Q338" i="29"/>
  <c r="Q344" i="29"/>
  <c r="Q302" i="31"/>
  <c r="Q324" i="31" l="1"/>
  <c r="B17" i="36"/>
  <c r="Q346" i="29"/>
  <c r="B18" i="36" l="1"/>
  <c r="B19" i="36" l="1"/>
  <c r="B20" i="36" s="1"/>
  <c r="B21" i="36" s="1"/>
  <c r="B22" i="36" l="1"/>
  <c r="B23" i="36" s="1"/>
  <c r="B24" i="36" s="1"/>
  <c r="B25" i="36" s="1"/>
  <c r="B26" i="36" l="1"/>
  <c r="B27" i="36" s="1"/>
  <c r="B28" i="36" l="1"/>
  <c r="B30" i="36" s="1"/>
  <c r="B32" i="36" l="1"/>
  <c r="B35" i="36" s="1"/>
  <c r="B36" i="36" l="1"/>
  <c r="B38" i="36" s="1"/>
  <c r="B39" i="36" s="1"/>
  <c r="B40" i="36" s="1"/>
  <c r="B41" i="36" s="1"/>
  <c r="B42" i="36" s="1"/>
  <c r="B43" i="36" l="1"/>
  <c r="B44" i="36" s="1"/>
  <c r="B45" i="36" s="1"/>
  <c r="B47" i="36" s="1"/>
  <c r="B48" i="36" s="1"/>
  <c r="B49" i="36" s="1"/>
  <c r="B50" i="36" s="1"/>
  <c r="L2" i="5"/>
  <c r="G49" i="5" s="1"/>
  <c r="E14" i="20"/>
  <c r="D14" i="20"/>
  <c r="C14" i="20"/>
  <c r="I75" i="6"/>
  <c r="F14" i="20"/>
  <c r="G65" i="5" l="1"/>
  <c r="G22" i="5"/>
  <c r="G25" i="5"/>
  <c r="G60" i="5"/>
  <c r="G78" i="5"/>
  <c r="G76" i="5"/>
  <c r="G12" i="5"/>
  <c r="G14" i="5"/>
  <c r="G35" i="5"/>
  <c r="G29" i="5"/>
  <c r="G23" i="5"/>
  <c r="G33" i="5"/>
  <c r="G18" i="5"/>
  <c r="G63" i="5"/>
  <c r="G80" i="5"/>
  <c r="G71" i="5"/>
  <c r="G27" i="5"/>
  <c r="G20" i="5"/>
  <c r="G55" i="5"/>
  <c r="G10" i="5"/>
  <c r="G7" i="5"/>
  <c r="G73" i="5"/>
  <c r="G53" i="5"/>
  <c r="G69" i="5"/>
  <c r="G31" i="5"/>
  <c r="G47" i="5"/>
  <c r="G8" i="5"/>
  <c r="G82" i="5"/>
  <c r="G15" i="5"/>
  <c r="G57" i="5"/>
  <c r="G84" i="5"/>
  <c r="G61" i="5"/>
  <c r="G51" i="5"/>
  <c r="G67" i="5"/>
  <c r="G85" i="5"/>
  <c r="G17" i="5"/>
  <c r="G44" i="20"/>
  <c r="F45" i="20" s="1"/>
  <c r="E45" i="20" l="1"/>
  <c r="C45" i="20"/>
  <c r="D45" i="20"/>
</calcChain>
</file>

<file path=xl/sharedStrings.xml><?xml version="1.0" encoding="utf-8"?>
<sst xmlns="http://schemas.openxmlformats.org/spreadsheetml/2006/main" count="14803" uniqueCount="1658">
  <si>
    <t>3. GENERACIÓN DE ENERGÍA ELÉCTRICA</t>
  </si>
  <si>
    <t xml:space="preserve">3.1.    EMPRESAS QUE GENERAN ENERGÍA ELÉCTRICA </t>
  </si>
  <si>
    <t>3.1.1.   Empresas generadoras de energía eléctrica para el mercado eléctrico *</t>
  </si>
  <si>
    <t>Nº</t>
  </si>
  <si>
    <t>Nombre de la empresa</t>
  </si>
  <si>
    <t>Abreviatura</t>
  </si>
  <si>
    <t>Agro Industrial Paramonga S.A.A.</t>
  </si>
  <si>
    <t>AIPSA</t>
  </si>
  <si>
    <t>Agroaurora S.A.C.</t>
  </si>
  <si>
    <t>AGROAURORA</t>
  </si>
  <si>
    <t>SAN JACINTO</t>
  </si>
  <si>
    <t>Andean Power S.A.C.</t>
  </si>
  <si>
    <t>ANDEAN POWER</t>
  </si>
  <si>
    <t>Asociación Santa Lucia de Chacas</t>
  </si>
  <si>
    <t>CHACAS</t>
  </si>
  <si>
    <t>ATRIA ENERGIA</t>
  </si>
  <si>
    <t>Bioenergía del Chira S.A.</t>
  </si>
  <si>
    <t>BIOCHIRA</t>
  </si>
  <si>
    <t>Celepsa Renovables S.R.L.</t>
  </si>
  <si>
    <t>CELEPSA RENOVABLES</t>
  </si>
  <si>
    <t>Central Hidroeléctrica de Langui S.A.</t>
  </si>
  <si>
    <t>LANGUI</t>
  </si>
  <si>
    <t>Centrales Santa Rosa S.A.C.</t>
  </si>
  <si>
    <t>CENT. SANTA ROSA</t>
  </si>
  <si>
    <t>Chinango S.A.C</t>
  </si>
  <si>
    <t>CHINANGO</t>
  </si>
  <si>
    <t>Cía Hidroeléctrica San Hilarión S.A.C.</t>
  </si>
  <si>
    <t>SAN HILARIÓN</t>
  </si>
  <si>
    <t>Compañia Eléctrica El Platanal S.A.</t>
  </si>
  <si>
    <t>CELEPSA</t>
  </si>
  <si>
    <t>Compañia Hidroeléctrica Tingo S.A.</t>
  </si>
  <si>
    <t>TINGO</t>
  </si>
  <si>
    <t>Consorcio Eléctrico Villacurí S.A.C.</t>
  </si>
  <si>
    <t>VILLACURI</t>
  </si>
  <si>
    <t>E.A.W. Muller S.A.</t>
  </si>
  <si>
    <t>MULLER</t>
  </si>
  <si>
    <t>SANTA ROSA</t>
  </si>
  <si>
    <t>Eléctrica Yanapampa S.A.C.</t>
  </si>
  <si>
    <t>YANAPAMPA</t>
  </si>
  <si>
    <t>Electro Dunas S.A.A.</t>
  </si>
  <si>
    <t>ELDUNAS</t>
  </si>
  <si>
    <t>Electro Oriente S. A.</t>
  </si>
  <si>
    <t>ELOR</t>
  </si>
  <si>
    <t>Electro Puno S.A.A.</t>
  </si>
  <si>
    <t>ELPUNO</t>
  </si>
  <si>
    <t>Electro Sur Este S.A.A.</t>
  </si>
  <si>
    <t>ELSE</t>
  </si>
  <si>
    <t>Electro Ucayali S.A.</t>
  </si>
  <si>
    <t>ELU</t>
  </si>
  <si>
    <t>Electro Zaña S.A.C.</t>
  </si>
  <si>
    <t>ELECTRO ZAÑA</t>
  </si>
  <si>
    <t>Electrocentro S.A.</t>
  </si>
  <si>
    <t>ELC</t>
  </si>
  <si>
    <t>Electronoroeste S. A.</t>
  </si>
  <si>
    <t>ELNO</t>
  </si>
  <si>
    <t>Electronorte S.A.</t>
  </si>
  <si>
    <t>ELN</t>
  </si>
  <si>
    <t>Electroperú S. A.</t>
  </si>
  <si>
    <t>ELP</t>
  </si>
  <si>
    <t>Emp. de Generación Eléctrica de Arequipa S. A.</t>
  </si>
  <si>
    <t>EGASA</t>
  </si>
  <si>
    <t>Emp. de Generación Eléctrica del Sur S. A.</t>
  </si>
  <si>
    <t>EGESUR</t>
  </si>
  <si>
    <t>Emp. Gen y Comercializadora de Serv Pub de Elec. Pangoa</t>
  </si>
  <si>
    <t>EGEPSA</t>
  </si>
  <si>
    <t>Empresa de Generación Eléctrica Canchayllo S.A.C.</t>
  </si>
  <si>
    <t>CANCHAYLLO</t>
  </si>
  <si>
    <t>Empresa de Generación Eléctrica Junín S.A.C.</t>
  </si>
  <si>
    <t>EGEJUNÍN</t>
  </si>
  <si>
    <t>Empresa de Generacion Electrica Machupicchu S.A.</t>
  </si>
  <si>
    <t>EGEMSA</t>
  </si>
  <si>
    <t>Empresa de Generación Eléctrica Rio Baños S.A.C.</t>
  </si>
  <si>
    <t>RIO BAÑOS</t>
  </si>
  <si>
    <t>Empresa de Generación Eléctrica San Gabán S. A.</t>
  </si>
  <si>
    <t>SAN GABÁN</t>
  </si>
  <si>
    <t>Empresa de Generación Eléctrica Santa Ana S.R.L.</t>
  </si>
  <si>
    <t>SANTA ANA</t>
  </si>
  <si>
    <t>Empresa de Generación Huallaga S.A.</t>
  </si>
  <si>
    <t>EGEHUALLAGA</t>
  </si>
  <si>
    <t>Empresa de Generación Huanza S.A.</t>
  </si>
  <si>
    <t>EMGEHUANZA</t>
  </si>
  <si>
    <t>Empresa de Interés Local Hidroeléctrica S.A. de Chacas</t>
  </si>
  <si>
    <t>EILHICHA</t>
  </si>
  <si>
    <t>Empresa Eléctrica Agua Azul S.A.</t>
  </si>
  <si>
    <t>AGUA AZUL</t>
  </si>
  <si>
    <t>Empresa Eléctrica Rio Doble S.A.</t>
  </si>
  <si>
    <t>RIO DOBLE</t>
  </si>
  <si>
    <t>Enel Distribución Perú S.A.A.</t>
  </si>
  <si>
    <t>ENEL DISTRIBUCION</t>
  </si>
  <si>
    <t>Enel Generación Perú S.A.A.</t>
  </si>
  <si>
    <t>ENEL PERU</t>
  </si>
  <si>
    <t>Enel Generación Piura S.A.</t>
  </si>
  <si>
    <t>ENEL PIURA</t>
  </si>
  <si>
    <t>ENEL Green Power Perú S.A.</t>
  </si>
  <si>
    <t>ENEL GREEN</t>
  </si>
  <si>
    <t>Energía Eólica S.A.</t>
  </si>
  <si>
    <t>ENERGIA EOLICA</t>
  </si>
  <si>
    <t>ENGIE EnergÍa Perú S.A.</t>
  </si>
  <si>
    <t>ENGIE PERU</t>
  </si>
  <si>
    <t>Fénix Power Perú S.A.</t>
  </si>
  <si>
    <t>FÉNIX POWER</t>
  </si>
  <si>
    <t>Generación Andina S.A.C.</t>
  </si>
  <si>
    <t>GENERACION ANDINA</t>
  </si>
  <si>
    <t>Generadora de Energía del Perú S.A.</t>
  </si>
  <si>
    <t>GEPSA</t>
  </si>
  <si>
    <t>Genrent del Peru S.A.C.</t>
  </si>
  <si>
    <t>GENRENT</t>
  </si>
  <si>
    <t>GTS Majes S.A.C.</t>
  </si>
  <si>
    <t>GTS MAJES</t>
  </si>
  <si>
    <t>GTS Repartición S.A.C.</t>
  </si>
  <si>
    <t>GTS REPARTICION</t>
  </si>
  <si>
    <t>Hidrandina S.A.</t>
  </si>
  <si>
    <t>HIDRANDINA</t>
  </si>
  <si>
    <t>Hidro Pátapo S.A.C.</t>
  </si>
  <si>
    <t>PATAPO</t>
  </si>
  <si>
    <t>Hidrocañete S.A.</t>
  </si>
  <si>
    <t>HIDROCAÑETE</t>
  </si>
  <si>
    <t>Hidroeléctrica Huanchor S.A.C.</t>
  </si>
  <si>
    <t>HUANCHOR</t>
  </si>
  <si>
    <t>Hidroeléctrica Santa Cruz S.A.C.</t>
  </si>
  <si>
    <t>SANTA CRUZ</t>
  </si>
  <si>
    <t>Huaura Power Group S.A.</t>
  </si>
  <si>
    <t>HUAURA POWER</t>
  </si>
  <si>
    <t xml:space="preserve">Infraestructuras y Energías del Perú S.A.C. </t>
  </si>
  <si>
    <t>INFRAESTRUCTURA</t>
  </si>
  <si>
    <t>Inland Energy S.A.C.</t>
  </si>
  <si>
    <t>INLAND</t>
  </si>
  <si>
    <t>Kallpa Generación S.A.</t>
  </si>
  <si>
    <t>KALLPA</t>
  </si>
  <si>
    <t>Maja Energía S.A.C.</t>
  </si>
  <si>
    <t>MAJA</t>
  </si>
  <si>
    <t>Moquegua FV S.A.C.</t>
  </si>
  <si>
    <t>MOQUEGUA SOLAR</t>
  </si>
  <si>
    <t>Orazul Energy Perú S.A.</t>
  </si>
  <si>
    <t>ORAZUL</t>
  </si>
  <si>
    <t>Panamericana Solar S.A.C.</t>
  </si>
  <si>
    <t>PANAMERICANA SOLAR</t>
  </si>
  <si>
    <t>Parque Eolico Marcona S.A.C.</t>
  </si>
  <si>
    <t>PE-MARCONA</t>
  </si>
  <si>
    <t>Parque Eolico Tres Hermanas S.A.C.</t>
  </si>
  <si>
    <t>TRES HERMANAS</t>
  </si>
  <si>
    <t>Petramas S.A.C.</t>
  </si>
  <si>
    <t>PETRAMAS</t>
  </si>
  <si>
    <t>Planta de Reserva Fría de Generación Éten S.A.</t>
  </si>
  <si>
    <t>PRF ETEN</t>
  </si>
  <si>
    <t>Proyecto Especial Chavimochic</t>
  </si>
  <si>
    <t>CHAVIMOCHIC</t>
  </si>
  <si>
    <t>Samay I S.A.</t>
  </si>
  <si>
    <t>SAMAY</t>
  </si>
  <si>
    <t>SDF Energía S.A.C.</t>
  </si>
  <si>
    <t>SDF ENERGÍA</t>
  </si>
  <si>
    <t>Shougang Generación Eléctrica S.A.A.</t>
  </si>
  <si>
    <t>SHOUGANG</t>
  </si>
  <si>
    <t>Sindicato Energético S.A.</t>
  </si>
  <si>
    <t>SINERSA</t>
  </si>
  <si>
    <t>Sociedad Eléctrica del Sur Oeste S.A.</t>
  </si>
  <si>
    <t>SEAL</t>
  </si>
  <si>
    <t>Sociedad Minera Cerro Verde S.A.A.</t>
  </si>
  <si>
    <t>CERRO VERDE</t>
  </si>
  <si>
    <t>Statkraft Perú S.A.</t>
  </si>
  <si>
    <t xml:space="preserve">STATKRAFT </t>
  </si>
  <si>
    <t>Tacna Solar S.A.C.</t>
  </si>
  <si>
    <t>TACNA SOLAR</t>
  </si>
  <si>
    <t>Termochilca S.A.</t>
  </si>
  <si>
    <t>TERMOCHILCA</t>
  </si>
  <si>
    <t>Termoselva S.R.L.</t>
  </si>
  <si>
    <t>TERMOSELVA</t>
  </si>
  <si>
    <t>Agroindustrias San Jacinto S.A.A.</t>
  </si>
  <si>
    <t>Atria Energía S.A.C.</t>
  </si>
  <si>
    <t>Eléctrica Santa Rosa S.A.C.</t>
  </si>
  <si>
    <t>3.1.2. Empresas generadoras de energía eléctrica para uso propio *</t>
  </si>
  <si>
    <t>Informa A</t>
  </si>
  <si>
    <t>Informante</t>
  </si>
  <si>
    <t>Tipo de Mercado A</t>
  </si>
  <si>
    <t>Uso Propio</t>
  </si>
  <si>
    <t>Empresa Anuario</t>
  </si>
  <si>
    <t>ABREVIATURA</t>
  </si>
  <si>
    <t>Agroindustrial Laredo S.A.A.</t>
  </si>
  <si>
    <t>LAREDO</t>
  </si>
  <si>
    <t>Aguaytia Energy del Peru S.R.L.</t>
  </si>
  <si>
    <t>AGUAYTÍA</t>
  </si>
  <si>
    <t>Alicorp S.A.A.</t>
  </si>
  <si>
    <t>ALICORP</t>
  </si>
  <si>
    <t>Anabi S.A.C.</t>
  </si>
  <si>
    <t>ANABI</t>
  </si>
  <si>
    <t>Anglo American Quellaveco S.A.</t>
  </si>
  <si>
    <t>QUELLAVECO</t>
  </si>
  <si>
    <t>Apumayo S.A.C.</t>
  </si>
  <si>
    <t>APUMAYO</t>
  </si>
  <si>
    <t>Aruntani S.A.C.</t>
  </si>
  <si>
    <t>ARUNTANI</t>
  </si>
  <si>
    <t>Austral Group S.A.A</t>
  </si>
  <si>
    <t>AUSTRAL</t>
  </si>
  <si>
    <t>Cartavio S.A.A.</t>
  </si>
  <si>
    <t>CARTAVIO</t>
  </si>
  <si>
    <t>Casa Grande S.A.A.</t>
  </si>
  <si>
    <t>CASA GRANDE</t>
  </si>
  <si>
    <t>Castrovirreyna Compañía Minera S.A.</t>
  </si>
  <si>
    <t>CASTROVIRREYNA</t>
  </si>
  <si>
    <t>Cementos Pacasmayo S.A.A.</t>
  </si>
  <si>
    <t>CE-PACASMAYO</t>
  </si>
  <si>
    <t>Cementos Selva S.A.</t>
  </si>
  <si>
    <t>CE-SELVA</t>
  </si>
  <si>
    <t>Cerámica Lima S.A.</t>
  </si>
  <si>
    <t>CELIMA</t>
  </si>
  <si>
    <t>Cervecería San Juan S.A.</t>
  </si>
  <si>
    <t>SAN JUAN</t>
  </si>
  <si>
    <t>Cia Minera Agregados Calcáreos S.A.</t>
  </si>
  <si>
    <t>COMACSA</t>
  </si>
  <si>
    <t>Cia Minera Casapalca S.A.</t>
  </si>
  <si>
    <t>CASAPALCA</t>
  </si>
  <si>
    <t>Cia Minera Poderosa S.A.</t>
  </si>
  <si>
    <t>PODEROSA</t>
  </si>
  <si>
    <t>Cia Minera Raura S.A.</t>
  </si>
  <si>
    <t>RAURA</t>
  </si>
  <si>
    <t>Cia Minera Santa Luisa S.A.</t>
  </si>
  <si>
    <t>SANTA LUISA</t>
  </si>
  <si>
    <t>CNPC Perú S.A.</t>
  </si>
  <si>
    <t>CNPC PERU</t>
  </si>
  <si>
    <t>Compañía de Minas Buenaventura S.A.A.</t>
  </si>
  <si>
    <t>BUENAVENTURA</t>
  </si>
  <si>
    <t>Compañía Minera Antapaccay S.A.</t>
  </si>
  <si>
    <t>ANTAPACCAY</t>
  </si>
  <si>
    <t>Compañía Minera Ares S.A.C.</t>
  </si>
  <si>
    <t>ARES</t>
  </si>
  <si>
    <t>Compañía Minera Caraveli S.A.C.</t>
  </si>
  <si>
    <t>CARAVELI</t>
  </si>
  <si>
    <t>Compañía Minera Chungar S.A.C.</t>
  </si>
  <si>
    <t>CHUNGAR</t>
  </si>
  <si>
    <t>Compañia Minera Kolpa S.A.</t>
  </si>
  <si>
    <t>KOLPA</t>
  </si>
  <si>
    <t>Compañía Minera San Ignacio de Morococha S.A.A.</t>
  </si>
  <si>
    <t>MOROCOCHA</t>
  </si>
  <si>
    <t>Compañía Minera San Nicolás S.A.</t>
  </si>
  <si>
    <t>SAN NICOLÁS</t>
  </si>
  <si>
    <t>Compañía Minera San Valentin S.A.</t>
  </si>
  <si>
    <t>SAN VALENTÍN</t>
  </si>
  <si>
    <t>Compañía Pesquera del Pacifico Centro S.A.</t>
  </si>
  <si>
    <t>PACÍFICO</t>
  </si>
  <si>
    <t>Consorcio Minero Horizonte S.A.</t>
  </si>
  <si>
    <t>HORIZONTE</t>
  </si>
  <si>
    <t>Corporación Aceros Arequipa S.A.</t>
  </si>
  <si>
    <t>ACEROS AREQUIPA</t>
  </si>
  <si>
    <t>Corporación Cerámica S.A.</t>
  </si>
  <si>
    <t>CORP. CERÁMICA</t>
  </si>
  <si>
    <t>Emp. Explotadora de Vinchos Ltda S.A.C.</t>
  </si>
  <si>
    <t>VINCHOS</t>
  </si>
  <si>
    <t>Empresa Agroindustrial Tuman S.A.A.</t>
  </si>
  <si>
    <t>TUMÁN</t>
  </si>
  <si>
    <t>Empresa Minera los Quenuales S.A.</t>
  </si>
  <si>
    <t>QUENUALES</t>
  </si>
  <si>
    <t>ICM Pachapaqui S.A.C.</t>
  </si>
  <si>
    <t>ICM PACHAPAQUI</t>
  </si>
  <si>
    <t>Illapu Energy S.A.</t>
  </si>
  <si>
    <t>ILLAPU</t>
  </si>
  <si>
    <t>Industria Textil Piura S.A.</t>
  </si>
  <si>
    <t>TEXTIL PIURA</t>
  </si>
  <si>
    <t>Industrias Electroquimicas S. A.</t>
  </si>
  <si>
    <t>IEQSA</t>
  </si>
  <si>
    <t>Inkabor S.A.C.</t>
  </si>
  <si>
    <t>INKABOR</t>
  </si>
  <si>
    <t>Maple Gas Corpporation del Perú S.R.L.</t>
  </si>
  <si>
    <t>MAPLE GAS</t>
  </si>
  <si>
    <t>Metalúrgica Peruana S.A.</t>
  </si>
  <si>
    <t>MEPSA</t>
  </si>
  <si>
    <t>Minera Aurífera Retamas S.A.</t>
  </si>
  <si>
    <t>RETAMAS</t>
  </si>
  <si>
    <t>Minera Bateas S.A.C.</t>
  </si>
  <si>
    <t>BATEAS</t>
  </si>
  <si>
    <t>Minera La Zanja S.R.L.</t>
  </si>
  <si>
    <t>LA ZANJA</t>
  </si>
  <si>
    <t>Minera Yanacocha S.R.L.</t>
  </si>
  <si>
    <t>YANACOCHA</t>
  </si>
  <si>
    <t>Minera Yanaquihua S.A.C.</t>
  </si>
  <si>
    <t>YANAQUIHUA</t>
  </si>
  <si>
    <t>Minsur S.A.</t>
  </si>
  <si>
    <t>MINSUR</t>
  </si>
  <si>
    <t>Nexa Resources Atacocha S.A.A.</t>
  </si>
  <si>
    <t>ATACOCHA</t>
  </si>
  <si>
    <t>Nexa Resources Cajamarquilla S.A.</t>
  </si>
  <si>
    <t>NEXA CAJAMARQUILLA</t>
  </si>
  <si>
    <t>Nexa Resources el Porvenir S.A.A.</t>
  </si>
  <si>
    <t>PORVENIR</t>
  </si>
  <si>
    <t>Oxido de Pasco S.A.C.</t>
  </si>
  <si>
    <t>OXIDOS PASCO</t>
  </si>
  <si>
    <t>Pacific Stratus Energy del Perú S.A.</t>
  </si>
  <si>
    <t>STRATUS ENERGY</t>
  </si>
  <si>
    <t>Peru LNG S.R.L.</t>
  </si>
  <si>
    <t>PERÚ LNG</t>
  </si>
  <si>
    <t>Pesquera Diamante S.A.</t>
  </si>
  <si>
    <t>DIAMANTE</t>
  </si>
  <si>
    <t>Pesquera Hayduk S.A.</t>
  </si>
  <si>
    <t>HAYDUCK</t>
  </si>
  <si>
    <t>Pesquera Pelayo S.A.C.</t>
  </si>
  <si>
    <t>PESQUERA PELAYO</t>
  </si>
  <si>
    <t>Petroleos del Peru PETROPERU S.A.</t>
  </si>
  <si>
    <t>PETROPERÚ</t>
  </si>
  <si>
    <t>Pluspetrol Norte S.A.</t>
  </si>
  <si>
    <t>PLUSPETROL NORTE</t>
  </si>
  <si>
    <t>Pluspetrol Perú Corporation S.A.</t>
  </si>
  <si>
    <t>PLUSPETROL CORPORATION</t>
  </si>
  <si>
    <t>Procesadora Industrial Rio Seco S.A.</t>
  </si>
  <si>
    <t>RIO SECO</t>
  </si>
  <si>
    <t>Quimpac S.A.</t>
  </si>
  <si>
    <t>QUIMPAC</t>
  </si>
  <si>
    <t>Refinería La Pampilla S.A.</t>
  </si>
  <si>
    <t>RELAPASA</t>
  </si>
  <si>
    <t>Savia Perú S.A.</t>
  </si>
  <si>
    <t>SAVIA PERÚ</t>
  </si>
  <si>
    <t>Soc. Minera el Brocal S.A.</t>
  </si>
  <si>
    <t>EL BROCAL</t>
  </si>
  <si>
    <t>Southern Perú Cooper Corporation Sucursal del Peru</t>
  </si>
  <si>
    <t>SOUTHERN</t>
  </si>
  <si>
    <t>Sudamericana de Fibras S.A.</t>
  </si>
  <si>
    <t>SDF</t>
  </si>
  <si>
    <t>Tecnológica de Alimentos S.A.</t>
  </si>
  <si>
    <t>TASA</t>
  </si>
  <si>
    <t>Trupal S.A.</t>
  </si>
  <si>
    <t>TRUPAL</t>
  </si>
  <si>
    <t>Unión Andina de Cementos S.A.A.</t>
  </si>
  <si>
    <t>UNACEM</t>
  </si>
  <si>
    <t>Unión de Cervecerías Peruanas Backus y Johnston S.A.A.</t>
  </si>
  <si>
    <t>BACKUS</t>
  </si>
  <si>
    <t>Volcan Compañia Minera S.A.A.</t>
  </si>
  <si>
    <t>VOLCAN</t>
  </si>
  <si>
    <t>Total general</t>
  </si>
  <si>
    <t>3.2.1.     Número de centrales y grupos eléctricos por empresas</t>
  </si>
  <si>
    <t>Mercado Eléctrico</t>
  </si>
  <si>
    <t>3.2.1.1.      Para el mercado eléctrico (*)</t>
  </si>
  <si>
    <t>(Todas)</t>
  </si>
  <si>
    <t>Número</t>
  </si>
  <si>
    <t>Hidráulicas</t>
  </si>
  <si>
    <t>Térmicas</t>
  </si>
  <si>
    <t>Solares</t>
  </si>
  <si>
    <t>Eólicas</t>
  </si>
  <si>
    <t>Etiquetas de columna</t>
  </si>
  <si>
    <t>Variable</t>
  </si>
  <si>
    <t xml:space="preserve"> Principales empresas</t>
  </si>
  <si>
    <t>de</t>
  </si>
  <si>
    <t>Nº  de  Grupos</t>
  </si>
  <si>
    <t>Hidráulico</t>
  </si>
  <si>
    <t>Térmico</t>
  </si>
  <si>
    <t>Solar</t>
  </si>
  <si>
    <t>Eólico</t>
  </si>
  <si>
    <t>Centrales</t>
  </si>
  <si>
    <t>Grupos</t>
  </si>
  <si>
    <t>EL</t>
  </si>
  <si>
    <t>TG</t>
  </si>
  <si>
    <t>TV</t>
  </si>
  <si>
    <t>CC</t>
  </si>
  <si>
    <t>Etiquetas de fila</t>
  </si>
  <si>
    <t>HI</t>
  </si>
  <si>
    <t>Origen A</t>
  </si>
  <si>
    <t>Central Anuario</t>
  </si>
  <si>
    <t>C.T. PARAMONGA</t>
  </si>
  <si>
    <t>TV01</t>
  </si>
  <si>
    <t>C.T. AGROAURORA</t>
  </si>
  <si>
    <t>G1</t>
  </si>
  <si>
    <t>C.T. SAN JACINTO</t>
  </si>
  <si>
    <t>TV1</t>
  </si>
  <si>
    <t>C.H. CARHUAC</t>
  </si>
  <si>
    <t>G-01</t>
  </si>
  <si>
    <t>C.H. HUALLÍN I</t>
  </si>
  <si>
    <t>G-02</t>
  </si>
  <si>
    <t>C.H. PURMACANA</t>
  </si>
  <si>
    <t>C.T. CAÑA BRAVA</t>
  </si>
  <si>
    <t>C.T. CAÑA BRAVA EMERGENCIA</t>
  </si>
  <si>
    <t>TM5000</t>
  </si>
  <si>
    <t>C.H. MARAÑON</t>
  </si>
  <si>
    <t>TMC5000</t>
  </si>
  <si>
    <t>C.H. LANGUI</t>
  </si>
  <si>
    <t>CAT C32 GRUPO 1</t>
  </si>
  <si>
    <t>C.H. SANTA ROSA I</t>
  </si>
  <si>
    <t>CAT C32 GRUPO 2</t>
  </si>
  <si>
    <t>C.H. SANTA ROSA II</t>
  </si>
  <si>
    <t>FRANCIS 1</t>
  </si>
  <si>
    <t>C.H. CHIMAY</t>
  </si>
  <si>
    <t>FRANCIS 2</t>
  </si>
  <si>
    <t>C.H. YANANGO</t>
  </si>
  <si>
    <t>FRANCIS 3</t>
  </si>
  <si>
    <t>C.H. SAN HILARION</t>
  </si>
  <si>
    <t>Grupo 1</t>
  </si>
  <si>
    <t>C.H. EL PLATANAL</t>
  </si>
  <si>
    <t>Grupo 2</t>
  </si>
  <si>
    <t>C.H. TINGO</t>
  </si>
  <si>
    <t>Grupo 3</t>
  </si>
  <si>
    <t>C.H. COELVIHIDRO 1 - QUIPICO</t>
  </si>
  <si>
    <t>G-1</t>
  </si>
  <si>
    <t>C.H. LA ESPERANZA</t>
  </si>
  <si>
    <t>GR-1</t>
  </si>
  <si>
    <t>C.H. YANAPAMPA</t>
  </si>
  <si>
    <t>GR-2</t>
  </si>
  <si>
    <t>C.H. LARAMATE</t>
  </si>
  <si>
    <t>C.T. LUREN</t>
  </si>
  <si>
    <t>PELTON 1</t>
  </si>
  <si>
    <t>C.T. EL PEDREGAL</t>
  </si>
  <si>
    <t>C.H. CACLIC</t>
  </si>
  <si>
    <t>Allis Charner 1-4</t>
  </si>
  <si>
    <t>C.H. EL GERA</t>
  </si>
  <si>
    <t>C.H. EL MUYO</t>
  </si>
  <si>
    <t>Planta 1</t>
  </si>
  <si>
    <t>C.H. LA PELOTA</t>
  </si>
  <si>
    <t>Planta 2</t>
  </si>
  <si>
    <t>Planta 3</t>
  </si>
  <si>
    <t>C.H. PUCARÁ</t>
  </si>
  <si>
    <t>C.H. QUANDA</t>
  </si>
  <si>
    <t>C.H. SHITARAYACU</t>
  </si>
  <si>
    <t>C.H. TABACONAS</t>
  </si>
  <si>
    <t>DRESS 1</t>
  </si>
  <si>
    <t>C.H. POMAHUACA</t>
  </si>
  <si>
    <t>DRESS 2</t>
  </si>
  <si>
    <t>C.H. LA PISUQUIA</t>
  </si>
  <si>
    <t>C.T. BAGAZAN</t>
  </si>
  <si>
    <t>G2</t>
  </si>
  <si>
    <t>C.T. BAGUA GRANDE</t>
  </si>
  <si>
    <t>PERKINS</t>
  </si>
  <si>
    <t>C.T. BELLAVISTA</t>
  </si>
  <si>
    <t>C.T. CABALLOCOCHA</t>
  </si>
  <si>
    <t>C.T. CABO PANTOJA</t>
  </si>
  <si>
    <t>Turbina 1</t>
  </si>
  <si>
    <t>C.T. CHACHAPOYAS_ELOR</t>
  </si>
  <si>
    <t>Turbina 2</t>
  </si>
  <si>
    <t>C.T. COLONIA ANGAMOS</t>
  </si>
  <si>
    <t>Turbina 3</t>
  </si>
  <si>
    <t>C.T. CONTAMANA</t>
  </si>
  <si>
    <t>Turbina 4</t>
  </si>
  <si>
    <t>C.T. EL ALAMO</t>
  </si>
  <si>
    <t>C.T. EL ESTRECHO</t>
  </si>
  <si>
    <t>C.T. EL PORVENIR</t>
  </si>
  <si>
    <t>C.T. FLOR DE PUNGA</t>
  </si>
  <si>
    <t>C.T. GRAN PERÚ</t>
  </si>
  <si>
    <t>C.T. INAHUAYA</t>
  </si>
  <si>
    <t>C.T. INDIANA</t>
  </si>
  <si>
    <t>C.T. IQT. DIESEL - DIESEL</t>
  </si>
  <si>
    <t>C.T. IQUITOS DIESEL WARTSILA</t>
  </si>
  <si>
    <t>C.T. JENARO HERRERA</t>
  </si>
  <si>
    <t>T-1</t>
  </si>
  <si>
    <t>C.T. LAGUNAS</t>
  </si>
  <si>
    <t>T-2</t>
  </si>
  <si>
    <t>C.T. NAUTA</t>
  </si>
  <si>
    <t>C.T. ORELLANA</t>
  </si>
  <si>
    <t>C.T. PAMPA HERMOZA</t>
  </si>
  <si>
    <t>C.T. PETROPOLIS</t>
  </si>
  <si>
    <t>C.T. PEVAS</t>
  </si>
  <si>
    <t>C.T. REQUENA</t>
  </si>
  <si>
    <t>C.T. SAN PABLO</t>
  </si>
  <si>
    <t>CKD</t>
  </si>
  <si>
    <t>-</t>
  </si>
  <si>
    <t>C.T. SAN ROQUE DE MAQUIA</t>
  </si>
  <si>
    <t>C.T. SANTA CLOTILDE</t>
  </si>
  <si>
    <t>Cat-1_3512</t>
  </si>
  <si>
    <t>C.T. SAPUENA</t>
  </si>
  <si>
    <t>Cat-2_3512</t>
  </si>
  <si>
    <t>C.T. TAMANCO VIEJO</t>
  </si>
  <si>
    <t>DETROIT</t>
  </si>
  <si>
    <t>C.T. TAMSHIYACU</t>
  </si>
  <si>
    <t>CAT3_3516</t>
  </si>
  <si>
    <t>C.T. TARAPOTO</t>
  </si>
  <si>
    <t>EMD</t>
  </si>
  <si>
    <t>C.T. TIERRA BLANCA</t>
  </si>
  <si>
    <t>Cat 2. 3512 Dita</t>
  </si>
  <si>
    <t>C.T. YURIMAGUAS</t>
  </si>
  <si>
    <t>Cat. 3512 Dito</t>
  </si>
  <si>
    <t>C.T. JUAN VELAZCO ALVARADO</t>
  </si>
  <si>
    <t>Cat.4-3412-16878</t>
  </si>
  <si>
    <t>C.T. ISLA SANTA ROSA</t>
  </si>
  <si>
    <t>CUMMINS 3</t>
  </si>
  <si>
    <t>C.T. MAYORUNA</t>
  </si>
  <si>
    <t>MTU 1000</t>
  </si>
  <si>
    <t>C.T. SAN FRANCISCO</t>
  </si>
  <si>
    <t>CKD MODASA</t>
  </si>
  <si>
    <t>C.T. SAN IGNACIO</t>
  </si>
  <si>
    <t>CAT 2 3516</t>
  </si>
  <si>
    <t>C.T. ISLANDIA</t>
  </si>
  <si>
    <t>CAT 3 3516</t>
  </si>
  <si>
    <t>CAT 4 3516 DITA</t>
  </si>
  <si>
    <t>C.H. SANDIA</t>
  </si>
  <si>
    <t>Volvo TD 100</t>
  </si>
  <si>
    <t>C.H. CHUMBAO</t>
  </si>
  <si>
    <t>CAT. D3512</t>
  </si>
  <si>
    <t>C.H. CHUYAPI</t>
  </si>
  <si>
    <t>Cat.2.3512 Dita</t>
  </si>
  <si>
    <t>C.H. HERCCA</t>
  </si>
  <si>
    <t>Cat.3512 Dita</t>
  </si>
  <si>
    <t>C.H. HUANCARAY</t>
  </si>
  <si>
    <t>Cat.4-3412-16877</t>
  </si>
  <si>
    <t>C.H. MANCAHUARA</t>
  </si>
  <si>
    <t>Cat.5-C15-07183</t>
  </si>
  <si>
    <t>EL: GRUPO ELECTROGENO               TG: TURBINA A GAS                 TV: TURBINA A VAPOR            CC: TURBINA EN  CICLO COMBINADO</t>
  </si>
  <si>
    <t>C.H. MATARÁ</t>
  </si>
  <si>
    <t>Cat.6 3516B 0141</t>
  </si>
  <si>
    <t>C.H. POCOHUANCA</t>
  </si>
  <si>
    <t>VolvoPenta TWD1643G</t>
  </si>
  <si>
    <t>(*) Sólo empresas informantes a diciembre 2019</t>
  </si>
  <si>
    <t>C.H. VILCABAMBA</t>
  </si>
  <si>
    <t>MODASA</t>
  </si>
  <si>
    <t>C.T. IBERIA</t>
  </si>
  <si>
    <t>Cat-1 3406</t>
  </si>
  <si>
    <t>C.T. IÑAPARI</t>
  </si>
  <si>
    <t>Cat-2 3306</t>
  </si>
  <si>
    <t>C.H. CANUJA</t>
  </si>
  <si>
    <t>Volvo 03</t>
  </si>
  <si>
    <t>C.S. PURUS</t>
  </si>
  <si>
    <t>Perkins M. 4-326-I</t>
  </si>
  <si>
    <t>C.T. ATALAYA</t>
  </si>
  <si>
    <t>C.T. DIESEL</t>
  </si>
  <si>
    <t>OLYMPIAN</t>
  </si>
  <si>
    <t>C.T.E. PUCALLPA</t>
  </si>
  <si>
    <t>CKD DAT 120</t>
  </si>
  <si>
    <t>C.T. PURUS</t>
  </si>
  <si>
    <t>Cat. C9-225</t>
  </si>
  <si>
    <t>C.H. ZAÑA</t>
  </si>
  <si>
    <t>Cat.5-3412STA-16860</t>
  </si>
  <si>
    <t>C.H. ACOBAMBA</t>
  </si>
  <si>
    <t>Volvo Penta RVM364</t>
  </si>
  <si>
    <t>Volvo2 CAD1641GE</t>
  </si>
  <si>
    <t>C.H. CHALHUAMAYO</t>
  </si>
  <si>
    <t>Vol.3 Pent TWD1643G</t>
  </si>
  <si>
    <t>C.H. CHAMISERIA</t>
  </si>
  <si>
    <t>CUMMINS 1</t>
  </si>
  <si>
    <t>C.H. CHANCHAMAYO</t>
  </si>
  <si>
    <t>CAT.1-16CM32C</t>
  </si>
  <si>
    <t>C.H. CONCEPCION</t>
  </si>
  <si>
    <t>CAT.2-16CM32C</t>
  </si>
  <si>
    <t>C.H. INGENIO</t>
  </si>
  <si>
    <t>CAT-16CM32</t>
  </si>
  <si>
    <t>C.H. LLUSITA</t>
  </si>
  <si>
    <t>WARTSILA 1</t>
  </si>
  <si>
    <t>C.H. MACHU</t>
  </si>
  <si>
    <t>WARTSILA 2</t>
  </si>
  <si>
    <t>C.H. PACCHA</t>
  </si>
  <si>
    <t>WARTSILA 3</t>
  </si>
  <si>
    <t>C.H. PICHANAKI</t>
  </si>
  <si>
    <t>WARTSILA 4</t>
  </si>
  <si>
    <t>WARTSILA 5</t>
  </si>
  <si>
    <t>C.H. QUICAPATA</t>
  </si>
  <si>
    <t>WARTSILA 6</t>
  </si>
  <si>
    <t>C.H. SAN BALVIN</t>
  </si>
  <si>
    <t>WARTSILA 7</t>
  </si>
  <si>
    <t>C.H. SAN FRANCISCO</t>
  </si>
  <si>
    <t>Cat. D-3306</t>
  </si>
  <si>
    <t>C.H. SICAYA HUARISCA</t>
  </si>
  <si>
    <t>CKD DAT-120</t>
  </si>
  <si>
    <t>C.T. AYACUCHO</t>
  </si>
  <si>
    <t>CAT C-18</t>
  </si>
  <si>
    <t>C.T. HUANCAYO</t>
  </si>
  <si>
    <t>CAT. D-3512&lt;G3&gt;</t>
  </si>
  <si>
    <t>C.T. POZUZO</t>
  </si>
  <si>
    <t>VOLVO PENTA TAD1630</t>
  </si>
  <si>
    <t>C.T. SATIPO</t>
  </si>
  <si>
    <t>CAT. 3512 DITA</t>
  </si>
  <si>
    <t>C.T. PASCO</t>
  </si>
  <si>
    <t>CUMMINS</t>
  </si>
  <si>
    <t>MTU-1 1200DS Detroi</t>
  </si>
  <si>
    <t>C.H. CHALACO</t>
  </si>
  <si>
    <t>MTU=2 1200DS Detroi</t>
  </si>
  <si>
    <t>C.H. HUANCABAMBA</t>
  </si>
  <si>
    <t>Cat.C18 G6B20736</t>
  </si>
  <si>
    <t>C.H. QUIROZ</t>
  </si>
  <si>
    <t>Perkins 2506AE15TAG</t>
  </si>
  <si>
    <t>C.H. SICACATE</t>
  </si>
  <si>
    <t>C.T. CANCHAQUE</t>
  </si>
  <si>
    <t>Perkins1 U489142C</t>
  </si>
  <si>
    <t>C.T. HUANCABAMBA</t>
  </si>
  <si>
    <t>Perkins2 U487536C</t>
  </si>
  <si>
    <t>C.T. HUÁPALAS</t>
  </si>
  <si>
    <t>CKD 6S150PV</t>
  </si>
  <si>
    <t>C.T. MORROPON</t>
  </si>
  <si>
    <t>Volvo TD-70G N§1</t>
  </si>
  <si>
    <t>C.T. SANTO DOMINGO</t>
  </si>
  <si>
    <t>CAT 6-3516B-139</t>
  </si>
  <si>
    <t>C.T. SECHURA</t>
  </si>
  <si>
    <t>Cat.1-3512(.208)</t>
  </si>
  <si>
    <t>C.T. TABLAZO COLÁN</t>
  </si>
  <si>
    <t>Cat.3-3512(.219)</t>
  </si>
  <si>
    <t>C.H. BUENOS AIRES NIEPOS</t>
  </si>
  <si>
    <t>CUMMINS 4</t>
  </si>
  <si>
    <t>C.H. CHIRICONGA</t>
  </si>
  <si>
    <t>MTU 1200DS</t>
  </si>
  <si>
    <t>C.H. GUINEAMAYO</t>
  </si>
  <si>
    <t>Cat.</t>
  </si>
  <si>
    <t>C.H. QUEROCOTO</t>
  </si>
  <si>
    <t>C.T. BAMBAMARCA</t>
  </si>
  <si>
    <t>C.T. CHOTA</t>
  </si>
  <si>
    <t>C.T. CUTERVO</t>
  </si>
  <si>
    <t>C.T. LA VIÑA MÓVIL</t>
  </si>
  <si>
    <t>C.T. MOCUPE</t>
  </si>
  <si>
    <t>C.T. MORROPE</t>
  </si>
  <si>
    <t>C.T. MOTUPE MÓVIL</t>
  </si>
  <si>
    <t>C.T. SALAS</t>
  </si>
  <si>
    <t>Cat. C9-180</t>
  </si>
  <si>
    <t>C.H. ANTUNEZ DE MAYOLO</t>
  </si>
  <si>
    <t>CUMMINS_1 C200(050)</t>
  </si>
  <si>
    <t>C.H. RESTITUCION</t>
  </si>
  <si>
    <t>CUMMINS_2 C200(026)</t>
  </si>
  <si>
    <t>C.T. NUEVA TUMBES</t>
  </si>
  <si>
    <t>Volvo PentaTWD1010G</t>
  </si>
  <si>
    <t>C.H. CHARCANI I</t>
  </si>
  <si>
    <t>CAT. D-3412</t>
  </si>
  <si>
    <t>C.H. CHARCANI II</t>
  </si>
  <si>
    <t>C.H. CHARCANI III</t>
  </si>
  <si>
    <t>C.H. CHARCANI IV</t>
  </si>
  <si>
    <t>C.H. CHARCANI V</t>
  </si>
  <si>
    <t>CAT 3516</t>
  </si>
  <si>
    <t>C.H. CHARCANI VI</t>
  </si>
  <si>
    <t>CAT. 3512 TA</t>
  </si>
  <si>
    <t>C.T. CHILINA</t>
  </si>
  <si>
    <t>CAT.2 3512</t>
  </si>
  <si>
    <t>C.T. MOLLENDO</t>
  </si>
  <si>
    <t>CAT.2 D-3512</t>
  </si>
  <si>
    <t>C.T. PISCO</t>
  </si>
  <si>
    <t>C.H. ARICOTA 1</t>
  </si>
  <si>
    <t>C.H. ARICOTA 2</t>
  </si>
  <si>
    <t>C.T. INDEPENDENCIA</t>
  </si>
  <si>
    <t>C.H. PANGOA</t>
  </si>
  <si>
    <t>Cat.5-C15 7925</t>
  </si>
  <si>
    <t>C.H. CANCHAYLLO</t>
  </si>
  <si>
    <t>Cat 3306DI</t>
  </si>
  <si>
    <t>C.H. HUASAHUASI I</t>
  </si>
  <si>
    <t>Cat.3412 81Z19624</t>
  </si>
  <si>
    <t>C.H. HUASAHUASI II</t>
  </si>
  <si>
    <t>Volv.Pent1 RVL-451</t>
  </si>
  <si>
    <t>C.H. RUNATULLO II</t>
  </si>
  <si>
    <t>C.H. RUNATULLO III</t>
  </si>
  <si>
    <t>Volv.Pent1 RVL-251</t>
  </si>
  <si>
    <t>C.H. SANTA CRUZ I</t>
  </si>
  <si>
    <t>CAT1_HUMBOLT</t>
  </si>
  <si>
    <t>C.H. SANTA CRUZ II</t>
  </si>
  <si>
    <t>CAT2_HUMBOLT</t>
  </si>
  <si>
    <t>C.H. MACHUPICCHU</t>
  </si>
  <si>
    <t>CAT3_HUMBOLT</t>
  </si>
  <si>
    <t>C.T. DOLORESPATA</t>
  </si>
  <si>
    <t>CAT4_HUMBOLT</t>
  </si>
  <si>
    <t>C.H. RUCUY</t>
  </si>
  <si>
    <t>CAT5_HUMBOLT</t>
  </si>
  <si>
    <t>C.H. SAN GABAN II</t>
  </si>
  <si>
    <t>Perkins1 R014001C</t>
  </si>
  <si>
    <t>Olympian OLY 1091</t>
  </si>
  <si>
    <t>C.T. TAPARACHI</t>
  </si>
  <si>
    <t>Perkins2 R013699C</t>
  </si>
  <si>
    <t>C.H. RENOVANDES</t>
  </si>
  <si>
    <t>C.H. CHAGLLA</t>
  </si>
  <si>
    <t>C.H. HUANZA</t>
  </si>
  <si>
    <t>BOVING 1</t>
  </si>
  <si>
    <t>C.H. COLLO</t>
  </si>
  <si>
    <t>BOVING 2</t>
  </si>
  <si>
    <t>C.H. JAMBON</t>
  </si>
  <si>
    <t>HYHC</t>
  </si>
  <si>
    <t>C.H. POTRERO</t>
  </si>
  <si>
    <t>C.H. LAS PIZARRAS</t>
  </si>
  <si>
    <t>C.T. GRUPO AUXILIAR PIZARRAS</t>
  </si>
  <si>
    <t>C.H. ACOS</t>
  </si>
  <si>
    <t>C.H. CANTA</t>
  </si>
  <si>
    <t>C.H. NAVA</t>
  </si>
  <si>
    <t>C.H. RAVIRA-PACARAOS</t>
  </si>
  <si>
    <t>C.H. YASO</t>
  </si>
  <si>
    <t>C.T. RAVIRA - PACARAOS</t>
  </si>
  <si>
    <t>C.H. CALLAHUANCA</t>
  </si>
  <si>
    <t>C.H. HUAMPANÍ</t>
  </si>
  <si>
    <t>Pelton</t>
  </si>
  <si>
    <t>C.H. HUINCO</t>
  </si>
  <si>
    <t>C.H. MATUCANA</t>
  </si>
  <si>
    <t>C.H. MOYOPAMPA</t>
  </si>
  <si>
    <t>C.H. HER 1</t>
  </si>
  <si>
    <t>C.T. SANTA ROSA</t>
  </si>
  <si>
    <t>Francis I</t>
  </si>
  <si>
    <t>C.T. VENTANILLA</t>
  </si>
  <si>
    <t>Francis II</t>
  </si>
  <si>
    <t>C.T. MALACAS</t>
  </si>
  <si>
    <t>C.T. MALACAS 2</t>
  </si>
  <si>
    <t>C.T. R.F. MALACAS 3</t>
  </si>
  <si>
    <t>CUMMINS-7</t>
  </si>
  <si>
    <t>C.E. WAYRA</t>
  </si>
  <si>
    <t>CUMMINS_OTTOMOTORES</t>
  </si>
  <si>
    <t>C.S. RUBI</t>
  </si>
  <si>
    <t>C.E. CUPISNIQUE</t>
  </si>
  <si>
    <t>C.E. TALARA</t>
  </si>
  <si>
    <t>C.H. QUITARACSA</t>
  </si>
  <si>
    <t>CAT 3406B</t>
  </si>
  <si>
    <t>C.H. YUNCÁN</t>
  </si>
  <si>
    <t>CAT 3412C-I</t>
  </si>
  <si>
    <t>C.S. INTIPAMPA</t>
  </si>
  <si>
    <t>CAT 3412C-II</t>
  </si>
  <si>
    <t>C.T. CHILCA</t>
  </si>
  <si>
    <t>CAT 3512</t>
  </si>
  <si>
    <t>C.T. ILO 2</t>
  </si>
  <si>
    <t>C.T. NEPI</t>
  </si>
  <si>
    <t>C.T. R.F. ILO</t>
  </si>
  <si>
    <t>C.T. FENIX</t>
  </si>
  <si>
    <t>C.H. 8 DE AGOSTO</t>
  </si>
  <si>
    <t>C.H. EL CARMEN</t>
  </si>
  <si>
    <t>FERRENERGY</t>
  </si>
  <si>
    <t>C.H. LA JOYA</t>
  </si>
  <si>
    <t>PERKINS-HCI434D1L</t>
  </si>
  <si>
    <t>C.H. ANGEL I</t>
  </si>
  <si>
    <t>PERKINS-MP-2251</t>
  </si>
  <si>
    <t>C.H. ANGEL II</t>
  </si>
  <si>
    <t>690 PANELES FOTOVOL</t>
  </si>
  <si>
    <t>C.H. ANGEL III</t>
  </si>
  <si>
    <t>C.T. R.F. IQUITOS NUEVA</t>
  </si>
  <si>
    <t>C.S. MAJES SOLAR</t>
  </si>
  <si>
    <t>C.S. REPARTICION</t>
  </si>
  <si>
    <t>C.H. CATILLUC</t>
  </si>
  <si>
    <t>C.H. CELENDIN</t>
  </si>
  <si>
    <t>G-2</t>
  </si>
  <si>
    <t>C.H. CHICCHE</t>
  </si>
  <si>
    <t>G-3</t>
  </si>
  <si>
    <t>C.H. CHIQUIAN</t>
  </si>
  <si>
    <t>G-4</t>
  </si>
  <si>
    <t>C.H. HUAYUNGA</t>
  </si>
  <si>
    <t>C.H. MARIA JIRAY</t>
  </si>
  <si>
    <t>C.H. PAUCAMARCA</t>
  </si>
  <si>
    <t>C.H. POMABAMBA</t>
  </si>
  <si>
    <t>C.H. SHIPILCO</t>
  </si>
  <si>
    <t>C.H. TARABAMBA</t>
  </si>
  <si>
    <t>C.H. YAMOBAMBA</t>
  </si>
  <si>
    <t>C.T. CHIQUIÁN</t>
  </si>
  <si>
    <t>C.H PATAPO</t>
  </si>
  <si>
    <t>C.H. NUEVO IMPERIAL</t>
  </si>
  <si>
    <t>C.H. HUANCHOR</t>
  </si>
  <si>
    <t>C.H. TAMBORAQUE I</t>
  </si>
  <si>
    <t>C.H. TAMBORAQUE II</t>
  </si>
  <si>
    <t>C.H. YARUCAYA</t>
  </si>
  <si>
    <t>C.T. R.F. PUCALLPA</t>
  </si>
  <si>
    <t>C.T. R.F. PUERTO MALDONADO</t>
  </si>
  <si>
    <t>C.H. SANTA TERESA</t>
  </si>
  <si>
    <t>C.H. CERRO DEL AGUILA</t>
  </si>
  <si>
    <t>C.T. KALLPA</t>
  </si>
  <si>
    <t>C.T. LAS FLORES</t>
  </si>
  <si>
    <t>C.H. RONCADOR</t>
  </si>
  <si>
    <t>C.S. MOQUEGUA FV</t>
  </si>
  <si>
    <t>CAT-M1</t>
  </si>
  <si>
    <t>C.H. CAÑA BRAVA</t>
  </si>
  <si>
    <t>PS-AYC</t>
  </si>
  <si>
    <t>C.H. CAÑON DEL PATO</t>
  </si>
  <si>
    <t>PS-SFC</t>
  </si>
  <si>
    <t>C.H. CARHUAQUERO</t>
  </si>
  <si>
    <t>SKODA-E1</t>
  </si>
  <si>
    <t>C.H. CARHUAQUERO IV</t>
  </si>
  <si>
    <t>SKODA-E2</t>
  </si>
  <si>
    <t>C.S. PANAMERICANA SOLAR</t>
  </si>
  <si>
    <t>CAT-C27M1</t>
  </si>
  <si>
    <t>C.E. PARQUE EÓLICO MARCONA</t>
  </si>
  <si>
    <t>DETROIT-M1</t>
  </si>
  <si>
    <t>C.E. TRES HERMANAS</t>
  </si>
  <si>
    <t>CAT-C27M2</t>
  </si>
  <si>
    <t>C.T. HUAYCOLORO</t>
  </si>
  <si>
    <t>CAT-Ea1</t>
  </si>
  <si>
    <t>C.T. LA GRINGA V</t>
  </si>
  <si>
    <t>CAT-Ea2</t>
  </si>
  <si>
    <t>C.T. CATALINA</t>
  </si>
  <si>
    <t>CAT-M2</t>
  </si>
  <si>
    <t>C.T. R.F. DE GENERACION ETEN</t>
  </si>
  <si>
    <t>C.H. DESARENADOR</t>
  </si>
  <si>
    <t>C.H. TANGUCHE</t>
  </si>
  <si>
    <t>VOLVO-M1</t>
  </si>
  <si>
    <t>C.H. VIRU</t>
  </si>
  <si>
    <t>PERKINS-Ea1</t>
  </si>
  <si>
    <t>C.T. BOCATOMA</t>
  </si>
  <si>
    <t>C.T. PUERTO BRAVO</t>
  </si>
  <si>
    <t>CAT-E1</t>
  </si>
  <si>
    <t>C.T. OQUENDO</t>
  </si>
  <si>
    <t>C.T. SAN NICOLAS</t>
  </si>
  <si>
    <t>C.H. CHANCAY</t>
  </si>
  <si>
    <t>C.H. CURUMUY</t>
  </si>
  <si>
    <t>C.H. POECHOS I</t>
  </si>
  <si>
    <t>KUBOTTA-1</t>
  </si>
  <si>
    <t>C.H. POECHOS II</t>
  </si>
  <si>
    <t>C.H. CARAVELI</t>
  </si>
  <si>
    <t>KUBOTTA-2</t>
  </si>
  <si>
    <t>C.H. CHOCOCO</t>
  </si>
  <si>
    <t>C.H. CHUQUIBAMBA</t>
  </si>
  <si>
    <t>C.H. HUANCA</t>
  </si>
  <si>
    <t>WEIRPUMP-1</t>
  </si>
  <si>
    <t>C.H. ONGORO</t>
  </si>
  <si>
    <t>WEIRPUMP-2</t>
  </si>
  <si>
    <t>C.H. SAN GREGORIO</t>
  </si>
  <si>
    <t>C.T. ATICO</t>
  </si>
  <si>
    <t>Kubota</t>
  </si>
  <si>
    <t>C.T. CARAVELI</t>
  </si>
  <si>
    <t>KUBOTA-1</t>
  </si>
  <si>
    <t>C.T. CHALA</t>
  </si>
  <si>
    <t>V. PENTA 1</t>
  </si>
  <si>
    <t>C.T. COTAHUASI</t>
  </si>
  <si>
    <t>VOLVO 3</t>
  </si>
  <si>
    <t>C.T. OCOÑA</t>
  </si>
  <si>
    <t>CAT-3412</t>
  </si>
  <si>
    <t>C.T. ORCOPAMPA</t>
  </si>
  <si>
    <t>VOLVO PENTA</t>
  </si>
  <si>
    <t>C.T. CERRO VERDE</t>
  </si>
  <si>
    <t>C.T. RECKA</t>
  </si>
  <si>
    <t>CAT 1</t>
  </si>
  <si>
    <t>C.H. CAHUA</t>
  </si>
  <si>
    <t>CAT 2</t>
  </si>
  <si>
    <t>C.H. CHEVES</t>
  </si>
  <si>
    <t>CAT 3</t>
  </si>
  <si>
    <t>C.H. GALLITO CIEGO</t>
  </si>
  <si>
    <t>CAT D 399</t>
  </si>
  <si>
    <t>C.H. HUAYLLACHO</t>
  </si>
  <si>
    <t>SKODA-1</t>
  </si>
  <si>
    <t>C.H. MALPASO</t>
  </si>
  <si>
    <t>SKODA-2</t>
  </si>
  <si>
    <t>C.H. MISAPUQUIO</t>
  </si>
  <si>
    <t>C.H. OROYA</t>
  </si>
  <si>
    <t>CAT. 1</t>
  </si>
  <si>
    <t>C.H. PACHACHACA</t>
  </si>
  <si>
    <t>CAT. 2</t>
  </si>
  <si>
    <t>C.H. PARIAC</t>
  </si>
  <si>
    <t>SKODA</t>
  </si>
  <si>
    <t>C.H. SAN ANTONIO</t>
  </si>
  <si>
    <t>C.H. SAN IGNACIO</t>
  </si>
  <si>
    <t>V.PENTA</t>
  </si>
  <si>
    <t>C.H. YAUPI</t>
  </si>
  <si>
    <t>CAT</t>
  </si>
  <si>
    <t>C.S. TACNA SOLAR</t>
  </si>
  <si>
    <t>CKD. 2</t>
  </si>
  <si>
    <t>C.T. STO. DOMINGO DE LOS OLLEROS</t>
  </si>
  <si>
    <t>CKD. 3</t>
  </si>
  <si>
    <t>C.T. AGUAYTÍA</t>
  </si>
  <si>
    <t>SKODA 1</t>
  </si>
  <si>
    <t>Black Start</t>
  </si>
  <si>
    <t>TG-01</t>
  </si>
  <si>
    <t>Caterp-3512</t>
  </si>
  <si>
    <t>Caterpillar</t>
  </si>
  <si>
    <t>Grupo G.E</t>
  </si>
  <si>
    <t>Vol-TD100</t>
  </si>
  <si>
    <t>CKD. HOROV.</t>
  </si>
  <si>
    <t>Volvo TD70</t>
  </si>
  <si>
    <t>Grupo 4</t>
  </si>
  <si>
    <t>Grupo 5</t>
  </si>
  <si>
    <t>Grupo 6</t>
  </si>
  <si>
    <t>Grupo 7</t>
  </si>
  <si>
    <t>MAK-1</t>
  </si>
  <si>
    <t>MAK-2</t>
  </si>
  <si>
    <t>SULZER 1</t>
  </si>
  <si>
    <t>SULZER 2</t>
  </si>
  <si>
    <t>Turbogas 1</t>
  </si>
  <si>
    <t>Turbogas 2</t>
  </si>
  <si>
    <t>GRUPO N°4</t>
  </si>
  <si>
    <t>GRUPO Nº1</t>
  </si>
  <si>
    <t>GRUPO Nº2</t>
  </si>
  <si>
    <t>GRUPO Nº3</t>
  </si>
  <si>
    <t>ALCO 1</t>
  </si>
  <si>
    <t>ALCO 2</t>
  </si>
  <si>
    <t>G.MOTORS1</t>
  </si>
  <si>
    <t>G.MOTORS2</t>
  </si>
  <si>
    <t>G.MOTORS3</t>
  </si>
  <si>
    <t>CENTRAL</t>
  </si>
  <si>
    <t>G01</t>
  </si>
  <si>
    <t>G3</t>
  </si>
  <si>
    <t>Grupo Nº 1</t>
  </si>
  <si>
    <t>Grupo Nº 2</t>
  </si>
  <si>
    <t>A1</t>
  </si>
  <si>
    <t>FRANCIS Nº 1</t>
  </si>
  <si>
    <t>FRANCIS Nº 2</t>
  </si>
  <si>
    <t>PELTON Nº 1</t>
  </si>
  <si>
    <t>PELTON Nº 2</t>
  </si>
  <si>
    <t>Turgo Nº 1</t>
  </si>
  <si>
    <t>Turgo Nº 2</t>
  </si>
  <si>
    <t>FRANCIS 4</t>
  </si>
  <si>
    <t>FRANCIS Nº 6</t>
  </si>
  <si>
    <t>KUBOTTA Nº 4</t>
  </si>
  <si>
    <t>GRUPO PLACA ZQ-4288</t>
  </si>
  <si>
    <t>MODASA 515kW</t>
  </si>
  <si>
    <t>Kumins170kW</t>
  </si>
  <si>
    <t>Luvegi 700kW</t>
  </si>
  <si>
    <t>Cummins G0064</t>
  </si>
  <si>
    <t>Cummins G0668</t>
  </si>
  <si>
    <t>GR-3</t>
  </si>
  <si>
    <t>GR-4</t>
  </si>
  <si>
    <t>TG-2</t>
  </si>
  <si>
    <t>TG-3</t>
  </si>
  <si>
    <t>TG-4</t>
  </si>
  <si>
    <t>TG-5</t>
  </si>
  <si>
    <t>TG-6</t>
  </si>
  <si>
    <t>TG-7</t>
  </si>
  <si>
    <t>TG-8</t>
  </si>
  <si>
    <t>TV-7</t>
  </si>
  <si>
    <t>UNIDAD TG-6</t>
  </si>
  <si>
    <t>Unid. TG-4</t>
  </si>
  <si>
    <t>Unid. TG-5</t>
  </si>
  <si>
    <t>Circuito 1</t>
  </si>
  <si>
    <t>Circuito 10</t>
  </si>
  <si>
    <t>Circuito 2</t>
  </si>
  <si>
    <t>Circuito 3</t>
  </si>
  <si>
    <t>Circuito 4</t>
  </si>
  <si>
    <t>Circuito 5</t>
  </si>
  <si>
    <t>Circuito 6</t>
  </si>
  <si>
    <t>Circuito 7</t>
  </si>
  <si>
    <t>Circuito 8</t>
  </si>
  <si>
    <t>Circuito 9</t>
  </si>
  <si>
    <t>TG11</t>
  </si>
  <si>
    <t>TG12</t>
  </si>
  <si>
    <t>TG21</t>
  </si>
  <si>
    <t>TG41</t>
  </si>
  <si>
    <t>TV21</t>
  </si>
  <si>
    <t>TV41</t>
  </si>
  <si>
    <t>HITACHI TCDF RE. CO</t>
  </si>
  <si>
    <t>TG1 NEPI</t>
  </si>
  <si>
    <t>TG2 NEPI</t>
  </si>
  <si>
    <t>TG3 NEPI</t>
  </si>
  <si>
    <t>INV 123</t>
  </si>
  <si>
    <t>INV 456</t>
  </si>
  <si>
    <t>INV 789</t>
  </si>
  <si>
    <t>GE (TG1)</t>
  </si>
  <si>
    <t>GE (TG2)</t>
  </si>
  <si>
    <t>GE (TG3)</t>
  </si>
  <si>
    <t>TV10</t>
  </si>
  <si>
    <t>G-5</t>
  </si>
  <si>
    <t>G-6</t>
  </si>
  <si>
    <t>G-7</t>
  </si>
  <si>
    <t>CS REPARTICION20T</t>
  </si>
  <si>
    <t>Grupo U.Gen.1</t>
  </si>
  <si>
    <t>Grupo U.Gen.2</t>
  </si>
  <si>
    <t>Grupo U.Gen 2</t>
  </si>
  <si>
    <t>Grupo U.Gen.3</t>
  </si>
  <si>
    <t>Ansaldo 1</t>
  </si>
  <si>
    <t>Ansaldo 2</t>
  </si>
  <si>
    <t>Grupos 1</t>
  </si>
  <si>
    <t>Grupos 2</t>
  </si>
  <si>
    <t>UG1</t>
  </si>
  <si>
    <t>UG2</t>
  </si>
  <si>
    <t>G1-G25</t>
  </si>
  <si>
    <t>G1-G11</t>
  </si>
  <si>
    <t>01</t>
  </si>
  <si>
    <t>02</t>
  </si>
  <si>
    <t>TG1</t>
  </si>
  <si>
    <t>TG2</t>
  </si>
  <si>
    <t>TG3</t>
  </si>
  <si>
    <t>G Marcona</t>
  </si>
  <si>
    <t>Grupos 1-2-3</t>
  </si>
  <si>
    <t>GRUPOS 1-2</t>
  </si>
  <si>
    <t>Grupos 1_2</t>
  </si>
  <si>
    <t>GT 1</t>
  </si>
  <si>
    <t>GT 2</t>
  </si>
  <si>
    <t>UNID. DE EMERGENCIA</t>
  </si>
  <si>
    <t>GRUPO NºD1</t>
  </si>
  <si>
    <t>Grupo Nº T1</t>
  </si>
  <si>
    <t>Grupo Nº T2</t>
  </si>
  <si>
    <t>Grupo Nº 01</t>
  </si>
  <si>
    <t>Grupo Nº 02</t>
  </si>
  <si>
    <t>Grupo Nº 03</t>
  </si>
  <si>
    <t>GE-BOC 01</t>
  </si>
  <si>
    <t>TG4</t>
  </si>
  <si>
    <t>TV2</t>
  </si>
  <si>
    <t>CUMMINS ONAN</t>
  </si>
  <si>
    <t>UNIDAD 1</t>
  </si>
  <si>
    <t>UNIDAD 2</t>
  </si>
  <si>
    <t>UNIDAD 3</t>
  </si>
  <si>
    <t>JMW-1</t>
  </si>
  <si>
    <t>JMW-2</t>
  </si>
  <si>
    <t>Kubota 1</t>
  </si>
  <si>
    <t>Kubota 2</t>
  </si>
  <si>
    <t>ESCHER WYSS 1</t>
  </si>
  <si>
    <t>ESCHER WYSS 2</t>
  </si>
  <si>
    <t>Hydraulic</t>
  </si>
  <si>
    <t>Francis</t>
  </si>
  <si>
    <t>TURBAL</t>
  </si>
  <si>
    <t>Leffel</t>
  </si>
  <si>
    <t>PERKINS 1</t>
  </si>
  <si>
    <t>PERKINS 2</t>
  </si>
  <si>
    <t>PERKINS 3</t>
  </si>
  <si>
    <t>PERKINS 4</t>
  </si>
  <si>
    <t>Volvo Penta 2</t>
  </si>
  <si>
    <t>ALGESA</t>
  </si>
  <si>
    <t>DAEWO</t>
  </si>
  <si>
    <t>CAT2</t>
  </si>
  <si>
    <t>AREM 1</t>
  </si>
  <si>
    <t>AREM 2</t>
  </si>
  <si>
    <t>VOLVO1</t>
  </si>
  <si>
    <t>VOLVO2</t>
  </si>
  <si>
    <t>DOOSAN</t>
  </si>
  <si>
    <t>TG-1</t>
  </si>
  <si>
    <t>G4</t>
  </si>
  <si>
    <t>CH2</t>
  </si>
  <si>
    <t>CH2 G2</t>
  </si>
  <si>
    <t>CH3 N</t>
  </si>
  <si>
    <t>CH3 N G2</t>
  </si>
  <si>
    <t>CH4 G-1</t>
  </si>
  <si>
    <t>CH4 G-2</t>
  </si>
  <si>
    <t>G5</t>
  </si>
  <si>
    <t/>
  </si>
  <si>
    <t>3.2.1.2.  Para uso propio (*)</t>
  </si>
  <si>
    <t>N°</t>
  </si>
  <si>
    <t>Principales empresas</t>
  </si>
  <si>
    <t>total de</t>
  </si>
  <si>
    <t xml:space="preserve">Nº  de </t>
  </si>
  <si>
    <t xml:space="preserve"> Nº  de  centrales</t>
  </si>
  <si>
    <t xml:space="preserve">centrales </t>
  </si>
  <si>
    <t>C.T. TURBO GENERADOR 1</t>
  </si>
  <si>
    <t>C.T. TURBO GENERADOR 2</t>
  </si>
  <si>
    <t>C.T. TURBO GENERADOR 3</t>
  </si>
  <si>
    <t>C.T. TURBO GENERADOR 4</t>
  </si>
  <si>
    <t>C.T. TURBO GENERADOR 5</t>
  </si>
  <si>
    <t>C.T. UNIDAD DIESEL</t>
  </si>
  <si>
    <t>C.T. GAS</t>
  </si>
  <si>
    <t>C.T. AREQUIPA</t>
  </si>
  <si>
    <t>C.T. MOLINOS CALLAO</t>
  </si>
  <si>
    <t>C.T. MOLINOS SANTA ROSA</t>
  </si>
  <si>
    <t>C.T. NICOVITA TRUJILLO</t>
  </si>
  <si>
    <t>C.T. OLEAGINOSA CALLAO</t>
  </si>
  <si>
    <t>C.T. PLANTA FAR. FIDEIRIA</t>
  </si>
  <si>
    <t>C.T. ANABI</t>
  </si>
  <si>
    <t>C.T. ANAMA</t>
  </si>
  <si>
    <t>C.T. QUELLAVECO</t>
  </si>
  <si>
    <t>C.T. SALVIANI</t>
  </si>
  <si>
    <t>C.T. CORTADERA</t>
  </si>
  <si>
    <t>C.T. APUMAYO</t>
  </si>
  <si>
    <t>C.T. JESICA</t>
  </si>
  <si>
    <t>C.T. TUCARI</t>
  </si>
  <si>
    <t>C.T. PLANTA CHANCAY</t>
  </si>
  <si>
    <t>C.T. PLANTA PISCO</t>
  </si>
  <si>
    <t>C.T. CARTAVIO</t>
  </si>
  <si>
    <t>C.T. CASA GRANDE</t>
  </si>
  <si>
    <t>C.H. SANTA INES</t>
  </si>
  <si>
    <t>C.T. PACASMAYO</t>
  </si>
  <si>
    <t>C.T. CEMENTOS RIOJA</t>
  </si>
  <si>
    <t>C.T. CELIMA 01</t>
  </si>
  <si>
    <t>C.T. CELIMA 02</t>
  </si>
  <si>
    <t>C.T. CELIMA 03</t>
  </si>
  <si>
    <t>C.T. SAN JUAN</t>
  </si>
  <si>
    <t>C.T. CALCAREOS</t>
  </si>
  <si>
    <t>C.T. EL CARMEN</t>
  </si>
  <si>
    <t>C.T. JUANITA</t>
  </si>
  <si>
    <t>C.H. EL TINGO</t>
  </si>
  <si>
    <t>C.T. J.A. SAMANIEGO ALC</t>
  </si>
  <si>
    <t>C.T. PATAZ</t>
  </si>
  <si>
    <t>C.H. CASHAUCRO</t>
  </si>
  <si>
    <t>C.H. HUALLANCA NUEVA</t>
  </si>
  <si>
    <t>C.H. PALLCA</t>
  </si>
  <si>
    <t>C.T. HUANZALÁ</t>
  </si>
  <si>
    <t>C.T. PALLCA</t>
  </si>
  <si>
    <t>C.T. LOTE X</t>
  </si>
  <si>
    <t>C.H. HUANCARAMA</t>
  </si>
  <si>
    <t>C.H. HUAPA</t>
  </si>
  <si>
    <t>C.H. PATÓN</t>
  </si>
  <si>
    <t>C.H. TUCSIPAMPA</t>
  </si>
  <si>
    <t>C.T. CORDOVA</t>
  </si>
  <si>
    <t>C.T. ISHIHUINCA</t>
  </si>
  <si>
    <t>C.T. MALLAY</t>
  </si>
  <si>
    <t>C.T. UCHUCCHACUA</t>
  </si>
  <si>
    <t>C.T. TINTAYA</t>
  </si>
  <si>
    <t>C.T. ARCATA</t>
  </si>
  <si>
    <t>C.T. ARES</t>
  </si>
  <si>
    <t>C.T. PALLANCATA</t>
  </si>
  <si>
    <t>C.T. SELENE</t>
  </si>
  <si>
    <t>C.T. SIPÁN</t>
  </si>
  <si>
    <t>C.T. MINA</t>
  </si>
  <si>
    <t>C.T. PLANTA</t>
  </si>
  <si>
    <t>C.H. BAÑOS I</t>
  </si>
  <si>
    <t>C.H. BAÑOS II</t>
  </si>
  <si>
    <t>C.H. BAÑOS III</t>
  </si>
  <si>
    <t>C.H. BAÑOS IV</t>
  </si>
  <si>
    <t>C.H. BAÑOS V</t>
  </si>
  <si>
    <t>C.H. CACRAY</t>
  </si>
  <si>
    <t>C.H. FRANCOIS</t>
  </si>
  <si>
    <t>C.H. HUANCHAY</t>
  </si>
  <si>
    <t>C.H. SAN JOSÉ</t>
  </si>
  <si>
    <t>TOTAL  USO PROPIO *</t>
  </si>
  <si>
    <t>C.H. SHAGUA</t>
  </si>
  <si>
    <t>C.H. YANAHUIN</t>
  </si>
  <si>
    <t>C.T. ESPERANZA</t>
  </si>
  <si>
    <t>C.T. PLANTA CONCENTRADORA</t>
  </si>
  <si>
    <t>3.2.1.3.  Total de centrales eléctricas para el mercado eléctrico y uso propio</t>
  </si>
  <si>
    <t>C.T. TAJO DON PABLO</t>
  </si>
  <si>
    <t xml:space="preserve"> </t>
  </si>
  <si>
    <t>C.T. KOLPA</t>
  </si>
  <si>
    <t>C.H. MONOBAMBA</t>
  </si>
  <si>
    <t>Tipo de mercado</t>
  </si>
  <si>
    <t>Total Actividad</t>
  </si>
  <si>
    <t>C.T. SAN VICENTE</t>
  </si>
  <si>
    <t>Mercado eléctrico</t>
  </si>
  <si>
    <t>C.H. MINI CC.HH.EL TINGO</t>
  </si>
  <si>
    <t>Uso propio</t>
  </si>
  <si>
    <t>Total por origen</t>
  </si>
  <si>
    <t>C.H. LLAPAY</t>
  </si>
  <si>
    <t>C.T. PLANTA CHIMBOTE</t>
  </si>
  <si>
    <t>(*) Empresas informantes a diciembre 2019.</t>
  </si>
  <si>
    <t>C.T. PLANTA SUPE</t>
  </si>
  <si>
    <t>C.T. PLANTA TAMBO DE MORA</t>
  </si>
  <si>
    <t>C.H. PÍAS 1</t>
  </si>
  <si>
    <t>C.T. PARCOY</t>
  </si>
  <si>
    <t>C.T. ACEROS</t>
  </si>
  <si>
    <t>C.T. CORPORACIÓN 1</t>
  </si>
  <si>
    <t>C.T. CORPORACIÓN 2</t>
  </si>
  <si>
    <t>C.T. VINCHOS</t>
  </si>
  <si>
    <t>C.T. TUMÁN</t>
  </si>
  <si>
    <t>C.T. CONTONGA</t>
  </si>
  <si>
    <t>C.T. ISCAYCRUZ</t>
  </si>
  <si>
    <t>C.H. RAPAZ II</t>
  </si>
  <si>
    <t>C.T. LAGSAURA</t>
  </si>
  <si>
    <t>C.H. SAN JUDAS TADEO</t>
  </si>
  <si>
    <t>C.H. SAN MARTÍN DE PORRES</t>
  </si>
  <si>
    <t>C.T. PACHAPAQUI</t>
  </si>
  <si>
    <t>C.T. PLANTA HUACHIPA</t>
  </si>
  <si>
    <t>C.T. TEXTIL PIURA</t>
  </si>
  <si>
    <t>C.T. IEQSA</t>
  </si>
  <si>
    <t>C.T. RIO SECO</t>
  </si>
  <si>
    <t>C.T. UBINAS</t>
  </si>
  <si>
    <t>C.T. AGUA CALIENTE</t>
  </si>
  <si>
    <t>C.T. MAQUIA</t>
  </si>
  <si>
    <t>C.T. NUEVA REFINERIA</t>
  </si>
  <si>
    <t>C.T. PACAYA</t>
  </si>
  <si>
    <t>C.T. PUERTO ORIENTE</t>
  </si>
  <si>
    <t>C.T. MEPSA</t>
  </si>
  <si>
    <t>C.T. SAN ANDRES</t>
  </si>
  <si>
    <t>C.T. HUAYLLACHO</t>
  </si>
  <si>
    <t>GRUPOS ALQUILADOS</t>
  </si>
  <si>
    <t>C.T. LA ZANJA</t>
  </si>
  <si>
    <t>C.T. CHINA LINDA</t>
  </si>
  <si>
    <t>C.T. GOLD MILL</t>
  </si>
  <si>
    <t>C.T. LA PLAJUELA</t>
  </si>
  <si>
    <t>C.T. MAQUI MAQUI</t>
  </si>
  <si>
    <t>C.T. PAMPA LARGA</t>
  </si>
  <si>
    <t>C.T. POND. DE CARACHUGO</t>
  </si>
  <si>
    <t>C.T. QUINUA</t>
  </si>
  <si>
    <t>C.T. YANACOCHA NORTE</t>
  </si>
  <si>
    <t>C.T. YANAQUIHUA</t>
  </si>
  <si>
    <t>C.T. FUNDICIÓN DIESEL</t>
  </si>
  <si>
    <t>C.T. FUNDICIÓN GAS NATURAL</t>
  </si>
  <si>
    <t>C.T. PUCAMARCA</t>
  </si>
  <si>
    <t>C.T. SAN RAFAEL</t>
  </si>
  <si>
    <t>C.H. CHAPRIN</t>
  </si>
  <si>
    <t>C.H. MARCAPAMPA</t>
  </si>
  <si>
    <t>C.T. CAJAMARQUILLA (EL)</t>
  </si>
  <si>
    <t>C.T. CAJAMARQUILLA (TV)</t>
  </si>
  <si>
    <t>C.T. CAJAMARQUILLA 1 (EL)</t>
  </si>
  <si>
    <t>C.T. CAJAMARQUILLA 2 (EL)</t>
  </si>
  <si>
    <t>C.T. CAJAMARQUILLA 2 (TV)</t>
  </si>
  <si>
    <t>C.T. CAJAMARQUILLA 3 (EL)</t>
  </si>
  <si>
    <t>C.H. CANDELARIA</t>
  </si>
  <si>
    <t>C.T. MILPO</t>
  </si>
  <si>
    <t>C.T. OXIDO DE PASCO</t>
  </si>
  <si>
    <t>C.T. GUAYABAL</t>
  </si>
  <si>
    <t>C.T. HUAYURI</t>
  </si>
  <si>
    <t>C.T. MINICENTRALES L-1AB</t>
  </si>
  <si>
    <t>C.T. PAMPA MELCHORITA II</t>
  </si>
  <si>
    <t>C.T. BAYOVAR</t>
  </si>
  <si>
    <t>C.T. CALLAO</t>
  </si>
  <si>
    <t>C.T. MALABRIGO</t>
  </si>
  <si>
    <t>C.T. PISCO NORTE</t>
  </si>
  <si>
    <t>C.T. PISCO SUR</t>
  </si>
  <si>
    <t>C.T. SAMANCO</t>
  </si>
  <si>
    <t>C.T. SUPE</t>
  </si>
  <si>
    <t>C.T. TAMBO DE MORA</t>
  </si>
  <si>
    <t>C.T. NEPESUR</t>
  </si>
  <si>
    <t>C.T. ANDOAS</t>
  </si>
  <si>
    <t>C.T. ESTACION 1</t>
  </si>
  <si>
    <t>C.T. ESTACION 5</t>
  </si>
  <si>
    <t>C.T. ESTACION 6</t>
  </si>
  <si>
    <t>C.T. ESTACION 7</t>
  </si>
  <si>
    <t>C.T. ESTACION 8</t>
  </si>
  <si>
    <t>C.T. ESTACION 9</t>
  </si>
  <si>
    <t>C.T. ESTACION MORONA</t>
  </si>
  <si>
    <t>C.T. REFINERÍA IQUITOS</t>
  </si>
  <si>
    <t>C.T. 130X - PAVAYACU</t>
  </si>
  <si>
    <t>C.T. 149 - PAVAYACU</t>
  </si>
  <si>
    <t>C.T. BAT. 3 YANAYACU</t>
  </si>
  <si>
    <t>C.T. BAT. 8 CHAMBIRA</t>
  </si>
  <si>
    <t>C.T. BAT.5 - PAVAYACU</t>
  </si>
  <si>
    <t>C.T. CAPIRONA</t>
  </si>
  <si>
    <t>C.T. CORRIENTES 1</t>
  </si>
  <si>
    <t>C.T. CORRIENTES 2</t>
  </si>
  <si>
    <t>C.T. NUEVA ESPERANZA</t>
  </si>
  <si>
    <t>C.T. FRACCIONAMIENTO PISCO</t>
  </si>
  <si>
    <t>C.T. MALVINAS</t>
  </si>
  <si>
    <t>C.T. RIO SECO - EL</t>
  </si>
  <si>
    <t>C.T. RIO SECO - TV</t>
  </si>
  <si>
    <t>C.T. LA PAMPILLA</t>
  </si>
  <si>
    <t>C.T. NEGRITOS</t>
  </si>
  <si>
    <t>C.H. JUPAYRAGRA</t>
  </si>
  <si>
    <t>C.H. RIO BLANCO</t>
  </si>
  <si>
    <t>C.H. SACSAMARCA</t>
  </si>
  <si>
    <t>C.H. YAULI</t>
  </si>
  <si>
    <t>C.H. CUAJONE</t>
  </si>
  <si>
    <t>C.T. EMERGENCIA FUND ILO</t>
  </si>
  <si>
    <t>C.T. REFINERÍA</t>
  </si>
  <si>
    <t>C.T. SUDAMERICANA</t>
  </si>
  <si>
    <t>C.T. CHIMBOTE</t>
  </si>
  <si>
    <t>C.T. ILO</t>
  </si>
  <si>
    <t>C.T. MATARANI</t>
  </si>
  <si>
    <t>C.T. PAITA</t>
  </si>
  <si>
    <t>C.T. VEGUETA</t>
  </si>
  <si>
    <t>C.T. TRUPAL</t>
  </si>
  <si>
    <t>C.H. CARPAPATA I</t>
  </si>
  <si>
    <t>C.H. CARPAPATA II</t>
  </si>
  <si>
    <t>C.H. CARPAPATA III</t>
  </si>
  <si>
    <t>C.T. ANDINO</t>
  </si>
  <si>
    <t>C.T. ATOCONGO</t>
  </si>
  <si>
    <t>C.T. CEMENTOS LIMA</t>
  </si>
  <si>
    <t>C.T. CEMENTOS LIMA 2</t>
  </si>
  <si>
    <t>C.T. AREQUIPA DORADA</t>
  </si>
  <si>
    <t>C.T. ATE</t>
  </si>
  <si>
    <t>C.T. CUSCO</t>
  </si>
  <si>
    <t>C.T. MALTERIA LIMA</t>
  </si>
  <si>
    <t>C.T. MOTUPE</t>
  </si>
  <si>
    <t>C.T. ANDAYCHAGUA</t>
  </si>
  <si>
    <t>C.T. CARAHUACRA</t>
  </si>
  <si>
    <t>C.T. CERRO DE PASCO</t>
  </si>
  <si>
    <t>C.T. PLANTA VICTORIA</t>
  </si>
  <si>
    <t>C.T. SAN CRISTOBAL</t>
  </si>
  <si>
    <t>C.T. TICLIO</t>
  </si>
  <si>
    <t>3.2.2 Centrales eléctricas representativas por tipo de generación</t>
  </si>
  <si>
    <t>3.2.2.1 Centrales Hidráulicas</t>
  </si>
  <si>
    <t xml:space="preserve">  Empresa</t>
  </si>
  <si>
    <t>Central</t>
  </si>
  <si>
    <t>Potencia  Instalada</t>
  </si>
  <si>
    <t>Producción</t>
  </si>
  <si>
    <t>(MW)</t>
  </si>
  <si>
    <t>% P.I.</t>
  </si>
  <si>
    <t>GW.h</t>
  </si>
  <si>
    <t>% P.B.</t>
  </si>
  <si>
    <t>Suma de PI OK</t>
  </si>
  <si>
    <t>Suma de Energía GWh</t>
  </si>
  <si>
    <t xml:space="preserve"> % P.I. : Es el porcentaje respecto a la potencia instalada total 2019</t>
  </si>
  <si>
    <t xml:space="preserve"> % P.B. : Es el porcentaje respecto a la producción de energía total 2019</t>
  </si>
  <si>
    <t>3.2.2.2 Centrales Térmicas</t>
  </si>
  <si>
    <t>Energía</t>
  </si>
  <si>
    <t>De Ciclo Combinado</t>
  </si>
  <si>
    <t>De Ciclo Convencional</t>
  </si>
  <si>
    <t>De Reserva Fría</t>
  </si>
  <si>
    <t>C.T. RF PUCALLPA</t>
  </si>
  <si>
    <t>C.T. RF PUERTO MALDONADO</t>
  </si>
  <si>
    <t>3.2.2.3. Centrales del mercado electrico con Recursos Energéticos Renovables (RER*)</t>
  </si>
  <si>
    <t>N° de Subasta RER</t>
  </si>
  <si>
    <t>Integrante</t>
  </si>
  <si>
    <t>Recurso</t>
  </si>
  <si>
    <t xml:space="preserve">PI </t>
  </si>
  <si>
    <t>PE</t>
  </si>
  <si>
    <t>RER</t>
  </si>
  <si>
    <t>Suma de PE OK</t>
  </si>
  <si>
    <t>TERCERA</t>
  </si>
  <si>
    <t>COES</t>
  </si>
  <si>
    <t>PRIMERA</t>
  </si>
  <si>
    <t>NO COES</t>
  </si>
  <si>
    <t>SEGUNDA</t>
  </si>
  <si>
    <t>CUARTA</t>
  </si>
  <si>
    <t>Subtotal Hidráulicas RER</t>
  </si>
  <si>
    <t>Biomasa y Biogas</t>
  </si>
  <si>
    <t>Bagazo</t>
  </si>
  <si>
    <t>Biogás</t>
  </si>
  <si>
    <t>Subtotal Biomasa y Biogas</t>
  </si>
  <si>
    <t>Subtotal Solares</t>
  </si>
  <si>
    <t>Subtotal Eólicas</t>
  </si>
  <si>
    <t>Total RER</t>
  </si>
  <si>
    <t>% Del total disponible en el Mercado Eléctrico - SEIN</t>
  </si>
  <si>
    <t>(*) Centrales que poseen concesión RER, de acuerdo al registro de la Dirección de Concesiones Eléctricas (DCE) de la DGE - MEM.</t>
  </si>
  <si>
    <t>FILTRO</t>
  </si>
  <si>
    <t>(en blanco)</t>
  </si>
  <si>
    <t>3.2.3.  Modificaciones en el parque generador</t>
  </si>
  <si>
    <t>Filtro</t>
  </si>
  <si>
    <t>MERCADO ELÉCTRICO</t>
  </si>
  <si>
    <t>3.2.3.1.  Modificaciones del parque generador para el mercado eléctrico</t>
  </si>
  <si>
    <t>Informa_A</t>
  </si>
  <si>
    <t>A) Incremento y decremento de potencia instalada</t>
  </si>
  <si>
    <t>Central_A</t>
  </si>
  <si>
    <t>Nom Gru A</t>
  </si>
  <si>
    <t>Suma de PI 2018</t>
  </si>
  <si>
    <t>A.1) A nivel de empresas:</t>
  </si>
  <si>
    <t>PI 2018</t>
  </si>
  <si>
    <t>PI 2019</t>
  </si>
  <si>
    <t>Nuevos Ingresos de empresas</t>
  </si>
  <si>
    <t>Detroit</t>
  </si>
  <si>
    <t>Unidad / 
Grupo</t>
  </si>
  <si>
    <t>Tipo de 
Unididad/Grupo</t>
  </si>
  <si>
    <t>Potencia Instalada (MW)</t>
  </si>
  <si>
    <t>Desde</t>
  </si>
  <si>
    <t>nueva empresa</t>
  </si>
  <si>
    <t>noviembre</t>
  </si>
  <si>
    <t xml:space="preserve">               Total</t>
  </si>
  <si>
    <t>Retiro de empresas</t>
  </si>
  <si>
    <t>Unidad /
 Grupo</t>
  </si>
  <si>
    <t>Total</t>
  </si>
  <si>
    <t>A.2) A nivel de centrales de generación:</t>
  </si>
  <si>
    <t>PELTON 2</t>
  </si>
  <si>
    <t>Nuevos Ingresos de centrales</t>
  </si>
  <si>
    <t>Retiro o baja de centrales</t>
  </si>
  <si>
    <t>A.3)</t>
  </si>
  <si>
    <t xml:space="preserve"> A nivel de unidades (grupos) de centrales de generación:</t>
  </si>
  <si>
    <t>Nuevos ingresos de unidades / grupos</t>
  </si>
  <si>
    <t>En la central:</t>
  </si>
  <si>
    <t>Retiro o baja de grupos</t>
  </si>
  <si>
    <t>B) Modificación de Datos y Transferencias</t>
  </si>
  <si>
    <t xml:space="preserve"> Cambio de Razón Social de empresas y/o nombre de centrales</t>
  </si>
  <si>
    <t>B.1)</t>
  </si>
  <si>
    <t>Razón Social Anterior</t>
  </si>
  <si>
    <t>Nueva Razón Social</t>
  </si>
  <si>
    <t xml:space="preserve">B.2) </t>
  </si>
  <si>
    <t>Transferencia de unidades (grupos) entre Centrales de la misma empresa</t>
  </si>
  <si>
    <t>De Central</t>
  </si>
  <si>
    <t>A Central</t>
  </si>
  <si>
    <t>Unidad / Grupo</t>
  </si>
  <si>
    <t>Enero</t>
  </si>
  <si>
    <t xml:space="preserve">B.3) </t>
  </si>
  <si>
    <t>Transferencia de unidades (grupos) entre centrales de diferentes empresas</t>
  </si>
  <si>
    <t>De empresa</t>
  </si>
  <si>
    <t>A Empresa</t>
  </si>
  <si>
    <t>C) Incorporación a informantes</t>
  </si>
  <si>
    <t>Tipo de
Unidad</t>
  </si>
  <si>
    <t>Potencia
 (MW)</t>
  </si>
  <si>
    <r>
      <rPr>
        <u/>
        <sz val="10"/>
        <rFont val="Arial"/>
        <family val="2"/>
      </rPr>
      <t>Nota</t>
    </r>
    <r>
      <rPr>
        <sz val="10"/>
        <rFont val="Arial"/>
        <family val="2"/>
      </rPr>
      <t xml:space="preserve"> :</t>
    </r>
  </si>
  <si>
    <t>HI :</t>
  </si>
  <si>
    <t>Turbina hidráulica</t>
  </si>
  <si>
    <t xml:space="preserve">EL: </t>
  </si>
  <si>
    <t>Electrógeno</t>
  </si>
  <si>
    <t>TV :</t>
  </si>
  <si>
    <t>Turbo Vapor</t>
  </si>
  <si>
    <t>TG :</t>
  </si>
  <si>
    <t>Turbo Gas</t>
  </si>
  <si>
    <t>FV :</t>
  </si>
  <si>
    <t>Módulo Fotovoltáico</t>
  </si>
  <si>
    <t>TE :</t>
  </si>
  <si>
    <t>Turbina Eólica</t>
  </si>
  <si>
    <t xml:space="preserve">3.2.3.2.   Modificaciones del parque generador para uso propio </t>
  </si>
  <si>
    <t>USO PROPIO</t>
  </si>
  <si>
    <t>Retiro de empresas *</t>
  </si>
  <si>
    <t>(*) Empresas que dejan de integrar el parque generar y/o se integran al grupo de empresas No Informantes.</t>
  </si>
  <si>
    <t>Julio</t>
  </si>
  <si>
    <t>Noviembre</t>
  </si>
  <si>
    <t>A.3)  A nivel de unidades (grupos) de centrales de generación:</t>
  </si>
  <si>
    <t>B.1)  Cambio de Razón Social de empresas y/o nombre de centrales</t>
  </si>
  <si>
    <t>Retiro de central</t>
  </si>
  <si>
    <t>B.2)  Transferencia de unidades (grupos) entre Centrales de la misma empresa</t>
  </si>
  <si>
    <t>B.3)  Transferencia de unidades (grupos o centrales) entre diferentes empresas</t>
  </si>
  <si>
    <t>Potencia (MW)</t>
  </si>
  <si>
    <t>C) Incorporados a informantes</t>
  </si>
  <si>
    <r>
      <rPr>
        <u/>
        <sz val="12"/>
        <rFont val="Arial"/>
        <family val="2"/>
      </rPr>
      <t>Nota</t>
    </r>
    <r>
      <rPr>
        <sz val="12"/>
        <rFont val="Arial"/>
        <family val="2"/>
      </rPr>
      <t xml:space="preserve"> :</t>
    </r>
  </si>
  <si>
    <t>3.3.1.   Potencia instalada a nivel nacional</t>
  </si>
  <si>
    <t>a - Potencia instalada según tipo de servicio y origen (MW)</t>
  </si>
  <si>
    <t>Origen</t>
  </si>
  <si>
    <t>Hidráulica</t>
  </si>
  <si>
    <t>Térmica</t>
  </si>
  <si>
    <t>Eólica</t>
  </si>
  <si>
    <t>Servicio</t>
  </si>
  <si>
    <t>Suma de PI 2019 OK</t>
  </si>
  <si>
    <t>Para mercado eléctrico</t>
  </si>
  <si>
    <t>Para  uso propio</t>
  </si>
  <si>
    <t>TOTAL</t>
  </si>
  <si>
    <t>b - Potencia instalada según sistema y origen (MW)</t>
  </si>
  <si>
    <t>Sistema</t>
  </si>
  <si>
    <t>SEIN</t>
  </si>
  <si>
    <t>SA</t>
  </si>
  <si>
    <t>SS AA</t>
  </si>
  <si>
    <t>Origen_A</t>
  </si>
  <si>
    <t>c - Potencia instalada según tipo de servicio y sistema (MW)</t>
  </si>
  <si>
    <t>3.3.2. Potencia instalada por empresa a diciembre</t>
  </si>
  <si>
    <t>3.3.2.1. Potencia instalada para el mercado eléctrico (MW)</t>
  </si>
  <si>
    <t>empresa</t>
  </si>
  <si>
    <t>Municipios, Comunidades,Caserios, ets.</t>
  </si>
  <si>
    <t>Total por sistemas</t>
  </si>
  <si>
    <t>(*) Información estimada de empresas no informantes</t>
  </si>
  <si>
    <t>P. INSTALADA</t>
  </si>
  <si>
    <t>PORCENTAJE</t>
  </si>
  <si>
    <t>OTROS</t>
  </si>
  <si>
    <t>HIDRÁULICA</t>
  </si>
  <si>
    <t>TÉRMICA</t>
  </si>
  <si>
    <t>SOLAR</t>
  </si>
  <si>
    <t>EÓLICA</t>
  </si>
  <si>
    <t>3.3.2.2. Potencia instalada para uso propio (MW)</t>
  </si>
  <si>
    <t>Total por sistema</t>
  </si>
  <si>
    <t>Emp. De Serv. Priv. No Informantes</t>
  </si>
  <si>
    <t xml:space="preserve">(*) </t>
  </si>
  <si>
    <t>Información estimada de empresas no informantes</t>
  </si>
  <si>
    <t>EMPRESA</t>
  </si>
  <si>
    <t>3.3.2.3. Total potencia instalada para el mercado eléctrico y uso propio (MW)</t>
  </si>
  <si>
    <t>Generación</t>
  </si>
  <si>
    <t>Para el mercado eléctrico</t>
  </si>
  <si>
    <t>Para uso propio</t>
  </si>
  <si>
    <t>Total por sistema y origen</t>
  </si>
  <si>
    <t xml:space="preserve">Total </t>
  </si>
  <si>
    <t>3.4.1  Potencia efectiva  a nivel nacional</t>
  </si>
  <si>
    <t>a - Potencia efectiva según tipo de servicio y origen (MW)</t>
  </si>
  <si>
    <t>Suma de PE 2019 OK</t>
  </si>
  <si>
    <t>Para  mercado eléctrico</t>
  </si>
  <si>
    <t>b - Potencia efectiva según sistema y origen (MW)</t>
  </si>
  <si>
    <t>c - Potencia efectiva según tipo de servicio y sistema (MW)</t>
  </si>
  <si>
    <t>3.4.2. Potencia efectiva por empresa</t>
  </si>
  <si>
    <t>3.4.2.1. Potencia efectiva para el mercado eléctrico (MW)</t>
  </si>
  <si>
    <t>Total Empresa</t>
  </si>
  <si>
    <t>P. EFECTIVA</t>
  </si>
  <si>
    <t>%</t>
  </si>
  <si>
    <t>HIRÁULICA</t>
  </si>
  <si>
    <t>3.4.2.2.   Potencia efectiva para uso propio (MW)</t>
  </si>
  <si>
    <t>P.EFECTIVA</t>
  </si>
  <si>
    <t>3.4.2.3.   Total potencia efectiva para el mercado eléctrico y uso propio (MW)</t>
  </si>
  <si>
    <t>Abreviatura_A</t>
  </si>
  <si>
    <t>3.5.1. Producción de energía eléctrica a nivel nacional</t>
  </si>
  <si>
    <t>Suma de Producción 2019 GW.h</t>
  </si>
  <si>
    <t>b - Producción de energía eléctrica según sistema y origen (GW.h )</t>
  </si>
  <si>
    <t>c -  Producción de energía eléctrica según tipo de servicio y sistema (GW.h)</t>
  </si>
  <si>
    <t>3.5.2. Producción de Energía Eléctrica por empresa</t>
  </si>
  <si>
    <t>3.5.2.1. Producción de energía eléctrica para el mercado eléctrico (GWh)</t>
  </si>
  <si>
    <t>PRODUCCIÒN</t>
  </si>
  <si>
    <t>TOTAL ME</t>
  </si>
  <si>
    <t>HIDRO</t>
  </si>
  <si>
    <t>PRODUCCIÓN</t>
  </si>
  <si>
    <t>TOTAL ME - H</t>
  </si>
  <si>
    <t>TERMICO</t>
  </si>
  <si>
    <t>TOTAL  ME - T</t>
  </si>
  <si>
    <t>3.5.2.2.   Producción de Energía Eléctrica para uso propio (GW.h)</t>
  </si>
  <si>
    <t>Emp. De Serv. Priv. No Informantes (*)</t>
  </si>
  <si>
    <t>HIDRÀULICA</t>
  </si>
  <si>
    <t>TÈRMICA</t>
  </si>
  <si>
    <t>3.5.2.3.  Total producción de energía eléctrica para el mercado eléctrico y uso propio (GW.h)</t>
  </si>
  <si>
    <t>Total Producción de Energía</t>
  </si>
  <si>
    <t>3.5.3   Producción mensual de energía eléctrica</t>
  </si>
  <si>
    <t xml:space="preserve">   3.5.3.1   Producción total mensual de energía eléctrica de las principales empresas </t>
  </si>
  <si>
    <t>Sistema A</t>
  </si>
  <si>
    <t xml:space="preserve">     3.5.3.1.1 Producción total mensual de energía eléctrica para el mercado eléctrico (GWh) *</t>
  </si>
  <si>
    <t>Principales empresas generadoras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</si>
  <si>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</si>
  <si>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</si>
  <si>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</si>
  <si>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</si>
  <si>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</si>
  <si>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</si>
  <si>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</si>
  <si>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</si>
  <si>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Diciembre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</si>
  <si>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</si>
  <si>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</si>
  <si>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</si>
  <si>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</si>
  <si>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</si>
  <si>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</si>
  <si>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</si>
  <si>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</si>
  <si>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</si>
  <si>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</si>
  <si>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r>
      <t>Total producción mensual</t>
    </r>
    <r>
      <rPr>
        <b/>
        <vertAlign val="superscript"/>
        <sz val="14"/>
        <color indexed="8"/>
        <rFont val="Arial"/>
        <family val="2"/>
      </rPr>
      <t xml:space="preserve"> </t>
    </r>
  </si>
  <si>
    <t>Empresa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</si>
  <si>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</si>
  <si>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</si>
  <si>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</si>
  <si>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</si>
  <si>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</si>
  <si>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</si>
  <si>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</si>
  <si>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</si>
  <si>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</si>
  <si>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</si>
  <si>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</si>
  <si>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</si>
  <si>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3.5.3.1.2    Producción total mensual de energía eléctrica para uso propio (GW.h) *</t>
  </si>
  <si>
    <t>Total 
Empresa</t>
  </si>
  <si>
    <t>Total producción mensual *</t>
  </si>
  <si>
    <t>3.5.3.1.3   Total producción mensual para el mercado eléctrico y uso propio (GW.h) *</t>
  </si>
  <si>
    <t>Total mensual</t>
  </si>
  <si>
    <r>
      <t xml:space="preserve">(*) </t>
    </r>
    <r>
      <rPr>
        <sz val="12"/>
        <color indexed="8"/>
        <rFont val="Arial"/>
        <family val="2"/>
      </rPr>
      <t>Solo empresas que informan a la DGE a diciembre 2019</t>
    </r>
  </si>
  <si>
    <t>Septiembre</t>
  </si>
  <si>
    <t>3.5.3.2.      Producción mensual de energía eléctrica de las principales empresas según su origen.</t>
  </si>
  <si>
    <t>3.5.3.2.1.      Producción mensual de energía para mercado eléctrico según su origen (GW.h)</t>
  </si>
  <si>
    <t>CMESREG</t>
  </si>
  <si>
    <t>Nombre del la Empresa</t>
  </si>
  <si>
    <t>Total Mensual *</t>
  </si>
  <si>
    <t>Sep</t>
  </si>
  <si>
    <t>Agua</t>
  </si>
  <si>
    <t>Biogas</t>
  </si>
  <si>
    <t>Viento</t>
  </si>
  <si>
    <t>Radiación solar</t>
  </si>
  <si>
    <t>Mini Hidro &lt; 20 MW</t>
  </si>
  <si>
    <t>Bagazo y Biogas</t>
  </si>
  <si>
    <t>3.5.3.2.2.   Producción mensual de energía para uso propio según su origen  (GW.h)</t>
  </si>
  <si>
    <t>Nombre de la empresa*</t>
  </si>
  <si>
    <t xml:space="preserve"> Total Mensual</t>
  </si>
  <si>
    <t xml:space="preserve"> Total *</t>
  </si>
  <si>
    <t>3.5.3.2.3.   Total producción mensual de energía para el mercado eléctrico y uso propio según su origen  (GW.h)  *</t>
  </si>
  <si>
    <t>Total mensual  mercado eléctrico</t>
  </si>
  <si>
    <t>Total mensual  uso propio</t>
  </si>
  <si>
    <t>Total Mercado Eléctrico</t>
  </si>
  <si>
    <t>Total mercado eléctrico y uso propio</t>
  </si>
  <si>
    <t>Total Uso Propio</t>
  </si>
  <si>
    <t>(* ) Solo empresas que informan a la DGE a diciembre 2019</t>
  </si>
  <si>
    <t>3.6.1 Máxima Demanda del SEIN*</t>
  </si>
  <si>
    <t>Mes</t>
  </si>
  <si>
    <t>Día</t>
  </si>
  <si>
    <t>Hora</t>
  </si>
  <si>
    <t>Demanda Máxima (MW)</t>
  </si>
  <si>
    <t>Max.</t>
  </si>
  <si>
    <t>(*) Incluye inportacion del Ecuador, durante la maxima demanda</t>
  </si>
  <si>
    <t>Nota: Máxima demanda determinada según, Artículo 1°, inc. 1.1 y 1.2 del Decreto Supremo N° 007-2015-EM aprobado el 24 de abril de 2015.</t>
  </si>
  <si>
    <t>3.6.2 Mercado Intergeneradores</t>
  </si>
  <si>
    <t>ENTREGA NETA</t>
  </si>
  <si>
    <t>RETIRO NETO</t>
  </si>
  <si>
    <t>Entrega Neta</t>
  </si>
  <si>
    <t>Retiro Neto</t>
  </si>
  <si>
    <t>ELECTROPERU</t>
  </si>
  <si>
    <t>ENEL GENERACION</t>
  </si>
  <si>
    <t>ENGIE</t>
  </si>
  <si>
    <t>FENIX</t>
  </si>
  <si>
    <t>STATKRAFT</t>
  </si>
  <si>
    <t>SAN GABAN</t>
  </si>
  <si>
    <t>EGEHUANZA</t>
  </si>
  <si>
    <t>3.6.3.     Recursos energéticos para generar electricidad</t>
  </si>
  <si>
    <t xml:space="preserve">3.6.3.1.    Hidrología </t>
  </si>
  <si>
    <r>
      <t>3.6.3.1.1.  Embalses en la zona centro norte (Millones de m</t>
    </r>
    <r>
      <rPr>
        <b/>
        <vertAlign val="superscript"/>
        <sz val="11"/>
        <rFont val="Arial"/>
        <family val="2"/>
      </rPr>
      <t>3</t>
    </r>
    <r>
      <rPr>
        <b/>
        <sz val="11"/>
        <rFont val="Arial"/>
        <family val="2"/>
      </rPr>
      <t>)</t>
    </r>
  </si>
  <si>
    <t>Lago</t>
  </si>
  <si>
    <t xml:space="preserve">Cuenca </t>
  </si>
  <si>
    <t>Presa</t>
  </si>
  <si>
    <t>Laguna</t>
  </si>
  <si>
    <t>Lagunas</t>
  </si>
  <si>
    <t xml:space="preserve"> Junín</t>
  </si>
  <si>
    <t>Santa Eulalia</t>
  </si>
  <si>
    <t>Yuracmayo</t>
  </si>
  <si>
    <t xml:space="preserve"> Viconga</t>
  </si>
  <si>
    <t>C. Río Santa</t>
  </si>
  <si>
    <t>Máximo</t>
  </si>
  <si>
    <t xml:space="preserve">Fuente: COES </t>
  </si>
  <si>
    <r>
      <t>3.6.3.1.2.   Embalses en la zona sur (Millones de m</t>
    </r>
    <r>
      <rPr>
        <b/>
        <vertAlign val="superscript"/>
        <sz val="11"/>
        <rFont val="Arial"/>
        <family val="2"/>
      </rPr>
      <t>3</t>
    </r>
    <r>
      <rPr>
        <b/>
        <sz val="11"/>
        <rFont val="Arial"/>
        <family val="2"/>
      </rPr>
      <t>)</t>
    </r>
  </si>
  <si>
    <t>Cuenca</t>
  </si>
  <si>
    <t>Reservorio</t>
  </si>
  <si>
    <t xml:space="preserve">Reservorio </t>
  </si>
  <si>
    <t>Aricota</t>
  </si>
  <si>
    <t>Sibinacocha</t>
  </si>
  <si>
    <t>del Chili</t>
  </si>
  <si>
    <t>San Gabán</t>
  </si>
  <si>
    <t>Chalhuanca</t>
  </si>
  <si>
    <t>Bamputañe</t>
  </si>
  <si>
    <t>Fuente: COES</t>
  </si>
  <si>
    <t>3.6.3.2  Combustibles</t>
  </si>
  <si>
    <t>3.6.3.2.1 Tipos de combustible utilizados para generación eléctrica en centrales térmicas a nivel nacional*</t>
  </si>
  <si>
    <t>Combustible</t>
  </si>
  <si>
    <t>Tipo de combustible</t>
  </si>
  <si>
    <t>Unidad Medida</t>
  </si>
  <si>
    <t>Empresas que generan para</t>
  </si>
  <si>
    <t>Suma de Combustible</t>
  </si>
  <si>
    <t>mercado eléctrico</t>
  </si>
  <si>
    <t xml:space="preserve"> uso propio</t>
  </si>
  <si>
    <t>Tn</t>
  </si>
  <si>
    <t>BZ</t>
  </si>
  <si>
    <r>
      <t>m</t>
    </r>
    <r>
      <rPr>
        <vertAlign val="superscript"/>
        <sz val="11"/>
        <rFont val="Arial"/>
        <family val="2"/>
      </rPr>
      <t>3</t>
    </r>
  </si>
  <si>
    <t>BG</t>
  </si>
  <si>
    <t>Carbón</t>
  </si>
  <si>
    <t>CA</t>
  </si>
  <si>
    <t>Diésel  2</t>
  </si>
  <si>
    <t>Gal.</t>
  </si>
  <si>
    <t>D2</t>
  </si>
  <si>
    <t>Gas Natural</t>
  </si>
  <si>
    <t>GN</t>
  </si>
  <si>
    <t>Residual  6</t>
  </si>
  <si>
    <t>R6</t>
  </si>
  <si>
    <t>Residual  500</t>
  </si>
  <si>
    <t>RQ</t>
  </si>
  <si>
    <t>(*) : Sólo empresas que informan a la DGE del MEM.</t>
  </si>
  <si>
    <t>3.6.3.2.2  Otros recursos usados para la generacion por centrales térmicas *</t>
  </si>
  <si>
    <t>Unid. Variable</t>
  </si>
  <si>
    <t>OT</t>
  </si>
  <si>
    <t>Tipo de recurso</t>
  </si>
  <si>
    <t>Mercado</t>
  </si>
  <si>
    <r>
      <t xml:space="preserve">Vapor </t>
    </r>
    <r>
      <rPr>
        <vertAlign val="superscript"/>
        <sz val="11"/>
        <rFont val="Arial"/>
        <family val="2"/>
      </rPr>
      <t>1</t>
    </r>
  </si>
  <si>
    <t>1\: Cantidad de vapor obtenido en el sistema de cogeneración (las características de presión y temperatura son dependientes de la operación)</t>
  </si>
  <si>
    <t>Abreviaturas:</t>
  </si>
  <si>
    <t xml:space="preserve">BZ </t>
  </si>
  <si>
    <t>: Bagazo  (Tn)</t>
  </si>
  <si>
    <t xml:space="preserve">M - BZ </t>
  </si>
  <si>
    <r>
      <t>: Médula - Bagazo 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</si>
  <si>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 xml:space="preserve">BG </t>
  </si>
  <si>
    <r>
      <t>: Biogás 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</si>
  <si>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 xml:space="preserve">R6 </t>
  </si>
  <si>
    <t>: Residual 6     (Gal)</t>
  </si>
  <si>
    <t xml:space="preserve">CA </t>
  </si>
  <si>
    <t>: Carbón  (Tn)</t>
  </si>
  <si>
    <t xml:space="preserve">   RQ </t>
  </si>
  <si>
    <t>: Residual 500  (Gal)</t>
  </si>
  <si>
    <t xml:space="preserve">D2 </t>
  </si>
  <si>
    <t>: Diesel 2   (Gal)</t>
  </si>
  <si>
    <t xml:space="preserve">GN </t>
  </si>
  <si>
    <r>
      <t>: Gas Natural 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</si>
  <si>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>3.6.3.2.3  Consumo mensual de combustibles y otros recursos para generación eléctrica por empresa.</t>
  </si>
  <si>
    <t>3.6.3.2.3.1.  Empresas con centrales térmicas que generan para el mercado eléctrico *</t>
  </si>
  <si>
    <t xml:space="preserve">Empresa </t>
  </si>
  <si>
    <t>Tipo de 
Combustible</t>
  </si>
  <si>
    <t>(*) Sólo empresas que informan a la DGE del MEM al 31/12/2019.</t>
  </si>
  <si>
    <t>TOTAL CONSUMO DE COMBUSTIBLES EN CENTRALES TÉRMICAS PARA GENERACIÓN ELÉCTRICA  -  
EMPRESAS DEL
MERCADO ELÉCTRICO</t>
  </si>
  <si>
    <t>Leyenda:</t>
  </si>
  <si>
    <r>
      <t>: Biogás  (m</t>
    </r>
    <r>
      <rPr>
        <vertAlign val="superscript"/>
        <sz val="11"/>
        <color indexed="8"/>
        <rFont val="Arial Narrow"/>
        <family val="2"/>
      </rPr>
      <t>3</t>
    </r>
    <r>
      <rPr>
        <sz val="11"/>
        <color indexed="8"/>
        <rFont val="Arial Narrow"/>
        <family val="2"/>
      </rPr>
      <t>)</t>
    </r>
  </si>
  <si>
    <t xml:space="preserve"> GN </t>
  </si>
  <si>
    <r>
      <t>: Gas Natural  (m</t>
    </r>
    <r>
      <rPr>
        <vertAlign val="superscript"/>
        <sz val="11"/>
        <color indexed="8"/>
        <rFont val="Arial Narrow"/>
        <family val="2"/>
      </rPr>
      <t>3</t>
    </r>
    <r>
      <rPr>
        <sz val="11"/>
        <color indexed="8"/>
        <rFont val="Arial Narrow"/>
        <family val="2"/>
      </rPr>
      <t>)</t>
    </r>
  </si>
  <si>
    <t xml:space="preserve"> RQ</t>
  </si>
  <si>
    <t>3.6.3.2.2.2.   Empresas con centrales térmicas que generan para su propio uso *</t>
  </si>
  <si>
    <t>TOTAL CONSUMO DE COMBUSTIBLES EN CENTRALES TÉRMICAS PARA GENERACIÓN ELÉCTRICA  -  
EMPRESAS QUE GENERAN PARA
SU PROPIO USO</t>
  </si>
  <si>
    <t>Otro
 Recurso</t>
  </si>
  <si>
    <t>VP</t>
  </si>
  <si>
    <t>M - BZ</t>
  </si>
  <si>
    <t>: Medula - Bagazo  (Tn)</t>
  </si>
  <si>
    <t>: Vapor  (Tn)</t>
  </si>
  <si>
    <t>3.6.3.2.4   Evolución mensual del consumo de combustibles según destino de la generación eléctrica</t>
  </si>
  <si>
    <t>3.6.3.2.5. Potencia instalada y producción de centrales térmicas según recurso utilizado (*).</t>
  </si>
  <si>
    <t>Tipo de Mercado</t>
  </si>
  <si>
    <t>Empresa*</t>
  </si>
  <si>
    <t>Grupo</t>
  </si>
  <si>
    <t>Tipo de 
Grupo</t>
  </si>
  <si>
    <t>Tipo de Grupo en Operación</t>
  </si>
  <si>
    <t>Tipo de Integrante</t>
  </si>
  <si>
    <t>Potencia Efectiva (MW)</t>
  </si>
  <si>
    <t>Producción (MWh)</t>
  </si>
  <si>
    <t>Tipo de Combustible</t>
  </si>
  <si>
    <t>Cantidad
Combustible</t>
  </si>
  <si>
    <t>(*) Solo empresas que informan a la DGE a diciembre 2019</t>
  </si>
  <si>
    <t>Tip Grup Dep</t>
  </si>
  <si>
    <t>1-12</t>
  </si>
  <si>
    <t>Suma de Produccion 
(GWh)</t>
  </si>
  <si>
    <t>Total Chinango S.A.C</t>
  </si>
  <si>
    <t>Total Compañia Eléctrica El Platanal S.A.</t>
  </si>
  <si>
    <t>Total Electroperú S. A.</t>
  </si>
  <si>
    <t>Total Emp. de Generación Eléctrica de Arequipa S. A.</t>
  </si>
  <si>
    <t>Total Empresa de Generacion Electrica Machupicchu S.A.</t>
  </si>
  <si>
    <t>Total Empresa de Generación Eléctrica San Gabán S. A.</t>
  </si>
  <si>
    <t>Total Empresa de Generación Huallaga S.A.</t>
  </si>
  <si>
    <t>Total Enel Generación Perú S.A.A.</t>
  </si>
  <si>
    <t>Total ENGIE EnergÍa Perú S.A.</t>
  </si>
  <si>
    <t>Total Inland Energy S.A.C.</t>
  </si>
  <si>
    <t>Total Kallpa Generación S.A.</t>
  </si>
  <si>
    <t>Total Orazul Energy Perú S.A.</t>
  </si>
  <si>
    <t>Total Statkraft Perú S.A.</t>
  </si>
  <si>
    <t>P.I. TOTAL</t>
  </si>
  <si>
    <t>PRODUCC. TOT</t>
  </si>
  <si>
    <t>Total SA</t>
  </si>
  <si>
    <t>Total SEIN</t>
  </si>
  <si>
    <t>(Varios elementos)</t>
  </si>
  <si>
    <t>|</t>
  </si>
  <si>
    <t>Municipios, Comunidades,Caserios, ets. (*)</t>
  </si>
  <si>
    <t>(1) El 26 de junio de 2019, La empresa ELÉCTRICA SANTA ROSA S.A.C. cambió su razón social a ATRIA ENERGÍA S.A.C.</t>
  </si>
  <si>
    <t>Eléctrica Santa Rosa S.A.C.(1)</t>
  </si>
  <si>
    <r>
      <t>Eléctrica Santa Rosa S.A.C.</t>
    </r>
    <r>
      <rPr>
        <vertAlign val="superscript"/>
        <sz val="11"/>
        <color theme="1"/>
        <rFont val="Arial"/>
        <family val="2"/>
      </rPr>
      <t>(1)</t>
    </r>
  </si>
  <si>
    <r>
      <t>Atria Energía S.A.C.</t>
    </r>
    <r>
      <rPr>
        <vertAlign val="superscript"/>
        <sz val="11"/>
        <color theme="1"/>
        <rFont val="Arial"/>
        <family val="2"/>
      </rPr>
      <t>(1)</t>
    </r>
  </si>
  <si>
    <t>(2) El 1 de junio de 2019, la Empresa de Generación Eléctrica Junín S.A.C. absorbe a la empresa Hidroeléctrica Santa Cruz S.A.C.</t>
  </si>
  <si>
    <r>
      <t xml:space="preserve">Hidroeléctrica Santa Cruz S.A.C. </t>
    </r>
    <r>
      <rPr>
        <vertAlign val="superscript"/>
        <sz val="11"/>
        <color theme="1"/>
        <rFont val="Arial"/>
        <family val="2"/>
      </rPr>
      <t>(2)</t>
    </r>
  </si>
  <si>
    <r>
      <t xml:space="preserve">Empresa de Generación Eléctrica Junín S.A.C. </t>
    </r>
    <r>
      <rPr>
        <vertAlign val="superscript"/>
        <sz val="11"/>
        <color theme="1"/>
        <rFont val="Arial"/>
        <family val="2"/>
      </rPr>
      <t>(2)</t>
    </r>
  </si>
  <si>
    <r>
      <t>Empresa de Generación Eléctrica Junín S.A.C.</t>
    </r>
    <r>
      <rPr>
        <vertAlign val="superscript"/>
        <sz val="11"/>
        <color theme="1"/>
        <rFont val="Arial"/>
        <family val="2"/>
      </rPr>
      <t>(2)</t>
    </r>
  </si>
  <si>
    <r>
      <t>Hidroeléctrica Santa Cruz S.A.C.</t>
    </r>
    <r>
      <rPr>
        <vertAlign val="superscript"/>
        <sz val="11"/>
        <color theme="1"/>
        <rFont val="Arial"/>
        <family val="2"/>
      </rPr>
      <t>(2)</t>
    </r>
  </si>
  <si>
    <t xml:space="preserve">En el año 2019, 82 empresas generadoras para el mercado eléctrico informaron de sus actividades al Ministerio de Energía y Minas.
</t>
  </si>
  <si>
    <t xml:space="preserve">En el año 2019, 74 empresas generadoras para el mercado eléctrico informaron de sus actividades al Ministerio de Energía y Minas.
</t>
  </si>
  <si>
    <t>Atria Energía S.A.C.(1)</t>
  </si>
  <si>
    <t>Empresa de Generación Eléctrica Junín S.A.C. (2)</t>
  </si>
  <si>
    <t>Hidroeléctrica Santa Cruz S.A.C. (2)</t>
  </si>
  <si>
    <t>Eléctrica Santa Rosa S.A.C. (1)</t>
  </si>
  <si>
    <t>Atria Energía S.A.C. (1)</t>
  </si>
  <si>
    <t>Hidroeléctrica Santa Cruz S.A.C.(2)</t>
  </si>
  <si>
    <t>a</t>
  </si>
  <si>
    <t>b</t>
  </si>
  <si>
    <t>PE 2018</t>
  </si>
  <si>
    <t>PE 2019</t>
  </si>
  <si>
    <t>octubre</t>
  </si>
  <si>
    <t>cambio de r.s.</t>
  </si>
  <si>
    <t>Nuevo grupo</t>
  </si>
  <si>
    <t>Nueva central</t>
  </si>
  <si>
    <t>Retiro de grupo</t>
  </si>
  <si>
    <t>Traslado de central</t>
  </si>
  <si>
    <t>Nueva empresa</t>
  </si>
  <si>
    <t>Nueva Central</t>
  </si>
  <si>
    <t>dif</t>
  </si>
  <si>
    <t>Estado</t>
  </si>
  <si>
    <t>Suma de PI 2019</t>
  </si>
  <si>
    <t>dife</t>
  </si>
  <si>
    <t>abril</t>
  </si>
  <si>
    <t>junio</t>
  </si>
  <si>
    <t>Mod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</si>
</sst>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3" formatCode="_ * #,##0.00_ ;_ * \-#,##0.00_ ;_ * &quot;-&quot;??_ ;_ @_ "/>
    <numFmt numFmtId="164" formatCode="_-* #,##0.00_-;\-* #,##0.00_-;_-* &quot;-&quot;??_-;_-@_-"/>
    <numFmt numFmtId="165" formatCode="#,##0.000"/>
    <numFmt numFmtId="166" formatCode="_ * #,##0.000_ ;_ * \-#,##0.000_ ;_ * &quot;-&quot;??_ ;_ @_ "/>
    <numFmt numFmtId="167" formatCode="#,##0.0"/>
    <numFmt numFmtId="168" formatCode="#\ ##0"/>
    <numFmt numFmtId="169" formatCode="_-* #,##0_-;\-* #,##0_-;_-* &quot;-&quot;??_-;_-@_-"/>
    <numFmt numFmtId="170" formatCode="0.0"/>
    <numFmt numFmtId="171" formatCode="#\ ##0.00"/>
    <numFmt numFmtId="172" formatCode="0.0%"/>
    <numFmt numFmtId="173" formatCode="###,###,##0.000"/>
    <numFmt numFmtId="174" formatCode="#,##0.00_ ;\-#,##0.00\ "/>
    <numFmt numFmtId="175" formatCode="0.000"/>
    <numFmt numFmtId="176" formatCode="#,###,##0.00"/>
    <numFmt numFmtId="177" formatCode="_ * #,##0_ ;_ * \-#,##0_ ;_ * &quot;-&quot;??_ ;_ @_ "/>
    <numFmt numFmtId="178" formatCode="\ ;00.0"/>
    <numFmt numFmtId="179" formatCode="_-* #,##0.00\ _P_t_s_-;\-* #,##0.00\ _P_t_s_-;_-* &quot;-&quot;??\ _P_t_s_-;_-@_-"/>
    <numFmt numFmtId="180" formatCode="0.00000"/>
    <numFmt numFmtId="181" formatCode="0.0000000000000"/>
    <numFmt numFmtId="182" formatCode="#,##0.0000000"/>
    <numFmt numFmtId="183" formatCode="_(* #,##0.00_);_(* \(#,##0.00\);_(* &quot;-&quot;??_);_(@_)"/>
    <numFmt numFmtId="184" formatCode="_(* #,##0.000000_);_(* \(#,##0.000000\);_(* &quot;-&quot;??_);_(@_)"/>
    <numFmt numFmtId="185" formatCode="0.000000000000"/>
    <numFmt numFmtId="186" formatCode="#,##0.00000000000"/>
    <numFmt numFmtId="187" formatCode="#\ ###\ ##0.00"/>
    <numFmt numFmtId="188" formatCode="###\ ##0.00"/>
    <numFmt numFmtId="189" formatCode="#\ ###\ ##0"/>
    <numFmt numFmtId="190" formatCode="#\ ###\ ###\ ##0"/>
    <numFmt numFmtId="191" formatCode="#,##0.000000000"/>
    <numFmt numFmtId="192" formatCode="#,###,##0"/>
    <numFmt numFmtId="194" formatCode="_-* #,##0.000_-;\-* #,##0.000_-;_-* &quot;-&quot;??_-;_-@_-"/>
    <numFmt numFmtId="195" formatCode="\ ;"/>
  </numFmts>
  <fonts count="99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color indexed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i/>
      <sz val="12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indexed="9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2"/>
      <color theme="0"/>
      <name val="Arial"/>
      <family val="2"/>
    </font>
    <font>
      <u/>
      <sz val="12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sz val="11"/>
      <color rgb="FF969696"/>
      <name val="Calibri"/>
      <family val="2"/>
      <scheme val="minor"/>
    </font>
    <font>
      <sz val="12"/>
      <color rgb="FF9F9F9F"/>
      <name val="Arial"/>
      <family val="2"/>
    </font>
    <font>
      <sz val="10"/>
      <color rgb="FF9F9F9F"/>
      <name val="Arial"/>
      <family val="2"/>
    </font>
    <font>
      <sz val="11"/>
      <color rgb="FF9F9F9F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3"/>
      <color indexed="8"/>
      <name val="Arial"/>
      <family val="2"/>
    </font>
    <font>
      <b/>
      <sz val="14"/>
      <color indexed="8"/>
      <name val="Arial"/>
      <family val="2"/>
    </font>
    <font>
      <sz val="11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indexed="8"/>
      <name val="Calibri"/>
      <family val="2"/>
    </font>
    <font>
      <sz val="9"/>
      <color indexed="8"/>
      <name val="Arial"/>
      <family val="2"/>
    </font>
    <font>
      <b/>
      <sz val="8"/>
      <color indexed="9"/>
      <name val="Arial"/>
      <family val="2"/>
    </font>
    <font>
      <sz val="10"/>
      <color indexed="8"/>
      <name val="Calibri"/>
      <family val="2"/>
    </font>
    <font>
      <sz val="10"/>
      <color indexed="8"/>
      <name val="MS Sans Serif"/>
      <family val="2"/>
    </font>
    <font>
      <b/>
      <sz val="18"/>
      <color indexed="8"/>
      <name val="Arial"/>
      <family val="2"/>
    </font>
    <font>
      <sz val="8.5"/>
      <color indexed="8"/>
      <name val="MS Sans Serif"/>
      <family val="2"/>
    </font>
    <font>
      <b/>
      <sz val="13"/>
      <color indexed="9"/>
      <name val="Arial"/>
      <family val="2"/>
    </font>
    <font>
      <b/>
      <vertAlign val="superscript"/>
      <sz val="14"/>
      <color indexed="8"/>
      <name val="Arial"/>
      <family val="2"/>
    </font>
    <font>
      <sz val="6"/>
      <color indexed="8"/>
      <name val="Arial"/>
      <family val="2"/>
    </font>
    <font>
      <b/>
      <sz val="10"/>
      <color indexed="8"/>
      <name val="MS Sans Serif"/>
      <family val="2"/>
    </font>
    <font>
      <sz val="11"/>
      <color indexed="8"/>
      <name val="MS Sans Serif"/>
      <family val="2"/>
    </font>
    <font>
      <sz val="12"/>
      <color indexed="9"/>
      <name val="Arial"/>
      <family val="2"/>
    </font>
    <font>
      <sz val="9"/>
      <color indexed="8"/>
      <name val="MS Sans Serif"/>
      <family val="2"/>
    </font>
    <font>
      <sz val="11"/>
      <name val="MS Sans Serif"/>
      <family val="2"/>
    </font>
    <font>
      <sz val="13"/>
      <color indexed="9"/>
      <name val="Arial"/>
      <family val="2"/>
    </font>
    <font>
      <sz val="13"/>
      <color indexed="9"/>
      <name val="MS Sans Serif"/>
      <family val="2"/>
    </font>
    <font>
      <vertAlign val="superscript"/>
      <sz val="12"/>
      <color indexed="8"/>
      <name val="Arial"/>
      <family val="2"/>
    </font>
    <font>
      <b/>
      <sz val="10.5"/>
      <color indexed="8"/>
      <name val="Arial"/>
      <family val="2"/>
    </font>
    <font>
      <sz val="10.5"/>
      <color indexed="8"/>
      <name val="MS Sans Serif"/>
      <family val="2"/>
    </font>
    <font>
      <b/>
      <sz val="11.5"/>
      <color indexed="8"/>
      <name val="Arial"/>
      <family val="2"/>
    </font>
    <font>
      <b/>
      <vertAlign val="superscript"/>
      <sz val="11"/>
      <name val="Arial"/>
      <family val="2"/>
    </font>
    <font>
      <sz val="10"/>
      <color indexed="9"/>
      <name val="Arial"/>
      <family val="2"/>
    </font>
    <font>
      <vertAlign val="superscript"/>
      <sz val="11"/>
      <name val="Arial"/>
      <family val="2"/>
    </font>
    <font>
      <b/>
      <u/>
      <sz val="11"/>
      <color theme="1"/>
      <name val="Arial"/>
      <family val="2"/>
    </font>
    <font>
      <vertAlign val="superscript"/>
      <sz val="10"/>
      <color indexed="8"/>
      <name val="Arial"/>
      <family val="2"/>
    </font>
    <font>
      <b/>
      <sz val="14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i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vertAlign val="superscript"/>
      <sz val="11"/>
      <color indexed="8"/>
      <name val="Arial Narrow"/>
      <family val="2"/>
    </font>
    <font>
      <sz val="11"/>
      <color indexed="8"/>
      <name val="Arial Narrow"/>
      <family val="2"/>
    </font>
    <font>
      <b/>
      <sz val="11"/>
      <color theme="0"/>
      <name val="Arial Narrow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9F9F9F"/>
      <name val="Arial"/>
      <family val="2"/>
    </font>
    <font>
      <b/>
      <sz val="10"/>
      <color rgb="FF9F9F9F"/>
      <name val="Arial"/>
      <family val="2"/>
    </font>
    <font>
      <b/>
      <sz val="14"/>
      <color rgb="FF9F9F9F"/>
      <name val="Arial"/>
      <family val="2"/>
    </font>
    <font>
      <sz val="11"/>
      <color rgb="FF9F9F9F"/>
      <name val="Arial"/>
      <family val="2"/>
    </font>
    <font>
      <b/>
      <sz val="11"/>
      <color rgb="FF9F9F9F"/>
      <name val="Arial"/>
      <family val="2"/>
    </font>
    <font>
      <sz val="10"/>
      <color rgb="FF9F9F9F"/>
      <name val="MS Sans Serif"/>
      <family val="2"/>
    </font>
    <font>
      <sz val="9"/>
      <color rgb="FF9F9F9F"/>
      <name val="Arial"/>
      <family val="2"/>
    </font>
    <font>
      <b/>
      <sz val="11"/>
      <color rgb="FF9F9F9F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1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3693A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7DD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BF1DE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3693AC"/>
        <bgColor theme="4" tint="-0.24997711111789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39997558519241921"/>
      </patternFill>
    </fill>
    <fill>
      <patternFill patternType="solid">
        <fgColor rgb="FF3798AF"/>
        <bgColor indexed="64"/>
      </patternFill>
    </fill>
    <fill>
      <patternFill patternType="solid">
        <fgColor rgb="FF00B050"/>
        <bgColor indexed="64"/>
      </patternFill>
    </fill>
  </fills>
  <borders count="41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23"/>
      </bottom>
      <diagonal/>
    </border>
    <border>
      <left style="hair">
        <color indexed="64"/>
      </left>
      <right style="thin">
        <color indexed="64"/>
      </right>
      <top/>
      <bottom style="hair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23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23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23"/>
      </top>
      <bottom/>
      <diagonal/>
    </border>
    <border>
      <left style="hair">
        <color indexed="23"/>
      </left>
      <right style="thin">
        <color indexed="64"/>
      </right>
      <top style="hair">
        <color indexed="23"/>
      </top>
      <bottom/>
      <diagonal/>
    </border>
    <border>
      <left style="hair">
        <color indexed="64"/>
      </left>
      <right/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5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/>
      <diagonal/>
    </border>
    <border>
      <left style="thin">
        <color indexed="64"/>
      </left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/>
      <top style="hair">
        <color indexed="23"/>
      </top>
      <bottom/>
      <diagonal/>
    </border>
    <border>
      <left style="thin">
        <color indexed="64"/>
      </left>
      <right style="hair">
        <color indexed="64"/>
      </right>
      <top style="hair">
        <color indexed="23"/>
      </top>
      <bottom/>
      <diagonal/>
    </border>
    <border>
      <left style="hair">
        <color indexed="23"/>
      </left>
      <right style="medium">
        <color indexed="64"/>
      </right>
      <top style="hair">
        <color indexed="2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55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hair">
        <color auto="1"/>
      </bottom>
      <diagonal/>
    </border>
    <border>
      <left style="medium">
        <color theme="1"/>
      </left>
      <right style="dotted">
        <color theme="0"/>
      </right>
      <top style="medium">
        <color theme="1"/>
      </top>
      <bottom/>
      <diagonal/>
    </border>
    <border>
      <left style="dotted">
        <color theme="0"/>
      </left>
      <right style="dotted">
        <color theme="0"/>
      </right>
      <top style="medium">
        <color theme="1"/>
      </top>
      <bottom/>
      <diagonal/>
    </border>
    <border>
      <left style="dotted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 style="dotted">
        <color theme="0"/>
      </right>
      <top style="medium">
        <color indexed="64"/>
      </top>
      <bottom/>
      <diagonal/>
    </border>
    <border>
      <left style="dotted">
        <color theme="0"/>
      </left>
      <right style="dotted">
        <color theme="0"/>
      </right>
      <top style="medium">
        <color indexed="64"/>
      </top>
      <bottom/>
      <diagonal/>
    </border>
    <border>
      <left style="dotted">
        <color theme="0"/>
      </left>
      <right/>
      <top style="medium">
        <color indexed="64"/>
      </top>
      <bottom/>
      <diagonal/>
    </border>
    <border>
      <left/>
      <right style="dotted">
        <color theme="0"/>
      </right>
      <top style="medium">
        <color indexed="64"/>
      </top>
      <bottom/>
      <diagonal/>
    </border>
    <border>
      <left style="medium">
        <color indexed="64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/>
      <top/>
      <bottom style="medium">
        <color indexed="64"/>
      </bottom>
      <diagonal/>
    </border>
    <border>
      <left/>
      <right style="dotted">
        <color theme="0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double">
        <color indexed="64"/>
      </top>
      <bottom style="medium">
        <color theme="1"/>
      </bottom>
      <diagonal/>
    </border>
    <border>
      <left/>
      <right/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theme="1"/>
      </bottom>
      <diagonal/>
    </border>
    <border>
      <left style="thin">
        <color indexed="64"/>
      </left>
      <right/>
      <top style="double">
        <color indexed="64"/>
      </top>
      <bottom style="medium">
        <color theme="1"/>
      </bottom>
      <diagonal/>
    </border>
    <border>
      <left style="double">
        <color indexed="64"/>
      </left>
      <right style="medium">
        <color theme="1"/>
      </right>
      <top style="double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23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hair">
        <color indexed="64"/>
      </top>
      <bottom style="medium">
        <color indexed="64"/>
      </bottom>
      <diagonal/>
    </border>
    <border>
      <left/>
      <right style="thin">
        <color indexed="55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double">
        <color indexed="64"/>
      </left>
      <right style="medium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double">
        <color indexed="64"/>
      </left>
      <right style="medium">
        <color indexed="64"/>
      </right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 style="medium">
        <color indexed="64"/>
      </top>
      <bottom/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thin">
        <color indexed="5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55"/>
      </bottom>
      <diagonal/>
    </border>
    <border>
      <left style="medium">
        <color indexed="64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thin">
        <color indexed="55"/>
      </top>
      <bottom style="medium">
        <color indexed="64"/>
      </bottom>
      <diagonal/>
    </border>
    <border>
      <left/>
      <right/>
      <top style="thin">
        <color indexed="55"/>
      </top>
      <bottom style="medium">
        <color indexed="64"/>
      </bottom>
      <diagonal/>
    </border>
    <border>
      <left/>
      <right style="thin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55"/>
      </left>
      <right/>
      <top style="thin">
        <color indexed="55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55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1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1"/>
      </bottom>
      <diagonal/>
    </border>
    <border>
      <left style="thin">
        <color theme="3"/>
      </left>
      <right style="double">
        <color theme="3"/>
      </right>
      <top style="medium">
        <color theme="3"/>
      </top>
      <bottom style="medium">
        <color theme="1"/>
      </bottom>
      <diagonal/>
    </border>
    <border>
      <left/>
      <right style="double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 style="medium">
        <color indexed="64"/>
      </top>
      <bottom style="hair">
        <color theme="3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hair">
        <color theme="3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hair">
        <color theme="3"/>
      </bottom>
      <diagonal/>
    </border>
    <border>
      <left style="thin">
        <color theme="1"/>
      </left>
      <right style="double">
        <color theme="3"/>
      </right>
      <top style="medium">
        <color theme="1"/>
      </top>
      <bottom style="hair">
        <color theme="3"/>
      </bottom>
      <diagonal/>
    </border>
    <border>
      <left/>
      <right style="double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/>
      <top style="hair">
        <color theme="3"/>
      </top>
      <bottom style="hair">
        <color theme="3"/>
      </bottom>
      <diagonal/>
    </border>
    <border>
      <left style="medium">
        <color theme="1"/>
      </left>
      <right style="thin">
        <color theme="1"/>
      </right>
      <top style="hair">
        <color theme="3"/>
      </top>
      <bottom style="hair">
        <color theme="3"/>
      </bottom>
      <diagonal/>
    </border>
    <border>
      <left style="thin">
        <color theme="1"/>
      </left>
      <right style="thin">
        <color theme="1"/>
      </right>
      <top style="hair">
        <color theme="3"/>
      </top>
      <bottom style="hair">
        <color theme="3"/>
      </bottom>
      <diagonal/>
    </border>
    <border>
      <left style="thin">
        <color theme="1"/>
      </left>
      <right style="double">
        <color theme="3"/>
      </right>
      <top style="hair">
        <color theme="3"/>
      </top>
      <bottom style="hair">
        <color theme="3"/>
      </bottom>
      <diagonal/>
    </border>
    <border>
      <left/>
      <right style="double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hair">
        <color theme="3"/>
      </top>
      <bottom style="medium">
        <color theme="3"/>
      </bottom>
      <diagonal/>
    </border>
    <border>
      <left style="medium">
        <color theme="1"/>
      </left>
      <right style="thin">
        <color theme="1"/>
      </right>
      <top style="hair">
        <color theme="3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hair">
        <color theme="3"/>
      </top>
      <bottom style="medium">
        <color theme="1"/>
      </bottom>
      <diagonal/>
    </border>
    <border>
      <left style="thin">
        <color theme="1"/>
      </left>
      <right style="double">
        <color theme="3"/>
      </right>
      <top style="hair">
        <color theme="3"/>
      </top>
      <bottom style="medium">
        <color theme="1"/>
      </bottom>
      <diagonal/>
    </border>
    <border>
      <left/>
      <right style="double">
        <color theme="3"/>
      </right>
      <top style="hair">
        <color theme="3"/>
      </top>
      <bottom style="medium">
        <color theme="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2060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indexed="64"/>
      </top>
      <bottom/>
      <diagonal/>
    </border>
    <border>
      <left/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theme="1"/>
      </bottom>
      <diagonal/>
    </border>
    <border>
      <left style="double">
        <color indexed="64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hair">
        <color rgb="FF002060"/>
      </bottom>
      <diagonal/>
    </border>
    <border>
      <left/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hair">
        <color rgb="FF002060"/>
      </top>
      <bottom style="thin">
        <color indexed="64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hair">
        <color theme="1"/>
      </top>
      <bottom style="hair">
        <color theme="1"/>
      </bottom>
      <diagonal/>
    </border>
    <border>
      <left style="double">
        <color indexed="64"/>
      </left>
      <right style="medium">
        <color indexed="64"/>
      </right>
      <top style="hair">
        <color theme="1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30">
    <xf numFmtId="0" fontId="0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7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47" fillId="0" borderId="0"/>
    <xf numFmtId="179" fontId="12" fillId="0" borderId="0" applyFont="0" applyFill="0" applyBorder="0" applyAlignment="0" applyProtection="0"/>
    <xf numFmtId="0" fontId="47" fillId="0" borderId="0"/>
    <xf numFmtId="0" fontId="47" fillId="0" borderId="0"/>
    <xf numFmtId="179" fontId="12" fillId="0" borderId="0" applyFont="0" applyFill="0" applyBorder="0" applyAlignment="0" applyProtection="0"/>
    <xf numFmtId="0" fontId="52" fillId="0" borderId="0" applyAlignment="0"/>
    <xf numFmtId="183" fontId="57" fillId="0" borderId="0" applyFont="0" applyFill="0" applyBorder="0" applyAlignment="0" applyProtection="0"/>
    <xf numFmtId="0" fontId="52" fillId="0" borderId="0"/>
    <xf numFmtId="0" fontId="52" fillId="0" borderId="0"/>
    <xf numFmtId="0" fontId="12" fillId="0" borderId="0"/>
    <xf numFmtId="183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</cellStyleXfs>
  <cellXfs count="2071">
    <xf numFmtId="0" fontId="0" fillId="0" borderId="0" xfId="0"/>
    <xf numFmtId="0" fontId="1" fillId="2" borderId="0" xfId="0" quotePrefix="1" applyFont="1" applyFill="1"/>
    <xf numFmtId="0" fontId="2" fillId="2" borderId="0" xfId="0" applyFont="1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4" fillId="2" borderId="0" xfId="0" applyFont="1" applyFill="1" applyAlignment="1">
      <alignment horizontal="left" indent="3"/>
    </xf>
    <xf numFmtId="0" fontId="5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vertical="center" wrapText="1"/>
    </xf>
    <xf numFmtId="165" fontId="3" fillId="2" borderId="6" xfId="0" applyNumberFormat="1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 wrapText="1"/>
    </xf>
    <xf numFmtId="165" fontId="3" fillId="2" borderId="9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horizontal="left" vertical="center" wrapText="1"/>
    </xf>
    <xf numFmtId="165" fontId="3" fillId="2" borderId="11" xfId="0" applyNumberFormat="1" applyFont="1" applyFill="1" applyBorder="1" applyAlignment="1">
      <alignment horizontal="center" vertical="center"/>
    </xf>
    <xf numFmtId="0" fontId="7" fillId="2" borderId="0" xfId="0" applyFont="1" applyFill="1"/>
    <xf numFmtId="0" fontId="7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right"/>
    </xf>
    <xf numFmtId="0" fontId="12" fillId="2" borderId="0" xfId="0" applyFont="1" applyFill="1"/>
    <xf numFmtId="0" fontId="12" fillId="2" borderId="0" xfId="0" applyFont="1" applyFill="1" applyAlignment="1">
      <alignment vertical="center"/>
    </xf>
    <xf numFmtId="49" fontId="12" fillId="2" borderId="0" xfId="0" applyNumberFormat="1" applyFont="1" applyFill="1"/>
    <xf numFmtId="49" fontId="0" fillId="0" borderId="0" xfId="0" applyNumberFormat="1"/>
    <xf numFmtId="0" fontId="11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left" vertical="center" wrapText="1"/>
    </xf>
    <xf numFmtId="165" fontId="3" fillId="2" borderId="14" xfId="0" applyNumberFormat="1" applyFont="1" applyFill="1" applyBorder="1" applyAlignment="1">
      <alignment horizontal="center" vertical="center"/>
    </xf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center" vertical="center"/>
    </xf>
    <xf numFmtId="0" fontId="7" fillId="0" borderId="0" xfId="0" applyFont="1"/>
    <xf numFmtId="0" fontId="8" fillId="2" borderId="0" xfId="0" applyFont="1" applyFill="1"/>
    <xf numFmtId="4" fontId="0" fillId="0" borderId="0" xfId="0" applyNumberFormat="1" applyAlignment="1">
      <alignment horizontal="center"/>
    </xf>
    <xf numFmtId="0" fontId="11" fillId="2" borderId="8" xfId="0" applyFont="1" applyFill="1" applyBorder="1" applyAlignment="1">
      <alignment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vertical="center"/>
    </xf>
    <xf numFmtId="0" fontId="11" fillId="2" borderId="25" xfId="0" applyFont="1" applyFill="1" applyBorder="1" applyAlignment="1">
      <alignment horizontal="center" vertical="center"/>
    </xf>
    <xf numFmtId="0" fontId="3" fillId="2" borderId="0" xfId="0" applyFont="1" applyFill="1"/>
    <xf numFmtId="0" fontId="0" fillId="0" borderId="0" xfId="0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4" fillId="2" borderId="0" xfId="2" applyFont="1" applyFill="1" applyAlignment="1">
      <alignment horizontal="left"/>
    </xf>
    <xf numFmtId="0" fontId="12" fillId="0" borderId="0" xfId="2"/>
    <xf numFmtId="0" fontId="12" fillId="2" borderId="0" xfId="2" applyFill="1" applyAlignment="1">
      <alignment horizontal="centerContinuous"/>
    </xf>
    <xf numFmtId="0" fontId="12" fillId="2" borderId="0" xfId="2" applyFill="1"/>
    <xf numFmtId="0" fontId="12" fillId="2" borderId="0" xfId="2" applyFill="1" applyAlignment="1">
      <alignment horizontal="center"/>
    </xf>
    <xf numFmtId="0" fontId="7" fillId="0" borderId="0" xfId="0" applyFont="1" applyAlignment="1">
      <alignment horizontal="center"/>
    </xf>
    <xf numFmtId="0" fontId="6" fillId="2" borderId="0" xfId="2" applyFont="1" applyFill="1"/>
    <xf numFmtId="0" fontId="11" fillId="2" borderId="0" xfId="2" applyFont="1" applyFill="1" applyAlignment="1">
      <alignment horizontal="center"/>
    </xf>
    <xf numFmtId="0" fontId="16" fillId="2" borderId="0" xfId="2" applyFont="1" applyFill="1"/>
    <xf numFmtId="0" fontId="18" fillId="2" borderId="0" xfId="2" applyFont="1" applyFill="1"/>
    <xf numFmtId="0" fontId="12" fillId="0" borderId="0" xfId="2" applyAlignment="1">
      <alignment horizontal="center" vertical="center"/>
    </xf>
    <xf numFmtId="0" fontId="11" fillId="2" borderId="46" xfId="2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left" vertical="center" wrapText="1"/>
    </xf>
    <xf numFmtId="1" fontId="20" fillId="2" borderId="48" xfId="2" applyNumberFormat="1" applyFont="1" applyFill="1" applyBorder="1" applyAlignment="1">
      <alignment horizontal="center" vertical="center"/>
    </xf>
    <xf numFmtId="1" fontId="20" fillId="2" borderId="49" xfId="2" applyNumberFormat="1" applyFont="1" applyFill="1" applyBorder="1" applyAlignment="1">
      <alignment horizontal="center" vertical="center"/>
    </xf>
    <xf numFmtId="1" fontId="20" fillId="2" borderId="46" xfId="2" applyNumberFormat="1" applyFont="1" applyFill="1" applyBorder="1" applyAlignment="1">
      <alignment horizontal="center" vertical="center"/>
    </xf>
    <xf numFmtId="1" fontId="3" fillId="2" borderId="49" xfId="2" applyNumberFormat="1" applyFont="1" applyFill="1" applyBorder="1" applyAlignment="1">
      <alignment horizontal="center" vertical="center"/>
    </xf>
    <xf numFmtId="1" fontId="20" fillId="2" borderId="50" xfId="2" applyNumberFormat="1" applyFont="1" applyFill="1" applyBorder="1" applyAlignment="1">
      <alignment horizontal="center" vertical="center"/>
    </xf>
    <xf numFmtId="1" fontId="3" fillId="2" borderId="51" xfId="2" applyNumberFormat="1" applyFont="1" applyFill="1" applyBorder="1" applyAlignment="1">
      <alignment horizontal="center" vertical="center"/>
    </xf>
    <xf numFmtId="1" fontId="3" fillId="2" borderId="52" xfId="2" applyNumberFormat="1" applyFont="1" applyFill="1" applyBorder="1" applyAlignment="1">
      <alignment horizontal="center" vertical="center"/>
    </xf>
    <xf numFmtId="1" fontId="20" fillId="2" borderId="53" xfId="2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2" borderId="54" xfId="2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left" vertical="center" wrapText="1"/>
    </xf>
    <xf numFmtId="1" fontId="20" fillId="2" borderId="52" xfId="2" applyNumberFormat="1" applyFont="1" applyFill="1" applyBorder="1" applyAlignment="1">
      <alignment horizontal="center" vertical="center"/>
    </xf>
    <xf numFmtId="1" fontId="20" fillId="2" borderId="54" xfId="2" applyNumberFormat="1" applyFont="1" applyFill="1" applyBorder="1" applyAlignment="1">
      <alignment horizontal="center" vertical="center"/>
    </xf>
    <xf numFmtId="1" fontId="20" fillId="2" borderId="56" xfId="2" applyNumberFormat="1" applyFont="1" applyFill="1" applyBorder="1" applyAlignment="1">
      <alignment horizontal="center" vertical="center"/>
    </xf>
    <xf numFmtId="1" fontId="11" fillId="2" borderId="52" xfId="2" applyNumberFormat="1" applyFont="1" applyFill="1" applyBorder="1" applyAlignment="1">
      <alignment horizontal="center" vertical="center"/>
    </xf>
    <xf numFmtId="1" fontId="20" fillId="2" borderId="54" xfId="2" quotePrefix="1" applyNumberFormat="1" applyFont="1" applyFill="1" applyBorder="1" applyAlignment="1">
      <alignment horizontal="center" vertical="center"/>
    </xf>
    <xf numFmtId="0" fontId="12" fillId="2" borderId="0" xfId="2" applyFill="1" applyAlignment="1">
      <alignment vertical="center"/>
    </xf>
    <xf numFmtId="0" fontId="12" fillId="2" borderId="0" xfId="2" applyFill="1" applyAlignment="1">
      <alignment horizontal="center" vertical="center"/>
    </xf>
    <xf numFmtId="0" fontId="12" fillId="2" borderId="0" xfId="2" applyFill="1" applyAlignment="1">
      <alignment horizontal="left"/>
    </xf>
    <xf numFmtId="0" fontId="7" fillId="2" borderId="0" xfId="0" applyFont="1" applyFill="1" applyAlignment="1">
      <alignment horizontal="right" indent="1"/>
    </xf>
    <xf numFmtId="0" fontId="17" fillId="5" borderId="26" xfId="2" applyFont="1" applyFill="1" applyBorder="1" applyAlignment="1">
      <alignment horizontal="center"/>
    </xf>
    <xf numFmtId="0" fontId="17" fillId="5" borderId="27" xfId="2" applyFont="1" applyFill="1" applyBorder="1" applyAlignment="1">
      <alignment horizontal="center"/>
    </xf>
    <xf numFmtId="0" fontId="17" fillId="5" borderId="31" xfId="2" applyFont="1" applyFill="1" applyBorder="1" applyAlignment="1">
      <alignment horizontal="center"/>
    </xf>
    <xf numFmtId="0" fontId="17" fillId="5" borderId="32" xfId="2" applyFont="1" applyFill="1" applyBorder="1" applyAlignment="1">
      <alignment horizontal="center"/>
    </xf>
    <xf numFmtId="0" fontId="17" fillId="5" borderId="33" xfId="2" applyFont="1" applyFill="1" applyBorder="1" applyAlignment="1">
      <alignment horizontal="left"/>
    </xf>
    <xf numFmtId="0" fontId="17" fillId="5" borderId="33" xfId="2" applyFont="1" applyFill="1" applyBorder="1" applyAlignment="1">
      <alignment horizontal="center"/>
    </xf>
    <xf numFmtId="0" fontId="17" fillId="5" borderId="34" xfId="2" applyFont="1" applyFill="1" applyBorder="1" applyAlignment="1">
      <alignment horizontal="center"/>
    </xf>
    <xf numFmtId="0" fontId="17" fillId="5" borderId="0" xfId="2" applyFont="1" applyFill="1" applyAlignment="1">
      <alignment horizontal="center"/>
    </xf>
    <xf numFmtId="0" fontId="17" fillId="5" borderId="38" xfId="2" applyFont="1" applyFill="1" applyBorder="1" applyAlignment="1">
      <alignment horizontal="center"/>
    </xf>
    <xf numFmtId="0" fontId="17" fillId="5" borderId="39" xfId="2" applyFont="1" applyFill="1" applyBorder="1" applyAlignment="1">
      <alignment horizontal="center"/>
    </xf>
    <xf numFmtId="0" fontId="17" fillId="5" borderId="40" xfId="2" applyFont="1" applyFill="1" applyBorder="1" applyAlignment="1">
      <alignment horizontal="center"/>
    </xf>
    <xf numFmtId="0" fontId="17" fillId="5" borderId="41" xfId="2" applyFont="1" applyFill="1" applyBorder="1" applyAlignment="1">
      <alignment horizontal="center"/>
    </xf>
    <xf numFmtId="0" fontId="17" fillId="5" borderId="42" xfId="2" applyFont="1" applyFill="1" applyBorder="1" applyAlignment="1">
      <alignment horizontal="center"/>
    </xf>
    <xf numFmtId="0" fontId="17" fillId="5" borderId="43" xfId="2" applyFont="1" applyFill="1" applyBorder="1" applyAlignment="1">
      <alignment horizontal="center"/>
    </xf>
    <xf numFmtId="0" fontId="17" fillId="5" borderId="44" xfId="2" applyFont="1" applyFill="1" applyBorder="1" applyAlignment="1">
      <alignment horizontal="center"/>
    </xf>
    <xf numFmtId="0" fontId="17" fillId="5" borderId="45" xfId="2" applyFont="1" applyFill="1" applyBorder="1" applyAlignment="1">
      <alignment horizontal="center"/>
    </xf>
    <xf numFmtId="0" fontId="6" fillId="0" borderId="0" xfId="2" applyFont="1" applyAlignment="1">
      <alignment horizontal="left" indent="1"/>
    </xf>
    <xf numFmtId="0" fontId="12" fillId="8" borderId="0" xfId="2" applyFill="1"/>
    <xf numFmtId="0" fontId="19" fillId="8" borderId="0" xfId="2" applyFont="1" applyFill="1" applyAlignment="1">
      <alignment horizontal="center"/>
    </xf>
    <xf numFmtId="0" fontId="12" fillId="8" borderId="0" xfId="2" applyFill="1" applyAlignment="1">
      <alignment vertical="center"/>
    </xf>
    <xf numFmtId="0" fontId="11" fillId="0" borderId="65" xfId="2" applyFont="1" applyBorder="1" applyAlignment="1">
      <alignment horizontal="center" vertical="center"/>
    </xf>
    <xf numFmtId="0" fontId="11" fillId="0" borderId="0" xfId="2" applyFont="1" applyAlignment="1">
      <alignment vertical="center"/>
    </xf>
    <xf numFmtId="0" fontId="11" fillId="0" borderId="70" xfId="2" applyFont="1" applyBorder="1" applyAlignment="1">
      <alignment horizontal="center" vertical="center"/>
    </xf>
    <xf numFmtId="0" fontId="11" fillId="0" borderId="73" xfId="2" applyFont="1" applyBorder="1" applyAlignment="1">
      <alignment horizontal="center" vertical="center"/>
    </xf>
    <xf numFmtId="0" fontId="11" fillId="0" borderId="74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11" fillId="0" borderId="75" xfId="2" applyFont="1" applyBorder="1" applyAlignment="1">
      <alignment vertical="center"/>
    </xf>
    <xf numFmtId="0" fontId="11" fillId="0" borderId="51" xfId="2" applyFont="1" applyBorder="1" applyAlignment="1">
      <alignment horizontal="center" vertical="center"/>
    </xf>
    <xf numFmtId="0" fontId="11" fillId="0" borderId="76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55" xfId="2" applyFont="1" applyBorder="1" applyAlignment="1">
      <alignment horizontal="center" vertical="center"/>
    </xf>
    <xf numFmtId="0" fontId="3" fillId="0" borderId="75" xfId="2" applyFont="1" applyBorder="1" applyAlignment="1">
      <alignment vertical="center"/>
    </xf>
    <xf numFmtId="0" fontId="11" fillId="0" borderId="77" xfId="2" applyFont="1" applyBorder="1" applyAlignment="1">
      <alignment vertical="center"/>
    </xf>
    <xf numFmtId="0" fontId="11" fillId="0" borderId="78" xfId="2" applyFont="1" applyBorder="1" applyAlignment="1">
      <alignment horizontal="center" vertical="center"/>
    </xf>
    <xf numFmtId="0" fontId="11" fillId="0" borderId="79" xfId="2" applyFont="1" applyBorder="1" applyAlignment="1">
      <alignment horizontal="center" vertical="center"/>
    </xf>
    <xf numFmtId="0" fontId="11" fillId="0" borderId="80" xfId="2" applyFont="1" applyBorder="1" applyAlignment="1">
      <alignment horizontal="center" vertical="center"/>
    </xf>
    <xf numFmtId="0" fontId="11" fillId="0" borderId="77" xfId="2" applyFont="1" applyBorder="1" applyAlignment="1">
      <alignment horizontal="center" vertical="center"/>
    </xf>
    <xf numFmtId="0" fontId="11" fillId="0" borderId="81" xfId="2" applyFont="1" applyBorder="1" applyAlignment="1">
      <alignment horizontal="center" vertical="center"/>
    </xf>
    <xf numFmtId="0" fontId="11" fillId="0" borderId="82" xfId="2" applyFont="1" applyBorder="1" applyAlignment="1">
      <alignment vertical="center"/>
    </xf>
    <xf numFmtId="0" fontId="11" fillId="0" borderId="83" xfId="2" applyFont="1" applyBorder="1" applyAlignment="1">
      <alignment horizontal="center" vertical="center"/>
    </xf>
    <xf numFmtId="0" fontId="11" fillId="0" borderId="84" xfId="2" applyFont="1" applyBorder="1" applyAlignment="1">
      <alignment horizontal="center" vertical="center"/>
    </xf>
    <xf numFmtId="0" fontId="11" fillId="0" borderId="85" xfId="2" applyFont="1" applyBorder="1" applyAlignment="1">
      <alignment horizontal="center" vertical="center"/>
    </xf>
    <xf numFmtId="0" fontId="11" fillId="0" borderId="82" xfId="2" applyFont="1" applyBorder="1" applyAlignment="1">
      <alignment horizontal="center" vertical="center"/>
    </xf>
    <xf numFmtId="0" fontId="11" fillId="0" borderId="86" xfId="2" applyFont="1" applyBorder="1" applyAlignment="1">
      <alignment horizontal="center" vertical="center"/>
    </xf>
    <xf numFmtId="0" fontId="11" fillId="0" borderId="82" xfId="2" applyFont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0" xfId="2" applyAlignment="1">
      <alignment vertical="center"/>
    </xf>
    <xf numFmtId="0" fontId="6" fillId="8" borderId="0" xfId="2" applyFont="1" applyFill="1"/>
    <xf numFmtId="0" fontId="14" fillId="8" borderId="0" xfId="2" applyFont="1" applyFill="1" applyAlignment="1">
      <alignment horizontal="center"/>
    </xf>
    <xf numFmtId="0" fontId="14" fillId="8" borderId="0" xfId="2" applyFont="1" applyFill="1"/>
    <xf numFmtId="0" fontId="11" fillId="8" borderId="26" xfId="0" applyFont="1" applyFill="1" applyBorder="1" applyAlignment="1">
      <alignment horizontal="left" vertical="center" indent="1"/>
    </xf>
    <xf numFmtId="0" fontId="11" fillId="8" borderId="98" xfId="0" applyFont="1" applyFill="1" applyBorder="1" applyAlignment="1">
      <alignment horizontal="left" vertical="center" indent="1"/>
    </xf>
    <xf numFmtId="0" fontId="12" fillId="8" borderId="100" xfId="0" applyFont="1" applyFill="1" applyBorder="1" applyAlignment="1">
      <alignment horizontal="center" vertical="center"/>
    </xf>
    <xf numFmtId="9" fontId="26" fillId="2" borderId="27" xfId="1" applyFont="1" applyFill="1" applyBorder="1" applyAlignment="1">
      <alignment horizontal="right" vertical="center"/>
    </xf>
    <xf numFmtId="0" fontId="11" fillId="2" borderId="101" xfId="0" applyFont="1" applyFill="1" applyBorder="1" applyAlignment="1">
      <alignment horizontal="left" vertical="center" indent="1"/>
    </xf>
    <xf numFmtId="0" fontId="11" fillId="2" borderId="102" xfId="0" applyFont="1" applyFill="1" applyBorder="1" applyAlignment="1">
      <alignment horizontal="left" vertical="center" indent="1"/>
    </xf>
    <xf numFmtId="0" fontId="12" fillId="2" borderId="103" xfId="0" applyFont="1" applyFill="1" applyBorder="1" applyAlignment="1">
      <alignment horizontal="center" vertical="center"/>
    </xf>
    <xf numFmtId="0" fontId="12" fillId="2" borderId="104" xfId="0" applyFont="1" applyFill="1" applyBorder="1" applyAlignment="1">
      <alignment horizontal="center" vertical="center"/>
    </xf>
    <xf numFmtId="0" fontId="12" fillId="2" borderId="102" xfId="0" applyFont="1" applyFill="1" applyBorder="1" applyAlignment="1">
      <alignment horizontal="center" vertical="center"/>
    </xf>
    <xf numFmtId="0" fontId="12" fillId="2" borderId="105" xfId="0" applyFont="1" applyFill="1" applyBorder="1" applyAlignment="1">
      <alignment horizontal="center" vertical="center"/>
    </xf>
    <xf numFmtId="0" fontId="25" fillId="2" borderId="106" xfId="0" applyFont="1" applyFill="1" applyBorder="1" applyAlignment="1">
      <alignment horizontal="center" vertical="center"/>
    </xf>
    <xf numFmtId="9" fontId="26" fillId="2" borderId="107" xfId="1" applyFont="1" applyFill="1" applyBorder="1" applyAlignment="1">
      <alignment horizontal="right" vertical="center"/>
    </xf>
    <xf numFmtId="0" fontId="25" fillId="2" borderId="39" xfId="0" applyFont="1" applyFill="1" applyBorder="1" applyAlignment="1">
      <alignment horizontal="left" vertical="center" indent="1"/>
    </xf>
    <xf numFmtId="0" fontId="25" fillId="2" borderId="61" xfId="0" applyFont="1" applyFill="1" applyBorder="1" applyAlignment="1">
      <alignment horizontal="left" vertical="center" indent="1"/>
    </xf>
    <xf numFmtId="0" fontId="12" fillId="2" borderId="44" xfId="0" applyFont="1" applyFill="1" applyBorder="1" applyAlignment="1">
      <alignment horizontal="center" vertical="center"/>
    </xf>
    <xf numFmtId="0" fontId="25" fillId="2" borderId="42" xfId="0" applyFont="1" applyFill="1" applyBorder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7" fillId="5" borderId="66" xfId="2" applyFont="1" applyFill="1" applyBorder="1" applyAlignment="1">
      <alignment horizontal="center" vertical="center"/>
    </xf>
    <xf numFmtId="0" fontId="17" fillId="5" borderId="67" xfId="2" applyFont="1" applyFill="1" applyBorder="1" applyAlignment="1">
      <alignment horizontal="centerContinuous"/>
    </xf>
    <xf numFmtId="0" fontId="17" fillId="5" borderId="68" xfId="2" applyFont="1" applyFill="1" applyBorder="1" applyAlignment="1">
      <alignment horizontal="center"/>
    </xf>
    <xf numFmtId="0" fontId="17" fillId="5" borderId="0" xfId="2" applyFont="1" applyFill="1" applyAlignment="1">
      <alignment horizontal="center" vertical="center"/>
    </xf>
    <xf numFmtId="0" fontId="17" fillId="5" borderId="70" xfId="2" applyFont="1" applyFill="1" applyBorder="1" applyAlignment="1">
      <alignment horizontal="centerContinuous"/>
    </xf>
    <xf numFmtId="0" fontId="17" fillId="5" borderId="71" xfId="2" applyFont="1" applyFill="1" applyBorder="1" applyAlignment="1">
      <alignment horizontal="center"/>
    </xf>
    <xf numFmtId="0" fontId="17" fillId="5" borderId="42" xfId="2" applyFont="1" applyFill="1" applyBorder="1" applyAlignment="1">
      <alignment horizontal="center" vertical="center"/>
    </xf>
    <xf numFmtId="0" fontId="17" fillId="5" borderId="44" xfId="2" applyFont="1" applyFill="1" applyBorder="1" applyAlignment="1">
      <alignment horizontal="centerContinuous" vertical="top"/>
    </xf>
    <xf numFmtId="0" fontId="17" fillId="5" borderId="43" xfId="2" applyFont="1" applyFill="1" applyBorder="1" applyAlignment="1">
      <alignment horizontal="center" vertical="top"/>
    </xf>
    <xf numFmtId="0" fontId="22" fillId="5" borderId="43" xfId="2" applyFont="1" applyFill="1" applyBorder="1" applyAlignment="1">
      <alignment horizontal="centerContinuous" vertical="top"/>
    </xf>
    <xf numFmtId="0" fontId="22" fillId="5" borderId="40" xfId="2" applyFont="1" applyFill="1" applyBorder="1" applyAlignment="1">
      <alignment horizontal="center" vertical="top"/>
    </xf>
    <xf numFmtId="0" fontId="21" fillId="5" borderId="89" xfId="2" applyFont="1" applyFill="1" applyBorder="1" applyAlignment="1">
      <alignment horizontal="centerContinuous" vertical="center"/>
    </xf>
    <xf numFmtId="0" fontId="24" fillId="5" borderId="90" xfId="2" applyFont="1" applyFill="1" applyBorder="1" applyAlignment="1">
      <alignment horizontal="center" vertical="center"/>
    </xf>
    <xf numFmtId="0" fontId="24" fillId="5" borderId="91" xfId="2" applyFont="1" applyFill="1" applyBorder="1" applyAlignment="1">
      <alignment horizontal="centerContinuous" vertical="center"/>
    </xf>
    <xf numFmtId="0" fontId="24" fillId="5" borderId="92" xfId="2" applyFont="1" applyFill="1" applyBorder="1" applyAlignment="1">
      <alignment horizontal="center" vertical="center"/>
    </xf>
    <xf numFmtId="0" fontId="24" fillId="5" borderId="93" xfId="2" applyFont="1" applyFill="1" applyBorder="1" applyAlignment="1">
      <alignment horizontal="center" vertical="center"/>
    </xf>
    <xf numFmtId="0" fontId="23" fillId="5" borderId="87" xfId="0" applyFont="1" applyFill="1" applyBorder="1" applyAlignment="1">
      <alignment horizontal="left" vertical="center"/>
    </xf>
    <xf numFmtId="0" fontId="23" fillId="5" borderId="94" xfId="0" applyFont="1" applyFill="1" applyBorder="1" applyAlignment="1">
      <alignment horizontal="center" vertical="center"/>
    </xf>
    <xf numFmtId="0" fontId="23" fillId="5" borderId="90" xfId="0" applyFont="1" applyFill="1" applyBorder="1" applyAlignment="1">
      <alignment horizontal="center" vertical="center"/>
    </xf>
    <xf numFmtId="0" fontId="23" fillId="5" borderId="89" xfId="0" applyFont="1" applyFill="1" applyBorder="1" applyAlignment="1">
      <alignment horizontal="center" vertical="center"/>
    </xf>
    <xf numFmtId="0" fontId="23" fillId="5" borderId="95" xfId="0" applyFont="1" applyFill="1" applyBorder="1" applyAlignment="1">
      <alignment horizontal="center" vertical="center"/>
    </xf>
    <xf numFmtId="0" fontId="14" fillId="2" borderId="0" xfId="2" applyFont="1" applyFill="1"/>
    <xf numFmtId="0" fontId="25" fillId="2" borderId="0" xfId="2" applyFont="1" applyFill="1"/>
    <xf numFmtId="4" fontId="0" fillId="0" borderId="0" xfId="0" applyNumberFormat="1"/>
    <xf numFmtId="0" fontId="12" fillId="2" borderId="69" xfId="2" applyFill="1" applyBorder="1"/>
    <xf numFmtId="0" fontId="7" fillId="2" borderId="113" xfId="2" applyFont="1" applyFill="1" applyBorder="1"/>
    <xf numFmtId="3" fontId="12" fillId="2" borderId="73" xfId="2" applyNumberFormat="1" applyFill="1" applyBorder="1" applyAlignment="1">
      <alignment horizontal="right" indent="2"/>
    </xf>
    <xf numFmtId="167" fontId="12" fillId="2" borderId="70" xfId="2" applyNumberFormat="1" applyFill="1" applyBorder="1" applyAlignment="1">
      <alignment horizontal="right" indent="2"/>
    </xf>
    <xf numFmtId="168" fontId="7" fillId="2" borderId="0" xfId="4" applyNumberFormat="1" applyFont="1" applyFill="1" applyBorder="1" applyAlignment="1">
      <alignment horizontal="right" indent="2"/>
    </xf>
    <xf numFmtId="1" fontId="12" fillId="2" borderId="0" xfId="2" applyNumberFormat="1" applyFill="1"/>
    <xf numFmtId="0" fontId="12" fillId="0" borderId="69" xfId="2" applyBorder="1"/>
    <xf numFmtId="0" fontId="7" fillId="0" borderId="113" xfId="2" applyFont="1" applyBorder="1"/>
    <xf numFmtId="3" fontId="12" fillId="0" borderId="73" xfId="2" applyNumberFormat="1" applyBorder="1" applyAlignment="1">
      <alignment horizontal="right" indent="2"/>
    </xf>
    <xf numFmtId="168" fontId="7" fillId="0" borderId="0" xfId="4" applyNumberFormat="1" applyFont="1" applyFill="1" applyBorder="1" applyAlignment="1">
      <alignment horizontal="right" indent="2"/>
    </xf>
    <xf numFmtId="0" fontId="12" fillId="2" borderId="72" xfId="2" applyFill="1" applyBorder="1"/>
    <xf numFmtId="0" fontId="12" fillId="2" borderId="61" xfId="2" applyFill="1" applyBorder="1"/>
    <xf numFmtId="0" fontId="12" fillId="2" borderId="42" xfId="2" applyFill="1" applyBorder="1" applyAlignment="1">
      <alignment horizontal="center"/>
    </xf>
    <xf numFmtId="0" fontId="12" fillId="2" borderId="43" xfId="2" applyFill="1" applyBorder="1" applyAlignment="1">
      <alignment horizontal="center"/>
    </xf>
    <xf numFmtId="3" fontId="12" fillId="2" borderId="43" xfId="2" applyNumberFormat="1" applyFill="1" applyBorder="1" applyAlignment="1">
      <alignment horizontal="right"/>
    </xf>
    <xf numFmtId="0" fontId="12" fillId="2" borderId="66" xfId="2" applyFill="1" applyBorder="1"/>
    <xf numFmtId="0" fontId="12" fillId="2" borderId="66" xfId="2" applyFill="1" applyBorder="1" applyAlignment="1">
      <alignment horizontal="center"/>
    </xf>
    <xf numFmtId="0" fontId="27" fillId="2" borderId="0" xfId="2" applyFont="1" applyFill="1"/>
    <xf numFmtId="3" fontId="12" fillId="2" borderId="0" xfId="2" applyNumberFormat="1" applyFill="1" applyAlignment="1">
      <alignment horizontal="center"/>
    </xf>
    <xf numFmtId="0" fontId="12" fillId="2" borderId="42" xfId="2" applyFill="1" applyBorder="1"/>
    <xf numFmtId="0" fontId="15" fillId="10" borderId="87" xfId="2" applyFont="1" applyFill="1" applyBorder="1" applyAlignment="1">
      <alignment horizontal="left"/>
    </xf>
    <xf numFmtId="0" fontId="15" fillId="10" borderId="88" xfId="2" applyFont="1" applyFill="1" applyBorder="1" applyAlignment="1">
      <alignment horizontal="left"/>
    </xf>
    <xf numFmtId="0" fontId="12" fillId="2" borderId="32" xfId="2" applyFill="1" applyBorder="1"/>
    <xf numFmtId="0" fontId="12" fillId="2" borderId="99" xfId="2" applyFill="1" applyBorder="1"/>
    <xf numFmtId="0" fontId="12" fillId="2" borderId="99" xfId="2" applyFill="1" applyBorder="1" applyAlignment="1">
      <alignment horizontal="center"/>
    </xf>
    <xf numFmtId="0" fontId="12" fillId="2" borderId="67" xfId="2" applyFill="1" applyBorder="1" applyAlignment="1">
      <alignment horizontal="center"/>
    </xf>
    <xf numFmtId="0" fontId="12" fillId="2" borderId="73" xfId="2" applyFill="1" applyBorder="1"/>
    <xf numFmtId="167" fontId="12" fillId="2" borderId="73" xfId="2" applyNumberFormat="1" applyFill="1" applyBorder="1" applyAlignment="1">
      <alignment horizontal="right" indent="2"/>
    </xf>
    <xf numFmtId="169" fontId="7" fillId="2" borderId="0" xfId="4" applyNumberFormat="1" applyFont="1" applyFill="1" applyBorder="1" applyAlignment="1">
      <alignment horizontal="right" indent="2"/>
    </xf>
    <xf numFmtId="0" fontId="12" fillId="2" borderId="43" xfId="2" applyFill="1" applyBorder="1"/>
    <xf numFmtId="3" fontId="12" fillId="2" borderId="43" xfId="2" applyNumberFormat="1" applyFill="1" applyBorder="1" applyAlignment="1">
      <alignment horizontal="center"/>
    </xf>
    <xf numFmtId="167" fontId="12" fillId="2" borderId="44" xfId="2" applyNumberFormat="1" applyFill="1" applyBorder="1" applyAlignment="1">
      <alignment horizontal="center"/>
    </xf>
    <xf numFmtId="169" fontId="13" fillId="2" borderId="0" xfId="4" applyNumberFormat="1" applyFont="1" applyFill="1" applyBorder="1"/>
    <xf numFmtId="0" fontId="12" fillId="2" borderId="32" xfId="5" applyFill="1" applyBorder="1"/>
    <xf numFmtId="0" fontId="12" fillId="2" borderId="73" xfId="5" applyFill="1" applyBorder="1"/>
    <xf numFmtId="0" fontId="12" fillId="2" borderId="39" xfId="2" applyFill="1" applyBorder="1"/>
    <xf numFmtId="3" fontId="12" fillId="2" borderId="44" xfId="2" applyNumberFormat="1" applyFill="1" applyBorder="1" applyAlignment="1">
      <alignment horizontal="center"/>
    </xf>
    <xf numFmtId="3" fontId="12" fillId="2" borderId="42" xfId="2" applyNumberFormat="1" applyFill="1" applyBorder="1"/>
    <xf numFmtId="0" fontId="12" fillId="2" borderId="44" xfId="2" applyFill="1" applyBorder="1"/>
    <xf numFmtId="169" fontId="13" fillId="2" borderId="43" xfId="4" applyNumberFormat="1" applyFont="1" applyFill="1" applyBorder="1" applyAlignment="1">
      <alignment horizontal="right"/>
    </xf>
    <xf numFmtId="167" fontId="12" fillId="2" borderId="0" xfId="2" applyNumberFormat="1" applyFill="1"/>
    <xf numFmtId="169" fontId="12" fillId="2" borderId="0" xfId="2" applyNumberFormat="1" applyFill="1"/>
    <xf numFmtId="0" fontId="18" fillId="5" borderId="111" xfId="2" applyFont="1" applyFill="1" applyBorder="1" applyAlignment="1">
      <alignment horizontal="center" vertical="top"/>
    </xf>
    <xf numFmtId="0" fontId="18" fillId="5" borderId="65" xfId="2" applyFont="1" applyFill="1" applyBorder="1" applyAlignment="1">
      <alignment horizontal="center" vertical="center"/>
    </xf>
    <xf numFmtId="0" fontId="18" fillId="5" borderId="67" xfId="2" applyFont="1" applyFill="1" applyBorder="1" applyAlignment="1">
      <alignment horizontal="center" vertical="center"/>
    </xf>
    <xf numFmtId="0" fontId="18" fillId="5" borderId="72" xfId="2" applyFont="1" applyFill="1" applyBorder="1" applyAlignment="1">
      <alignment horizontal="center" vertical="center"/>
    </xf>
    <xf numFmtId="0" fontId="18" fillId="5" borderId="44" xfId="2" applyFont="1" applyFill="1" applyBorder="1" applyAlignment="1">
      <alignment horizontal="center" vertical="center"/>
    </xf>
    <xf numFmtId="0" fontId="18" fillId="5" borderId="111" xfId="2" applyFont="1" applyFill="1" applyBorder="1" applyAlignment="1">
      <alignment horizontal="center" vertical="center"/>
    </xf>
    <xf numFmtId="0" fontId="18" fillId="5" borderId="115" xfId="2" applyFont="1" applyFill="1" applyBorder="1" applyAlignment="1">
      <alignment horizontal="center" vertical="center"/>
    </xf>
    <xf numFmtId="0" fontId="18" fillId="5" borderId="112" xfId="2" applyFont="1" applyFill="1" applyBorder="1" applyAlignment="1">
      <alignment horizontal="center" vertical="center"/>
    </xf>
    <xf numFmtId="0" fontId="25" fillId="2" borderId="0" xfId="6" applyFont="1" applyFill="1"/>
    <xf numFmtId="0" fontId="12" fillId="0" borderId="0" xfId="6"/>
    <xf numFmtId="0" fontId="12" fillId="2" borderId="0" xfId="6" applyFill="1"/>
    <xf numFmtId="0" fontId="12" fillId="2" borderId="0" xfId="6" applyFill="1" applyAlignment="1">
      <alignment horizontal="center" vertical="center"/>
    </xf>
    <xf numFmtId="0" fontId="12" fillId="2" borderId="0" xfId="6" applyFill="1" applyAlignment="1">
      <alignment horizontal="center"/>
    </xf>
    <xf numFmtId="0" fontId="12" fillId="2" borderId="69" xfId="6" applyFill="1" applyBorder="1" applyAlignment="1">
      <alignment vertical="center" wrapText="1"/>
    </xf>
    <xf numFmtId="0" fontId="7" fillId="2" borderId="113" xfId="6" applyFont="1" applyFill="1" applyBorder="1" applyAlignment="1">
      <alignment vertical="center"/>
    </xf>
    <xf numFmtId="0" fontId="7" fillId="2" borderId="113" xfId="6" applyFont="1" applyFill="1" applyBorder="1" applyAlignment="1">
      <alignment horizontal="center" vertical="center"/>
    </xf>
    <xf numFmtId="0" fontId="7" fillId="2" borderId="67" xfId="6" applyFont="1" applyFill="1" applyBorder="1" applyAlignment="1">
      <alignment horizontal="center" vertical="center"/>
    </xf>
    <xf numFmtId="167" fontId="7" fillId="2" borderId="0" xfId="6" applyNumberFormat="1" applyFont="1" applyFill="1" applyAlignment="1">
      <alignment horizontal="right" vertical="center"/>
    </xf>
    <xf numFmtId="167" fontId="7" fillId="2" borderId="73" xfId="6" applyNumberFormat="1" applyFont="1" applyFill="1" applyBorder="1" applyAlignment="1">
      <alignment horizontal="right" vertical="center"/>
    </xf>
    <xf numFmtId="167" fontId="7" fillId="2" borderId="34" xfId="6" applyNumberFormat="1" applyFont="1" applyFill="1" applyBorder="1" applyAlignment="1">
      <alignment horizontal="right" vertical="center"/>
    </xf>
    <xf numFmtId="0" fontId="7" fillId="2" borderId="70" xfId="6" applyFont="1" applyFill="1" applyBorder="1" applyAlignment="1">
      <alignment horizontal="center" vertical="center"/>
    </xf>
    <xf numFmtId="167" fontId="12" fillId="2" borderId="0" xfId="6" applyNumberFormat="1" applyFill="1"/>
    <xf numFmtId="0" fontId="12" fillId="0" borderId="0" xfId="6" applyAlignment="1">
      <alignment vertical="center"/>
    </xf>
    <xf numFmtId="0" fontId="12" fillId="2" borderId="0" xfId="6" applyFill="1" applyAlignment="1">
      <alignment vertical="center"/>
    </xf>
    <xf numFmtId="3" fontId="12" fillId="2" borderId="0" xfId="6" applyNumberFormat="1" applyFill="1"/>
    <xf numFmtId="3" fontId="12" fillId="2" borderId="0" xfId="6" applyNumberFormat="1" applyFill="1" applyAlignment="1">
      <alignment horizontal="center"/>
    </xf>
    <xf numFmtId="0" fontId="12" fillId="2" borderId="69" xfId="6" applyFill="1" applyBorder="1"/>
    <xf numFmtId="0" fontId="12" fillId="2" borderId="67" xfId="6" applyFill="1" applyBorder="1"/>
    <xf numFmtId="0" fontId="12" fillId="2" borderId="98" xfId="6" applyFill="1" applyBorder="1" applyAlignment="1">
      <alignment horizontal="center" vertical="center"/>
    </xf>
    <xf numFmtId="0" fontId="12" fillId="2" borderId="98" xfId="6" applyFill="1" applyBorder="1" applyAlignment="1">
      <alignment horizontal="center"/>
    </xf>
    <xf numFmtId="167" fontId="7" fillId="2" borderId="0" xfId="6" applyNumberFormat="1" applyFont="1" applyFill="1" applyAlignment="1">
      <alignment horizontal="right" indent="1"/>
    </xf>
    <xf numFmtId="167" fontId="7" fillId="2" borderId="73" xfId="6" applyNumberFormat="1" applyFont="1" applyFill="1" applyBorder="1" applyAlignment="1">
      <alignment horizontal="right" indent="1"/>
    </xf>
    <xf numFmtId="167" fontId="7" fillId="2" borderId="34" xfId="6" applyNumberFormat="1" applyFont="1" applyFill="1" applyBorder="1" applyAlignment="1">
      <alignment horizontal="right" indent="1"/>
    </xf>
    <xf numFmtId="0" fontId="12" fillId="2" borderId="70" xfId="6" applyFill="1" applyBorder="1"/>
    <xf numFmtId="0" fontId="12" fillId="2" borderId="113" xfId="6" applyFill="1" applyBorder="1" applyAlignment="1">
      <alignment horizontal="center" vertical="center"/>
    </xf>
    <xf numFmtId="0" fontId="12" fillId="2" borderId="113" xfId="6" applyFill="1" applyBorder="1" applyAlignment="1">
      <alignment horizontal="center"/>
    </xf>
    <xf numFmtId="0" fontId="18" fillId="2" borderId="0" xfId="6" applyFont="1" applyFill="1" applyAlignment="1">
      <alignment horizontal="center"/>
    </xf>
    <xf numFmtId="0" fontId="18" fillId="2" borderId="0" xfId="6" applyFont="1" applyFill="1" applyAlignment="1">
      <alignment horizontal="center" vertical="center"/>
    </xf>
    <xf numFmtId="0" fontId="18" fillId="2" borderId="0" xfId="6" applyFont="1" applyFill="1"/>
    <xf numFmtId="0" fontId="12" fillId="2" borderId="67" xfId="6" applyFill="1" applyBorder="1" applyAlignment="1">
      <alignment horizontal="center" vertical="center"/>
    </xf>
    <xf numFmtId="0" fontId="12" fillId="2" borderId="67" xfId="6" applyFill="1" applyBorder="1" applyAlignment="1">
      <alignment horizontal="center"/>
    </xf>
    <xf numFmtId="0" fontId="12" fillId="2" borderId="70" xfId="6" applyFill="1" applyBorder="1" applyAlignment="1">
      <alignment horizontal="center" vertical="center"/>
    </xf>
    <xf numFmtId="0" fontId="12" fillId="2" borderId="70" xfId="6" applyFill="1" applyBorder="1" applyAlignment="1">
      <alignment horizontal="center"/>
    </xf>
    <xf numFmtId="0" fontId="12" fillId="2" borderId="44" xfId="6" applyFill="1" applyBorder="1" applyAlignment="1">
      <alignment horizontal="center"/>
    </xf>
    <xf numFmtId="0" fontId="12" fillId="2" borderId="44" xfId="6" applyFill="1" applyBorder="1"/>
    <xf numFmtId="167" fontId="12" fillId="2" borderId="0" xfId="6" applyNumberFormat="1" applyFill="1" applyAlignment="1">
      <alignment horizontal="center"/>
    </xf>
    <xf numFmtId="0" fontId="9" fillId="0" borderId="0" xfId="5" applyFont="1"/>
    <xf numFmtId="0" fontId="9" fillId="0" borderId="0" xfId="5" applyFont="1" applyAlignment="1">
      <alignment wrapText="1"/>
    </xf>
    <xf numFmtId="0" fontId="9" fillId="0" borderId="0" xfId="5" applyFont="1" applyAlignment="1">
      <alignment horizontal="center" vertical="center"/>
    </xf>
    <xf numFmtId="0" fontId="9" fillId="2" borderId="0" xfId="5" applyFont="1" applyFill="1"/>
    <xf numFmtId="0" fontId="9" fillId="0" borderId="0" xfId="5" applyFont="1" applyAlignment="1">
      <alignment horizontal="left"/>
    </xf>
    <xf numFmtId="167" fontId="0" fillId="0" borderId="0" xfId="0" applyNumberFormat="1"/>
    <xf numFmtId="0" fontId="4" fillId="2" borderId="0" xfId="5" applyFont="1" applyFill="1"/>
    <xf numFmtId="0" fontId="9" fillId="2" borderId="0" xfId="5" applyFont="1" applyFill="1" applyAlignment="1">
      <alignment wrapText="1"/>
    </xf>
    <xf numFmtId="0" fontId="9" fillId="2" borderId="0" xfId="5" applyFont="1" applyFill="1" applyAlignment="1">
      <alignment horizontal="center" vertical="center"/>
    </xf>
    <xf numFmtId="0" fontId="9" fillId="2" borderId="0" xfId="5" applyFont="1" applyFill="1" applyAlignment="1">
      <alignment horizontal="left"/>
    </xf>
    <xf numFmtId="0" fontId="25" fillId="2" borderId="0" xfId="5" applyFont="1" applyFill="1" applyAlignment="1">
      <alignment horizontal="left" indent="1"/>
    </xf>
    <xf numFmtId="0" fontId="11" fillId="2" borderId="0" xfId="5" applyFont="1" applyFill="1"/>
    <xf numFmtId="0" fontId="14" fillId="2" borderId="0" xfId="5" applyFont="1" applyFill="1"/>
    <xf numFmtId="0" fontId="6" fillId="2" borderId="0" xfId="5" applyFont="1" applyFill="1" applyAlignment="1">
      <alignment wrapText="1"/>
    </xf>
    <xf numFmtId="0" fontId="14" fillId="2" borderId="0" xfId="5" applyFont="1" applyFill="1" applyAlignment="1">
      <alignment horizontal="left" indent="1"/>
    </xf>
    <xf numFmtId="0" fontId="12" fillId="0" borderId="0" xfId="5"/>
    <xf numFmtId="0" fontId="12" fillId="2" borderId="0" xfId="5" applyFill="1"/>
    <xf numFmtId="0" fontId="0" fillId="9" borderId="0" xfId="0" applyFill="1"/>
    <xf numFmtId="0" fontId="12" fillId="2" borderId="121" xfId="5" applyFill="1" applyBorder="1" applyAlignment="1">
      <alignment horizontal="center" vertical="center"/>
    </xf>
    <xf numFmtId="0" fontId="12" fillId="2" borderId="125" xfId="5" applyFill="1" applyBorder="1" applyAlignment="1">
      <alignment horizontal="center" vertical="center"/>
    </xf>
    <xf numFmtId="0" fontId="12" fillId="2" borderId="127" xfId="5" applyFill="1" applyBorder="1" applyAlignment="1">
      <alignment horizontal="center" vertical="center"/>
    </xf>
    <xf numFmtId="0" fontId="12" fillId="2" borderId="117" xfId="5" applyFill="1" applyBorder="1" applyAlignment="1">
      <alignment horizontal="center" vertical="center"/>
    </xf>
    <xf numFmtId="4" fontId="12" fillId="2" borderId="117" xfId="5" applyNumberFormat="1" applyFill="1" applyBorder="1" applyAlignment="1">
      <alignment horizontal="right" vertical="center" indent="3"/>
    </xf>
    <xf numFmtId="165" fontId="12" fillId="2" borderId="128" xfId="5" applyNumberFormat="1" applyFill="1" applyBorder="1" applyAlignment="1">
      <alignment horizontal="center" vertical="center"/>
    </xf>
    <xf numFmtId="0" fontId="12" fillId="2" borderId="124" xfId="5" applyFill="1" applyBorder="1" applyAlignment="1">
      <alignment horizontal="center" vertical="center"/>
    </xf>
    <xf numFmtId="0" fontId="12" fillId="2" borderId="123" xfId="5" applyFill="1" applyBorder="1" applyAlignment="1">
      <alignment horizontal="center" vertical="center"/>
    </xf>
    <xf numFmtId="0" fontId="12" fillId="2" borderId="117" xfId="5" applyFill="1" applyBorder="1" applyAlignment="1">
      <alignment vertical="center" wrapText="1"/>
    </xf>
    <xf numFmtId="4" fontId="12" fillId="2" borderId="124" xfId="5" applyNumberFormat="1" applyFill="1" applyBorder="1" applyAlignment="1">
      <alignment horizontal="right" vertical="center" indent="3"/>
    </xf>
    <xf numFmtId="165" fontId="12" fillId="2" borderId="129" xfId="5" applyNumberFormat="1" applyFill="1" applyBorder="1" applyAlignment="1">
      <alignment horizontal="center" vertical="center"/>
    </xf>
    <xf numFmtId="0" fontId="14" fillId="2" borderId="130" xfId="5" applyFont="1" applyFill="1" applyBorder="1"/>
    <xf numFmtId="0" fontId="14" fillId="2" borderId="131" xfId="5" applyFont="1" applyFill="1" applyBorder="1"/>
    <xf numFmtId="0" fontId="14" fillId="2" borderId="132" xfId="5" applyFont="1" applyFill="1" applyBorder="1"/>
    <xf numFmtId="171" fontId="14" fillId="2" borderId="115" xfId="5" applyNumberFormat="1" applyFont="1" applyFill="1" applyBorder="1" applyAlignment="1">
      <alignment horizontal="right" indent="3"/>
    </xf>
    <xf numFmtId="173" fontId="14" fillId="2" borderId="40" xfId="5" applyNumberFormat="1" applyFont="1" applyFill="1" applyBorder="1" applyAlignment="1">
      <alignment horizontal="center"/>
    </xf>
    <xf numFmtId="0" fontId="12" fillId="2" borderId="0" xfId="5" applyFill="1" applyAlignment="1">
      <alignment wrapText="1"/>
    </xf>
    <xf numFmtId="0" fontId="12" fillId="2" borderId="0" xfId="5" applyFill="1" applyAlignment="1">
      <alignment horizontal="center" vertical="center"/>
    </xf>
    <xf numFmtId="0" fontId="14" fillId="2" borderId="0" xfId="5" applyFont="1" applyFill="1" applyAlignment="1">
      <alignment wrapText="1"/>
    </xf>
    <xf numFmtId="0" fontId="12" fillId="2" borderId="134" xfId="5" applyFill="1" applyBorder="1" applyAlignment="1">
      <alignment vertical="center"/>
    </xf>
    <xf numFmtId="0" fontId="12" fillId="2" borderId="121" xfId="5" applyFill="1" applyBorder="1" applyAlignment="1">
      <alignment vertical="center" wrapText="1"/>
    </xf>
    <xf numFmtId="4" fontId="12" fillId="2" borderId="121" xfId="5" applyNumberFormat="1" applyFill="1" applyBorder="1" applyAlignment="1">
      <alignment horizontal="right" vertical="center" indent="2"/>
    </xf>
    <xf numFmtId="165" fontId="12" fillId="2" borderId="122" xfId="5" applyNumberFormat="1" applyFill="1" applyBorder="1" applyAlignment="1">
      <alignment horizontal="center"/>
    </xf>
    <xf numFmtId="0" fontId="9" fillId="2" borderId="0" xfId="5" applyFont="1" applyFill="1" applyAlignment="1">
      <alignment vertical="center"/>
    </xf>
    <xf numFmtId="0" fontId="12" fillId="0" borderId="135" xfId="5" applyBorder="1" applyAlignment="1">
      <alignment vertical="center"/>
    </xf>
    <xf numFmtId="0" fontId="12" fillId="0" borderId="125" xfId="5" applyBorder="1" applyAlignment="1">
      <alignment vertical="center" wrapText="1"/>
    </xf>
    <xf numFmtId="4" fontId="12" fillId="2" borderId="125" xfId="5" applyNumberFormat="1" applyFill="1" applyBorder="1" applyAlignment="1">
      <alignment horizontal="right" vertical="center" indent="2"/>
    </xf>
    <xf numFmtId="165" fontId="12" fillId="2" borderId="126" xfId="5" applyNumberFormat="1" applyFill="1" applyBorder="1" applyAlignment="1">
      <alignment horizontal="center"/>
    </xf>
    <xf numFmtId="171" fontId="14" fillId="2" borderId="61" xfId="5" applyNumberFormat="1" applyFont="1" applyFill="1" applyBorder="1" applyAlignment="1">
      <alignment horizontal="right" indent="2"/>
    </xf>
    <xf numFmtId="0" fontId="12" fillId="2" borderId="40" xfId="5" applyFill="1" applyBorder="1"/>
    <xf numFmtId="4" fontId="12" fillId="2" borderId="117" xfId="5" applyNumberFormat="1" applyFill="1" applyBorder="1" applyAlignment="1">
      <alignment horizontal="right" vertical="center" indent="2"/>
    </xf>
    <xf numFmtId="165" fontId="12" fillId="2" borderId="128" xfId="5" applyNumberFormat="1" applyFill="1" applyBorder="1" applyAlignment="1">
      <alignment horizontal="center"/>
    </xf>
    <xf numFmtId="0" fontId="14" fillId="2" borderId="0" xfId="5" applyFont="1" applyFill="1" applyAlignment="1">
      <alignment horizontal="center" vertical="center"/>
    </xf>
    <xf numFmtId="165" fontId="14" fillId="2" borderId="0" xfId="5" applyNumberFormat="1" applyFont="1" applyFill="1"/>
    <xf numFmtId="173" fontId="14" fillId="2" borderId="0" xfId="5" applyNumberFormat="1" applyFont="1" applyFill="1" applyAlignment="1">
      <alignment horizontal="center"/>
    </xf>
    <xf numFmtId="175" fontId="7" fillId="2" borderId="117" xfId="5" applyNumberFormat="1" applyFont="1" applyFill="1" applyBorder="1" applyAlignment="1">
      <alignment horizontal="center" vertical="center"/>
    </xf>
    <xf numFmtId="2" fontId="7" fillId="2" borderId="117" xfId="5" applyNumberFormat="1" applyFont="1" applyFill="1" applyBorder="1" applyAlignment="1">
      <alignment horizontal="right" vertical="center" indent="2"/>
    </xf>
    <xf numFmtId="0" fontId="7" fillId="2" borderId="128" xfId="5" applyFont="1" applyFill="1" applyBorder="1" applyAlignment="1">
      <alignment horizontal="center"/>
    </xf>
    <xf numFmtId="2" fontId="14" fillId="0" borderId="42" xfId="5" applyNumberFormat="1" applyFont="1" applyBorder="1" applyAlignment="1">
      <alignment horizontal="right" indent="2"/>
    </xf>
    <xf numFmtId="166" fontId="12" fillId="0" borderId="112" xfId="5" applyNumberFormat="1" applyBorder="1" applyAlignment="1">
      <alignment horizontal="left"/>
    </xf>
    <xf numFmtId="175" fontId="14" fillId="2" borderId="0" xfId="5" applyNumberFormat="1" applyFont="1" applyFill="1" applyAlignment="1">
      <alignment horizontal="center" vertical="center"/>
    </xf>
    <xf numFmtId="175" fontId="14" fillId="2" borderId="0" xfId="5" applyNumberFormat="1" applyFont="1" applyFill="1" applyAlignment="1">
      <alignment horizontal="right"/>
    </xf>
    <xf numFmtId="175" fontId="14" fillId="2" borderId="0" xfId="5" applyNumberFormat="1" applyFont="1" applyFill="1" applyAlignment="1">
      <alignment horizontal="center"/>
    </xf>
    <xf numFmtId="0" fontId="12" fillId="0" borderId="117" xfId="5" applyBorder="1" applyAlignment="1">
      <alignment vertical="center"/>
    </xf>
    <xf numFmtId="0" fontId="12" fillId="0" borderId="117" xfId="5" applyBorder="1" applyAlignment="1">
      <alignment horizontal="center" vertical="center"/>
    </xf>
    <xf numFmtId="2" fontId="12" fillId="0" borderId="117" xfId="5" applyNumberFormat="1" applyBorder="1" applyAlignment="1">
      <alignment horizontal="right" indent="2"/>
    </xf>
    <xf numFmtId="166" fontId="12" fillId="0" borderId="128" xfId="5" applyNumberFormat="1" applyBorder="1" applyAlignment="1">
      <alignment horizontal="center"/>
    </xf>
    <xf numFmtId="0" fontId="6" fillId="2" borderId="0" xfId="5" applyFont="1" applyFill="1"/>
    <xf numFmtId="166" fontId="14" fillId="0" borderId="41" xfId="5" applyNumberFormat="1" applyFont="1" applyBorder="1" applyAlignment="1">
      <alignment horizontal="center"/>
    </xf>
    <xf numFmtId="43" fontId="9" fillId="2" borderId="0" xfId="5" applyNumberFormat="1" applyFont="1" applyFill="1"/>
    <xf numFmtId="0" fontId="12" fillId="0" borderId="0" xfId="5" applyAlignment="1">
      <alignment horizontal="center" vertical="center"/>
    </xf>
    <xf numFmtId="0" fontId="12" fillId="2" borderId="0" xfId="5" applyFill="1" applyAlignment="1">
      <alignment horizontal="left" vertical="center" wrapText="1"/>
    </xf>
    <xf numFmtId="0" fontId="12" fillId="2" borderId="0" xfId="5" applyFill="1" applyAlignment="1">
      <alignment horizontal="left" vertical="center"/>
    </xf>
    <xf numFmtId="0" fontId="12" fillId="2" borderId="0" xfId="5" applyFill="1" applyAlignment="1">
      <alignment vertical="center"/>
    </xf>
    <xf numFmtId="2" fontId="12" fillId="2" borderId="0" xfId="5" applyNumberFormat="1" applyFill="1" applyAlignment="1">
      <alignment horizontal="right" indent="1"/>
    </xf>
    <xf numFmtId="14" fontId="12" fillId="2" borderId="0" xfId="5" applyNumberFormat="1" applyFill="1" applyAlignment="1">
      <alignment horizontal="center"/>
    </xf>
    <xf numFmtId="165" fontId="12" fillId="2" borderId="0" xfId="5" applyNumberFormat="1" applyFill="1"/>
    <xf numFmtId="43" fontId="14" fillId="2" borderId="115" xfId="5" applyNumberFormat="1" applyFont="1" applyFill="1" applyBorder="1"/>
    <xf numFmtId="0" fontId="12" fillId="2" borderId="112" xfId="5" applyFill="1" applyBorder="1" applyAlignment="1">
      <alignment horizontal="center"/>
    </xf>
    <xf numFmtId="0" fontId="12" fillId="2" borderId="127" xfId="5" applyFill="1" applyBorder="1" applyAlignment="1">
      <alignment horizontal="center"/>
    </xf>
    <xf numFmtId="0" fontId="7" fillId="2" borderId="117" xfId="5" applyFont="1" applyFill="1" applyBorder="1" applyAlignment="1">
      <alignment vertical="top" wrapText="1"/>
    </xf>
    <xf numFmtId="0" fontId="7" fillId="2" borderId="117" xfId="5" applyFont="1" applyFill="1" applyBorder="1"/>
    <xf numFmtId="0" fontId="12" fillId="2" borderId="36" xfId="5" applyFill="1" applyBorder="1" applyAlignment="1">
      <alignment horizontal="center" vertical="center"/>
    </xf>
    <xf numFmtId="0" fontId="12" fillId="2" borderId="117" xfId="5" applyFill="1" applyBorder="1" applyAlignment="1">
      <alignment horizontal="center" vertical="center" wrapText="1"/>
    </xf>
    <xf numFmtId="0" fontId="12" fillId="2" borderId="117" xfId="5" applyFill="1" applyBorder="1"/>
    <xf numFmtId="43" fontId="12" fillId="2" borderId="117" xfId="5" applyNumberFormat="1" applyFill="1" applyBorder="1"/>
    <xf numFmtId="0" fontId="14" fillId="2" borderId="130" xfId="5" applyFont="1" applyFill="1" applyBorder="1" applyAlignment="1">
      <alignment horizontal="right"/>
    </xf>
    <xf numFmtId="0" fontId="14" fillId="2" borderId="131" xfId="5" applyFont="1" applyFill="1" applyBorder="1" applyAlignment="1">
      <alignment horizontal="right"/>
    </xf>
    <xf numFmtId="0" fontId="14" fillId="2" borderId="132" xfId="5" applyFont="1" applyFill="1" applyBorder="1" applyAlignment="1">
      <alignment horizontal="right"/>
    </xf>
    <xf numFmtId="43" fontId="14" fillId="2" borderId="42" xfId="5" applyNumberFormat="1" applyFont="1" applyFill="1" applyBorder="1"/>
    <xf numFmtId="0" fontId="12" fillId="2" borderId="0" xfId="5" applyFill="1" applyAlignment="1">
      <alignment horizontal="center"/>
    </xf>
    <xf numFmtId="0" fontId="12" fillId="2" borderId="117" xfId="5" applyFill="1" applyBorder="1" applyAlignment="1">
      <alignment vertical="center"/>
    </xf>
    <xf numFmtId="4" fontId="12" fillId="2" borderId="117" xfId="5" applyNumberFormat="1" applyFill="1" applyBorder="1" applyAlignment="1">
      <alignment horizontal="center" vertical="center"/>
    </xf>
    <xf numFmtId="0" fontId="14" fillId="2" borderId="130" xfId="5" applyFont="1" applyFill="1" applyBorder="1" applyAlignment="1">
      <alignment horizontal="right" vertical="center"/>
    </xf>
    <xf numFmtId="0" fontId="14" fillId="2" borderId="131" xfId="5" applyFont="1" applyFill="1" applyBorder="1" applyAlignment="1">
      <alignment horizontal="right" vertical="center"/>
    </xf>
    <xf numFmtId="0" fontId="14" fillId="2" borderId="132" xfId="5" applyFont="1" applyFill="1" applyBorder="1" applyAlignment="1">
      <alignment horizontal="right" vertical="center"/>
    </xf>
    <xf numFmtId="4" fontId="14" fillId="2" borderId="42" xfId="5" applyNumberFormat="1" applyFont="1" applyFill="1" applyBorder="1" applyAlignment="1">
      <alignment horizontal="center" vertical="center"/>
    </xf>
    <xf numFmtId="173" fontId="14" fillId="2" borderId="40" xfId="5" applyNumberFormat="1" applyFont="1" applyFill="1" applyBorder="1" applyAlignment="1">
      <alignment horizontal="center" vertical="center"/>
    </xf>
    <xf numFmtId="0" fontId="14" fillId="2" borderId="0" xfId="5" applyFont="1" applyFill="1" applyAlignment="1">
      <alignment horizontal="right" vertical="center" wrapText="1"/>
    </xf>
    <xf numFmtId="4" fontId="14" fillId="2" borderId="0" xfId="5" applyNumberFormat="1" applyFont="1" applyFill="1" applyAlignment="1">
      <alignment horizontal="center" vertical="center"/>
    </xf>
    <xf numFmtId="173" fontId="14" fillId="2" borderId="0" xfId="5" applyNumberFormat="1" applyFont="1" applyFill="1" applyAlignment="1">
      <alignment horizontal="center" vertical="center"/>
    </xf>
    <xf numFmtId="0" fontId="12" fillId="2" borderId="0" xfId="5" applyFill="1" applyAlignment="1">
      <alignment horizontal="right" vertical="center"/>
    </xf>
    <xf numFmtId="0" fontId="12" fillId="2" borderId="0" xfId="5" applyFill="1" applyAlignment="1">
      <alignment horizontal="right" vertical="center" wrapText="1"/>
    </xf>
    <xf numFmtId="0" fontId="18" fillId="2" borderId="0" xfId="5" applyFont="1" applyFill="1" applyAlignment="1">
      <alignment horizontal="center" vertical="center" wrapText="1"/>
    </xf>
    <xf numFmtId="0" fontId="7" fillId="2" borderId="0" xfId="5" applyFont="1" applyFill="1" applyAlignment="1">
      <alignment horizontal="center" vertical="center"/>
    </xf>
    <xf numFmtId="171" fontId="7" fillId="2" borderId="0" xfId="5" applyNumberFormat="1" applyFont="1" applyFill="1" applyAlignment="1">
      <alignment horizontal="right" vertical="center" indent="2"/>
    </xf>
    <xf numFmtId="171" fontId="14" fillId="2" borderId="0" xfId="5" applyNumberFormat="1" applyFont="1" applyFill="1" applyAlignment="1">
      <alignment horizontal="right" vertical="center" indent="2"/>
    </xf>
    <xf numFmtId="0" fontId="12" fillId="2" borderId="0" xfId="5" applyFill="1" applyAlignment="1">
      <alignment horizontal="right" wrapText="1"/>
    </xf>
    <xf numFmtId="0" fontId="9" fillId="2" borderId="0" xfId="5" applyFont="1" applyFill="1" applyAlignment="1">
      <alignment horizontal="center"/>
    </xf>
    <xf numFmtId="0" fontId="9" fillId="2" borderId="127" xfId="5" applyFont="1" applyFill="1" applyBorder="1" applyAlignment="1">
      <alignment horizontal="center" vertical="center"/>
    </xf>
    <xf numFmtId="0" fontId="9" fillId="2" borderId="117" xfId="5" applyFont="1" applyFill="1" applyBorder="1" applyAlignment="1">
      <alignment vertical="center"/>
    </xf>
    <xf numFmtId="0" fontId="9" fillId="2" borderId="117" xfId="5" applyFont="1" applyFill="1" applyBorder="1" applyAlignment="1">
      <alignment horizontal="center" vertical="center"/>
    </xf>
    <xf numFmtId="4" fontId="9" fillId="2" borderId="117" xfId="5" applyNumberFormat="1" applyFont="1" applyFill="1" applyBorder="1" applyAlignment="1">
      <alignment horizontal="center" vertical="center"/>
    </xf>
    <xf numFmtId="165" fontId="9" fillId="2" borderId="128" xfId="5" applyNumberFormat="1" applyFont="1" applyFill="1" applyBorder="1" applyAlignment="1">
      <alignment horizontal="center" vertical="center"/>
    </xf>
    <xf numFmtId="4" fontId="6" fillId="2" borderId="42" xfId="5" applyNumberFormat="1" applyFont="1" applyFill="1" applyBorder="1" applyAlignment="1">
      <alignment horizontal="center" vertical="center"/>
    </xf>
    <xf numFmtId="173" fontId="6" fillId="2" borderId="40" xfId="5" applyNumberFormat="1" applyFont="1" applyFill="1" applyBorder="1" applyAlignment="1">
      <alignment horizontal="center" vertical="center"/>
    </xf>
    <xf numFmtId="0" fontId="6" fillId="2" borderId="0" xfId="5" applyFont="1" applyFill="1" applyAlignment="1">
      <alignment vertical="center"/>
    </xf>
    <xf numFmtId="0" fontId="9" fillId="0" borderId="119" xfId="5" applyFont="1" applyBorder="1" applyAlignment="1">
      <alignment horizontal="center" vertical="center"/>
    </xf>
    <xf numFmtId="0" fontId="5" fillId="2" borderId="120" xfId="5" applyFont="1" applyFill="1" applyBorder="1" applyAlignment="1">
      <alignment vertical="center" wrapText="1"/>
    </xf>
    <xf numFmtId="0" fontId="5" fillId="2" borderId="108" xfId="5" applyFont="1" applyFill="1" applyBorder="1" applyAlignment="1">
      <alignment vertical="center"/>
    </xf>
    <xf numFmtId="0" fontId="5" fillId="2" borderId="120" xfId="5" applyFont="1" applyFill="1" applyBorder="1" applyAlignment="1">
      <alignment horizontal="center" vertical="center"/>
    </xf>
    <xf numFmtId="0" fontId="5" fillId="2" borderId="145" xfId="5" applyFont="1" applyFill="1" applyBorder="1" applyAlignment="1">
      <alignment horizontal="center" vertical="center"/>
    </xf>
    <xf numFmtId="0" fontId="9" fillId="2" borderId="141" xfId="5" applyFont="1" applyFill="1" applyBorder="1" applyAlignment="1">
      <alignment horizontal="center" vertical="center"/>
    </xf>
    <xf numFmtId="0" fontId="5" fillId="2" borderId="117" xfId="5" applyFont="1" applyFill="1" applyBorder="1" applyAlignment="1">
      <alignment horizontal="left" vertical="center" wrapText="1"/>
    </xf>
    <xf numFmtId="0" fontId="5" fillId="2" borderId="117" xfId="5" applyFont="1" applyFill="1" applyBorder="1" applyAlignment="1">
      <alignment vertical="center"/>
    </xf>
    <xf numFmtId="0" fontId="5" fillId="2" borderId="117" xfId="5" applyFont="1" applyFill="1" applyBorder="1" applyAlignment="1">
      <alignment horizontal="center" vertical="center"/>
    </xf>
    <xf numFmtId="0" fontId="5" fillId="2" borderId="146" xfId="5" applyFont="1" applyFill="1" applyBorder="1" applyAlignment="1">
      <alignment horizontal="center" vertical="center"/>
    </xf>
    <xf numFmtId="171" fontId="6" fillId="2" borderId="131" xfId="5" applyNumberFormat="1" applyFont="1" applyFill="1" applyBorder="1" applyAlignment="1">
      <alignment horizontal="center" vertical="center"/>
    </xf>
    <xf numFmtId="0" fontId="9" fillId="2" borderId="112" xfId="5" applyFont="1" applyFill="1" applyBorder="1" applyAlignment="1">
      <alignment vertical="center"/>
    </xf>
    <xf numFmtId="4" fontId="9" fillId="8" borderId="117" xfId="5" applyNumberFormat="1" applyFont="1" applyFill="1" applyBorder="1" applyAlignment="1">
      <alignment horizontal="center" vertical="center"/>
    </xf>
    <xf numFmtId="165" fontId="9" fillId="0" borderId="128" xfId="5" applyNumberFormat="1" applyFont="1" applyBorder="1" applyAlignment="1">
      <alignment horizontal="center" vertical="center"/>
    </xf>
    <xf numFmtId="4" fontId="6" fillId="8" borderId="42" xfId="5" applyNumberFormat="1" applyFont="1" applyFill="1" applyBorder="1" applyAlignment="1">
      <alignment horizontal="center" vertical="center"/>
    </xf>
    <xf numFmtId="173" fontId="6" fillId="0" borderId="112" xfId="5" applyNumberFormat="1" applyFont="1" applyBorder="1" applyAlignment="1">
      <alignment horizontal="center" vertical="center"/>
    </xf>
    <xf numFmtId="0" fontId="6" fillId="2" borderId="0" xfId="5" applyFont="1" applyFill="1" applyAlignment="1">
      <alignment horizontal="center" vertical="center"/>
    </xf>
    <xf numFmtId="165" fontId="6" fillId="2" borderId="0" xfId="5" applyNumberFormat="1" applyFont="1" applyFill="1" applyAlignment="1">
      <alignment vertical="center"/>
    </xf>
    <xf numFmtId="173" fontId="6" fillId="2" borderId="0" xfId="5" applyNumberFormat="1" applyFont="1" applyFill="1" applyAlignment="1">
      <alignment horizontal="center"/>
    </xf>
    <xf numFmtId="0" fontId="9" fillId="0" borderId="127" xfId="5" applyFont="1" applyBorder="1" applyAlignment="1">
      <alignment horizontal="center" vertical="center"/>
    </xf>
    <xf numFmtId="0" fontId="9" fillId="0" borderId="117" xfId="5" applyFont="1" applyBorder="1" applyAlignment="1">
      <alignment vertical="center"/>
    </xf>
    <xf numFmtId="0" fontId="9" fillId="0" borderId="117" xfId="5" applyFont="1" applyBorder="1" applyAlignment="1">
      <alignment horizontal="center" vertical="center"/>
    </xf>
    <xf numFmtId="2" fontId="9" fillId="0" borderId="117" xfId="5" applyNumberFormat="1" applyFont="1" applyBorder="1" applyAlignment="1">
      <alignment horizontal="center" vertical="center"/>
    </xf>
    <xf numFmtId="166" fontId="9" fillId="0" borderId="128" xfId="5" applyNumberFormat="1" applyFont="1" applyBorder="1" applyAlignment="1">
      <alignment horizontal="center" vertical="center"/>
    </xf>
    <xf numFmtId="0" fontId="9" fillId="0" borderId="0" xfId="5" applyFont="1" applyAlignment="1">
      <alignment horizontal="left" vertical="center"/>
    </xf>
    <xf numFmtId="2" fontId="5" fillId="2" borderId="117" xfId="5" applyNumberFormat="1" applyFont="1" applyFill="1" applyBorder="1" applyAlignment="1">
      <alignment horizontal="center" vertical="center"/>
    </xf>
    <xf numFmtId="0" fontId="5" fillId="2" borderId="128" xfId="5" applyFont="1" applyFill="1" applyBorder="1" applyAlignment="1">
      <alignment horizontal="center" vertical="center"/>
    </xf>
    <xf numFmtId="2" fontId="6" fillId="2" borderId="42" xfId="5" applyNumberFormat="1" applyFont="1" applyFill="1" applyBorder="1" applyAlignment="1">
      <alignment horizontal="center" vertical="center"/>
    </xf>
    <xf numFmtId="166" fontId="9" fillId="2" borderId="147" xfId="5" applyNumberFormat="1" applyFont="1" applyFill="1" applyBorder="1" applyAlignment="1">
      <alignment horizontal="left" vertical="center"/>
    </xf>
    <xf numFmtId="175" fontId="6" fillId="2" borderId="0" xfId="5" applyNumberFormat="1" applyFont="1" applyFill="1" applyAlignment="1">
      <alignment horizontal="center" vertical="center"/>
    </xf>
    <xf numFmtId="175" fontId="6" fillId="2" borderId="0" xfId="5" applyNumberFormat="1" applyFont="1" applyFill="1" applyAlignment="1">
      <alignment horizontal="right" vertical="center"/>
    </xf>
    <xf numFmtId="175" fontId="6" fillId="2" borderId="0" xfId="5" applyNumberFormat="1" applyFont="1" applyFill="1" applyAlignment="1">
      <alignment horizontal="center"/>
    </xf>
    <xf numFmtId="2" fontId="9" fillId="2" borderId="117" xfId="5" applyNumberFormat="1" applyFont="1" applyFill="1" applyBorder="1" applyAlignment="1">
      <alignment horizontal="center" vertical="center"/>
    </xf>
    <xf numFmtId="166" fontId="9" fillId="2" borderId="128" xfId="5" applyNumberFormat="1" applyFont="1" applyFill="1" applyBorder="1" applyAlignment="1">
      <alignment horizontal="center" vertical="center"/>
    </xf>
    <xf numFmtId="166" fontId="6" fillId="2" borderId="147" xfId="5" applyNumberFormat="1" applyFont="1" applyFill="1" applyBorder="1" applyAlignment="1">
      <alignment horizontal="center" vertical="center"/>
    </xf>
    <xf numFmtId="175" fontId="9" fillId="2" borderId="0" xfId="5" applyNumberFormat="1" applyFont="1" applyFill="1"/>
    <xf numFmtId="2" fontId="9" fillId="2" borderId="0" xfId="5" applyNumberFormat="1" applyFont="1" applyFill="1"/>
    <xf numFmtId="0" fontId="9" fillId="2" borderId="121" xfId="5" applyFont="1" applyFill="1" applyBorder="1" applyAlignment="1">
      <alignment vertical="center"/>
    </xf>
    <xf numFmtId="2" fontId="9" fillId="2" borderId="121" xfId="5" applyNumberFormat="1" applyFont="1" applyFill="1" applyBorder="1" applyAlignment="1">
      <alignment horizontal="center" vertical="center"/>
    </xf>
    <xf numFmtId="0" fontId="9" fillId="2" borderId="122" xfId="5" applyFont="1" applyFill="1" applyBorder="1" applyAlignment="1">
      <alignment horizontal="center" vertical="center"/>
    </xf>
    <xf numFmtId="0" fontId="9" fillId="2" borderId="125" xfId="5" applyFont="1" applyFill="1" applyBorder="1" applyAlignment="1">
      <alignment vertical="center"/>
    </xf>
    <xf numFmtId="2" fontId="9" fillId="2" borderId="125" xfId="5" applyNumberFormat="1" applyFont="1" applyFill="1" applyBorder="1" applyAlignment="1">
      <alignment horizontal="center" vertical="center"/>
    </xf>
    <xf numFmtId="0" fontId="9" fillId="2" borderId="126" xfId="5" applyFont="1" applyFill="1" applyBorder="1" applyAlignment="1">
      <alignment horizontal="center" vertical="center"/>
    </xf>
    <xf numFmtId="0" fontId="10" fillId="2" borderId="0" xfId="5" applyFont="1" applyFill="1" applyAlignment="1">
      <alignment horizontal="center" vertical="center" wrapText="1"/>
    </xf>
    <xf numFmtId="0" fontId="9" fillId="0" borderId="127" xfId="5" applyFont="1" applyBorder="1" applyAlignment="1">
      <alignment vertical="center"/>
    </xf>
    <xf numFmtId="166" fontId="9" fillId="2" borderId="117" xfId="5" applyNumberFormat="1" applyFont="1" applyFill="1" applyBorder="1" applyAlignment="1">
      <alignment horizontal="center" vertical="center"/>
    </xf>
    <xf numFmtId="0" fontId="9" fillId="2" borderId="128" xfId="5" applyFont="1" applyFill="1" applyBorder="1" applyAlignment="1">
      <alignment horizontal="center" vertical="center"/>
    </xf>
    <xf numFmtId="166" fontId="6" fillId="2" borderId="111" xfId="5" applyNumberFormat="1" applyFont="1" applyFill="1" applyBorder="1" applyAlignment="1">
      <alignment horizontal="center" vertical="center"/>
    </xf>
    <xf numFmtId="0" fontId="9" fillId="2" borderId="147" xfId="5" applyFont="1" applyFill="1" applyBorder="1" applyAlignment="1">
      <alignment vertical="center"/>
    </xf>
    <xf numFmtId="0" fontId="5" fillId="2" borderId="119" xfId="5" applyFont="1" applyFill="1" applyBorder="1" applyAlignment="1">
      <alignment horizontal="center" vertical="center" wrapText="1"/>
    </xf>
    <xf numFmtId="43" fontId="9" fillId="2" borderId="117" xfId="5" applyNumberFormat="1" applyFont="1" applyFill="1" applyBorder="1" applyAlignment="1">
      <alignment vertical="center"/>
    </xf>
    <xf numFmtId="43" fontId="6" fillId="2" borderId="42" xfId="5" applyNumberFormat="1" applyFont="1" applyFill="1" applyBorder="1"/>
    <xf numFmtId="0" fontId="9" fillId="2" borderId="0" xfId="5" applyFont="1" applyFill="1" applyAlignment="1">
      <alignment horizontal="right"/>
    </xf>
    <xf numFmtId="173" fontId="6" fillId="0" borderId="40" xfId="5" applyNumberFormat="1" applyFont="1" applyBorder="1" applyAlignment="1">
      <alignment horizontal="center" vertical="center"/>
    </xf>
    <xf numFmtId="0" fontId="14" fillId="2" borderId="0" xfId="5" applyFont="1" applyFill="1" applyAlignment="1">
      <alignment horizontal="right" vertical="center"/>
    </xf>
    <xf numFmtId="4" fontId="6" fillId="2" borderId="0" xfId="5" applyNumberFormat="1" applyFont="1" applyFill="1" applyAlignment="1">
      <alignment horizontal="center" vertical="center"/>
    </xf>
    <xf numFmtId="173" fontId="6" fillId="2" borderId="0" xfId="5" applyNumberFormat="1" applyFont="1" applyFill="1" applyAlignment="1">
      <alignment horizontal="center" vertical="center"/>
    </xf>
    <xf numFmtId="0" fontId="9" fillId="2" borderId="0" xfId="5" applyFont="1" applyFill="1" applyAlignment="1">
      <alignment horizontal="right" vertical="center"/>
    </xf>
    <xf numFmtId="0" fontId="5" fillId="2" borderId="0" xfId="5" applyFont="1" applyFill="1" applyAlignment="1">
      <alignment horizontal="center" vertical="center"/>
    </xf>
    <xf numFmtId="171" fontId="5" fillId="2" borderId="0" xfId="5" applyNumberFormat="1" applyFont="1" applyFill="1" applyAlignment="1">
      <alignment horizontal="right" vertical="center" indent="2"/>
    </xf>
    <xf numFmtId="171" fontId="6" fillId="2" borderId="0" xfId="5" applyNumberFormat="1" applyFont="1" applyFill="1" applyAlignment="1">
      <alignment horizontal="right" vertical="center" indent="2"/>
    </xf>
    <xf numFmtId="0" fontId="9" fillId="0" borderId="0" xfId="5" applyFont="1" applyAlignment="1">
      <alignment horizontal="center"/>
    </xf>
    <xf numFmtId="2" fontId="9" fillId="0" borderId="0" xfId="5" applyNumberFormat="1" applyFont="1" applyAlignment="1">
      <alignment horizontal="left"/>
    </xf>
    <xf numFmtId="0" fontId="31" fillId="2" borderId="0" xfId="2" applyFont="1" applyFill="1" applyAlignment="1">
      <alignment horizontal="left"/>
    </xf>
    <xf numFmtId="0" fontId="9" fillId="0" borderId="0" xfId="2" applyFont="1"/>
    <xf numFmtId="0" fontId="32" fillId="2" borderId="0" xfId="2" applyFont="1" applyFill="1"/>
    <xf numFmtId="0" fontId="9" fillId="2" borderId="0" xfId="2" applyFont="1" applyFill="1"/>
    <xf numFmtId="9" fontId="12" fillId="2" borderId="0" xfId="2" applyNumberFormat="1" applyFill="1"/>
    <xf numFmtId="0" fontId="14" fillId="2" borderId="155" xfId="2" applyFont="1" applyFill="1" applyBorder="1" applyAlignment="1">
      <alignment horizontal="left"/>
    </xf>
    <xf numFmtId="0" fontId="12" fillId="2" borderId="67" xfId="2" applyFill="1" applyBorder="1"/>
    <xf numFmtId="0" fontId="12" fillId="2" borderId="156" xfId="2" applyFill="1" applyBorder="1"/>
    <xf numFmtId="0" fontId="27" fillId="2" borderId="155" xfId="2" applyFont="1" applyFill="1" applyBorder="1" applyAlignment="1">
      <alignment horizontal="left"/>
    </xf>
    <xf numFmtId="177" fontId="12" fillId="2" borderId="70" xfId="7" applyNumberFormat="1" applyFont="1" applyFill="1" applyBorder="1" applyAlignment="1"/>
    <xf numFmtId="177" fontId="14" fillId="2" borderId="156" xfId="7" applyNumberFormat="1" applyFont="1" applyFill="1" applyBorder="1" applyAlignment="1"/>
    <xf numFmtId="0" fontId="12" fillId="2" borderId="157" xfId="2" applyFill="1" applyBorder="1"/>
    <xf numFmtId="177" fontId="33" fillId="2" borderId="124" xfId="7" applyNumberFormat="1" applyFont="1" applyFill="1" applyBorder="1" applyAlignment="1">
      <alignment horizontal="center"/>
    </xf>
    <xf numFmtId="177" fontId="12" fillId="2" borderId="124" xfId="7" applyNumberFormat="1" applyFont="1" applyFill="1" applyBorder="1"/>
    <xf numFmtId="9" fontId="33" fillId="2" borderId="158" xfId="3" applyFont="1" applyFill="1" applyBorder="1" applyAlignment="1">
      <alignment horizontal="center"/>
    </xf>
    <xf numFmtId="0" fontId="12" fillId="2" borderId="155" xfId="2" applyFill="1" applyBorder="1"/>
    <xf numFmtId="177" fontId="33" fillId="2" borderId="70" xfId="7" applyNumberFormat="1" applyFont="1" applyFill="1" applyBorder="1" applyAlignment="1">
      <alignment horizontal="center"/>
    </xf>
    <xf numFmtId="177" fontId="12" fillId="2" borderId="70" xfId="7" applyNumberFormat="1" applyFont="1" applyFill="1" applyBorder="1"/>
    <xf numFmtId="177" fontId="33" fillId="2" borderId="156" xfId="7" applyNumberFormat="1" applyFont="1" applyFill="1" applyBorder="1" applyAlignment="1">
      <alignment horizontal="center"/>
    </xf>
    <xf numFmtId="0" fontId="12" fillId="2" borderId="157" xfId="2" applyFill="1" applyBorder="1" applyAlignment="1">
      <alignment horizontal="left"/>
    </xf>
    <xf numFmtId="178" fontId="33" fillId="2" borderId="124" xfId="3" applyNumberFormat="1" applyFont="1" applyFill="1" applyBorder="1" applyAlignment="1">
      <alignment horizontal="center"/>
    </xf>
    <xf numFmtId="178" fontId="12" fillId="2" borderId="124" xfId="2" applyNumberFormat="1" applyFill="1" applyBorder="1"/>
    <xf numFmtId="0" fontId="14" fillId="2" borderId="159" xfId="2" applyFont="1" applyFill="1" applyBorder="1" applyAlignment="1">
      <alignment horizontal="center"/>
    </xf>
    <xf numFmtId="0" fontId="12" fillId="2" borderId="160" xfId="2" applyFill="1" applyBorder="1"/>
    <xf numFmtId="9" fontId="33" fillId="2" borderId="161" xfId="3" applyFont="1" applyFill="1" applyBorder="1" applyAlignment="1">
      <alignment horizontal="center"/>
    </xf>
    <xf numFmtId="0" fontId="12" fillId="2" borderId="162" xfId="2" applyFill="1" applyBorder="1"/>
    <xf numFmtId="165" fontId="12" fillId="2" borderId="0" xfId="2" applyNumberFormat="1" applyFill="1"/>
    <xf numFmtId="3" fontId="12" fillId="2" borderId="0" xfId="2" applyNumberFormat="1" applyFill="1"/>
    <xf numFmtId="0" fontId="14" fillId="2" borderId="155" xfId="2" applyFont="1" applyFill="1" applyBorder="1" applyAlignment="1">
      <alignment horizontal="center"/>
    </xf>
    <xf numFmtId="9" fontId="33" fillId="2" borderId="124" xfId="3" applyFont="1" applyFill="1" applyBorder="1" applyAlignment="1">
      <alignment horizontal="center"/>
    </xf>
    <xf numFmtId="0" fontId="12" fillId="2" borderId="124" xfId="2" applyFill="1" applyBorder="1"/>
    <xf numFmtId="3" fontId="14" fillId="2" borderId="70" xfId="2" applyNumberFormat="1" applyFont="1" applyFill="1" applyBorder="1"/>
    <xf numFmtId="3" fontId="25" fillId="2" borderId="156" xfId="2" applyNumberFormat="1" applyFont="1" applyFill="1" applyBorder="1"/>
    <xf numFmtId="43" fontId="0" fillId="2" borderId="0" xfId="0" applyNumberFormat="1" applyFill="1"/>
    <xf numFmtId="0" fontId="34" fillId="2" borderId="0" xfId="2" applyFont="1" applyFill="1"/>
    <xf numFmtId="0" fontId="14" fillId="2" borderId="26" xfId="2" applyFont="1" applyFill="1" applyBorder="1" applyAlignment="1">
      <alignment horizontal="left"/>
    </xf>
    <xf numFmtId="0" fontId="12" fillId="2" borderId="27" xfId="2" applyFill="1" applyBorder="1"/>
    <xf numFmtId="0" fontId="27" fillId="2" borderId="32" xfId="2" applyFont="1" applyFill="1" applyBorder="1" applyAlignment="1">
      <alignment horizontal="left"/>
    </xf>
    <xf numFmtId="3" fontId="12" fillId="2" borderId="70" xfId="2" applyNumberFormat="1" applyFill="1" applyBorder="1"/>
    <xf numFmtId="0" fontId="12" fillId="2" borderId="142" xfId="2" applyFill="1" applyBorder="1"/>
    <xf numFmtId="0" fontId="12" fillId="2" borderId="141" xfId="2" applyFill="1" applyBorder="1"/>
    <xf numFmtId="0" fontId="12" fillId="2" borderId="171" xfId="2" applyFill="1" applyBorder="1"/>
    <xf numFmtId="9" fontId="33" fillId="2" borderId="146" xfId="3" applyFont="1" applyFill="1" applyBorder="1" applyAlignment="1">
      <alignment horizontal="center"/>
    </xf>
    <xf numFmtId="0" fontId="12" fillId="2" borderId="142" xfId="2" applyFill="1" applyBorder="1" applyAlignment="1">
      <alignment horizontal="left"/>
    </xf>
    <xf numFmtId="0" fontId="14" fillId="2" borderId="32" xfId="2" applyFont="1" applyFill="1" applyBorder="1" applyAlignment="1">
      <alignment horizontal="center"/>
    </xf>
    <xf numFmtId="168" fontId="14" fillId="2" borderId="70" xfId="2" applyNumberFormat="1" applyFont="1" applyFill="1" applyBorder="1"/>
    <xf numFmtId="9" fontId="33" fillId="2" borderId="44" xfId="3" applyFont="1" applyFill="1" applyBorder="1" applyAlignment="1">
      <alignment horizontal="center"/>
    </xf>
    <xf numFmtId="0" fontId="12" fillId="2" borderId="40" xfId="2" applyFill="1" applyBorder="1"/>
    <xf numFmtId="9" fontId="13" fillId="2" borderId="0" xfId="3" applyFont="1" applyFill="1"/>
    <xf numFmtId="2" fontId="12" fillId="2" borderId="0" xfId="2" applyNumberFormat="1" applyFill="1"/>
    <xf numFmtId="0" fontId="36" fillId="0" borderId="0" xfId="2" applyFont="1"/>
    <xf numFmtId="0" fontId="37" fillId="0" borderId="0" xfId="2" applyFont="1"/>
    <xf numFmtId="0" fontId="38" fillId="0" borderId="0" xfId="0" pivotButton="1" applyFont="1"/>
    <xf numFmtId="0" fontId="38" fillId="0" borderId="0" xfId="0" applyFont="1"/>
    <xf numFmtId="9" fontId="37" fillId="0" borderId="0" xfId="1" applyFont="1"/>
    <xf numFmtId="0" fontId="18" fillId="5" borderId="149" xfId="2" applyFont="1" applyFill="1" applyBorder="1" applyAlignment="1">
      <alignment horizontal="center"/>
    </xf>
    <xf numFmtId="0" fontId="18" fillId="5" borderId="152" xfId="2" applyFont="1" applyFill="1" applyBorder="1" applyAlignment="1">
      <alignment horizontal="center"/>
    </xf>
    <xf numFmtId="0" fontId="18" fillId="5" borderId="163" xfId="2" applyFont="1" applyFill="1" applyBorder="1" applyAlignment="1">
      <alignment horizontal="center"/>
    </xf>
    <xf numFmtId="0" fontId="18" fillId="5" borderId="167" xfId="2" applyFont="1" applyFill="1" applyBorder="1" applyAlignment="1">
      <alignment horizontal="center"/>
    </xf>
    <xf numFmtId="0" fontId="4" fillId="2" borderId="0" xfId="10" applyFont="1" applyFill="1"/>
    <xf numFmtId="0" fontId="12" fillId="0" borderId="0" xfId="10"/>
    <xf numFmtId="0" fontId="12" fillId="2" borderId="0" xfId="10" applyFill="1"/>
    <xf numFmtId="0" fontId="32" fillId="2" borderId="0" xfId="10" applyFont="1" applyFill="1"/>
    <xf numFmtId="0" fontId="39" fillId="2" borderId="0" xfId="10" applyFont="1" applyFill="1"/>
    <xf numFmtId="0" fontId="12" fillId="2" borderId="51" xfId="10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 wrapText="1"/>
    </xf>
    <xf numFmtId="171" fontId="12" fillId="2" borderId="76" xfId="7" applyNumberFormat="1" applyFont="1" applyFill="1" applyBorder="1" applyAlignment="1">
      <alignment horizontal="right"/>
    </xf>
    <xf numFmtId="171" fontId="12" fillId="2" borderId="8" xfId="7" applyNumberFormat="1" applyFont="1" applyFill="1" applyBorder="1" applyAlignment="1">
      <alignment horizontal="right"/>
    </xf>
    <xf numFmtId="171" fontId="12" fillId="2" borderId="75" xfId="7" applyNumberFormat="1" applyFont="1" applyFill="1" applyBorder="1" applyAlignment="1">
      <alignment horizontal="right"/>
    </xf>
    <xf numFmtId="171" fontId="12" fillId="2" borderId="7" xfId="7" applyNumberFormat="1" applyFont="1" applyFill="1" applyBorder="1" applyAlignment="1">
      <alignment horizontal="right"/>
    </xf>
    <xf numFmtId="171" fontId="12" fillId="2" borderId="50" xfId="7" applyNumberFormat="1" applyFont="1" applyFill="1" applyBorder="1" applyAlignment="1">
      <alignment horizontal="right"/>
    </xf>
    <xf numFmtId="171" fontId="12" fillId="2" borderId="174" xfId="7" applyNumberFormat="1" applyFont="1" applyFill="1" applyBorder="1" applyAlignment="1">
      <alignment horizontal="right"/>
    </xf>
    <xf numFmtId="171" fontId="14" fillId="2" borderId="50" xfId="10" applyNumberFormat="1" applyFont="1" applyFill="1" applyBorder="1" applyAlignment="1">
      <alignment horizontal="right"/>
    </xf>
    <xf numFmtId="171" fontId="40" fillId="2" borderId="76" xfId="7" applyNumberFormat="1" applyFont="1" applyFill="1" applyBorder="1" applyAlignment="1">
      <alignment horizontal="right"/>
    </xf>
    <xf numFmtId="171" fontId="40" fillId="2" borderId="8" xfId="7" applyNumberFormat="1" applyFont="1" applyFill="1" applyBorder="1" applyAlignment="1">
      <alignment horizontal="right"/>
    </xf>
    <xf numFmtId="171" fontId="40" fillId="2" borderId="75" xfId="7" applyNumberFormat="1" applyFont="1" applyFill="1" applyBorder="1" applyAlignment="1">
      <alignment horizontal="right"/>
    </xf>
    <xf numFmtId="171" fontId="40" fillId="2" borderId="7" xfId="7" applyNumberFormat="1" applyFont="1" applyFill="1" applyBorder="1" applyAlignment="1">
      <alignment horizontal="right"/>
    </xf>
    <xf numFmtId="171" fontId="14" fillId="2" borderId="175" xfId="10" applyNumberFormat="1" applyFont="1" applyFill="1" applyBorder="1" applyAlignment="1">
      <alignment horizontal="right"/>
    </xf>
    <xf numFmtId="171" fontId="40" fillId="2" borderId="76" xfId="7" applyNumberFormat="1" applyFont="1" applyFill="1" applyBorder="1" applyAlignment="1">
      <alignment horizontal="right" wrapText="1"/>
    </xf>
    <xf numFmtId="171" fontId="40" fillId="2" borderId="8" xfId="7" applyNumberFormat="1" applyFont="1" applyFill="1" applyBorder="1" applyAlignment="1">
      <alignment horizontal="right" wrapText="1"/>
    </xf>
    <xf numFmtId="171" fontId="40" fillId="2" borderId="75" xfId="7" applyNumberFormat="1" applyFont="1" applyFill="1" applyBorder="1" applyAlignment="1">
      <alignment horizontal="right" wrapText="1"/>
    </xf>
    <xf numFmtId="171" fontId="14" fillId="2" borderId="50" xfId="10" applyNumberFormat="1" applyFont="1" applyFill="1" applyBorder="1" applyAlignment="1">
      <alignment horizontal="right" wrapText="1"/>
    </xf>
    <xf numFmtId="0" fontId="12" fillId="2" borderId="0" xfId="10" applyFill="1" applyAlignment="1">
      <alignment wrapText="1"/>
    </xf>
    <xf numFmtId="171" fontId="40" fillId="2" borderId="76" xfId="7" applyNumberFormat="1" applyFont="1" applyFill="1" applyBorder="1" applyAlignment="1">
      <alignment horizontal="right" vertical="center"/>
    </xf>
    <xf numFmtId="171" fontId="40" fillId="2" borderId="8" xfId="7" applyNumberFormat="1" applyFont="1" applyFill="1" applyBorder="1" applyAlignment="1">
      <alignment horizontal="right" vertical="center"/>
    </xf>
    <xf numFmtId="171" fontId="40" fillId="2" borderId="75" xfId="7" applyNumberFormat="1" applyFont="1" applyFill="1" applyBorder="1" applyAlignment="1">
      <alignment horizontal="right" vertical="center"/>
    </xf>
    <xf numFmtId="171" fontId="14" fillId="2" borderId="50" xfId="10" applyNumberFormat="1" applyFont="1" applyFill="1" applyBorder="1" applyAlignment="1">
      <alignment horizontal="right" vertical="center"/>
    </xf>
    <xf numFmtId="171" fontId="12" fillId="2" borderId="8" xfId="7" applyNumberFormat="1" applyFont="1" applyFill="1" applyBorder="1" applyAlignment="1">
      <alignment horizontal="right" vertical="center"/>
    </xf>
    <xf numFmtId="171" fontId="12" fillId="2" borderId="7" xfId="7" applyNumberFormat="1" applyFont="1" applyFill="1" applyBorder="1"/>
    <xf numFmtId="171" fontId="12" fillId="2" borderId="8" xfId="7" applyNumberFormat="1" applyFont="1" applyFill="1" applyBorder="1"/>
    <xf numFmtId="171" fontId="12" fillId="2" borderId="75" xfId="7" applyNumberFormat="1" applyFont="1" applyFill="1" applyBorder="1"/>
    <xf numFmtId="0" fontId="12" fillId="2" borderId="8" xfId="0" applyFont="1" applyFill="1" applyBorder="1" applyAlignment="1">
      <alignment vertical="center" wrapText="1"/>
    </xf>
    <xf numFmtId="171" fontId="40" fillId="2" borderId="178" xfId="11" applyNumberFormat="1" applyFont="1" applyFill="1" applyBorder="1" applyAlignment="1">
      <alignment horizontal="right"/>
    </xf>
    <xf numFmtId="171" fontId="40" fillId="2" borderId="179" xfId="11" applyNumberFormat="1" applyFont="1" applyFill="1" applyBorder="1" applyAlignment="1">
      <alignment horizontal="right"/>
    </xf>
    <xf numFmtId="171" fontId="40" fillId="2" borderId="180" xfId="11" applyNumberFormat="1" applyFont="1" applyFill="1" applyBorder="1" applyAlignment="1">
      <alignment horizontal="right"/>
    </xf>
    <xf numFmtId="171" fontId="40" fillId="2" borderId="181" xfId="11" applyNumberFormat="1" applyFont="1" applyFill="1" applyBorder="1" applyAlignment="1">
      <alignment horizontal="right"/>
    </xf>
    <xf numFmtId="171" fontId="40" fillId="2" borderId="182" xfId="11" applyNumberFormat="1" applyFont="1" applyFill="1" applyBorder="1" applyAlignment="1">
      <alignment horizontal="right"/>
    </xf>
    <xf numFmtId="171" fontId="40" fillId="2" borderId="183" xfId="11" applyNumberFormat="1" applyFont="1" applyFill="1" applyBorder="1" applyAlignment="1">
      <alignment horizontal="right"/>
    </xf>
    <xf numFmtId="171" fontId="41" fillId="2" borderId="182" xfId="11" applyNumberFormat="1" applyFont="1" applyFill="1" applyBorder="1" applyAlignment="1">
      <alignment horizontal="right"/>
    </xf>
    <xf numFmtId="171" fontId="40" fillId="2" borderId="185" xfId="10" applyNumberFormat="1" applyFont="1" applyFill="1" applyBorder="1" applyAlignment="1">
      <alignment horizontal="center"/>
    </xf>
    <xf numFmtId="4" fontId="12" fillId="2" borderId="0" xfId="10" applyNumberFormat="1" applyFill="1"/>
    <xf numFmtId="0" fontId="40" fillId="2" borderId="0" xfId="10" applyFont="1" applyFill="1"/>
    <xf numFmtId="4" fontId="40" fillId="2" borderId="0" xfId="11" applyNumberFormat="1" applyFont="1" applyFill="1" applyBorder="1" applyAlignment="1">
      <alignment horizontal="center"/>
    </xf>
    <xf numFmtId="4" fontId="12" fillId="2" borderId="0" xfId="10" applyNumberFormat="1" applyFill="1" applyAlignment="1">
      <alignment horizontal="center"/>
    </xf>
    <xf numFmtId="4" fontId="40" fillId="2" borderId="0" xfId="10" applyNumberFormat="1" applyFont="1" applyFill="1" applyAlignment="1">
      <alignment horizontal="center"/>
    </xf>
    <xf numFmtId="0" fontId="12" fillId="2" borderId="0" xfId="12" applyFill="1"/>
    <xf numFmtId="0" fontId="12" fillId="0" borderId="0" xfId="12"/>
    <xf numFmtId="0" fontId="12" fillId="2" borderId="0" xfId="12" applyFill="1" applyAlignment="1">
      <alignment horizontal="left"/>
    </xf>
    <xf numFmtId="1" fontId="12" fillId="0" borderId="0" xfId="12" applyNumberFormat="1"/>
    <xf numFmtId="0" fontId="42" fillId="2" borderId="0" xfId="2" applyFont="1" applyFill="1"/>
    <xf numFmtId="0" fontId="39" fillId="2" borderId="0" xfId="2" applyFont="1" applyFill="1"/>
    <xf numFmtId="0" fontId="9" fillId="2" borderId="0" xfId="2" applyFont="1" applyFill="1" applyAlignment="1">
      <alignment vertical="center"/>
    </xf>
    <xf numFmtId="0" fontId="39" fillId="2" borderId="148" xfId="2" applyFont="1" applyFill="1" applyBorder="1" applyAlignment="1">
      <alignment horizontal="center"/>
    </xf>
    <xf numFmtId="0" fontId="9" fillId="0" borderId="8" xfId="0" applyFont="1" applyBorder="1" applyAlignment="1">
      <alignment vertical="center"/>
    </xf>
    <xf numFmtId="171" fontId="40" fillId="2" borderId="76" xfId="7" applyNumberFormat="1" applyFont="1" applyFill="1" applyBorder="1" applyAlignment="1">
      <alignment horizontal="right" indent="1"/>
    </xf>
    <xf numFmtId="171" fontId="12" fillId="2" borderId="8" xfId="7" applyNumberFormat="1" applyFont="1" applyFill="1" applyBorder="1" applyAlignment="1">
      <alignment horizontal="right" indent="1"/>
    </xf>
    <xf numFmtId="0" fontId="39" fillId="2" borderId="51" xfId="2" applyFont="1" applyFill="1" applyBorder="1" applyAlignment="1">
      <alignment horizontal="center"/>
    </xf>
    <xf numFmtId="4" fontId="32" fillId="2" borderId="175" xfId="14" applyNumberFormat="1" applyFont="1" applyFill="1" applyBorder="1" applyAlignment="1">
      <alignment horizontal="right" indent="1"/>
    </xf>
    <xf numFmtId="171" fontId="39" fillId="2" borderId="193" xfId="14" applyNumberFormat="1" applyFont="1" applyFill="1" applyBorder="1" applyAlignment="1">
      <alignment horizontal="right" indent="1"/>
    </xf>
    <xf numFmtId="171" fontId="39" fillId="2" borderId="182" xfId="14" applyNumberFormat="1" applyFont="1" applyFill="1" applyBorder="1" applyAlignment="1">
      <alignment horizontal="right" indent="1"/>
    </xf>
    <xf numFmtId="171" fontId="43" fillId="2" borderId="194" xfId="14" applyNumberFormat="1" applyFont="1" applyFill="1" applyBorder="1" applyAlignment="1">
      <alignment horizontal="right" indent="1"/>
    </xf>
    <xf numFmtId="4" fontId="39" fillId="2" borderId="185" xfId="2" applyNumberFormat="1" applyFont="1" applyFill="1" applyBorder="1"/>
    <xf numFmtId="0" fontId="3" fillId="2" borderId="0" xfId="2" applyFont="1" applyFill="1" applyAlignment="1">
      <alignment horizontal="center"/>
    </xf>
    <xf numFmtId="0" fontId="3" fillId="2" borderId="0" xfId="2" applyFont="1" applyFill="1"/>
    <xf numFmtId="4" fontId="9" fillId="2" borderId="0" xfId="2" applyNumberFormat="1" applyFont="1" applyFill="1"/>
    <xf numFmtId="9" fontId="9" fillId="2" borderId="0" xfId="13" applyFont="1" applyFill="1" applyBorder="1"/>
    <xf numFmtId="0" fontId="39" fillId="2" borderId="0" xfId="12" applyFont="1" applyFill="1"/>
    <xf numFmtId="0" fontId="44" fillId="2" borderId="0" xfId="12" applyFont="1" applyFill="1"/>
    <xf numFmtId="0" fontId="9" fillId="2" borderId="0" xfId="12" applyFont="1" applyFill="1"/>
    <xf numFmtId="4" fontId="39" fillId="2" borderId="0" xfId="12" applyNumberFormat="1" applyFont="1" applyFill="1"/>
    <xf numFmtId="0" fontId="45" fillId="2" borderId="155" xfId="12" applyFont="1" applyFill="1" applyBorder="1" applyAlignment="1">
      <alignment vertical="center"/>
    </xf>
    <xf numFmtId="0" fontId="39" fillId="2" borderId="0" xfId="12" applyFont="1" applyFill="1" applyAlignment="1">
      <alignment horizontal="center" vertical="center"/>
    </xf>
    <xf numFmtId="171" fontId="45" fillId="2" borderId="70" xfId="14" applyNumberFormat="1" applyFont="1" applyFill="1" applyBorder="1" applyAlignment="1">
      <alignment horizontal="right" vertical="center"/>
    </xf>
    <xf numFmtId="171" fontId="45" fillId="2" borderId="73" xfId="14" applyNumberFormat="1" applyFont="1" applyFill="1" applyBorder="1" applyAlignment="1">
      <alignment horizontal="right" vertical="center"/>
    </xf>
    <xf numFmtId="171" fontId="31" fillId="2" borderId="204" xfId="14" applyNumberFormat="1" applyFont="1" applyFill="1" applyBorder="1" applyAlignment="1">
      <alignment horizontal="right" vertical="center"/>
    </xf>
    <xf numFmtId="4" fontId="12" fillId="0" borderId="0" xfId="12" applyNumberFormat="1"/>
    <xf numFmtId="0" fontId="45" fillId="2" borderId="205" xfId="12" applyFont="1" applyFill="1" applyBorder="1" applyAlignment="1">
      <alignment vertical="center"/>
    </xf>
    <xf numFmtId="0" fontId="39" fillId="2" borderId="206" xfId="12" applyFont="1" applyFill="1" applyBorder="1" applyAlignment="1">
      <alignment horizontal="center" vertical="center"/>
    </xf>
    <xf numFmtId="171" fontId="45" fillId="2" borderId="207" xfId="14" applyNumberFormat="1" applyFont="1" applyFill="1" applyBorder="1" applyAlignment="1">
      <alignment horizontal="right" vertical="center"/>
    </xf>
    <xf numFmtId="171" fontId="45" fillId="2" borderId="208" xfId="14" applyNumberFormat="1" applyFont="1" applyFill="1" applyBorder="1" applyAlignment="1">
      <alignment horizontal="right" vertical="center"/>
    </xf>
    <xf numFmtId="171" fontId="32" fillId="2" borderId="209" xfId="14" applyNumberFormat="1" applyFont="1" applyFill="1" applyBorder="1" applyAlignment="1">
      <alignment horizontal="right" vertical="center"/>
    </xf>
    <xf numFmtId="0" fontId="45" fillId="2" borderId="210" xfId="12" applyFont="1" applyFill="1" applyBorder="1" applyAlignment="1">
      <alignment vertical="center"/>
    </xf>
    <xf numFmtId="0" fontId="39" fillId="2" borderId="211" xfId="12" applyFont="1" applyFill="1" applyBorder="1" applyAlignment="1">
      <alignment horizontal="center" vertical="center"/>
    </xf>
    <xf numFmtId="4" fontId="9" fillId="2" borderId="0" xfId="12" applyNumberFormat="1" applyFont="1" applyFill="1"/>
    <xf numFmtId="0" fontId="14" fillId="2" borderId="32" xfId="2" applyFont="1" applyFill="1" applyBorder="1" applyAlignment="1">
      <alignment horizontal="left"/>
    </xf>
    <xf numFmtId="0" fontId="12" fillId="2" borderId="220" xfId="2" applyFill="1" applyBorder="1"/>
    <xf numFmtId="168" fontId="12" fillId="2" borderId="73" xfId="2" applyNumberFormat="1" applyFill="1" applyBorder="1"/>
    <xf numFmtId="3" fontId="12" fillId="2" borderId="73" xfId="2" applyNumberFormat="1" applyFill="1" applyBorder="1"/>
    <xf numFmtId="168" fontId="14" fillId="2" borderId="220" xfId="7" applyNumberFormat="1" applyFont="1" applyFill="1" applyBorder="1" applyAlignment="1"/>
    <xf numFmtId="9" fontId="33" fillId="2" borderId="73" xfId="3" applyFont="1" applyFill="1" applyBorder="1" applyAlignment="1">
      <alignment horizontal="center"/>
    </xf>
    <xf numFmtId="9" fontId="33" fillId="2" borderId="220" xfId="3" applyFont="1" applyFill="1" applyBorder="1" applyAlignment="1">
      <alignment horizontal="center"/>
    </xf>
    <xf numFmtId="167" fontId="12" fillId="2" borderId="73" xfId="2" applyNumberFormat="1" applyFill="1" applyBorder="1"/>
    <xf numFmtId="3" fontId="14" fillId="2" borderId="220" xfId="2" applyNumberFormat="1" applyFont="1" applyFill="1" applyBorder="1"/>
    <xf numFmtId="0" fontId="12" fillId="2" borderId="101" xfId="2" applyFill="1" applyBorder="1" applyAlignment="1">
      <alignment horizontal="left"/>
    </xf>
    <xf numFmtId="9" fontId="33" fillId="2" borderId="103" xfId="3" applyFont="1" applyFill="1" applyBorder="1" applyAlignment="1">
      <alignment horizontal="center"/>
    </xf>
    <xf numFmtId="0" fontId="12" fillId="2" borderId="103" xfId="2" applyFill="1" applyBorder="1"/>
    <xf numFmtId="9" fontId="33" fillId="2" borderId="221" xfId="3" applyFont="1" applyFill="1" applyBorder="1" applyAlignment="1">
      <alignment horizontal="center"/>
    </xf>
    <xf numFmtId="168" fontId="14" fillId="2" borderId="73" xfId="2" applyNumberFormat="1" applyFont="1" applyFill="1" applyBorder="1"/>
    <xf numFmtId="3" fontId="14" fillId="2" borderId="73" xfId="2" applyNumberFormat="1" applyFont="1" applyFill="1" applyBorder="1"/>
    <xf numFmtId="168" fontId="25" fillId="2" borderId="220" xfId="2" applyNumberFormat="1" applyFont="1" applyFill="1" applyBorder="1"/>
    <xf numFmtId="9" fontId="33" fillId="2" borderId="43" xfId="3" applyFont="1" applyFill="1" applyBorder="1" applyAlignment="1">
      <alignment horizontal="center"/>
    </xf>
    <xf numFmtId="0" fontId="12" fillId="2" borderId="222" xfId="2" applyFill="1" applyBorder="1"/>
    <xf numFmtId="0" fontId="27" fillId="2" borderId="32" xfId="2" applyFont="1" applyFill="1" applyBorder="1" applyAlignment="1">
      <alignment horizontal="center"/>
    </xf>
    <xf numFmtId="168" fontId="14" fillId="2" borderId="220" xfId="2" applyNumberFormat="1" applyFont="1" applyFill="1" applyBorder="1"/>
    <xf numFmtId="4" fontId="12" fillId="2" borderId="73" xfId="2" applyNumberFormat="1" applyFill="1" applyBorder="1"/>
    <xf numFmtId="168" fontId="12" fillId="2" borderId="73" xfId="2" applyNumberFormat="1" applyFill="1" applyBorder="1" applyAlignment="1">
      <alignment horizontal="right" indent="2"/>
    </xf>
    <xf numFmtId="9" fontId="33" fillId="2" borderId="73" xfId="3" applyFont="1" applyFill="1" applyBorder="1" applyAlignment="1">
      <alignment horizontal="right"/>
    </xf>
    <xf numFmtId="9" fontId="33" fillId="2" borderId="103" xfId="3" applyFont="1" applyFill="1" applyBorder="1" applyAlignment="1">
      <alignment horizontal="right"/>
    </xf>
    <xf numFmtId="0" fontId="32" fillId="2" borderId="0" xfId="2" applyFont="1" applyFill="1" applyAlignment="1">
      <alignment horizontal="left"/>
    </xf>
    <xf numFmtId="0" fontId="39" fillId="2" borderId="0" xfId="2" applyFont="1" applyFill="1" applyAlignment="1">
      <alignment vertical="center"/>
    </xf>
    <xf numFmtId="0" fontId="42" fillId="2" borderId="0" xfId="2" applyFont="1" applyFill="1" applyAlignment="1">
      <alignment horizontal="left" vertical="center"/>
    </xf>
    <xf numFmtId="0" fontId="41" fillId="2" borderId="0" xfId="2" applyFont="1" applyFill="1" applyAlignment="1">
      <alignment horizontal="left" vertical="center"/>
    </xf>
    <xf numFmtId="0" fontId="39" fillId="2" borderId="0" xfId="2" applyFont="1" applyFill="1" applyAlignment="1">
      <alignment horizontal="center" vertical="center"/>
    </xf>
    <xf numFmtId="0" fontId="18" fillId="2" borderId="0" xfId="2" applyFont="1" applyFill="1" applyAlignment="1">
      <alignment horizontal="center"/>
    </xf>
    <xf numFmtId="0" fontId="12" fillId="2" borderId="137" xfId="10" applyFill="1" applyBorder="1" applyAlignment="1">
      <alignment horizontal="center" vertical="center"/>
    </xf>
    <xf numFmtId="0" fontId="7" fillId="2" borderId="191" xfId="0" applyFont="1" applyFill="1" applyBorder="1" applyAlignment="1">
      <alignment horizontal="left" vertical="center" wrapText="1"/>
    </xf>
    <xf numFmtId="171" fontId="12" fillId="2" borderId="188" xfId="7" applyNumberFormat="1" applyFont="1" applyFill="1" applyBorder="1" applyAlignment="1">
      <alignment horizontal="right" vertical="center"/>
    </xf>
    <xf numFmtId="171" fontId="12" fillId="2" borderId="191" xfId="7" applyNumberFormat="1" applyFont="1" applyFill="1" applyBorder="1" applyAlignment="1">
      <alignment horizontal="right" vertical="center"/>
    </xf>
    <xf numFmtId="171" fontId="12" fillId="2" borderId="232" xfId="7" applyNumberFormat="1" applyFont="1" applyFill="1" applyBorder="1" applyAlignment="1">
      <alignment horizontal="right" vertical="center"/>
    </xf>
    <xf numFmtId="171" fontId="12" fillId="2" borderId="233" xfId="7" applyNumberFormat="1" applyFont="1" applyFill="1" applyBorder="1" applyAlignment="1">
      <alignment horizontal="right" vertical="center"/>
    </xf>
    <xf numFmtId="171" fontId="12" fillId="2" borderId="234" xfId="7" applyNumberFormat="1" applyFont="1" applyFill="1" applyBorder="1" applyAlignment="1">
      <alignment horizontal="right" vertical="center"/>
    </xf>
    <xf numFmtId="171" fontId="12" fillId="2" borderId="235" xfId="7" applyNumberFormat="1" applyFont="1" applyFill="1" applyBorder="1" applyAlignment="1">
      <alignment horizontal="right" vertical="center"/>
    </xf>
    <xf numFmtId="171" fontId="14" fillId="2" borderId="236" xfId="2" applyNumberFormat="1" applyFont="1" applyFill="1" applyBorder="1" applyAlignment="1">
      <alignment vertical="center"/>
    </xf>
    <xf numFmtId="10" fontId="46" fillId="2" borderId="0" xfId="3" applyNumberFormat="1" applyFont="1" applyFill="1"/>
    <xf numFmtId="0" fontId="12" fillId="2" borderId="54" xfId="10" applyFill="1" applyBorder="1" applyAlignment="1">
      <alignment horizontal="center" vertical="center"/>
    </xf>
    <xf numFmtId="171" fontId="12" fillId="2" borderId="76" xfId="7" applyNumberFormat="1" applyFont="1" applyFill="1" applyBorder="1" applyAlignment="1">
      <alignment horizontal="right" vertical="center"/>
    </xf>
    <xf numFmtId="171" fontId="12" fillId="2" borderId="75" xfId="7" applyNumberFormat="1" applyFont="1" applyFill="1" applyBorder="1" applyAlignment="1">
      <alignment horizontal="right" vertical="center"/>
    </xf>
    <xf numFmtId="171" fontId="12" fillId="2" borderId="7" xfId="7" applyNumberFormat="1" applyFont="1" applyFill="1" applyBorder="1" applyAlignment="1">
      <alignment horizontal="right" vertical="center"/>
    </xf>
    <xf numFmtId="171" fontId="12" fillId="2" borderId="50" xfId="7" applyNumberFormat="1" applyFont="1" applyFill="1" applyBorder="1" applyAlignment="1">
      <alignment horizontal="right" vertical="center"/>
    </xf>
    <xf numFmtId="171" fontId="12" fillId="2" borderId="174" xfId="7" applyNumberFormat="1" applyFont="1" applyFill="1" applyBorder="1" applyAlignment="1">
      <alignment horizontal="right" vertical="center"/>
    </xf>
    <xf numFmtId="171" fontId="14" fillId="2" borderId="56" xfId="2" applyNumberFormat="1" applyFont="1" applyFill="1" applyBorder="1" applyAlignment="1">
      <alignment vertical="center"/>
    </xf>
    <xf numFmtId="0" fontId="12" fillId="2" borderId="0" xfId="2" applyFill="1" applyAlignment="1">
      <alignment wrapText="1"/>
    </xf>
    <xf numFmtId="10" fontId="46" fillId="2" borderId="0" xfId="3" applyNumberFormat="1" applyFont="1" applyFill="1" applyAlignment="1">
      <alignment wrapText="1"/>
    </xf>
    <xf numFmtId="0" fontId="12" fillId="0" borderId="0" xfId="2" applyAlignment="1">
      <alignment wrapText="1"/>
    </xf>
    <xf numFmtId="0" fontId="41" fillId="2" borderId="176" xfId="10" applyFont="1" applyFill="1" applyBorder="1" applyAlignment="1">
      <alignment vertical="center"/>
    </xf>
    <xf numFmtId="0" fontId="41" fillId="2" borderId="177" xfId="10" applyFont="1" applyFill="1" applyBorder="1" applyAlignment="1">
      <alignment vertical="center"/>
    </xf>
    <xf numFmtId="0" fontId="41" fillId="2" borderId="109" xfId="10" applyFont="1" applyFill="1" applyBorder="1" applyAlignment="1">
      <alignment vertical="center"/>
    </xf>
    <xf numFmtId="0" fontId="41" fillId="2" borderId="110" xfId="10" applyFont="1" applyFill="1" applyBorder="1" applyAlignment="1">
      <alignment vertical="center"/>
    </xf>
    <xf numFmtId="171" fontId="40" fillId="2" borderId="0" xfId="2" applyNumberFormat="1" applyFont="1" applyFill="1" applyAlignment="1">
      <alignment vertical="center"/>
    </xf>
    <xf numFmtId="4" fontId="12" fillId="2" borderId="0" xfId="2" applyNumberFormat="1" applyFill="1" applyAlignment="1">
      <alignment vertical="center"/>
    </xf>
    <xf numFmtId="0" fontId="48" fillId="2" borderId="0" xfId="15" applyFont="1" applyFill="1" applyAlignment="1">
      <alignment vertical="center"/>
    </xf>
    <xf numFmtId="0" fontId="19" fillId="2" borderId="0" xfId="2" applyFont="1" applyFill="1" applyAlignment="1">
      <alignment vertical="center"/>
    </xf>
    <xf numFmtId="4" fontId="49" fillId="2" borderId="0" xfId="16" applyNumberFormat="1" applyFont="1" applyFill="1" applyBorder="1" applyAlignment="1">
      <alignment horizontal="center" vertical="center"/>
    </xf>
    <xf numFmtId="4" fontId="40" fillId="2" borderId="0" xfId="16" applyNumberFormat="1" applyFont="1" applyFill="1" applyBorder="1" applyAlignment="1">
      <alignment horizontal="center" vertical="center"/>
    </xf>
    <xf numFmtId="4" fontId="12" fillId="2" borderId="0" xfId="2" applyNumberFormat="1" applyFill="1" applyAlignment="1">
      <alignment horizontal="center" vertical="center"/>
    </xf>
    <xf numFmtId="4" fontId="40" fillId="2" borderId="0" xfId="16" applyNumberFormat="1" applyFont="1" applyFill="1" applyBorder="1" applyAlignment="1">
      <alignment vertical="center"/>
    </xf>
    <xf numFmtId="0" fontId="19" fillId="2" borderId="0" xfId="10" applyFont="1" applyFill="1" applyAlignment="1">
      <alignment horizontal="right" vertical="center"/>
    </xf>
    <xf numFmtId="0" fontId="19" fillId="2" borderId="0" xfId="0" applyFont="1" applyFill="1" applyAlignment="1">
      <alignment vertical="center"/>
    </xf>
    <xf numFmtId="0" fontId="19" fillId="2" borderId="0" xfId="10" applyFont="1" applyFill="1" applyAlignment="1">
      <alignment vertical="center"/>
    </xf>
    <xf numFmtId="0" fontId="9" fillId="0" borderId="238" xfId="0" applyFont="1" applyBorder="1" applyAlignment="1">
      <alignment vertical="center"/>
    </xf>
    <xf numFmtId="4" fontId="39" fillId="2" borderId="188" xfId="16" applyNumberFormat="1" applyFont="1" applyFill="1" applyBorder="1" applyAlignment="1">
      <alignment horizontal="right" indent="1"/>
    </xf>
    <xf numFmtId="4" fontId="39" fillId="2" borderId="189" xfId="16" applyNumberFormat="1" applyFont="1" applyFill="1" applyBorder="1" applyAlignment="1">
      <alignment horizontal="right" indent="1"/>
    </xf>
    <xf numFmtId="4" fontId="39" fillId="2" borderId="190" xfId="16" applyNumberFormat="1" applyFont="1" applyFill="1" applyBorder="1" applyAlignment="1">
      <alignment horizontal="right" indent="1"/>
    </xf>
    <xf numFmtId="4" fontId="39" fillId="2" borderId="191" xfId="16" applyNumberFormat="1" applyFont="1" applyFill="1" applyBorder="1" applyAlignment="1">
      <alignment horizontal="right" indent="1"/>
    </xf>
    <xf numFmtId="4" fontId="32" fillId="2" borderId="192" xfId="16" applyNumberFormat="1" applyFont="1" applyFill="1" applyBorder="1" applyAlignment="1">
      <alignment horizontal="right" indent="1"/>
    </xf>
    <xf numFmtId="0" fontId="9" fillId="0" borderId="239" xfId="0" applyFont="1" applyBorder="1" applyAlignment="1">
      <alignment vertical="center"/>
    </xf>
    <xf numFmtId="4" fontId="39" fillId="2" borderId="76" xfId="16" applyNumberFormat="1" applyFont="1" applyFill="1" applyBorder="1" applyAlignment="1">
      <alignment horizontal="right" indent="1"/>
    </xf>
    <xf numFmtId="4" fontId="39" fillId="2" borderId="9" xfId="16" applyNumberFormat="1" applyFont="1" applyFill="1" applyBorder="1" applyAlignment="1">
      <alignment horizontal="right" indent="1"/>
    </xf>
    <xf numFmtId="4" fontId="39" fillId="2" borderId="240" xfId="16" applyNumberFormat="1" applyFont="1" applyFill="1" applyBorder="1" applyAlignment="1">
      <alignment horizontal="right" indent="1"/>
    </xf>
    <xf numFmtId="4" fontId="39" fillId="2" borderId="8" xfId="16" applyNumberFormat="1" applyFont="1" applyFill="1" applyBorder="1" applyAlignment="1">
      <alignment horizontal="right" indent="1"/>
    </xf>
    <xf numFmtId="4" fontId="32" fillId="2" borderId="175" xfId="16" applyNumberFormat="1" applyFont="1" applyFill="1" applyBorder="1" applyAlignment="1">
      <alignment horizontal="right" indent="1"/>
    </xf>
    <xf numFmtId="4" fontId="39" fillId="2" borderId="193" xfId="16" applyNumberFormat="1" applyFont="1" applyFill="1" applyBorder="1"/>
    <xf numFmtId="4" fontId="39" fillId="2" borderId="182" xfId="16" applyNumberFormat="1" applyFont="1" applyFill="1" applyBorder="1"/>
    <xf numFmtId="171" fontId="43" fillId="2" borderId="194" xfId="16" applyNumberFormat="1" applyFont="1" applyFill="1" applyBorder="1"/>
    <xf numFmtId="0" fontId="7" fillId="2" borderId="0" xfId="0" applyFont="1" applyFill="1" applyAlignment="1">
      <alignment horizontal="left" indent="1"/>
    </xf>
    <xf numFmtId="4" fontId="39" fillId="2" borderId="0" xfId="16" applyNumberFormat="1" applyFont="1" applyFill="1" applyBorder="1" applyAlignment="1">
      <alignment horizontal="right" indent="1"/>
    </xf>
    <xf numFmtId="4" fontId="9" fillId="2" borderId="0" xfId="2" applyNumberFormat="1" applyFont="1" applyFill="1" applyAlignment="1">
      <alignment horizontal="right" indent="1"/>
    </xf>
    <xf numFmtId="4" fontId="32" fillId="2" borderId="0" xfId="16" applyNumberFormat="1" applyFont="1" applyFill="1" applyBorder="1" applyAlignment="1">
      <alignment horizontal="right" indent="1"/>
    </xf>
    <xf numFmtId="0" fontId="45" fillId="2" borderId="71" xfId="2" applyFont="1" applyFill="1" applyBorder="1" applyAlignment="1">
      <alignment vertical="center"/>
    </xf>
    <xf numFmtId="0" fontId="45" fillId="2" borderId="171" xfId="2" applyFont="1" applyFill="1" applyBorder="1" applyAlignment="1">
      <alignment horizontal="center" vertical="center"/>
    </xf>
    <xf numFmtId="4" fontId="45" fillId="2" borderId="120" xfId="16" applyNumberFormat="1" applyFont="1" applyFill="1" applyBorder="1" applyAlignment="1">
      <alignment horizontal="right" vertical="center"/>
    </xf>
    <xf numFmtId="0" fontId="45" fillId="2" borderId="73" xfId="2" applyFont="1" applyFill="1" applyBorder="1" applyAlignment="1">
      <alignment vertical="center"/>
    </xf>
    <xf numFmtId="0" fontId="45" fillId="2" borderId="0" xfId="2" applyFont="1" applyFill="1" applyAlignment="1">
      <alignment horizontal="center" vertical="center"/>
    </xf>
    <xf numFmtId="4" fontId="45" fillId="2" borderId="70" xfId="16" applyNumberFormat="1" applyFont="1" applyFill="1" applyBorder="1" applyAlignment="1">
      <alignment horizontal="right" vertical="center"/>
    </xf>
    <xf numFmtId="4" fontId="45" fillId="2" borderId="241" xfId="16" applyNumberFormat="1" applyFont="1" applyFill="1" applyBorder="1" applyAlignment="1">
      <alignment horizontal="right" vertical="center"/>
    </xf>
    <xf numFmtId="0" fontId="45" fillId="2" borderId="178" xfId="2" applyFont="1" applyFill="1" applyBorder="1" applyAlignment="1">
      <alignment vertical="center"/>
    </xf>
    <xf numFmtId="0" fontId="45" fillId="2" borderId="180" xfId="2" applyFont="1" applyFill="1" applyBorder="1" applyAlignment="1">
      <alignment horizontal="center" vertical="center"/>
    </xf>
    <xf numFmtId="4" fontId="45" fillId="2" borderId="193" xfId="16" applyNumberFormat="1" applyFont="1" applyFill="1" applyBorder="1" applyAlignment="1">
      <alignment horizontal="right" vertical="center"/>
    </xf>
    <xf numFmtId="4" fontId="45" fillId="2" borderId="242" xfId="16" applyNumberFormat="1" applyFont="1" applyFill="1" applyBorder="1" applyAlignment="1">
      <alignment horizontal="right" vertical="center"/>
    </xf>
    <xf numFmtId="0" fontId="45" fillId="2" borderId="109" xfId="2" applyFont="1" applyFill="1" applyBorder="1" applyAlignment="1">
      <alignment vertical="center"/>
    </xf>
    <xf numFmtId="0" fontId="45" fillId="2" borderId="110" xfId="2" applyFont="1" applyFill="1" applyBorder="1" applyAlignment="1">
      <alignment horizontal="center" vertical="center"/>
    </xf>
    <xf numFmtId="4" fontId="45" fillId="2" borderId="185" xfId="2" applyNumberFormat="1" applyFont="1" applyFill="1" applyBorder="1" applyAlignment="1">
      <alignment horizontal="center" vertical="center"/>
    </xf>
    <xf numFmtId="0" fontId="14" fillId="2" borderId="69" xfId="2" applyFont="1" applyFill="1" applyBorder="1" applyAlignment="1">
      <alignment horizontal="left"/>
    </xf>
    <xf numFmtId="168" fontId="12" fillId="2" borderId="70" xfId="2" applyNumberFormat="1" applyFill="1" applyBorder="1"/>
    <xf numFmtId="9" fontId="33" fillId="2" borderId="70" xfId="3" applyFont="1" applyFill="1" applyBorder="1" applyAlignment="1">
      <alignment horizontal="center"/>
    </xf>
    <xf numFmtId="1" fontId="12" fillId="2" borderId="70" xfId="2" applyNumberFormat="1" applyFill="1" applyBorder="1"/>
    <xf numFmtId="0" fontId="12" fillId="2" borderId="244" xfId="2" applyFill="1" applyBorder="1" applyAlignment="1">
      <alignment horizontal="left"/>
    </xf>
    <xf numFmtId="9" fontId="33" fillId="2" borderId="104" xfId="3" applyFont="1" applyFill="1" applyBorder="1" applyAlignment="1">
      <alignment horizontal="center"/>
    </xf>
    <xf numFmtId="172" fontId="33" fillId="2" borderId="43" xfId="3" applyNumberFormat="1" applyFont="1" applyFill="1" applyBorder="1" applyAlignment="1">
      <alignment horizontal="center"/>
    </xf>
    <xf numFmtId="0" fontId="12" fillId="2" borderId="70" xfId="2" applyFill="1" applyBorder="1"/>
    <xf numFmtId="0" fontId="27" fillId="2" borderId="69" xfId="2" applyFont="1" applyFill="1" applyBorder="1" applyAlignment="1">
      <alignment horizontal="left"/>
    </xf>
    <xf numFmtId="9" fontId="13" fillId="2" borderId="0" xfId="1" applyFont="1" applyFill="1"/>
    <xf numFmtId="43" fontId="13" fillId="2" borderId="0" xfId="7" applyFont="1" applyFill="1"/>
    <xf numFmtId="43" fontId="12" fillId="0" borderId="0" xfId="7" applyFont="1"/>
    <xf numFmtId="0" fontId="12" fillId="2" borderId="0" xfId="3" applyNumberFormat="1" applyFill="1"/>
    <xf numFmtId="0" fontId="44" fillId="2" borderId="0" xfId="2" applyFont="1" applyFill="1" applyAlignment="1">
      <alignment horizontal="left"/>
    </xf>
    <xf numFmtId="0" fontId="32" fillId="2" borderId="0" xfId="2" applyFont="1" applyFill="1" applyAlignment="1">
      <alignment horizontal="left" vertical="center"/>
    </xf>
    <xf numFmtId="0" fontId="12" fillId="2" borderId="246" xfId="17" applyFont="1" applyFill="1" applyBorder="1" applyAlignment="1">
      <alignment horizontal="center" vertical="center"/>
    </xf>
    <xf numFmtId="0" fontId="12" fillId="2" borderId="247" xfId="17" applyFont="1" applyFill="1" applyBorder="1" applyAlignment="1">
      <alignment horizontal="left" vertical="center"/>
    </xf>
    <xf numFmtId="171" fontId="12" fillId="2" borderId="246" xfId="2" applyNumberFormat="1" applyFill="1" applyBorder="1" applyAlignment="1">
      <alignment horizontal="right" indent="1"/>
    </xf>
    <xf numFmtId="171" fontId="12" fillId="2" borderId="248" xfId="2" applyNumberFormat="1" applyFill="1" applyBorder="1" applyAlignment="1">
      <alignment horizontal="right" indent="1"/>
    </xf>
    <xf numFmtId="171" fontId="12" fillId="2" borderId="47" xfId="2" applyNumberFormat="1" applyFill="1" applyBorder="1" applyAlignment="1">
      <alignment horizontal="right" indent="1"/>
    </xf>
    <xf numFmtId="171" fontId="40" fillId="2" borderId="246" xfId="16" applyNumberFormat="1" applyFont="1" applyFill="1" applyBorder="1" applyAlignment="1">
      <alignment horizontal="right" indent="1"/>
    </xf>
    <xf numFmtId="171" fontId="40" fillId="2" borderId="248" xfId="16" applyNumberFormat="1" applyFont="1" applyFill="1" applyBorder="1" applyAlignment="1">
      <alignment horizontal="right" indent="1"/>
    </xf>
    <xf numFmtId="171" fontId="40" fillId="2" borderId="47" xfId="16" applyNumberFormat="1" applyFont="1" applyFill="1" applyBorder="1" applyAlignment="1">
      <alignment horizontal="right" indent="1"/>
    </xf>
    <xf numFmtId="171" fontId="14" fillId="2" borderId="53" xfId="2" applyNumberFormat="1" applyFont="1" applyFill="1" applyBorder="1" applyAlignment="1">
      <alignment horizontal="right" indent="1"/>
    </xf>
    <xf numFmtId="0" fontId="12" fillId="2" borderId="249" xfId="17" applyFont="1" applyFill="1" applyBorder="1" applyAlignment="1">
      <alignment horizontal="center" vertical="center"/>
    </xf>
    <xf numFmtId="0" fontId="12" fillId="2" borderId="238" xfId="17" applyFont="1" applyFill="1" applyBorder="1" applyAlignment="1">
      <alignment horizontal="left" vertical="center"/>
    </xf>
    <xf numFmtId="171" fontId="12" fillId="2" borderId="249" xfId="2" applyNumberFormat="1" applyFill="1" applyBorder="1" applyAlignment="1">
      <alignment horizontal="right" indent="1"/>
    </xf>
    <xf numFmtId="171" fontId="12" fillId="2" borderId="8" xfId="2" applyNumberFormat="1" applyFill="1" applyBorder="1" applyAlignment="1">
      <alignment horizontal="right" indent="1"/>
    </xf>
    <xf numFmtId="171" fontId="12" fillId="2" borderId="55" xfId="2" applyNumberFormat="1" applyFill="1" applyBorder="1" applyAlignment="1">
      <alignment horizontal="right" indent="1"/>
    </xf>
    <xf numFmtId="171" fontId="40" fillId="2" borderId="249" xfId="16" applyNumberFormat="1" applyFont="1" applyFill="1" applyBorder="1" applyAlignment="1">
      <alignment horizontal="right" indent="1"/>
    </xf>
    <xf numFmtId="171" fontId="40" fillId="2" borderId="8" xfId="16" applyNumberFormat="1" applyFont="1" applyFill="1" applyBorder="1" applyAlignment="1">
      <alignment horizontal="right" indent="1"/>
    </xf>
    <xf numFmtId="171" fontId="14" fillId="2" borderId="56" xfId="2" applyNumberFormat="1" applyFont="1" applyFill="1" applyBorder="1" applyAlignment="1">
      <alignment horizontal="right" indent="1"/>
    </xf>
    <xf numFmtId="171" fontId="14" fillId="2" borderId="56" xfId="2" applyNumberFormat="1" applyFont="1" applyFill="1" applyBorder="1" applyAlignment="1">
      <alignment horizontal="right" vertical="center" indent="1"/>
    </xf>
    <xf numFmtId="171" fontId="40" fillId="2" borderId="252" xfId="16" applyNumberFormat="1" applyFont="1" applyFill="1" applyBorder="1" applyAlignment="1">
      <alignment horizontal="right" indent="1"/>
    </xf>
    <xf numFmtId="171" fontId="40" fillId="2" borderId="193" xfId="16" applyNumberFormat="1" applyFont="1" applyFill="1" applyBorder="1" applyAlignment="1">
      <alignment horizontal="right" indent="1"/>
    </xf>
    <xf numFmtId="171" fontId="40" fillId="2" borderId="253" xfId="16" applyNumberFormat="1" applyFont="1" applyFill="1" applyBorder="1" applyAlignment="1">
      <alignment horizontal="right" indent="1"/>
    </xf>
    <xf numFmtId="171" fontId="40" fillId="2" borderId="179" xfId="16" applyNumberFormat="1" applyFont="1" applyFill="1" applyBorder="1" applyAlignment="1">
      <alignment horizontal="right" indent="1"/>
    </xf>
    <xf numFmtId="171" fontId="40" fillId="2" borderId="254" xfId="16" applyNumberFormat="1" applyFont="1" applyFill="1" applyBorder="1" applyAlignment="1">
      <alignment horizontal="right" indent="1"/>
    </xf>
    <xf numFmtId="171" fontId="31" fillId="2" borderId="255" xfId="16" applyNumberFormat="1" applyFont="1" applyFill="1" applyBorder="1" applyAlignment="1">
      <alignment horizontal="right" indent="1"/>
    </xf>
    <xf numFmtId="171" fontId="40" fillId="2" borderId="32" xfId="2" applyNumberFormat="1" applyFont="1" applyFill="1" applyBorder="1"/>
    <xf numFmtId="4" fontId="12" fillId="2" borderId="0" xfId="2" applyNumberFormat="1" applyFill="1"/>
    <xf numFmtId="0" fontId="51" fillId="2" borderId="0" xfId="15" applyFont="1" applyFill="1" applyAlignment="1">
      <alignment vertical="center"/>
    </xf>
    <xf numFmtId="4" fontId="40" fillId="2" borderId="0" xfId="16" applyNumberFormat="1" applyFont="1" applyFill="1" applyBorder="1"/>
    <xf numFmtId="0" fontId="39" fillId="2" borderId="0" xfId="2" applyFont="1" applyFill="1" applyAlignment="1">
      <alignment wrapText="1"/>
    </xf>
    <xf numFmtId="0" fontId="39" fillId="2" borderId="148" xfId="2" applyFont="1" applyFill="1" applyBorder="1" applyAlignment="1">
      <alignment horizontal="center" vertical="center"/>
    </xf>
    <xf numFmtId="0" fontId="9" fillId="0" borderId="8" xfId="0" applyFont="1" applyBorder="1" applyAlignment="1">
      <alignment vertical="center" wrapText="1"/>
    </xf>
    <xf numFmtId="4" fontId="9" fillId="2" borderId="256" xfId="2" applyNumberFormat="1" applyFont="1" applyFill="1" applyBorder="1" applyAlignment="1">
      <alignment horizontal="right" vertical="center" indent="1"/>
    </xf>
    <xf numFmtId="4" fontId="9" fillId="2" borderId="257" xfId="2" applyNumberFormat="1" applyFont="1" applyFill="1" applyBorder="1" applyAlignment="1">
      <alignment horizontal="right" vertical="center" indent="1"/>
    </xf>
    <xf numFmtId="4" fontId="9" fillId="2" borderId="6" xfId="2" applyNumberFormat="1" applyFont="1" applyFill="1" applyBorder="1" applyAlignment="1">
      <alignment horizontal="right" vertical="center" indent="1"/>
    </xf>
    <xf numFmtId="4" fontId="39" fillId="2" borderId="4" xfId="16" applyNumberFormat="1" applyFont="1" applyFill="1" applyBorder="1" applyAlignment="1">
      <alignment horizontal="right" vertical="center" indent="1"/>
    </xf>
    <xf numFmtId="4" fontId="39" fillId="2" borderId="258" xfId="16" applyNumberFormat="1" applyFont="1" applyFill="1" applyBorder="1" applyAlignment="1">
      <alignment horizontal="right" vertical="center" indent="1"/>
    </xf>
    <xf numFmtId="4" fontId="6" fillId="2" borderId="192" xfId="2" applyNumberFormat="1" applyFont="1" applyFill="1" applyBorder="1" applyAlignment="1">
      <alignment horizontal="right" vertical="center" indent="1"/>
    </xf>
    <xf numFmtId="0" fontId="39" fillId="2" borderId="51" xfId="2" applyFont="1" applyFill="1" applyBorder="1" applyAlignment="1">
      <alignment horizontal="center" vertical="center"/>
    </xf>
    <xf numFmtId="0" fontId="9" fillId="0" borderId="15" xfId="0" applyFont="1" applyBorder="1" applyAlignment="1">
      <alignment vertical="center" wrapText="1"/>
    </xf>
    <xf numFmtId="4" fontId="9" fillId="2" borderId="259" xfId="2" applyNumberFormat="1" applyFont="1" applyFill="1" applyBorder="1" applyAlignment="1">
      <alignment horizontal="right" vertical="center" indent="1"/>
    </xf>
    <xf numFmtId="4" fontId="9" fillId="2" borderId="238" xfId="2" applyNumberFormat="1" applyFont="1" applyFill="1" applyBorder="1" applyAlignment="1">
      <alignment horizontal="right" vertical="center" indent="1"/>
    </xf>
    <xf numFmtId="4" fontId="9" fillId="2" borderId="9" xfId="2" applyNumberFormat="1" applyFont="1" applyFill="1" applyBorder="1" applyAlignment="1">
      <alignment horizontal="right" vertical="center" indent="1"/>
    </xf>
    <xf numFmtId="4" fontId="39" fillId="2" borderId="7" xfId="16" applyNumberFormat="1" applyFont="1" applyFill="1" applyBorder="1" applyAlignment="1">
      <alignment horizontal="right" vertical="center" indent="1"/>
    </xf>
    <xf numFmtId="4" fontId="39" fillId="2" borderId="260" xfId="16" applyNumberFormat="1" applyFont="1" applyFill="1" applyBorder="1" applyAlignment="1">
      <alignment horizontal="right" vertical="center" indent="1"/>
    </xf>
    <xf numFmtId="4" fontId="6" fillId="2" borderId="175" xfId="2" applyNumberFormat="1" applyFont="1" applyFill="1" applyBorder="1" applyAlignment="1">
      <alignment horizontal="right" vertical="center" indent="1"/>
    </xf>
    <xf numFmtId="4" fontId="39" fillId="2" borderId="181" xfId="16" applyNumberFormat="1" applyFont="1" applyFill="1" applyBorder="1" applyAlignment="1">
      <alignment horizontal="right" indent="1"/>
    </xf>
    <xf numFmtId="4" fontId="39" fillId="2" borderId="261" xfId="16" applyNumberFormat="1" applyFont="1" applyFill="1" applyBorder="1" applyAlignment="1">
      <alignment horizontal="right" indent="1"/>
    </xf>
    <xf numFmtId="4" fontId="39" fillId="2" borderId="183" xfId="16" applyNumberFormat="1" applyFont="1" applyFill="1" applyBorder="1" applyAlignment="1">
      <alignment horizontal="right" indent="1"/>
    </xf>
    <xf numFmtId="171" fontId="43" fillId="2" borderId="194" xfId="16" applyNumberFormat="1" applyFont="1" applyFill="1" applyBorder="1" applyAlignment="1">
      <alignment horizontal="right" indent="1"/>
    </xf>
    <xf numFmtId="4" fontId="39" fillId="2" borderId="185" xfId="2" applyNumberFormat="1" applyFont="1" applyFill="1" applyBorder="1" applyAlignment="1">
      <alignment vertical="center"/>
    </xf>
    <xf numFmtId="2" fontId="9" fillId="2" borderId="0" xfId="12" applyNumberFormat="1" applyFont="1" applyFill="1"/>
    <xf numFmtId="0" fontId="39" fillId="0" borderId="0" xfId="12" applyFont="1"/>
    <xf numFmtId="0" fontId="32" fillId="2" borderId="0" xfId="12" applyFont="1" applyFill="1"/>
    <xf numFmtId="0" fontId="10" fillId="14" borderId="0" xfId="12" applyFont="1" applyFill="1" applyAlignment="1">
      <alignment horizontal="center"/>
    </xf>
    <xf numFmtId="0" fontId="39" fillId="2" borderId="71" xfId="12" applyFont="1" applyFill="1" applyBorder="1"/>
    <xf numFmtId="0" fontId="39" fillId="2" borderId="171" xfId="12" applyFont="1" applyFill="1" applyBorder="1"/>
    <xf numFmtId="171" fontId="39" fillId="0" borderId="120" xfId="19" applyNumberFormat="1" applyFont="1" applyFill="1" applyBorder="1" applyAlignment="1"/>
    <xf numFmtId="171" fontId="39" fillId="0" borderId="71" xfId="19" applyNumberFormat="1" applyFont="1" applyFill="1" applyBorder="1" applyAlignment="1"/>
    <xf numFmtId="171" fontId="32" fillId="2" borderId="186" xfId="19" applyNumberFormat="1" applyFont="1" applyFill="1" applyBorder="1" applyAlignment="1"/>
    <xf numFmtId="4" fontId="32" fillId="0" borderId="0" xfId="19" applyNumberFormat="1" applyFont="1" applyFill="1" applyBorder="1" applyAlignment="1"/>
    <xf numFmtId="0" fontId="39" fillId="2" borderId="73" xfId="12" applyFont="1" applyFill="1" applyBorder="1"/>
    <xf numFmtId="171" fontId="32" fillId="2" borderId="187" xfId="19" applyNumberFormat="1" applyFont="1" applyFill="1" applyBorder="1" applyAlignment="1"/>
    <xf numFmtId="0" fontId="39" fillId="0" borderId="178" xfId="12" applyFont="1" applyBorder="1"/>
    <xf numFmtId="0" fontId="39" fillId="0" borderId="180" xfId="12" applyFont="1" applyBorder="1"/>
    <xf numFmtId="171" fontId="39" fillId="0" borderId="193" xfId="19" applyNumberFormat="1" applyFont="1" applyFill="1" applyBorder="1" applyAlignment="1"/>
    <xf numFmtId="171" fontId="39" fillId="0" borderId="178" xfId="19" applyNumberFormat="1" applyFont="1" applyFill="1" applyBorder="1" applyAlignment="1"/>
    <xf numFmtId="4" fontId="43" fillId="0" borderId="0" xfId="19" applyNumberFormat="1" applyFont="1" applyFill="1" applyBorder="1" applyAlignment="1"/>
    <xf numFmtId="0" fontId="39" fillId="0" borderId="109" xfId="12" applyFont="1" applyBorder="1"/>
    <xf numFmtId="0" fontId="39" fillId="0" borderId="110" xfId="12" applyFont="1" applyBorder="1"/>
    <xf numFmtId="182" fontId="12" fillId="2" borderId="0" xfId="12" applyNumberFormat="1" applyFill="1"/>
    <xf numFmtId="0" fontId="53" fillId="2" borderId="0" xfId="20" applyFont="1" applyFill="1"/>
    <xf numFmtId="0" fontId="52" fillId="0" borderId="0" xfId="20"/>
    <xf numFmtId="0" fontId="52" fillId="2" borderId="0" xfId="20" applyFill="1" applyAlignment="1">
      <alignment vertical="center"/>
    </xf>
    <xf numFmtId="0" fontId="52" fillId="2" borderId="0" xfId="20" applyFill="1"/>
    <xf numFmtId="0" fontId="42" fillId="2" borderId="0" xfId="20" applyFont="1" applyFill="1"/>
    <xf numFmtId="183" fontId="52" fillId="2" borderId="0" xfId="20" applyNumberFormat="1" applyFill="1"/>
    <xf numFmtId="0" fontId="54" fillId="2" borderId="0" xfId="20" applyFont="1" applyFill="1"/>
    <xf numFmtId="0" fontId="44" fillId="2" borderId="0" xfId="20" applyFont="1" applyFill="1"/>
    <xf numFmtId="0" fontId="39" fillId="2" borderId="121" xfId="20" applyFont="1" applyFill="1" applyBorder="1" applyAlignment="1">
      <alignment horizontal="center" vertical="center"/>
    </xf>
    <xf numFmtId="0" fontId="9" fillId="2" borderId="4" xfId="17" applyFont="1" applyFill="1" applyBorder="1" applyAlignment="1">
      <alignment horizontal="left" vertical="center"/>
    </xf>
    <xf numFmtId="183" fontId="39" fillId="2" borderId="121" xfId="20" applyNumberFormat="1" applyFont="1" applyFill="1" applyBorder="1" applyAlignment="1">
      <alignment horizontal="right" vertical="center"/>
    </xf>
    <xf numFmtId="183" fontId="32" fillId="2" borderId="140" xfId="20" applyNumberFormat="1" applyFont="1" applyFill="1" applyBorder="1" applyAlignment="1">
      <alignment horizontal="right" vertical="center"/>
    </xf>
    <xf numFmtId="0" fontId="39" fillId="2" borderId="51" xfId="20" applyFont="1" applyFill="1" applyBorder="1" applyAlignment="1">
      <alignment horizontal="center" vertical="center"/>
    </xf>
    <xf numFmtId="0" fontId="9" fillId="2" borderId="7" xfId="17" applyFont="1" applyFill="1" applyBorder="1" applyAlignment="1">
      <alignment horizontal="left" vertical="center"/>
    </xf>
    <xf numFmtId="183" fontId="39" fillId="2" borderId="51" xfId="20" applyNumberFormat="1" applyFont="1" applyFill="1" applyBorder="1" applyAlignment="1">
      <alignment horizontal="right" vertical="center"/>
    </xf>
    <xf numFmtId="183" fontId="32" fillId="2" borderId="50" xfId="20" applyNumberFormat="1" applyFont="1" applyFill="1" applyBorder="1" applyAlignment="1">
      <alignment horizontal="right" vertical="center"/>
    </xf>
    <xf numFmtId="0" fontId="52" fillId="2" borderId="0" xfId="20" applyFill="1" applyAlignment="1"/>
    <xf numFmtId="0" fontId="32" fillId="2" borderId="178" xfId="20" applyFont="1" applyFill="1" applyBorder="1" applyAlignment="1">
      <alignment vertical="center"/>
    </xf>
    <xf numFmtId="0" fontId="32" fillId="2" borderId="182" xfId="20" applyFont="1" applyFill="1" applyBorder="1" applyAlignment="1">
      <alignment vertical="center"/>
    </xf>
    <xf numFmtId="171" fontId="32" fillId="2" borderId="182" xfId="20" applyNumberFormat="1" applyFont="1" applyFill="1" applyBorder="1" applyAlignment="1">
      <alignment horizontal="right" vertical="center"/>
    </xf>
    <xf numFmtId="0" fontId="39" fillId="2" borderId="0" xfId="20" applyFont="1" applyFill="1" applyAlignment="1">
      <alignment vertical="center"/>
    </xf>
    <xf numFmtId="183" fontId="39" fillId="2" borderId="0" xfId="21" applyFont="1" applyFill="1" applyBorder="1"/>
    <xf numFmtId="0" fontId="58" fillId="2" borderId="0" xfId="20" applyFont="1" applyFill="1"/>
    <xf numFmtId="184" fontId="39" fillId="2" borderId="0" xfId="21" applyNumberFormat="1" applyFont="1" applyFill="1" applyBorder="1"/>
    <xf numFmtId="0" fontId="11" fillId="2" borderId="0" xfId="2" applyFont="1" applyFill="1"/>
    <xf numFmtId="0" fontId="59" fillId="2" borderId="0" xfId="20" applyFont="1" applyFill="1"/>
    <xf numFmtId="0" fontId="11" fillId="2" borderId="0" xfId="2" applyFont="1" applyFill="1" applyAlignment="1">
      <alignment horizontal="left"/>
    </xf>
    <xf numFmtId="0" fontId="32" fillId="2" borderId="0" xfId="20" applyFont="1" applyFill="1" applyAlignment="1"/>
    <xf numFmtId="0" fontId="39" fillId="2" borderId="0" xfId="20" applyFont="1" applyFill="1" applyAlignment="1"/>
    <xf numFmtId="0" fontId="39" fillId="2" borderId="0" xfId="20" applyFont="1" applyFill="1"/>
    <xf numFmtId="0" fontId="60" fillId="2" borderId="0" xfId="20" applyFont="1" applyFill="1" applyAlignment="1">
      <alignment horizontal="center"/>
    </xf>
    <xf numFmtId="0" fontId="60" fillId="2" borderId="0" xfId="20" applyFont="1" applyFill="1" applyAlignment="1"/>
    <xf numFmtId="0" fontId="52" fillId="2" borderId="0" xfId="20" applyFill="1" applyAlignment="1">
      <alignment horizontal="center"/>
    </xf>
    <xf numFmtId="0" fontId="39" fillId="2" borderId="0" xfId="20" applyFont="1" applyFill="1" applyAlignment="1">
      <alignment horizontal="center"/>
    </xf>
    <xf numFmtId="183" fontId="39" fillId="2" borderId="0" xfId="21" applyFont="1" applyFill="1" applyBorder="1" applyAlignment="1"/>
    <xf numFmtId="0" fontId="19" fillId="2" borderId="0" xfId="2" applyFont="1" applyFill="1"/>
    <xf numFmtId="0" fontId="61" fillId="2" borderId="0" xfId="20" applyFont="1" applyFill="1" applyAlignment="1">
      <alignment horizontal="center" vertical="center"/>
    </xf>
    <xf numFmtId="0" fontId="19" fillId="0" borderId="0" xfId="2" applyFont="1"/>
    <xf numFmtId="0" fontId="45" fillId="2" borderId="148" xfId="20" applyFont="1" applyFill="1" applyBorder="1" applyAlignment="1">
      <alignment horizontal="center" vertical="center"/>
    </xf>
    <xf numFmtId="0" fontId="11" fillId="2" borderId="191" xfId="2" applyFont="1" applyFill="1" applyBorder="1" applyAlignment="1">
      <alignment horizontal="left" vertical="center"/>
    </xf>
    <xf numFmtId="183" fontId="45" fillId="2" borderId="148" xfId="20" applyNumberFormat="1" applyFont="1" applyFill="1" applyBorder="1" applyAlignment="1">
      <alignment horizontal="right" vertical="center"/>
    </xf>
    <xf numFmtId="183" fontId="31" fillId="2" borderId="192" xfId="20" applyNumberFormat="1" applyFont="1" applyFill="1" applyBorder="1" applyAlignment="1">
      <alignment horizontal="right" vertical="center"/>
    </xf>
    <xf numFmtId="4" fontId="62" fillId="2" borderId="0" xfId="20" applyNumberFormat="1" applyFont="1" applyFill="1" applyAlignment="1">
      <alignment vertical="center"/>
    </xf>
    <xf numFmtId="0" fontId="11" fillId="0" borderId="0" xfId="2" applyFont="1"/>
    <xf numFmtId="0" fontId="45" fillId="2" borderId="51" xfId="20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vertical="center"/>
    </xf>
    <xf numFmtId="183" fontId="45" fillId="2" borderId="51" xfId="20" applyNumberFormat="1" applyFont="1" applyFill="1" applyBorder="1" applyAlignment="1">
      <alignment horizontal="right" vertical="center"/>
    </xf>
    <xf numFmtId="183" fontId="31" fillId="2" borderId="175" xfId="20" applyNumberFormat="1" applyFont="1" applyFill="1" applyBorder="1" applyAlignment="1">
      <alignment horizontal="right" vertical="center"/>
    </xf>
    <xf numFmtId="0" fontId="31" fillId="2" borderId="178" xfId="20" applyFont="1" applyFill="1" applyBorder="1" applyAlignment="1">
      <alignment horizontal="left" vertical="center"/>
    </xf>
    <xf numFmtId="0" fontId="31" fillId="2" borderId="182" xfId="20" applyFont="1" applyFill="1" applyBorder="1" applyAlignment="1">
      <alignment vertical="center"/>
    </xf>
    <xf numFmtId="4" fontId="31" fillId="2" borderId="182" xfId="20" applyNumberFormat="1" applyFont="1" applyFill="1" applyBorder="1" applyAlignment="1">
      <alignment horizontal="right" vertical="center"/>
    </xf>
    <xf numFmtId="171" fontId="31" fillId="2" borderId="194" xfId="20" applyNumberFormat="1" applyFont="1" applyFill="1" applyBorder="1" applyAlignment="1">
      <alignment horizontal="right" vertical="center"/>
    </xf>
    <xf numFmtId="186" fontId="12" fillId="2" borderId="0" xfId="2" applyNumberFormat="1" applyFill="1"/>
    <xf numFmtId="171" fontId="39" fillId="0" borderId="193" xfId="20" applyNumberFormat="1" applyFont="1" applyBorder="1" applyAlignment="1">
      <alignment horizontal="center" vertical="center"/>
    </xf>
    <xf numFmtId="171" fontId="32" fillId="0" borderId="182" xfId="20" applyNumberFormat="1" applyFont="1" applyBorder="1" applyAlignment="1">
      <alignment horizontal="center" vertical="center"/>
    </xf>
    <xf numFmtId="4" fontId="52" fillId="2" borderId="0" xfId="20" applyNumberFormat="1" applyFill="1"/>
    <xf numFmtId="0" fontId="65" fillId="2" borderId="0" xfId="20" applyFont="1" applyFill="1"/>
    <xf numFmtId="183" fontId="12" fillId="2" borderId="0" xfId="2" applyNumberFormat="1" applyFill="1"/>
    <xf numFmtId="0" fontId="53" fillId="2" borderId="0" xfId="22" applyFont="1" applyFill="1"/>
    <xf numFmtId="0" fontId="52" fillId="2" borderId="0" xfId="22" applyFill="1" applyAlignment="1">
      <alignment horizontal="center"/>
    </xf>
    <xf numFmtId="0" fontId="52" fillId="2" borderId="0" xfId="22" applyFill="1"/>
    <xf numFmtId="0" fontId="40" fillId="2" borderId="0" xfId="22" applyFont="1" applyFill="1"/>
    <xf numFmtId="0" fontId="44" fillId="2" borderId="0" xfId="22" applyFont="1" applyFill="1"/>
    <xf numFmtId="0" fontId="5" fillId="2" borderId="67" xfId="0" applyFont="1" applyFill="1" applyBorder="1"/>
    <xf numFmtId="4" fontId="5" fillId="2" borderId="121" xfId="0" applyNumberFormat="1" applyFont="1" applyFill="1" applyBorder="1"/>
    <xf numFmtId="4" fontId="5" fillId="2" borderId="268" xfId="0" applyNumberFormat="1" applyFont="1" applyFill="1" applyBorder="1" applyAlignment="1">
      <alignment horizontal="right" indent="1"/>
    </xf>
    <xf numFmtId="183" fontId="39" fillId="2" borderId="269" xfId="21" applyFont="1" applyFill="1" applyBorder="1" applyAlignment="1">
      <alignment horizontal="right" indent="1"/>
    </xf>
    <xf numFmtId="0" fontId="5" fillId="2" borderId="70" xfId="0" applyFont="1" applyFill="1" applyBorder="1"/>
    <xf numFmtId="0" fontId="5" fillId="2" borderId="51" xfId="0" applyFont="1" applyFill="1" applyBorder="1"/>
    <xf numFmtId="4" fontId="5" fillId="2" borderId="51" xfId="0" applyNumberFormat="1" applyFont="1" applyFill="1" applyBorder="1" applyAlignment="1">
      <alignment horizontal="right" indent="1"/>
    </xf>
    <xf numFmtId="183" fontId="32" fillId="2" borderId="270" xfId="22" applyNumberFormat="1" applyFont="1" applyFill="1" applyBorder="1" applyAlignment="1">
      <alignment horizontal="right" indent="1"/>
    </xf>
    <xf numFmtId="4" fontId="5" fillId="2" borderId="51" xfId="0" applyNumberFormat="1" applyFont="1" applyFill="1" applyBorder="1"/>
    <xf numFmtId="183" fontId="39" fillId="2" borderId="270" xfId="21" applyFont="1" applyFill="1" applyBorder="1" applyAlignment="1">
      <alignment horizontal="right" indent="1"/>
    </xf>
    <xf numFmtId="0" fontId="5" fillId="2" borderId="271" xfId="0" applyFont="1" applyFill="1" applyBorder="1"/>
    <xf numFmtId="4" fontId="5" fillId="2" borderId="271" xfId="0" applyNumberFormat="1" applyFont="1" applyFill="1" applyBorder="1" applyAlignment="1">
      <alignment horizontal="right" indent="1"/>
    </xf>
    <xf numFmtId="183" fontId="32" fillId="2" borderId="272" xfId="22" applyNumberFormat="1" applyFont="1" applyFill="1" applyBorder="1" applyAlignment="1">
      <alignment horizontal="right" indent="1"/>
    </xf>
    <xf numFmtId="0" fontId="5" fillId="2" borderId="120" xfId="0" applyFont="1" applyFill="1" applyBorder="1"/>
    <xf numFmtId="4" fontId="5" fillId="2" borderId="140" xfId="0" applyNumberFormat="1" applyFont="1" applyFill="1" applyBorder="1"/>
    <xf numFmtId="4" fontId="5" fillId="2" borderId="121" xfId="0" applyNumberFormat="1" applyFont="1" applyFill="1" applyBorder="1" applyAlignment="1">
      <alignment horizontal="right" indent="1"/>
    </xf>
    <xf numFmtId="4" fontId="5" fillId="2" borderId="273" xfId="0" applyNumberFormat="1" applyFont="1" applyFill="1" applyBorder="1" applyAlignment="1">
      <alignment horizontal="right" indent="1"/>
    </xf>
    <xf numFmtId="183" fontId="32" fillId="2" borderId="274" xfId="22" applyNumberFormat="1" applyFont="1" applyFill="1" applyBorder="1" applyAlignment="1">
      <alignment horizontal="right" indent="1"/>
    </xf>
    <xf numFmtId="0" fontId="5" fillId="2" borderId="50" xfId="0" applyFont="1" applyFill="1" applyBorder="1"/>
    <xf numFmtId="4" fontId="5" fillId="2" borderId="50" xfId="0" applyNumberFormat="1" applyFont="1" applyFill="1" applyBorder="1"/>
    <xf numFmtId="0" fontId="5" fillId="2" borderId="124" xfId="0" applyFont="1" applyFill="1" applyBorder="1"/>
    <xf numFmtId="0" fontId="5" fillId="2" borderId="138" xfId="0" applyFont="1" applyFill="1" applyBorder="1"/>
    <xf numFmtId="4" fontId="5" fillId="2" borderId="125" xfId="0" applyNumberFormat="1" applyFont="1" applyFill="1" applyBorder="1" applyAlignment="1">
      <alignment horizontal="right" indent="1"/>
    </xf>
    <xf numFmtId="4" fontId="5" fillId="2" borderId="275" xfId="0" applyNumberFormat="1" applyFont="1" applyFill="1" applyBorder="1" applyAlignment="1">
      <alignment horizontal="right" indent="1"/>
    </xf>
    <xf numFmtId="0" fontId="5" fillId="2" borderId="125" xfId="0" applyFont="1" applyFill="1" applyBorder="1"/>
    <xf numFmtId="187" fontId="32" fillId="2" borderId="272" xfId="22" applyNumberFormat="1" applyFont="1" applyFill="1" applyBorder="1" applyAlignment="1">
      <alignment horizontal="right" indent="1"/>
    </xf>
    <xf numFmtId="0" fontId="52" fillId="2" borderId="0" xfId="23" applyFill="1"/>
    <xf numFmtId="0" fontId="5" fillId="2" borderId="44" xfId="0" applyFont="1" applyFill="1" applyBorder="1"/>
    <xf numFmtId="183" fontId="32" fillId="2" borderId="276" xfId="22" applyNumberFormat="1" applyFont="1" applyFill="1" applyBorder="1" applyAlignment="1">
      <alignment horizontal="right" indent="1"/>
    </xf>
    <xf numFmtId="0" fontId="32" fillId="2" borderId="26" xfId="22" applyFont="1" applyFill="1" applyBorder="1" applyAlignment="1">
      <alignment vertical="center"/>
    </xf>
    <xf numFmtId="0" fontId="32" fillId="2" borderId="98" xfId="22" applyFont="1" applyFill="1" applyBorder="1" applyAlignment="1">
      <alignment vertical="center"/>
    </xf>
    <xf numFmtId="0" fontId="32" fillId="2" borderId="32" xfId="22" applyFont="1" applyFill="1" applyBorder="1" applyAlignment="1">
      <alignment vertical="center"/>
    </xf>
    <xf numFmtId="0" fontId="32" fillId="2" borderId="113" xfId="22" applyFont="1" applyFill="1" applyBorder="1" applyAlignment="1">
      <alignment vertical="center"/>
    </xf>
    <xf numFmtId="0" fontId="39" fillId="2" borderId="51" xfId="22" applyFont="1" applyFill="1" applyBorder="1"/>
    <xf numFmtId="187" fontId="39" fillId="2" borderId="278" xfId="21" applyNumberFormat="1" applyFont="1" applyFill="1" applyBorder="1" applyAlignment="1">
      <alignment horizontal="right" indent="1"/>
    </xf>
    <xf numFmtId="187" fontId="32" fillId="2" borderId="270" xfId="21" applyNumberFormat="1" applyFont="1" applyFill="1" applyBorder="1" applyAlignment="1">
      <alignment horizontal="right" indent="1"/>
    </xf>
    <xf numFmtId="0" fontId="32" fillId="2" borderId="39" xfId="22" applyFont="1" applyFill="1" applyBorder="1" applyAlignment="1">
      <alignment vertical="center"/>
    </xf>
    <xf numFmtId="0" fontId="32" fillId="2" borderId="61" xfId="22" applyFont="1" applyFill="1" applyBorder="1" applyAlignment="1">
      <alignment vertical="center"/>
    </xf>
    <xf numFmtId="0" fontId="39" fillId="2" borderId="279" xfId="22" applyFont="1" applyFill="1" applyBorder="1"/>
    <xf numFmtId="187" fontId="39" fillId="2" borderId="280" xfId="21" applyNumberFormat="1" applyFont="1" applyFill="1" applyBorder="1" applyAlignment="1">
      <alignment horizontal="right" indent="1"/>
    </xf>
    <xf numFmtId="187" fontId="32" fillId="2" borderId="276" xfId="21" applyNumberFormat="1" applyFont="1" applyFill="1" applyBorder="1" applyAlignment="1">
      <alignment horizontal="right" indent="1"/>
    </xf>
    <xf numFmtId="0" fontId="32" fillId="2" borderId="87" xfId="22" applyFont="1" applyFill="1" applyBorder="1" applyAlignment="1">
      <alignment vertical="center"/>
    </xf>
    <xf numFmtId="0" fontId="32" fillId="2" borderId="88" xfId="22" applyFont="1" applyFill="1" applyBorder="1" applyAlignment="1">
      <alignment vertical="center"/>
    </xf>
    <xf numFmtId="0" fontId="32" fillId="2" borderId="94" xfId="22" applyFont="1" applyFill="1" applyBorder="1" applyAlignment="1">
      <alignment vertical="center"/>
    </xf>
    <xf numFmtId="187" fontId="32" fillId="2" borderId="281" xfId="21" applyNumberFormat="1" applyFont="1" applyFill="1" applyBorder="1" applyAlignment="1">
      <alignment horizontal="right" vertical="center" indent="1"/>
    </xf>
    <xf numFmtId="187" fontId="32" fillId="2" borderId="88" xfId="21" applyNumberFormat="1" applyFont="1" applyFill="1" applyBorder="1" applyAlignment="1">
      <alignment horizontal="right" vertical="center" indent="1"/>
    </xf>
    <xf numFmtId="187" fontId="32" fillId="2" borderId="282" xfId="21" applyNumberFormat="1" applyFont="1" applyFill="1" applyBorder="1" applyAlignment="1">
      <alignment horizontal="right" vertical="center" indent="1"/>
    </xf>
    <xf numFmtId="183" fontId="40" fillId="2" borderId="0" xfId="21" applyFont="1" applyFill="1" applyBorder="1"/>
    <xf numFmtId="183" fontId="40" fillId="2" borderId="0" xfId="22" applyNumberFormat="1" applyFont="1" applyFill="1"/>
    <xf numFmtId="0" fontId="39" fillId="2" borderId="0" xfId="2" applyFont="1" applyFill="1" applyAlignment="1">
      <alignment horizontal="left"/>
    </xf>
    <xf numFmtId="0" fontId="39" fillId="2" borderId="0" xfId="22" applyFont="1" applyFill="1"/>
    <xf numFmtId="187" fontId="0" fillId="0" borderId="0" xfId="0" applyNumberFormat="1"/>
    <xf numFmtId="0" fontId="52" fillId="2" borderId="0" xfId="22" applyFill="1" applyAlignment="1">
      <alignment horizontal="left"/>
    </xf>
    <xf numFmtId="0" fontId="39" fillId="2" borderId="0" xfId="22" applyFont="1" applyFill="1" applyAlignment="1">
      <alignment horizontal="center"/>
    </xf>
    <xf numFmtId="0" fontId="12" fillId="2" borderId="0" xfId="2" applyFill="1" applyAlignment="1">
      <alignment horizontal="right"/>
    </xf>
    <xf numFmtId="0" fontId="40" fillId="2" borderId="0" xfId="22" applyFont="1" applyFill="1" applyAlignment="1">
      <alignment horizontal="center"/>
    </xf>
    <xf numFmtId="183" fontId="40" fillId="2" borderId="0" xfId="21" applyFont="1" applyFill="1" applyBorder="1" applyAlignment="1"/>
    <xf numFmtId="0" fontId="52" fillId="2" borderId="0" xfId="22" applyFill="1" applyAlignment="1">
      <alignment horizontal="left" indent="5"/>
    </xf>
    <xf numFmtId="0" fontId="42" fillId="2" borderId="0" xfId="22" applyFont="1" applyFill="1"/>
    <xf numFmtId="0" fontId="12" fillId="2" borderId="0" xfId="2" applyFill="1" applyAlignment="1">
      <alignment vertical="top"/>
    </xf>
    <xf numFmtId="0" fontId="42" fillId="2" borderId="0" xfId="22" applyFont="1" applyFill="1" applyAlignment="1">
      <alignment vertical="top"/>
    </xf>
    <xf numFmtId="0" fontId="52" fillId="2" borderId="0" xfId="22" applyFill="1" applyAlignment="1">
      <alignment vertical="center"/>
    </xf>
    <xf numFmtId="0" fontId="12" fillId="2" borderId="284" xfId="2" applyFill="1" applyBorder="1" applyAlignment="1">
      <alignment vertical="center"/>
    </xf>
    <xf numFmtId="0" fontId="40" fillId="2" borderId="285" xfId="22" applyFont="1" applyFill="1" applyBorder="1" applyAlignment="1">
      <alignment vertical="center"/>
    </xf>
    <xf numFmtId="4" fontId="40" fillId="2" borderId="285" xfId="21" applyNumberFormat="1" applyFont="1" applyFill="1" applyBorder="1" applyAlignment="1">
      <alignment horizontal="right" vertical="center" indent="1"/>
    </xf>
    <xf numFmtId="4" fontId="40" fillId="2" borderId="286" xfId="21" applyNumberFormat="1" applyFont="1" applyFill="1" applyBorder="1" applyAlignment="1">
      <alignment horizontal="right" vertical="center" indent="1"/>
    </xf>
    <xf numFmtId="0" fontId="12" fillId="2" borderId="287" xfId="2" applyFill="1" applyBorder="1" applyAlignment="1">
      <alignment vertical="center"/>
    </xf>
    <xf numFmtId="0" fontId="40" fillId="2" borderId="288" xfId="22" applyFont="1" applyFill="1" applyBorder="1" applyAlignment="1">
      <alignment vertical="center"/>
    </xf>
    <xf numFmtId="4" fontId="40" fillId="2" borderId="288" xfId="21" applyNumberFormat="1" applyFont="1" applyFill="1" applyBorder="1" applyAlignment="1">
      <alignment horizontal="right" vertical="center" indent="1"/>
    </xf>
    <xf numFmtId="4" fontId="40" fillId="2" borderId="220" xfId="21" applyNumberFormat="1" applyFont="1" applyFill="1" applyBorder="1" applyAlignment="1">
      <alignment horizontal="right" vertical="center" indent="1"/>
    </xf>
    <xf numFmtId="0" fontId="12" fillId="2" borderId="290" xfId="2" applyFill="1" applyBorder="1" applyAlignment="1">
      <alignment vertical="center"/>
    </xf>
    <xf numFmtId="0" fontId="40" fillId="2" borderId="291" xfId="22" applyFont="1" applyFill="1" applyBorder="1" applyAlignment="1">
      <alignment vertical="center"/>
    </xf>
    <xf numFmtId="4" fontId="40" fillId="2" borderId="291" xfId="21" applyNumberFormat="1" applyFont="1" applyFill="1" applyBorder="1" applyAlignment="1">
      <alignment horizontal="right" vertical="center" indent="1"/>
    </xf>
    <xf numFmtId="4" fontId="40" fillId="2" borderId="292" xfId="21" applyNumberFormat="1" applyFont="1" applyFill="1" applyBorder="1" applyAlignment="1">
      <alignment horizontal="right" vertical="center" indent="1"/>
    </xf>
    <xf numFmtId="4" fontId="40" fillId="2" borderId="293" xfId="21" applyNumberFormat="1" applyFont="1" applyFill="1" applyBorder="1" applyAlignment="1">
      <alignment horizontal="right" vertical="center" indent="1"/>
    </xf>
    <xf numFmtId="4" fontId="40" fillId="2" borderId="294" xfId="21" applyNumberFormat="1" applyFont="1" applyFill="1" applyBorder="1" applyAlignment="1">
      <alignment horizontal="right" vertical="center" indent="1"/>
    </xf>
    <xf numFmtId="4" fontId="40" fillId="2" borderId="295" xfId="21" applyNumberFormat="1" applyFont="1" applyFill="1" applyBorder="1" applyAlignment="1">
      <alignment horizontal="right" vertical="center" indent="1"/>
    </xf>
    <xf numFmtId="0" fontId="41" fillId="2" borderId="26" xfId="22" applyFont="1" applyFill="1" applyBorder="1" applyAlignment="1">
      <alignment vertical="center"/>
    </xf>
    <xf numFmtId="0" fontId="41" fillId="2" borderId="296" xfId="22" applyFont="1" applyFill="1" applyBorder="1" applyAlignment="1">
      <alignment vertical="center"/>
    </xf>
    <xf numFmtId="0" fontId="40" fillId="2" borderId="297" xfId="22" applyFont="1" applyFill="1" applyBorder="1" applyAlignment="1">
      <alignment vertical="center"/>
    </xf>
    <xf numFmtId="4" fontId="40" fillId="2" borderId="297" xfId="21" applyNumberFormat="1" applyFont="1" applyFill="1" applyBorder="1" applyAlignment="1">
      <alignment horizontal="right" vertical="center" indent="1"/>
    </xf>
    <xf numFmtId="4" fontId="66" fillId="2" borderId="298" xfId="21" applyNumberFormat="1" applyFont="1" applyFill="1" applyBorder="1" applyAlignment="1">
      <alignment horizontal="right" vertical="center" indent="1"/>
    </xf>
    <xf numFmtId="0" fontId="41" fillId="2" borderId="299" xfId="22" applyFont="1" applyFill="1" applyBorder="1" applyAlignment="1">
      <alignment vertical="center"/>
    </xf>
    <xf numFmtId="0" fontId="41" fillId="2" borderId="300" xfId="22" applyFont="1" applyFill="1" applyBorder="1" applyAlignment="1">
      <alignment vertical="center"/>
    </xf>
    <xf numFmtId="0" fontId="40" fillId="2" borderId="301" xfId="22" applyFont="1" applyFill="1" applyBorder="1" applyAlignment="1">
      <alignment vertical="center"/>
    </xf>
    <xf numFmtId="4" fontId="40" fillId="2" borderId="301" xfId="21" applyNumberFormat="1" applyFont="1" applyFill="1" applyBorder="1" applyAlignment="1">
      <alignment horizontal="right" vertical="center" indent="1"/>
    </xf>
    <xf numFmtId="4" fontId="66" fillId="2" borderId="302" xfId="21" applyNumberFormat="1" applyFont="1" applyFill="1" applyBorder="1" applyAlignment="1">
      <alignment horizontal="right" vertical="center" indent="1"/>
    </xf>
    <xf numFmtId="4" fontId="66" fillId="2" borderId="306" xfId="22" applyNumberFormat="1" applyFont="1" applyFill="1" applyBorder="1" applyAlignment="1">
      <alignment horizontal="right" vertical="center" indent="1"/>
    </xf>
    <xf numFmtId="4" fontId="66" fillId="2" borderId="307" xfId="22" applyNumberFormat="1" applyFont="1" applyFill="1" applyBorder="1" applyAlignment="1">
      <alignment horizontal="right" vertical="center" indent="1"/>
    </xf>
    <xf numFmtId="4" fontId="31" fillId="2" borderId="308" xfId="22" applyNumberFormat="1" applyFont="1" applyFill="1" applyBorder="1" applyAlignment="1">
      <alignment horizontal="right" vertical="center" indent="1"/>
    </xf>
    <xf numFmtId="0" fontId="58" fillId="2" borderId="0" xfId="22" applyFont="1" applyFill="1" applyAlignment="1">
      <alignment horizontal="center" vertical="center"/>
    </xf>
    <xf numFmtId="0" fontId="67" fillId="2" borderId="0" xfId="22" applyFont="1" applyFill="1" applyAlignment="1">
      <alignment vertical="center"/>
    </xf>
    <xf numFmtId="183" fontId="66" fillId="2" borderId="0" xfId="22" applyNumberFormat="1" applyFont="1" applyFill="1" applyAlignment="1">
      <alignment vertical="center"/>
    </xf>
    <xf numFmtId="183" fontId="68" fillId="2" borderId="0" xfId="22" applyNumberFormat="1" applyFont="1" applyFill="1" applyAlignment="1">
      <alignment vertical="center"/>
    </xf>
    <xf numFmtId="0" fontId="0" fillId="2" borderId="0" xfId="0" applyFill="1" applyAlignment="1">
      <alignment horizontal="left"/>
    </xf>
    <xf numFmtId="0" fontId="12" fillId="0" borderId="0" xfId="5" applyAlignment="1">
      <alignment vertical="center"/>
    </xf>
    <xf numFmtId="0" fontId="45" fillId="2" borderId="309" xfId="22" applyFont="1" applyFill="1" applyBorder="1" applyAlignment="1">
      <alignment horizontal="left"/>
    </xf>
    <xf numFmtId="171" fontId="45" fillId="2" borderId="310" xfId="22" applyNumberFormat="1" applyFont="1" applyFill="1" applyBorder="1" applyAlignment="1">
      <alignment horizontal="right"/>
    </xf>
    <xf numFmtId="171" fontId="45" fillId="2" borderId="248" xfId="22" applyNumberFormat="1" applyFont="1" applyFill="1" applyBorder="1" applyAlignment="1">
      <alignment horizontal="right"/>
    </xf>
    <xf numFmtId="171" fontId="45" fillId="2" borderId="247" xfId="22" applyNumberFormat="1" applyFont="1" applyFill="1" applyBorder="1" applyAlignment="1">
      <alignment horizontal="right"/>
    </xf>
    <xf numFmtId="171" fontId="31" fillId="2" borderId="269" xfId="21" applyNumberFormat="1" applyFont="1" applyFill="1" applyBorder="1" applyAlignment="1">
      <alignment horizontal="right"/>
    </xf>
    <xf numFmtId="0" fontId="45" fillId="2" borderId="76" xfId="22" applyFont="1" applyFill="1" applyBorder="1" applyAlignment="1">
      <alignment horizontal="left"/>
    </xf>
    <xf numFmtId="171" fontId="45" fillId="2" borderId="7" xfId="21" applyNumberFormat="1" applyFont="1" applyFill="1" applyBorder="1"/>
    <xf numFmtId="171" fontId="45" fillId="2" borderId="8" xfId="21" applyNumberFormat="1" applyFont="1" applyFill="1" applyBorder="1"/>
    <xf numFmtId="171" fontId="45" fillId="2" borderId="238" xfId="21" applyNumberFormat="1" applyFont="1" applyFill="1" applyBorder="1"/>
    <xf numFmtId="171" fontId="31" fillId="2" borderId="270" xfId="21" applyNumberFormat="1" applyFont="1" applyFill="1" applyBorder="1" applyAlignment="1">
      <alignment horizontal="right"/>
    </xf>
    <xf numFmtId="0" fontId="45" fillId="2" borderId="311" xfId="22" applyFont="1" applyFill="1" applyBorder="1" applyAlignment="1">
      <alignment horizontal="left"/>
    </xf>
    <xf numFmtId="171" fontId="45" fillId="2" borderId="312" xfId="22" applyNumberFormat="1" applyFont="1" applyFill="1" applyBorder="1" applyAlignment="1">
      <alignment horizontal="right"/>
    </xf>
    <xf numFmtId="171" fontId="45" fillId="2" borderId="313" xfId="22" applyNumberFormat="1" applyFont="1" applyFill="1" applyBorder="1" applyAlignment="1">
      <alignment horizontal="right"/>
    </xf>
    <xf numFmtId="171" fontId="45" fillId="2" borderId="314" xfId="22" applyNumberFormat="1" applyFont="1" applyFill="1" applyBorder="1" applyAlignment="1">
      <alignment horizontal="right"/>
    </xf>
    <xf numFmtId="171" fontId="31" fillId="2" borderId="276" xfId="21" applyNumberFormat="1" applyFont="1" applyFill="1" applyBorder="1" applyAlignment="1">
      <alignment horizontal="right"/>
    </xf>
    <xf numFmtId="171" fontId="45" fillId="2" borderId="310" xfId="22" applyNumberFormat="1" applyFont="1" applyFill="1" applyBorder="1"/>
    <xf numFmtId="171" fontId="45" fillId="2" borderId="248" xfId="22" applyNumberFormat="1" applyFont="1" applyFill="1" applyBorder="1"/>
    <xf numFmtId="171" fontId="45" fillId="2" borderId="247" xfId="22" applyNumberFormat="1" applyFont="1" applyFill="1" applyBorder="1"/>
    <xf numFmtId="171" fontId="45" fillId="2" borderId="312" xfId="22" applyNumberFormat="1" applyFont="1" applyFill="1" applyBorder="1"/>
    <xf numFmtId="171" fontId="45" fillId="2" borderId="313" xfId="22" applyNumberFormat="1" applyFont="1" applyFill="1" applyBorder="1"/>
    <xf numFmtId="171" fontId="45" fillId="2" borderId="314" xfId="22" applyNumberFormat="1" applyFont="1" applyFill="1" applyBorder="1"/>
    <xf numFmtId="0" fontId="40" fillId="2" borderId="0" xfId="22" applyFont="1" applyFill="1" applyAlignment="1">
      <alignment vertical="center"/>
    </xf>
    <xf numFmtId="171" fontId="32" fillId="2" borderId="87" xfId="22" applyNumberFormat="1" applyFont="1" applyFill="1" applyBorder="1" applyAlignment="1">
      <alignment horizontal="center" vertical="center"/>
    </xf>
    <xf numFmtId="171" fontId="31" fillId="2" borderId="90" xfId="22" applyNumberFormat="1" applyFont="1" applyFill="1" applyBorder="1" applyAlignment="1">
      <alignment vertical="center"/>
    </xf>
    <xf numFmtId="171" fontId="31" fillId="2" borderId="315" xfId="22" applyNumberFormat="1" applyFont="1" applyFill="1" applyBorder="1" applyAlignment="1">
      <alignment vertical="center"/>
    </xf>
    <xf numFmtId="171" fontId="31" fillId="2" borderId="316" xfId="22" applyNumberFormat="1" applyFont="1" applyFill="1" applyBorder="1" applyAlignment="1">
      <alignment vertical="center"/>
    </xf>
    <xf numFmtId="171" fontId="31" fillId="2" borderId="317" xfId="22" applyNumberFormat="1" applyFont="1" applyFill="1" applyBorder="1" applyAlignment="1">
      <alignment vertical="center"/>
    </xf>
    <xf numFmtId="188" fontId="31" fillId="2" borderId="282" xfId="22" applyNumberFormat="1" applyFont="1" applyFill="1" applyBorder="1" applyAlignment="1">
      <alignment horizontal="right" vertical="center"/>
    </xf>
    <xf numFmtId="0" fontId="18" fillId="5" borderId="108" xfId="10" applyFont="1" applyFill="1" applyBorder="1" applyAlignment="1">
      <alignment horizontal="center" vertical="center"/>
    </xf>
    <xf numFmtId="0" fontId="18" fillId="5" borderId="139" xfId="10" applyFont="1" applyFill="1" applyBorder="1" applyAlignment="1">
      <alignment horizontal="center" vertical="center" wrapText="1"/>
    </xf>
    <xf numFmtId="0" fontId="18" fillId="5" borderId="117" xfId="10" applyFont="1" applyFill="1" applyBorder="1" applyAlignment="1">
      <alignment horizontal="center" vertical="center" wrapText="1"/>
    </xf>
    <xf numFmtId="0" fontId="18" fillId="5" borderId="35" xfId="10" applyFont="1" applyFill="1" applyBorder="1" applyAlignment="1">
      <alignment horizontal="center" vertical="center" wrapText="1"/>
    </xf>
    <xf numFmtId="0" fontId="18" fillId="5" borderId="173" xfId="10" applyFont="1" applyFill="1" applyBorder="1" applyAlignment="1">
      <alignment horizontal="center" vertical="center" wrapText="1"/>
    </xf>
    <xf numFmtId="0" fontId="18" fillId="5" borderId="110" xfId="10" applyFont="1" applyFill="1" applyBorder="1" applyAlignment="1">
      <alignment horizontal="center" vertical="center"/>
    </xf>
    <xf numFmtId="0" fontId="14" fillId="2" borderId="73" xfId="12" applyFont="1" applyFill="1" applyBorder="1" applyAlignment="1">
      <alignment vertical="center"/>
    </xf>
    <xf numFmtId="1" fontId="12" fillId="2" borderId="70" xfId="12" applyNumberFormat="1" applyFill="1" applyBorder="1" applyAlignment="1">
      <alignment horizontal="center" vertical="center"/>
    </xf>
    <xf numFmtId="20" fontId="12" fillId="2" borderId="0" xfId="12" applyNumberFormat="1" applyFill="1" applyAlignment="1">
      <alignment horizontal="center" vertical="center"/>
    </xf>
    <xf numFmtId="3" fontId="12" fillId="2" borderId="70" xfId="12" applyNumberFormat="1" applyFill="1" applyBorder="1" applyAlignment="1">
      <alignment horizontal="right" vertical="center" indent="1"/>
    </xf>
    <xf numFmtId="0" fontId="12" fillId="2" borderId="73" xfId="12" applyFill="1" applyBorder="1" applyAlignment="1">
      <alignment vertical="center"/>
    </xf>
    <xf numFmtId="0" fontId="12" fillId="2" borderId="319" xfId="12" applyFill="1" applyBorder="1" applyAlignment="1">
      <alignment vertical="center"/>
    </xf>
    <xf numFmtId="1" fontId="14" fillId="2" borderId="320" xfId="12" applyNumberFormat="1" applyFont="1" applyFill="1" applyBorder="1" applyAlignment="1">
      <alignment horizontal="center" vertical="center"/>
    </xf>
    <xf numFmtId="20" fontId="14" fillId="2" borderId="321" xfId="12" applyNumberFormat="1" applyFont="1" applyFill="1" applyBorder="1" applyAlignment="1">
      <alignment horizontal="center" vertical="center"/>
    </xf>
    <xf numFmtId="3" fontId="14" fillId="2" borderId="320" xfId="12" applyNumberFormat="1" applyFont="1" applyFill="1" applyBorder="1" applyAlignment="1">
      <alignment horizontal="right" vertical="center" indent="1"/>
    </xf>
    <xf numFmtId="0" fontId="14" fillId="2" borderId="322" xfId="12" applyFont="1" applyFill="1" applyBorder="1" applyAlignment="1">
      <alignment horizontal="center" vertical="center"/>
    </xf>
    <xf numFmtId="49" fontId="12" fillId="2" borderId="322" xfId="12" applyNumberFormat="1" applyFill="1" applyBorder="1" applyAlignment="1">
      <alignment horizontal="center" vertical="center"/>
    </xf>
    <xf numFmtId="20" fontId="12" fillId="2" borderId="322" xfId="12" applyNumberFormat="1" applyFill="1" applyBorder="1" applyAlignment="1">
      <alignment horizontal="center" vertical="center"/>
    </xf>
    <xf numFmtId="168" fontId="25" fillId="2" borderId="322" xfId="12" applyNumberFormat="1" applyFont="1" applyFill="1" applyBorder="1" applyAlignment="1">
      <alignment horizontal="right" vertical="center" indent="1"/>
    </xf>
    <xf numFmtId="0" fontId="12" fillId="2" borderId="0" xfId="12" applyFill="1" applyAlignment="1">
      <alignment vertical="center"/>
    </xf>
    <xf numFmtId="49" fontId="12" fillId="2" borderId="0" xfId="12" applyNumberFormat="1" applyFill="1" applyAlignment="1">
      <alignment horizontal="center" vertical="center"/>
    </xf>
    <xf numFmtId="168" fontId="12" fillId="2" borderId="0" xfId="12" applyNumberFormat="1" applyFill="1" applyAlignment="1">
      <alignment vertical="center"/>
    </xf>
    <xf numFmtId="3" fontId="7" fillId="2" borderId="65" xfId="0" applyNumberFormat="1" applyFont="1" applyFill="1" applyBorder="1" applyAlignment="1">
      <alignment horizontal="left"/>
    </xf>
    <xf numFmtId="171" fontId="7" fillId="2" borderId="67" xfId="0" applyNumberFormat="1" applyFont="1" applyFill="1" applyBorder="1" applyAlignment="1">
      <alignment horizontal="right" indent="1"/>
    </xf>
    <xf numFmtId="3" fontId="12" fillId="2" borderId="116" xfId="0" applyNumberFormat="1" applyFont="1" applyFill="1" applyBorder="1" applyAlignment="1">
      <alignment horizontal="right" indent="1"/>
    </xf>
    <xf numFmtId="3" fontId="7" fillId="2" borderId="69" xfId="0" applyNumberFormat="1" applyFont="1" applyFill="1" applyBorder="1" applyAlignment="1">
      <alignment horizontal="left"/>
    </xf>
    <xf numFmtId="171" fontId="7" fillId="2" borderId="70" xfId="0" applyNumberFormat="1" applyFont="1" applyFill="1" applyBorder="1" applyAlignment="1">
      <alignment horizontal="right" indent="1"/>
    </xf>
    <xf numFmtId="3" fontId="12" fillId="2" borderId="34" xfId="0" applyNumberFormat="1" applyFont="1" applyFill="1" applyBorder="1" applyAlignment="1">
      <alignment horizontal="right" indent="1"/>
    </xf>
    <xf numFmtId="3" fontId="12" fillId="2" borderId="69" xfId="0" applyNumberFormat="1" applyFont="1" applyFill="1" applyBorder="1" applyAlignment="1">
      <alignment horizontal="left"/>
    </xf>
    <xf numFmtId="3" fontId="14" fillId="2" borderId="34" xfId="0" applyNumberFormat="1" applyFont="1" applyFill="1" applyBorder="1" applyAlignment="1">
      <alignment horizontal="right" indent="1"/>
    </xf>
    <xf numFmtId="3" fontId="7" fillId="2" borderId="34" xfId="0" applyNumberFormat="1" applyFont="1" applyFill="1" applyBorder="1" applyAlignment="1">
      <alignment horizontal="right" indent="1"/>
    </xf>
    <xf numFmtId="171" fontId="12" fillId="2" borderId="34" xfId="0" applyNumberFormat="1" applyFont="1" applyFill="1" applyBorder="1" applyAlignment="1">
      <alignment horizontal="right" indent="1"/>
    </xf>
    <xf numFmtId="3" fontId="7" fillId="2" borderId="70" xfId="0" applyNumberFormat="1" applyFont="1" applyFill="1" applyBorder="1" applyAlignment="1">
      <alignment horizontal="right" indent="1"/>
    </xf>
    <xf numFmtId="3" fontId="7" fillId="2" borderId="72" xfId="0" applyNumberFormat="1" applyFont="1" applyFill="1" applyBorder="1" applyAlignment="1">
      <alignment horizontal="left"/>
    </xf>
    <xf numFmtId="3" fontId="7" fillId="2" borderId="44" xfId="0" applyNumberFormat="1" applyFont="1" applyFill="1" applyBorder="1" applyAlignment="1">
      <alignment horizontal="right" indent="1"/>
    </xf>
    <xf numFmtId="4" fontId="12" fillId="2" borderId="41" xfId="0" applyNumberFormat="1" applyFont="1" applyFill="1" applyBorder="1" applyAlignment="1">
      <alignment horizontal="right" indent="1"/>
    </xf>
    <xf numFmtId="0" fontId="1" fillId="2" borderId="0" xfId="12" applyFont="1" applyFill="1"/>
    <xf numFmtId="0" fontId="14" fillId="2" borderId="0" xfId="12" applyFont="1" applyFill="1"/>
    <xf numFmtId="0" fontId="6" fillId="2" borderId="0" xfId="12" applyFont="1" applyFill="1"/>
    <xf numFmtId="0" fontId="25" fillId="2" borderId="0" xfId="12" applyFont="1" applyFill="1"/>
    <xf numFmtId="0" fontId="14" fillId="2" borderId="69" xfId="12" applyFont="1" applyFill="1" applyBorder="1" applyAlignment="1">
      <alignment horizontal="left" vertical="center"/>
    </xf>
    <xf numFmtId="170" fontId="7" fillId="2" borderId="70" xfId="12" applyNumberFormat="1" applyFont="1" applyFill="1" applyBorder="1" applyAlignment="1">
      <alignment horizontal="right" indent="3"/>
    </xf>
    <xf numFmtId="170" fontId="7" fillId="2" borderId="73" xfId="12" applyNumberFormat="1" applyFont="1" applyFill="1" applyBorder="1" applyAlignment="1">
      <alignment horizontal="right" indent="3"/>
    </xf>
    <xf numFmtId="170" fontId="12" fillId="2" borderId="217" xfId="12" applyNumberFormat="1" applyFill="1" applyBorder="1" applyAlignment="1">
      <alignment horizontal="right" indent="3"/>
    </xf>
    <xf numFmtId="170" fontId="12" fillId="2" borderId="220" xfId="12" applyNumberFormat="1" applyFill="1" applyBorder="1" applyAlignment="1">
      <alignment horizontal="right" indent="3"/>
    </xf>
    <xf numFmtId="167" fontId="7" fillId="2" borderId="70" xfId="12" applyNumberFormat="1" applyFont="1" applyFill="1" applyBorder="1" applyAlignment="1">
      <alignment horizontal="right" indent="3"/>
    </xf>
    <xf numFmtId="167" fontId="7" fillId="2" borderId="73" xfId="12" applyNumberFormat="1" applyFont="1" applyFill="1" applyBorder="1" applyAlignment="1">
      <alignment horizontal="right" indent="3"/>
    </xf>
    <xf numFmtId="170" fontId="11" fillId="2" borderId="220" xfId="12" applyNumberFormat="1" applyFont="1" applyFill="1" applyBorder="1" applyAlignment="1">
      <alignment horizontal="right" indent="3"/>
    </xf>
    <xf numFmtId="0" fontId="14" fillId="2" borderId="325" xfId="12" applyFont="1" applyFill="1" applyBorder="1" applyAlignment="1">
      <alignment horizontal="left" vertical="center"/>
    </xf>
    <xf numFmtId="170" fontId="25" fillId="2" borderId="326" xfId="12" applyNumberFormat="1" applyFont="1" applyFill="1" applyBorder="1" applyAlignment="1">
      <alignment horizontal="right" indent="3"/>
    </xf>
    <xf numFmtId="170" fontId="25" fillId="2" borderId="327" xfId="12" applyNumberFormat="1" applyFont="1" applyFill="1" applyBorder="1" applyAlignment="1">
      <alignment horizontal="right" indent="3"/>
    </xf>
    <xf numFmtId="170" fontId="25" fillId="2" borderId="328" xfId="12" applyNumberFormat="1" applyFont="1" applyFill="1" applyBorder="1" applyAlignment="1">
      <alignment horizontal="right" indent="3"/>
    </xf>
    <xf numFmtId="0" fontId="14" fillId="2" borderId="69" xfId="12" applyFont="1" applyFill="1" applyBorder="1"/>
    <xf numFmtId="170" fontId="7" fillId="0" borderId="73" xfId="12" applyNumberFormat="1" applyFont="1" applyBorder="1" applyAlignment="1">
      <alignment horizontal="right" indent="3"/>
    </xf>
    <xf numFmtId="170" fontId="7" fillId="2" borderId="220" xfId="12" applyNumberFormat="1" applyFont="1" applyFill="1" applyBorder="1" applyAlignment="1">
      <alignment horizontal="right" indent="3"/>
    </xf>
    <xf numFmtId="0" fontId="14" fillId="2" borderId="325" xfId="12" applyFont="1" applyFill="1" applyBorder="1"/>
    <xf numFmtId="170" fontId="20" fillId="2" borderId="327" xfId="12" applyNumberFormat="1" applyFont="1" applyFill="1" applyBorder="1" applyAlignment="1">
      <alignment horizontal="right" indent="3"/>
    </xf>
    <xf numFmtId="170" fontId="20" fillId="2" borderId="328" xfId="12" applyNumberFormat="1" applyFont="1" applyFill="1" applyBorder="1" applyAlignment="1">
      <alignment horizontal="right" indent="3"/>
    </xf>
    <xf numFmtId="0" fontId="33" fillId="2" borderId="0" xfId="0" applyFont="1" applyFill="1"/>
    <xf numFmtId="0" fontId="4" fillId="2" borderId="0" xfId="24" applyFont="1" applyFill="1"/>
    <xf numFmtId="0" fontId="12" fillId="2" borderId="0" xfId="24" applyFill="1" applyAlignment="1">
      <alignment horizontal="centerContinuous"/>
    </xf>
    <xf numFmtId="0" fontId="12" fillId="2" borderId="0" xfId="24" applyFill="1"/>
    <xf numFmtId="0" fontId="12" fillId="0" borderId="0" xfId="24"/>
    <xf numFmtId="0" fontId="14" fillId="2" borderId="0" xfId="24" applyFont="1" applyFill="1" applyAlignment="1">
      <alignment horizontal="centerContinuous"/>
    </xf>
    <xf numFmtId="0" fontId="6" fillId="2" borderId="0" xfId="24" applyFont="1" applyFill="1" applyAlignment="1">
      <alignment horizontal="left" indent="1"/>
    </xf>
    <xf numFmtId="0" fontId="11" fillId="2" borderId="73" xfId="24" applyFont="1" applyFill="1" applyBorder="1"/>
    <xf numFmtId="0" fontId="11" fillId="2" borderId="73" xfId="24" applyFont="1" applyFill="1" applyBorder="1" applyAlignment="1">
      <alignment horizontal="center"/>
    </xf>
    <xf numFmtId="189" fontId="11" fillId="2" borderId="73" xfId="24" quotePrefix="1" applyNumberFormat="1" applyFont="1" applyFill="1" applyBorder="1" applyAlignment="1">
      <alignment horizontal="right"/>
    </xf>
    <xf numFmtId="189" fontId="25" fillId="2" borderId="70" xfId="24" applyNumberFormat="1" applyFont="1" applyFill="1" applyBorder="1" applyAlignment="1">
      <alignment horizontal="right"/>
    </xf>
    <xf numFmtId="3" fontId="12" fillId="2" borderId="0" xfId="24" quotePrefix="1" applyNumberFormat="1" applyFill="1" applyAlignment="1">
      <alignment horizontal="right"/>
    </xf>
    <xf numFmtId="3" fontId="12" fillId="2" borderId="0" xfId="24" applyNumberFormat="1" applyFill="1" applyAlignment="1">
      <alignment horizontal="left"/>
    </xf>
    <xf numFmtId="189" fontId="11" fillId="2" borderId="73" xfId="24" applyNumberFormat="1" applyFont="1" applyFill="1" applyBorder="1" applyAlignment="1">
      <alignment horizontal="right"/>
    </xf>
    <xf numFmtId="190" fontId="11" fillId="2" borderId="73" xfId="24" applyNumberFormat="1" applyFont="1" applyFill="1" applyBorder="1" applyAlignment="1">
      <alignment horizontal="right"/>
    </xf>
    <xf numFmtId="190" fontId="25" fillId="2" borderId="70" xfId="24" applyNumberFormat="1" applyFont="1" applyFill="1" applyBorder="1" applyAlignment="1">
      <alignment horizontal="right"/>
    </xf>
    <xf numFmtId="0" fontId="11" fillId="2" borderId="319" xfId="24" applyFont="1" applyFill="1" applyBorder="1"/>
    <xf numFmtId="0" fontId="11" fillId="2" borderId="319" xfId="24" applyFont="1" applyFill="1" applyBorder="1" applyAlignment="1">
      <alignment horizontal="center"/>
    </xf>
    <xf numFmtId="189" fontId="11" fillId="2" borderId="319" xfId="24" applyNumberFormat="1" applyFont="1" applyFill="1" applyBorder="1" applyAlignment="1">
      <alignment horizontal="right"/>
    </xf>
    <xf numFmtId="189" fontId="25" fillId="2" borderId="320" xfId="24" applyNumberFormat="1" applyFont="1" applyFill="1" applyBorder="1" applyAlignment="1">
      <alignment horizontal="right"/>
    </xf>
    <xf numFmtId="0" fontId="11" fillId="2" borderId="0" xfId="24" applyFont="1" applyFill="1"/>
    <xf numFmtId="3" fontId="11" fillId="2" borderId="0" xfId="24" applyNumberFormat="1" applyFont="1" applyFill="1"/>
    <xf numFmtId="191" fontId="11" fillId="2" borderId="0" xfId="24" applyNumberFormat="1" applyFont="1" applyFill="1"/>
    <xf numFmtId="189" fontId="11" fillId="2" borderId="0" xfId="24" applyNumberFormat="1" applyFont="1" applyFill="1"/>
    <xf numFmtId="3" fontId="12" fillId="2" borderId="0" xfId="25" quotePrefix="1" applyNumberFormat="1" applyFont="1" applyFill="1" applyBorder="1" applyAlignment="1">
      <alignment horizontal="right"/>
    </xf>
    <xf numFmtId="0" fontId="33" fillId="2" borderId="0" xfId="24" applyFont="1" applyFill="1"/>
    <xf numFmtId="0" fontId="25" fillId="2" borderId="0" xfId="24" applyFont="1" applyFill="1"/>
    <xf numFmtId="0" fontId="26" fillId="2" borderId="0" xfId="24" applyFont="1" applyFill="1" applyAlignment="1">
      <alignment horizontal="right"/>
    </xf>
    <xf numFmtId="0" fontId="26" fillId="2" borderId="0" xfId="24" applyFont="1" applyFill="1"/>
    <xf numFmtId="0" fontId="19" fillId="2" borderId="0" xfId="24" applyFont="1" applyFill="1"/>
    <xf numFmtId="0" fontId="11" fillId="2" borderId="35" xfId="24" applyFont="1" applyFill="1" applyBorder="1" applyAlignment="1">
      <alignment horizontal="center" vertical="center"/>
    </xf>
    <xf numFmtId="0" fontId="11" fillId="2" borderId="117" xfId="24" applyFont="1" applyFill="1" applyBorder="1" applyAlignment="1">
      <alignment vertical="center"/>
    </xf>
    <xf numFmtId="3" fontId="11" fillId="2" borderId="36" xfId="24" applyNumberFormat="1" applyFont="1" applyFill="1" applyBorder="1" applyAlignment="1">
      <alignment horizontal="center" vertical="center"/>
    </xf>
    <xf numFmtId="189" fontId="25" fillId="2" borderId="117" xfId="24" quotePrefix="1" applyNumberFormat="1" applyFont="1" applyFill="1" applyBorder="1" applyAlignment="1">
      <alignment horizontal="right" vertical="center"/>
    </xf>
    <xf numFmtId="0" fontId="17" fillId="2" borderId="0" xfId="24" applyFont="1" applyFill="1" applyAlignment="1">
      <alignment horizontal="left" vertical="center"/>
    </xf>
    <xf numFmtId="0" fontId="26" fillId="2" borderId="0" xfId="24" applyFont="1" applyFill="1" applyAlignment="1">
      <alignment horizontal="left"/>
    </xf>
    <xf numFmtId="0" fontId="11" fillId="2" borderId="0" xfId="24" applyFont="1" applyFill="1" applyAlignment="1">
      <alignment horizontal="left"/>
    </xf>
    <xf numFmtId="0" fontId="11" fillId="0" borderId="0" xfId="24" applyFont="1"/>
    <xf numFmtId="3" fontId="11" fillId="2" borderId="0" xfId="24" applyNumberFormat="1" applyFont="1" applyFill="1" applyAlignment="1">
      <alignment horizontal="left"/>
    </xf>
    <xf numFmtId="0" fontId="72" fillId="2" borderId="0" xfId="24" applyFont="1" applyFill="1"/>
    <xf numFmtId="0" fontId="3" fillId="2" borderId="0" xfId="24" applyFont="1" applyFill="1"/>
    <xf numFmtId="0" fontId="7" fillId="2" borderId="0" xfId="24" applyFont="1" applyFill="1" applyAlignment="1">
      <alignment horizontal="right"/>
    </xf>
    <xf numFmtId="0" fontId="7" fillId="2" borderId="0" xfId="24" applyFont="1" applyFill="1"/>
    <xf numFmtId="0" fontId="27" fillId="2" borderId="0" xfId="24" applyFont="1" applyFill="1"/>
    <xf numFmtId="0" fontId="7" fillId="2" borderId="0" xfId="24" applyFont="1" applyFill="1" applyAlignment="1">
      <alignment horizontal="left"/>
    </xf>
    <xf numFmtId="0" fontId="12" fillId="2" borderId="0" xfId="26" applyFill="1"/>
    <xf numFmtId="0" fontId="12" fillId="0" borderId="0" xfId="26"/>
    <xf numFmtId="0" fontId="74" fillId="2" borderId="0" xfId="9" applyFont="1" applyFill="1"/>
    <xf numFmtId="0" fontId="75" fillId="2" borderId="0" xfId="9" applyFont="1" applyFill="1"/>
    <xf numFmtId="0" fontId="76" fillId="2" borderId="0" xfId="26" applyFont="1" applyFill="1"/>
    <xf numFmtId="0" fontId="77" fillId="2" borderId="0" xfId="9" applyFont="1" applyFill="1"/>
    <xf numFmtId="0" fontId="78" fillId="2" borderId="0" xfId="9" applyFont="1" applyFill="1"/>
    <xf numFmtId="0" fontId="76" fillId="11" borderId="330" xfId="26" applyFont="1" applyFill="1" applyBorder="1" applyAlignment="1">
      <alignment horizontal="left" indent="1"/>
    </xf>
    <xf numFmtId="0" fontId="76" fillId="2" borderId="331" xfId="26" applyFont="1" applyFill="1" applyBorder="1" applyAlignment="1">
      <alignment horizontal="center" vertical="center"/>
    </xf>
    <xf numFmtId="189" fontId="76" fillId="2" borderId="331" xfId="26" applyNumberFormat="1" applyFont="1" applyFill="1" applyBorder="1" applyAlignment="1">
      <alignment horizontal="right" indent="1"/>
    </xf>
    <xf numFmtId="189" fontId="76" fillId="2" borderId="332" xfId="26" applyNumberFormat="1" applyFont="1" applyFill="1" applyBorder="1" applyAlignment="1">
      <alignment horizontal="right" indent="1"/>
    </xf>
    <xf numFmtId="0" fontId="76" fillId="11" borderId="333" xfId="26" applyFont="1" applyFill="1" applyBorder="1" applyAlignment="1">
      <alignment horizontal="left" indent="1"/>
    </xf>
    <xf numFmtId="0" fontId="76" fillId="2" borderId="334" xfId="26" applyFont="1" applyFill="1" applyBorder="1" applyAlignment="1">
      <alignment horizontal="center" vertical="center"/>
    </xf>
    <xf numFmtId="189" fontId="76" fillId="2" borderId="334" xfId="26" applyNumberFormat="1" applyFont="1" applyFill="1" applyBorder="1" applyAlignment="1">
      <alignment horizontal="right" indent="1"/>
    </xf>
    <xf numFmtId="189" fontId="76" fillId="2" borderId="37" xfId="26" applyNumberFormat="1" applyFont="1" applyFill="1" applyBorder="1" applyAlignment="1">
      <alignment horizontal="right" indent="1"/>
    </xf>
    <xf numFmtId="0" fontId="76" fillId="11" borderId="139" xfId="26" applyFont="1" applyFill="1" applyBorder="1" applyAlignment="1">
      <alignment horizontal="left" indent="1"/>
    </xf>
    <xf numFmtId="0" fontId="76" fillId="2" borderId="335" xfId="26" applyFont="1" applyFill="1" applyBorder="1" applyAlignment="1">
      <alignment horizontal="center" vertical="center"/>
    </xf>
    <xf numFmtId="189" fontId="76" fillId="2" borderId="336" xfId="26" applyNumberFormat="1" applyFont="1" applyFill="1" applyBorder="1" applyAlignment="1">
      <alignment horizontal="right" indent="1"/>
    </xf>
    <xf numFmtId="0" fontId="76" fillId="11" borderId="323" xfId="26" applyFont="1" applyFill="1" applyBorder="1" applyAlignment="1">
      <alignment horizontal="left" indent="1"/>
    </xf>
    <xf numFmtId="0" fontId="76" fillId="2" borderId="337" xfId="26" applyFont="1" applyFill="1" applyBorder="1" applyAlignment="1">
      <alignment horizontal="center" vertical="center"/>
    </xf>
    <xf numFmtId="189" fontId="76" fillId="2" borderId="338" xfId="26" applyNumberFormat="1" applyFont="1" applyFill="1" applyBorder="1" applyAlignment="1">
      <alignment horizontal="right" indent="1"/>
    </xf>
    <xf numFmtId="189" fontId="76" fillId="2" borderId="339" xfId="26" applyNumberFormat="1" applyFont="1" applyFill="1" applyBorder="1" applyAlignment="1">
      <alignment horizontal="right" indent="1"/>
    </xf>
    <xf numFmtId="0" fontId="76" fillId="11" borderId="319" xfId="26" applyFont="1" applyFill="1" applyBorder="1" applyAlignment="1">
      <alignment horizontal="left" indent="1"/>
    </xf>
    <xf numFmtId="0" fontId="76" fillId="2" borderId="320" xfId="26" applyFont="1" applyFill="1" applyBorder="1" applyAlignment="1">
      <alignment horizontal="center" vertical="center"/>
    </xf>
    <xf numFmtId="0" fontId="76" fillId="11" borderId="117" xfId="26" applyFont="1" applyFill="1" applyBorder="1" applyAlignment="1">
      <alignment horizontal="left" indent="1"/>
    </xf>
    <xf numFmtId="0" fontId="76" fillId="11" borderId="321" xfId="26" applyFont="1" applyFill="1" applyBorder="1" applyAlignment="1">
      <alignment horizontal="left" indent="1"/>
    </xf>
    <xf numFmtId="0" fontId="76" fillId="2" borderId="340" xfId="26" applyFont="1" applyFill="1" applyBorder="1" applyAlignment="1">
      <alignment horizontal="center" vertical="center"/>
    </xf>
    <xf numFmtId="0" fontId="76" fillId="11" borderId="338" xfId="26" applyFont="1" applyFill="1" applyBorder="1" applyAlignment="1">
      <alignment horizontal="left" indent="1"/>
    </xf>
    <xf numFmtId="0" fontId="76" fillId="2" borderId="117" xfId="26" applyFont="1" applyFill="1" applyBorder="1" applyAlignment="1">
      <alignment horizontal="center" vertical="center"/>
    </xf>
    <xf numFmtId="189" fontId="76" fillId="2" borderId="341" xfId="26" applyNumberFormat="1" applyFont="1" applyFill="1" applyBorder="1" applyAlignment="1">
      <alignment horizontal="right" indent="1"/>
    </xf>
    <xf numFmtId="0" fontId="76" fillId="2" borderId="342" xfId="26" applyFont="1" applyFill="1" applyBorder="1" applyAlignment="1">
      <alignment horizontal="center" vertical="center"/>
    </xf>
    <xf numFmtId="0" fontId="76" fillId="11" borderId="73" xfId="26" applyFont="1" applyFill="1" applyBorder="1" applyAlignment="1">
      <alignment horizontal="left" indent="1"/>
    </xf>
    <xf numFmtId="0" fontId="76" fillId="2" borderId="70" xfId="26" applyFont="1" applyFill="1" applyBorder="1" applyAlignment="1">
      <alignment horizontal="center" vertical="center"/>
    </xf>
    <xf numFmtId="0" fontId="76" fillId="11" borderId="318" xfId="26" applyFont="1" applyFill="1" applyBorder="1" applyAlignment="1">
      <alignment horizontal="left" indent="1"/>
    </xf>
    <xf numFmtId="0" fontId="76" fillId="2" borderId="121" xfId="26" applyFont="1" applyFill="1" applyBorder="1" applyAlignment="1">
      <alignment horizontal="center" vertical="center"/>
    </xf>
    <xf numFmtId="0" fontId="76" fillId="11" borderId="70" xfId="26" applyFont="1" applyFill="1" applyBorder="1" applyAlignment="1">
      <alignment horizontal="left" indent="1"/>
    </xf>
    <xf numFmtId="0" fontId="76" fillId="2" borderId="343" xfId="26" applyFont="1" applyFill="1" applyBorder="1" applyAlignment="1">
      <alignment horizontal="center" vertical="center"/>
    </xf>
    <xf numFmtId="0" fontId="76" fillId="11" borderId="320" xfId="26" applyFont="1" applyFill="1" applyBorder="1" applyAlignment="1">
      <alignment horizontal="left" indent="1"/>
    </xf>
    <xf numFmtId="0" fontId="76" fillId="2" borderId="125" xfId="26" applyFont="1" applyFill="1" applyBorder="1" applyAlignment="1">
      <alignment horizontal="center" vertical="center"/>
    </xf>
    <xf numFmtId="0" fontId="80" fillId="2" borderId="0" xfId="26" applyFont="1" applyFill="1"/>
    <xf numFmtId="3" fontId="76" fillId="2" borderId="0" xfId="26" applyNumberFormat="1" applyFont="1" applyFill="1" applyAlignment="1">
      <alignment horizontal="right"/>
    </xf>
    <xf numFmtId="49" fontId="7" fillId="2" borderId="0" xfId="0" applyNumberFormat="1" applyFont="1" applyFill="1" applyAlignment="1">
      <alignment horizontal="right" vertical="top" indent="1"/>
    </xf>
    <xf numFmtId="0" fontId="12" fillId="2" borderId="0" xfId="0" applyFont="1" applyFill="1" applyAlignment="1">
      <alignment vertical="top"/>
    </xf>
    <xf numFmtId="0" fontId="76" fillId="2" borderId="353" xfId="26" applyFont="1" applyFill="1" applyBorder="1" applyAlignment="1">
      <alignment horizontal="center" vertical="center"/>
    </xf>
    <xf numFmtId="189" fontId="76" fillId="0" borderId="354" xfId="26" applyNumberFormat="1" applyFont="1" applyBorder="1" applyAlignment="1">
      <alignment horizontal="right"/>
    </xf>
    <xf numFmtId="189" fontId="76" fillId="0" borderId="355" xfId="26" applyNumberFormat="1" applyFont="1" applyBorder="1" applyAlignment="1">
      <alignment horizontal="right"/>
    </xf>
    <xf numFmtId="189" fontId="76" fillId="0" borderId="356" xfId="26" applyNumberFormat="1" applyFont="1" applyBorder="1" applyAlignment="1">
      <alignment horizontal="right"/>
    </xf>
    <xf numFmtId="189" fontId="76" fillId="0" borderId="357" xfId="26" applyNumberFormat="1" applyFont="1" applyBorder="1" applyAlignment="1">
      <alignment horizontal="right"/>
    </xf>
    <xf numFmtId="0" fontId="76" fillId="2" borderId="358" xfId="26" applyFont="1" applyFill="1" applyBorder="1" applyAlignment="1">
      <alignment horizontal="center" vertical="center"/>
    </xf>
    <xf numFmtId="189" fontId="76" fillId="0" borderId="359" xfId="26" applyNumberFormat="1" applyFont="1" applyBorder="1" applyAlignment="1">
      <alignment horizontal="right"/>
    </xf>
    <xf numFmtId="189" fontId="76" fillId="0" borderId="360" xfId="26" applyNumberFormat="1" applyFont="1" applyBorder="1" applyAlignment="1">
      <alignment horizontal="right"/>
    </xf>
    <xf numFmtId="189" fontId="76" fillId="0" borderId="361" xfId="26" applyNumberFormat="1" applyFont="1" applyBorder="1" applyAlignment="1">
      <alignment horizontal="right"/>
    </xf>
    <xf numFmtId="189" fontId="76" fillId="0" borderId="362" xfId="26" applyNumberFormat="1" applyFont="1" applyBorder="1" applyAlignment="1">
      <alignment horizontal="right"/>
    </xf>
    <xf numFmtId="189" fontId="76" fillId="0" borderId="360" xfId="26" quotePrefix="1" applyNumberFormat="1" applyFont="1" applyBorder="1" applyAlignment="1">
      <alignment horizontal="right"/>
    </xf>
    <xf numFmtId="189" fontId="76" fillId="0" borderId="361" xfId="26" quotePrefix="1" applyNumberFormat="1" applyFont="1" applyBorder="1" applyAlignment="1">
      <alignment horizontal="right"/>
    </xf>
    <xf numFmtId="190" fontId="76" fillId="0" borderId="362" xfId="26" applyNumberFormat="1" applyFont="1" applyBorder="1" applyAlignment="1">
      <alignment horizontal="right"/>
    </xf>
    <xf numFmtId="0" fontId="76" fillId="2" borderId="365" xfId="26" applyFont="1" applyFill="1" applyBorder="1" applyAlignment="1">
      <alignment horizontal="center" vertical="center"/>
    </xf>
    <xf numFmtId="189" fontId="76" fillId="0" borderId="366" xfId="26" applyNumberFormat="1" applyFont="1" applyBorder="1" applyAlignment="1">
      <alignment horizontal="right"/>
    </xf>
    <xf numFmtId="189" fontId="76" fillId="0" borderId="367" xfId="26" applyNumberFormat="1" applyFont="1" applyBorder="1" applyAlignment="1">
      <alignment horizontal="right"/>
    </xf>
    <xf numFmtId="189" fontId="76" fillId="0" borderId="368" xfId="26" applyNumberFormat="1" applyFont="1" applyBorder="1" applyAlignment="1">
      <alignment horizontal="right"/>
    </xf>
    <xf numFmtId="189" fontId="76" fillId="0" borderId="369" xfId="26" applyNumberFormat="1" applyFont="1" applyBorder="1" applyAlignment="1">
      <alignment horizontal="right"/>
    </xf>
    <xf numFmtId="0" fontId="82" fillId="2" borderId="0" xfId="26" applyFont="1" applyFill="1"/>
    <xf numFmtId="0" fontId="76" fillId="2" borderId="0" xfId="26" applyFont="1" applyFill="1" applyAlignment="1">
      <alignment horizontal="right"/>
    </xf>
    <xf numFmtId="3" fontId="12" fillId="2" borderId="0" xfId="26" applyNumberFormat="1" applyFill="1"/>
    <xf numFmtId="0" fontId="76" fillId="2" borderId="0" xfId="26" applyFont="1" applyFill="1" applyAlignment="1">
      <alignment horizontal="left"/>
    </xf>
    <xf numFmtId="0" fontId="12" fillId="2" borderId="0" xfId="26" applyFill="1" applyAlignment="1">
      <alignment horizontal="center"/>
    </xf>
    <xf numFmtId="0" fontId="76" fillId="18" borderId="374" xfId="26" applyFont="1" applyFill="1" applyBorder="1" applyAlignment="1">
      <alignment horizontal="left"/>
    </xf>
    <xf numFmtId="0" fontId="76" fillId="2" borderId="375" xfId="26" applyFont="1" applyFill="1" applyBorder="1" applyAlignment="1">
      <alignment horizontal="center" vertical="center"/>
    </xf>
    <xf numFmtId="190" fontId="76" fillId="19" borderId="375" xfId="26" applyNumberFormat="1" applyFont="1" applyFill="1" applyBorder="1" applyAlignment="1">
      <alignment horizontal="right" indent="1"/>
    </xf>
    <xf numFmtId="190" fontId="76" fillId="19" borderId="269" xfId="26" applyNumberFormat="1" applyFont="1" applyFill="1" applyBorder="1" applyAlignment="1">
      <alignment horizontal="right" indent="1"/>
    </xf>
    <xf numFmtId="190" fontId="12" fillId="2" borderId="0" xfId="26" applyNumberFormat="1" applyFill="1"/>
    <xf numFmtId="0" fontId="76" fillId="18" borderId="377" xfId="26" applyFont="1" applyFill="1" applyBorder="1" applyAlignment="1">
      <alignment horizontal="left"/>
    </xf>
    <xf numFmtId="0" fontId="76" fillId="2" borderId="378" xfId="26" applyFont="1" applyFill="1" applyBorder="1" applyAlignment="1">
      <alignment horizontal="center" vertical="center"/>
    </xf>
    <xf numFmtId="190" fontId="76" fillId="19" borderId="378" xfId="26" applyNumberFormat="1" applyFont="1" applyFill="1" applyBorder="1" applyAlignment="1">
      <alignment horizontal="right" indent="1"/>
    </xf>
    <xf numFmtId="190" fontId="76" fillId="19" borderId="379" xfId="26" applyNumberFormat="1" applyFont="1" applyFill="1" applyBorder="1" applyAlignment="1">
      <alignment horizontal="right" indent="1"/>
    </xf>
    <xf numFmtId="0" fontId="76" fillId="18" borderId="381" xfId="26" applyFont="1" applyFill="1" applyBorder="1" applyAlignment="1">
      <alignment horizontal="left"/>
    </xf>
    <xf numFmtId="0" fontId="76" fillId="2" borderId="382" xfId="26" applyFont="1" applyFill="1" applyBorder="1" applyAlignment="1">
      <alignment horizontal="center" vertical="center"/>
    </xf>
    <xf numFmtId="190" fontId="76" fillId="19" borderId="383" xfId="26" applyNumberFormat="1" applyFont="1" applyFill="1" applyBorder="1" applyAlignment="1">
      <alignment horizontal="right" indent="1"/>
    </xf>
    <xf numFmtId="0" fontId="76" fillId="18" borderId="385" xfId="26" applyFont="1" applyFill="1" applyBorder="1" applyAlignment="1">
      <alignment horizontal="left"/>
    </xf>
    <xf numFmtId="0" fontId="76" fillId="2" borderId="386" xfId="26" applyFont="1" applyFill="1" applyBorder="1" applyAlignment="1">
      <alignment horizontal="center" vertical="center"/>
    </xf>
    <xf numFmtId="0" fontId="76" fillId="18" borderId="323" xfId="26" applyFont="1" applyFill="1" applyBorder="1" applyAlignment="1">
      <alignment horizontal="left"/>
    </xf>
    <xf numFmtId="190" fontId="76" fillId="19" borderId="387" xfId="26" applyNumberFormat="1" applyFont="1" applyFill="1" applyBorder="1" applyAlignment="1">
      <alignment horizontal="right" indent="1"/>
    </xf>
    <xf numFmtId="0" fontId="76" fillId="18" borderId="0" xfId="26" applyFont="1" applyFill="1" applyAlignment="1">
      <alignment horizontal="left"/>
    </xf>
    <xf numFmtId="190" fontId="76" fillId="19" borderId="388" xfId="26" applyNumberFormat="1" applyFont="1" applyFill="1" applyBorder="1" applyAlignment="1">
      <alignment horizontal="right" indent="1"/>
    </xf>
    <xf numFmtId="0" fontId="76" fillId="18" borderId="324" xfId="26" applyFont="1" applyFill="1" applyBorder="1" applyAlignment="1">
      <alignment horizontal="left"/>
    </xf>
    <xf numFmtId="190" fontId="76" fillId="19" borderId="389" xfId="26" applyNumberFormat="1" applyFont="1" applyFill="1" applyBorder="1" applyAlignment="1">
      <alignment horizontal="right" indent="1"/>
    </xf>
    <xf numFmtId="0" fontId="76" fillId="2" borderId="390" xfId="26" applyFont="1" applyFill="1" applyBorder="1" applyAlignment="1">
      <alignment horizontal="center" vertical="center"/>
    </xf>
    <xf numFmtId="0" fontId="76" fillId="18" borderId="391" xfId="26" applyFont="1" applyFill="1" applyBorder="1" applyAlignment="1">
      <alignment horizontal="left"/>
    </xf>
    <xf numFmtId="0" fontId="76" fillId="2" borderId="392" xfId="26" applyFont="1" applyFill="1" applyBorder="1" applyAlignment="1">
      <alignment horizontal="center" vertical="center"/>
    </xf>
    <xf numFmtId="0" fontId="12" fillId="2" borderId="0" xfId="26" applyFill="1" applyAlignment="1">
      <alignment vertical="center"/>
    </xf>
    <xf numFmtId="0" fontId="76" fillId="18" borderId="381" xfId="26" applyFont="1" applyFill="1" applyBorder="1" applyAlignment="1">
      <alignment horizontal="left" vertical="center"/>
    </xf>
    <xf numFmtId="190" fontId="76" fillId="19" borderId="378" xfId="26" applyNumberFormat="1" applyFont="1" applyFill="1" applyBorder="1" applyAlignment="1">
      <alignment horizontal="right" vertical="center"/>
    </xf>
    <xf numFmtId="190" fontId="76" fillId="19" borderId="383" xfId="26" applyNumberFormat="1" applyFont="1" applyFill="1" applyBorder="1" applyAlignment="1">
      <alignment horizontal="right" vertical="center"/>
    </xf>
    <xf numFmtId="190" fontId="12" fillId="2" borderId="0" xfId="26" applyNumberFormat="1" applyFill="1" applyAlignment="1">
      <alignment vertical="center"/>
    </xf>
    <xf numFmtId="0" fontId="12" fillId="0" borderId="0" xfId="26" applyAlignment="1">
      <alignment vertical="center"/>
    </xf>
    <xf numFmtId="0" fontId="76" fillId="18" borderId="393" xfId="26" applyFont="1" applyFill="1" applyBorder="1" applyAlignment="1">
      <alignment horizontal="left"/>
    </xf>
    <xf numFmtId="0" fontId="76" fillId="2" borderId="394" xfId="26" applyFont="1" applyFill="1" applyBorder="1" applyAlignment="1">
      <alignment horizontal="center" vertical="center"/>
    </xf>
    <xf numFmtId="190" fontId="76" fillId="19" borderId="395" xfId="26" applyNumberFormat="1" applyFont="1" applyFill="1" applyBorder="1" applyAlignment="1">
      <alignment horizontal="right" indent="1"/>
    </xf>
    <xf numFmtId="0" fontId="7" fillId="2" borderId="0" xfId="26" applyFont="1" applyFill="1"/>
    <xf numFmtId="0" fontId="76" fillId="2" borderId="0" xfId="26" applyFont="1" applyFill="1" applyAlignment="1">
      <alignment horizontal="center"/>
    </xf>
    <xf numFmtId="3" fontId="76" fillId="2" borderId="0" xfId="26" applyNumberFormat="1" applyFont="1" applyFill="1"/>
    <xf numFmtId="192" fontId="76" fillId="2" borderId="0" xfId="26" applyNumberFormat="1" applyFont="1" applyFill="1"/>
    <xf numFmtId="0" fontId="76" fillId="2" borderId="397" xfId="26" applyFont="1" applyFill="1" applyBorder="1" applyAlignment="1">
      <alignment horizontal="center" vertical="center"/>
    </xf>
    <xf numFmtId="190" fontId="76" fillId="20" borderId="320" xfId="26" applyNumberFormat="1" applyFont="1" applyFill="1" applyBorder="1" applyAlignment="1">
      <alignment horizontal="right"/>
    </xf>
    <xf numFmtId="190" fontId="76" fillId="20" borderId="383" xfId="26" applyNumberFormat="1" applyFont="1" applyFill="1" applyBorder="1" applyAlignment="1">
      <alignment horizontal="right"/>
    </xf>
    <xf numFmtId="0" fontId="76" fillId="2" borderId="398" xfId="26" applyFont="1" applyFill="1" applyBorder="1" applyAlignment="1">
      <alignment horizontal="center" vertical="center"/>
    </xf>
    <xf numFmtId="190" fontId="76" fillId="20" borderId="117" xfId="26" applyNumberFormat="1" applyFont="1" applyFill="1" applyBorder="1" applyAlignment="1">
      <alignment horizontal="right"/>
    </xf>
    <xf numFmtId="0" fontId="76" fillId="2" borderId="399" xfId="26" applyFont="1" applyFill="1" applyBorder="1" applyAlignment="1">
      <alignment horizontal="center" vertical="center"/>
    </xf>
    <xf numFmtId="190" fontId="76" fillId="20" borderId="115" xfId="26" applyNumberFormat="1" applyFont="1" applyFill="1" applyBorder="1" applyAlignment="1">
      <alignment horizontal="right"/>
    </xf>
    <xf numFmtId="190" fontId="76" fillId="20" borderId="400" xfId="26" applyNumberFormat="1" applyFont="1" applyFill="1" applyBorder="1" applyAlignment="1">
      <alignment horizontal="right"/>
    </xf>
    <xf numFmtId="0" fontId="76" fillId="18" borderId="0" xfId="26" applyFont="1" applyFill="1" applyAlignment="1">
      <alignment horizontal="left" vertical="center"/>
    </xf>
    <xf numFmtId="0" fontId="76" fillId="3" borderId="70" xfId="26" applyFont="1" applyFill="1" applyBorder="1" applyAlignment="1">
      <alignment horizontal="center" vertical="center"/>
    </xf>
    <xf numFmtId="190" fontId="76" fillId="0" borderId="318" xfId="26" applyNumberFormat="1" applyFont="1" applyBorder="1" applyAlignment="1">
      <alignment horizontal="right" vertical="center"/>
    </xf>
    <xf numFmtId="190" fontId="76" fillId="0" borderId="33" xfId="26" applyNumberFormat="1" applyFont="1" applyBorder="1" applyAlignment="1">
      <alignment horizontal="right" vertical="center"/>
    </xf>
    <xf numFmtId="0" fontId="76" fillId="18" borderId="42" xfId="26" applyFont="1" applyFill="1" applyBorder="1" applyAlignment="1">
      <alignment horizontal="left" vertical="center"/>
    </xf>
    <xf numFmtId="0" fontId="76" fillId="3" borderId="44" xfId="26" applyFont="1" applyFill="1" applyBorder="1" applyAlignment="1">
      <alignment horizontal="center" vertical="center"/>
    </xf>
    <xf numFmtId="190" fontId="76" fillId="0" borderId="44" xfId="26" applyNumberFormat="1" applyFont="1" applyBorder="1" applyAlignment="1">
      <alignment horizontal="right" vertical="center"/>
    </xf>
    <xf numFmtId="190" fontId="76" fillId="0" borderId="40" xfId="26" applyNumberFormat="1" applyFont="1" applyBorder="1" applyAlignment="1">
      <alignment horizontal="right" vertical="center"/>
    </xf>
    <xf numFmtId="0" fontId="12" fillId="2" borderId="0" xfId="9" applyFill="1" applyAlignment="1">
      <alignment horizontal="right"/>
    </xf>
    <xf numFmtId="0" fontId="87" fillId="2" borderId="0" xfId="9" applyFont="1" applyFill="1" applyAlignment="1">
      <alignment horizontal="left"/>
    </xf>
    <xf numFmtId="0" fontId="7" fillId="2" borderId="0" xfId="9" applyFont="1" applyFill="1"/>
    <xf numFmtId="0" fontId="7" fillId="0" borderId="0" xfId="9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2" borderId="0" xfId="0" applyFont="1" applyFill="1" applyAlignment="1">
      <alignment horizontal="left"/>
    </xf>
    <xf numFmtId="0" fontId="12" fillId="2" borderId="0" xfId="0" applyFont="1" applyFill="1" applyAlignment="1">
      <alignment wrapText="1"/>
    </xf>
    <xf numFmtId="0" fontId="12" fillId="2" borderId="0" xfId="0" applyFont="1" applyFill="1" applyAlignment="1">
      <alignment horizontal="left" wrapText="1"/>
    </xf>
    <xf numFmtId="0" fontId="12" fillId="2" borderId="0" xfId="0" applyFont="1" applyFill="1" applyAlignment="1">
      <alignment horizontal="center" vertical="center" wrapText="1"/>
    </xf>
    <xf numFmtId="43" fontId="12" fillId="2" borderId="0" xfId="7" applyFont="1" applyFill="1" applyAlignment="1">
      <alignment horizontal="right" vertical="center" wrapText="1" indent="3"/>
    </xf>
    <xf numFmtId="43" fontId="12" fillId="2" borderId="0" xfId="7" applyFont="1" applyFill="1" applyAlignment="1">
      <alignment horizontal="center" vertical="center" wrapText="1"/>
    </xf>
    <xf numFmtId="0" fontId="3" fillId="2" borderId="0" xfId="0" applyFont="1" applyFill="1" applyAlignment="1">
      <alignment horizontal="right" indent="1"/>
    </xf>
    <xf numFmtId="0" fontId="12" fillId="2" borderId="0" xfId="0" applyFont="1" applyFill="1" applyAlignment="1">
      <alignment horizontal="center" wrapText="1"/>
    </xf>
    <xf numFmtId="0" fontId="3" fillId="0" borderId="0" xfId="0" applyFont="1" applyAlignment="1">
      <alignment vertical="center"/>
    </xf>
    <xf numFmtId="0" fontId="37" fillId="0" borderId="0" xfId="12" applyFont="1" applyBorder="1"/>
    <xf numFmtId="0" fontId="38" fillId="0" borderId="0" xfId="0" applyFont="1" applyBorder="1"/>
    <xf numFmtId="0" fontId="37" fillId="2" borderId="0" xfId="0" applyFont="1" applyFill="1" applyBorder="1"/>
    <xf numFmtId="0" fontId="88" fillId="0" borderId="0" xfId="12" applyFont="1" applyBorder="1"/>
    <xf numFmtId="0" fontId="37" fillId="0" borderId="0" xfId="12" applyFont="1" applyBorder="1" applyAlignment="1">
      <alignment horizontal="center"/>
    </xf>
    <xf numFmtId="168" fontId="37" fillId="0" borderId="0" xfId="7" applyNumberFormat="1" applyFont="1" applyBorder="1" applyAlignment="1">
      <alignment horizontal="right" indent="1"/>
    </xf>
    <xf numFmtId="9" fontId="37" fillId="0" borderId="0" xfId="13" applyFont="1" applyBorder="1"/>
    <xf numFmtId="0" fontId="37" fillId="0" borderId="0" xfId="2" applyFont="1" applyBorder="1"/>
    <xf numFmtId="1" fontId="37" fillId="0" borderId="0" xfId="12" applyNumberFormat="1" applyFont="1" applyBorder="1"/>
    <xf numFmtId="180" fontId="37" fillId="0" borderId="0" xfId="12" applyNumberFormat="1" applyFont="1" applyBorder="1"/>
    <xf numFmtId="9" fontId="37" fillId="0" borderId="0" xfId="12" applyNumberFormat="1" applyFont="1" applyBorder="1"/>
    <xf numFmtId="168" fontId="37" fillId="0" borderId="0" xfId="12" applyNumberFormat="1" applyFont="1" applyBorder="1"/>
    <xf numFmtId="175" fontId="37" fillId="0" borderId="0" xfId="12" applyNumberFormat="1" applyFont="1" applyBorder="1"/>
    <xf numFmtId="1" fontId="37" fillId="0" borderId="0" xfId="12" applyNumberFormat="1" applyFont="1" applyBorder="1" applyAlignment="1">
      <alignment horizontal="right" indent="1"/>
    </xf>
    <xf numFmtId="0" fontId="10" fillId="5" borderId="186" xfId="2" applyFont="1" applyFill="1" applyBorder="1" applyAlignment="1">
      <alignment horizontal="center" vertical="center"/>
    </xf>
    <xf numFmtId="0" fontId="10" fillId="5" borderId="139" xfId="2" applyFont="1" applyFill="1" applyBorder="1" applyAlignment="1">
      <alignment horizontal="center" vertical="center"/>
    </xf>
    <xf numFmtId="0" fontId="10" fillId="5" borderId="117" xfId="2" applyFont="1" applyFill="1" applyBorder="1" applyAlignment="1">
      <alignment horizontal="center" vertical="center"/>
    </xf>
    <xf numFmtId="0" fontId="10" fillId="5" borderId="108" xfId="2" applyFont="1" applyFill="1" applyBorder="1" applyAlignment="1">
      <alignment horizontal="center" vertical="center"/>
    </xf>
    <xf numFmtId="0" fontId="10" fillId="5" borderId="120" xfId="2" applyFont="1" applyFill="1" applyBorder="1" applyAlignment="1">
      <alignment horizontal="center" vertical="center"/>
    </xf>
    <xf numFmtId="0" fontId="10" fillId="5" borderId="187" xfId="2" applyFont="1" applyFill="1" applyBorder="1" applyAlignment="1">
      <alignment horizontal="center" vertical="center"/>
    </xf>
    <xf numFmtId="9" fontId="36" fillId="0" borderId="0" xfId="13" applyFont="1" applyBorder="1"/>
    <xf numFmtId="2" fontId="36" fillId="0" borderId="0" xfId="13" applyNumberFormat="1" applyFont="1" applyBorder="1"/>
    <xf numFmtId="1" fontId="37" fillId="0" borderId="0" xfId="13" applyNumberFormat="1" applyFont="1" applyBorder="1"/>
    <xf numFmtId="0" fontId="89" fillId="0" borderId="0" xfId="12" applyFont="1" applyBorder="1"/>
    <xf numFmtId="3" fontId="37" fillId="0" borderId="0" xfId="12" applyNumberFormat="1" applyFont="1" applyBorder="1"/>
    <xf numFmtId="2" fontId="37" fillId="0" borderId="0" xfId="12" applyNumberFormat="1" applyFont="1" applyBorder="1"/>
    <xf numFmtId="0" fontId="17" fillId="5" borderId="200" xfId="12" applyFont="1" applyFill="1" applyBorder="1" applyAlignment="1">
      <alignment horizontal="center" vertical="center"/>
    </xf>
    <xf numFmtId="0" fontId="17" fillId="5" borderId="202" xfId="12" applyFont="1" applyFill="1" applyBorder="1" applyAlignment="1">
      <alignment horizontal="center" vertical="center"/>
    </xf>
    <xf numFmtId="0" fontId="17" fillId="5" borderId="203" xfId="12" applyFont="1" applyFill="1" applyBorder="1" applyAlignment="1">
      <alignment horizontal="center" vertical="center"/>
    </xf>
    <xf numFmtId="0" fontId="18" fillId="5" borderId="26" xfId="2" applyFont="1" applyFill="1" applyBorder="1" applyAlignment="1">
      <alignment horizontal="right"/>
    </xf>
    <xf numFmtId="0" fontId="18" fillId="5" borderId="142" xfId="2" applyFont="1" applyFill="1" applyBorder="1" applyAlignment="1">
      <alignment horizontal="center"/>
    </xf>
    <xf numFmtId="0" fontId="36" fillId="0" borderId="0" xfId="2" applyFont="1" applyBorder="1"/>
    <xf numFmtId="9" fontId="37" fillId="0" borderId="0" xfId="1" applyFont="1" applyBorder="1"/>
    <xf numFmtId="0" fontId="37" fillId="0" borderId="0" xfId="10" applyFont="1"/>
    <xf numFmtId="0" fontId="37" fillId="0" borderId="0" xfId="2" applyFont="1" applyAlignment="1">
      <alignment wrapText="1"/>
    </xf>
    <xf numFmtId="0" fontId="90" fillId="0" borderId="0" xfId="2" applyFont="1" applyBorder="1"/>
    <xf numFmtId="0" fontId="89" fillId="0" borderId="0" xfId="2" applyFont="1" applyBorder="1"/>
    <xf numFmtId="0" fontId="37" fillId="0" borderId="0" xfId="2" applyFont="1" applyBorder="1" applyAlignment="1">
      <alignment horizontal="center"/>
    </xf>
    <xf numFmtId="168" fontId="37" fillId="0" borderId="0" xfId="2" applyNumberFormat="1" applyFont="1" applyBorder="1"/>
    <xf numFmtId="168" fontId="37" fillId="0" borderId="0" xfId="7" applyNumberFormat="1" applyFont="1" applyFill="1" applyBorder="1"/>
    <xf numFmtId="9" fontId="37" fillId="0" borderId="0" xfId="3" applyFont="1" applyFill="1" applyBorder="1"/>
    <xf numFmtId="1" fontId="37" fillId="0" borderId="0" xfId="2" applyNumberFormat="1" applyFont="1" applyBorder="1"/>
    <xf numFmtId="9" fontId="37" fillId="0" borderId="0" xfId="2" applyNumberFormat="1" applyFont="1" applyBorder="1"/>
    <xf numFmtId="0" fontId="37" fillId="0" borderId="0" xfId="2" applyFont="1" applyBorder="1" applyAlignment="1">
      <alignment horizontal="center" vertical="center"/>
    </xf>
    <xf numFmtId="1" fontId="36" fillId="0" borderId="0" xfId="2" applyNumberFormat="1" applyFont="1" applyBorder="1"/>
    <xf numFmtId="0" fontId="29" fillId="5" borderId="117" xfId="2" applyFont="1" applyFill="1" applyBorder="1" applyAlignment="1">
      <alignment horizontal="center" vertical="center"/>
    </xf>
    <xf numFmtId="0" fontId="29" fillId="5" borderId="139" xfId="2" applyFont="1" applyFill="1" applyBorder="1" applyAlignment="1">
      <alignment horizontal="center" vertical="center"/>
    </xf>
    <xf numFmtId="0" fontId="10" fillId="5" borderId="237" xfId="2" applyFont="1" applyFill="1" applyBorder="1" applyAlignment="1">
      <alignment horizontal="center" vertical="center"/>
    </xf>
    <xf numFmtId="0" fontId="17" fillId="5" borderId="36" xfId="2" applyFont="1" applyFill="1" applyBorder="1" applyAlignment="1">
      <alignment horizontal="center" vertical="center"/>
    </xf>
    <xf numFmtId="0" fontId="17" fillId="5" borderId="108" xfId="2" applyFont="1" applyFill="1" applyBorder="1" applyAlignment="1">
      <alignment horizontal="center" vertical="center"/>
    </xf>
    <xf numFmtId="0" fontId="17" fillId="5" borderId="117" xfId="2" applyFont="1" applyFill="1" applyBorder="1" applyAlignment="1">
      <alignment horizontal="center" vertical="center"/>
    </xf>
    <xf numFmtId="0" fontId="17" fillId="5" borderId="173" xfId="2" applyFont="1" applyFill="1" applyBorder="1" applyAlignment="1">
      <alignment horizontal="center" vertical="center"/>
    </xf>
    <xf numFmtId="4" fontId="37" fillId="0" borderId="0" xfId="2" applyNumberFormat="1" applyFont="1"/>
    <xf numFmtId="0" fontId="17" fillId="5" borderId="171" xfId="2" applyFont="1" applyFill="1" applyBorder="1" applyAlignment="1">
      <alignment horizontal="center" vertical="center"/>
    </xf>
    <xf numFmtId="0" fontId="17" fillId="5" borderId="324" xfId="2" applyFont="1" applyFill="1" applyBorder="1" applyAlignment="1">
      <alignment horizontal="center" vertical="center"/>
    </xf>
    <xf numFmtId="4" fontId="31" fillId="2" borderId="185" xfId="16" applyNumberFormat="1" applyFont="1" applyFill="1" applyBorder="1" applyAlignment="1">
      <alignment horizontal="right" vertical="center"/>
    </xf>
    <xf numFmtId="4" fontId="31" fillId="2" borderId="0" xfId="16" applyNumberFormat="1" applyFont="1" applyFill="1" applyBorder="1" applyAlignment="1">
      <alignment horizontal="right" vertical="center"/>
    </xf>
    <xf numFmtId="4" fontId="31" fillId="2" borderId="180" xfId="16" applyNumberFormat="1" applyFont="1" applyFill="1" applyBorder="1" applyAlignment="1">
      <alignment horizontal="right" vertical="center"/>
    </xf>
    <xf numFmtId="0" fontId="37" fillId="13" borderId="0" xfId="2" applyFont="1" applyFill="1" applyBorder="1"/>
    <xf numFmtId="1" fontId="37" fillId="13" borderId="0" xfId="2" applyNumberFormat="1" applyFont="1" applyFill="1" applyBorder="1"/>
    <xf numFmtId="9" fontId="37" fillId="13" borderId="0" xfId="3" applyFont="1" applyFill="1" applyBorder="1"/>
    <xf numFmtId="2" fontId="37" fillId="13" borderId="0" xfId="2" applyNumberFormat="1" applyFont="1" applyFill="1" applyBorder="1"/>
    <xf numFmtId="1" fontId="36" fillId="13" borderId="0" xfId="2" applyNumberFormat="1" applyFont="1" applyFill="1" applyBorder="1"/>
    <xf numFmtId="9" fontId="38" fillId="13" borderId="0" xfId="3" applyFont="1" applyFill="1" applyBorder="1"/>
    <xf numFmtId="4" fontId="37" fillId="0" borderId="0" xfId="2" applyNumberFormat="1" applyFont="1" applyBorder="1"/>
    <xf numFmtId="0" fontId="18" fillId="5" borderId="65" xfId="2" applyFont="1" applyFill="1" applyBorder="1" applyAlignment="1">
      <alignment horizontal="right"/>
    </xf>
    <xf numFmtId="0" fontId="18" fillId="5" borderId="72" xfId="2" applyFont="1" applyFill="1" applyBorder="1" applyAlignment="1">
      <alignment horizontal="left"/>
    </xf>
    <xf numFmtId="0" fontId="18" fillId="5" borderId="163" xfId="2" applyFont="1" applyFill="1" applyBorder="1" applyAlignment="1">
      <alignment horizontal="right"/>
    </xf>
    <xf numFmtId="0" fontId="18" fillId="5" borderId="167" xfId="2" applyFont="1" applyFill="1" applyBorder="1" applyAlignment="1">
      <alignment horizontal="left"/>
    </xf>
    <xf numFmtId="0" fontId="37" fillId="2" borderId="0" xfId="2" applyFont="1" applyFill="1"/>
    <xf numFmtId="0" fontId="88" fillId="2" borderId="0" xfId="2" applyFont="1" applyFill="1" applyAlignment="1">
      <alignment horizontal="center"/>
    </xf>
    <xf numFmtId="0" fontId="88" fillId="2" borderId="0" xfId="2" applyFont="1" applyFill="1" applyAlignment="1">
      <alignment horizontal="center" vertical="center"/>
    </xf>
    <xf numFmtId="181" fontId="38" fillId="0" borderId="0" xfId="0" applyNumberFormat="1" applyFont="1"/>
    <xf numFmtId="0" fontId="18" fillId="5" borderId="231" xfId="2" applyFont="1" applyFill="1" applyBorder="1" applyAlignment="1">
      <alignment horizontal="center" vertical="center"/>
    </xf>
    <xf numFmtId="0" fontId="18" fillId="5" borderId="131" xfId="2" applyFont="1" applyFill="1" applyBorder="1" applyAlignment="1">
      <alignment horizontal="center" vertical="center"/>
    </xf>
    <xf numFmtId="0" fontId="18" fillId="5" borderId="132" xfId="2" applyFont="1" applyFill="1" applyBorder="1" applyAlignment="1">
      <alignment horizontal="center" vertical="center"/>
    </xf>
    <xf numFmtId="4" fontId="38" fillId="0" borderId="0" xfId="0" applyNumberFormat="1" applyFont="1"/>
    <xf numFmtId="0" fontId="91" fillId="0" borderId="0" xfId="12" applyFont="1" applyBorder="1"/>
    <xf numFmtId="0" fontId="92" fillId="0" borderId="0" xfId="12" applyFont="1" applyBorder="1"/>
    <xf numFmtId="2" fontId="91" fillId="0" borderId="0" xfId="12" applyNumberFormat="1" applyFont="1" applyBorder="1" applyAlignment="1">
      <alignment horizontal="center" vertical="center"/>
    </xf>
    <xf numFmtId="0" fontId="91" fillId="0" borderId="0" xfId="12" applyFont="1" applyBorder="1" applyAlignment="1">
      <alignment horizontal="center" vertical="center"/>
    </xf>
    <xf numFmtId="2" fontId="91" fillId="13" borderId="0" xfId="2" applyNumberFormat="1" applyFont="1" applyFill="1" applyBorder="1"/>
    <xf numFmtId="168" fontId="91" fillId="0" borderId="0" xfId="12" applyNumberFormat="1" applyFont="1" applyBorder="1"/>
    <xf numFmtId="9" fontId="91" fillId="0" borderId="0" xfId="13" applyFont="1" applyBorder="1"/>
    <xf numFmtId="2" fontId="38" fillId="0" borderId="0" xfId="13" applyNumberFormat="1" applyFont="1" applyBorder="1"/>
    <xf numFmtId="2" fontId="91" fillId="0" borderId="0" xfId="12" applyNumberFormat="1" applyFont="1" applyBorder="1"/>
    <xf numFmtId="2" fontId="92" fillId="0" borderId="0" xfId="12" applyNumberFormat="1" applyFont="1" applyBorder="1"/>
    <xf numFmtId="9" fontId="38" fillId="0" borderId="0" xfId="13" applyFont="1" applyBorder="1"/>
    <xf numFmtId="1" fontId="91" fillId="0" borderId="0" xfId="12" applyNumberFormat="1" applyFont="1" applyBorder="1"/>
    <xf numFmtId="4" fontId="38" fillId="0" borderId="0" xfId="0" applyNumberFormat="1" applyFont="1" applyBorder="1"/>
    <xf numFmtId="0" fontId="92" fillId="0" borderId="0" xfId="18" applyFont="1" applyBorder="1"/>
    <xf numFmtId="3" fontId="91" fillId="0" borderId="0" xfId="12" applyNumberFormat="1" applyFont="1" applyBorder="1"/>
    <xf numFmtId="9" fontId="91" fillId="7" borderId="0" xfId="13" applyFont="1" applyFill="1" applyBorder="1"/>
    <xf numFmtId="9" fontId="91" fillId="0" borderId="0" xfId="12" applyNumberFormat="1" applyFont="1" applyBorder="1"/>
    <xf numFmtId="1" fontId="91" fillId="13" borderId="0" xfId="2" applyNumberFormat="1" applyFont="1" applyFill="1" applyBorder="1"/>
    <xf numFmtId="171" fontId="38" fillId="0" borderId="0" xfId="0" applyNumberFormat="1" applyFont="1"/>
    <xf numFmtId="172" fontId="91" fillId="0" borderId="0" xfId="3" applyNumberFormat="1" applyFont="1" applyFill="1" applyBorder="1"/>
    <xf numFmtId="171" fontId="38" fillId="0" borderId="0" xfId="0" applyNumberFormat="1" applyFont="1" applyBorder="1"/>
    <xf numFmtId="0" fontId="10" fillId="5" borderId="186" xfId="12" applyFont="1" applyFill="1" applyBorder="1" applyAlignment="1">
      <alignment horizontal="center"/>
    </xf>
    <xf numFmtId="0" fontId="10" fillId="5" borderId="139" xfId="12" applyFont="1" applyFill="1" applyBorder="1" applyAlignment="1">
      <alignment horizontal="center"/>
    </xf>
    <xf numFmtId="0" fontId="10" fillId="5" borderId="117" xfId="12" applyFont="1" applyFill="1" applyBorder="1" applyAlignment="1">
      <alignment horizontal="center"/>
    </xf>
    <xf numFmtId="0" fontId="10" fillId="5" borderId="35" xfId="12" applyFont="1" applyFill="1" applyBorder="1" applyAlignment="1">
      <alignment horizontal="center"/>
    </xf>
    <xf numFmtId="0" fontId="10" fillId="5" borderId="237" xfId="12" applyFont="1" applyFill="1" applyBorder="1" applyAlignment="1">
      <alignment horizontal="center"/>
    </xf>
    <xf numFmtId="0" fontId="7" fillId="2" borderId="0" xfId="10" applyFont="1" applyFill="1"/>
    <xf numFmtId="0" fontId="55" fillId="5" borderId="117" xfId="20" applyFont="1" applyFill="1" applyBorder="1" applyAlignment="1">
      <alignment horizontal="center" vertical="center"/>
    </xf>
    <xf numFmtId="0" fontId="55" fillId="5" borderId="36" xfId="20" applyFont="1" applyFill="1" applyBorder="1" applyAlignment="1">
      <alignment horizontal="center" vertical="center"/>
    </xf>
    <xf numFmtId="0" fontId="93" fillId="0" borderId="0" xfId="20" applyFont="1"/>
    <xf numFmtId="185" fontId="38" fillId="0" borderId="0" xfId="0" applyNumberFormat="1" applyFont="1"/>
    <xf numFmtId="2" fontId="38" fillId="0" borderId="0" xfId="0" applyNumberFormat="1" applyFont="1"/>
    <xf numFmtId="0" fontId="37" fillId="0" borderId="0" xfId="10" applyFont="1" applyBorder="1"/>
    <xf numFmtId="0" fontId="93" fillId="0" borderId="0" xfId="20" applyFont="1" applyBorder="1"/>
    <xf numFmtId="0" fontId="93" fillId="2" borderId="0" xfId="20" applyFont="1" applyFill="1" applyBorder="1"/>
    <xf numFmtId="0" fontId="93" fillId="0" borderId="0" xfId="20" applyFont="1" applyBorder="1" applyAlignment="1">
      <alignment vertical="center"/>
    </xf>
    <xf numFmtId="0" fontId="38" fillId="2" borderId="0" xfId="0" applyFont="1" applyFill="1" applyBorder="1"/>
    <xf numFmtId="0" fontId="36" fillId="15" borderId="0" xfId="20" applyFont="1" applyFill="1" applyBorder="1" applyAlignment="1">
      <alignment horizontal="center" vertical="center"/>
    </xf>
    <xf numFmtId="0" fontId="36" fillId="15" borderId="0" xfId="20" applyFont="1" applyFill="1" applyBorder="1" applyAlignment="1">
      <alignment horizontal="center"/>
    </xf>
    <xf numFmtId="0" fontId="36" fillId="0" borderId="0" xfId="20" applyFont="1" applyBorder="1" applyAlignment="1">
      <alignment vertical="center"/>
    </xf>
    <xf numFmtId="4" fontId="36" fillId="0" borderId="0" xfId="20" applyNumberFormat="1" applyFont="1" applyBorder="1" applyAlignment="1">
      <alignment horizontal="center"/>
    </xf>
    <xf numFmtId="171" fontId="36" fillId="0" borderId="0" xfId="20" applyNumberFormat="1" applyFont="1" applyBorder="1" applyAlignment="1">
      <alignment horizontal="right"/>
    </xf>
    <xf numFmtId="0" fontId="94" fillId="0" borderId="0" xfId="2" applyFont="1"/>
    <xf numFmtId="0" fontId="91" fillId="0" borderId="0" xfId="2" applyFont="1"/>
    <xf numFmtId="43" fontId="38" fillId="0" borderId="0" xfId="7" applyFont="1"/>
    <xf numFmtId="0" fontId="18" fillId="5" borderId="264" xfId="20" applyFont="1" applyFill="1" applyBorder="1" applyAlignment="1">
      <alignment horizontal="center" vertical="center"/>
    </xf>
    <xf numFmtId="0" fontId="18" fillId="5" borderId="265" xfId="20" applyFont="1" applyFill="1" applyBorder="1" applyAlignment="1">
      <alignment horizontal="center" vertical="center"/>
    </xf>
    <xf numFmtId="0" fontId="18" fillId="5" borderId="266" xfId="20" applyFont="1" applyFill="1" applyBorder="1" applyAlignment="1">
      <alignment horizontal="center" vertical="center"/>
    </xf>
    <xf numFmtId="0" fontId="18" fillId="5" borderId="267" xfId="20" applyFont="1" applyFill="1" applyBorder="1" applyAlignment="1">
      <alignment horizontal="center" vertical="center" wrapText="1"/>
    </xf>
    <xf numFmtId="0" fontId="36" fillId="16" borderId="0" xfId="20" applyFont="1" applyFill="1" applyBorder="1" applyAlignment="1">
      <alignment horizontal="center"/>
    </xf>
    <xf numFmtId="0" fontId="94" fillId="17" borderId="0" xfId="20" applyFont="1" applyFill="1" applyBorder="1"/>
    <xf numFmtId="4" fontId="37" fillId="17" borderId="0" xfId="20" applyNumberFormat="1" applyFont="1" applyFill="1" applyBorder="1" applyAlignment="1">
      <alignment horizontal="center"/>
    </xf>
    <xf numFmtId="4" fontId="37" fillId="0" borderId="0" xfId="20" applyNumberFormat="1" applyFont="1" applyBorder="1" applyAlignment="1">
      <alignment horizontal="right"/>
    </xf>
    <xf numFmtId="0" fontId="60" fillId="5" borderId="65" xfId="22" applyFont="1" applyFill="1" applyBorder="1" applyAlignment="1">
      <alignment horizontal="center" vertical="center"/>
    </xf>
    <xf numFmtId="0" fontId="10" fillId="5" borderId="67" xfId="22" applyFont="1" applyFill="1" applyBorder="1" applyAlignment="1">
      <alignment horizontal="center" vertical="center"/>
    </xf>
    <xf numFmtId="0" fontId="10" fillId="5" borderId="66" xfId="22" applyFont="1" applyFill="1" applyBorder="1" applyAlignment="1">
      <alignment horizontal="center" vertical="center"/>
    </xf>
    <xf numFmtId="0" fontId="10" fillId="5" borderId="217" xfId="22" applyFont="1" applyFill="1" applyBorder="1" applyAlignment="1">
      <alignment horizontal="center" vertical="center"/>
    </xf>
    <xf numFmtId="0" fontId="93" fillId="2" borderId="0" xfId="22" applyFont="1" applyFill="1"/>
    <xf numFmtId="0" fontId="38" fillId="0" borderId="0" xfId="0" applyFont="1" applyAlignment="1">
      <alignment horizontal="center"/>
    </xf>
    <xf numFmtId="43" fontId="95" fillId="0" borderId="0" xfId="0" applyNumberFormat="1" applyFont="1"/>
    <xf numFmtId="43" fontId="95" fillId="0" borderId="0" xfId="7" applyFont="1"/>
    <xf numFmtId="43" fontId="38" fillId="0" borderId="0" xfId="0" applyNumberFormat="1" applyFont="1"/>
    <xf numFmtId="0" fontId="22" fillId="5" borderId="143" xfId="22" applyFont="1" applyFill="1" applyBorder="1" applyAlignment="1">
      <alignment horizontal="center" vertical="center"/>
    </xf>
    <xf numFmtId="0" fontId="22" fillId="5" borderId="89" xfId="22" applyFont="1" applyFill="1" applyBorder="1" applyAlignment="1">
      <alignment horizontal="center" vertical="center"/>
    </xf>
    <xf numFmtId="0" fontId="22" fillId="5" borderId="88" xfId="22" applyFont="1" applyFill="1" applyBorder="1" applyAlignment="1">
      <alignment horizontal="center" vertical="center"/>
    </xf>
    <xf numFmtId="0" fontId="17" fillId="5" borderId="282" xfId="22" applyFont="1" applyFill="1" applyBorder="1" applyAlignment="1">
      <alignment horizontal="center" vertical="center"/>
    </xf>
    <xf numFmtId="0" fontId="93" fillId="0" borderId="0" xfId="22" applyFont="1"/>
    <xf numFmtId="0" fontId="37" fillId="0" borderId="0" xfId="2" applyFont="1" applyAlignment="1">
      <alignment horizontal="center" vertical="center"/>
    </xf>
    <xf numFmtId="0" fontId="37" fillId="0" borderId="0" xfId="2" applyFont="1" applyAlignment="1">
      <alignment vertical="center"/>
    </xf>
    <xf numFmtId="2" fontId="37" fillId="0" borderId="0" xfId="2" applyNumberFormat="1" applyFont="1"/>
    <xf numFmtId="0" fontId="18" fillId="5" borderId="87" xfId="22" applyFont="1" applyFill="1" applyBorder="1" applyAlignment="1">
      <alignment horizontal="center" vertical="center"/>
    </xf>
    <xf numFmtId="0" fontId="18" fillId="5" borderId="90" xfId="22" applyFont="1" applyFill="1" applyBorder="1" applyAlignment="1">
      <alignment horizontal="center" vertical="center"/>
    </xf>
    <xf numFmtId="0" fontId="18" fillId="5" borderId="89" xfId="22" applyFont="1" applyFill="1" applyBorder="1" applyAlignment="1">
      <alignment horizontal="center" vertical="center"/>
    </xf>
    <xf numFmtId="0" fontId="18" fillId="5" borderId="88" xfId="22" applyFont="1" applyFill="1" applyBorder="1" applyAlignment="1">
      <alignment horizontal="center" vertical="center"/>
    </xf>
    <xf numFmtId="0" fontId="18" fillId="5" borderId="282" xfId="22" applyFont="1" applyFill="1" applyBorder="1" applyAlignment="1">
      <alignment horizontal="center" vertical="center"/>
    </xf>
    <xf numFmtId="0" fontId="38" fillId="0" borderId="0" xfId="0" applyFont="1" applyAlignment="1">
      <alignment horizontal="left"/>
    </xf>
    <xf numFmtId="4" fontId="95" fillId="3" borderId="64" xfId="0" applyNumberFormat="1" applyFont="1" applyFill="1" applyBorder="1"/>
    <xf numFmtId="0" fontId="37" fillId="2" borderId="0" xfId="2" applyFont="1" applyFill="1" applyAlignment="1">
      <alignment vertical="center"/>
    </xf>
    <xf numFmtId="0" fontId="37" fillId="2" borderId="0" xfId="22" applyFont="1" applyFill="1"/>
    <xf numFmtId="164" fontId="36" fillId="2" borderId="0" xfId="22" applyNumberFormat="1" applyFont="1" applyFill="1"/>
    <xf numFmtId="0" fontId="37" fillId="2" borderId="0" xfId="22" applyFont="1" applyFill="1" applyAlignment="1">
      <alignment vertical="center"/>
    </xf>
    <xf numFmtId="0" fontId="18" fillId="5" borderId="318" xfId="12" applyFont="1" applyFill="1" applyBorder="1" applyAlignment="1">
      <alignment horizontal="center" vertical="center"/>
    </xf>
    <xf numFmtId="0" fontId="18" fillId="5" borderId="318" xfId="12" applyFont="1" applyFill="1" applyBorder="1" applyAlignment="1">
      <alignment horizontal="center" vertical="center" wrapText="1"/>
    </xf>
    <xf numFmtId="0" fontId="37" fillId="12" borderId="0" xfId="0" applyFont="1" applyFill="1" applyBorder="1"/>
    <xf numFmtId="3" fontId="37" fillId="2" borderId="0" xfId="0" applyNumberFormat="1" applyFont="1" applyFill="1" applyBorder="1" applyAlignment="1">
      <alignment horizontal="left"/>
    </xf>
    <xf numFmtId="171" fontId="38" fillId="2" borderId="0" xfId="0" applyNumberFormat="1" applyFont="1" applyFill="1" applyBorder="1"/>
    <xf numFmtId="189" fontId="38" fillId="0" borderId="0" xfId="0" applyNumberFormat="1" applyFont="1" applyBorder="1"/>
    <xf numFmtId="3" fontId="38" fillId="2" borderId="0" xfId="0" applyNumberFormat="1" applyFont="1" applyFill="1" applyBorder="1" applyAlignment="1">
      <alignment horizontal="left"/>
    </xf>
    <xf numFmtId="3" fontId="37" fillId="2" borderId="0" xfId="0" applyNumberFormat="1" applyFont="1" applyFill="1" applyBorder="1"/>
    <xf numFmtId="3" fontId="89" fillId="2" borderId="0" xfId="0" applyNumberFormat="1" applyFont="1" applyFill="1" applyBorder="1"/>
    <xf numFmtId="3" fontId="38" fillId="2" borderId="0" xfId="0" applyNumberFormat="1" applyFont="1" applyFill="1" applyBorder="1"/>
    <xf numFmtId="171" fontId="37" fillId="2" borderId="0" xfId="0" applyNumberFormat="1" applyFont="1" applyFill="1" applyBorder="1"/>
    <xf numFmtId="0" fontId="24" fillId="5" borderId="65" xfId="0" applyFont="1" applyFill="1" applyBorder="1" applyAlignment="1">
      <alignment horizontal="center" vertical="center"/>
    </xf>
    <xf numFmtId="0" fontId="24" fillId="5" borderId="67" xfId="0" applyFont="1" applyFill="1" applyBorder="1" applyAlignment="1">
      <alignment horizontal="center" vertical="center"/>
    </xf>
    <xf numFmtId="0" fontId="24" fillId="5" borderId="116" xfId="0" applyFont="1" applyFill="1" applyBorder="1" applyAlignment="1">
      <alignment horizontal="center" vertical="center"/>
    </xf>
    <xf numFmtId="0" fontId="18" fillId="5" borderId="65" xfId="12" applyFont="1" applyFill="1" applyBorder="1" applyAlignment="1">
      <alignment horizontal="center"/>
    </xf>
    <xf numFmtId="0" fontId="18" fillId="5" borderId="67" xfId="12" applyFont="1" applyFill="1" applyBorder="1" applyAlignment="1">
      <alignment horizontal="center"/>
    </xf>
    <xf numFmtId="0" fontId="18" fillId="5" borderId="99" xfId="12" applyFont="1" applyFill="1" applyBorder="1" applyAlignment="1">
      <alignment horizontal="center"/>
    </xf>
    <xf numFmtId="0" fontId="18" fillId="5" borderId="216" xfId="12" applyFont="1" applyFill="1" applyBorder="1" applyAlignment="1">
      <alignment horizontal="center"/>
    </xf>
    <xf numFmtId="0" fontId="18" fillId="5" borderId="217" xfId="12" applyFont="1" applyFill="1" applyBorder="1" applyAlignment="1">
      <alignment horizontal="center"/>
    </xf>
    <xf numFmtId="0" fontId="18" fillId="5" borderId="72" xfId="12" applyFont="1" applyFill="1" applyBorder="1" applyAlignment="1">
      <alignment horizontal="center"/>
    </xf>
    <xf numFmtId="0" fontId="18" fillId="5" borderId="44" xfId="12" applyFont="1" applyFill="1" applyBorder="1" applyAlignment="1">
      <alignment horizontal="center"/>
    </xf>
    <xf numFmtId="0" fontId="18" fillId="5" borderId="43" xfId="12" applyFont="1" applyFill="1" applyBorder="1" applyAlignment="1">
      <alignment horizontal="center"/>
    </xf>
    <xf numFmtId="0" fontId="18" fillId="5" borderId="243" xfId="12" applyFont="1" applyFill="1" applyBorder="1" applyAlignment="1">
      <alignment horizontal="center"/>
    </xf>
    <xf numFmtId="0" fontId="70" fillId="5" borderId="219" xfId="12" applyFont="1" applyFill="1" applyBorder="1"/>
    <xf numFmtId="0" fontId="18" fillId="5" borderId="245" xfId="12" applyFont="1" applyFill="1" applyBorder="1" applyAlignment="1">
      <alignment horizontal="center"/>
    </xf>
    <xf numFmtId="0" fontId="18" fillId="5" borderId="26" xfId="12" applyFont="1" applyFill="1" applyBorder="1" applyAlignment="1">
      <alignment horizontal="center"/>
    </xf>
    <xf numFmtId="0" fontId="18" fillId="5" borderId="45" xfId="12" applyFont="1" applyFill="1" applyBorder="1" applyAlignment="1">
      <alignment horizontal="center"/>
    </xf>
    <xf numFmtId="0" fontId="18" fillId="5" borderId="39" xfId="12" applyFont="1" applyFill="1" applyBorder="1" applyAlignment="1">
      <alignment horizontal="center"/>
    </xf>
    <xf numFmtId="0" fontId="18" fillId="5" borderId="222" xfId="12" applyFont="1" applyFill="1" applyBorder="1" applyAlignment="1">
      <alignment horizontal="center"/>
    </xf>
    <xf numFmtId="170" fontId="38" fillId="0" borderId="0" xfId="0" applyNumberFormat="1" applyFont="1" applyBorder="1"/>
    <xf numFmtId="0" fontId="37" fillId="0" borderId="0" xfId="24" applyFont="1"/>
    <xf numFmtId="0" fontId="37" fillId="2" borderId="0" xfId="24" applyFont="1" applyFill="1"/>
    <xf numFmtId="43" fontId="37" fillId="0" borderId="0" xfId="7" applyFont="1"/>
    <xf numFmtId="0" fontId="17" fillId="5" borderId="117" xfId="24" applyFont="1" applyFill="1" applyBorder="1" applyAlignment="1">
      <alignment horizontal="center" vertical="center"/>
    </xf>
    <xf numFmtId="0" fontId="17" fillId="5" borderId="117" xfId="24" applyFont="1" applyFill="1" applyBorder="1" applyAlignment="1">
      <alignment horizontal="center" vertical="center" wrapText="1"/>
    </xf>
    <xf numFmtId="0" fontId="37" fillId="0" borderId="0" xfId="26" applyFont="1"/>
    <xf numFmtId="0" fontId="21" fillId="21" borderId="118" xfId="26" applyFont="1" applyFill="1" applyBorder="1" applyAlignment="1">
      <alignment horizontal="center" vertical="center"/>
    </xf>
    <xf numFmtId="0" fontId="21" fillId="21" borderId="133" xfId="26" applyFont="1" applyFill="1" applyBorder="1" applyAlignment="1">
      <alignment horizontal="center" vertical="center"/>
    </xf>
    <xf numFmtId="0" fontId="21" fillId="21" borderId="133" xfId="26" applyFont="1" applyFill="1" applyBorder="1" applyAlignment="1">
      <alignment horizontal="center" vertical="center" wrapText="1"/>
    </xf>
    <xf numFmtId="0" fontId="21" fillId="21" borderId="329" xfId="26" applyFont="1" applyFill="1" applyBorder="1" applyAlignment="1">
      <alignment horizontal="center" vertical="center"/>
    </xf>
    <xf numFmtId="0" fontId="21" fillId="21" borderId="29" xfId="26" applyFont="1" applyFill="1" applyBorder="1" applyAlignment="1">
      <alignment horizontal="center" vertical="center"/>
    </xf>
    <xf numFmtId="0" fontId="21" fillId="21" borderId="346" xfId="26" applyFont="1" applyFill="1" applyBorder="1" applyAlignment="1">
      <alignment horizontal="center" vertical="center" wrapText="1"/>
    </xf>
    <xf numFmtId="0" fontId="21" fillId="21" borderId="347" xfId="26" applyFont="1" applyFill="1" applyBorder="1" applyAlignment="1">
      <alignment horizontal="center" vertical="center"/>
    </xf>
    <xf numFmtId="0" fontId="21" fillId="21" borderId="348" xfId="26" applyFont="1" applyFill="1" applyBorder="1" applyAlignment="1">
      <alignment horizontal="center" vertical="center"/>
    </xf>
    <xf numFmtId="0" fontId="21" fillId="21" borderId="349" xfId="26" applyFont="1" applyFill="1" applyBorder="1" applyAlignment="1">
      <alignment horizontal="center" vertical="center"/>
    </xf>
    <xf numFmtId="0" fontId="21" fillId="21" borderId="350" xfId="26" applyFont="1" applyFill="1" applyBorder="1" applyAlignment="1">
      <alignment horizontal="center" vertical="center"/>
    </xf>
    <xf numFmtId="0" fontId="79" fillId="22" borderId="123" xfId="26" applyFont="1" applyFill="1" applyBorder="1" applyAlignment="1">
      <alignment horizontal="center" vertical="center"/>
    </xf>
    <xf numFmtId="0" fontId="79" fillId="22" borderId="127" xfId="26" applyFont="1" applyFill="1" applyBorder="1" applyAlignment="1">
      <alignment horizontal="center" vertical="center"/>
    </xf>
    <xf numFmtId="0" fontId="79" fillId="22" borderId="119" xfId="26" applyFont="1" applyFill="1" applyBorder="1" applyAlignment="1">
      <alignment horizontal="center" vertical="center"/>
    </xf>
    <xf numFmtId="0" fontId="79" fillId="22" borderId="69" xfId="26" applyFont="1" applyFill="1" applyBorder="1" applyAlignment="1">
      <alignment horizontal="center" vertical="center"/>
    </xf>
    <xf numFmtId="0" fontId="37" fillId="0" borderId="0" xfId="26" applyFont="1" applyAlignment="1">
      <alignment vertical="center"/>
    </xf>
    <xf numFmtId="0" fontId="21" fillId="21" borderId="370" xfId="26" applyFont="1" applyFill="1" applyBorder="1" applyAlignment="1">
      <alignment horizontal="center" vertical="center"/>
    </xf>
    <xf numFmtId="0" fontId="21" fillId="21" borderId="371" xfId="26" applyFont="1" applyFill="1" applyBorder="1" applyAlignment="1">
      <alignment horizontal="center" vertical="center"/>
    </xf>
    <xf numFmtId="0" fontId="21" fillId="21" borderId="372" xfId="26" applyFont="1" applyFill="1" applyBorder="1" applyAlignment="1">
      <alignment horizontal="center" vertical="center" wrapText="1"/>
    </xf>
    <xf numFmtId="0" fontId="21" fillId="21" borderId="372" xfId="26" applyFont="1" applyFill="1" applyBorder="1" applyAlignment="1">
      <alignment horizontal="center" vertical="center"/>
    </xf>
    <xf numFmtId="0" fontId="21" fillId="21" borderId="373" xfId="26" applyFont="1" applyFill="1" applyBorder="1" applyAlignment="1">
      <alignment horizontal="center" vertical="center"/>
    </xf>
    <xf numFmtId="0" fontId="21" fillId="21" borderId="97" xfId="26" applyFont="1" applyFill="1" applyBorder="1" applyAlignment="1">
      <alignment horizontal="center" vertical="center"/>
    </xf>
    <xf numFmtId="0" fontId="79" fillId="23" borderId="245" xfId="26" applyFont="1" applyFill="1" applyBorder="1" applyAlignment="1">
      <alignment horizontal="center" vertical="center"/>
    </xf>
    <xf numFmtId="0" fontId="79" fillId="23" borderId="376" xfId="26" applyFont="1" applyFill="1" applyBorder="1" applyAlignment="1">
      <alignment horizontal="center" vertical="center"/>
    </xf>
    <xf numFmtId="0" fontId="79" fillId="23" borderId="380" xfId="26" applyFont="1" applyFill="1" applyBorder="1" applyAlignment="1">
      <alignment horizontal="center" vertical="center"/>
    </xf>
    <xf numFmtId="0" fontId="79" fillId="23" borderId="384" xfId="26" applyFont="1" applyFill="1" applyBorder="1" applyAlignment="1">
      <alignment horizontal="center" vertical="center"/>
    </xf>
    <xf numFmtId="0" fontId="79" fillId="23" borderId="38" xfId="26" applyFont="1" applyFill="1" applyBorder="1" applyAlignment="1">
      <alignment horizontal="center" vertical="center"/>
    </xf>
    <xf numFmtId="0" fontId="79" fillId="23" borderId="69" xfId="26" applyFont="1" applyFill="1" applyBorder="1" applyAlignment="1">
      <alignment horizontal="center" vertical="center"/>
    </xf>
    <xf numFmtId="0" fontId="79" fillId="23" borderId="72" xfId="26" applyFont="1" applyFill="1" applyBorder="1" applyAlignment="1">
      <alignment horizontal="center" vertical="center"/>
    </xf>
    <xf numFmtId="0" fontId="85" fillId="21" borderId="133" xfId="26" applyFont="1" applyFill="1" applyBorder="1" applyAlignment="1">
      <alignment horizontal="center" vertical="center" wrapText="1"/>
    </xf>
    <xf numFmtId="0" fontId="85" fillId="21" borderId="133" xfId="26" applyFont="1" applyFill="1" applyBorder="1" applyAlignment="1">
      <alignment horizontal="center" vertical="center"/>
    </xf>
    <xf numFmtId="0" fontId="85" fillId="21" borderId="396" xfId="26" applyFont="1" applyFill="1" applyBorder="1" applyAlignment="1">
      <alignment horizontal="center" vertical="center"/>
    </xf>
    <xf numFmtId="0" fontId="85" fillId="21" borderId="29" xfId="26" applyFont="1" applyFill="1" applyBorder="1" applyAlignment="1">
      <alignment horizontal="center" vertical="center"/>
    </xf>
    <xf numFmtId="0" fontId="85" fillId="21" borderId="118" xfId="26" applyFont="1" applyFill="1" applyBorder="1" applyAlignment="1">
      <alignment horizontal="center" vertical="center"/>
    </xf>
    <xf numFmtId="0" fontId="85" fillId="21" borderId="30" xfId="26" applyFont="1" applyFill="1" applyBorder="1" applyAlignment="1">
      <alignment horizontal="center" vertical="center"/>
    </xf>
    <xf numFmtId="0" fontId="20" fillId="0" borderId="0" xfId="0" applyFont="1"/>
    <xf numFmtId="0" fontId="15" fillId="2" borderId="0" xfId="0" applyFont="1" applyFill="1"/>
    <xf numFmtId="0" fontId="18" fillId="5" borderId="115" xfId="2" applyFont="1" applyFill="1" applyBorder="1" applyAlignment="1">
      <alignment horizontal="center" vertical="center"/>
    </xf>
    <xf numFmtId="2" fontId="21" fillId="21" borderId="401" xfId="5" applyNumberFormat="1" applyFont="1" applyFill="1" applyBorder="1" applyAlignment="1">
      <alignment horizontal="center" vertical="center" wrapText="1"/>
    </xf>
    <xf numFmtId="2" fontId="21" fillId="21" borderId="264" xfId="5" applyNumberFormat="1" applyFont="1" applyFill="1" applyBorder="1" applyAlignment="1">
      <alignment horizontal="center" vertical="center" wrapText="1"/>
    </xf>
    <xf numFmtId="43" fontId="21" fillId="21" borderId="264" xfId="7" applyFont="1" applyFill="1" applyBorder="1" applyAlignment="1">
      <alignment horizontal="center" vertical="center" wrapText="1"/>
    </xf>
    <xf numFmtId="43" fontId="21" fillId="21" borderId="402" xfId="7" applyFont="1" applyFill="1" applyBorder="1" applyAlignment="1">
      <alignment horizontal="center" vertical="center" wrapText="1"/>
    </xf>
    <xf numFmtId="0" fontId="7" fillId="24" borderId="70" xfId="0" applyFont="1" applyFill="1" applyBorder="1"/>
    <xf numFmtId="0" fontId="7" fillId="0" borderId="70" xfId="0" applyFont="1" applyBorder="1"/>
    <xf numFmtId="177" fontId="7" fillId="0" borderId="70" xfId="0" applyNumberFormat="1" applyFont="1" applyBorder="1"/>
    <xf numFmtId="177" fontId="7" fillId="0" borderId="70" xfId="0" applyNumberFormat="1" applyFont="1" applyBorder="1" applyAlignment="1">
      <alignment horizontal="center"/>
    </xf>
    <xf numFmtId="177" fontId="7" fillId="0" borderId="34" xfId="0" applyNumberFormat="1" applyFont="1" applyBorder="1"/>
    <xf numFmtId="0" fontId="7" fillId="24" borderId="318" xfId="0" applyFont="1" applyFill="1" applyBorder="1"/>
    <xf numFmtId="0" fontId="7" fillId="0" borderId="318" xfId="0" applyFont="1" applyBorder="1"/>
    <xf numFmtId="177" fontId="7" fillId="0" borderId="318" xfId="0" applyNumberFormat="1" applyFont="1" applyBorder="1"/>
    <xf numFmtId="177" fontId="7" fillId="0" borderId="318" xfId="0" applyNumberFormat="1" applyFont="1" applyBorder="1" applyAlignment="1">
      <alignment horizontal="center"/>
    </xf>
    <xf numFmtId="177" fontId="7" fillId="0" borderId="145" xfId="0" applyNumberFormat="1" applyFont="1" applyBorder="1"/>
    <xf numFmtId="0" fontId="7" fillId="24" borderId="104" xfId="0" applyFont="1" applyFill="1" applyBorder="1"/>
    <xf numFmtId="0" fontId="7" fillId="0" borderId="104" xfId="0" applyFont="1" applyBorder="1"/>
    <xf numFmtId="177" fontId="7" fillId="0" borderId="104" xfId="0" applyNumberFormat="1" applyFont="1" applyBorder="1"/>
    <xf numFmtId="177" fontId="7" fillId="0" borderId="104" xfId="0" applyNumberFormat="1" applyFont="1" applyBorder="1" applyAlignment="1">
      <alignment horizontal="center"/>
    </xf>
    <xf numFmtId="177" fontId="7" fillId="0" borderId="403" xfId="0" applyNumberFormat="1" applyFont="1" applyBorder="1"/>
    <xf numFmtId="0" fontId="7" fillId="0" borderId="117" xfId="0" applyFont="1" applyBorder="1"/>
    <xf numFmtId="0" fontId="7" fillId="24" borderId="117" xfId="0" applyFont="1" applyFill="1" applyBorder="1"/>
    <xf numFmtId="177" fontId="7" fillId="0" borderId="117" xfId="0" applyNumberFormat="1" applyFont="1" applyBorder="1"/>
    <xf numFmtId="177" fontId="7" fillId="0" borderId="117" xfId="0" applyNumberFormat="1" applyFont="1" applyBorder="1" applyAlignment="1">
      <alignment horizontal="center"/>
    </xf>
    <xf numFmtId="177" fontId="7" fillId="0" borderId="128" xfId="0" applyNumberFormat="1" applyFont="1" applyBorder="1"/>
    <xf numFmtId="0" fontId="7" fillId="0" borderId="264" xfId="0" applyFont="1" applyBorder="1"/>
    <xf numFmtId="0" fontId="7" fillId="24" borderId="264" xfId="0" applyFont="1" applyFill="1" applyBorder="1"/>
    <xf numFmtId="177" fontId="7" fillId="0" borderId="264" xfId="0" applyNumberFormat="1" applyFont="1" applyBorder="1"/>
    <xf numFmtId="177" fontId="7" fillId="0" borderId="264" xfId="0" applyNumberFormat="1" applyFont="1" applyBorder="1" applyAlignment="1">
      <alignment horizontal="center"/>
    </xf>
    <xf numFmtId="177" fontId="7" fillId="0" borderId="402" xfId="0" applyNumberFormat="1" applyFont="1" applyBorder="1"/>
    <xf numFmtId="0" fontId="20" fillId="0" borderId="404" xfId="0" applyFont="1" applyBorder="1" applyAlignment="1">
      <alignment vertical="center"/>
    </xf>
    <xf numFmtId="0" fontId="20" fillId="0" borderId="405" xfId="0" applyFont="1" applyBorder="1" applyAlignment="1">
      <alignment vertical="center"/>
    </xf>
    <xf numFmtId="177" fontId="20" fillId="0" borderId="405" xfId="0" applyNumberFormat="1" applyFont="1" applyBorder="1" applyAlignment="1">
      <alignment vertical="center"/>
    </xf>
    <xf numFmtId="177" fontId="20" fillId="0" borderId="406" xfId="0" applyNumberFormat="1" applyFont="1" applyBorder="1" applyAlignment="1">
      <alignment vertical="center"/>
    </xf>
    <xf numFmtId="0" fontId="15" fillId="25" borderId="69" xfId="0" applyFont="1" applyFill="1" applyBorder="1"/>
    <xf numFmtId="0" fontId="15" fillId="25" borderId="244" xfId="0" applyFont="1" applyFill="1" applyBorder="1"/>
    <xf numFmtId="0" fontId="18" fillId="26" borderId="68" xfId="6" applyFont="1" applyFill="1" applyBorder="1" applyAlignment="1">
      <alignment horizontal="center"/>
    </xf>
    <xf numFmtId="0" fontId="18" fillId="26" borderId="114" xfId="6" applyFont="1" applyFill="1" applyBorder="1" applyAlignment="1">
      <alignment horizontal="center"/>
    </xf>
    <xf numFmtId="0" fontId="18" fillId="26" borderId="29" xfId="6" applyFont="1" applyFill="1" applyBorder="1" applyAlignment="1">
      <alignment horizontal="center"/>
    </xf>
    <xf numFmtId="0" fontId="18" fillId="26" borderId="111" xfId="6" applyFont="1" applyFill="1" applyBorder="1" applyAlignment="1">
      <alignment horizontal="center" vertical="top"/>
    </xf>
    <xf numFmtId="0" fontId="18" fillId="26" borderId="112" xfId="6" applyFont="1" applyFill="1" applyBorder="1" applyAlignment="1">
      <alignment horizontal="center" vertical="top"/>
    </xf>
    <xf numFmtId="0" fontId="14" fillId="22" borderId="88" xfId="6" applyFont="1" applyFill="1" applyBorder="1" applyAlignment="1"/>
    <xf numFmtId="0" fontId="14" fillId="22" borderId="97" xfId="6" applyFont="1" applyFill="1" applyBorder="1" applyAlignment="1"/>
    <xf numFmtId="0" fontId="14" fillId="22" borderId="87" xfId="6" applyFont="1" applyFill="1" applyBorder="1" applyAlignment="1">
      <alignment horizontal="center"/>
    </xf>
    <xf numFmtId="0" fontId="17" fillId="5" borderId="87" xfId="6" applyFont="1" applyFill="1" applyBorder="1" applyAlignment="1">
      <alignment horizontal="right" indent="2"/>
    </xf>
    <xf numFmtId="0" fontId="17" fillId="5" borderId="88" xfId="6" applyFont="1" applyFill="1" applyBorder="1" applyAlignment="1">
      <alignment horizontal="right" indent="2"/>
    </xf>
    <xf numFmtId="0" fontId="17" fillId="5" borderId="94" xfId="6" applyFont="1" applyFill="1" applyBorder="1" applyAlignment="1">
      <alignment horizontal="right" indent="2"/>
    </xf>
    <xf numFmtId="167" fontId="17" fillId="5" borderId="89" xfId="6" applyNumberFormat="1" applyFont="1" applyFill="1" applyBorder="1" applyAlignment="1">
      <alignment horizontal="right" indent="1"/>
    </xf>
    <xf numFmtId="171" fontId="17" fillId="5" borderId="97" xfId="6" applyNumberFormat="1" applyFont="1" applyFill="1" applyBorder="1" applyAlignment="1">
      <alignment horizontal="right" indent="1"/>
    </xf>
    <xf numFmtId="0" fontId="17" fillId="5" borderId="87" xfId="6" applyFont="1" applyFill="1" applyBorder="1" applyAlignment="1">
      <alignment horizontal="left" indent="2"/>
    </xf>
    <xf numFmtId="172" fontId="17" fillId="5" borderId="89" xfId="8" applyNumberFormat="1" applyFont="1" applyFill="1" applyBorder="1" applyAlignment="1">
      <alignment horizontal="right" indent="1"/>
    </xf>
    <xf numFmtId="172" fontId="17" fillId="5" borderId="97" xfId="8" applyNumberFormat="1" applyFont="1" applyFill="1" applyBorder="1" applyAlignment="1">
      <alignment horizontal="right" indent="1"/>
    </xf>
    <xf numFmtId="0" fontId="14" fillId="5" borderId="87" xfId="6" applyFont="1" applyFill="1" applyBorder="1" applyAlignment="1">
      <alignment horizontal="center" vertical="center"/>
    </xf>
    <xf numFmtId="0" fontId="14" fillId="5" borderId="88" xfId="6" applyFont="1" applyFill="1" applyBorder="1" applyAlignment="1">
      <alignment horizontal="center" vertical="center"/>
    </xf>
    <xf numFmtId="0" fontId="14" fillId="5" borderId="97" xfId="6" applyFont="1" applyFill="1" applyBorder="1" applyAlignment="1">
      <alignment horizontal="center" vertical="center"/>
    </xf>
    <xf numFmtId="0" fontId="15" fillId="5" borderId="87" xfId="6" applyFont="1" applyFill="1" applyBorder="1" applyAlignment="1">
      <alignment horizontal="center" vertical="center"/>
    </xf>
    <xf numFmtId="0" fontId="15" fillId="5" borderId="88" xfId="6" applyFont="1" applyFill="1" applyBorder="1" applyAlignment="1">
      <alignment horizontal="center" vertical="center"/>
    </xf>
    <xf numFmtId="0" fontId="15" fillId="5" borderId="97" xfId="6" applyFont="1" applyFill="1" applyBorder="1" applyAlignment="1">
      <alignment horizontal="center" vertical="center"/>
    </xf>
    <xf numFmtId="0" fontId="15" fillId="22" borderId="87" xfId="6" applyFont="1" applyFill="1" applyBorder="1" applyAlignment="1">
      <alignment horizontal="right" vertical="center"/>
    </xf>
    <xf numFmtId="0" fontId="15" fillId="22" borderId="88" xfId="6" applyFont="1" applyFill="1" applyBorder="1" applyAlignment="1">
      <alignment horizontal="right" vertical="center"/>
    </xf>
    <xf numFmtId="0" fontId="15" fillId="22" borderId="94" xfId="6" applyFont="1" applyFill="1" applyBorder="1" applyAlignment="1">
      <alignment horizontal="right" vertical="center"/>
    </xf>
    <xf numFmtId="167" fontId="15" fillId="22" borderId="94" xfId="6" applyNumberFormat="1" applyFont="1" applyFill="1" applyBorder="1" applyAlignment="1">
      <alignment horizontal="right" vertical="center"/>
    </xf>
    <xf numFmtId="170" fontId="15" fillId="22" borderId="89" xfId="6" applyNumberFormat="1" applyFont="1" applyFill="1" applyBorder="1" applyAlignment="1">
      <alignment horizontal="right" vertical="center"/>
    </xf>
    <xf numFmtId="171" fontId="15" fillId="22" borderId="97" xfId="7" applyNumberFormat="1" applyFont="1" applyFill="1" applyBorder="1" applyAlignment="1">
      <alignment horizontal="right" vertical="center"/>
    </xf>
    <xf numFmtId="0" fontId="15" fillId="22" borderId="87" xfId="6" applyFont="1" applyFill="1" applyBorder="1" applyAlignment="1">
      <alignment horizontal="right" indent="2"/>
    </xf>
    <xf numFmtId="0" fontId="15" fillId="22" borderId="88" xfId="6" applyFont="1" applyFill="1" applyBorder="1" applyAlignment="1">
      <alignment horizontal="right" indent="2"/>
    </xf>
    <xf numFmtId="0" fontId="15" fillId="22" borderId="94" xfId="6" applyFont="1" applyFill="1" applyBorder="1" applyAlignment="1">
      <alignment horizontal="right" indent="2"/>
    </xf>
    <xf numFmtId="167" fontId="15" fillId="22" borderId="89" xfId="6" applyNumberFormat="1" applyFont="1" applyFill="1" applyBorder="1" applyAlignment="1">
      <alignment horizontal="right" indent="1"/>
    </xf>
    <xf numFmtId="170" fontId="15" fillId="22" borderId="89" xfId="6" applyNumberFormat="1" applyFont="1" applyFill="1" applyBorder="1" applyAlignment="1">
      <alignment horizontal="right" indent="1"/>
    </xf>
    <xf numFmtId="170" fontId="15" fillId="22" borderId="97" xfId="6" applyNumberFormat="1" applyFont="1" applyFill="1" applyBorder="1" applyAlignment="1">
      <alignment horizontal="right" indent="1"/>
    </xf>
    <xf numFmtId="0" fontId="15" fillId="22" borderId="87" xfId="6" applyFont="1" applyFill="1" applyBorder="1" applyAlignment="1">
      <alignment horizontal="right" vertical="center" indent="2"/>
    </xf>
    <xf numFmtId="0" fontId="15" fillId="22" borderId="88" xfId="6" applyFont="1" applyFill="1" applyBorder="1" applyAlignment="1">
      <alignment horizontal="right" vertical="center" indent="2"/>
    </xf>
    <xf numFmtId="0" fontId="15" fillId="22" borderId="94" xfId="6" applyFont="1" applyFill="1" applyBorder="1" applyAlignment="1">
      <alignment horizontal="right" vertical="center" indent="2"/>
    </xf>
    <xf numFmtId="167" fontId="15" fillId="22" borderId="94" xfId="6" applyNumberFormat="1" applyFont="1" applyFill="1" applyBorder="1" applyAlignment="1">
      <alignment horizontal="right" vertical="center" indent="1"/>
    </xf>
    <xf numFmtId="167" fontId="15" fillId="22" borderId="89" xfId="6" applyNumberFormat="1" applyFont="1" applyFill="1" applyBorder="1" applyAlignment="1">
      <alignment horizontal="right" vertical="center" indent="1"/>
    </xf>
    <xf numFmtId="171" fontId="15" fillId="22" borderId="97" xfId="6" applyNumberFormat="1" applyFont="1" applyFill="1" applyBorder="1" applyAlignment="1">
      <alignment horizontal="right" vertical="center" indent="1"/>
    </xf>
    <xf numFmtId="0" fontId="21" fillId="5" borderId="57" xfId="2" applyFont="1" applyFill="1" applyBorder="1" applyAlignment="1">
      <alignment horizontal="center" vertical="center"/>
    </xf>
    <xf numFmtId="1" fontId="21" fillId="5" borderId="58" xfId="2" applyNumberFormat="1" applyFont="1" applyFill="1" applyBorder="1" applyAlignment="1">
      <alignment horizontal="center" vertical="center"/>
    </xf>
    <xf numFmtId="1" fontId="21" fillId="5" borderId="59" xfId="2" applyNumberFormat="1" applyFont="1" applyFill="1" applyBorder="1" applyAlignment="1">
      <alignment horizontal="center" vertical="center"/>
    </xf>
    <xf numFmtId="1" fontId="21" fillId="5" borderId="60" xfId="2" applyNumberFormat="1" applyFont="1" applyFill="1" applyBorder="1" applyAlignment="1">
      <alignment horizontal="center" vertical="center"/>
    </xf>
    <xf numFmtId="1" fontId="21" fillId="5" borderId="61" xfId="2" applyNumberFormat="1" applyFont="1" applyFill="1" applyBorder="1" applyAlignment="1">
      <alignment horizontal="center" vertical="center"/>
    </xf>
    <xf numFmtId="1" fontId="21" fillId="5" borderId="62" xfId="2" applyNumberFormat="1" applyFont="1" applyFill="1" applyBorder="1" applyAlignment="1">
      <alignment horizontal="center" vertical="center"/>
    </xf>
    <xf numFmtId="1" fontId="21" fillId="5" borderId="63" xfId="2" applyNumberFormat="1" applyFont="1" applyFill="1" applyBorder="1" applyAlignment="1">
      <alignment horizontal="center" vertical="center"/>
    </xf>
    <xf numFmtId="1" fontId="21" fillId="5" borderId="40" xfId="2" applyNumberFormat="1" applyFont="1" applyFill="1" applyBorder="1" applyAlignment="1">
      <alignment horizontal="center" vertical="center"/>
    </xf>
    <xf numFmtId="0" fontId="60" fillId="5" borderId="108" xfId="20" applyFont="1" applyFill="1" applyBorder="1" applyAlignment="1">
      <alignment horizontal="center" vertical="center"/>
    </xf>
    <xf numFmtId="0" fontId="60" fillId="5" borderId="171" xfId="20" applyFont="1" applyFill="1" applyBorder="1" applyAlignment="1">
      <alignment horizontal="center" vertical="center"/>
    </xf>
    <xf numFmtId="0" fontId="60" fillId="5" borderId="120" xfId="20" applyFont="1" applyFill="1" applyBorder="1" applyAlignment="1">
      <alignment horizontal="center" vertical="center"/>
    </xf>
    <xf numFmtId="0" fontId="60" fillId="5" borderId="264" xfId="20" applyFont="1" applyFill="1" applyBorder="1" applyAlignment="1">
      <alignment horizontal="center" vertical="center"/>
    </xf>
    <xf numFmtId="0" fontId="0" fillId="0" borderId="0" xfId="0" pivotButton="1"/>
    <xf numFmtId="3" fontId="12" fillId="2" borderId="73" xfId="2" applyNumberFormat="1" applyFill="1" applyBorder="1" applyAlignment="1">
      <alignment horizontal="right" indent="2"/>
    </xf>
    <xf numFmtId="0" fontId="7" fillId="0" borderId="8" xfId="0" applyFont="1" applyFill="1" applyBorder="1" applyAlignment="1">
      <alignment horizontal="left" vertical="center" wrapText="1"/>
    </xf>
    <xf numFmtId="0" fontId="0" fillId="0" borderId="0" xfId="0" applyNumberFormat="1"/>
    <xf numFmtId="171" fontId="12" fillId="0" borderId="8" xfId="7" applyNumberFormat="1" applyFont="1" applyFill="1" applyBorder="1" applyAlignment="1">
      <alignment horizontal="right"/>
    </xf>
    <xf numFmtId="171" fontId="12" fillId="0" borderId="7" xfId="7" applyNumberFormat="1" applyFont="1" applyFill="1" applyBorder="1"/>
    <xf numFmtId="171" fontId="40" fillId="0" borderId="8" xfId="7" applyNumberFormat="1" applyFont="1" applyFill="1" applyBorder="1" applyAlignment="1">
      <alignment horizontal="right"/>
    </xf>
    <xf numFmtId="171" fontId="40" fillId="0" borderId="75" xfId="7" applyNumberFormat="1" applyFont="1" applyFill="1" applyBorder="1" applyAlignment="1">
      <alignment horizontal="right"/>
    </xf>
    <xf numFmtId="171" fontId="12" fillId="0" borderId="8" xfId="7" applyNumberFormat="1" applyFont="1" applyFill="1" applyBorder="1"/>
    <xf numFmtId="171" fontId="41" fillId="2" borderId="179" xfId="11" applyNumberFormat="1" applyFont="1" applyFill="1" applyBorder="1" applyAlignment="1">
      <alignment horizontal="right"/>
    </xf>
    <xf numFmtId="164" fontId="0" fillId="0" borderId="0" xfId="29" applyFont="1"/>
    <xf numFmtId="2" fontId="0" fillId="0" borderId="0" xfId="0" applyNumberFormat="1"/>
    <xf numFmtId="0" fontId="14" fillId="0" borderId="0" xfId="2" applyFont="1" applyFill="1"/>
    <xf numFmtId="0" fontId="12" fillId="0" borderId="0" xfId="10" applyFont="1" applyFill="1"/>
    <xf numFmtId="0" fontId="12" fillId="0" borderId="51" xfId="1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wrapText="1"/>
    </xf>
    <xf numFmtId="171" fontId="12" fillId="0" borderId="75" xfId="7" applyNumberFormat="1" applyFont="1" applyFill="1" applyBorder="1" applyAlignment="1">
      <alignment horizontal="right"/>
    </xf>
    <xf numFmtId="171" fontId="12" fillId="0" borderId="50" xfId="7" applyNumberFormat="1" applyFont="1" applyFill="1" applyBorder="1" applyAlignment="1">
      <alignment horizontal="right"/>
    </xf>
    <xf numFmtId="171" fontId="12" fillId="0" borderId="174" xfId="7" applyNumberFormat="1" applyFont="1" applyFill="1" applyBorder="1" applyAlignment="1">
      <alignment horizontal="right"/>
    </xf>
    <xf numFmtId="171" fontId="14" fillId="0" borderId="50" xfId="10" applyNumberFormat="1" applyFont="1" applyFill="1" applyBorder="1" applyAlignment="1">
      <alignment horizontal="right"/>
    </xf>
    <xf numFmtId="0" fontId="96" fillId="0" borderId="0" xfId="0" applyFont="1" applyFill="1"/>
    <xf numFmtId="0" fontId="12" fillId="0" borderId="0" xfId="10" applyFill="1"/>
    <xf numFmtId="0" fontId="12" fillId="0" borderId="51" xfId="10" applyFill="1" applyBorder="1" applyAlignment="1">
      <alignment horizontal="center" vertical="center"/>
    </xf>
    <xf numFmtId="171" fontId="40" fillId="0" borderId="76" xfId="7" applyNumberFormat="1" applyFont="1" applyFill="1" applyBorder="1" applyAlignment="1">
      <alignment horizontal="right"/>
    </xf>
    <xf numFmtId="171" fontId="40" fillId="0" borderId="7" xfId="7" applyNumberFormat="1" applyFont="1" applyFill="1" applyBorder="1" applyAlignment="1">
      <alignment horizontal="right"/>
    </xf>
    <xf numFmtId="171" fontId="14" fillId="0" borderId="175" xfId="10" applyNumberFormat="1" applyFont="1" applyFill="1" applyBorder="1" applyAlignment="1">
      <alignment horizontal="right"/>
    </xf>
    <xf numFmtId="0" fontId="38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0" fillId="0" borderId="0" xfId="0" applyFill="1"/>
    <xf numFmtId="164" fontId="0" fillId="0" borderId="0" xfId="0" applyNumberFormat="1"/>
    <xf numFmtId="0" fontId="9" fillId="2" borderId="0" xfId="2" applyNumberFormat="1" applyFont="1" applyFill="1"/>
    <xf numFmtId="0" fontId="9" fillId="0" borderId="0" xfId="2" applyFont="1" applyFill="1"/>
    <xf numFmtId="0" fontId="9" fillId="0" borderId="8" xfId="0" applyFont="1" applyFill="1" applyBorder="1" applyAlignment="1">
      <alignment vertical="center"/>
    </xf>
    <xf numFmtId="171" fontId="40" fillId="0" borderId="76" xfId="7" applyNumberFormat="1" applyFont="1" applyFill="1" applyBorder="1" applyAlignment="1">
      <alignment horizontal="right" indent="1"/>
    </xf>
    <xf numFmtId="171" fontId="12" fillId="0" borderId="8" xfId="7" applyNumberFormat="1" applyFont="1" applyFill="1" applyBorder="1" applyAlignment="1">
      <alignment horizontal="right" indent="1"/>
    </xf>
    <xf numFmtId="4" fontId="32" fillId="0" borderId="175" xfId="14" applyNumberFormat="1" applyFont="1" applyFill="1" applyBorder="1" applyAlignment="1">
      <alignment horizontal="right" indent="1"/>
    </xf>
    <xf numFmtId="0" fontId="39" fillId="0" borderId="148" xfId="2" applyFont="1" applyFill="1" applyBorder="1" applyAlignment="1">
      <alignment horizontal="center"/>
    </xf>
    <xf numFmtId="4" fontId="9" fillId="0" borderId="0" xfId="2" applyNumberFormat="1" applyFont="1" applyFill="1"/>
    <xf numFmtId="4" fontId="39" fillId="2" borderId="408" xfId="16" applyNumberFormat="1" applyFont="1" applyFill="1" applyBorder="1" applyAlignment="1">
      <alignment horizontal="right" indent="1"/>
    </xf>
    <xf numFmtId="175" fontId="97" fillId="0" borderId="0" xfId="0" applyNumberFormat="1" applyFont="1"/>
    <xf numFmtId="171" fontId="0" fillId="0" borderId="0" xfId="0" applyNumberFormat="1"/>
    <xf numFmtId="9" fontId="33" fillId="2" borderId="43" xfId="3" applyFont="1" applyFill="1" applyBorder="1" applyAlignment="1">
      <alignment horizontal="center"/>
    </xf>
    <xf numFmtId="0" fontId="12" fillId="2" borderId="73" xfId="2" applyFill="1" applyBorder="1" applyAlignment="1">
      <alignment horizontal="center"/>
    </xf>
    <xf numFmtId="0" fontId="9" fillId="0" borderId="0" xfId="0" applyFont="1" applyAlignment="1">
      <alignment horizontal="left" vertical="top" wrapText="1" indent="1"/>
    </xf>
    <xf numFmtId="0" fontId="17" fillId="5" borderId="28" xfId="2" applyFont="1" applyFill="1" applyBorder="1" applyAlignment="1">
      <alignment horizontal="center"/>
    </xf>
    <xf numFmtId="0" fontId="17" fillId="5" borderId="29" xfId="2" applyFont="1" applyFill="1" applyBorder="1" applyAlignment="1">
      <alignment horizontal="center"/>
    </xf>
    <xf numFmtId="0" fontId="17" fillId="5" borderId="30" xfId="2" applyFont="1" applyFill="1" applyBorder="1" applyAlignment="1">
      <alignment horizontal="center"/>
    </xf>
    <xf numFmtId="0" fontId="17" fillId="5" borderId="35" xfId="2" applyFont="1" applyFill="1" applyBorder="1" applyAlignment="1">
      <alignment horizontal="center"/>
    </xf>
    <xf numFmtId="0" fontId="17" fillId="5" borderId="36" xfId="2" applyFont="1" applyFill="1" applyBorder="1" applyAlignment="1">
      <alignment horizontal="center"/>
    </xf>
    <xf numFmtId="0" fontId="17" fillId="5" borderId="37" xfId="2" applyFont="1" applyFill="1" applyBorder="1" applyAlignment="1">
      <alignment horizontal="center"/>
    </xf>
    <xf numFmtId="0" fontId="22" fillId="5" borderId="65" xfId="2" applyFont="1" applyFill="1" applyBorder="1" applyAlignment="1">
      <alignment horizontal="center" vertical="center"/>
    </xf>
    <xf numFmtId="0" fontId="22" fillId="5" borderId="69" xfId="2" applyFont="1" applyFill="1" applyBorder="1" applyAlignment="1">
      <alignment horizontal="center" vertical="center"/>
    </xf>
    <xf numFmtId="0" fontId="22" fillId="5" borderId="72" xfId="2" applyFont="1" applyFill="1" applyBorder="1" applyAlignment="1">
      <alignment horizontal="center" vertical="center"/>
    </xf>
    <xf numFmtId="0" fontId="17" fillId="5" borderId="68" xfId="2" applyFont="1" applyFill="1" applyBorder="1" applyAlignment="1">
      <alignment horizontal="center"/>
    </xf>
    <xf numFmtId="0" fontId="23" fillId="5" borderId="87" xfId="2" applyFont="1" applyFill="1" applyBorder="1" applyAlignment="1">
      <alignment horizontal="center" vertical="center"/>
    </xf>
    <xf numFmtId="0" fontId="23" fillId="5" borderId="88" xfId="2" applyFont="1" applyFill="1" applyBorder="1" applyAlignment="1">
      <alignment horizontal="center" vertical="center"/>
    </xf>
    <xf numFmtId="0" fontId="23" fillId="5" borderId="96" xfId="0" applyFont="1" applyFill="1" applyBorder="1" applyAlignment="1">
      <alignment horizontal="center" vertical="center" wrapText="1"/>
    </xf>
    <xf numFmtId="0" fontId="23" fillId="5" borderId="97" xfId="0" applyFont="1" applyFill="1" applyBorder="1" applyAlignment="1">
      <alignment horizontal="center" vertical="center" wrapText="1"/>
    </xf>
    <xf numFmtId="0" fontId="18" fillId="5" borderId="65" xfId="2" applyFont="1" applyFill="1" applyBorder="1" applyAlignment="1">
      <alignment horizontal="center" vertical="center"/>
    </xf>
    <xf numFmtId="0" fontId="18" fillId="5" borderId="72" xfId="2" applyFont="1" applyFill="1" applyBorder="1" applyAlignment="1">
      <alignment horizontal="center" vertical="center"/>
    </xf>
    <xf numFmtId="0" fontId="18" fillId="5" borderId="67" xfId="2" applyFont="1" applyFill="1" applyBorder="1" applyAlignment="1">
      <alignment horizontal="center" vertical="center"/>
    </xf>
    <xf numFmtId="0" fontId="18" fillId="5" borderId="44" xfId="2" applyFont="1" applyFill="1" applyBorder="1" applyAlignment="1">
      <alignment horizontal="center" vertical="center"/>
    </xf>
    <xf numFmtId="0" fontId="18" fillId="5" borderId="68" xfId="2" applyFont="1" applyFill="1" applyBorder="1" applyAlignment="1">
      <alignment horizontal="center"/>
    </xf>
    <xf numFmtId="0" fontId="18" fillId="5" borderId="30" xfId="2" applyFont="1" applyFill="1" applyBorder="1" applyAlignment="1">
      <alignment horizontal="center"/>
    </xf>
    <xf numFmtId="0" fontId="18" fillId="5" borderId="29" xfId="2" applyFont="1" applyFill="1" applyBorder="1" applyAlignment="1">
      <alignment horizontal="center"/>
    </xf>
    <xf numFmtId="0" fontId="18" fillId="5" borderId="68" xfId="2" applyFont="1" applyFill="1" applyBorder="1" applyAlignment="1">
      <alignment horizontal="center" vertical="center"/>
    </xf>
    <xf numFmtId="0" fontId="18" fillId="5" borderId="114" xfId="2" applyFont="1" applyFill="1" applyBorder="1" applyAlignment="1">
      <alignment horizontal="center" vertical="center"/>
    </xf>
    <xf numFmtId="0" fontId="18" fillId="5" borderId="29" xfId="2" applyFont="1" applyFill="1" applyBorder="1" applyAlignment="1">
      <alignment horizontal="center" vertical="center"/>
    </xf>
    <xf numFmtId="0" fontId="18" fillId="26" borderId="65" xfId="6" applyFont="1" applyFill="1" applyBorder="1" applyAlignment="1">
      <alignment horizontal="center" vertical="center"/>
    </xf>
    <xf numFmtId="0" fontId="18" fillId="26" borderId="72" xfId="6" applyFont="1" applyFill="1" applyBorder="1" applyAlignment="1">
      <alignment horizontal="center" vertical="center"/>
    </xf>
    <xf numFmtId="0" fontId="18" fillId="26" borderId="67" xfId="6" applyFont="1" applyFill="1" applyBorder="1" applyAlignment="1">
      <alignment horizontal="center" vertical="center"/>
    </xf>
    <xf numFmtId="0" fontId="18" fillId="26" borderId="44" xfId="6" applyFont="1" applyFill="1" applyBorder="1" applyAlignment="1">
      <alignment horizontal="center" vertical="center"/>
    </xf>
    <xf numFmtId="0" fontId="18" fillId="26" borderId="67" xfId="6" applyFont="1" applyFill="1" applyBorder="1" applyAlignment="1">
      <alignment horizontal="center" vertical="center" wrapText="1"/>
    </xf>
    <xf numFmtId="0" fontId="14" fillId="0" borderId="130" xfId="5" applyFont="1" applyBorder="1" applyAlignment="1">
      <alignment horizontal="center"/>
    </xf>
    <xf numFmtId="0" fontId="14" fillId="0" borderId="131" xfId="5" applyFont="1" applyBorder="1" applyAlignment="1">
      <alignment horizontal="center"/>
    </xf>
    <xf numFmtId="0" fontId="14" fillId="0" borderId="132" xfId="5" applyFont="1" applyBorder="1" applyAlignment="1">
      <alignment horizontal="center"/>
    </xf>
    <xf numFmtId="0" fontId="14" fillId="0" borderId="61" xfId="5" applyFont="1" applyBorder="1" applyAlignment="1">
      <alignment horizontal="center"/>
    </xf>
    <xf numFmtId="0" fontId="12" fillId="0" borderId="70" xfId="5" applyBorder="1" applyAlignment="1">
      <alignment horizontal="left" vertical="center"/>
    </xf>
    <xf numFmtId="0" fontId="12" fillId="2" borderId="119" xfId="5" applyFill="1" applyBorder="1" applyAlignment="1">
      <alignment horizontal="center" vertical="center"/>
    </xf>
    <xf numFmtId="0" fontId="12" fillId="2" borderId="69" xfId="5" applyFill="1" applyBorder="1" applyAlignment="1">
      <alignment horizontal="center" vertical="center"/>
    </xf>
    <xf numFmtId="0" fontId="12" fillId="2" borderId="123" xfId="5" applyFill="1" applyBorder="1" applyAlignment="1">
      <alignment horizontal="center" vertical="center"/>
    </xf>
    <xf numFmtId="0" fontId="12" fillId="2" borderId="70" xfId="5" applyFill="1" applyBorder="1" applyAlignment="1">
      <alignment horizontal="left" vertical="center" wrapText="1"/>
    </xf>
    <xf numFmtId="0" fontId="7" fillId="2" borderId="70" xfId="5" applyFont="1" applyFill="1" applyBorder="1" applyAlignment="1">
      <alignment horizontal="left" vertical="center"/>
    </xf>
    <xf numFmtId="0" fontId="7" fillId="0" borderId="70" xfId="5" applyFont="1" applyBorder="1" applyAlignment="1">
      <alignment horizontal="left" vertical="center" wrapText="1"/>
    </xf>
    <xf numFmtId="0" fontId="14" fillId="2" borderId="130" xfId="5" applyFont="1" applyFill="1" applyBorder="1" applyAlignment="1">
      <alignment horizontal="center"/>
    </xf>
    <xf numFmtId="0" fontId="14" fillId="2" borderId="131" xfId="5" applyFont="1" applyFill="1" applyBorder="1" applyAlignment="1">
      <alignment horizontal="center"/>
    </xf>
    <xf numFmtId="0" fontId="14" fillId="2" borderId="132" xfId="5" applyFont="1" applyFill="1" applyBorder="1" applyAlignment="1">
      <alignment horizontal="center"/>
    </xf>
    <xf numFmtId="0" fontId="5" fillId="2" borderId="35" xfId="5" applyFont="1" applyFill="1" applyBorder="1" applyAlignment="1">
      <alignment horizontal="left" vertical="center" wrapText="1"/>
    </xf>
    <xf numFmtId="0" fontId="5" fillId="2" borderId="139" xfId="5" applyFont="1" applyFill="1" applyBorder="1" applyAlignment="1">
      <alignment horizontal="left" vertical="center" wrapText="1"/>
    </xf>
    <xf numFmtId="0" fontId="6" fillId="2" borderId="130" xfId="5" applyFont="1" applyFill="1" applyBorder="1" applyAlignment="1">
      <alignment horizontal="right"/>
    </xf>
    <xf numFmtId="0" fontId="6" fillId="2" borderId="131" xfId="5" applyFont="1" applyFill="1" applyBorder="1" applyAlignment="1">
      <alignment horizontal="right"/>
    </xf>
    <xf numFmtId="0" fontId="6" fillId="2" borderId="132" xfId="5" applyFont="1" applyFill="1" applyBorder="1" applyAlignment="1">
      <alignment horizontal="right"/>
    </xf>
    <xf numFmtId="0" fontId="6" fillId="2" borderId="130" xfId="5" applyFont="1" applyFill="1" applyBorder="1" applyAlignment="1">
      <alignment horizontal="right" vertical="center"/>
    </xf>
    <xf numFmtId="0" fontId="6" fillId="2" borderId="131" xfId="5" applyFont="1" applyFill="1" applyBorder="1" applyAlignment="1">
      <alignment horizontal="right" vertical="center"/>
    </xf>
    <xf numFmtId="0" fontId="6" fillId="2" borderId="132" xfId="5" applyFont="1" applyFill="1" applyBorder="1" applyAlignment="1">
      <alignment horizontal="right" vertical="center"/>
    </xf>
    <xf numFmtId="0" fontId="9" fillId="0" borderId="135" xfId="5" applyFont="1" applyBorder="1" applyAlignment="1">
      <alignment horizontal="center" vertical="center"/>
    </xf>
    <xf numFmtId="0" fontId="6" fillId="0" borderId="130" xfId="5" applyFont="1" applyBorder="1" applyAlignment="1">
      <alignment horizontal="right" vertical="center"/>
    </xf>
    <xf numFmtId="0" fontId="6" fillId="0" borderId="131" xfId="5" applyFont="1" applyBorder="1" applyAlignment="1">
      <alignment horizontal="right" vertical="center"/>
    </xf>
    <xf numFmtId="0" fontId="6" fillId="0" borderId="132" xfId="5" applyFont="1" applyBorder="1" applyAlignment="1">
      <alignment horizontal="right" vertical="center"/>
    </xf>
    <xf numFmtId="0" fontId="9" fillId="0" borderId="134" xfId="5" applyFont="1" applyBorder="1" applyAlignment="1">
      <alignment horizontal="center" vertical="center"/>
    </xf>
    <xf numFmtId="0" fontId="9" fillId="2" borderId="121" xfId="5" applyFont="1" applyFill="1" applyBorder="1" applyAlignment="1">
      <alignment horizontal="left" vertical="center"/>
    </xf>
    <xf numFmtId="0" fontId="9" fillId="2" borderId="125" xfId="5" applyFont="1" applyFill="1" applyBorder="1" applyAlignment="1">
      <alignment horizontal="left" vertical="center"/>
    </xf>
    <xf numFmtId="0" fontId="6" fillId="2" borderId="130" xfId="5" applyFont="1" applyFill="1" applyBorder="1" applyAlignment="1">
      <alignment horizontal="center" vertical="center"/>
    </xf>
    <xf numFmtId="0" fontId="6" fillId="2" borderId="131" xfId="5" applyFont="1" applyFill="1" applyBorder="1" applyAlignment="1">
      <alignment horizontal="center" vertical="center"/>
    </xf>
    <xf numFmtId="0" fontId="6" fillId="2" borderId="132" xfId="5" applyFont="1" applyFill="1" applyBorder="1" applyAlignment="1">
      <alignment horizontal="center" vertical="center"/>
    </xf>
    <xf numFmtId="168" fontId="14" fillId="2" borderId="73" xfId="2" applyNumberFormat="1" applyFont="1" applyFill="1" applyBorder="1" applyAlignment="1">
      <alignment horizontal="center"/>
    </xf>
    <xf numFmtId="168" fontId="14" fillId="2" borderId="113" xfId="2" applyNumberFormat="1" applyFont="1" applyFill="1" applyBorder="1" applyAlignment="1">
      <alignment horizontal="center"/>
    </xf>
    <xf numFmtId="168" fontId="25" fillId="2" borderId="71" xfId="2" applyNumberFormat="1" applyFont="1" applyFill="1" applyBorder="1" applyAlignment="1">
      <alignment horizontal="right" indent="3"/>
    </xf>
    <xf numFmtId="168" fontId="25" fillId="2" borderId="146" xfId="2" applyNumberFormat="1" applyFont="1" applyFill="1" applyBorder="1" applyAlignment="1">
      <alignment horizontal="right" indent="3"/>
    </xf>
    <xf numFmtId="9" fontId="33" fillId="2" borderId="43" xfId="3" applyFont="1" applyFill="1" applyBorder="1" applyAlignment="1">
      <alignment horizontal="center"/>
    </xf>
    <xf numFmtId="9" fontId="33" fillId="2" borderId="61" xfId="3" applyFont="1" applyFill="1" applyBorder="1" applyAlignment="1">
      <alignment horizontal="center"/>
    </xf>
    <xf numFmtId="9" fontId="33" fillId="2" borderId="109" xfId="3" applyFont="1" applyFill="1" applyBorder="1" applyAlignment="1">
      <alignment horizontal="center"/>
    </xf>
    <xf numFmtId="9" fontId="33" fillId="2" borderId="170" xfId="3" applyFont="1" applyFill="1" applyBorder="1" applyAlignment="1">
      <alignment horizontal="center"/>
    </xf>
    <xf numFmtId="168" fontId="14" fillId="2" borderId="73" xfId="2" applyNumberFormat="1" applyFont="1" applyFill="1" applyBorder="1" applyAlignment="1">
      <alignment horizontal="right" indent="3"/>
    </xf>
    <xf numFmtId="168" fontId="14" fillId="2" borderId="33" xfId="2" applyNumberFormat="1" applyFont="1" applyFill="1" applyBorder="1" applyAlignment="1">
      <alignment horizontal="right" indent="3"/>
    </xf>
    <xf numFmtId="0" fontId="18" fillId="5" borderId="164" xfId="2" applyFont="1" applyFill="1" applyBorder="1" applyAlignment="1">
      <alignment horizontal="center" vertical="center"/>
    </xf>
    <xf numFmtId="0" fontId="18" fillId="5" borderId="153" xfId="2" applyFont="1" applyFill="1" applyBorder="1" applyAlignment="1">
      <alignment horizontal="center" vertical="center"/>
    </xf>
    <xf numFmtId="0" fontId="18" fillId="5" borderId="165" xfId="2" applyFont="1" applyFill="1" applyBorder="1" applyAlignment="1">
      <alignment horizontal="center" vertical="center"/>
    </xf>
    <xf numFmtId="0" fontId="18" fillId="5" borderId="166" xfId="2" applyFont="1" applyFill="1" applyBorder="1" applyAlignment="1">
      <alignment horizontal="center" vertical="center"/>
    </xf>
    <xf numFmtId="0" fontId="18" fillId="5" borderId="168" xfId="2" applyFont="1" applyFill="1" applyBorder="1" applyAlignment="1">
      <alignment horizontal="center" vertical="center"/>
    </xf>
    <xf numFmtId="0" fontId="18" fillId="5" borderId="169" xfId="2" applyFont="1" applyFill="1" applyBorder="1" applyAlignment="1">
      <alignment horizontal="center" vertical="center"/>
    </xf>
    <xf numFmtId="0" fontId="18" fillId="5" borderId="27" xfId="2" applyFont="1" applyFill="1" applyBorder="1" applyAlignment="1">
      <alignment horizontal="center" vertical="center"/>
    </xf>
    <xf numFmtId="0" fontId="18" fillId="5" borderId="40" xfId="2" applyFont="1" applyFill="1" applyBorder="1" applyAlignment="1">
      <alignment horizontal="center" vertical="center"/>
    </xf>
    <xf numFmtId="0" fontId="18" fillId="5" borderId="150" xfId="2" applyFont="1" applyFill="1" applyBorder="1" applyAlignment="1">
      <alignment horizontal="center" vertical="center"/>
    </xf>
    <xf numFmtId="0" fontId="18" fillId="5" borderId="151" xfId="2" applyFont="1" applyFill="1" applyBorder="1" applyAlignment="1">
      <alignment horizontal="center" vertical="center"/>
    </xf>
    <xf numFmtId="0" fontId="18" fillId="5" borderId="154" xfId="2" applyFont="1" applyFill="1" applyBorder="1" applyAlignment="1">
      <alignment horizontal="center" vertical="center"/>
    </xf>
    <xf numFmtId="0" fontId="18" fillId="5" borderId="71" xfId="10" applyFont="1" applyFill="1" applyBorder="1" applyAlignment="1">
      <alignment horizontal="center" vertical="center"/>
    </xf>
    <xf numFmtId="0" fontId="18" fillId="5" borderId="171" xfId="10" applyFont="1" applyFill="1" applyBorder="1" applyAlignment="1">
      <alignment horizontal="center" vertical="center"/>
    </xf>
    <xf numFmtId="0" fontId="18" fillId="5" borderId="172" xfId="10" applyFont="1" applyFill="1" applyBorder="1" applyAlignment="1">
      <alignment horizontal="center" vertical="center"/>
    </xf>
    <xf numFmtId="0" fontId="41" fillId="2" borderId="176" xfId="10" applyFont="1" applyFill="1" applyBorder="1" applyAlignment="1">
      <alignment horizontal="center" vertical="center"/>
    </xf>
    <xf numFmtId="0" fontId="41" fillId="2" borderId="177" xfId="10" applyFont="1" applyFill="1" applyBorder="1" applyAlignment="1">
      <alignment horizontal="center" vertical="center"/>
    </xf>
    <xf numFmtId="0" fontId="41" fillId="2" borderId="109" xfId="10" applyFont="1" applyFill="1" applyBorder="1" applyAlignment="1">
      <alignment horizontal="center" vertical="center"/>
    </xf>
    <xf numFmtId="0" fontId="41" fillId="2" borderId="110" xfId="10" applyFont="1" applyFill="1" applyBorder="1" applyAlignment="1">
      <alignment horizontal="center" vertical="center"/>
    </xf>
    <xf numFmtId="0" fontId="18" fillId="5" borderId="120" xfId="10" applyFont="1" applyFill="1" applyBorder="1" applyAlignment="1">
      <alignment horizontal="center" vertical="center"/>
    </xf>
    <xf numFmtId="0" fontId="18" fillId="5" borderId="124" xfId="10" applyFont="1" applyFill="1" applyBorder="1" applyAlignment="1">
      <alignment horizontal="center" vertical="center"/>
    </xf>
    <xf numFmtId="0" fontId="18" fillId="5" borderId="35" xfId="10" applyFont="1" applyFill="1" applyBorder="1" applyAlignment="1">
      <alignment horizontal="center" vertical="center"/>
    </xf>
    <xf numFmtId="0" fontId="18" fillId="5" borderId="36" xfId="10" applyFont="1" applyFill="1" applyBorder="1" applyAlignment="1">
      <alignment horizontal="center" vertical="center"/>
    </xf>
    <xf numFmtId="0" fontId="18" fillId="5" borderId="139" xfId="10" applyFont="1" applyFill="1" applyBorder="1" applyAlignment="1">
      <alignment horizontal="center" vertical="center"/>
    </xf>
    <xf numFmtId="0" fontId="18" fillId="5" borderId="117" xfId="10" applyFont="1" applyFill="1" applyBorder="1" applyAlignment="1">
      <alignment horizontal="center" vertical="center"/>
    </xf>
    <xf numFmtId="171" fontId="31" fillId="2" borderId="35" xfId="11" applyNumberFormat="1" applyFont="1" applyFill="1" applyBorder="1" applyAlignment="1">
      <alignment horizontal="center"/>
    </xf>
    <xf numFmtId="171" fontId="31" fillId="2" borderId="36" xfId="11" applyNumberFormat="1" applyFont="1" applyFill="1" applyBorder="1" applyAlignment="1">
      <alignment horizontal="center"/>
    </xf>
    <xf numFmtId="171" fontId="31" fillId="2" borderId="184" xfId="11" applyNumberFormat="1" applyFont="1" applyFill="1" applyBorder="1" applyAlignment="1">
      <alignment horizontal="center"/>
    </xf>
    <xf numFmtId="171" fontId="31" fillId="2" borderId="139" xfId="11" applyNumberFormat="1" applyFont="1" applyFill="1" applyBorder="1" applyAlignment="1">
      <alignment horizontal="center"/>
    </xf>
    <xf numFmtId="0" fontId="10" fillId="5" borderId="171" xfId="2" applyFont="1" applyFill="1" applyBorder="1" applyAlignment="1">
      <alignment horizontal="center" vertical="center"/>
    </xf>
    <xf numFmtId="0" fontId="32" fillId="2" borderId="176" xfId="2" applyFont="1" applyFill="1" applyBorder="1" applyAlignment="1">
      <alignment horizontal="center" vertical="center"/>
    </xf>
    <xf numFmtId="0" fontId="32" fillId="2" borderId="177" xfId="2" applyFont="1" applyFill="1" applyBorder="1" applyAlignment="1">
      <alignment horizontal="center" vertical="center"/>
    </xf>
    <xf numFmtId="0" fontId="32" fillId="2" borderId="109" xfId="2" applyFont="1" applyFill="1" applyBorder="1" applyAlignment="1">
      <alignment horizontal="center" vertical="center"/>
    </xf>
    <xf numFmtId="0" fontId="32" fillId="2" borderId="110" xfId="2" applyFont="1" applyFill="1" applyBorder="1" applyAlignment="1">
      <alignment horizontal="center" vertical="center"/>
    </xf>
    <xf numFmtId="0" fontId="10" fillId="5" borderId="120" xfId="2" applyFont="1" applyFill="1" applyBorder="1" applyAlignment="1">
      <alignment horizontal="center" vertical="center"/>
    </xf>
    <xf numFmtId="0" fontId="10" fillId="5" borderId="124" xfId="2" applyFont="1" applyFill="1" applyBorder="1" applyAlignment="1">
      <alignment horizontal="center" vertical="center"/>
    </xf>
    <xf numFmtId="0" fontId="10" fillId="5" borderId="139" xfId="2" applyFont="1" applyFill="1" applyBorder="1" applyAlignment="1">
      <alignment horizontal="center" vertical="center"/>
    </xf>
    <xf numFmtId="0" fontId="10" fillId="5" borderId="117" xfId="2" applyFont="1" applyFill="1" applyBorder="1" applyAlignment="1">
      <alignment horizontal="center" vertical="center"/>
    </xf>
    <xf numFmtId="171" fontId="32" fillId="2" borderId="35" xfId="14" applyNumberFormat="1" applyFont="1" applyFill="1" applyBorder="1" applyAlignment="1">
      <alignment horizontal="center"/>
    </xf>
    <xf numFmtId="171" fontId="32" fillId="2" borderId="139" xfId="14" applyNumberFormat="1" applyFont="1" applyFill="1" applyBorder="1" applyAlignment="1">
      <alignment horizontal="center"/>
    </xf>
    <xf numFmtId="171" fontId="32" fillId="2" borderId="184" xfId="14" applyNumberFormat="1" applyFont="1" applyFill="1" applyBorder="1" applyAlignment="1">
      <alignment horizontal="center"/>
    </xf>
    <xf numFmtId="0" fontId="17" fillId="5" borderId="195" xfId="12" applyFont="1" applyFill="1" applyBorder="1" applyAlignment="1">
      <alignment horizontal="center" vertical="center"/>
    </xf>
    <xf numFmtId="0" fontId="17" fillId="5" borderId="196" xfId="12" applyFont="1" applyFill="1" applyBorder="1" applyAlignment="1">
      <alignment horizontal="center" vertical="center"/>
    </xf>
    <xf numFmtId="0" fontId="17" fillId="5" borderId="201" xfId="12" applyFont="1" applyFill="1" applyBorder="1" applyAlignment="1">
      <alignment horizontal="center" vertical="center"/>
    </xf>
    <xf numFmtId="0" fontId="17" fillId="5" borderId="202" xfId="12" applyFont="1" applyFill="1" applyBorder="1" applyAlignment="1">
      <alignment horizontal="center" vertical="center"/>
    </xf>
    <xf numFmtId="0" fontId="17" fillId="5" borderId="197" xfId="12" applyFont="1" applyFill="1" applyBorder="1" applyAlignment="1">
      <alignment horizontal="center" vertical="center"/>
    </xf>
    <xf numFmtId="0" fontId="17" fillId="5" borderId="198" xfId="12" applyFont="1" applyFill="1" applyBorder="1" applyAlignment="1">
      <alignment horizontal="center" vertical="center"/>
    </xf>
    <xf numFmtId="0" fontId="17" fillId="5" borderId="199" xfId="12" applyFont="1" applyFill="1" applyBorder="1" applyAlignment="1">
      <alignment horizontal="center" vertical="center"/>
    </xf>
    <xf numFmtId="171" fontId="32" fillId="2" borderId="212" xfId="14" applyNumberFormat="1" applyFont="1" applyFill="1" applyBorder="1" applyAlignment="1">
      <alignment horizontal="center" vertical="center"/>
    </xf>
    <xf numFmtId="171" fontId="32" fillId="2" borderId="213" xfId="14" applyNumberFormat="1" applyFont="1" applyFill="1" applyBorder="1" applyAlignment="1">
      <alignment horizontal="center" vertical="center"/>
    </xf>
    <xf numFmtId="171" fontId="32" fillId="2" borderId="211" xfId="14" applyNumberFormat="1" applyFont="1" applyFill="1" applyBorder="1" applyAlignment="1">
      <alignment horizontal="center" vertical="center"/>
    </xf>
    <xf numFmtId="171" fontId="32" fillId="2" borderId="214" xfId="14" applyNumberFormat="1" applyFont="1" applyFill="1" applyBorder="1" applyAlignment="1">
      <alignment horizontal="center" vertical="center"/>
    </xf>
    <xf numFmtId="171" fontId="32" fillId="2" borderId="215" xfId="14" applyNumberFormat="1" applyFont="1" applyFill="1" applyBorder="1" applyAlignment="1">
      <alignment horizontal="center" vertical="center"/>
    </xf>
    <xf numFmtId="3" fontId="12" fillId="2" borderId="73" xfId="2" applyNumberFormat="1" applyFill="1" applyBorder="1" applyAlignment="1">
      <alignment horizontal="right" indent="2"/>
    </xf>
    <xf numFmtId="3" fontId="12" fillId="2" borderId="226" xfId="2" applyNumberFormat="1" applyFill="1" applyBorder="1" applyAlignment="1">
      <alignment horizontal="right" indent="2"/>
    </xf>
    <xf numFmtId="168" fontId="14" fillId="2" borderId="227" xfId="2" applyNumberFormat="1" applyFont="1" applyFill="1" applyBorder="1" applyAlignment="1">
      <alignment horizontal="right" indent="3"/>
    </xf>
    <xf numFmtId="168" fontId="14" fillId="2" borderId="226" xfId="2" applyNumberFormat="1" applyFont="1" applyFill="1" applyBorder="1" applyAlignment="1">
      <alignment horizontal="center"/>
    </xf>
    <xf numFmtId="168" fontId="14" fillId="2" borderId="227" xfId="2" applyNumberFormat="1" applyFont="1" applyFill="1" applyBorder="1" applyAlignment="1">
      <alignment horizontal="center"/>
    </xf>
    <xf numFmtId="168" fontId="14" fillId="2" borderId="33" xfId="2" applyNumberFormat="1" applyFont="1" applyFill="1" applyBorder="1" applyAlignment="1">
      <alignment horizontal="center"/>
    </xf>
    <xf numFmtId="9" fontId="33" fillId="2" borderId="229" xfId="3" applyFont="1" applyFill="1" applyBorder="1" applyAlignment="1">
      <alignment horizontal="center"/>
    </xf>
    <xf numFmtId="0" fontId="12" fillId="2" borderId="230" xfId="2" applyFill="1" applyBorder="1" applyAlignment="1">
      <alignment horizontal="center"/>
    </xf>
    <xf numFmtId="0" fontId="12" fillId="2" borderId="40" xfId="2" applyFill="1" applyBorder="1" applyAlignment="1">
      <alignment horizontal="center"/>
    </xf>
    <xf numFmtId="9" fontId="33" fillId="2" borderId="73" xfId="3" applyFont="1" applyFill="1" applyBorder="1" applyAlignment="1">
      <alignment horizontal="right"/>
    </xf>
    <xf numFmtId="9" fontId="33" fillId="2" borderId="226" xfId="3" applyFont="1" applyFill="1" applyBorder="1" applyAlignment="1">
      <alignment horizontal="right"/>
    </xf>
    <xf numFmtId="9" fontId="33" fillId="2" borderId="227" xfId="3" applyFont="1" applyFill="1" applyBorder="1" applyAlignment="1">
      <alignment horizontal="right"/>
    </xf>
    <xf numFmtId="9" fontId="33" fillId="2" borderId="33" xfId="3" applyFont="1" applyFill="1" applyBorder="1" applyAlignment="1">
      <alignment horizontal="right"/>
    </xf>
    <xf numFmtId="9" fontId="33" fillId="2" borderId="103" xfId="3" applyFont="1" applyFill="1" applyBorder="1" applyAlignment="1">
      <alignment horizontal="right"/>
    </xf>
    <xf numFmtId="9" fontId="33" fillId="2" borderId="105" xfId="3" applyFont="1" applyFill="1" applyBorder="1" applyAlignment="1">
      <alignment horizontal="right"/>
    </xf>
    <xf numFmtId="9" fontId="33" fillId="2" borderId="228" xfId="3" applyFont="1" applyFill="1" applyBorder="1" applyAlignment="1">
      <alignment horizontal="right"/>
    </xf>
    <xf numFmtId="9" fontId="33" fillId="2" borderId="107" xfId="3" applyFont="1" applyFill="1" applyBorder="1" applyAlignment="1">
      <alignment horizontal="right"/>
    </xf>
    <xf numFmtId="0" fontId="18" fillId="5" borderId="124" xfId="2" applyFont="1" applyFill="1" applyBorder="1" applyAlignment="1">
      <alignment horizontal="center" vertical="center"/>
    </xf>
    <xf numFmtId="0" fontId="18" fillId="5" borderId="216" xfId="2" applyFont="1" applyFill="1" applyBorder="1" applyAlignment="1">
      <alignment horizontal="center" vertical="center"/>
    </xf>
    <xf numFmtId="0" fontId="18" fillId="5" borderId="218" xfId="2" applyFont="1" applyFill="1" applyBorder="1" applyAlignment="1">
      <alignment horizontal="center" vertical="center"/>
    </xf>
    <xf numFmtId="0" fontId="18" fillId="5" borderId="217" xfId="2" applyFont="1" applyFill="1" applyBorder="1" applyAlignment="1">
      <alignment horizontal="center" vertical="center"/>
    </xf>
    <xf numFmtId="0" fontId="18" fillId="5" borderId="219" xfId="2" applyFont="1" applyFill="1" applyBorder="1" applyAlignment="1">
      <alignment horizontal="center" vertical="center"/>
    </xf>
    <xf numFmtId="0" fontId="18" fillId="5" borderId="99" xfId="2" applyFont="1" applyFill="1" applyBorder="1" applyAlignment="1">
      <alignment horizontal="center" vertical="center"/>
    </xf>
    <xf numFmtId="0" fontId="18" fillId="5" borderId="109" xfId="2" applyFont="1" applyFill="1" applyBorder="1" applyAlignment="1">
      <alignment horizontal="center" vertical="center"/>
    </xf>
    <xf numFmtId="0" fontId="18" fillId="5" borderId="100" xfId="2" applyFont="1" applyFill="1" applyBorder="1" applyAlignment="1">
      <alignment horizontal="center" vertical="center"/>
    </xf>
    <xf numFmtId="0" fontId="18" fillId="5" borderId="224" xfId="2" applyFont="1" applyFill="1" applyBorder="1" applyAlignment="1">
      <alignment horizontal="center" vertical="center"/>
    </xf>
    <xf numFmtId="0" fontId="18" fillId="5" borderId="223" xfId="2" applyFont="1" applyFill="1" applyBorder="1" applyAlignment="1">
      <alignment horizontal="center" vertical="center"/>
    </xf>
    <xf numFmtId="0" fontId="18" fillId="5" borderId="225" xfId="2" applyFont="1" applyFill="1" applyBorder="1" applyAlignment="1">
      <alignment horizontal="center" vertical="center"/>
    </xf>
    <xf numFmtId="0" fontId="18" fillId="5" borderId="170" xfId="2" applyFont="1" applyFill="1" applyBorder="1" applyAlignment="1">
      <alignment horizontal="center" vertical="center"/>
    </xf>
    <xf numFmtId="0" fontId="12" fillId="0" borderId="71" xfId="2" applyBorder="1" applyAlignment="1">
      <alignment horizontal="center"/>
    </xf>
    <xf numFmtId="0" fontId="12" fillId="0" borderId="172" xfId="2" applyBorder="1" applyAlignment="1">
      <alignment horizontal="center"/>
    </xf>
    <xf numFmtId="0" fontId="12" fillId="2" borderId="185" xfId="2" applyFill="1" applyBorder="1" applyAlignment="1">
      <alignment horizontal="center"/>
    </xf>
    <xf numFmtId="0" fontId="12" fillId="2" borderId="146" xfId="2" applyFill="1" applyBorder="1" applyAlignment="1">
      <alignment horizontal="center"/>
    </xf>
    <xf numFmtId="0" fontId="18" fillId="5" borderId="116" xfId="2" applyFont="1" applyFill="1" applyBorder="1" applyAlignment="1">
      <alignment horizontal="center" vertical="center" wrapText="1"/>
    </xf>
    <xf numFmtId="0" fontId="18" fillId="5" borderId="41" xfId="2" applyFont="1" applyFill="1" applyBorder="1" applyAlignment="1">
      <alignment horizontal="center" vertical="center" wrapText="1"/>
    </xf>
    <xf numFmtId="0" fontId="18" fillId="5" borderId="30" xfId="2" applyFont="1" applyFill="1" applyBorder="1" applyAlignment="1">
      <alignment horizontal="center" vertical="center"/>
    </xf>
    <xf numFmtId="4" fontId="32" fillId="2" borderId="35" xfId="16" applyNumberFormat="1" applyFont="1" applyFill="1" applyBorder="1" applyAlignment="1">
      <alignment horizontal="center"/>
    </xf>
    <xf numFmtId="4" fontId="32" fillId="2" borderId="139" xfId="16" applyNumberFormat="1" applyFont="1" applyFill="1" applyBorder="1" applyAlignment="1">
      <alignment horizontal="center"/>
    </xf>
    <xf numFmtId="4" fontId="14" fillId="2" borderId="139" xfId="2" applyNumberFormat="1" applyFont="1" applyFill="1" applyBorder="1" applyAlignment="1">
      <alignment horizontal="center"/>
    </xf>
    <xf numFmtId="171" fontId="32" fillId="2" borderId="36" xfId="16" applyNumberFormat="1" applyFont="1" applyFill="1" applyBorder="1" applyAlignment="1">
      <alignment horizontal="center"/>
    </xf>
    <xf numFmtId="171" fontId="14" fillId="2" borderId="36" xfId="2" applyNumberFormat="1" applyFont="1" applyFill="1" applyBorder="1" applyAlignment="1">
      <alignment horizontal="center"/>
    </xf>
    <xf numFmtId="0" fontId="29" fillId="5" borderId="120" xfId="2" applyFont="1" applyFill="1" applyBorder="1" applyAlignment="1">
      <alignment horizontal="center" vertical="center"/>
    </xf>
    <xf numFmtId="0" fontId="29" fillId="5" borderId="124" xfId="2" applyFont="1" applyFill="1" applyBorder="1" applyAlignment="1">
      <alignment horizontal="center" vertical="center"/>
    </xf>
    <xf numFmtId="0" fontId="29" fillId="5" borderId="71" xfId="2" applyFont="1" applyFill="1" applyBorder="1" applyAlignment="1">
      <alignment horizontal="center" vertical="center"/>
    </xf>
    <xf numFmtId="0" fontId="29" fillId="5" borderId="73" xfId="2" applyFont="1" applyFill="1" applyBorder="1" applyAlignment="1">
      <alignment horizontal="center" vertical="center"/>
    </xf>
    <xf numFmtId="0" fontId="29" fillId="5" borderId="117" xfId="2" applyFont="1" applyFill="1" applyBorder="1" applyAlignment="1">
      <alignment horizontal="center" vertical="center"/>
    </xf>
    <xf numFmtId="0" fontId="29" fillId="5" borderId="171" xfId="2" applyFont="1" applyFill="1" applyBorder="1" applyAlignment="1">
      <alignment horizontal="center" vertical="center"/>
    </xf>
    <xf numFmtId="0" fontId="17" fillId="5" borderId="71" xfId="2" applyFont="1" applyFill="1" applyBorder="1" applyAlignment="1">
      <alignment horizontal="center" vertical="center"/>
    </xf>
    <xf numFmtId="0" fontId="11" fillId="5" borderId="108" xfId="2" applyFont="1" applyFill="1" applyBorder="1" applyAlignment="1">
      <alignment horizontal="center" vertical="center"/>
    </xf>
    <xf numFmtId="0" fontId="11" fillId="5" borderId="109" xfId="2" applyFont="1" applyFill="1" applyBorder="1" applyAlignment="1">
      <alignment horizontal="center" vertical="center"/>
    </xf>
    <xf numFmtId="0" fontId="11" fillId="5" borderId="110" xfId="2" applyFont="1" applyFill="1" applyBorder="1" applyAlignment="1">
      <alignment horizontal="center" vertical="center"/>
    </xf>
    <xf numFmtId="0" fontId="17" fillId="5" borderId="35" xfId="2" applyFont="1" applyFill="1" applyBorder="1" applyAlignment="1">
      <alignment horizontal="center" vertical="center"/>
    </xf>
    <xf numFmtId="0" fontId="17" fillId="5" borderId="36" xfId="2" applyFont="1" applyFill="1" applyBorder="1" applyAlignment="1">
      <alignment horizontal="center" vertical="center"/>
    </xf>
    <xf numFmtId="0" fontId="17" fillId="5" borderId="139" xfId="2" applyFont="1" applyFill="1" applyBorder="1" applyAlignment="1">
      <alignment horizontal="center" vertical="center"/>
    </xf>
    <xf numFmtId="0" fontId="17" fillId="5" borderId="171" xfId="2" applyFont="1" applyFill="1" applyBorder="1" applyAlignment="1">
      <alignment horizontal="center" vertical="center"/>
    </xf>
    <xf numFmtId="0" fontId="17" fillId="5" borderId="172" xfId="2" applyFont="1" applyFill="1" applyBorder="1" applyAlignment="1">
      <alignment horizontal="center" vertical="center"/>
    </xf>
    <xf numFmtId="4" fontId="31" fillId="2" borderId="35" xfId="16" applyNumberFormat="1" applyFont="1" applyFill="1" applyBorder="1" applyAlignment="1">
      <alignment horizontal="center" vertical="center"/>
    </xf>
    <xf numFmtId="4" fontId="31" fillId="2" borderId="36" xfId="16" applyNumberFormat="1" applyFont="1" applyFill="1" applyBorder="1" applyAlignment="1">
      <alignment horizontal="center" vertical="center"/>
    </xf>
    <xf numFmtId="4" fontId="31" fillId="2" borderId="139" xfId="16" applyNumberFormat="1" applyFont="1" applyFill="1" applyBorder="1" applyAlignment="1">
      <alignment horizontal="center" vertical="center"/>
    </xf>
    <xf numFmtId="3" fontId="12" fillId="2" borderId="73" xfId="2" applyNumberFormat="1" applyFill="1" applyBorder="1" applyAlignment="1">
      <alignment horizontal="center"/>
    </xf>
    <xf numFmtId="3" fontId="12" fillId="2" borderId="226" xfId="2" applyNumberFormat="1" applyFill="1" applyBorder="1" applyAlignment="1">
      <alignment horizontal="center"/>
    </xf>
    <xf numFmtId="168" fontId="14" fillId="2" borderId="0" xfId="2" applyNumberFormat="1" applyFont="1" applyFill="1" applyAlignment="1">
      <alignment horizontal="center"/>
    </xf>
    <xf numFmtId="168" fontId="25" fillId="2" borderId="0" xfId="2" applyNumberFormat="1" applyFont="1" applyFill="1" applyAlignment="1">
      <alignment horizontal="center"/>
    </xf>
    <xf numFmtId="168" fontId="25" fillId="2" borderId="33" xfId="2" applyNumberFormat="1" applyFont="1" applyFill="1" applyBorder="1" applyAlignment="1">
      <alignment horizontal="center"/>
    </xf>
    <xf numFmtId="0" fontId="12" fillId="2" borderId="42" xfId="2" applyFill="1" applyBorder="1" applyAlignment="1">
      <alignment horizontal="center"/>
    </xf>
    <xf numFmtId="0" fontId="12" fillId="2" borderId="73" xfId="2" applyFill="1" applyBorder="1" applyAlignment="1">
      <alignment horizontal="center"/>
    </xf>
    <xf numFmtId="0" fontId="12" fillId="2" borderId="226" xfId="2" applyFill="1" applyBorder="1" applyAlignment="1">
      <alignment horizontal="center"/>
    </xf>
    <xf numFmtId="9" fontId="33" fillId="2" borderId="0" xfId="3" applyFont="1" applyFill="1" applyBorder="1" applyAlignment="1">
      <alignment horizontal="center"/>
    </xf>
    <xf numFmtId="9" fontId="33" fillId="2" borderId="33" xfId="3" applyFont="1" applyFill="1" applyBorder="1" applyAlignment="1">
      <alignment horizontal="center"/>
    </xf>
    <xf numFmtId="0" fontId="12" fillId="2" borderId="103" xfId="2" applyFill="1" applyBorder="1" applyAlignment="1">
      <alignment horizontal="center"/>
    </xf>
    <xf numFmtId="0" fontId="12" fillId="2" borderId="105" xfId="2" applyFill="1" applyBorder="1" applyAlignment="1">
      <alignment horizontal="center"/>
    </xf>
    <xf numFmtId="9" fontId="33" fillId="2" borderId="106" xfId="3" applyFont="1" applyFill="1" applyBorder="1" applyAlignment="1">
      <alignment horizontal="center"/>
    </xf>
    <xf numFmtId="9" fontId="33" fillId="2" borderId="107" xfId="3" applyFont="1" applyFill="1" applyBorder="1" applyAlignment="1">
      <alignment horizontal="center"/>
    </xf>
    <xf numFmtId="0" fontId="50" fillId="5" borderId="67" xfId="2" applyFont="1" applyFill="1" applyBorder="1" applyAlignment="1">
      <alignment horizontal="center" vertical="center"/>
    </xf>
    <xf numFmtId="0" fontId="50" fillId="5" borderId="44" xfId="2" applyFont="1" applyFill="1" applyBorder="1" applyAlignment="1">
      <alignment horizontal="center" vertical="center"/>
    </xf>
    <xf numFmtId="0" fontId="50" fillId="5" borderId="216" xfId="2" applyFont="1" applyFill="1" applyBorder="1" applyAlignment="1">
      <alignment horizontal="center" vertical="center"/>
    </xf>
    <xf numFmtId="0" fontId="50" fillId="5" borderId="243" xfId="2" applyFont="1" applyFill="1" applyBorder="1" applyAlignment="1">
      <alignment horizontal="center" vertical="center"/>
    </xf>
    <xf numFmtId="0" fontId="18" fillId="5" borderId="222" xfId="2" applyFont="1" applyFill="1" applyBorder="1" applyAlignment="1">
      <alignment horizontal="center" vertical="center"/>
    </xf>
    <xf numFmtId="0" fontId="18" fillId="5" borderId="43" xfId="2" applyFont="1" applyFill="1" applyBorder="1" applyAlignment="1">
      <alignment horizontal="center" vertical="center"/>
    </xf>
    <xf numFmtId="0" fontId="18" fillId="5" borderId="229" xfId="2" applyFont="1" applyFill="1" applyBorder="1" applyAlignment="1">
      <alignment horizontal="center" vertical="center"/>
    </xf>
    <xf numFmtId="0" fontId="18" fillId="5" borderId="66" xfId="2" applyFont="1" applyFill="1" applyBorder="1" applyAlignment="1">
      <alignment horizontal="center" vertical="center"/>
    </xf>
    <xf numFmtId="0" fontId="18" fillId="5" borderId="42" xfId="2" applyFont="1" applyFill="1" applyBorder="1" applyAlignment="1">
      <alignment horizontal="center" vertical="center"/>
    </xf>
    <xf numFmtId="0" fontId="12" fillId="2" borderId="0" xfId="2" applyFill="1" applyAlignment="1">
      <alignment horizontal="center"/>
    </xf>
    <xf numFmtId="0" fontId="12" fillId="2" borderId="33" xfId="2" applyFill="1" applyBorder="1" applyAlignment="1">
      <alignment horizontal="center"/>
    </xf>
    <xf numFmtId="0" fontId="18" fillId="5" borderId="245" xfId="2" applyFont="1" applyFill="1" applyBorder="1" applyAlignment="1">
      <alignment horizontal="center" vertical="center" wrapText="1"/>
    </xf>
    <xf numFmtId="0" fontId="18" fillId="5" borderId="45" xfId="2" applyFont="1" applyFill="1" applyBorder="1" applyAlignment="1">
      <alignment horizontal="center" vertical="center" wrapText="1"/>
    </xf>
    <xf numFmtId="0" fontId="31" fillId="2" borderId="250" xfId="2" applyFont="1" applyFill="1" applyBorder="1" applyAlignment="1">
      <alignment horizontal="center" vertical="center"/>
    </xf>
    <xf numFmtId="0" fontId="31" fillId="2" borderId="251" xfId="2" applyFont="1" applyFill="1" applyBorder="1" applyAlignment="1">
      <alignment horizontal="center" vertical="center"/>
    </xf>
    <xf numFmtId="0" fontId="31" fillId="2" borderId="39" xfId="2" applyFont="1" applyFill="1" applyBorder="1" applyAlignment="1">
      <alignment horizontal="center" vertical="center"/>
    </xf>
    <xf numFmtId="0" fontId="31" fillId="2" borderId="40" xfId="2" applyFont="1" applyFill="1" applyBorder="1" applyAlignment="1">
      <alignment horizontal="center" vertical="center"/>
    </xf>
    <xf numFmtId="171" fontId="31" fillId="2" borderId="130" xfId="16" applyNumberFormat="1" applyFont="1" applyFill="1" applyBorder="1" applyAlignment="1">
      <alignment horizontal="center"/>
    </xf>
    <xf numFmtId="171" fontId="31" fillId="2" borderId="131" xfId="16" applyNumberFormat="1" applyFont="1" applyFill="1" applyBorder="1" applyAlignment="1">
      <alignment horizontal="center"/>
    </xf>
    <xf numFmtId="171" fontId="31" fillId="2" borderId="147" xfId="16" applyNumberFormat="1" applyFont="1" applyFill="1" applyBorder="1" applyAlignment="1">
      <alignment horizontal="center"/>
    </xf>
    <xf numFmtId="0" fontId="18" fillId="5" borderId="116" xfId="2" applyFont="1" applyFill="1" applyBorder="1" applyAlignment="1">
      <alignment horizontal="center" vertical="center"/>
    </xf>
    <xf numFmtId="0" fontId="18" fillId="5" borderId="41" xfId="2" applyFont="1" applyFill="1" applyBorder="1" applyAlignment="1">
      <alignment horizontal="center" vertical="center"/>
    </xf>
    <xf numFmtId="0" fontId="18" fillId="5" borderId="28" xfId="2" applyFont="1" applyFill="1" applyBorder="1" applyAlignment="1">
      <alignment horizontal="center" vertical="center"/>
    </xf>
    <xf numFmtId="0" fontId="18" fillId="5" borderId="118" xfId="2" applyFont="1" applyFill="1" applyBorder="1" applyAlignment="1">
      <alignment horizontal="center" vertical="center"/>
    </xf>
    <xf numFmtId="0" fontId="18" fillId="5" borderId="133" xfId="2" applyFont="1" applyFill="1" applyBorder="1" applyAlignment="1">
      <alignment horizontal="center" vertical="center"/>
    </xf>
    <xf numFmtId="0" fontId="18" fillId="5" borderId="136" xfId="2" applyFont="1" applyFill="1" applyBorder="1" applyAlignment="1">
      <alignment horizontal="center" vertical="center"/>
    </xf>
    <xf numFmtId="0" fontId="44" fillId="2" borderId="176" xfId="2" applyFont="1" applyFill="1" applyBorder="1" applyAlignment="1">
      <alignment horizontal="center" vertical="center"/>
    </xf>
    <xf numFmtId="0" fontId="44" fillId="2" borderId="177" xfId="2" applyFont="1" applyFill="1" applyBorder="1" applyAlignment="1">
      <alignment horizontal="center" vertical="center"/>
    </xf>
    <xf numFmtId="0" fontId="44" fillId="2" borderId="109" xfId="2" applyFont="1" applyFill="1" applyBorder="1" applyAlignment="1">
      <alignment horizontal="center" vertical="center"/>
    </xf>
    <xf numFmtId="0" fontId="44" fillId="2" borderId="110" xfId="2" applyFont="1" applyFill="1" applyBorder="1" applyAlignment="1">
      <alignment horizontal="center" vertical="center"/>
    </xf>
    <xf numFmtId="4" fontId="32" fillId="2" borderId="35" xfId="16" applyNumberFormat="1" applyFont="1" applyFill="1" applyBorder="1" applyAlignment="1">
      <alignment horizontal="center" vertical="center"/>
    </xf>
    <xf numFmtId="4" fontId="32" fillId="2" borderId="139" xfId="16" applyNumberFormat="1" applyFont="1" applyFill="1" applyBorder="1" applyAlignment="1">
      <alignment horizontal="center" vertical="center"/>
    </xf>
    <xf numFmtId="171" fontId="32" fillId="2" borderId="35" xfId="16" applyNumberFormat="1" applyFont="1" applyFill="1" applyBorder="1" applyAlignment="1">
      <alignment horizontal="center" vertical="center"/>
    </xf>
    <xf numFmtId="171" fontId="32" fillId="2" borderId="139" xfId="16" applyNumberFormat="1" applyFont="1" applyFill="1" applyBorder="1" applyAlignment="1">
      <alignment horizontal="center" vertical="center"/>
    </xf>
    <xf numFmtId="171" fontId="32" fillId="2" borderId="184" xfId="16" applyNumberFormat="1" applyFont="1" applyFill="1" applyBorder="1" applyAlignment="1">
      <alignment horizontal="center" vertical="center"/>
    </xf>
    <xf numFmtId="0" fontId="10" fillId="5" borderId="120" xfId="2" applyFont="1" applyFill="1" applyBorder="1" applyAlignment="1">
      <alignment horizontal="center" vertical="center" wrapText="1"/>
    </xf>
    <xf numFmtId="0" fontId="10" fillId="5" borderId="70" xfId="2" applyFont="1" applyFill="1" applyBorder="1" applyAlignment="1">
      <alignment horizontal="center" vertical="center" wrapText="1"/>
    </xf>
    <xf numFmtId="0" fontId="10" fillId="5" borderId="71" xfId="2" applyFont="1" applyFill="1" applyBorder="1" applyAlignment="1">
      <alignment horizontal="center" vertical="center"/>
    </xf>
    <xf numFmtId="0" fontId="10" fillId="5" borderId="71" xfId="12" applyFont="1" applyFill="1" applyBorder="1" applyAlignment="1">
      <alignment horizontal="center" vertical="center"/>
    </xf>
    <xf numFmtId="0" fontId="10" fillId="5" borderId="108" xfId="12" applyFont="1" applyFill="1" applyBorder="1" applyAlignment="1">
      <alignment horizontal="center" vertical="center"/>
    </xf>
    <xf numFmtId="0" fontId="10" fillId="5" borderId="109" xfId="12" applyFont="1" applyFill="1" applyBorder="1" applyAlignment="1">
      <alignment horizontal="center" vertical="center"/>
    </xf>
    <xf numFmtId="0" fontId="10" fillId="5" borderId="110" xfId="12" applyFont="1" applyFill="1" applyBorder="1" applyAlignment="1">
      <alignment horizontal="center" vertical="center"/>
    </xf>
    <xf numFmtId="0" fontId="10" fillId="5" borderId="35" xfId="12" applyFont="1" applyFill="1" applyBorder="1" applyAlignment="1">
      <alignment horizontal="center"/>
    </xf>
    <xf numFmtId="0" fontId="10" fillId="5" borderId="36" xfId="12" applyFont="1" applyFill="1" applyBorder="1" applyAlignment="1">
      <alignment horizontal="center"/>
    </xf>
    <xf numFmtId="0" fontId="10" fillId="5" borderId="139" xfId="12" applyFont="1" applyFill="1" applyBorder="1" applyAlignment="1">
      <alignment horizontal="center"/>
    </xf>
    <xf numFmtId="0" fontId="10" fillId="5" borderId="184" xfId="12" applyFont="1" applyFill="1" applyBorder="1" applyAlignment="1">
      <alignment horizontal="center"/>
    </xf>
    <xf numFmtId="171" fontId="43" fillId="0" borderId="262" xfId="19" applyNumberFormat="1" applyFont="1" applyFill="1" applyBorder="1" applyAlignment="1">
      <alignment horizontal="center" vertical="center"/>
    </xf>
    <xf numFmtId="171" fontId="43" fillId="0" borderId="263" xfId="19" applyNumberFormat="1" applyFont="1" applyFill="1" applyBorder="1" applyAlignment="1">
      <alignment horizontal="center" vertical="center"/>
    </xf>
    <xf numFmtId="171" fontId="32" fillId="0" borderId="35" xfId="19" applyNumberFormat="1" applyFont="1" applyFill="1" applyBorder="1" applyAlignment="1">
      <alignment horizontal="center"/>
    </xf>
    <xf numFmtId="171" fontId="32" fillId="0" borderId="36" xfId="19" applyNumberFormat="1" applyFont="1" applyFill="1" applyBorder="1" applyAlignment="1">
      <alignment horizontal="center"/>
    </xf>
    <xf numFmtId="171" fontId="32" fillId="0" borderId="139" xfId="19" applyNumberFormat="1" applyFont="1" applyFill="1" applyBorder="1" applyAlignment="1">
      <alignment horizontal="center"/>
    </xf>
    <xf numFmtId="171" fontId="32" fillId="0" borderId="184" xfId="19" applyNumberFormat="1" applyFont="1" applyFill="1" applyBorder="1" applyAlignment="1">
      <alignment horizontal="center"/>
    </xf>
    <xf numFmtId="0" fontId="63" fillId="5" borderId="120" xfId="20" applyFont="1" applyFill="1" applyBorder="1" applyAlignment="1">
      <alignment horizontal="center" vertical="center" wrapText="1"/>
    </xf>
    <xf numFmtId="0" fontId="64" fillId="5" borderId="124" xfId="20" applyFont="1" applyFill="1" applyBorder="1" applyAlignment="1">
      <alignment horizontal="center" vertical="center" wrapText="1"/>
    </xf>
    <xf numFmtId="0" fontId="39" fillId="2" borderId="119" xfId="22" applyFont="1" applyFill="1" applyBorder="1" applyAlignment="1">
      <alignment horizontal="center" vertical="top"/>
    </xf>
    <xf numFmtId="0" fontId="39" fillId="2" borderId="69" xfId="22" applyFont="1" applyFill="1" applyBorder="1" applyAlignment="1">
      <alignment horizontal="center" vertical="top"/>
    </xf>
    <xf numFmtId="0" fontId="39" fillId="2" borderId="65" xfId="22" applyFont="1" applyFill="1" applyBorder="1" applyAlignment="1">
      <alignment horizontal="center" vertical="top"/>
    </xf>
    <xf numFmtId="0" fontId="39" fillId="2" borderId="141" xfId="22" applyFont="1" applyFill="1" applyBorder="1" applyAlignment="1">
      <alignment horizontal="center" vertical="top"/>
    </xf>
    <xf numFmtId="0" fontId="39" fillId="2" borderId="32" xfId="22" applyFont="1" applyFill="1" applyBorder="1" applyAlignment="1">
      <alignment horizontal="center" vertical="top"/>
    </xf>
    <xf numFmtId="0" fontId="40" fillId="2" borderId="283" xfId="22" applyFont="1" applyFill="1" applyBorder="1" applyAlignment="1">
      <alignment horizontal="center" vertical="top"/>
    </xf>
    <xf numFmtId="0" fontId="40" fillId="2" borderId="69" xfId="22" applyFont="1" applyFill="1" applyBorder="1" applyAlignment="1">
      <alignment horizontal="center" vertical="top"/>
    </xf>
    <xf numFmtId="0" fontId="40" fillId="2" borderId="289" xfId="22" applyFont="1" applyFill="1" applyBorder="1" applyAlignment="1">
      <alignment horizontal="center" vertical="top"/>
    </xf>
    <xf numFmtId="0" fontId="58" fillId="2" borderId="303" xfId="22" applyFont="1" applyFill="1" applyBorder="1" applyAlignment="1">
      <alignment horizontal="center" vertical="center"/>
    </xf>
    <xf numFmtId="0" fontId="58" fillId="2" borderId="304" xfId="22" applyFont="1" applyFill="1" applyBorder="1" applyAlignment="1">
      <alignment horizontal="center" vertical="center"/>
    </xf>
    <xf numFmtId="0" fontId="58" fillId="2" borderId="305" xfId="22" applyFont="1" applyFill="1" applyBorder="1" applyAlignment="1">
      <alignment horizontal="center" vertical="center"/>
    </xf>
    <xf numFmtId="0" fontId="31" fillId="2" borderId="65" xfId="22" applyFont="1" applyFill="1" applyBorder="1" applyAlignment="1">
      <alignment horizontal="left" vertical="center" wrapText="1"/>
    </xf>
    <xf numFmtId="0" fontId="31" fillId="2" borderId="69" xfId="22" applyFont="1" applyFill="1" applyBorder="1" applyAlignment="1">
      <alignment horizontal="left" vertical="center" wrapText="1"/>
    </xf>
    <xf numFmtId="0" fontId="31" fillId="2" borderId="72" xfId="22" applyFont="1" applyFill="1" applyBorder="1" applyAlignment="1">
      <alignment horizontal="left" vertical="center" wrapText="1"/>
    </xf>
    <xf numFmtId="0" fontId="31" fillId="2" borderId="65" xfId="22" applyFont="1" applyFill="1" applyBorder="1" applyAlignment="1">
      <alignment horizontal="left" vertical="center"/>
    </xf>
    <xf numFmtId="0" fontId="31" fillId="2" borderId="72" xfId="22" applyFont="1" applyFill="1" applyBorder="1" applyAlignment="1">
      <alignment horizontal="left" vertical="center"/>
    </xf>
    <xf numFmtId="0" fontId="31" fillId="2" borderId="69" xfId="22" applyFont="1" applyFill="1" applyBorder="1" applyAlignment="1">
      <alignment horizontal="left" vertical="center"/>
    </xf>
    <xf numFmtId="0" fontId="17" fillId="5" borderId="318" xfId="24" applyFont="1" applyFill="1" applyBorder="1" applyAlignment="1">
      <alignment horizontal="center" vertical="center" wrapText="1"/>
    </xf>
    <xf numFmtId="0" fontId="17" fillId="5" borderId="320" xfId="24" applyFont="1" applyFill="1" applyBorder="1" applyAlignment="1">
      <alignment horizontal="center" vertical="center" wrapText="1"/>
    </xf>
    <xf numFmtId="0" fontId="17" fillId="5" borderId="35" xfId="24" applyFont="1" applyFill="1" applyBorder="1" applyAlignment="1">
      <alignment horizontal="center"/>
    </xf>
    <xf numFmtId="0" fontId="17" fillId="5" borderId="139" xfId="24" applyFont="1" applyFill="1" applyBorder="1" applyAlignment="1">
      <alignment horizontal="center"/>
    </xf>
    <xf numFmtId="0" fontId="17" fillId="5" borderId="318" xfId="24" applyFont="1" applyFill="1" applyBorder="1" applyAlignment="1">
      <alignment horizontal="center" vertical="center"/>
    </xf>
    <xf numFmtId="0" fontId="17" fillId="5" borderId="320" xfId="24" applyFont="1" applyFill="1" applyBorder="1" applyAlignment="1">
      <alignment horizontal="center" vertical="center"/>
    </xf>
    <xf numFmtId="0" fontId="81" fillId="22" borderId="344" xfId="26" applyFont="1" applyFill="1" applyBorder="1" applyAlignment="1">
      <alignment horizontal="center" vertical="center" wrapText="1"/>
    </xf>
    <xf numFmtId="0" fontId="81" fillId="22" borderId="345" xfId="26" applyFont="1" applyFill="1" applyBorder="1" applyAlignment="1">
      <alignment horizontal="center" vertical="center" wrapText="1"/>
    </xf>
    <xf numFmtId="0" fontId="81" fillId="22" borderId="351" xfId="26" applyFont="1" applyFill="1" applyBorder="1" applyAlignment="1">
      <alignment horizontal="center" vertical="center" wrapText="1"/>
    </xf>
    <xf numFmtId="0" fontId="81" fillId="22" borderId="352" xfId="26" applyFont="1" applyFill="1" applyBorder="1" applyAlignment="1">
      <alignment horizontal="center" vertical="center" wrapText="1"/>
    </xf>
    <xf numFmtId="0" fontId="81" fillId="22" borderId="363" xfId="26" applyFont="1" applyFill="1" applyBorder="1" applyAlignment="1">
      <alignment horizontal="center" vertical="center" wrapText="1"/>
    </xf>
    <xf numFmtId="0" fontId="81" fillId="22" borderId="364" xfId="26" applyFont="1" applyFill="1" applyBorder="1" applyAlignment="1">
      <alignment horizontal="center" vertical="center" wrapText="1"/>
    </xf>
    <xf numFmtId="0" fontId="6" fillId="2" borderId="0" xfId="9" applyFont="1" applyFill="1" applyAlignment="1">
      <alignment horizontal="left"/>
    </xf>
    <xf numFmtId="0" fontId="80" fillId="22" borderId="26" xfId="26" applyFont="1" applyFill="1" applyBorder="1" applyAlignment="1">
      <alignment horizontal="center" vertical="center" wrapText="1"/>
    </xf>
    <xf numFmtId="0" fontId="80" fillId="22" borderId="66" xfId="26" applyFont="1" applyFill="1" applyBorder="1" applyAlignment="1">
      <alignment horizontal="center" vertical="center" wrapText="1"/>
    </xf>
    <xf numFmtId="0" fontId="80" fillId="22" borderId="32" xfId="26" applyFont="1" applyFill="1" applyBorder="1" applyAlignment="1">
      <alignment horizontal="center" vertical="center" wrapText="1"/>
    </xf>
    <xf numFmtId="0" fontId="80" fillId="22" borderId="0" xfId="26" applyFont="1" applyFill="1" applyAlignment="1">
      <alignment horizontal="center" vertical="center" wrapText="1"/>
    </xf>
    <xf numFmtId="0" fontId="80" fillId="22" borderId="39" xfId="26" applyFont="1" applyFill="1" applyBorder="1" applyAlignment="1">
      <alignment horizontal="center" vertical="center" wrapText="1"/>
    </xf>
    <xf numFmtId="0" fontId="80" fillId="22" borderId="42" xfId="26" applyFont="1" applyFill="1" applyBorder="1" applyAlignment="1">
      <alignment horizontal="center" vertical="center" wrapText="1"/>
    </xf>
    <xf numFmtId="0" fontId="86" fillId="2" borderId="0" xfId="9" applyFont="1" applyFill="1" applyAlignment="1">
      <alignment horizontal="left"/>
    </xf>
    <xf numFmtId="0" fontId="3" fillId="5" borderId="409" xfId="2" applyFont="1" applyFill="1" applyBorder="1" applyAlignment="1">
      <alignment horizontal="center" vertical="center"/>
    </xf>
    <xf numFmtId="1" fontId="12" fillId="8" borderId="99" xfId="0" applyNumberFormat="1" applyFont="1" applyFill="1" applyBorder="1" applyAlignment="1">
      <alignment horizontal="center" vertical="center"/>
    </xf>
    <xf numFmtId="1" fontId="12" fillId="8" borderId="67" xfId="0" applyNumberFormat="1" applyFont="1" applyFill="1" applyBorder="1" applyAlignment="1">
      <alignment horizontal="center" vertical="center"/>
    </xf>
    <xf numFmtId="1" fontId="12" fillId="8" borderId="98" xfId="0" applyNumberFormat="1" applyFont="1" applyFill="1" applyBorder="1" applyAlignment="1">
      <alignment horizontal="center" vertical="center"/>
    </xf>
    <xf numFmtId="1" fontId="25" fillId="8" borderId="66" xfId="0" applyNumberFormat="1" applyFont="1" applyFill="1" applyBorder="1" applyAlignment="1">
      <alignment horizontal="center" vertical="center"/>
    </xf>
    <xf numFmtId="1" fontId="12" fillId="2" borderId="43" xfId="0" applyNumberFormat="1" applyFont="1" applyFill="1" applyBorder="1" applyAlignment="1">
      <alignment horizontal="center" vertical="center"/>
    </xf>
    <xf numFmtId="167" fontId="12" fillId="2" borderId="43" xfId="2" applyNumberFormat="1" applyFill="1" applyBorder="1" applyAlignment="1">
      <alignment horizontal="center"/>
    </xf>
    <xf numFmtId="167" fontId="12" fillId="2" borderId="43" xfId="2" applyNumberFormat="1" applyFill="1" applyBorder="1"/>
    <xf numFmtId="0" fontId="35" fillId="0" borderId="0" xfId="0" applyFont="1" applyBorder="1"/>
    <xf numFmtId="0" fontId="37" fillId="2" borderId="0" xfId="2" applyFont="1" applyFill="1" applyBorder="1"/>
    <xf numFmtId="0" fontId="37" fillId="2" borderId="0" xfId="2" applyFont="1" applyFill="1" applyBorder="1" applyAlignment="1">
      <alignment horizontal="center"/>
    </xf>
    <xf numFmtId="165" fontId="37" fillId="2" borderId="0" xfId="2" applyNumberFormat="1" applyFont="1" applyFill="1" applyBorder="1"/>
    <xf numFmtId="165" fontId="37" fillId="2" borderId="0" xfId="3" applyNumberFormat="1" applyFont="1" applyFill="1" applyBorder="1" applyAlignment="1">
      <alignment horizontal="center"/>
    </xf>
    <xf numFmtId="194" fontId="38" fillId="0" borderId="0" xfId="29" applyNumberFormat="1" applyFont="1" applyBorder="1"/>
    <xf numFmtId="0" fontId="38" fillId="0" borderId="0" xfId="0" pivotButton="1" applyFont="1" applyBorder="1"/>
    <xf numFmtId="1" fontId="37" fillId="2" borderId="0" xfId="2" applyNumberFormat="1" applyFont="1" applyFill="1" applyBorder="1"/>
    <xf numFmtId="1" fontId="38" fillId="0" borderId="0" xfId="0" applyNumberFormat="1" applyFont="1" applyBorder="1"/>
    <xf numFmtId="0" fontId="37" fillId="2" borderId="0" xfId="2" applyFont="1" applyFill="1" applyBorder="1" applyAlignment="1">
      <alignment vertical="center"/>
    </xf>
    <xf numFmtId="0" fontId="37" fillId="0" borderId="0" xfId="2" applyFont="1" applyBorder="1" applyAlignment="1">
      <alignment vertical="center"/>
    </xf>
    <xf numFmtId="2" fontId="37" fillId="0" borderId="0" xfId="2" applyNumberFormat="1" applyFont="1" applyBorder="1"/>
    <xf numFmtId="1" fontId="3" fillId="2" borderId="407" xfId="2" applyNumberFormat="1" applyFont="1" applyFill="1" applyBorder="1" applyAlignment="1">
      <alignment horizontal="center" vertical="center"/>
    </xf>
    <xf numFmtId="0" fontId="0" fillId="0" borderId="0" xfId="0" applyBorder="1"/>
    <xf numFmtId="0" fontId="12" fillId="0" borderId="0" xfId="2" applyBorder="1"/>
    <xf numFmtId="0" fontId="38" fillId="0" borderId="0" xfId="0" applyFont="1" applyBorder="1" applyAlignment="1">
      <alignment horizontal="left"/>
    </xf>
    <xf numFmtId="0" fontId="38" fillId="0" borderId="0" xfId="0" applyNumberFormat="1" applyFont="1" applyBorder="1"/>
    <xf numFmtId="0" fontId="38" fillId="0" borderId="0" xfId="0" applyFont="1" applyFill="1" applyBorder="1"/>
    <xf numFmtId="0" fontId="38" fillId="0" borderId="0" xfId="0" applyFont="1" applyFill="1" applyBorder="1" applyAlignment="1">
      <alignment horizontal="left"/>
    </xf>
    <xf numFmtId="0" fontId="38" fillId="0" borderId="0" xfId="0" applyNumberFormat="1" applyFont="1" applyFill="1" applyBorder="1"/>
    <xf numFmtId="0" fontId="12" fillId="2" borderId="99" xfId="2" applyFill="1" applyBorder="1" applyAlignment="1">
      <alignment horizontal="center"/>
    </xf>
    <xf numFmtId="0" fontId="12" fillId="2" borderId="98" xfId="2" applyFill="1" applyBorder="1" applyAlignment="1">
      <alignment horizontal="center"/>
    </xf>
    <xf numFmtId="3" fontId="12" fillId="2" borderId="113" xfId="2" applyNumberFormat="1" applyFill="1" applyBorder="1" applyAlignment="1">
      <alignment horizontal="right" indent="2"/>
    </xf>
    <xf numFmtId="9" fontId="13" fillId="2" borderId="124" xfId="3" applyFont="1" applyFill="1" applyBorder="1"/>
    <xf numFmtId="0" fontId="12" fillId="2" borderId="109" xfId="2" applyFill="1" applyBorder="1" applyAlignment="1">
      <alignment horizontal="right" indent="2"/>
    </xf>
    <xf numFmtId="0" fontId="12" fillId="2" borderId="110" xfId="2" applyFill="1" applyBorder="1" applyAlignment="1">
      <alignment horizontal="right" indent="2"/>
    </xf>
    <xf numFmtId="9" fontId="13" fillId="2" borderId="120" xfId="3" applyFont="1" applyFill="1" applyBorder="1"/>
    <xf numFmtId="0" fontId="12" fillId="2" borderId="71" xfId="2" applyFill="1" applyBorder="1" applyAlignment="1">
      <alignment horizontal="right" indent="2"/>
    </xf>
    <xf numFmtId="0" fontId="12" fillId="2" borderId="108" xfId="2" applyFill="1" applyBorder="1" applyAlignment="1">
      <alignment horizontal="right" indent="2"/>
    </xf>
    <xf numFmtId="0" fontId="12" fillId="2" borderId="109" xfId="2" applyFill="1" applyBorder="1" applyAlignment="1">
      <alignment horizontal="center"/>
    </xf>
    <xf numFmtId="0" fontId="12" fillId="2" borderId="110" xfId="2" applyFill="1" applyBorder="1" applyAlignment="1">
      <alignment horizontal="center"/>
    </xf>
    <xf numFmtId="43" fontId="14" fillId="2" borderId="156" xfId="7" applyFont="1" applyFill="1" applyBorder="1" applyAlignment="1"/>
    <xf numFmtId="3" fontId="33" fillId="2" borderId="124" xfId="3" applyNumberFormat="1" applyFont="1" applyFill="1" applyBorder="1" applyAlignment="1">
      <alignment horizontal="center"/>
    </xf>
    <xf numFmtId="167" fontId="12" fillId="2" borderId="124" xfId="2" applyNumberFormat="1" applyFill="1" applyBorder="1"/>
    <xf numFmtId="3" fontId="33" fillId="2" borderId="70" xfId="3" applyNumberFormat="1" applyFont="1" applyFill="1" applyBorder="1" applyAlignment="1">
      <alignment horizontal="center"/>
    </xf>
    <xf numFmtId="167" fontId="12" fillId="2" borderId="70" xfId="2" applyNumberFormat="1" applyFill="1" applyBorder="1"/>
    <xf numFmtId="9" fontId="33" fillId="2" borderId="156" xfId="3" applyFont="1" applyFill="1" applyBorder="1" applyAlignment="1">
      <alignment horizontal="center"/>
    </xf>
    <xf numFmtId="0" fontId="12" fillId="2" borderId="407" xfId="10" applyFill="1" applyBorder="1" applyAlignment="1">
      <alignment horizontal="center" vertical="center"/>
    </xf>
    <xf numFmtId="171" fontId="40" fillId="2" borderId="408" xfId="7" applyNumberFormat="1" applyFont="1" applyFill="1" applyBorder="1" applyAlignment="1">
      <alignment horizontal="right"/>
    </xf>
    <xf numFmtId="0" fontId="37" fillId="0" borderId="0" xfId="2" applyFont="1" applyBorder="1" applyAlignment="1">
      <alignment wrapText="1"/>
    </xf>
    <xf numFmtId="164" fontId="38" fillId="0" borderId="0" xfId="0" applyNumberFormat="1" applyFont="1" applyBorder="1"/>
    <xf numFmtId="0" fontId="27" fillId="2" borderId="69" xfId="2" applyFont="1" applyFill="1" applyBorder="1" applyAlignment="1">
      <alignment horizontal="center"/>
    </xf>
    <xf numFmtId="172" fontId="33" fillId="2" borderId="70" xfId="1" applyNumberFormat="1" applyFont="1" applyFill="1" applyBorder="1" applyAlignment="1">
      <alignment horizontal="center"/>
    </xf>
    <xf numFmtId="172" fontId="12" fillId="2" borderId="226" xfId="1" applyNumberFormat="1" applyFont="1" applyFill="1" applyBorder="1"/>
    <xf numFmtId="9" fontId="27" fillId="2" borderId="220" xfId="3" applyFont="1" applyFill="1" applyBorder="1" applyAlignment="1">
      <alignment horizontal="center"/>
    </xf>
    <xf numFmtId="195" fontId="12" fillId="2" borderId="70" xfId="2" applyNumberFormat="1" applyFill="1" applyBorder="1"/>
    <xf numFmtId="0" fontId="12" fillId="2" borderId="105" xfId="2" applyFill="1" applyBorder="1"/>
    <xf numFmtId="168" fontId="14" fillId="2" borderId="226" xfId="2" applyNumberFormat="1" applyFont="1" applyFill="1" applyBorder="1"/>
    <xf numFmtId="0" fontId="38" fillId="2" borderId="0" xfId="0" applyFont="1" applyFill="1"/>
    <xf numFmtId="0" fontId="7" fillId="0" borderId="410" xfId="0" applyFont="1" applyBorder="1"/>
    <xf numFmtId="0" fontId="7" fillId="24" borderId="410" xfId="0" applyFont="1" applyFill="1" applyBorder="1"/>
    <xf numFmtId="177" fontId="7" fillId="0" borderId="410" xfId="0" applyNumberFormat="1" applyFont="1" applyBorder="1"/>
    <xf numFmtId="177" fontId="7" fillId="0" borderId="410" xfId="0" applyNumberFormat="1" applyFont="1" applyBorder="1" applyAlignment="1">
      <alignment horizontal="center"/>
    </xf>
    <xf numFmtId="177" fontId="7" fillId="0" borderId="411" xfId="0" applyNumberFormat="1" applyFont="1" applyBorder="1"/>
    <xf numFmtId="0" fontId="7" fillId="0" borderId="320" xfId="0" applyFont="1" applyBorder="1"/>
    <xf numFmtId="0" fontId="7" fillId="24" borderId="320" xfId="0" applyFont="1" applyFill="1" applyBorder="1"/>
    <xf numFmtId="177" fontId="7" fillId="0" borderId="320" xfId="0" applyNumberFormat="1" applyFont="1" applyBorder="1"/>
    <xf numFmtId="177" fontId="7" fillId="0" borderId="320" xfId="0" applyNumberFormat="1" applyFont="1" applyBorder="1" applyAlignment="1">
      <alignment horizontal="center"/>
    </xf>
    <xf numFmtId="177" fontId="7" fillId="0" borderId="129" xfId="0" applyNumberFormat="1" applyFont="1" applyBorder="1"/>
    <xf numFmtId="0" fontId="7" fillId="0" borderId="0" xfId="0" pivotButton="1" applyFont="1"/>
    <xf numFmtId="0" fontId="12" fillId="0" borderId="0" xfId="5" applyFont="1"/>
    <xf numFmtId="0" fontId="12" fillId="0" borderId="0" xfId="5" applyFont="1" applyAlignment="1">
      <alignment horizontal="left"/>
    </xf>
    <xf numFmtId="0" fontId="12" fillId="2" borderId="0" xfId="5" applyFont="1" applyFill="1"/>
    <xf numFmtId="0" fontId="12" fillId="2" borderId="0" xfId="5" applyFont="1" applyFill="1" applyAlignment="1">
      <alignment horizontal="left"/>
    </xf>
    <xf numFmtId="2" fontId="7" fillId="0" borderId="0" xfId="0" applyNumberFormat="1" applyFont="1"/>
    <xf numFmtId="0" fontId="18" fillId="5" borderId="118" xfId="5" applyFont="1" applyFill="1" applyBorder="1" applyAlignment="1">
      <alignment horizontal="center" vertical="center"/>
    </xf>
    <xf numFmtId="0" fontId="18" fillId="5" borderId="67" xfId="5" applyFont="1" applyFill="1" applyBorder="1" applyAlignment="1">
      <alignment horizontal="center" vertical="center"/>
    </xf>
    <xf numFmtId="0" fontId="18" fillId="5" borderId="67" xfId="5" applyFont="1" applyFill="1" applyBorder="1" applyAlignment="1">
      <alignment horizontal="center" vertical="center" wrapText="1"/>
    </xf>
    <xf numFmtId="0" fontId="18" fillId="5" borderId="99" xfId="5" applyFont="1" applyFill="1" applyBorder="1" applyAlignment="1">
      <alignment horizontal="center" vertical="center" wrapText="1"/>
    </xf>
    <xf numFmtId="0" fontId="18" fillId="5" borderId="116" xfId="5" applyFont="1" applyFill="1" applyBorder="1" applyAlignment="1">
      <alignment horizontal="center" vertical="center" wrapText="1"/>
    </xf>
    <xf numFmtId="0" fontId="18" fillId="5" borderId="98" xfId="5" applyFont="1" applyFill="1" applyBorder="1" applyAlignment="1">
      <alignment horizontal="center" vertical="center" wrapText="1"/>
    </xf>
    <xf numFmtId="2" fontId="0" fillId="0" borderId="0" xfId="0" applyNumberFormat="1" applyFill="1"/>
    <xf numFmtId="0" fontId="18" fillId="5" borderId="28" xfId="5" applyFont="1" applyFill="1" applyBorder="1" applyAlignment="1">
      <alignment horizontal="center" vertical="center"/>
    </xf>
    <xf numFmtId="0" fontId="18" fillId="5" borderId="133" xfId="5" applyFont="1" applyFill="1" applyBorder="1" applyAlignment="1">
      <alignment vertical="center" wrapText="1"/>
    </xf>
    <xf numFmtId="0" fontId="18" fillId="5" borderId="133" xfId="5" applyFont="1" applyFill="1" applyBorder="1" applyAlignment="1">
      <alignment horizontal="center" vertical="center"/>
    </xf>
    <xf numFmtId="0" fontId="18" fillId="5" borderId="27" xfId="5" applyFont="1" applyFill="1" applyBorder="1" applyAlignment="1">
      <alignment horizontal="center" vertical="center" wrapText="1"/>
    </xf>
    <xf numFmtId="0" fontId="12" fillId="2" borderId="320" xfId="5" applyFill="1" applyBorder="1" applyAlignment="1">
      <alignment horizontal="left" vertical="center" wrapText="1"/>
    </xf>
    <xf numFmtId="165" fontId="12" fillId="2" borderId="117" xfId="5" applyNumberFormat="1" applyFill="1" applyBorder="1" applyAlignment="1">
      <alignment horizontal="center" vertical="center"/>
    </xf>
    <xf numFmtId="0" fontId="12" fillId="2" borderId="318" xfId="5" applyFill="1" applyBorder="1" applyAlignment="1">
      <alignment horizontal="left" vertical="center" wrapText="1"/>
    </xf>
    <xf numFmtId="0" fontId="12" fillId="0" borderId="117" xfId="5" applyBorder="1" applyAlignment="1">
      <alignment horizontal="center"/>
    </xf>
    <xf numFmtId="0" fontId="12" fillId="0" borderId="318" xfId="5" applyBorder="1" applyAlignment="1">
      <alignment horizontal="left" vertical="center"/>
    </xf>
    <xf numFmtId="0" fontId="12" fillId="0" borderId="320" xfId="5" applyBorder="1" applyAlignment="1">
      <alignment horizontal="left" vertical="center"/>
    </xf>
    <xf numFmtId="0" fontId="18" fillId="5" borderId="65" xfId="5" applyFont="1" applyFill="1" applyBorder="1" applyAlignment="1">
      <alignment horizontal="center" vertical="center"/>
    </xf>
    <xf numFmtId="0" fontId="18" fillId="5" borderId="67" xfId="5" applyFont="1" applyFill="1" applyBorder="1" applyAlignment="1">
      <alignment vertical="center" wrapText="1"/>
    </xf>
    <xf numFmtId="0" fontId="18" fillId="5" borderId="133" xfId="5" applyFont="1" applyFill="1" applyBorder="1" applyAlignment="1">
      <alignment horizontal="center" vertical="center" wrapText="1"/>
    </xf>
    <xf numFmtId="0" fontId="18" fillId="5" borderId="136" xfId="5" applyFont="1" applyFill="1" applyBorder="1" applyAlignment="1">
      <alignment horizontal="center" vertical="center" wrapText="1"/>
    </xf>
    <xf numFmtId="0" fontId="12" fillId="2" borderId="117" xfId="5" applyFill="1" applyBorder="1" applyAlignment="1">
      <alignment horizontal="left" vertical="center" wrapText="1"/>
    </xf>
    <xf numFmtId="0" fontId="7" fillId="2" borderId="318" xfId="5" applyFont="1" applyFill="1" applyBorder="1" applyAlignment="1">
      <alignment horizontal="left" vertical="center" wrapText="1"/>
    </xf>
    <xf numFmtId="0" fontId="7" fillId="2" borderId="320" xfId="5" applyFont="1" applyFill="1" applyBorder="1" applyAlignment="1">
      <alignment horizontal="left" vertical="center" wrapText="1"/>
    </xf>
    <xf numFmtId="0" fontId="7" fillId="2" borderId="117" xfId="5" applyFont="1" applyFill="1" applyBorder="1" applyAlignment="1">
      <alignment vertical="center" wrapText="1"/>
    </xf>
    <xf numFmtId="0" fontId="7" fillId="2" borderId="117" xfId="5" applyFont="1" applyFill="1" applyBorder="1" applyAlignment="1">
      <alignment horizontal="center" vertical="center"/>
    </xf>
    <xf numFmtId="174" fontId="7" fillId="2" borderId="117" xfId="5" applyNumberFormat="1" applyFont="1" applyFill="1" applyBorder="1" applyAlignment="1">
      <alignment horizontal="right" indent="1"/>
    </xf>
    <xf numFmtId="0" fontId="7" fillId="2" borderId="117" xfId="5" applyFont="1" applyFill="1" applyBorder="1" applyAlignment="1">
      <alignment horizontal="center"/>
    </xf>
    <xf numFmtId="0" fontId="7" fillId="0" borderId="318" xfId="5" applyFont="1" applyBorder="1" applyAlignment="1">
      <alignment horizontal="left" vertical="center" wrapText="1"/>
    </xf>
    <xf numFmtId="0" fontId="7" fillId="0" borderId="320" xfId="5" applyFont="1" applyBorder="1" applyAlignment="1">
      <alignment horizontal="left" vertical="center" wrapText="1"/>
    </xf>
    <xf numFmtId="0" fontId="7" fillId="2" borderId="318" xfId="5" applyFont="1" applyFill="1" applyBorder="1" applyAlignment="1">
      <alignment horizontal="left" vertical="center"/>
    </xf>
    <xf numFmtId="0" fontId="7" fillId="2" borderId="320" xfId="5" applyFont="1" applyFill="1" applyBorder="1" applyAlignment="1">
      <alignment horizontal="left" vertical="center"/>
    </xf>
    <xf numFmtId="0" fontId="12" fillId="2" borderId="318" xfId="5" applyFill="1" applyBorder="1" applyAlignment="1">
      <alignment horizontal="left" vertical="center"/>
    </xf>
    <xf numFmtId="0" fontId="12" fillId="2" borderId="320" xfId="5" applyFill="1" applyBorder="1" applyAlignment="1">
      <alignment horizontal="left" vertical="center"/>
    </xf>
    <xf numFmtId="0" fontId="9" fillId="2" borderId="0" xfId="5" applyFont="1" applyFill="1" applyAlignment="1"/>
    <xf numFmtId="0" fontId="12" fillId="2" borderId="0" xfId="5" applyFill="1" applyAlignment="1"/>
    <xf numFmtId="0" fontId="0" fillId="0" borderId="0" xfId="0" applyAlignment="1"/>
    <xf numFmtId="0" fontId="7" fillId="0" borderId="117" xfId="5" applyFont="1" applyBorder="1" applyAlignment="1">
      <alignment vertical="center" wrapText="1"/>
    </xf>
    <xf numFmtId="0" fontId="7" fillId="2" borderId="117" xfId="5" applyFont="1" applyFill="1" applyBorder="1" applyAlignment="1">
      <alignment vertical="center"/>
    </xf>
    <xf numFmtId="2" fontId="7" fillId="2" borderId="117" xfId="5" applyNumberFormat="1" applyFont="1" applyFill="1" applyBorder="1" applyAlignment="1">
      <alignment horizontal="right" vertical="center"/>
    </xf>
    <xf numFmtId="0" fontId="7" fillId="0" borderId="117" xfId="5" applyFont="1" applyBorder="1" applyAlignment="1">
      <alignment horizontal="center" vertical="center"/>
    </xf>
    <xf numFmtId="0" fontId="7" fillId="0" borderId="318" xfId="5" applyFont="1" applyBorder="1" applyAlignment="1">
      <alignment horizontal="center" vertical="center"/>
    </xf>
    <xf numFmtId="0" fontId="7" fillId="0" borderId="70" xfId="5" applyFont="1" applyBorder="1" applyAlignment="1">
      <alignment horizontal="center" vertical="center"/>
    </xf>
    <xf numFmtId="0" fontId="7" fillId="0" borderId="320" xfId="5" applyFont="1" applyBorder="1" applyAlignment="1">
      <alignment horizontal="center" vertical="center"/>
    </xf>
    <xf numFmtId="0" fontId="7" fillId="2" borderId="318" xfId="5" applyFont="1" applyFill="1" applyBorder="1" applyAlignment="1">
      <alignment horizontal="center" vertical="center"/>
    </xf>
    <xf numFmtId="0" fontId="7" fillId="2" borderId="320" xfId="5" applyFont="1" applyFill="1" applyBorder="1" applyAlignment="1">
      <alignment horizontal="center" vertical="center"/>
    </xf>
    <xf numFmtId="0" fontId="7" fillId="0" borderId="318" xfId="5" applyFont="1" applyBorder="1" applyAlignment="1">
      <alignment horizontal="left" vertical="center"/>
    </xf>
    <xf numFmtId="0" fontId="7" fillId="0" borderId="70" xfId="5" applyFont="1" applyBorder="1" applyAlignment="1">
      <alignment horizontal="left" vertical="center"/>
    </xf>
    <xf numFmtId="0" fontId="7" fillId="0" borderId="320" xfId="5" applyFont="1" applyBorder="1" applyAlignment="1">
      <alignment horizontal="left" vertical="center"/>
    </xf>
    <xf numFmtId="0" fontId="7" fillId="0" borderId="117" xfId="5" applyFont="1" applyBorder="1" applyAlignment="1">
      <alignment horizontal="left" vertical="center" wrapText="1"/>
    </xf>
    <xf numFmtId="0" fontId="12" fillId="2" borderId="117" xfId="5" applyFill="1" applyBorder="1" applyAlignment="1">
      <alignment horizontal="left" vertical="center" wrapText="1"/>
    </xf>
    <xf numFmtId="0" fontId="18" fillId="5" borderId="133" xfId="5" applyFont="1" applyFill="1" applyBorder="1" applyAlignment="1">
      <alignment horizontal="left" vertical="center" wrapText="1"/>
    </xf>
    <xf numFmtId="0" fontId="18" fillId="5" borderId="133" xfId="5" applyFont="1" applyFill="1" applyBorder="1" applyAlignment="1">
      <alignment horizontal="left" vertical="center"/>
    </xf>
    <xf numFmtId="0" fontId="23" fillId="5" borderId="133" xfId="5" applyFont="1" applyFill="1" applyBorder="1" applyAlignment="1">
      <alignment horizontal="center" vertical="center" wrapText="1"/>
    </xf>
    <xf numFmtId="0" fontId="23" fillId="5" borderId="67" xfId="5" applyFont="1" applyFill="1" applyBorder="1" applyAlignment="1">
      <alignment vertical="center" wrapText="1"/>
    </xf>
    <xf numFmtId="0" fontId="23" fillId="5" borderId="67" xfId="5" applyFont="1" applyFill="1" applyBorder="1" applyAlignment="1">
      <alignment horizontal="center" vertical="center"/>
    </xf>
    <xf numFmtId="0" fontId="12" fillId="2" borderId="72" xfId="5" applyFill="1" applyBorder="1" applyAlignment="1">
      <alignment horizontal="center" vertical="center"/>
    </xf>
    <xf numFmtId="0" fontId="12" fillId="2" borderId="44" xfId="5" applyFill="1" applyBorder="1" applyAlignment="1">
      <alignment horizontal="left" vertical="center" wrapText="1"/>
    </xf>
    <xf numFmtId="0" fontId="12" fillId="0" borderId="44" xfId="5" applyBorder="1" applyAlignment="1">
      <alignment horizontal="left" vertical="center"/>
    </xf>
    <xf numFmtId="0" fontId="12" fillId="0" borderId="115" xfId="5" applyBorder="1" applyAlignment="1">
      <alignment horizontal="center" vertical="center"/>
    </xf>
    <xf numFmtId="2" fontId="12" fillId="0" borderId="115" xfId="5" applyNumberFormat="1" applyBorder="1" applyAlignment="1">
      <alignment horizontal="right" indent="2"/>
    </xf>
    <xf numFmtId="166" fontId="12" fillId="0" borderId="112" xfId="5" applyNumberFormat="1" applyBorder="1" applyAlignment="1">
      <alignment horizontal="center"/>
    </xf>
    <xf numFmtId="0" fontId="12" fillId="0" borderId="119" xfId="5" applyBorder="1" applyAlignment="1">
      <alignment vertical="center"/>
    </xf>
    <xf numFmtId="2" fontId="12" fillId="2" borderId="117" xfId="5" applyNumberFormat="1" applyFill="1" applyBorder="1" applyAlignment="1">
      <alignment horizontal="right" indent="1"/>
    </xf>
    <xf numFmtId="0" fontId="18" fillId="5" borderId="67" xfId="5" applyFont="1" applyFill="1" applyBorder="1" applyAlignment="1">
      <alignment horizontal="left" vertical="center" wrapText="1"/>
    </xf>
    <xf numFmtId="0" fontId="18" fillId="5" borderId="143" xfId="5" applyFont="1" applyFill="1" applyBorder="1" applyAlignment="1">
      <alignment horizontal="center" vertical="center"/>
    </xf>
    <xf numFmtId="0" fontId="18" fillId="5" borderId="94" xfId="5" applyFont="1" applyFill="1" applyBorder="1" applyAlignment="1">
      <alignment vertical="center" wrapText="1"/>
    </xf>
    <xf numFmtId="0" fontId="18" fillId="5" borderId="89" xfId="5" applyFont="1" applyFill="1" applyBorder="1" applyAlignment="1">
      <alignment horizontal="center" vertical="center"/>
    </xf>
    <xf numFmtId="0" fontId="18" fillId="5" borderId="90" xfId="5" applyFont="1" applyFill="1" applyBorder="1" applyAlignment="1">
      <alignment horizontal="center" vertical="center" wrapText="1"/>
    </xf>
    <xf numFmtId="0" fontId="18" fillId="5" borderId="144" xfId="5" applyFont="1" applyFill="1" applyBorder="1" applyAlignment="1">
      <alignment horizontal="center" vertical="center" wrapText="1"/>
    </xf>
    <xf numFmtId="0" fontId="14" fillId="2" borderId="39" xfId="5" applyFont="1" applyFill="1" applyBorder="1" applyAlignment="1">
      <alignment horizontal="center"/>
    </xf>
    <xf numFmtId="0" fontId="14" fillId="2" borderId="42" xfId="5" applyFont="1" applyFill="1" applyBorder="1" applyAlignment="1">
      <alignment horizontal="center"/>
    </xf>
    <xf numFmtId="0" fontId="14" fillId="2" borderId="61" xfId="5" applyFont="1" applyFill="1" applyBorder="1" applyAlignment="1">
      <alignment horizontal="center"/>
    </xf>
    <xf numFmtId="4" fontId="14" fillId="2" borderId="44" xfId="5" applyNumberFormat="1" applyFont="1" applyFill="1" applyBorder="1" applyAlignment="1">
      <alignment horizontal="right" indent="2"/>
    </xf>
    <xf numFmtId="0" fontId="12" fillId="2" borderId="231" xfId="5" applyFill="1" applyBorder="1" applyAlignment="1">
      <alignment horizontal="center" vertical="center"/>
    </xf>
    <xf numFmtId="0" fontId="12" fillId="2" borderId="115" xfId="5" applyFill="1" applyBorder="1" applyAlignment="1">
      <alignment vertical="center" wrapText="1"/>
    </xf>
    <xf numFmtId="0" fontId="12" fillId="2" borderId="115" xfId="5" applyFill="1" applyBorder="1" applyAlignment="1">
      <alignment horizontal="left" vertical="center" wrapText="1"/>
    </xf>
    <xf numFmtId="0" fontId="12" fillId="2" borderId="115" xfId="5" applyFill="1" applyBorder="1" applyAlignment="1">
      <alignment horizontal="center" vertical="center"/>
    </xf>
    <xf numFmtId="4" fontId="12" fillId="2" borderId="115" xfId="5" applyNumberFormat="1" applyFill="1" applyBorder="1" applyAlignment="1">
      <alignment horizontal="right" vertical="center" indent="2"/>
    </xf>
    <xf numFmtId="165" fontId="12" fillId="2" borderId="112" xfId="5" applyNumberFormat="1" applyFill="1" applyBorder="1" applyAlignment="1">
      <alignment horizontal="center"/>
    </xf>
    <xf numFmtId="0" fontId="14" fillId="0" borderId="39" xfId="5" applyFont="1" applyBorder="1" applyAlignment="1">
      <alignment horizontal="center"/>
    </xf>
    <xf numFmtId="0" fontId="14" fillId="0" borderId="42" xfId="5" applyFont="1" applyBorder="1" applyAlignment="1">
      <alignment horizontal="center"/>
    </xf>
    <xf numFmtId="174" fontId="14" fillId="2" borderId="43" xfId="5" applyNumberFormat="1" applyFont="1" applyFill="1" applyBorder="1" applyAlignment="1">
      <alignment horizontal="right" indent="1"/>
    </xf>
    <xf numFmtId="0" fontId="12" fillId="0" borderId="127" xfId="5" applyBorder="1" applyAlignment="1">
      <alignment horizontal="center" vertical="center"/>
    </xf>
    <xf numFmtId="0" fontId="12" fillId="2" borderId="128" xfId="5" applyFill="1" applyBorder="1" applyAlignment="1">
      <alignment horizontal="center"/>
    </xf>
    <xf numFmtId="0" fontId="12" fillId="2" borderId="119" xfId="5" applyFill="1" applyBorder="1" applyAlignment="1">
      <alignment horizontal="center" vertical="center" wrapText="1"/>
    </xf>
    <xf numFmtId="0" fontId="12" fillId="2" borderId="69" xfId="5" applyFill="1" applyBorder="1" applyAlignment="1">
      <alignment horizontal="center" vertical="center" wrapText="1"/>
    </xf>
    <xf numFmtId="0" fontId="12" fillId="2" borderId="72" xfId="5" applyFill="1" applyBorder="1" applyAlignment="1">
      <alignment horizontal="center" vertical="center" wrapText="1"/>
    </xf>
    <xf numFmtId="0" fontId="12" fillId="2" borderId="44" xfId="5" applyFill="1" applyBorder="1" applyAlignment="1">
      <alignment horizontal="left" vertical="center"/>
    </xf>
    <xf numFmtId="2" fontId="12" fillId="2" borderId="115" xfId="5" applyNumberFormat="1" applyFill="1" applyBorder="1" applyAlignment="1">
      <alignment horizontal="right" indent="1"/>
    </xf>
    <xf numFmtId="0" fontId="12" fillId="0" borderId="117" xfId="5" applyBorder="1" applyAlignment="1">
      <alignment vertical="center" wrapText="1"/>
    </xf>
    <xf numFmtId="43" fontId="12" fillId="0" borderId="117" xfId="5" applyNumberFormat="1" applyBorder="1" applyAlignment="1">
      <alignment vertical="center"/>
    </xf>
    <xf numFmtId="0" fontId="37" fillId="0" borderId="0" xfId="0" pivotButton="1" applyFont="1" applyBorder="1"/>
    <xf numFmtId="0" fontId="37" fillId="0" borderId="0" xfId="0" applyFont="1" applyBorder="1"/>
    <xf numFmtId="0" fontId="37" fillId="0" borderId="0" xfId="5" applyFont="1" applyBorder="1"/>
    <xf numFmtId="0" fontId="37" fillId="0" borderId="0" xfId="5" applyFont="1" applyBorder="1" applyAlignment="1">
      <alignment horizontal="left"/>
    </xf>
    <xf numFmtId="2" fontId="38" fillId="0" borderId="0" xfId="0" applyNumberFormat="1" applyFont="1" applyBorder="1"/>
    <xf numFmtId="0" fontId="37" fillId="2" borderId="0" xfId="5" applyFont="1" applyFill="1" applyBorder="1"/>
    <xf numFmtId="0" fontId="37" fillId="2" borderId="0" xfId="5" applyFont="1" applyFill="1" applyBorder="1" applyAlignment="1">
      <alignment horizontal="left"/>
    </xf>
    <xf numFmtId="2" fontId="37" fillId="0" borderId="0" xfId="0" applyNumberFormat="1" applyFont="1" applyBorder="1"/>
    <xf numFmtId="0" fontId="37" fillId="9" borderId="0" xfId="0" applyFont="1" applyFill="1" applyBorder="1"/>
    <xf numFmtId="2" fontId="37" fillId="9" borderId="0" xfId="0" applyNumberFormat="1" applyFont="1" applyFill="1" applyBorder="1"/>
    <xf numFmtId="0" fontId="37" fillId="6" borderId="0" xfId="0" applyFont="1" applyFill="1" applyBorder="1"/>
    <xf numFmtId="2" fontId="37" fillId="6" borderId="0" xfId="0" applyNumberFormat="1" applyFont="1" applyFill="1" applyBorder="1"/>
    <xf numFmtId="0" fontId="37" fillId="27" borderId="0" xfId="0" applyFont="1" applyFill="1" applyBorder="1"/>
    <xf numFmtId="2" fontId="37" fillId="27" borderId="0" xfId="0" applyNumberFormat="1" applyFont="1" applyFill="1" applyBorder="1"/>
    <xf numFmtId="4" fontId="38" fillId="2" borderId="0" xfId="0" applyNumberFormat="1" applyFont="1" applyFill="1" applyBorder="1"/>
    <xf numFmtId="0" fontId="38" fillId="0" borderId="0" xfId="0" applyFont="1" applyBorder="1" applyAlignment="1"/>
    <xf numFmtId="0" fontId="38" fillId="2" borderId="0" xfId="0" applyFont="1" applyFill="1" applyBorder="1" applyAlignment="1"/>
    <xf numFmtId="2" fontId="38" fillId="9" borderId="0" xfId="0" applyNumberFormat="1" applyFont="1" applyFill="1" applyBorder="1"/>
    <xf numFmtId="2" fontId="37" fillId="0" borderId="0" xfId="0" applyNumberFormat="1" applyFont="1" applyBorder="1" applyAlignment="1"/>
    <xf numFmtId="2" fontId="38" fillId="0" borderId="0" xfId="0" applyNumberFormat="1" applyFont="1" applyBorder="1" applyAlignment="1"/>
    <xf numFmtId="0" fontId="37" fillId="4" borderId="0" xfId="0" applyFont="1" applyFill="1" applyBorder="1"/>
    <xf numFmtId="2" fontId="37" fillId="4" borderId="0" xfId="0" applyNumberFormat="1" applyFont="1" applyFill="1" applyBorder="1"/>
    <xf numFmtId="2" fontId="38" fillId="4" borderId="0" xfId="0" applyNumberFormat="1" applyFont="1" applyFill="1" applyBorder="1"/>
    <xf numFmtId="0" fontId="37" fillId="0" borderId="0" xfId="0" applyFont="1" applyFill="1" applyBorder="1"/>
    <xf numFmtId="2" fontId="37" fillId="0" borderId="0" xfId="0" applyNumberFormat="1" applyFont="1" applyFill="1" applyBorder="1"/>
    <xf numFmtId="0" fontId="10" fillId="5" borderId="118" xfId="5" applyFont="1" applyFill="1" applyBorder="1" applyAlignment="1">
      <alignment horizontal="center" vertical="center"/>
    </xf>
    <xf numFmtId="0" fontId="10" fillId="5" borderId="114" xfId="5" applyFont="1" applyFill="1" applyBorder="1" applyAlignment="1">
      <alignment vertical="center"/>
    </xf>
    <xf numFmtId="0" fontId="10" fillId="5" borderId="67" xfId="5" applyFont="1" applyFill="1" applyBorder="1" applyAlignment="1">
      <alignment horizontal="center" vertical="center"/>
    </xf>
    <xf numFmtId="0" fontId="10" fillId="5" borderId="99" xfId="5" applyFont="1" applyFill="1" applyBorder="1" applyAlignment="1">
      <alignment horizontal="center" vertical="center" wrapText="1"/>
    </xf>
    <xf numFmtId="0" fontId="10" fillId="5" borderId="116" xfId="5" applyFont="1" applyFill="1" applyBorder="1" applyAlignment="1">
      <alignment horizontal="center" vertical="center" wrapText="1"/>
    </xf>
    <xf numFmtId="0" fontId="10" fillId="5" borderId="66" xfId="5" applyFont="1" applyFill="1" applyBorder="1" applyAlignment="1">
      <alignment vertical="center"/>
    </xf>
    <xf numFmtId="0" fontId="10" fillId="5" borderId="133" xfId="5" applyFont="1" applyFill="1" applyBorder="1" applyAlignment="1">
      <alignment vertical="center"/>
    </xf>
    <xf numFmtId="0" fontId="10" fillId="5" borderId="133" xfId="5" applyFont="1" applyFill="1" applyBorder="1" applyAlignment="1">
      <alignment horizontal="center" vertical="center"/>
    </xf>
    <xf numFmtId="0" fontId="10" fillId="5" borderId="133" xfId="5" applyFont="1" applyFill="1" applyBorder="1" applyAlignment="1">
      <alignment horizontal="center" vertical="center" wrapText="1"/>
    </xf>
    <xf numFmtId="0" fontId="10" fillId="5" borderId="136" xfId="5" applyFont="1" applyFill="1" applyBorder="1" applyAlignment="1">
      <alignment horizontal="center" vertical="center" wrapText="1"/>
    </xf>
    <xf numFmtId="0" fontId="9" fillId="2" borderId="410" xfId="5" applyFont="1" applyFill="1" applyBorder="1" applyAlignment="1">
      <alignment horizontal="left" vertical="center"/>
    </xf>
    <xf numFmtId="0" fontId="9" fillId="2" borderId="320" xfId="5" applyFont="1" applyFill="1" applyBorder="1" applyAlignment="1">
      <alignment horizontal="left" vertical="center"/>
    </xf>
    <xf numFmtId="0" fontId="9" fillId="0" borderId="119" xfId="5" applyFont="1" applyBorder="1" applyAlignment="1">
      <alignment horizontal="center" vertical="center"/>
    </xf>
    <xf numFmtId="0" fontId="9" fillId="0" borderId="123" xfId="5" applyFont="1" applyBorder="1" applyAlignment="1">
      <alignment horizontal="center" vertical="center"/>
    </xf>
    <xf numFmtId="0" fontId="29" fillId="5" borderId="133" xfId="5" applyFont="1" applyFill="1" applyBorder="1" applyAlignment="1">
      <alignment vertical="center"/>
    </xf>
    <xf numFmtId="0" fontId="29" fillId="5" borderId="133" xfId="5" applyFont="1" applyFill="1" applyBorder="1" applyAlignment="1">
      <alignment horizontal="center" vertical="center"/>
    </xf>
    <xf numFmtId="0" fontId="29" fillId="5" borderId="133" xfId="5" applyFont="1" applyFill="1" applyBorder="1" applyAlignment="1">
      <alignment horizontal="center" vertical="center" wrapText="1"/>
    </xf>
    <xf numFmtId="0" fontId="6" fillId="5" borderId="0" xfId="5" applyFont="1" applyFill="1" applyAlignment="1">
      <alignment vertical="center"/>
    </xf>
    <xf numFmtId="0" fontId="9" fillId="5" borderId="0" xfId="5" applyFont="1" applyFill="1" applyAlignment="1">
      <alignment vertical="center"/>
    </xf>
    <xf numFmtId="0" fontId="9" fillId="5" borderId="0" xfId="5" applyFont="1" applyFill="1" applyAlignment="1">
      <alignment horizontal="center" vertical="center"/>
    </xf>
    <xf numFmtId="0" fontId="10" fillId="5" borderId="133" xfId="5" applyFont="1" applyFill="1" applyBorder="1" applyAlignment="1">
      <alignment horizontal="left" vertical="center"/>
    </xf>
    <xf numFmtId="0" fontId="10" fillId="5" borderId="26" xfId="5" applyFont="1" applyFill="1" applyBorder="1" applyAlignment="1">
      <alignment horizontal="center" vertical="center"/>
    </xf>
    <xf numFmtId="0" fontId="10" fillId="5" borderId="65" xfId="5" applyFont="1" applyFill="1" applyBorder="1" applyAlignment="1">
      <alignment horizontal="left" vertical="center"/>
    </xf>
    <xf numFmtId="0" fontId="10" fillId="5" borderId="99" xfId="5" applyFont="1" applyFill="1" applyBorder="1" applyAlignment="1">
      <alignment horizontal="center" vertical="center"/>
    </xf>
    <xf numFmtId="0" fontId="10" fillId="5" borderId="98" xfId="5" applyFont="1" applyFill="1" applyBorder="1" applyAlignment="1">
      <alignment horizontal="center" vertical="center"/>
    </xf>
    <xf numFmtId="0" fontId="10" fillId="5" borderId="67" xfId="5" applyFont="1" applyFill="1" applyBorder="1" applyAlignment="1">
      <alignment horizontal="center" vertical="center" wrapText="1"/>
    </xf>
    <xf numFmtId="0" fontId="39" fillId="2" borderId="268" xfId="22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93" fillId="2" borderId="0" xfId="22" applyFont="1" applyFill="1" applyAlignment="1">
      <alignment vertical="center"/>
    </xf>
    <xf numFmtId="187" fontId="39" fillId="2" borderId="277" xfId="21" applyNumberFormat="1" applyFont="1" applyFill="1" applyBorder="1" applyAlignment="1">
      <alignment horizontal="right" vertical="center" indent="1"/>
    </xf>
    <xf numFmtId="187" fontId="32" fillId="2" borderId="269" xfId="21" applyNumberFormat="1" applyFont="1" applyFill="1" applyBorder="1" applyAlignment="1">
      <alignment horizontal="right" vertical="center" indent="1"/>
    </xf>
  </cellXfs>
  <cellStyles count="30">
    <cellStyle name="Millares" xfId="29" builtinId="3"/>
    <cellStyle name="Millares 2" xfId="4"/>
    <cellStyle name="Millares 2 2" xfId="14"/>
    <cellStyle name="Millares 3" xfId="7"/>
    <cellStyle name="Millares 3 2" xfId="16"/>
    <cellStyle name="Millares 4" xfId="19"/>
    <cellStyle name="Millares 7" xfId="11"/>
    <cellStyle name="Millares_Combustibles2002" xfId="25"/>
    <cellStyle name="Millares_PRODUCCION2000" xfId="21"/>
    <cellStyle name="Normal" xfId="0" builtinId="0"/>
    <cellStyle name="Normal 10" xfId="28"/>
    <cellStyle name="Normal 2" xfId="2"/>
    <cellStyle name="Normal 2 12" xfId="5"/>
    <cellStyle name="Normal 2 2" xfId="12"/>
    <cellStyle name="Normal 3 3 2" xfId="26"/>
    <cellStyle name="Normal 5" xfId="6"/>
    <cellStyle name="Normal 5 2 4" xfId="9"/>
    <cellStyle name="Normal 5 6" xfId="24"/>
    <cellStyle name="Normal 6" xfId="10"/>
    <cellStyle name="Normal 8" xfId="27"/>
    <cellStyle name="Normal_3.4.2.1 (PE)" xfId="15"/>
    <cellStyle name="Normal_Hoja1" xfId="17"/>
    <cellStyle name="Normal_Hoja2" xfId="18"/>
    <cellStyle name="Normal_PRODUCCION2000" xfId="20"/>
    <cellStyle name="Normal_PRODUCCION2000 2" xfId="22"/>
    <cellStyle name="Normal_PRODUCCION2000_Hoja3" xfId="23"/>
    <cellStyle name="Porcentaje" xfId="1" builtinId="5"/>
    <cellStyle name="Porcentaje 2" xfId="3"/>
    <cellStyle name="Porcentaje 2 2" xfId="13"/>
    <cellStyle name="Porcentaje 3" xfId="8"/>
  </cellStyles>
  <dxfs count="665"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ont>
        <b/>
        <i val="0"/>
        <strike val="0"/>
      </font>
      <numFmt numFmtId="167" formatCode="#,##0.0"/>
    </dxf>
    <dxf>
      <font>
        <b/>
        <i val="0"/>
        <strike val="0"/>
      </font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  <strike val="0"/>
      </font>
      <numFmt numFmtId="167" formatCode="#,##0.0"/>
      <fill>
        <patternFill>
          <bgColor theme="0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F9F9F"/>
      </font>
    </dxf>
    <dxf>
      <font>
        <color rgb="FF9F9F9F"/>
      </font>
    </dxf>
    <dxf>
      <border>
        <left/>
        <top/>
      </border>
    </dxf>
    <dxf>
      <border>
        <left/>
        <top/>
      </border>
    </dxf>
    <dxf>
      <font>
        <name val="Arial"/>
        <scheme val="none"/>
      </font>
    </dxf>
    <dxf>
      <font>
        <sz val="10"/>
      </font>
    </dxf>
    <dxf>
      <numFmt numFmtId="2" formatCode="0.00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wrapText="1" indent="0" readingOrder="0"/>
    </dxf>
    <dxf>
      <alignment wrapText="0" readingOrder="0"/>
    </dxf>
    <dxf>
      <font>
        <name val="Arial"/>
        <scheme val="none"/>
      </font>
    </dxf>
    <dxf>
      <font>
        <sz val="10"/>
      </font>
    </dxf>
    <dxf>
      <numFmt numFmtId="2" formatCode="0.00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F9F9F"/>
      </font>
    </dxf>
    <dxf>
      <border>
        <lef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rgb="FF9F9F9F"/>
      </font>
    </dxf>
    <dxf>
      <font>
        <color rgb="FF9F9F9F"/>
      </font>
    </dxf>
    <dxf>
      <font>
        <color rgb="FF9F9F9F"/>
      </font>
    </dxf>
    <dxf>
      <font>
        <color rgb="FF9F9F9F"/>
      </font>
    </dxf>
    <dxf>
      <border>
        <top/>
      </border>
    </dxf>
    <dxf>
      <border>
        <top/>
      </border>
    </dxf>
    <dxf>
      <border>
        <top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rgb="FF9F9F9F"/>
      </font>
    </dxf>
    <dxf>
      <font>
        <color rgb="FF9F9F9F"/>
      </font>
    </dxf>
    <dxf>
      <font>
        <color rgb="FF9F9F9F"/>
      </font>
    </dxf>
    <dxf>
      <border>
        <left/>
        <top/>
      </border>
    </dxf>
    <dxf>
      <border>
        <left/>
        <top/>
      </border>
    </dxf>
    <dxf>
      <border>
        <left/>
        <top/>
      </border>
    </dxf>
    <dxf>
      <font>
        <color rgb="FF969696"/>
      </font>
    </dxf>
    <dxf>
      <font>
        <color rgb="FF969696"/>
      </font>
    </dxf>
    <dxf>
      <font>
        <color rgb="FF969696"/>
      </font>
    </dxf>
    <dxf>
      <numFmt numFmtId="164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.00_-;\-* #,##0.0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colors>
    <mruColors>
      <color rgb="FF9F9F9F"/>
      <color rgb="FF3693AC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pivotCacheDefinition" Target="pivotCache/pivotCacheDefinition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200">
                <a:latin typeface="Arial" panose="020B0604020202020204" pitchFamily="34" charset="0"/>
                <a:cs typeface="Arial" panose="020B0604020202020204" pitchFamily="34" charset="0"/>
              </a:rPr>
              <a:t>PARQUE DE CENTRALES DE GENERACIÓN ELÉCTRICA</a:t>
            </a:r>
          </a:p>
        </c:rich>
      </c:tx>
      <c:layout>
        <c:manualLayout>
          <c:xMode val="edge"/>
          <c:yMode val="edge"/>
          <c:x val="0.28828785329538792"/>
          <c:y val="3.71990931474123E-2"/>
        </c:manualLayout>
      </c:layout>
      <c:overlay val="0"/>
      <c:spPr>
        <a:solidFill>
          <a:srgbClr val="3693AC"/>
        </a:soli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3439414192275748"/>
          <c:y val="0.27615884546939373"/>
          <c:w val="0.80214942990277505"/>
          <c:h val="0.4841118451524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'3.2.1.2 y 3.2.1.3'!$D$87</c:f>
              <c:strCache>
                <c:ptCount val="1"/>
                <c:pt idx="0">
                  <c:v>Hidráulicas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44450" h="571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3.2.1.3'!$D$88:$D$89</c:f>
              <c:numCache>
                <c:formatCode>General</c:formatCode>
                <c:ptCount val="2"/>
                <c:pt idx="0" formatCode="0">
                  <c:v>163</c:v>
                </c:pt>
                <c:pt idx="1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01-45EA-8AF6-98FC06B8964A}"/>
            </c:ext>
          </c:extLst>
        </c:ser>
        <c:ser>
          <c:idx val="2"/>
          <c:order val="1"/>
          <c:tx>
            <c:strRef>
              <c:f>'3.2.1.2 y 3.2.1.3'!$E$87</c:f>
              <c:strCache>
                <c:ptCount val="1"/>
                <c:pt idx="0">
                  <c:v>Térmicas</c:v>
                </c:pt>
              </c:strCache>
            </c:strRef>
          </c:tx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44450" h="444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3.2.1.3'!$E$88:$E$89</c:f>
              <c:numCache>
                <c:formatCode>General</c:formatCode>
                <c:ptCount val="2"/>
                <c:pt idx="0" formatCode="0">
                  <c:v>119</c:v>
                </c:pt>
                <c:pt idx="1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01-45EA-8AF6-98FC06B8964A}"/>
            </c:ext>
          </c:extLst>
        </c:ser>
        <c:ser>
          <c:idx val="1"/>
          <c:order val="2"/>
          <c:tx>
            <c:strRef>
              <c:f>'3.2.1.2 y 3.2.1.3'!$F$87</c:f>
              <c:strCache>
                <c:ptCount val="1"/>
                <c:pt idx="0">
                  <c:v>Solares</c:v>
                </c:pt>
              </c:strCache>
            </c:strRef>
          </c:tx>
          <c:spPr>
            <a:solidFill>
              <a:srgbClr val="FFFF00"/>
            </a:solidFill>
            <a:scene3d>
              <a:camera prst="orthographicFront"/>
              <a:lightRig rig="threePt" dir="t"/>
            </a:scene3d>
            <a:sp3d>
              <a:bevelT w="50800" h="63500"/>
            </a:sp3d>
          </c:spPr>
          <c:invertIfNegative val="0"/>
          <c:dLbls>
            <c:dLbl>
              <c:idx val="0"/>
              <c:layout>
                <c:manualLayout>
                  <c:x val="3.8761599302209994E-2"/>
                  <c:y val="-4.95356037151702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1-45EA-8AF6-98FC06B8964A}"/>
                </c:ext>
              </c:extLst>
            </c:dLbl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 w="12700"/>
              </a:sp3d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3.2.1.3'!$F$88:$F$89</c:f>
              <c:numCache>
                <c:formatCode>General</c:formatCode>
                <c:ptCount val="2"/>
                <c:pt idx="0" formatCode="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801-45EA-8AF6-98FC06B8964A}"/>
            </c:ext>
          </c:extLst>
        </c:ser>
        <c:ser>
          <c:idx val="3"/>
          <c:order val="3"/>
          <c:tx>
            <c:strRef>
              <c:f>'3.2.1.2 y 3.2.1.3'!$G$87</c:f>
              <c:strCache>
                <c:ptCount val="1"/>
                <c:pt idx="0">
                  <c:v>Eólicas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57150"/>
            </a:sp3d>
          </c:spPr>
          <c:invertIfNegative val="0"/>
          <c:dLbls>
            <c:dLbl>
              <c:idx val="0"/>
              <c:layout>
                <c:manualLayout>
                  <c:x val="5.55275782053120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1-45EA-8AF6-98FC06B8964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3.2.1.3'!$G$88:$G$89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801-45EA-8AF6-98FC06B8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272896"/>
        <c:axId val="329253632"/>
      </c:barChart>
      <c:catAx>
        <c:axId val="328272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PE"/>
          </a:p>
        </c:txPr>
        <c:crossAx val="3292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53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Número de Centrales</a:t>
                </a:r>
              </a:p>
            </c:rich>
          </c:tx>
          <c:layout>
            <c:manualLayout>
              <c:xMode val="edge"/>
              <c:yMode val="edge"/>
              <c:x val="0.44222612736955247"/>
              <c:y val="0.8428315253163014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32827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453679897155713"/>
          <c:y val="0.89043402183422726"/>
          <c:w val="0.5534053778991912"/>
          <c:h val="0.10956597816577274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INSTALADA, POR SISTEMA</a:t>
            </a:r>
          </a:p>
        </c:rich>
      </c:tx>
      <c:layout>
        <c:manualLayout>
          <c:xMode val="edge"/>
          <c:yMode val="edge"/>
          <c:x val="0.2391434610588847"/>
          <c:y val="3.6452194688799337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887286089238845"/>
          <c:y val="0.35555322251385246"/>
          <c:w val="0.69082540682414706"/>
          <c:h val="0.47789326334208226"/>
        </c:manualLayout>
      </c:layout>
      <c:pie3DChart>
        <c:varyColors val="1"/>
        <c:ser>
          <c:idx val="0"/>
          <c:order val="0"/>
          <c:spPr>
            <a:solidFill>
              <a:srgbClr val="A6CAF0"/>
            </a:solidFill>
            <a:ln w="12700">
              <a:noFill/>
              <a:prstDash val="solid"/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 prstMaterial="plastic">
              <a:bevelT w="63500" h="228600"/>
              <a:bevelB h="381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gradFill>
                <a:gsLst>
                  <a:gs pos="15000">
                    <a:srgbClr val="0069B8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77000">
                    <a:srgbClr val="0069B8"/>
                  </a:gs>
                </a:gsLst>
                <a:path path="circle">
                  <a:fillToRect l="100000" t="100000"/>
                </a:path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63500" h="228600"/>
                <a:bevelB h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70-4430-AA48-80A6D9A92575}"/>
              </c:ext>
            </c:extLst>
          </c:dPt>
          <c:dPt>
            <c:idx val="1"/>
            <c:bubble3D val="0"/>
            <c:spPr>
              <a:gradFill>
                <a:gsLst>
                  <a:gs pos="15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77000">
                    <a:srgbClr val="FF0000"/>
                  </a:gs>
                </a:gsLst>
                <a:path path="circle">
                  <a:fillToRect l="100000" t="100000"/>
                </a:path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63500" h="228600"/>
                <a:bevelB h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70-4430-AA48-80A6D9A92575}"/>
              </c:ext>
            </c:extLst>
          </c:dPt>
          <c:dLbls>
            <c:dLbl>
              <c:idx val="0"/>
              <c:layout>
                <c:manualLayout>
                  <c:x val="-2.7823148212668108E-2"/>
                  <c:y val="-6.4061451777987208E-2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SEIN
90%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F70-4430-AA48-80A6D9A92575}"/>
                </c:ext>
              </c:extLst>
            </c:dLbl>
            <c:dLbl>
              <c:idx val="1"/>
              <c:layout>
                <c:manualLayout>
                  <c:x val="3.2459526629967712E-2"/>
                  <c:y val="3.0449437063610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0-4430-AA48-80A6D9A9257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SEIN</c:v>
              </c:pt>
              <c:pt idx="1">
                <c:v>SS AA</c:v>
              </c:pt>
              <c:pt idx="2">
                <c:v>13677,563</c:v>
              </c:pt>
              <c:pt idx="3">
                <c:v>0,095569152</c:v>
              </c:pt>
              <c:pt idx="4">
                <c:v>SEIN</c:v>
              </c:pt>
              <c:pt idx="5">
                <c:v>SEIN</c:v>
              </c:pt>
              <c:pt idx="6">
                <c:v>SS AA</c:v>
              </c:pt>
              <c:pt idx="7">
                <c:v>SEIN</c:v>
              </c:pt>
              <c:pt idx="8">
                <c:v>SEIN</c:v>
              </c:pt>
              <c:pt idx="9">
                <c:v>SS AA</c:v>
              </c:pt>
            </c:strLit>
          </c:cat>
          <c:val>
            <c:numLit>
              <c:formatCode>General</c:formatCode>
              <c:ptCount val="2"/>
              <c:pt idx="0">
                <c:v>13677.563</c:v>
              </c:pt>
              <c:pt idx="1">
                <c:v>1445.2769999999994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F70-4430-AA48-80A6D9A9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  <a:scene3d>
      <a:camera prst="orthographicFront"/>
      <a:lightRig rig="threePt" dir="t"/>
    </a:scene3d>
    <a:sp3d prstMaterial="plastic"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0.78740157480314965" l="0.78740157480314965" r="0.59055118110236227" t="0.78740157480314965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A1C-445D-8B10-3945C238A43D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A1C-445D-8B10-3945C238A43D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1C-445D-8B10-3945C238A43D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A1C-445D-8B10-3945C238A43D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A1C-445D-8B10-3945C238A43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1C-445D-8B10-3945C238A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295-493A-AD30-585229F95DB9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295-493A-AD30-585229F95DB9}"/>
              </c:ext>
            </c:extLst>
          </c:dPt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95-493A-AD30-585229F95DB9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295-493A-AD30-585229F95DB9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295-493A-AD30-585229F95DB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95-493A-AD30-585229F9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hPercent val="26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4E-4EC1-B5AB-A566AAF71CCB}"/>
            </c:ext>
          </c:extLst>
        </c:ser>
        <c:ser>
          <c:idx val="1"/>
          <c:order val="1"/>
          <c:tx>
            <c:v/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4E-4EC1-B5AB-A566AAF7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3183616"/>
        <c:axId val="243185152"/>
        <c:axId val="0"/>
      </c:bar3DChart>
      <c:catAx>
        <c:axId val="2431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318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18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3183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588235294117646"/>
          <c:w val="0"/>
          <c:h val="0.13235294117647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 PARA EL  MERCADO ELÉCTRICO    </a:t>
            </a:r>
          </a:p>
        </c:rich>
      </c:tx>
      <c:layout>
        <c:manualLayout>
          <c:xMode val="edge"/>
          <c:yMode val="edge"/>
          <c:x val="0.26606050082665839"/>
          <c:y val="2.641851586733477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8378626768348192E-2"/>
          <c:y val="0.23887742641795445"/>
          <c:w val="0.88404596441038841"/>
          <c:h val="0.55193902901174796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noFill/>
              <a:prstDash val="solid"/>
            </a:ln>
            <a:effectLst>
              <a:outerShdw blurRad="139700" dist="1143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(Graf)'!$P$7:$P$13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'3.3.2.1 (Graf)'!$Q$7:$Q$13</c:f>
              <c:numCache>
                <c:formatCode>#\ ##0</c:formatCode>
                <c:ptCount val="7"/>
                <c:pt idx="0">
                  <c:v>2675.0310000000004</c:v>
                </c:pt>
                <c:pt idx="1">
                  <c:v>1696.1</c:v>
                </c:pt>
                <c:pt idx="2">
                  <c:v>1539.251</c:v>
                </c:pt>
                <c:pt idx="3">
                  <c:v>1027.04</c:v>
                </c:pt>
                <c:pt idx="4">
                  <c:v>616</c:v>
                </c:pt>
                <c:pt idx="5">
                  <c:v>578.79999999999995</c:v>
                </c:pt>
                <c:pt idx="6">
                  <c:v>5517.97300000001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7B-4208-812E-557A3203404C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7.5926491085825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B-4208-812E-557A3203404C}"/>
                </c:ext>
              </c:extLst>
            </c:dLbl>
            <c:dLbl>
              <c:idx val="1"/>
              <c:layout>
                <c:manualLayout>
                  <c:x val="0"/>
                  <c:y val="-3.6155471945631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B-4208-812E-557A3203404C}"/>
                </c:ext>
              </c:extLst>
            </c:dLbl>
            <c:dLbl>
              <c:idx val="2"/>
              <c:layout>
                <c:manualLayout>
                  <c:x val="0"/>
                  <c:y val="-3.253992475106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B-4208-812E-557A3203404C}"/>
                </c:ext>
              </c:extLst>
            </c:dLbl>
            <c:dLbl>
              <c:idx val="4"/>
              <c:layout>
                <c:manualLayout>
                  <c:x val="1.2768673758073044E-3"/>
                  <c:y val="7.23109438912625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B-4208-812E-557A3203404C}"/>
                </c:ext>
              </c:extLst>
            </c:dLbl>
            <c:dLbl>
              <c:idx val="5"/>
              <c:layout>
                <c:manualLayout>
                  <c:x val="3.8306021274220068E-3"/>
                  <c:y val="1.0846641583689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B-4208-812E-557A3203404C}"/>
                </c:ext>
              </c:extLst>
            </c:dLbl>
            <c:dLbl>
              <c:idx val="6"/>
              <c:layout>
                <c:manualLayout>
                  <c:x val="0"/>
                  <c:y val="-0.16631517094990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B-4208-812E-557A32034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(Graf)'!$P$7:$P$13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'3.3.2.1 (Graf)'!$R$7:$R$13</c:f>
              <c:numCache>
                <c:formatCode>0%</c:formatCode>
                <c:ptCount val="7"/>
                <c:pt idx="0">
                  <c:v>0.19597016745914606</c:v>
                </c:pt>
                <c:pt idx="1">
                  <c:v>0.12425463519019316</c:v>
                </c:pt>
                <c:pt idx="2">
                  <c:v>0.11276403011092506</c:v>
                </c:pt>
                <c:pt idx="3">
                  <c:v>7.5239950784585799E-2</c:v>
                </c:pt>
                <c:pt idx="4">
                  <c:v>4.5127560448770108E-2</c:v>
                </c:pt>
                <c:pt idx="5">
                  <c:v>4.2402324655435288E-2</c:v>
                </c:pt>
                <c:pt idx="6">
                  <c:v>0.40424133135094448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F7B-4208-812E-557A3203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43862912"/>
        <c:axId val="243869184"/>
      </c:barChart>
      <c:catAx>
        <c:axId val="24386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13 650 MW</a:t>
                </a:r>
              </a:p>
            </c:rich>
          </c:tx>
          <c:layout>
            <c:manualLayout>
              <c:xMode val="edge"/>
              <c:yMode val="edge"/>
              <c:x val="0.4101094410178594"/>
              <c:y val="0.105233343158308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386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86918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043093067444642E-2"/>
              <c:y val="0.49318682870391456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386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HIDRÁULICA  PARA EL MERCADO ELÉCTRICO   </a:t>
            </a:r>
          </a:p>
        </c:rich>
      </c:tx>
      <c:layout>
        <c:manualLayout>
          <c:xMode val="edge"/>
          <c:yMode val="edge"/>
          <c:x val="0.26226037080828157"/>
          <c:y val="2.4469703269219698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413661457906173E-2"/>
          <c:y val="0.2184062020972096"/>
          <c:w val="0.89579393394088802"/>
          <c:h val="0.66595770102084795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noFill/>
              <a:prstDash val="solid"/>
            </a:ln>
            <a:effectLst>
              <a:outerShdw blurRad="139700" dist="1270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(Graf)'!$P$41:$P$47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'3.3.2.1 (Graf)'!$Q$41:$Q$47</c:f>
              <c:numCache>
                <c:formatCode>#\ ##0</c:formatCode>
                <c:ptCount val="7"/>
                <c:pt idx="0">
                  <c:v>1008.36</c:v>
                </c:pt>
                <c:pt idx="1">
                  <c:v>568.55100000000004</c:v>
                </c:pt>
                <c:pt idx="2">
                  <c:v>524.6</c:v>
                </c:pt>
                <c:pt idx="3">
                  <c:v>456</c:v>
                </c:pt>
                <c:pt idx="4">
                  <c:v>441.54900000000015</c:v>
                </c:pt>
                <c:pt idx="5">
                  <c:v>351.46099999999996</c:v>
                </c:pt>
                <c:pt idx="6">
                  <c:v>1915.7810000000027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73-4CA3-AF7A-F61A35552826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1.2764599083039446E-3"/>
                  <c:y val="-0.13583653076578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3-4CA3-AF7A-F61A35552826}"/>
                </c:ext>
              </c:extLst>
            </c:dLbl>
            <c:dLbl>
              <c:idx val="1"/>
              <c:layout>
                <c:manualLayout>
                  <c:x val="-1.2764599083039446E-3"/>
                  <c:y val="-4.969629174358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3-4CA3-AF7A-F61A35552826}"/>
                </c:ext>
              </c:extLst>
            </c:dLbl>
            <c:dLbl>
              <c:idx val="2"/>
              <c:layout>
                <c:manualLayout>
                  <c:x val="-2.5529198166078892E-3"/>
                  <c:y val="-4.307011951110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3-4CA3-AF7A-F61A35552826}"/>
                </c:ext>
              </c:extLst>
            </c:dLbl>
            <c:dLbl>
              <c:idx val="3"/>
              <c:layout>
                <c:manualLayout>
                  <c:x val="0"/>
                  <c:y val="-2.981777504614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3-4CA3-AF7A-F61A35552826}"/>
                </c:ext>
              </c:extLst>
            </c:dLbl>
            <c:dLbl>
              <c:idx val="4"/>
              <c:layout>
                <c:manualLayout>
                  <c:x val="-1.2764599083039446E-3"/>
                  <c:y val="-2.6504688929909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3-4CA3-AF7A-F61A35552826}"/>
                </c:ext>
              </c:extLst>
            </c:dLbl>
            <c:dLbl>
              <c:idx val="5"/>
              <c:layout>
                <c:manualLayout>
                  <c:x val="-9.3605978598036797E-17"/>
                  <c:y val="-1.6565430581193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3-4CA3-AF7A-F61A35552826}"/>
                </c:ext>
              </c:extLst>
            </c:dLbl>
            <c:dLbl>
              <c:idx val="6"/>
              <c:layout>
                <c:manualLayout>
                  <c:x val="0"/>
                  <c:y val="-0.26504688929909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3-4CA3-AF7A-F61A35552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(Graf)'!$P$41:$P$47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'3.3.2.1 (Graf)'!$R$41:$R$47</c:f>
              <c:numCache>
                <c:formatCode>0%</c:formatCode>
                <c:ptCount val="7"/>
                <c:pt idx="0">
                  <c:v>0.19147401725157417</c:v>
                </c:pt>
                <c:pt idx="1">
                  <c:v>0.10796019673767281</c:v>
                </c:pt>
                <c:pt idx="2">
                  <c:v>9.9614492294593016E-2</c:v>
                </c:pt>
                <c:pt idx="3">
                  <c:v>8.6588273896939405E-2</c:v>
                </c:pt>
                <c:pt idx="4">
                  <c:v>8.3844223137981816E-2</c:v>
                </c:pt>
                <c:pt idx="5">
                  <c:v>6.6737722219500473E-2</c:v>
                </c:pt>
                <c:pt idx="6">
                  <c:v>0.36378107446173841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73-4CA3-AF7A-F61A35552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43886720"/>
        <c:axId val="243888896"/>
      </c:barChart>
      <c:catAx>
        <c:axId val="24388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5 266  MW</a:t>
                </a:r>
              </a:p>
            </c:rich>
          </c:tx>
          <c:layout>
            <c:manualLayout>
              <c:xMode val="edge"/>
              <c:yMode val="edge"/>
              <c:x val="0.43908943171240977"/>
              <c:y val="9.748581589770816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3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8888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9.5328438159839306E-3"/>
              <c:y val="0.4927735591727615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388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TÉRMICA PARA EL MERCADO ELÉCTRICO   </a:t>
            </a:r>
          </a:p>
        </c:rich>
      </c:tx>
      <c:layout>
        <c:manualLayout>
          <c:xMode val="edge"/>
          <c:yMode val="edge"/>
          <c:x val="0.28737562977041664"/>
          <c:y val="2.146347648572914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526724175857494E-2"/>
          <c:y val="0.19150128621981954"/>
          <c:w val="0.89966021618479064"/>
          <c:h val="0.6691252399420222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D6B19C"/>
                </a:gs>
                <a:gs pos="30000">
                  <a:srgbClr val="D49E6C"/>
                </a:gs>
                <a:gs pos="70000">
                  <a:srgbClr val="A65528"/>
                </a:gs>
                <a:gs pos="100000">
                  <a:srgbClr val="663012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52400" dist="1143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98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5D-4AE8-A155-99CB9739668E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(Graf)'!$P$73:$P$79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'3.3.2.1 (Graf)'!$Q$73:$Q$79</c:f>
              <c:numCache>
                <c:formatCode>#\ ##0</c:formatCode>
                <c:ptCount val="7"/>
                <c:pt idx="0">
                  <c:v>2385.3500000000004</c:v>
                </c:pt>
                <c:pt idx="1">
                  <c:v>1171.5</c:v>
                </c:pt>
                <c:pt idx="2">
                  <c:v>970.7</c:v>
                </c:pt>
                <c:pt idx="3">
                  <c:v>616</c:v>
                </c:pt>
                <c:pt idx="4">
                  <c:v>578.79999999999995</c:v>
                </c:pt>
                <c:pt idx="5">
                  <c:v>330.34</c:v>
                </c:pt>
                <c:pt idx="6">
                  <c:v>1669.9190000000081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5D-4AE8-A155-99CB9739668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22635321795854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D-4AE8-A155-99CB9739668E}"/>
                </c:ext>
              </c:extLst>
            </c:dLbl>
            <c:dLbl>
              <c:idx val="1"/>
              <c:layout>
                <c:manualLayout>
                  <c:x val="1.2756457529735101E-3"/>
                  <c:y val="-7.8731554072536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D-4AE8-A155-99CB9739668E}"/>
                </c:ext>
              </c:extLst>
            </c:dLbl>
            <c:dLbl>
              <c:idx val="2"/>
              <c:layout>
                <c:manualLayout>
                  <c:x val="-2.5512915059469734E-3"/>
                  <c:y val="-4.9207221295335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D-4AE8-A155-99CB9739668E}"/>
                </c:ext>
              </c:extLst>
            </c:dLbl>
            <c:dLbl>
              <c:idx val="3"/>
              <c:layout>
                <c:manualLayout>
                  <c:x val="0"/>
                  <c:y val="-2.296336993782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D-4AE8-A155-99CB9739668E}"/>
                </c:ext>
              </c:extLst>
            </c:dLbl>
            <c:dLbl>
              <c:idx val="4"/>
              <c:layout>
                <c:manualLayout>
                  <c:x val="0"/>
                  <c:y val="-1.64024070984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D-4AE8-A155-99CB9739668E}"/>
                </c:ext>
              </c:extLst>
            </c:dLbl>
            <c:dLbl>
              <c:idx val="6"/>
              <c:layout>
                <c:manualLayout>
                  <c:x val="0"/>
                  <c:y val="-0.11481684968911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D-4AE8-A155-99CB97396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(Graf)'!$P$73:$P$79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'3.3.2.1 (Graf)'!$R$73:$R$79</c:f>
              <c:numCache>
                <c:formatCode>0%</c:formatCode>
                <c:ptCount val="7"/>
                <c:pt idx="0">
                  <c:v>0.30887877399982283</c:v>
                </c:pt>
                <c:pt idx="1">
                  <c:v>0.15169743800314101</c:v>
                </c:pt>
                <c:pt idx="2">
                  <c:v>0.12569586262880833</c:v>
                </c:pt>
                <c:pt idx="3">
                  <c:v>7.9765788996956771E-2</c:v>
                </c:pt>
                <c:pt idx="4">
                  <c:v>7.4948764077010677E-2</c:v>
                </c:pt>
                <c:pt idx="5">
                  <c:v>4.2775699248790093E-2</c:v>
                </c:pt>
                <c:pt idx="6">
                  <c:v>0.21623767304547029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5D-4AE8-A155-99CB9739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44082560"/>
        <c:axId val="244092928"/>
      </c:barChart>
      <c:catAx>
        <c:axId val="24408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7 723 MW</a:t>
                </a:r>
              </a:p>
            </c:rich>
          </c:tx>
          <c:layout>
            <c:manualLayout>
              <c:xMode val="edge"/>
              <c:yMode val="edge"/>
              <c:x val="0.46283253386430145"/>
              <c:y val="8.5776053355649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0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929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282735129134519E-2"/>
              <c:y val="0.4317203955279030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08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 SOLAR  PARA EL MERCADO ELÉCTRICO  </a:t>
            </a:r>
          </a:p>
        </c:rich>
      </c:tx>
      <c:layout>
        <c:manualLayout>
          <c:xMode val="edge"/>
          <c:yMode val="edge"/>
          <c:x val="0.28714337974654802"/>
          <c:y val="2.2440310903166089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8.187954681554957E-2"/>
          <c:y val="0.21258719525730926"/>
          <c:w val="0.89395994301678983"/>
          <c:h val="0.6618148104621250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4">
                    <a:lumMod val="75000"/>
                  </a:schemeClr>
                </a:gs>
                <a:gs pos="50000">
                  <a:srgbClr val="FFCC00"/>
                </a:gs>
                <a:gs pos="100000">
                  <a:srgbClr val="333300"/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1397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9-49B6-A7E0-3D455E219482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(Graf)'!$P$100:$P$105</c:f>
              <c:strCache>
                <c:ptCount val="6"/>
                <c:pt idx="0">
                  <c:v>ENEL GREEN</c:v>
                </c:pt>
                <c:pt idx="1">
                  <c:v>ENGIE PERU</c:v>
                </c:pt>
                <c:pt idx="2">
                  <c:v>GTS REPARTICION</c:v>
                </c:pt>
                <c:pt idx="3">
                  <c:v>GTS MAJES</c:v>
                </c:pt>
                <c:pt idx="4">
                  <c:v>PANAMERICANA SOLAR</c:v>
                </c:pt>
                <c:pt idx="5">
                  <c:v>OTROS</c:v>
                </c:pt>
              </c:strCache>
            </c:strRef>
          </c:cat>
          <c:val>
            <c:numRef>
              <c:f>'3.3.2.1 (Graf)'!$Q$100:$Q$105</c:f>
              <c:numCache>
                <c:formatCode>#\ ##0</c:formatCode>
                <c:ptCount val="6"/>
                <c:pt idx="0">
                  <c:v>144.48400000000001</c:v>
                </c:pt>
                <c:pt idx="1">
                  <c:v>44.540999999999997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36.008999999999986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99-49B6-A7E0-3D455E219482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6090243583060117E-5"/>
                  <c:y val="-0.26592662678875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9-49B6-A7E0-3D455E219482}"/>
                </c:ext>
              </c:extLst>
            </c:dLbl>
            <c:dLbl>
              <c:idx val="1"/>
              <c:layout>
                <c:manualLayout>
                  <c:x val="0"/>
                  <c:y val="-4.887983706720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9-49B6-A7E0-3D455E219482}"/>
                </c:ext>
              </c:extLst>
            </c:dLbl>
            <c:dLbl>
              <c:idx val="5"/>
              <c:layout>
                <c:manualLayout>
                  <c:x val="3.8695586647527233E-3"/>
                  <c:y val="-3.933886064649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9-49B6-A7E0-3D455E2194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(Graf)'!$P$100:$P$105</c:f>
              <c:strCache>
                <c:ptCount val="6"/>
                <c:pt idx="0">
                  <c:v>ENEL GREEN</c:v>
                </c:pt>
                <c:pt idx="1">
                  <c:v>ENGIE PERU</c:v>
                </c:pt>
                <c:pt idx="2">
                  <c:v>GTS REPARTICION</c:v>
                </c:pt>
                <c:pt idx="3">
                  <c:v>GTS MAJES</c:v>
                </c:pt>
                <c:pt idx="4">
                  <c:v>PANAMERICANA SOLAR</c:v>
                </c:pt>
                <c:pt idx="5">
                  <c:v>OTROS</c:v>
                </c:pt>
              </c:strCache>
            </c:strRef>
          </c:cat>
          <c:val>
            <c:numRef>
              <c:f>'3.3.2.1 (Graf)'!$R$100:$R$105</c:f>
              <c:numCache>
                <c:formatCode>0%</c:formatCode>
                <c:ptCount val="6"/>
                <c:pt idx="0">
                  <c:v>0.49988582658095593</c:v>
                </c:pt>
                <c:pt idx="1">
                  <c:v>0.15410297750437665</c:v>
                </c:pt>
                <c:pt idx="2">
                  <c:v>7.6115612696084203E-2</c:v>
                </c:pt>
                <c:pt idx="3">
                  <c:v>7.6115612696084203E-2</c:v>
                </c:pt>
                <c:pt idx="4">
                  <c:v>6.9196011541894725E-2</c:v>
                </c:pt>
                <c:pt idx="5">
                  <c:v>0.12458395898060431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99-49B6-A7E0-3D455E219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47791616"/>
        <c:axId val="247793536"/>
      </c:barChart>
      <c:catAx>
        <c:axId val="2477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289 MW</a:t>
                </a:r>
              </a:p>
            </c:rich>
          </c:tx>
          <c:layout>
            <c:manualLayout>
              <c:xMode val="edge"/>
              <c:yMode val="edge"/>
              <c:x val="0.45145211382380468"/>
              <c:y val="8.91414660124006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79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9353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3237417845727826E-2"/>
              <c:y val="0.4612320713295481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79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 EÓLICA  PARA EL MERCADO ELÉCTRICO   </a:t>
            </a:r>
          </a:p>
        </c:rich>
      </c:tx>
      <c:layout>
        <c:manualLayout>
          <c:xMode val="edge"/>
          <c:yMode val="edge"/>
          <c:x val="0.28167110460913297"/>
          <c:y val="3.3827914367846879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5333830256556003E-2"/>
          <c:y val="0.23488843614827867"/>
          <c:w val="0.89500238179278702"/>
          <c:h val="0.6438277383159273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24000">
                  <a:srgbClr val="9CB86E"/>
                </a:gs>
                <a:gs pos="4000">
                  <a:srgbClr val="4A8937"/>
                </a:gs>
                <a:gs pos="68000">
                  <a:srgbClr val="156B13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14300" dist="1143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82550" h="698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9-4019-AEAE-7CE6083FFB4D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(Graf)'!$P$132:$P$135</c:f>
              <c:strCache>
                <c:ptCount val="4"/>
                <c:pt idx="0">
                  <c:v>ENEL GREEN</c:v>
                </c:pt>
                <c:pt idx="1">
                  <c:v>ENERGIA EOLICA</c:v>
                </c:pt>
                <c:pt idx="2">
                  <c:v>TRES HERMANAS</c:v>
                </c:pt>
                <c:pt idx="3">
                  <c:v>OTROS</c:v>
                </c:pt>
              </c:strCache>
            </c:strRef>
          </c:cat>
          <c:val>
            <c:numRef>
              <c:f>'3.3.2.1 (Graf)'!$Q$132:$Q$135</c:f>
              <c:numCache>
                <c:formatCode>0</c:formatCode>
                <c:ptCount val="4"/>
                <c:pt idx="0">
                  <c:v>132.30000000000001</c:v>
                </c:pt>
                <c:pt idx="1">
                  <c:v>110</c:v>
                </c:pt>
                <c:pt idx="2">
                  <c:v>97.15</c:v>
                </c:pt>
                <c:pt idx="3">
                  <c:v>32.799999999999898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E9-4019-AEAE-7CE6083FFB4D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27267166658070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9-4019-AEAE-7CE6083FFB4D}"/>
                </c:ext>
              </c:extLst>
            </c:dLbl>
            <c:dLbl>
              <c:idx val="1"/>
              <c:layout>
                <c:manualLayout>
                  <c:x val="0"/>
                  <c:y val="-0.2400696194895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9-4019-AEAE-7CE6083FFB4D}"/>
                </c:ext>
              </c:extLst>
            </c:dLbl>
            <c:dLbl>
              <c:idx val="2"/>
              <c:layout>
                <c:manualLayout>
                  <c:x val="-2.4825932971953321E-3"/>
                  <c:y val="-0.18660003616458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9-4019-AEAE-7CE6083FFB4D}"/>
                </c:ext>
              </c:extLst>
            </c:dLbl>
            <c:dLbl>
              <c:idx val="3"/>
              <c:layout>
                <c:manualLayout>
                  <c:x val="-6.8222500082098948E-3"/>
                  <c:y val="-3.89700765483646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5E9-4019-AEAE-7CE6083FFB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(Graf)'!$P$132:$P$135</c:f>
              <c:strCache>
                <c:ptCount val="4"/>
                <c:pt idx="0">
                  <c:v>ENEL GREEN</c:v>
                </c:pt>
                <c:pt idx="1">
                  <c:v>ENERGIA EOLICA</c:v>
                </c:pt>
                <c:pt idx="2">
                  <c:v>TRES HERMANAS</c:v>
                </c:pt>
                <c:pt idx="3">
                  <c:v>OTROS</c:v>
                </c:pt>
              </c:strCache>
            </c:strRef>
          </c:cat>
          <c:val>
            <c:numRef>
              <c:f>'3.3.2.1 (Graf)'!$R$132:$R$135</c:f>
              <c:numCache>
                <c:formatCode>0%</c:formatCode>
                <c:ptCount val="4"/>
                <c:pt idx="0">
                  <c:v>0.35540631296171937</c:v>
                </c:pt>
                <c:pt idx="1">
                  <c:v>0.29550033579583618</c:v>
                </c:pt>
                <c:pt idx="2">
                  <c:v>0.26098052384150444</c:v>
                </c:pt>
                <c:pt idx="3">
                  <c:v>8.8112827400939966E-2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E9-4019-AEAE-7CE6083F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4"/>
        <c:overlap val="100"/>
        <c:axId val="247843072"/>
        <c:axId val="247996800"/>
      </c:barChart>
      <c:catAx>
        <c:axId val="24784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372 MW</a:t>
                </a:r>
              </a:p>
            </c:rich>
          </c:tx>
          <c:layout>
            <c:manualLayout>
              <c:xMode val="edge"/>
              <c:yMode val="edge"/>
              <c:x val="0.46677746166339718"/>
              <c:y val="9.83707988882341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9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968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9.7358182191471885E-3"/>
              <c:y val="0.43838579618107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84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POTENCIA INSTALADA TÉRMICA  PARA USO PROPIO</a:t>
            </a:r>
            <a:r>
              <a:rPr lang="es-PE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                  </a:t>
            </a:r>
          </a:p>
        </c:rich>
      </c:tx>
      <c:layout>
        <c:manualLayout>
          <c:xMode val="edge"/>
          <c:yMode val="edge"/>
          <c:x val="0.33010455660255583"/>
          <c:y val="2.6236884946343731E-2"/>
        </c:manualLayout>
      </c:layout>
      <c:overlay val="0"/>
      <c:spPr>
        <a:solidFill>
          <a:srgbClr val="3693AC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6.9678298409420136E-2"/>
          <c:y val="0.16623397706216653"/>
          <c:w val="0.91116819413966699"/>
          <c:h val="0.735065867321767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2">
                    <a:lumMod val="60000"/>
                    <a:lumOff val="40000"/>
                  </a:schemeClr>
                </a:gs>
                <a:gs pos="37000">
                  <a:schemeClr val="accent2">
                    <a:lumMod val="20000"/>
                    <a:lumOff val="80000"/>
                  </a:schemeClr>
                </a:gs>
                <a:gs pos="90000">
                  <a:srgbClr val="FBA97D"/>
                </a:gs>
              </a:gsLst>
              <a:lin ang="0" scaled="0"/>
            </a:gradFill>
            <a:ln w="3175">
              <a:noFill/>
              <a:prstDash val="solid"/>
            </a:ln>
            <a:effectLst>
              <a:outerShdw blurRad="1016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h="5715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488-4700-A801-AB2A6F360C9E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488-4700-A801-AB2A6F360C9E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488-4700-A801-AB2A6F360C9E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88-4700-A801-AB2A6F360C9E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B488-4700-A801-AB2A6F360C9E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488-4700-A801-AB2A6F360C9E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488-4700-A801-AB2A6F360C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3.3.2.3'!$Q$65:$Q$71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3.3.2.3'!$R$65:$R$71</c:f>
              <c:numCache>
                <c:formatCode>#,##0</c:formatCode>
                <c:ptCount val="7"/>
                <c:pt idx="0">
                  <c:v>135.78</c:v>
                </c:pt>
                <c:pt idx="1">
                  <c:v>77.400000000000006</c:v>
                </c:pt>
                <c:pt idx="2">
                  <c:v>66.685000000000002</c:v>
                </c:pt>
                <c:pt idx="3">
                  <c:v>60</c:v>
                </c:pt>
                <c:pt idx="4">
                  <c:v>46.35</c:v>
                </c:pt>
                <c:pt idx="5">
                  <c:v>40.24</c:v>
                </c:pt>
                <c:pt idx="6" formatCode="0">
                  <c:v>915.2870000000006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488-4700-A801-AB2A6F360C9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8-4700-A801-AB2A6F360C9E}"/>
                </c:ext>
              </c:extLst>
            </c:dLbl>
            <c:dLbl>
              <c:idx val="2"/>
              <c:layout>
                <c:manualLayout>
                  <c:x val="6.0716454159077107E-3"/>
                  <c:y val="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8-4700-A801-AB2A6F360C9E}"/>
                </c:ext>
              </c:extLst>
            </c:dLbl>
            <c:dLbl>
              <c:idx val="3"/>
              <c:layout>
                <c:manualLayout>
                  <c:x val="3.6429872495446266E-3"/>
                  <c:y val="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8-4700-A801-AB2A6F360C9E}"/>
                </c:ext>
              </c:extLst>
            </c:dLbl>
            <c:dLbl>
              <c:idx val="4"/>
              <c:layout>
                <c:manualLayout>
                  <c:x val="6.0716454159076222E-3"/>
                  <c:y val="1.350210970464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8-4700-A801-AB2A6F360C9E}"/>
                </c:ext>
              </c:extLst>
            </c:dLbl>
            <c:dLbl>
              <c:idx val="5"/>
              <c:layout>
                <c:manualLayout>
                  <c:x val="4.8572207162630148E-3"/>
                  <c:y val="1.687737134124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8-4700-A801-AB2A6F360C9E}"/>
                </c:ext>
              </c:extLst>
            </c:dLbl>
            <c:dLbl>
              <c:idx val="6"/>
              <c:layout>
                <c:manualLayout>
                  <c:x val="3.6429872495446266E-3"/>
                  <c:y val="-0.31729957805907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8-4700-A801-AB2A6F36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3.3.2.3'!$Q$65:$Q$71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3.3.2.3'!$S$65:$S$71</c:f>
              <c:numCache>
                <c:formatCode>0%</c:formatCode>
                <c:ptCount val="7"/>
                <c:pt idx="0">
                  <c:v>0.10119680236587954</c:v>
                </c:pt>
                <c:pt idx="1">
                  <c:v>5.7686201967293245E-2</c:v>
                </c:pt>
                <c:pt idx="2">
                  <c:v>4.9700314963681519E-2</c:v>
                </c:pt>
                <c:pt idx="3">
                  <c:v>4.4717986021157549E-2</c:v>
                </c:pt>
                <c:pt idx="4">
                  <c:v>3.4544644201344205E-2</c:v>
                </c:pt>
                <c:pt idx="5">
                  <c:v>2.999086262485633E-2</c:v>
                </c:pt>
                <c:pt idx="6">
                  <c:v>0.68216318785578756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88-4700-A801-AB2A6F36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4848512"/>
        <c:axId val="284850432"/>
      </c:barChart>
      <c:catAx>
        <c:axId val="28484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1 342 MW</a:t>
                </a:r>
              </a:p>
            </c:rich>
          </c:tx>
          <c:layout>
            <c:manualLayout>
              <c:xMode val="edge"/>
              <c:yMode val="edge"/>
              <c:x val="0.45019998799526356"/>
              <c:y val="0.111227200660831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485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504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 b="1"/>
                  <a:t>MW</a:t>
                </a:r>
              </a:p>
            </c:rich>
          </c:tx>
          <c:layout>
            <c:manualLayout>
              <c:xMode val="edge"/>
              <c:yMode val="edge"/>
              <c:x val="5.8094650736963899E-3"/>
              <c:y val="0.471697531479451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4848512"/>
        <c:crosses val="autoZero"/>
        <c:crossBetween val="between"/>
        <c:majorUnit val="100"/>
        <c:minorUnit val="4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POTENCIA INSTALADA, POR ORIGEN</a:t>
            </a:r>
          </a:p>
        </c:rich>
      </c:tx>
      <c:layout>
        <c:manualLayout>
          <c:xMode val="edge"/>
          <c:yMode val="edge"/>
          <c:x val="0.26708924346113555"/>
          <c:y val="3.7417322834645668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502222542485355"/>
          <c:y val="0.28428093645484948"/>
          <c:w val="0.77092593927022313"/>
          <c:h val="0.605351170568561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6000">
                    <a:srgbClr val="0070C0"/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99000">
                    <a:srgbClr val="0070C0"/>
                  </a:gs>
                </a:gsLst>
                <a:lin ang="0" scaled="1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1E-46AC-B2CD-246320011F8C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4000">
                    <a:srgbClr val="FF0000"/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  <a:gs pos="100000">
                    <a:srgbClr val="C0000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444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1E-46AC-B2CD-246320011F8C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4000">
                    <a:srgbClr val="FFC000"/>
                  </a:gs>
                  <a:gs pos="50000">
                    <a:srgbClr val="FFFF00"/>
                  </a:gs>
                  <a:gs pos="100000">
                    <a:srgbClr val="FFC000"/>
                  </a:gs>
                </a:gsLst>
                <a:lin ang="0" scaled="0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190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1E-46AC-B2CD-246320011F8C}"/>
              </c:ext>
            </c:extLst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rgbClr val="00B050"/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00B050"/>
                  </a:gs>
                </a:gsLst>
                <a:path path="circle">
                  <a:fillToRect r="100000" b="100000"/>
                </a:path>
                <a:tileRect l="-100000" t="-100000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1E-46AC-B2CD-246320011F8C}"/>
              </c:ext>
            </c:extLst>
          </c:dPt>
          <c:cat>
            <c:strLit>
              <c:ptCount val="4"/>
              <c:pt idx="0">
                <c:v>Hidráulica</c:v>
              </c:pt>
              <c:pt idx="1">
                <c:v>Térmica</c:v>
              </c:pt>
              <c:pt idx="2">
                <c:v>Solar</c:v>
              </c:pt>
              <c:pt idx="3">
                <c:v>Eólica</c:v>
              </c:pt>
            </c:strLit>
          </c:cat>
          <c:val>
            <c:numLit>
              <c:formatCode>General</c:formatCode>
              <c:ptCount val="4"/>
              <c:pt idx="0">
                <c:v>5397.2050000000027</c:v>
              </c:pt>
              <c:pt idx="1">
                <c:v>9064.3510000000097</c:v>
              </c:pt>
              <c:pt idx="2">
                <c:v>289.03399999999999</c:v>
              </c:pt>
              <c:pt idx="3">
                <c:v>372.24999999999994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41E-46AC-B2CD-246320011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83008"/>
        <c:axId val="341804544"/>
      </c:barChart>
      <c:catAx>
        <c:axId val="3370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4180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1804544"/>
        <c:scaling>
          <c:orientation val="minMax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8634350393700787E-2"/>
              <c:y val="0.5117056867891514"/>
            </c:manualLayout>
          </c:layout>
          <c:overlay val="0"/>
          <c:spPr>
            <a:noFill/>
            <a:ln w="25400">
              <a:noFill/>
            </a:ln>
          </c:spPr>
        </c:title>
        <c:numFmt formatCode="###\ #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7083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HIDRÁULICA PARA USO PROPIO          </a:t>
            </a:r>
          </a:p>
        </c:rich>
      </c:tx>
      <c:layout>
        <c:manualLayout>
          <c:xMode val="edge"/>
          <c:yMode val="edge"/>
          <c:x val="0.31301406996256609"/>
          <c:y val="2.6483407131360489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5.9301366034882383E-2"/>
          <c:y val="0.18547035466720502"/>
          <c:w val="0.91248860528714681"/>
          <c:h val="0.6820529899163408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24000">
                  <a:srgbClr val="03D4A8"/>
                </a:gs>
                <a:gs pos="17000">
                  <a:srgbClr val="21D6E0"/>
                </a:gs>
                <a:gs pos="45000">
                  <a:srgbClr val="0087E6"/>
                </a:gs>
                <a:gs pos="2000">
                  <a:srgbClr val="0070C0"/>
                </a:gs>
                <a:gs pos="95000">
                  <a:srgbClr val="005CBF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270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571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3.3.2.3'!$Q$38:$Q$44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3.3.2.3'!$R$38:$R$44</c:f>
              <c:numCache>
                <c:formatCode>#,##0</c:formatCode>
                <c:ptCount val="7"/>
                <c:pt idx="0">
                  <c:v>24.7</c:v>
                </c:pt>
                <c:pt idx="1">
                  <c:v>23.384</c:v>
                </c:pt>
                <c:pt idx="2">
                  <c:v>12.6</c:v>
                </c:pt>
                <c:pt idx="3">
                  <c:v>11.5</c:v>
                </c:pt>
                <c:pt idx="4">
                  <c:v>10.853</c:v>
                </c:pt>
                <c:pt idx="5">
                  <c:v>9</c:v>
                </c:pt>
                <c:pt idx="6" formatCode="0">
                  <c:v>38.866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93-48C6-B834-2C200F57646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4.8573163327261691E-3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3-48C6-B834-2C200F57646E}"/>
                </c:ext>
              </c:extLst>
            </c:dLbl>
            <c:dLbl>
              <c:idx val="1"/>
              <c:layout>
                <c:manualLayout>
                  <c:x val="0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3-48C6-B834-2C200F57646E}"/>
                </c:ext>
              </c:extLst>
            </c:dLbl>
            <c:dLbl>
              <c:idx val="2"/>
              <c:layout>
                <c:manualLayout>
                  <c:x val="-4.4524885361381398E-17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3-48C6-B834-2C200F57646E}"/>
                </c:ext>
              </c:extLst>
            </c:dLbl>
            <c:dLbl>
              <c:idx val="3"/>
              <c:layout>
                <c:manualLayout>
                  <c:x val="-2.4286581663630845E-3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3-48C6-B834-2C200F57646E}"/>
                </c:ext>
              </c:extLst>
            </c:dLbl>
            <c:dLbl>
              <c:idx val="4"/>
              <c:layout>
                <c:manualLayout>
                  <c:x val="8.9049770722762797E-17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3-48C6-B834-2C200F57646E}"/>
                </c:ext>
              </c:extLst>
            </c:dLbl>
            <c:dLbl>
              <c:idx val="5"/>
              <c:layout>
                <c:manualLayout>
                  <c:x val="8.9049770722762797E-17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3-48C6-B834-2C200F57646E}"/>
                </c:ext>
              </c:extLst>
            </c:dLbl>
            <c:dLbl>
              <c:idx val="6"/>
              <c:layout>
                <c:manualLayout>
                  <c:x val="0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3-48C6-B834-2C200F576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3.3.2.3'!$Q$38:$Q$44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3.3.2.3'!$S$38:$S$44</c:f>
              <c:numCache>
                <c:formatCode>0%</c:formatCode>
                <c:ptCount val="7"/>
                <c:pt idx="0">
                  <c:v>0.18868933485099654</c:v>
                </c:pt>
                <c:pt idx="1">
                  <c:v>0.17863608931804467</c:v>
                </c:pt>
                <c:pt idx="2">
                  <c:v>9.6254478506986096E-2</c:v>
                </c:pt>
                <c:pt idx="3">
                  <c:v>8.7851309748439688E-2</c:v>
                </c:pt>
                <c:pt idx="4">
                  <c:v>8.2908718669549214E-2</c:v>
                </c:pt>
                <c:pt idx="5">
                  <c:v>6.8753198933561493E-2</c:v>
                </c:pt>
                <c:pt idx="6">
                  <c:v>0.29690686997242233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93-48C6-B834-2C200F57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5216128"/>
        <c:axId val="285238784"/>
      </c:barChart>
      <c:catAx>
        <c:axId val="2852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131 MW</a:t>
                </a:r>
              </a:p>
            </c:rich>
          </c:tx>
          <c:layout>
            <c:manualLayout>
              <c:xMode val="edge"/>
              <c:yMode val="edge"/>
              <c:x val="0.45420927575309916"/>
              <c:y val="9.75146427307273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52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3878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85054360416786E-2"/>
              <c:y val="0.456411333198734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521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INSTALADA TOTAL - PARA USO PROPIO   </a:t>
            </a:r>
          </a:p>
        </c:rich>
      </c:tx>
      <c:layout>
        <c:manualLayout>
          <c:xMode val="edge"/>
          <c:yMode val="edge"/>
          <c:x val="0.31417901841577006"/>
          <c:y val="2.9009477263617911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0.22506421967938239"/>
          <c:w val="0.9189443510078259"/>
          <c:h val="0.6598473713327347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6">
                    <a:lumMod val="75000"/>
                  </a:schemeClr>
                </a:gs>
                <a:gs pos="42000">
                  <a:srgbClr val="99CC00"/>
                </a:gs>
                <a:gs pos="100000">
                  <a:schemeClr val="accent6">
                    <a:lumMod val="75000"/>
                  </a:scheme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50800" dist="101600" dir="18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69850" h="57150"/>
            </a:sp3d>
          </c:spPr>
          <c:invertIfNegative val="0"/>
          <c:dLbls>
            <c:dLbl>
              <c:idx val="2"/>
              <c:layout>
                <c:manualLayout>
                  <c:x val="4.168274586114692E-3"/>
                  <c:y val="-8.5918635170604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7-4E66-8B2B-C118088907C6}"/>
                </c:ext>
              </c:extLst>
            </c:dLbl>
            <c:dLbl>
              <c:idx val="3"/>
              <c:layout>
                <c:manualLayout>
                  <c:x val="0"/>
                  <c:y val="-2.48094488188976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7-4E66-8B2B-C118088907C6}"/>
                </c:ext>
              </c:extLst>
            </c:dLbl>
            <c:dLbl>
              <c:idx val="4"/>
              <c:layout>
                <c:manualLayout>
                  <c:x val="5.7420924574209248E-3"/>
                  <c:y val="-8.1648293963255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7-4E66-8B2B-C118088907C6}"/>
                </c:ext>
              </c:extLst>
            </c:dLbl>
            <c:dLbl>
              <c:idx val="5"/>
              <c:layout>
                <c:manualLayout>
                  <c:x val="4.171011470281441E-3"/>
                  <c:y val="-1.17690288713910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7-4E66-8B2B-C118088907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3.3.2.3'!$Q$8:$Q$14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3.3.2.3'!$R$8:$R$14</c:f>
              <c:numCache>
                <c:formatCode>#,##0</c:formatCode>
                <c:ptCount val="7"/>
                <c:pt idx="0">
                  <c:v>135.78</c:v>
                </c:pt>
                <c:pt idx="1">
                  <c:v>77.400000000000006</c:v>
                </c:pt>
                <c:pt idx="2">
                  <c:v>71.05</c:v>
                </c:pt>
                <c:pt idx="3">
                  <c:v>66.685000000000002</c:v>
                </c:pt>
                <c:pt idx="4">
                  <c:v>60</c:v>
                </c:pt>
                <c:pt idx="5">
                  <c:v>40.24</c:v>
                </c:pt>
                <c:pt idx="6">
                  <c:v>1021.4900000000007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67-4E66-8B2B-C118088907C6}"/>
            </c:ext>
          </c:extLst>
        </c:ser>
        <c:ser>
          <c:idx val="1"/>
          <c:order val="1"/>
          <c:spPr>
            <a:gradFill>
              <a:gsLst>
                <a:gs pos="0">
                  <a:schemeClr val="accent6">
                    <a:lumMod val="75000"/>
                  </a:schemeClr>
                </a:gs>
                <a:gs pos="42000">
                  <a:srgbClr val="99CC00"/>
                </a:gs>
                <a:gs pos="100000">
                  <a:schemeClr val="accent6">
                    <a:lumMod val="75000"/>
                  </a:schemeClr>
                </a:gs>
              </a:gsLst>
              <a:lin ang="0" scaled="1"/>
            </a:gradFill>
          </c:spPr>
          <c:invertIfNegative val="0"/>
          <c:dLbls>
            <c:dLbl>
              <c:idx val="1"/>
              <c:layout>
                <c:manualLayout>
                  <c:x val="3.6463081130355514E-3"/>
                  <c:y val="3.2840722495894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7-4E66-8B2B-C118088907C6}"/>
                </c:ext>
              </c:extLst>
            </c:dLbl>
            <c:dLbl>
              <c:idx val="2"/>
              <c:layout>
                <c:manualLayout>
                  <c:x val="4.861744150714024E-3"/>
                  <c:y val="1.313628899835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7-4E66-8B2B-C118088907C6}"/>
                </c:ext>
              </c:extLst>
            </c:dLbl>
            <c:dLbl>
              <c:idx val="3"/>
              <c:layout>
                <c:manualLayout>
                  <c:x val="2.4308720753570341E-3"/>
                  <c:y val="1.313628899835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7-4E66-8B2B-C118088907C6}"/>
                </c:ext>
              </c:extLst>
            </c:dLbl>
            <c:dLbl>
              <c:idx val="4"/>
              <c:layout>
                <c:manualLayout>
                  <c:x val="3.6463081130355514E-3"/>
                  <c:y val="1.642036124794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7-4E66-8B2B-C118088907C6}"/>
                </c:ext>
              </c:extLst>
            </c:dLbl>
            <c:dLbl>
              <c:idx val="5"/>
              <c:layout>
                <c:manualLayout>
                  <c:x val="7.2926162260711028E-3"/>
                  <c:y val="1.642036124794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7-4E66-8B2B-C118088907C6}"/>
                </c:ext>
              </c:extLst>
            </c:dLbl>
            <c:dLbl>
              <c:idx val="6"/>
              <c:layout>
                <c:manualLayout>
                  <c:x val="0"/>
                  <c:y val="-0.25287356321839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67-4E66-8B2B-C11808890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3.3.2.3'!$Q$8:$Q$14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3.3.2.3'!$S$8:$S$14</c:f>
              <c:numCache>
                <c:formatCode>0%</c:formatCode>
                <c:ptCount val="7"/>
                <c:pt idx="0">
                  <c:v>9.2201447056147232E-2</c:v>
                </c:pt>
                <c:pt idx="1">
                  <c:v>5.255849169351743E-2</c:v>
                </c:pt>
                <c:pt idx="2">
                  <c:v>4.8246522413752102E-2</c:v>
                </c:pt>
                <c:pt idx="3">
                  <c:v>4.5282467940338626E-2</c:v>
                </c:pt>
                <c:pt idx="4">
                  <c:v>4.0743016816680175E-2</c:v>
                </c:pt>
                <c:pt idx="5">
                  <c:v>2.7324983278386838E-2</c:v>
                </c:pt>
                <c:pt idx="6">
                  <c:v>0.6936430708011776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E67-4E66-8B2B-C118088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85949952"/>
        <c:axId val="285951872"/>
      </c:barChart>
      <c:catAx>
        <c:axId val="28594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1 473 MW</a:t>
                </a:r>
              </a:p>
            </c:rich>
          </c:tx>
          <c:layout>
            <c:manualLayout>
              <c:xMode val="edge"/>
              <c:yMode val="edge"/>
              <c:x val="0.44810188607918994"/>
              <c:y val="0.10679492649625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59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9518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7.2859149867677336E-3"/>
              <c:y val="0.524675853018372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59499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8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9470198675496692E-2"/>
          <c:w val="0"/>
          <c:h val="0.870860927152317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3A-4448-80DB-DDADEBCE3DA1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63A-4448-80DB-DDADEBCE3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396416"/>
        <c:axId val="286397952"/>
        <c:axId val="0"/>
      </c:bar3DChart>
      <c:catAx>
        <c:axId val="2863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3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639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396416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POTENCIA INSTALADA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6"/>
      <c:hPercent val="40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6642335766423361E-2"/>
          <c:w val="0"/>
          <c:h val="0.86861313868613144"/>
        </c:manualLayout>
      </c:layout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50</c:v>
              </c:pt>
              <c:pt idx="1">
                <c:v>52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E9-4BA6-8B6E-8DE201DF6821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50</c:v>
              </c:pt>
              <c:pt idx="1">
                <c:v>52</c:v>
              </c:pt>
            </c:numLit>
          </c:cat>
          <c:val>
            <c:numLit>
              <c:formatCode>General</c:formatCode>
              <c:ptCount val="2"/>
              <c:pt idx="0">
                <c:v>4</c:v>
              </c:pt>
              <c:pt idx="1">
                <c:v>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E9-4BA6-8B6E-8DE201DF6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429568"/>
        <c:axId val="286431104"/>
        <c:axId val="0"/>
      </c:bar3DChart>
      <c:catAx>
        <c:axId val="28642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43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6431104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42956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4160583941605841"/>
          <c:w val="0"/>
          <c:h val="0.13138686131386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5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6330935251798566E-2"/>
          <c:w val="0"/>
          <c:h val="0.8597122302158273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B9-4637-A885-9CB323D1E48A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B9-4637-A885-9CB323D1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921088"/>
        <c:axId val="286923008"/>
        <c:axId val="0"/>
      </c:bar3DChart>
      <c:catAx>
        <c:axId val="2869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21 982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92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6923008"/>
        <c:scaling>
          <c:orientation val="minMax"/>
          <c:max val="1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921088"/>
        <c:crosses val="autoZero"/>
        <c:crossBetween val="between"/>
        <c:majorUnit val="30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PRODUCCIÓN DE ENERGÍA ELÉCTRICA 2002,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2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1081081081081086E-2"/>
          <c:w val="0"/>
          <c:h val="0.68725868725868722"/>
        </c:manualLayout>
      </c:layout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0F-48A6-AFF7-64DBE40F1D75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0F-48A6-AFF7-64DBE40F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955008"/>
        <c:axId val="286956544"/>
        <c:axId val="0"/>
      </c:bar3DChart>
      <c:catAx>
        <c:axId val="28695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9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695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6955008"/>
        <c:crosses val="autoZero"/>
        <c:crossBetween val="between"/>
        <c:majorUnit val="3125.6289980000024"/>
        <c:minorUnit val="3125.628998000002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397683397683398"/>
          <c:w val="0"/>
          <c:h val="0.127413127413127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TIPO DE MERCADO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9"/>
      <c:hPercent val="100"/>
      <c:rotY val="204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1355932203389825E-2"/>
          <c:w val="0"/>
          <c:h val="0.84745762711864403"/>
        </c:manualLayout>
      </c:layout>
      <c:bar3DChart>
        <c:barDir val="col"/>
        <c:grouping val="standard"/>
        <c:varyColors val="0"/>
        <c:ser>
          <c:idx val="1"/>
          <c:order val="0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t>8 655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9BF-4EB3-B991-52DB0FE638F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BF-4EB3-B991-52DB0FE638FA}"/>
            </c:ext>
          </c:extLst>
        </c:ser>
        <c:ser>
          <c:idx val="0"/>
          <c:order val="1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BF-4EB3-B991-52DB0FE63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7255552"/>
        <c:axId val="287257728"/>
        <c:axId val="285949440"/>
      </c:bar3DChart>
      <c:catAx>
        <c:axId val="28725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16 629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72577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287257728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7255552"/>
        <c:crosses val="autoZero"/>
        <c:crossBetween val="between"/>
        <c:majorUnit val="2000"/>
        <c:minorUnit val="500"/>
      </c:valAx>
      <c:serAx>
        <c:axId val="2859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7257728"/>
        <c:crosses val="autoZero"/>
        <c:tickLblSkip val="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TENSIÓN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7"/>
      <c:hPercent val="100"/>
      <c:rotY val="26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5268817204301078E-2"/>
          <c:w val="0"/>
          <c:h val="0.87096774193548387"/>
        </c:manualLayout>
      </c:layout>
      <c:bar3DChart>
        <c:barDir val="col"/>
        <c:grouping val="standar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4-4C89-B3B0-F8D5BE40F200}"/>
            </c:ext>
          </c:extLst>
        </c:ser>
        <c:ser>
          <c:idx val="1"/>
          <c:order val="1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4-4C89-B3B0-F8D5BE40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7572352"/>
        <c:axId val="287573888"/>
        <c:axId val="287286592"/>
      </c:bar3DChart>
      <c:catAx>
        <c:axId val="28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75738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28757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7572352"/>
        <c:crosses val="autoZero"/>
        <c:crossBetween val="between"/>
        <c:majorUnit val="2000"/>
        <c:minorUnit val="400"/>
      </c:valAx>
      <c:serAx>
        <c:axId val="2872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7573888"/>
        <c:crosses val="autoZero"/>
        <c:tickLblSkip val="8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E05-44E7-8AD7-3763B9794407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E05-44E7-8AD7-3763B979440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05-44E7-8AD7-3763B979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5133928571428571"/>
          <c:w val="0"/>
          <c:h val="3.125E-2"/>
        </c:manualLayout>
      </c:layout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4AA-40B5-B75F-01896A18363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4AA-40B5-B75F-01896A183632}"/>
              </c:ext>
            </c:extLst>
          </c:dPt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4AA-40B5-B75F-01896A183632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4AA-40B5-B75F-01896A18363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4AA-40B5-B75F-01896A18363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4AA-40B5-B75F-01896A183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INSTALADA 2019, POR TIPO DE SERVICIO</a:t>
            </a:r>
          </a:p>
        </c:rich>
      </c:tx>
      <c:layout>
        <c:manualLayout>
          <c:xMode val="edge"/>
          <c:yMode val="edge"/>
          <c:x val="0.16865418768761689"/>
          <c:y val="5.0908890879658011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9026548672566371"/>
          <c:y val="0.33939393939393941"/>
          <c:w val="0.71976401179941008"/>
          <c:h val="0.43272727272727274"/>
        </c:manualLayout>
      </c:layout>
      <c:barChart>
        <c:barDir val="col"/>
        <c:grouping val="stacked"/>
        <c:varyColors val="0"/>
        <c:ser>
          <c:idx val="0"/>
          <c:order val="0"/>
          <c:tx>
            <c:v>SEIN</c:v>
          </c:tx>
          <c:spPr>
            <a:gradFill flip="none" rotWithShape="1"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  <a:tileRect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4200000"/>
              </a:lightRig>
            </a:scene3d>
            <a:sp3d prstMaterial="plastic"/>
          </c:spPr>
          <c:invertIfNegative val="0"/>
          <c:cat>
            <c:strLit>
              <c:ptCount val="2"/>
              <c:pt idx="0">
                <c:v>Para mercado eléctrico</c:v>
              </c:pt>
              <c:pt idx="1">
                <c:v>Para  uso propio</c:v>
              </c:pt>
            </c:strLit>
          </c:cat>
          <c:val>
            <c:numLit>
              <c:formatCode>General</c:formatCode>
              <c:ptCount val="2"/>
              <c:pt idx="0">
                <c:v>13412.376000000009</c:v>
              </c:pt>
              <c:pt idx="1">
                <c:v>265.18700000000001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7-49D6-A7BE-EC92A9CF3424}"/>
            </c:ext>
          </c:extLst>
        </c:ser>
        <c:ser>
          <c:idx val="2"/>
          <c:order val="1"/>
          <c:tx>
            <c:v>SS AA</c:v>
          </c:tx>
          <c:spPr>
            <a:gradFill rotWithShape="0">
              <a:gsLst>
                <a:gs pos="9000">
                  <a:srgbClr val="FFC000"/>
                </a:gs>
                <a:gs pos="50000">
                  <a:srgbClr val="FFFF00"/>
                </a:gs>
                <a:gs pos="97000">
                  <a:srgbClr val="FFC0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/>
          </c:spPr>
          <c:invertIfNegative val="0"/>
          <c:cat>
            <c:strLit>
              <c:ptCount val="2"/>
              <c:pt idx="0">
                <c:v>Para mercado eléctrico</c:v>
              </c:pt>
              <c:pt idx="1">
                <c:v>Para  uso propio</c:v>
              </c:pt>
            </c:strLit>
          </c:cat>
          <c:val>
            <c:numLit>
              <c:formatCode>General</c:formatCode>
              <c:ptCount val="2"/>
              <c:pt idx="0">
                <c:v>237.8189999999999</c:v>
              </c:pt>
              <c:pt idx="1">
                <c:v>1207.458000000001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7-49D6-A7BE-EC92A9CF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409536"/>
        <c:axId val="401411456"/>
      </c:barChart>
      <c:catAx>
        <c:axId val="40140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0141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4114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4.4247882188379148E-2"/>
              <c:y val="0.48363650651452994"/>
            </c:manualLayout>
          </c:layout>
          <c:overlay val="0"/>
          <c:spPr>
            <a:noFill/>
            <a:ln w="25400">
              <a:noFill/>
            </a:ln>
          </c:spPr>
        </c:title>
        <c:numFmt formatCode="###\ #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01409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604722313902383"/>
          <c:y val="0.90181841042324795"/>
          <c:w val="0.4513274762810337"/>
          <c:h val="6.181841042324798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hPercent val="29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14-4283-9604-17511B2E0727}"/>
            </c:ext>
          </c:extLst>
        </c:ser>
        <c:ser>
          <c:idx val="1"/>
          <c:order val="1"/>
          <c:tx>
            <c:v/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14-4283-9604-17511B2E0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8085120"/>
        <c:axId val="288086656"/>
        <c:axId val="0"/>
      </c:bar3DChart>
      <c:catAx>
        <c:axId val="2880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808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808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808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EFECTIVA, POR ORIGEN</a:t>
            </a:r>
          </a:p>
        </c:rich>
      </c:tx>
      <c:layout>
        <c:manualLayout>
          <c:xMode val="edge"/>
          <c:yMode val="edge"/>
          <c:x val="0.25565364142566288"/>
          <c:y val="2.8507333642118268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396742463266857"/>
          <c:y val="0.26517900262467198"/>
          <c:w val="0.75510204081632648"/>
          <c:h val="0.5606694560669456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00">
                    <a:gamma/>
                    <a:shade val="36078"/>
                    <a:invGamma/>
                  </a:srgbClr>
                </a:gs>
                <a:gs pos="50000">
                  <a:srgbClr val="99CC00"/>
                </a:gs>
                <a:gs pos="100000">
                  <a:srgbClr val="99CC00">
                    <a:gamma/>
                    <a:shade val="36078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2000">
                    <a:srgbClr val="0070C0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93000">
                    <a:srgbClr val="0070C0"/>
                  </a:gs>
                </a:gsLst>
                <a:lin ang="0" scaled="0"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34-4419-A675-8E17818EE924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15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77000">
                    <a:srgbClr val="FF000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31750" h="317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34-4419-A675-8E17818EE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50800" h="635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34-4419-A675-8E17818EE924}"/>
              </c:ext>
            </c:extLst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99CC00">
                      <a:gamma/>
                      <a:shade val="36078"/>
                      <a:invGamma/>
                    </a:srgbClr>
                  </a:gs>
                  <a:gs pos="50000">
                    <a:srgbClr val="99CC00"/>
                  </a:gs>
                  <a:gs pos="100000">
                    <a:srgbClr val="99CC00">
                      <a:gamma/>
                      <a:shade val="36078"/>
                      <a:invGamma/>
                    </a:srgbClr>
                  </a:gs>
                </a:gsLst>
                <a:lin ang="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44450" h="508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34-4419-A675-8E17818EE924}"/>
              </c:ext>
            </c:extLst>
          </c:dPt>
          <c:cat>
            <c:strRef>
              <c:f>'3.4.1 PE'!$C$7:$F$8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'3.4.1 PE'!$C$14:$F$14</c:f>
              <c:numCache>
                <c:formatCode>#\ ##0</c:formatCode>
                <c:ptCount val="4"/>
                <c:pt idx="0">
                  <c:v>5354.6509999999926</c:v>
                </c:pt>
                <c:pt idx="1">
                  <c:v>8366.9581000000089</c:v>
                </c:pt>
                <c:pt idx="2" formatCode="#,##0">
                  <c:v>285.03399999999999</c:v>
                </c:pt>
                <c:pt idx="3" formatCode="#,##0">
                  <c:v>372.24999999999994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34-4419-A675-8E17818EE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94944"/>
        <c:axId val="288600832"/>
      </c:barChart>
      <c:catAx>
        <c:axId val="2885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860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86008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5510241126401254E-2"/>
              <c:y val="0.4435145900880037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85949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EFECTIVA, POR TIPO DE SERVICIO</a:t>
            </a:r>
          </a:p>
        </c:rich>
      </c:tx>
      <c:layout>
        <c:manualLayout>
          <c:xMode val="edge"/>
          <c:yMode val="edge"/>
          <c:x val="0.19844292190748886"/>
          <c:y val="2.1739097516656571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262806236080179"/>
          <c:y val="0.27018674511528457"/>
          <c:w val="0.71937639198218262"/>
          <c:h val="0.55279586931632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'3.4.1 PE'!$C$62:$C$63</c:f>
              <c:strCache>
                <c:ptCount val="1"/>
                <c:pt idx="0">
                  <c:v>SEIN</c:v>
                </c:pt>
              </c:strCache>
            </c:strRef>
          </c:tx>
          <c:spPr>
            <a:gradFill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12700" h="44450"/>
            </a:sp3d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900" b="1"/>
                      <a:t>98%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3D6-4360-B59A-3E034F574192}"/>
                </c:ext>
              </c:extLst>
            </c:dLbl>
            <c:dLbl>
              <c:idx val="1"/>
              <c:layout>
                <c:manualLayout>
                  <c:x val="-0.12121212121212122"/>
                  <c:y val="-1.5686274509803921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/>
                      <a:t>16%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3D6-4360-B59A-3E034F5741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('3.4.1 PE'!$B$65,'3.4.1 PE'!$B$67)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('3.4.1 PE'!$C$65,'3.4.1 PE'!$C$67)</c:f>
              <c:numCache>
                <c:formatCode>#,##0</c:formatCode>
                <c:ptCount val="2"/>
                <c:pt idx="0" formatCode="#\ ##0">
                  <c:v>12968.242999999989</c:v>
                </c:pt>
                <c:pt idx="1">
                  <c:v>208.114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D6-4360-B59A-3E034F574192}"/>
            </c:ext>
          </c:extLst>
        </c:ser>
        <c:ser>
          <c:idx val="1"/>
          <c:order val="1"/>
          <c:tx>
            <c:strRef>
              <c:f>'3.4.1 PE'!$E$62:$E$63</c:f>
              <c:strCache>
                <c:ptCount val="1"/>
                <c:pt idx="0">
                  <c:v>SS AA</c:v>
                </c:pt>
              </c:strCache>
            </c:strRef>
          </c:tx>
          <c:spPr>
            <a:gradFill>
              <a:gsLst>
                <a:gs pos="2000">
                  <a:srgbClr val="FFC000"/>
                </a:gs>
                <a:gs pos="49000">
                  <a:srgbClr val="FFFF00"/>
                </a:gs>
                <a:gs pos="93000">
                  <a:srgbClr val="FFC00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25400" h="50800"/>
            </a:sp3d>
          </c:spPr>
          <c:invertIfNegative val="0"/>
          <c:dLbls>
            <c:dLbl>
              <c:idx val="0"/>
              <c:layout>
                <c:manualLayout>
                  <c:x val="0"/>
                  <c:y val="-2.5098039215686273E-2"/>
                </c:manualLayout>
              </c:layout>
              <c:tx>
                <c:rich>
                  <a:bodyPr/>
                  <a:lstStyle/>
                  <a:p>
                    <a:pPr>
                      <a:defRPr sz="900" b="1"/>
                    </a:pPr>
                    <a:r>
                      <a:rPr lang="en-US" sz="900" b="1"/>
                      <a:t>2%</a:t>
                    </a:r>
                    <a:endParaRPr lang="en-US"/>
                  </a:p>
                </c:rich>
              </c:tx>
              <c:numFmt formatCode="#,##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3D6-4360-B59A-3E034F574192}"/>
                </c:ext>
              </c:extLst>
            </c:dLbl>
            <c:dLbl>
              <c:idx val="1"/>
              <c:layout>
                <c:manualLayout>
                  <c:x val="-7.4211502782932258E-3"/>
                  <c:y val="-5.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/>
                      <a:t>84%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3D6-4360-B59A-3E034F574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('3.4.1 PE'!$B$65,'3.4.1 PE'!$B$67)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('3.4.1 PE'!$D$65,'3.4.1 PE'!$D$67)</c:f>
              <c:numCache>
                <c:formatCode>#,##0</c:formatCode>
                <c:ptCount val="2"/>
                <c:pt idx="0">
                  <c:v>191.00399999999999</c:v>
                </c:pt>
                <c:pt idx="1">
                  <c:v>1011.5321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D6-4360-B59A-3E034F574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8709632"/>
        <c:axId val="288723712"/>
      </c:barChart>
      <c:catAx>
        <c:axId val="2887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872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87237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3.5634766433416599E-2"/>
              <c:y val="0.5031064506359782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8709632"/>
        <c:crosses val="autoZero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77430743235018"/>
          <c:y val="0.92546714112659001"/>
          <c:w val="0.35040840674136509"/>
          <c:h val="6.21118514031899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POTENCIA EFECTIVA, POR SISTEMA</a:t>
            </a:r>
          </a:p>
        </c:rich>
      </c:tx>
      <c:layout>
        <c:manualLayout>
          <c:xMode val="edge"/>
          <c:yMode val="edge"/>
          <c:x val="0.24493594434524679"/>
          <c:y val="4.0909293118021266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view3D>
      <c:rotX val="15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94172438971441"/>
          <c:y val="0.35463924152338105"/>
          <c:w val="0.73110019752685551"/>
          <c:h val="0.50909138630398476"/>
        </c:manualLayout>
      </c:layout>
      <c:pie3DChart>
        <c:varyColors val="1"/>
        <c:ser>
          <c:idx val="0"/>
          <c:order val="0"/>
          <c:spPr>
            <a:gradFill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 prstMaterial="plastic">
              <a:bevelT w="44450" h="50800"/>
              <a:contourClr>
                <a:srgbClr val="000000"/>
              </a:contourClr>
            </a:sp3d>
          </c:spPr>
          <c:dPt>
            <c:idx val="0"/>
            <c:bubble3D val="0"/>
            <c:explosion val="42"/>
            <c:spPr>
              <a:gradFill flip="none" rotWithShape="1">
                <a:gsLst>
                  <a:gs pos="2000">
                    <a:srgbClr val="0065B0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93000">
                    <a:srgbClr val="0069B8"/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44450" h="508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64-46BF-8297-AC11F9FE278E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2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93000">
                    <a:srgbClr val="FF00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44450" h="508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64-46BF-8297-AC11F9FE278E}"/>
              </c:ext>
            </c:extLst>
          </c:dPt>
          <c:dLbls>
            <c:dLbl>
              <c:idx val="0"/>
              <c:layout>
                <c:manualLayout>
                  <c:x val="-2.6772194712774314E-2"/>
                  <c:y val="-0.164066809830589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4-46BF-8297-AC11F9FE278E}"/>
                </c:ext>
              </c:extLst>
            </c:dLbl>
            <c:dLbl>
              <c:idx val="1"/>
              <c:layout>
                <c:manualLayout>
                  <c:x val="7.3089218603458697E-2"/>
                  <c:y val="0.143303286184249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4-46BF-8297-AC11F9FE278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('3.4.1 PE'!$B$37,'3.4.1 PE'!$B$39)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('3.4.1 PE'!$G$37,'3.4.1 PE'!$G$39)</c:f>
              <c:numCache>
                <c:formatCode>#\ ##0</c:formatCode>
                <c:ptCount val="2"/>
                <c:pt idx="0">
                  <c:v>13176.356999999993</c:v>
                </c:pt>
                <c:pt idx="1">
                  <c:v>1202.5361000000021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64-46BF-8297-AC11F9FE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TOTAL PARA EL MERCADO ELÉCTRICO   </a:t>
            </a:r>
          </a:p>
        </c:rich>
      </c:tx>
      <c:layout>
        <c:manualLayout>
          <c:xMode val="edge"/>
          <c:yMode val="edge"/>
          <c:x val="0.26642773179432672"/>
          <c:y val="2.7519617085879876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324613528016036"/>
          <c:y val="0.20254668902636527"/>
          <c:w val="0.87511714027236398"/>
          <c:h val="0.6690875921187433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1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0" scaled="0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 w="44450" h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(Graf)'!$N$5:$N$11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'3.4.2.1 (Graf)'!$O$5:$O$11</c:f>
              <c:numCache>
                <c:formatCode>#\ ##0</c:formatCode>
                <c:ptCount val="7"/>
                <c:pt idx="0">
                  <c:v>2484.1760000000004</c:v>
                </c:pt>
                <c:pt idx="1">
                  <c:v>1614.3620000000001</c:v>
                </c:pt>
                <c:pt idx="2">
                  <c:v>1492.0769999999998</c:v>
                </c:pt>
                <c:pt idx="3">
                  <c:v>915.70300000000009</c:v>
                </c:pt>
                <c:pt idx="4">
                  <c:v>708.27300000000002</c:v>
                </c:pt>
                <c:pt idx="5">
                  <c:v>567.19200000000001</c:v>
                </c:pt>
                <c:pt idx="6">
                  <c:v>5377.463999999999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08-4648-A058-53E984B9C15A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3.5007935626560744E-5"/>
                  <c:y val="-7.120661315141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8-4648-A058-53E984B9C15A}"/>
                </c:ext>
              </c:extLst>
            </c:dLbl>
            <c:dLbl>
              <c:idx val="1"/>
              <c:layout>
                <c:manualLayout>
                  <c:x val="-9.6904734803514997E-4"/>
                  <c:y val="-4.6665711538005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8-4648-A058-53E984B9C15A}"/>
                </c:ext>
              </c:extLst>
            </c:dLbl>
            <c:dLbl>
              <c:idx val="2"/>
              <c:layout>
                <c:manualLayout>
                  <c:x val="4.973302493385364E-4"/>
                  <c:y val="-3.4428033306679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8-4648-A058-53E984B9C15A}"/>
                </c:ext>
              </c:extLst>
            </c:dLbl>
            <c:dLbl>
              <c:idx val="3"/>
              <c:layout>
                <c:manualLayout>
                  <c:x val="3.3139953980566646E-3"/>
                  <c:y val="-1.2054782460368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8-4648-A058-53E984B9C15A}"/>
                </c:ext>
              </c:extLst>
            </c:dLbl>
            <c:dLbl>
              <c:idx val="5"/>
              <c:layout>
                <c:manualLayout>
                  <c:x val="3.8895701024568982E-3"/>
                  <c:y val="-1.024912455488401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8-4648-A058-53E984B9C15A}"/>
                </c:ext>
              </c:extLst>
            </c:dLbl>
            <c:dLbl>
              <c:idx val="6"/>
              <c:layout>
                <c:manualLayout>
                  <c:x val="4.4303185887446883E-3"/>
                  <c:y val="-0.26415844055430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08-4648-A058-53E984B9C1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(Graf)'!$N$5:$N$11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'3.4.2.1 (Graf)'!$P$5:$P$11</c:f>
              <c:numCache>
                <c:formatCode>0%</c:formatCode>
                <c:ptCount val="7"/>
                <c:pt idx="0">
                  <c:v>0.18877797490996259</c:v>
                </c:pt>
                <c:pt idx="1">
                  <c:v>0.12267890404367364</c:v>
                </c:pt>
                <c:pt idx="2">
                  <c:v>0.1133861990735488</c:v>
                </c:pt>
                <c:pt idx="3">
                  <c:v>6.9586276479193687E-2</c:v>
                </c:pt>
                <c:pt idx="4">
                  <c:v>5.3823216480395883E-2</c:v>
                </c:pt>
                <c:pt idx="5">
                  <c:v>4.3102162304575635E-2</c:v>
                </c:pt>
                <c:pt idx="6">
                  <c:v>0.40864526670864976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F08-4648-A058-53E984B9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9067392"/>
        <c:axId val="289069312"/>
      </c:barChart>
      <c:catAx>
        <c:axId val="28906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13 159 MW</a:t>
                </a:r>
              </a:p>
            </c:rich>
          </c:tx>
          <c:layout>
            <c:manualLayout>
              <c:xMode val="edge"/>
              <c:yMode val="edge"/>
              <c:x val="0.44271906210271755"/>
              <c:y val="9.767616844877138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0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06931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MW</a:t>
                </a:r>
              </a:p>
            </c:rich>
          </c:tx>
          <c:layout>
            <c:manualLayout>
              <c:xMode val="edge"/>
              <c:yMode val="edge"/>
              <c:x val="1.1226443965408723E-2"/>
              <c:y val="0.4594259510909227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067392"/>
        <c:crosses val="autoZero"/>
        <c:crossBetween val="between"/>
        <c:majorUnit val="8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HIDRÁULICA PARA EL MERCADO ELÉCTRICO</a:t>
            </a:r>
          </a:p>
        </c:rich>
      </c:tx>
      <c:layout>
        <c:manualLayout>
          <c:xMode val="edge"/>
          <c:yMode val="edge"/>
          <c:x val="0.22769835534131569"/>
          <c:y val="3.040691029595043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063173199461441"/>
          <c:y val="0.20493507239385012"/>
          <c:w val="0.88502059198352656"/>
          <c:h val="0.6839557309165675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CCFF">
                    <a:gamma/>
                    <a:shade val="46275"/>
                    <a:invGamma/>
                  </a:srgbClr>
                </a:gs>
                <a:gs pos="50000">
                  <a:srgbClr val="00CCFF"/>
                </a:gs>
                <a:gs pos="100000">
                  <a:srgbClr val="00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44450" h="508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(Graf)'!$N$40:$N$46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'3.4.2.1 (Graf)'!$O$40:$O$46</c:f>
              <c:numCache>
                <c:formatCode>#\ ##0</c:formatCode>
                <c:ptCount val="7"/>
                <c:pt idx="0">
                  <c:v>898.15000000000009</c:v>
                </c:pt>
                <c:pt idx="1">
                  <c:v>589.71300000000008</c:v>
                </c:pt>
                <c:pt idx="2">
                  <c:v>555.51700000000005</c:v>
                </c:pt>
                <c:pt idx="3">
                  <c:v>476.74</c:v>
                </c:pt>
                <c:pt idx="4">
                  <c:v>441.84999999999997</c:v>
                </c:pt>
                <c:pt idx="5">
                  <c:v>375.791</c:v>
                </c:pt>
                <c:pt idx="6">
                  <c:v>1898.509999999992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FA-4F7D-829B-D1325AAEF3D5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11171089424269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A-4F7D-829B-D1325AAEF3D5}"/>
                </c:ext>
              </c:extLst>
            </c:dLbl>
            <c:dLbl>
              <c:idx val="1"/>
              <c:layout>
                <c:manualLayout>
                  <c:x val="1.4974891116623392E-3"/>
                  <c:y val="-5.8795207496157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A-4F7D-829B-D1325AAEF3D5}"/>
                </c:ext>
              </c:extLst>
            </c:dLbl>
            <c:dLbl>
              <c:idx val="2"/>
              <c:layout>
                <c:manualLayout>
                  <c:x val="4.4924673349870719E-3"/>
                  <c:y val="-4.997592637173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A-4F7D-829B-D1325AAEF3D5}"/>
                </c:ext>
              </c:extLst>
            </c:dLbl>
            <c:dLbl>
              <c:idx val="3"/>
              <c:layout>
                <c:manualLayout>
                  <c:x val="4.4924673349870173E-3"/>
                  <c:y val="-3.5277124497694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A-4F7D-829B-D1325AAEF3D5}"/>
                </c:ext>
              </c:extLst>
            </c:dLbl>
            <c:dLbl>
              <c:idx val="4"/>
              <c:layout>
                <c:manualLayout>
                  <c:x val="5.9899564466493567E-3"/>
                  <c:y val="-2.9397603748078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A-4F7D-829B-D1325AAEF3D5}"/>
                </c:ext>
              </c:extLst>
            </c:dLbl>
            <c:dLbl>
              <c:idx val="5"/>
              <c:layout>
                <c:manualLayout>
                  <c:x val="2.9966937265751676E-3"/>
                  <c:y val="-2.0423048869438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A-4F7D-829B-D1325AAEF3D5}"/>
                </c:ext>
              </c:extLst>
            </c:dLbl>
            <c:dLbl>
              <c:idx val="6"/>
              <c:layout>
                <c:manualLayout>
                  <c:x val="1.4974891116623392E-3"/>
                  <c:y val="-0.2763374752319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A-4F7D-829B-D1325AAEF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(Graf)'!$N$40:$N$46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'3.4.2.1 (Graf)'!$P$40:$P$46</c:f>
              <c:numCache>
                <c:formatCode>0%</c:formatCode>
                <c:ptCount val="7"/>
                <c:pt idx="0">
                  <c:v>0.17152473582822611</c:v>
                </c:pt>
                <c:pt idx="1">
                  <c:v>0.11262079445467986</c:v>
                </c:pt>
                <c:pt idx="2">
                  <c:v>0.10609019281087645</c:v>
                </c:pt>
                <c:pt idx="3">
                  <c:v>9.1045707909311935E-2</c:v>
                </c:pt>
                <c:pt idx="4">
                  <c:v>8.4382569198576729E-2</c:v>
                </c:pt>
                <c:pt idx="5">
                  <c:v>7.1766911987557663E-2</c:v>
                </c:pt>
                <c:pt idx="6">
                  <c:v>0.36256908781077118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FA-4F7D-829B-D1325AAEF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89255424"/>
        <c:axId val="289257344"/>
      </c:barChart>
      <c:catAx>
        <c:axId val="2892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5 236 MW</a:t>
                </a:r>
              </a:p>
            </c:rich>
          </c:tx>
          <c:layout>
            <c:manualLayout>
              <c:xMode val="edge"/>
              <c:yMode val="edge"/>
              <c:x val="0.45906960774431388"/>
              <c:y val="9.119132537316861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2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25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4064176248658999E-2"/>
              <c:y val="0.4839672174457405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25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 TÉRMICA PARA EL MERCADO ELÉCTRICO</a:t>
            </a:r>
          </a:p>
        </c:rich>
      </c:tx>
      <c:layout>
        <c:manualLayout>
          <c:xMode val="edge"/>
          <c:yMode val="edge"/>
          <c:x val="0.25520516860741094"/>
          <c:y val="2.8178275299958384E-2"/>
        </c:manualLayout>
      </c:layout>
      <c:overlay val="0"/>
      <c:spPr>
        <a:solidFill>
          <a:srgbClr val="3693AC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581516547518476E-2"/>
          <c:y val="0.17769955898285614"/>
          <c:w val="0.88513348372027401"/>
          <c:h val="0.6836603735687670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CCFF">
                    <a:gamma/>
                    <a:shade val="46275"/>
                    <a:invGamma/>
                  </a:srgbClr>
                </a:gs>
                <a:gs pos="37000">
                  <a:srgbClr val="00CCFF"/>
                </a:gs>
                <a:gs pos="91000">
                  <a:srgbClr val="00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88900" dist="889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(Graf)'!$N$74:$N$80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'3.4.2.1 (Graf)'!$O$74:$O$80</c:f>
              <c:numCache>
                <c:formatCode>#\ ##0</c:formatCode>
                <c:ptCount val="7"/>
                <c:pt idx="0">
                  <c:v>2185.163</c:v>
                </c:pt>
                <c:pt idx="1">
                  <c:v>1058.845</c:v>
                </c:pt>
                <c:pt idx="2">
                  <c:v>902.36400000000003</c:v>
                </c:pt>
                <c:pt idx="3">
                  <c:v>708.27299999999991</c:v>
                </c:pt>
                <c:pt idx="4">
                  <c:v>567.19200000000001</c:v>
                </c:pt>
                <c:pt idx="5">
                  <c:v>344.17700000000002</c:v>
                </c:pt>
                <c:pt idx="6">
                  <c:v>1499.678000000009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AF-49F4-AFBE-D1A2D1B280D9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8289793966767064E-3"/>
                  <c:y val="-0.261082411588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F-49F4-AFBE-D1A2D1B280D9}"/>
                </c:ext>
              </c:extLst>
            </c:dLbl>
            <c:dLbl>
              <c:idx val="1"/>
              <c:layout>
                <c:manualLayout>
                  <c:x val="-1.4144896983383532E-3"/>
                  <c:y val="-0.10153204895101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F-49F4-AFBE-D1A2D1B280D9}"/>
                </c:ext>
              </c:extLst>
            </c:dLbl>
            <c:dLbl>
              <c:idx val="2"/>
              <c:layout>
                <c:manualLayout>
                  <c:x val="1.4144896983383532E-3"/>
                  <c:y val="-7.2522892107864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F-49F4-AFBE-D1A2D1B280D9}"/>
                </c:ext>
              </c:extLst>
            </c:dLbl>
            <c:dLbl>
              <c:idx val="3"/>
              <c:layout>
                <c:manualLayout>
                  <c:x val="4.2434690950150598E-3"/>
                  <c:y val="-4.0612819580404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F-49F4-AFBE-D1A2D1B280D9}"/>
                </c:ext>
              </c:extLst>
            </c:dLbl>
            <c:dLbl>
              <c:idx val="4"/>
              <c:layout>
                <c:manualLayout>
                  <c:x val="1.4144896983383532E-3"/>
                  <c:y val="-3.1910072527460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F-49F4-AFBE-D1A2D1B280D9}"/>
                </c:ext>
              </c:extLst>
            </c:dLbl>
            <c:dLbl>
              <c:idx val="6"/>
              <c:layout>
                <c:manualLayout>
                  <c:x val="2.8289793966767064E-3"/>
                  <c:y val="-0.1392439528471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F-49F4-AFBE-D1A2D1B28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(Graf)'!$N$74:$N$80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'3.4.2.1 (Graf)'!$P$74:$P$80</c:f>
              <c:numCache>
                <c:formatCode>0%</c:formatCode>
                <c:ptCount val="7"/>
                <c:pt idx="0">
                  <c:v>0.30075084382877743</c:v>
                </c:pt>
                <c:pt idx="1">
                  <c:v>0.14573216150643309</c:v>
                </c:pt>
                <c:pt idx="2">
                  <c:v>0.12419519021725653</c:v>
                </c:pt>
                <c:pt idx="3">
                  <c:v>9.7481836554590959E-2</c:v>
                </c:pt>
                <c:pt idx="4">
                  <c:v>7.8064415612442609E-2</c:v>
                </c:pt>
                <c:pt idx="5">
                  <c:v>4.737016102526774E-2</c:v>
                </c:pt>
                <c:pt idx="6">
                  <c:v>0.20640539125523175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4AF-49F4-AFBE-D1A2D1B2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100"/>
        <c:axId val="289364608"/>
        <c:axId val="289383168"/>
      </c:barChart>
      <c:catAx>
        <c:axId val="2893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7 266 MW</a:t>
                </a:r>
              </a:p>
            </c:rich>
          </c:tx>
          <c:layout>
            <c:manualLayout>
              <c:xMode val="edge"/>
              <c:yMode val="edge"/>
              <c:x val="0.4464570268704473"/>
              <c:y val="9.8970250574798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3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383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795119673197352E-2"/>
              <c:y val="0.4705998547013340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36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PARA USO PROPIO</a:t>
            </a:r>
          </a:p>
        </c:rich>
      </c:tx>
      <c:layout>
        <c:manualLayout>
          <c:xMode val="edge"/>
          <c:yMode val="edge"/>
          <c:x val="0.35063092849529637"/>
          <c:y val="2.2744125568561972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9.4360136740005984E-2"/>
          <c:y val="0.199280405900087"/>
          <c:w val="0.88552083667274128"/>
          <c:h val="0.6738058594675286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39000">
                  <a:srgbClr val="FFCC00"/>
                </a:gs>
                <a:gs pos="91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889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88900" h="317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'3.4.2.2 - 3.4.2.3'!$Q$9:$Q$15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'3.4.2.2 - 3.4.2.3'!$R$9:$R$15</c:f>
              <c:numCache>
                <c:formatCode>0</c:formatCode>
                <c:ptCount val="7"/>
                <c:pt idx="0">
                  <c:v>107.31</c:v>
                </c:pt>
                <c:pt idx="1">
                  <c:v>71.69</c:v>
                </c:pt>
                <c:pt idx="2">
                  <c:v>66.699999999999989</c:v>
                </c:pt>
                <c:pt idx="3">
                  <c:v>57.439999999999948</c:v>
                </c:pt>
                <c:pt idx="4">
                  <c:v>53.299999999999983</c:v>
                </c:pt>
                <c:pt idx="5">
                  <c:v>32</c:v>
                </c:pt>
                <c:pt idx="6">
                  <c:v>831.20609999999954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27-4275-B98E-F057E4CF64AF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5041735404094244E-3"/>
                  <c:y val="7.1029559482502116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7-4275-B98E-F057E4CF64AF}"/>
                </c:ext>
              </c:extLst>
            </c:dLbl>
            <c:dLbl>
              <c:idx val="1"/>
              <c:layout>
                <c:manualLayout>
                  <c:x val="2.5041735404094244E-3"/>
                  <c:y val="1.07008548155804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7-4275-B98E-F057E4CF64AF}"/>
                </c:ext>
              </c:extLst>
            </c:dLbl>
            <c:dLbl>
              <c:idx val="2"/>
              <c:layout>
                <c:manualLayout>
                  <c:x val="1.2520867702047122E-3"/>
                  <c:y val="1.06974990883607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7-4275-B98E-F057E4CF64AF}"/>
                </c:ext>
              </c:extLst>
            </c:dLbl>
            <c:dLbl>
              <c:idx val="3"/>
              <c:layout>
                <c:manualLayout>
                  <c:x val="0"/>
                  <c:y val="1.42431045398514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7-4275-B98E-F057E4CF64AF}"/>
                </c:ext>
              </c:extLst>
            </c:dLbl>
            <c:dLbl>
              <c:idx val="4"/>
              <c:layout>
                <c:manualLayout>
                  <c:x val="5.0083470808187569E-3"/>
                  <c:y val="1.42403081005017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7-4275-B98E-F057E4CF64AF}"/>
                </c:ext>
              </c:extLst>
            </c:dLbl>
            <c:dLbl>
              <c:idx val="5"/>
              <c:layout>
                <c:manualLayout>
                  <c:x val="3.7561617211047636E-3"/>
                  <c:y val="2.132956149593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7-4275-B98E-F057E4CF64AF}"/>
                </c:ext>
              </c:extLst>
            </c:dLbl>
            <c:dLbl>
              <c:idx val="6"/>
              <c:layout>
                <c:manualLayout>
                  <c:x val="0"/>
                  <c:y val="-0.30489046906355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7-4275-B98E-F057E4CF64AF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'3.4.2.2 - 3.4.2.3'!$Q$9:$Q$15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'3.4.2.2 - 3.4.2.3'!$S$9:$S$15</c:f>
              <c:numCache>
                <c:formatCode>0%</c:formatCode>
                <c:ptCount val="7"/>
                <c:pt idx="0">
                  <c:v>8.7984539121635411E-2</c:v>
                </c:pt>
                <c:pt idx="1">
                  <c:v>5.8779345910260385E-2</c:v>
                </c:pt>
                <c:pt idx="2">
                  <c:v>5.4687995148756691E-2</c:v>
                </c:pt>
                <c:pt idx="3">
                  <c:v>4.7095628805765843E-2</c:v>
                </c:pt>
                <c:pt idx="4">
                  <c:v>4.3701201520670634E-2</c:v>
                </c:pt>
                <c:pt idx="5">
                  <c:v>2.6237119111847292E-2</c:v>
                </c:pt>
                <c:pt idx="6">
                  <c:v>0.68151417038106377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27-4275-B98E-F057E4CF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9769728"/>
        <c:axId val="290652544"/>
      </c:barChart>
      <c:catAx>
        <c:axId val="28976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1 220 MW</a:t>
                </a:r>
              </a:p>
            </c:rich>
          </c:tx>
          <c:layout>
            <c:manualLayout>
              <c:xMode val="edge"/>
              <c:yMode val="edge"/>
              <c:x val="0.44657607013736578"/>
              <c:y val="0.10578065679027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06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065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6268937037497853E-2"/>
              <c:y val="0.50000153489585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8976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TÉRMICA PARA USO PROPIO</a:t>
            </a:r>
          </a:p>
        </c:rich>
      </c:tx>
      <c:layout>
        <c:manualLayout>
          <c:xMode val="edge"/>
          <c:yMode val="edge"/>
          <c:x val="0.30816299715835582"/>
          <c:y val="2.7887250408271055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776421027183664E-2"/>
          <c:y val="0.20764574821362439"/>
          <c:w val="0.90202552285158388"/>
          <c:h val="0.6699161602486659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50000">
                  <a:srgbClr val="FFCC00"/>
                </a:gs>
                <a:gs pos="100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44450" h="508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'3.4.2.2 - 3.4.2.3'!$Q$67:$Q$73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'3.4.2.2 - 3.4.2.3'!$R$67:$R$73</c:f>
              <c:numCache>
                <c:formatCode>0</c:formatCode>
                <c:ptCount val="7"/>
                <c:pt idx="0">
                  <c:v>323.63299999999975</c:v>
                </c:pt>
                <c:pt idx="1">
                  <c:v>107.31</c:v>
                </c:pt>
                <c:pt idx="2">
                  <c:v>71.69</c:v>
                </c:pt>
                <c:pt idx="3">
                  <c:v>57.439999999999948</c:v>
                </c:pt>
                <c:pt idx="4">
                  <c:v>53.299999999999983</c:v>
                </c:pt>
                <c:pt idx="5">
                  <c:v>42</c:v>
                </c:pt>
                <c:pt idx="6">
                  <c:v>445.89309999999989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4C-4A42-8B39-1BA2CE9D764C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9.3664750592981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C-4A42-8B39-1BA2CE9D764C}"/>
                </c:ext>
              </c:extLst>
            </c:dLbl>
            <c:dLbl>
              <c:idx val="1"/>
              <c:layout>
                <c:manualLayout>
                  <c:x val="3.7542849102183951E-3"/>
                  <c:y val="3.0296761606045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C-4A42-8B39-1BA2CE9D764C}"/>
                </c:ext>
              </c:extLst>
            </c:dLbl>
            <c:dLbl>
              <c:idx val="2"/>
              <c:layout>
                <c:manualLayout>
                  <c:x val="1.2514283034061775E-3"/>
                  <c:y val="8.96954697532555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C-4A42-8B39-1BA2CE9D764C}"/>
                </c:ext>
              </c:extLst>
            </c:dLbl>
            <c:dLbl>
              <c:idx val="3"/>
              <c:layout>
                <c:manualLayout>
                  <c:x val="3.7542849102183951E-3"/>
                  <c:y val="1.19418251573230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C-4A42-8B39-1BA2CE9D764C}"/>
                </c:ext>
              </c:extLst>
            </c:dLbl>
            <c:dLbl>
              <c:idx val="4"/>
              <c:layout>
                <c:manualLayout>
                  <c:x val="2.5028566068122631E-3"/>
                  <c:y val="1.19331568911660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C-4A42-8B39-1BA2CE9D764C}"/>
                </c:ext>
              </c:extLst>
            </c:dLbl>
            <c:dLbl>
              <c:idx val="5"/>
              <c:layout>
                <c:manualLayout>
                  <c:x val="1.2514283034061316E-3"/>
                  <c:y val="1.4900983801353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C-4A42-8B39-1BA2CE9D764C}"/>
                </c:ext>
              </c:extLst>
            </c:dLbl>
            <c:dLbl>
              <c:idx val="6"/>
              <c:layout>
                <c:manualLayout>
                  <c:x val="8.2212244026930626E-5"/>
                  <c:y val="-0.165352499136926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C-4A42-8B39-1BA2CE9D764C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'3.4.2.2 - 3.4.2.3'!$Q$67:$Q$73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'3.4.2.2 - 3.4.2.3'!$S$67:$S$73</c:f>
              <c:numCache>
                <c:formatCode>0%</c:formatCode>
                <c:ptCount val="7"/>
                <c:pt idx="0">
                  <c:v>0.29387356970308981</c:v>
                </c:pt>
                <c:pt idx="1">
                  <c:v>9.744238926450205E-2</c:v>
                </c:pt>
                <c:pt idx="2">
                  <c:v>6.5097799705266537E-2</c:v>
                </c:pt>
                <c:pt idx="3">
                  <c:v>5.215814779007541E-2</c:v>
                </c:pt>
                <c:pt idx="4">
                  <c:v>4.8398838391556773E-2</c:v>
                </c:pt>
                <c:pt idx="5">
                  <c:v>3.8137921434247379E-2</c:v>
                </c:pt>
                <c:pt idx="6">
                  <c:v>0.40489133371126201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4C-4A42-8B39-1BA2CE9D7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0686464"/>
        <c:axId val="290688384"/>
      </c:barChart>
      <c:catAx>
        <c:axId val="2906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 1 101 MW</a:t>
                </a:r>
              </a:p>
            </c:rich>
          </c:tx>
          <c:layout>
            <c:manualLayout>
              <c:xMode val="edge"/>
              <c:yMode val="edge"/>
              <c:x val="0.42817561792626119"/>
              <c:y val="9.98840449492772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068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0688384"/>
        <c:scaling>
          <c:orientation val="minMax"/>
          <c:max val="8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5.4289485000815572E-3"/>
              <c:y val="0.4285725193441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0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HIDRÁULICA PARA USO PROPIO</a:t>
            </a:r>
          </a:p>
        </c:rich>
      </c:tx>
      <c:layout>
        <c:manualLayout>
          <c:xMode val="edge"/>
          <c:yMode val="edge"/>
          <c:x val="0.3029967072685365"/>
          <c:y val="3.6719976669582967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8840736728060671E-2"/>
          <c:y val="0.19162857976086323"/>
          <c:w val="0.90465872156013005"/>
          <c:h val="0.7057346165062700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31000">
                  <a:srgbClr val="FFCC00"/>
                </a:gs>
                <a:gs pos="86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127000" dist="1397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h="63500"/>
            </a:sp3d>
          </c:spPr>
          <c:invertIfNegative val="0"/>
          <c:dLbls>
            <c:dLbl>
              <c:idx val="0"/>
              <c:layout>
                <c:manualLayout>
                  <c:x val="-2.8898521476550614E-3"/>
                  <c:y val="2.8985507246376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8-48C2-B7E3-7FC5DEB77CF0}"/>
                </c:ext>
              </c:extLst>
            </c:dLbl>
            <c:dLbl>
              <c:idx val="6"/>
              <c:layout>
                <c:manualLayout>
                  <c:x val="1.4415504585229301E-3"/>
                  <c:y val="8.64197586870003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8-48C2-B7E3-7FC5DEB77C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'3.4.2.2 - 3.4.2.3'!$Q$39:$Q$45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'3.4.2.2 - 3.4.2.3'!$R$39:$R$45</c:f>
              <c:numCache>
                <c:formatCode>0</c:formatCode>
                <c:ptCount val="7"/>
                <c:pt idx="0">
                  <c:v>24.699999999999985</c:v>
                </c:pt>
                <c:pt idx="1">
                  <c:v>21.480000000000008</c:v>
                </c:pt>
                <c:pt idx="2">
                  <c:v>11.980000000000002</c:v>
                </c:pt>
                <c:pt idx="3">
                  <c:v>11.500000000000002</c:v>
                </c:pt>
                <c:pt idx="4">
                  <c:v>10.459999999999997</c:v>
                </c:pt>
                <c:pt idx="5">
                  <c:v>6.5039999999999987</c:v>
                </c:pt>
                <c:pt idx="6">
                  <c:v>31.756000000000007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098-48C2-B7E3-7FC5DEB77CF0}"/>
            </c:ext>
          </c:extLst>
        </c:ser>
        <c:ser>
          <c:idx val="1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2.5060040502550502E-3"/>
                  <c:y val="-0.2103703703703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8-48C2-B7E3-7FC5DEB77CF0}"/>
                </c:ext>
              </c:extLst>
            </c:dLbl>
            <c:dLbl>
              <c:idx val="1"/>
              <c:layout>
                <c:manualLayout>
                  <c:x val="0"/>
                  <c:y val="-0.1837037037037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8-48C2-B7E3-7FC5DEB77CF0}"/>
                </c:ext>
              </c:extLst>
            </c:dLbl>
            <c:dLbl>
              <c:idx val="2"/>
              <c:layout>
                <c:manualLayout>
                  <c:x val="0"/>
                  <c:y val="-8.296296296296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8-48C2-B7E3-7FC5DEB77CF0}"/>
                </c:ext>
              </c:extLst>
            </c:dLbl>
            <c:dLbl>
              <c:idx val="3"/>
              <c:layout>
                <c:manualLayout>
                  <c:x val="0"/>
                  <c:y val="-6.814814814814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8-48C2-B7E3-7FC5DEB77CF0}"/>
                </c:ext>
              </c:extLst>
            </c:dLbl>
            <c:dLbl>
              <c:idx val="4"/>
              <c:layout>
                <c:manualLayout>
                  <c:x val="-1.2530020251274331E-3"/>
                  <c:y val="-5.9259259259259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8-48C2-B7E3-7FC5DEB77CF0}"/>
                </c:ext>
              </c:extLst>
            </c:dLbl>
            <c:dLbl>
              <c:idx val="5"/>
              <c:layout>
                <c:manualLayout>
                  <c:x val="1.2530020251276168E-3"/>
                  <c:y val="-2.074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8-48C2-B7E3-7FC5DEB77CF0}"/>
                </c:ext>
              </c:extLst>
            </c:dLbl>
            <c:dLbl>
              <c:idx val="6"/>
              <c:layout>
                <c:manualLayout>
                  <c:x val="0"/>
                  <c:y val="-0.2607407407407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8-48C2-B7E3-7FC5DEB77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'3.4.2.2 - 3.4.2.3'!$Q$39:$Q$45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'3.4.2.2 - 3.4.2.3'!$S$39:$S$45</c:f>
              <c:numCache>
                <c:formatCode>0%</c:formatCode>
                <c:ptCount val="7"/>
                <c:pt idx="0">
                  <c:v>0.20865010981584714</c:v>
                </c:pt>
                <c:pt idx="1">
                  <c:v>0.18144956918398386</c:v>
                </c:pt>
                <c:pt idx="2">
                  <c:v>0.10119952694711946</c:v>
                </c:pt>
                <c:pt idx="3">
                  <c:v>9.714478797094106E-2</c:v>
                </c:pt>
                <c:pt idx="4">
                  <c:v>8.8359520189221136E-2</c:v>
                </c:pt>
                <c:pt idx="5">
                  <c:v>5.4941713127217427E-2</c:v>
                </c:pt>
                <c:pt idx="6">
                  <c:v>0.26825477276566995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098-48C2-B7E3-7FC5DEB7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91067392"/>
        <c:axId val="291069312"/>
      </c:barChart>
      <c:catAx>
        <c:axId val="29106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118 MW</a:t>
                </a:r>
              </a:p>
            </c:rich>
          </c:tx>
          <c:layout>
            <c:manualLayout>
              <c:xMode val="edge"/>
              <c:yMode val="edge"/>
              <c:x val="0.44338098227071199"/>
              <c:y val="9.61346165062700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0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06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0585002973839094E-2"/>
              <c:y val="0.49240775396348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06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42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FD-4AFD-9EAA-2D4F9EFD7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7220736"/>
        <c:axId val="657223040"/>
        <c:axId val="0"/>
      </c:bar3DChart>
      <c:catAx>
        <c:axId val="65722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 5 387 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6572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22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65722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 verticalDpi="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8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65-463E-95B9-ADF2C850FCFE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865-463E-95B9-ADF2C850F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309440"/>
        <c:axId val="291310976"/>
        <c:axId val="0"/>
      </c:bar3DChart>
      <c:catAx>
        <c:axId val="2913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31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31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309440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6"/>
      <c:hPercent val="42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6D7-4B18-9A3B-EE8A840E36A7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6D7-4B18-9A3B-EE8A840E3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338496"/>
        <c:axId val="291344384"/>
        <c:axId val="0"/>
      </c:bar3DChart>
      <c:catAx>
        <c:axId val="2913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34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344384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338496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41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FD-4F42-81CE-48183825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444224"/>
        <c:axId val="291446144"/>
        <c:axId val="0"/>
      </c:bar3DChart>
      <c:catAx>
        <c:axId val="29144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 5 387 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44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44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4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 verticalDpi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8"/>
      <c:hPercent val="354"/>
      <c:rotY val="23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F-4AF2-9544-B000D4CDA524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0F-4AF2-9544-B000D4CDA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478144"/>
        <c:axId val="291479936"/>
        <c:axId val="0"/>
      </c:bar3DChart>
      <c:catAx>
        <c:axId val="2914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47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479936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478144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PRODUCCIÓN DE ENERGÍA ELÉCTRICA NACIONAL</a:t>
            </a:r>
          </a:p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POR ORIGEN</a:t>
            </a:r>
          </a:p>
        </c:rich>
      </c:tx>
      <c:layout>
        <c:manualLayout>
          <c:xMode val="edge"/>
          <c:yMode val="edge"/>
          <c:x val="0.17911636045494311"/>
          <c:y val="3.1968160842639766E-2"/>
        </c:manualLayout>
      </c:layout>
      <c:overlay val="0"/>
      <c:spPr>
        <a:solidFill>
          <a:srgbClr val="3693AC"/>
        </a:solidFill>
        <a:ln w="25400">
          <a:noFill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19050"/>
          <a:bevelB w="19050" h="19050"/>
        </a:sp3d>
      </c:spPr>
    </c:title>
    <c:autoTitleDeleted val="0"/>
    <c:plotArea>
      <c:layout>
        <c:manualLayout>
          <c:layoutTarget val="inner"/>
          <c:xMode val="edge"/>
          <c:yMode val="edge"/>
          <c:x val="0.21243523316062177"/>
          <c:y val="0.27586206896551724"/>
          <c:w val="0.73834196891191706"/>
          <c:h val="0.568965517241379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65B0"/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96000">
                    <a:srgbClr val="0065B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3500" h="508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91-45EC-A6AB-C736A2A230C9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14000">
                    <a:srgbClr val="FF0000"/>
                  </a:gs>
                  <a:gs pos="97083">
                    <a:srgbClr val="FF0000"/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</a:gsLst>
                <a:lin ang="10800000" scaled="1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57150" h="571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91-45EC-A6AB-C736A2A230C9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14000">
                    <a:srgbClr val="FFC000"/>
                  </a:gs>
                  <a:gs pos="97083">
                    <a:srgbClr val="FFC000"/>
                  </a:gs>
                  <a:gs pos="50000">
                    <a:srgbClr val="FFFF00"/>
                  </a:gs>
                </a:gsLst>
                <a:lin ang="1080000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44450" h="508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91-45EC-A6AB-C736A2A230C9}"/>
              </c:ext>
            </c:extLst>
          </c:dPt>
          <c:dPt>
            <c:idx val="3"/>
            <c:invertIfNegative val="0"/>
            <c:bubble3D val="0"/>
            <c:spPr>
              <a:gradFill>
                <a:gsLst>
                  <a:gs pos="14000">
                    <a:srgbClr val="008A3E"/>
                  </a:gs>
                  <a:gs pos="97083">
                    <a:srgbClr val="009A46"/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</a:gsLst>
                <a:lin ang="1080000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91-45EC-A6AB-C736A2A230C9}"/>
              </c:ext>
            </c:extLst>
          </c:dPt>
          <c:cat>
            <c:strRef>
              <c:f>'3.5.1'!$C$6:$F$6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'3.5.1'!$C$13:$F$13</c:f>
              <c:numCache>
                <c:formatCode>#\ ##0</c:formatCode>
                <c:ptCount val="4"/>
                <c:pt idx="0">
                  <c:v>31462.088372515347</c:v>
                </c:pt>
                <c:pt idx="1">
                  <c:v>23088.318116721472</c:v>
                </c:pt>
                <c:pt idx="2" formatCode="#,##0">
                  <c:v>763.05863999999997</c:v>
                </c:pt>
                <c:pt idx="3">
                  <c:v>1655.0389929999999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91-45EC-A6AB-C736A2A23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590912"/>
        <c:axId val="291592832"/>
      </c:barChart>
      <c:catAx>
        <c:axId val="29159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56</a:t>
                </a:r>
                <a:r>
                  <a:rPr lang="es-PE" baseline="0"/>
                  <a:t> 969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39455949256342954"/>
              <c:y val="0.139586119574249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59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592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5043088363954503E-2"/>
              <c:y val="0.466589584196712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590912"/>
        <c:crosses val="autoZero"/>
        <c:crossBetween val="between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PRODUCCIÓN DE ENERGÍA ELÉCTRICA NACIONAL</a:t>
            </a:r>
          </a:p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 POR TIPO DE SERVICIO</a:t>
            </a:r>
          </a:p>
        </c:rich>
      </c:tx>
      <c:layout>
        <c:manualLayout>
          <c:xMode val="edge"/>
          <c:yMode val="edge"/>
          <c:x val="0.16291051853812391"/>
          <c:y val="3.3598133566637503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view3D>
      <c:rotX val="15"/>
      <c:hPercent val="4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552526522419991"/>
          <c:y val="0.28954894052877539"/>
          <c:w val="0.81367709805505084"/>
          <c:h val="0.44640868993448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'3.5.1'!$C$66:$C$67</c:f>
              <c:strCache>
                <c:ptCount val="1"/>
                <c:pt idx="0">
                  <c:v>SEIN</c:v>
                </c:pt>
              </c:strCache>
            </c:strRef>
          </c:tx>
          <c:spPr>
            <a:gradFill flip="none" rotWithShape="1">
              <a:gsLst>
                <a:gs pos="0">
                  <a:srgbClr val="0069B8"/>
                </a:gs>
                <a:gs pos="85000">
                  <a:srgbClr val="0069B8"/>
                </a:gs>
                <a:gs pos="48000">
                  <a:schemeClr val="accent1">
                    <a:lumMod val="60000"/>
                    <a:lumOff val="40000"/>
                  </a:schemeClr>
                </a:gs>
              </a:gsLst>
              <a:lin ang="0" scaled="0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 prstMaterial="plastic">
              <a:bevelT w="50800" h="5080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424-4E70-B829-1A0B832EE04C}"/>
              </c:ext>
            </c:extLst>
          </c:dPt>
          <c:cat>
            <c:strRef>
              <c:f>('3.5.1'!$B$69,'3.5.1'!$B$71)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('3.5.1'!$C$69,'3.5.1'!$C$71)</c:f>
              <c:numCache>
                <c:formatCode>#,##0</c:formatCode>
                <c:ptCount val="2"/>
                <c:pt idx="0">
                  <c:v>53963.23936474826</c:v>
                </c:pt>
                <c:pt idx="1">
                  <c:v>530.87799013735162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24-4E70-B829-1A0B832EE04C}"/>
            </c:ext>
          </c:extLst>
        </c:ser>
        <c:ser>
          <c:idx val="2"/>
          <c:order val="1"/>
          <c:tx>
            <c:strRef>
              <c:f>'3.5.1'!$D$66</c:f>
              <c:strCache>
                <c:ptCount val="1"/>
                <c:pt idx="0">
                  <c:v>SS AA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('3.5.1'!$B$69,'3.5.1'!$B$71)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('3.5.1'!$D$69,'3.5.1'!$D$71)</c:f>
              <c:numCache>
                <c:formatCode>#,##0</c:formatCode>
                <c:ptCount val="2"/>
                <c:pt idx="0">
                  <c:v>485.35259388556301</c:v>
                </c:pt>
                <c:pt idx="1">
                  <c:v>1989.0341734656599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24-4E70-B829-1A0B832EE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617408"/>
        <c:axId val="291631488"/>
        <c:axId val="0"/>
      </c:bar3DChart>
      <c:catAx>
        <c:axId val="2916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63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6314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4.9572553430821141E-2"/>
              <c:y val="0.4889564228200288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1617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934802267363639"/>
          <c:y val="0.83374867165994493"/>
          <c:w val="0.4208800370541918"/>
          <c:h val="5.75539074564831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FE6-4DFF-9C7E-842EA9095D19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FE6-4DFF-9C7E-842EA9095D1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E6-4DFF-9C7E-842EA9095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PRODUCCIÓN DE ENERGÍA ELÉCTRICA NACIONAL </a:t>
            </a:r>
          </a:p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POR TIPO DE SISTEMA</a:t>
            </a:r>
          </a:p>
        </c:rich>
      </c:tx>
      <c:layout>
        <c:manualLayout>
          <c:xMode val="edge"/>
          <c:yMode val="edge"/>
          <c:x val="0.18671279060828697"/>
          <c:y val="4.2372821374856234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17798350519995"/>
          <c:y val="0.36196941952023437"/>
          <c:w val="0.6289447501070734"/>
          <c:h val="0.38819080754440577"/>
        </c:manualLayout>
      </c:layout>
      <c:pie3DChart>
        <c:varyColors val="1"/>
        <c:ser>
          <c:idx val="0"/>
          <c:order val="0"/>
          <c:spPr>
            <a:gradFill flip="none" rotWithShape="1">
              <a:gsLst>
                <a:gs pos="5000">
                  <a:schemeClr val="accent5">
                    <a:lumMod val="60000"/>
                    <a:lumOff val="40000"/>
                  </a:schemeClr>
                </a:gs>
                <a:gs pos="97000">
                  <a:srgbClr val="0065B0"/>
                </a:gs>
                <a:gs pos="45000">
                  <a:srgbClr val="0065B0"/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8900" h="127000"/>
              <a:contourClr>
                <a:srgbClr val="000000"/>
              </a:contourClr>
            </a:sp3d>
          </c:spPr>
          <c:explosion val="31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FF8-4D49-B78E-35BDCEC0570B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/>
                  </a:gs>
                  <a:gs pos="85000">
                    <a:srgbClr val="FFC000"/>
                  </a:gs>
                  <a:gs pos="48000">
                    <a:srgbClr val="FFC000"/>
                  </a:gs>
                </a:gsLst>
                <a:path path="circle">
                  <a:fillToRect l="50000" t="50000" r="50000" b="50000"/>
                </a:path>
                <a:tileRect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 h="1270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F8-4D49-B78E-35BDCEC0570B}"/>
              </c:ext>
            </c:extLst>
          </c:dPt>
          <c:dLbls>
            <c:dLbl>
              <c:idx val="0"/>
              <c:layout>
                <c:manualLayout>
                  <c:x val="5.4995716209038322E-4"/>
                  <c:y val="-0.168581830496994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8-4D49-B78E-35BDCEC0570B}"/>
                </c:ext>
              </c:extLst>
            </c:dLbl>
            <c:dLbl>
              <c:idx val="1"/>
              <c:layout>
                <c:manualLayout>
                  <c:x val="-2.49466226048169E-2"/>
                  <c:y val="0.100324697316061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8-4D49-B78E-35BDCEC0570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('3.5.1'!$B$40,'3.5.1'!$B$42)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('3.5.1'!$G$40,'3.5.1'!$G$42)</c:f>
              <c:numCache>
                <c:formatCode>#\ ##0</c:formatCode>
                <c:ptCount val="2"/>
                <c:pt idx="0">
                  <c:v>54494.117354885566</c:v>
                </c:pt>
                <c:pt idx="1">
                  <c:v>2474.3867673512232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F8-4D49-B78E-35BDCEC0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E79-40D6-B624-2B83ED521CD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E79-40D6-B624-2B83ED521CD5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79-40D6-B624-2B83ED521CD5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E79-40D6-B624-2B83ED521CD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E79-40D6-B624-2B83ED521CD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E79-40D6-B624-2B83ED521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PRODUCCIÓN DE ENERGÍA ELÉCTRICA PARA EL  MERCADO ELÉCTRICO</a:t>
            </a:r>
          </a:p>
        </c:rich>
      </c:tx>
      <c:layout>
        <c:manualLayout>
          <c:xMode val="edge"/>
          <c:yMode val="edge"/>
          <c:x val="0.23879381873675931"/>
          <c:y val="3.1746042295711076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233592880978866"/>
          <c:y val="0.21995513560076443"/>
          <c:w val="0.87539694109540467"/>
          <c:h val="0.6303868834743557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32000">
                  <a:schemeClr val="accent5">
                    <a:lumMod val="60000"/>
                    <a:lumOff val="40000"/>
                  </a:schemeClr>
                </a:gs>
                <a:gs pos="100000">
                  <a:schemeClr val="accent1">
                    <a:lumMod val="7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266700" dist="165100" dir="192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 h="889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GRAF'!$K$6:$K$12</c:f>
              <c:strCache>
                <c:ptCount val="7"/>
                <c:pt idx="0">
                  <c:v>KALLPA</c:v>
                </c:pt>
                <c:pt idx="1">
                  <c:v>ELP</c:v>
                </c:pt>
                <c:pt idx="2">
                  <c:v>ENEL PERU</c:v>
                </c:pt>
                <c:pt idx="3">
                  <c:v>ENGIE PERU</c:v>
                </c:pt>
                <c:pt idx="4">
                  <c:v>FÉNIX POWER</c:v>
                </c:pt>
                <c:pt idx="5">
                  <c:v>STATKRAFT </c:v>
                </c:pt>
                <c:pt idx="6">
                  <c:v>OTROS</c:v>
                </c:pt>
              </c:strCache>
            </c:strRef>
          </c:cat>
          <c:val>
            <c:numRef>
              <c:f>'3.5.2.1 GRAF'!$L$6:$L$12</c:f>
              <c:numCache>
                <c:formatCode>#\ ##0</c:formatCode>
                <c:ptCount val="7"/>
                <c:pt idx="0">
                  <c:v>7967.931517</c:v>
                </c:pt>
                <c:pt idx="1">
                  <c:v>7178.3471050000007</c:v>
                </c:pt>
                <c:pt idx="2">
                  <c:v>6701.5039820000002</c:v>
                </c:pt>
                <c:pt idx="3">
                  <c:v>6603.7365080000009</c:v>
                </c:pt>
                <c:pt idx="4">
                  <c:v>3767.4608260000005</c:v>
                </c:pt>
                <c:pt idx="5">
                  <c:v>2374.9295999999999</c:v>
                </c:pt>
                <c:pt idx="6">
                  <c:v>19854.682420633802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B3-4739-8A75-9110A09A8C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9.07414073240844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3-4739-8A75-9110A09A8C29}"/>
                </c:ext>
              </c:extLst>
            </c:dLbl>
            <c:dLbl>
              <c:idx val="1"/>
              <c:layout>
                <c:manualLayout>
                  <c:x val="-3.0063885757234121E-3"/>
                  <c:y val="-7.84316960379952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3-4739-8A75-9110A09A8C29}"/>
                </c:ext>
              </c:extLst>
            </c:dLbl>
            <c:dLbl>
              <c:idx val="2"/>
              <c:layout>
                <c:manualLayout>
                  <c:x val="2.9656721320206465E-3"/>
                  <c:y val="-6.91018622672167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3-4739-8A75-9110A09A8C29}"/>
                </c:ext>
              </c:extLst>
            </c:dLbl>
            <c:dLbl>
              <c:idx val="3"/>
              <c:layout>
                <c:manualLayout>
                  <c:x val="1.1578540751950551E-3"/>
                  <c:y val="-4.38334428864783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3-4739-8A75-9110A09A8C29}"/>
                </c:ext>
              </c:extLst>
            </c:dLbl>
            <c:dLbl>
              <c:idx val="4"/>
              <c:layout>
                <c:manualLayout>
                  <c:x val="0"/>
                  <c:y val="-2.76959098679144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3-4739-8A75-9110A09A8C29}"/>
                </c:ext>
              </c:extLst>
            </c:dLbl>
            <c:dLbl>
              <c:idx val="5"/>
              <c:layout>
                <c:manualLayout>
                  <c:x val="1.1578540751951401E-3"/>
                  <c:y val="-1.12528471078966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3-4739-8A75-9110A09A8C29}"/>
                </c:ext>
              </c:extLst>
            </c:dLbl>
            <c:dLbl>
              <c:idx val="6"/>
              <c:layout>
                <c:manualLayout>
                  <c:x val="2.193946092593115E-3"/>
                  <c:y val="-0.256160619097870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3-4739-8A75-9110A09A8C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GRAF'!$K$6:$K$12</c:f>
              <c:strCache>
                <c:ptCount val="7"/>
                <c:pt idx="0">
                  <c:v>KALLPA</c:v>
                </c:pt>
                <c:pt idx="1">
                  <c:v>ELP</c:v>
                </c:pt>
                <c:pt idx="2">
                  <c:v>ENEL PERU</c:v>
                </c:pt>
                <c:pt idx="3">
                  <c:v>ENGIE PERU</c:v>
                </c:pt>
                <c:pt idx="4">
                  <c:v>FÉNIX POWER</c:v>
                </c:pt>
                <c:pt idx="5">
                  <c:v>STATKRAFT </c:v>
                </c:pt>
                <c:pt idx="6">
                  <c:v>OTROS</c:v>
                </c:pt>
              </c:strCache>
            </c:strRef>
          </c:cat>
          <c:val>
            <c:numRef>
              <c:f>'3.5.2.1 GRAF'!$M$6:$M$12</c:f>
              <c:numCache>
                <c:formatCode>0%</c:formatCode>
                <c:ptCount val="7"/>
                <c:pt idx="0">
                  <c:v>0.14633861465239489</c:v>
                </c:pt>
                <c:pt idx="1">
                  <c:v>0.13183714852449449</c:v>
                </c:pt>
                <c:pt idx="2">
                  <c:v>0.12307947259850777</c:v>
                </c:pt>
                <c:pt idx="3">
                  <c:v>0.12128388027034846</c:v>
                </c:pt>
                <c:pt idx="4">
                  <c:v>6.9192989028297569E-2</c:v>
                </c:pt>
                <c:pt idx="5">
                  <c:v>4.3617833162780478E-2</c:v>
                </c:pt>
                <c:pt idx="6">
                  <c:v>0.36465006176317633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B3-4739-8A75-9110A09A8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2799616"/>
        <c:axId val="292801536"/>
      </c:barChart>
      <c:catAx>
        <c:axId val="2927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54</a:t>
                </a:r>
                <a:r>
                  <a:rPr lang="es-PE" baseline="0"/>
                  <a:t> 449</a:t>
                </a: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0.42973910110165203"/>
              <c:y val="0.11175903012123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28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2801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797583644772699E-2"/>
              <c:y val="0.507937757780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279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8"/>
      <c:hPercent val="330"/>
      <c:rotY val="23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('3.2.1.2 y 3.2.1.3'!#REF!,'3.2.1.2 y 3.2.1.3'!#REF!)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('3.2.1.2 y 3.2.1.3'!#REF!,'3.2.1.2 y 3.2.1.3'!#REF!)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AE-43D5-BE51-7360C3C4EF01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('3.2.1.2 y 3.2.1.3'!#REF!,'3.2.1.2 y 3.2.1.3'!#REF!)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AE-43D5-BE51-7360C3C4E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817664"/>
        <c:axId val="242819456"/>
        <c:axId val="0"/>
      </c:bar3DChart>
      <c:catAx>
        <c:axId val="2428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8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819456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817664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907473309608543"/>
          <c:w val="0"/>
          <c:h val="0.12811387900355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HIDRAULICA PARA EL MERCADO ELÉCTRICO</a:t>
            </a:r>
          </a:p>
        </c:rich>
      </c:tx>
      <c:layout>
        <c:manualLayout>
          <c:xMode val="edge"/>
          <c:yMode val="edge"/>
          <c:x val="0.31035153511957797"/>
          <c:y val="3.1745992087521518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367904264109819"/>
          <c:y val="0.16553324637995673"/>
          <c:w val="0.87848479141059543"/>
          <c:h val="0.67347087910749515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35000">
                  <a:schemeClr val="accent1">
                    <a:lumMod val="60000"/>
                    <a:lumOff val="4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0800" h="63500"/>
            </a:sp3d>
          </c:spPr>
          <c:invertIfNegative val="0"/>
          <c:cat>
            <c:strRef>
              <c:f>'3.5.2.1 GRAF'!$K$42:$K$48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'3.5.2.1 GRAF'!$L$42:$L$48</c:f>
              <c:numCache>
                <c:formatCode>#\ ##0</c:formatCode>
                <c:ptCount val="7"/>
                <c:pt idx="0">
                  <c:v>7178.0646350000006</c:v>
                </c:pt>
                <c:pt idx="1">
                  <c:v>3355.215999</c:v>
                </c:pt>
                <c:pt idx="2">
                  <c:v>3079.3345639999998</c:v>
                </c:pt>
                <c:pt idx="3">
                  <c:v>2297.4636600000003</c:v>
                </c:pt>
                <c:pt idx="4">
                  <c:v>2374.9295999999999</c:v>
                </c:pt>
                <c:pt idx="5">
                  <c:v>2094.0133930000002</c:v>
                </c:pt>
                <c:pt idx="6">
                  <c:v>10390.189454633786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8E5-4126-9F2E-E7894894312F}"/>
            </c:ext>
          </c:extLst>
        </c:ser>
        <c:ser>
          <c:idx val="3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'3.5.2.1 GRAF'!$K$42:$K$48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'3.5.2.1 GRAF'!$M$42:$M$48</c:f>
              <c:numCache>
                <c:formatCode>0%</c:formatCode>
                <c:ptCount val="7"/>
                <c:pt idx="0">
                  <c:v>0.23328724820729185</c:v>
                </c:pt>
                <c:pt idx="1">
                  <c:v>0.10904458894549779</c:v>
                </c:pt>
                <c:pt idx="2">
                  <c:v>0.1000784366363066</c:v>
                </c:pt>
                <c:pt idx="3">
                  <c:v>7.4667616182262642E-2</c:v>
                </c:pt>
                <c:pt idx="4">
                  <c:v>7.7185260824841298E-2</c:v>
                </c:pt>
                <c:pt idx="5">
                  <c:v>6.8055478322143079E-2</c:v>
                </c:pt>
                <c:pt idx="6">
                  <c:v>0.33768137088165662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58E5-4126-9F2E-E7894894312F}"/>
            </c:ext>
          </c:extLst>
        </c:ser>
        <c:ser>
          <c:idx val="0"/>
          <c:order val="2"/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35000">
                  <a:schemeClr val="accent1">
                    <a:lumMod val="60000"/>
                    <a:lumOff val="4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0800" h="635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GRAF'!$K$42:$K$48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'3.5.2.1 GRAF'!$L$42:$L$48</c:f>
              <c:numCache>
                <c:formatCode>#\ ##0</c:formatCode>
                <c:ptCount val="7"/>
                <c:pt idx="0">
                  <c:v>7178.0646350000006</c:v>
                </c:pt>
                <c:pt idx="1">
                  <c:v>3355.215999</c:v>
                </c:pt>
                <c:pt idx="2">
                  <c:v>3079.3345639999998</c:v>
                </c:pt>
                <c:pt idx="3">
                  <c:v>2297.4636600000003</c:v>
                </c:pt>
                <c:pt idx="4">
                  <c:v>2374.9295999999999</c:v>
                </c:pt>
                <c:pt idx="5">
                  <c:v>2094.0133930000002</c:v>
                </c:pt>
                <c:pt idx="6">
                  <c:v>10390.189454633786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8E5-4126-9F2E-E7894894312F}"/>
            </c:ext>
          </c:extLst>
        </c:ser>
        <c:ser>
          <c:idx val="1"/>
          <c:order val="3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1044332498799432E-17"/>
                  <c:y val="-0.166785306902681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5-4126-9F2E-E7894894312F}"/>
                </c:ext>
              </c:extLst>
            </c:dLbl>
            <c:dLbl>
              <c:idx val="1"/>
              <c:layout>
                <c:manualLayout>
                  <c:x val="-1.1478859420758676E-3"/>
                  <c:y val="-5.9752886092199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5-4126-9F2E-E7894894312F}"/>
                </c:ext>
              </c:extLst>
            </c:dLbl>
            <c:dLbl>
              <c:idx val="2"/>
              <c:layout>
                <c:manualLayout>
                  <c:x val="4.5915437683034703E-3"/>
                  <c:y val="-3.7396432070931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5-4126-9F2E-E7894894312F}"/>
                </c:ext>
              </c:extLst>
            </c:dLbl>
            <c:dLbl>
              <c:idx val="3"/>
              <c:layout>
                <c:manualLayout>
                  <c:x val="-1.4861438732373105E-3"/>
                  <c:y val="-2.75236230059451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5-4126-9F2E-E7894894312F}"/>
                </c:ext>
              </c:extLst>
            </c:dLbl>
            <c:dLbl>
              <c:idx val="4"/>
              <c:layout>
                <c:manualLayout>
                  <c:x val="1.1478859420757835E-3"/>
                  <c:y val="-1.73045150370252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5-4126-9F2E-E7894894312F}"/>
                </c:ext>
              </c:extLst>
            </c:dLbl>
            <c:dLbl>
              <c:idx val="5"/>
              <c:layout>
                <c:manualLayout>
                  <c:x val="2.2957718841517352E-3"/>
                  <c:y val="-1.1535737664406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E5-4126-9F2E-E7894894312F}"/>
                </c:ext>
              </c:extLst>
            </c:dLbl>
            <c:dLbl>
              <c:idx val="6"/>
              <c:layout>
                <c:manualLayout>
                  <c:x val="1.4861438732374195E-3"/>
                  <c:y val="-0.2385770051825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5-4126-9F2E-E7894894312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GRAF'!$K$42:$K$48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'3.5.2.1 GRAF'!$M$42:$M$48</c:f>
              <c:numCache>
                <c:formatCode>0%</c:formatCode>
                <c:ptCount val="7"/>
                <c:pt idx="0">
                  <c:v>0.23328724820729185</c:v>
                </c:pt>
                <c:pt idx="1">
                  <c:v>0.10904458894549779</c:v>
                </c:pt>
                <c:pt idx="2">
                  <c:v>0.1000784366363066</c:v>
                </c:pt>
                <c:pt idx="3">
                  <c:v>7.4667616182262642E-2</c:v>
                </c:pt>
                <c:pt idx="4">
                  <c:v>7.7185260824841298E-2</c:v>
                </c:pt>
                <c:pt idx="5">
                  <c:v>6.8055478322143079E-2</c:v>
                </c:pt>
                <c:pt idx="6">
                  <c:v>0.33768137088165662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8E5-4126-9F2E-E78948943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3427840"/>
        <c:axId val="293446400"/>
      </c:barChart>
      <c:catAx>
        <c:axId val="29342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30</a:t>
                </a:r>
                <a:r>
                  <a:rPr lang="es-PE" baseline="0"/>
                  <a:t> 769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3478307686455581"/>
              <c:y val="0.11791413738480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344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3446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837235228539576E-2"/>
              <c:y val="0.46853238058899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342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TÉRMICA PARA EL MERCADO ELÉCTRICO</a:t>
            </a:r>
          </a:p>
        </c:rich>
      </c:tx>
      <c:layout>
        <c:manualLayout>
          <c:xMode val="edge"/>
          <c:yMode val="edge"/>
          <c:x val="0.31042079218458024"/>
          <c:y val="3.3856802883674091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58286985543E-2"/>
          <c:y val="0.13461566551412577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rgbClr val="37941E"/>
                </a:gs>
                <a:gs pos="51000">
                  <a:schemeClr val="accent6">
                    <a:lumMod val="60000"/>
                    <a:lumOff val="40000"/>
                  </a:schemeClr>
                </a:gs>
                <a:gs pos="97000">
                  <a:srgbClr val="19A329"/>
                </a:gs>
              </a:gsLst>
              <a:lin ang="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215900" dist="1524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C-4701-8850-2DD2083D31D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GRAF'!$K$77:$K$83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FÉNIX POWER</c:v>
                </c:pt>
                <c:pt idx="3">
                  <c:v>ENEL PERU</c:v>
                </c:pt>
                <c:pt idx="4">
                  <c:v>TERMOCHILCA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'3.5.2.1 GRAF'!$L$77:$L$83</c:f>
              <c:numCache>
                <c:formatCode>#\ ##0</c:formatCode>
                <c:ptCount val="7"/>
                <c:pt idx="0">
                  <c:v>5051.6661530000001</c:v>
                </c:pt>
                <c:pt idx="1">
                  <c:v>4888.5969530000002</c:v>
                </c:pt>
                <c:pt idx="2">
                  <c:v>3767.4608260000005</c:v>
                </c:pt>
                <c:pt idx="3">
                  <c:v>3346.2879829999997</c:v>
                </c:pt>
                <c:pt idx="4">
                  <c:v>1628.1128049999998</c:v>
                </c:pt>
                <c:pt idx="5">
                  <c:v>664.69504000000006</c:v>
                </c:pt>
                <c:pt idx="6">
                  <c:v>1914.463260000015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6C-4701-8850-2DD2083D31D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784175791336307E-4"/>
                  <c:y val="-0.326107542767030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C-4701-8850-2DD2083D31DF}"/>
                </c:ext>
              </c:extLst>
            </c:dLbl>
            <c:dLbl>
              <c:idx val="1"/>
              <c:layout>
                <c:manualLayout>
                  <c:x val="-2.0409332372901818E-3"/>
                  <c:y val="-0.276947199781845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C-4701-8850-2DD2083D31DF}"/>
                </c:ext>
              </c:extLst>
            </c:dLbl>
            <c:dLbl>
              <c:idx val="2"/>
              <c:layout>
                <c:manualLayout>
                  <c:x val="2.9600711650403142E-3"/>
                  <c:y val="-0.2599111420896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C-4701-8850-2DD2083D31DF}"/>
                </c:ext>
              </c:extLst>
            </c:dLbl>
            <c:dLbl>
              <c:idx val="3"/>
              <c:layout>
                <c:manualLayout>
                  <c:x val="1.6257785492285726E-3"/>
                  <c:y val="-0.25234981990887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C-4701-8850-2DD2083D31DF}"/>
                </c:ext>
              </c:extLst>
            </c:dLbl>
            <c:dLbl>
              <c:idx val="4"/>
              <c:layout>
                <c:manualLayout>
                  <c:x val="6.4049370421916812E-4"/>
                  <c:y val="-9.09474951994636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C-4701-8850-2DD2083D31DF}"/>
                </c:ext>
              </c:extLst>
            </c:dLbl>
            <c:dLbl>
              <c:idx val="5"/>
              <c:layout>
                <c:manualLayout>
                  <c:x val="4.1726567683253802E-3"/>
                  <c:y val="-3.5992634647417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C-4701-8850-2DD2083D31DF}"/>
                </c:ext>
              </c:extLst>
            </c:dLbl>
            <c:dLbl>
              <c:idx val="6"/>
              <c:layout>
                <c:manualLayout>
                  <c:x val="5.1606440772679579E-4"/>
                  <c:y val="-0.11469793548533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C-4701-8850-2DD2083D31DF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C-4701-8850-2DD2083D31D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GRAF'!$K$77:$K$83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FÉNIX POWER</c:v>
                </c:pt>
                <c:pt idx="3">
                  <c:v>ENEL PERU</c:v>
                </c:pt>
                <c:pt idx="4">
                  <c:v>TERMOCHILCA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'3.5.2.1 GRAF'!$M$77:$M$83</c:f>
              <c:numCache>
                <c:formatCode>0%</c:formatCode>
                <c:ptCount val="7"/>
                <c:pt idx="0">
                  <c:v>0.23759930895271048</c:v>
                </c:pt>
                <c:pt idx="1">
                  <c:v>0.22992953663245094</c:v>
                </c:pt>
                <c:pt idx="2">
                  <c:v>0.17719818801414922</c:v>
                </c:pt>
                <c:pt idx="3">
                  <c:v>0.15738880762051008</c:v>
                </c:pt>
                <c:pt idx="4">
                  <c:v>7.6576413731404183E-2</c:v>
                </c:pt>
                <c:pt idx="5">
                  <c:v>3.1263166920582182E-2</c:v>
                </c:pt>
                <c:pt idx="6">
                  <c:v>9.0044578128193026E-2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66C-4701-8850-2DD2083D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4050432"/>
        <c:axId val="294191872"/>
      </c:barChart>
      <c:catAx>
        <c:axId val="2940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21 261 GW.h</a:t>
                </a:r>
              </a:p>
            </c:rich>
          </c:tx>
          <c:layout>
            <c:manualLayout>
              <c:xMode val="edge"/>
              <c:yMode val="edge"/>
              <c:x val="0.43715239154616242"/>
              <c:y val="0.13247889048510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419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419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99888765295E-2"/>
              <c:y val="0.476822267886260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405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SOLAR PARA EL MERCADO ELÉCTRICO</a:t>
            </a:r>
          </a:p>
        </c:rich>
      </c:tx>
      <c:layout>
        <c:manualLayout>
          <c:xMode val="edge"/>
          <c:yMode val="edge"/>
          <c:x val="0.3185468157168222"/>
          <c:y val="4.5802305346405003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58286985543E-2"/>
          <c:y val="0.13461566551412577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40000">
                  <a:srgbClr val="E6DCAC"/>
                </a:gs>
                <a:gs pos="81000">
                  <a:srgbClr val="C7AC4C"/>
                </a:gs>
                <a:gs pos="13000">
                  <a:srgbClr val="C7AC4C"/>
                </a:gs>
              </a:gsLst>
              <a:lin ang="0" scaled="0"/>
            </a:gradFill>
            <a:ln w="9525" cap="flat" cmpd="sng" algn="ctr">
              <a:solidFill>
                <a:srgbClr val="FFC000"/>
              </a:solidFill>
              <a:prstDash val="solid"/>
            </a:ln>
            <a:effectLst>
              <a:outerShdw blurRad="177800" dist="114300" dir="24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7150" h="4445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7-46AF-A1E0-5E9B037C375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GRAF'!$K$104:$K$109</c:f>
              <c:strCache>
                <c:ptCount val="6"/>
                <c:pt idx="0">
                  <c:v>ENEL GREEN</c:v>
                </c:pt>
                <c:pt idx="1">
                  <c:v>ENGIE PERU</c:v>
                </c:pt>
                <c:pt idx="2">
                  <c:v>PANAMERICANA SOLAR</c:v>
                </c:pt>
                <c:pt idx="3">
                  <c:v>TACNA SOLAR</c:v>
                </c:pt>
                <c:pt idx="4">
                  <c:v>MOQUEGUA SOLAR</c:v>
                </c:pt>
                <c:pt idx="5">
                  <c:v>GTS MAJES</c:v>
                </c:pt>
              </c:strCache>
            </c:strRef>
          </c:cat>
          <c:val>
            <c:numRef>
              <c:f>'3.5.2.1 GRAF'!$L$104:$L$109</c:f>
              <c:numCache>
                <c:formatCode>0</c:formatCode>
                <c:ptCount val="6"/>
                <c:pt idx="0">
                  <c:v>423.25612000000007</c:v>
                </c:pt>
                <c:pt idx="1">
                  <c:v>105.68158200000001</c:v>
                </c:pt>
                <c:pt idx="2">
                  <c:v>51.333590000000008</c:v>
                </c:pt>
                <c:pt idx="3">
                  <c:v>47.733422000000004</c:v>
                </c:pt>
                <c:pt idx="4">
                  <c:v>47.336044000000001</c:v>
                </c:pt>
                <c:pt idx="5">
                  <c:v>44.283159000000005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77-46AF-A1E0-5E9B037C375C}"/>
            </c:ext>
          </c:extLst>
        </c:ser>
        <c:ser>
          <c:idx val="1"/>
          <c:order val="1"/>
          <c:spPr>
            <a:gradFill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919352830603947E-3"/>
                  <c:y val="-0.309583818082696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7-46AF-A1E0-5E9B037C375C}"/>
                </c:ext>
              </c:extLst>
            </c:dLbl>
            <c:dLbl>
              <c:idx val="1"/>
              <c:layout>
                <c:manualLayout>
                  <c:x val="-1.5237303247117118E-3"/>
                  <c:y val="-4.14039465623542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7-46AF-A1E0-5E9B037C375C}"/>
                </c:ext>
              </c:extLst>
            </c:dLbl>
            <c:dLbl>
              <c:idx val="2"/>
              <c:layout>
                <c:manualLayout>
                  <c:x val="-2.7683625042361357E-4"/>
                  <c:y val="-1.18518268728186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7-46AF-A1E0-5E9B037C375C}"/>
                </c:ext>
              </c:extLst>
            </c:dLbl>
            <c:dLbl>
              <c:idx val="3"/>
              <c:layout>
                <c:manualLayout>
                  <c:x val="1.1390115283858942E-3"/>
                  <c:y val="-5.9080409381376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7-46AF-A1E0-5E9B037C375C}"/>
                </c:ext>
              </c:extLst>
            </c:dLbl>
            <c:dLbl>
              <c:idx val="4"/>
              <c:layout>
                <c:manualLayout>
                  <c:x val="1.5705417119956259E-4"/>
                  <c:y val="-1.1407374934664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7-46AF-A1E0-5E9B037C375C}"/>
                </c:ext>
              </c:extLst>
            </c:dLbl>
            <c:dLbl>
              <c:idx val="5"/>
              <c:layout>
                <c:manualLayout>
                  <c:x val="1.7904372203240882E-3"/>
                  <c:y val="-1.5337526064059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7-46AF-A1E0-5E9B037C375C}"/>
                </c:ext>
              </c:extLst>
            </c:dLbl>
            <c:dLbl>
              <c:idx val="6"/>
              <c:layout>
                <c:manualLayout>
                  <c:x val="4.1046598952719174E-3"/>
                  <c:y val="-9.86123404321125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7-46AF-A1E0-5E9B037C375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7-46AF-A1E0-5E9B037C37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GRAF'!$K$104:$K$109</c:f>
              <c:strCache>
                <c:ptCount val="6"/>
                <c:pt idx="0">
                  <c:v>ENEL GREEN</c:v>
                </c:pt>
                <c:pt idx="1">
                  <c:v>ENGIE PERU</c:v>
                </c:pt>
                <c:pt idx="2">
                  <c:v>PANAMERICANA SOLAR</c:v>
                </c:pt>
                <c:pt idx="3">
                  <c:v>TACNA SOLAR</c:v>
                </c:pt>
                <c:pt idx="4">
                  <c:v>MOQUEGUA SOLAR</c:v>
                </c:pt>
                <c:pt idx="5">
                  <c:v>GTS MAJES</c:v>
                </c:pt>
              </c:strCache>
            </c:strRef>
          </c:cat>
          <c:val>
            <c:numRef>
              <c:f>'3.5.2.1 GRAF'!$M$104:$M$109</c:f>
              <c:numCache>
                <c:formatCode>0%</c:formatCode>
                <c:ptCount val="6"/>
                <c:pt idx="0">
                  <c:v>0.55468360858871879</c:v>
                </c:pt>
                <c:pt idx="1">
                  <c:v>0.13849732702063372</c:v>
                </c:pt>
                <c:pt idx="2">
                  <c:v>6.7273453584117737E-2</c:v>
                </c:pt>
                <c:pt idx="3">
                  <c:v>6.2555378443785142E-2</c:v>
                </c:pt>
                <c:pt idx="4">
                  <c:v>6.2034608506628015E-2</c:v>
                </c:pt>
                <c:pt idx="5">
                  <c:v>5.8033756095075481E-2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E77-46AF-A1E0-5E9B037C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4324864"/>
        <c:axId val="294339328"/>
      </c:barChart>
      <c:catAx>
        <c:axId val="29432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 763 GW.h</a:t>
                </a:r>
              </a:p>
            </c:rich>
          </c:tx>
          <c:layout>
            <c:manualLayout>
              <c:xMode val="edge"/>
              <c:yMode val="edge"/>
              <c:x val="0.44062788034827993"/>
              <c:y val="0.10913833801409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433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4339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45571629127E-2"/>
              <c:y val="0.476822176888905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432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EÓLICA PARA EL MERCADO ELÉCTRICO</a:t>
            </a:r>
          </a:p>
        </c:rich>
      </c:tx>
      <c:layout>
        <c:manualLayout>
          <c:xMode val="edge"/>
          <c:yMode val="edge"/>
          <c:x val="0.31307950950165347"/>
          <c:y val="3.8080981298411996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36638866995E-2"/>
          <c:y val="0.14153738408168715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29000">
                  <a:schemeClr val="bg1">
                    <a:lumMod val="85000"/>
                  </a:schemeClr>
                </a:gs>
                <a:gs pos="81000">
                  <a:schemeClr val="accent3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203200" dist="190500" dir="3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5080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5-447F-B01E-7B3578FDD8C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GRAF'!$K$131:$K$134</c:f>
              <c:strCache>
                <c:ptCount val="4"/>
                <c:pt idx="0">
                  <c:v>ENEL GREEN</c:v>
                </c:pt>
                <c:pt idx="1">
                  <c:v>TRES HERMANAS</c:v>
                </c:pt>
                <c:pt idx="2">
                  <c:v>ENERGIA EOLICA</c:v>
                </c:pt>
                <c:pt idx="3">
                  <c:v>OTROS</c:v>
                </c:pt>
              </c:strCache>
            </c:strRef>
          </c:cat>
          <c:val>
            <c:numRef>
              <c:f>'3.5.2.1 GRAF'!$L$131:$L$134</c:f>
              <c:numCache>
                <c:formatCode>0</c:formatCode>
                <c:ptCount val="4"/>
                <c:pt idx="0">
                  <c:v>584.9154769999999</c:v>
                </c:pt>
                <c:pt idx="1">
                  <c:v>461.16569299999998</c:v>
                </c:pt>
                <c:pt idx="2">
                  <c:v>450.61634999999995</c:v>
                </c:pt>
                <c:pt idx="3">
                  <c:v>158.34147299999978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95-447F-B01E-7B3578FDD8C7}"/>
            </c:ext>
          </c:extLst>
        </c:ser>
        <c:ser>
          <c:idx val="1"/>
          <c:order val="1"/>
          <c:spPr>
            <a:gradFill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919339439416545E-3"/>
                  <c:y val="-0.28642525225243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5-447F-B01E-7B3578FDD8C7}"/>
                </c:ext>
              </c:extLst>
            </c:dLbl>
            <c:dLbl>
              <c:idx val="1"/>
              <c:layout>
                <c:manualLayout>
                  <c:x val="2.4247176571808192E-3"/>
                  <c:y val="-0.246226635918531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5-447F-B01E-7B3578FDD8C7}"/>
                </c:ext>
              </c:extLst>
            </c:dLbl>
            <c:dLbl>
              <c:idx val="2"/>
              <c:layout>
                <c:manualLayout>
                  <c:x val="-7.6994075221484119E-4"/>
                  <c:y val="-0.187159280495411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5-447F-B01E-7B3578FDD8C7}"/>
                </c:ext>
              </c:extLst>
            </c:dLbl>
            <c:dLbl>
              <c:idx val="3"/>
              <c:layout>
                <c:manualLayout>
                  <c:x val="3.4654126873697984E-4"/>
                  <c:y val="-4.5252323539551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5-447F-B01E-7B3578FDD8C7}"/>
                </c:ext>
              </c:extLst>
            </c:dLbl>
            <c:dLbl>
              <c:idx val="4"/>
              <c:layout>
                <c:manualLayout>
                  <c:x val="1.8799353996237561E-3"/>
                  <c:y val="-1.57002611669093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5-447F-B01E-7B3578FDD8C7}"/>
                </c:ext>
              </c:extLst>
            </c:dLbl>
            <c:dLbl>
              <c:idx val="5"/>
              <c:layout>
                <c:manualLayout>
                  <c:x val="1.8808694709981266E-3"/>
                  <c:y val="-6.378621973861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5-447F-B01E-7B3578FDD8C7}"/>
                </c:ext>
              </c:extLst>
            </c:dLbl>
            <c:dLbl>
              <c:idx val="6"/>
              <c:layout>
                <c:manualLayout>
                  <c:x val="4.1046598952719174E-3"/>
                  <c:y val="-9.86123404321125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5-447F-B01E-7B3578FDD8C7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5-447F-B01E-7B3578FDD8C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GRAF'!$K$131:$K$134</c:f>
              <c:strCache>
                <c:ptCount val="4"/>
                <c:pt idx="0">
                  <c:v>ENEL GREEN</c:v>
                </c:pt>
                <c:pt idx="1">
                  <c:v>TRES HERMANAS</c:v>
                </c:pt>
                <c:pt idx="2">
                  <c:v>ENERGIA EOLICA</c:v>
                </c:pt>
                <c:pt idx="3">
                  <c:v>OTROS</c:v>
                </c:pt>
              </c:strCache>
            </c:strRef>
          </c:cat>
          <c:val>
            <c:numRef>
              <c:f>'3.5.2.1 GRAF'!$M$131:$M$134</c:f>
              <c:numCache>
                <c:formatCode>0%</c:formatCode>
                <c:ptCount val="4"/>
                <c:pt idx="0">
                  <c:v>0.35341492223077792</c:v>
                </c:pt>
                <c:pt idx="1">
                  <c:v>0.27864340051835873</c:v>
                </c:pt>
                <c:pt idx="2">
                  <c:v>0.27226932531854858</c:v>
                </c:pt>
                <c:pt idx="3">
                  <c:v>9.5672351932314756E-2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295-447F-B01E-7B3578FDD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4599296"/>
        <c:axId val="294609664"/>
      </c:barChart>
      <c:catAx>
        <c:axId val="29459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1655 GW.h</a:t>
                </a:r>
              </a:p>
            </c:rich>
          </c:tx>
          <c:layout>
            <c:manualLayout>
              <c:xMode val="edge"/>
              <c:yMode val="edge"/>
              <c:x val="0.44006664164348719"/>
              <c:y val="0.10381200545094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460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4609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35440694397E-2"/>
              <c:y val="0.476822415667698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459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PRODUCCIÓN DE ENERGÍA ELÉCTRICA PARA  USO PROPIO</a:t>
            </a:r>
          </a:p>
        </c:rich>
      </c:tx>
      <c:layout>
        <c:manualLayout>
          <c:xMode val="edge"/>
          <c:yMode val="edge"/>
          <c:x val="0.3430597077749668"/>
          <c:y val="2.8369753869625914E-2"/>
        </c:manualLayout>
      </c:layout>
      <c:overlay val="0"/>
      <c:spPr>
        <a:solidFill>
          <a:srgbClr val="3693AC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381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1385267096666158E-2"/>
          <c:y val="0.17017742075175432"/>
          <c:w val="0.89574269907871051"/>
          <c:h val="0.66839435663141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203200" dist="215900" dir="1200000" sx="96000" sy="96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63500" h="698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'3.5.2.2 - 3.5.2.3'!$Q$4:$Q$10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UNACEM</c:v>
                </c:pt>
                <c:pt idx="4">
                  <c:v>PLUSPETROL CORPORATION</c:v>
                </c:pt>
                <c:pt idx="5">
                  <c:v>CHUNGAR</c:v>
                </c:pt>
                <c:pt idx="6">
                  <c:v>OTROS</c:v>
                </c:pt>
              </c:strCache>
            </c:strRef>
          </c:cat>
          <c:val>
            <c:numRef>
              <c:f>'3.5.2.2 - 3.5.2.3'!$R$4:$R$10</c:f>
              <c:numCache>
                <c:formatCode>#\ ##0</c:formatCode>
                <c:ptCount val="7"/>
                <c:pt idx="0">
                  <c:v>242.34692000000001</c:v>
                </c:pt>
                <c:pt idx="1">
                  <c:v>225.49886999999998</c:v>
                </c:pt>
                <c:pt idx="2">
                  <c:v>218.65354500000004</c:v>
                </c:pt>
                <c:pt idx="3">
                  <c:v>215.47862199999997</c:v>
                </c:pt>
                <c:pt idx="4">
                  <c:v>181.78218299999997</c:v>
                </c:pt>
                <c:pt idx="5">
                  <c:v>150.61656599999998</c:v>
                </c:pt>
                <c:pt idx="6">
                  <c:v>1285.5354576030145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33-4CA6-924F-2A4C9BB27AD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476201363418271E-4"/>
                  <c:y val="-2.8896746201569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3-4CA6-924F-2A4C9BB27AD3}"/>
                </c:ext>
              </c:extLst>
            </c:dLbl>
            <c:dLbl>
              <c:idx val="1"/>
              <c:layout>
                <c:manualLayout>
                  <c:x val="1.3640421777338404E-3"/>
                  <c:y val="-1.73197962687768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3-4CA6-924F-2A4C9BB27AD3}"/>
                </c:ext>
              </c:extLst>
            </c:dLbl>
            <c:dLbl>
              <c:idx val="2"/>
              <c:layout>
                <c:manualLayout>
                  <c:x val="7.5803713173376959E-3"/>
                  <c:y val="-1.50525548852482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3-4CA6-924F-2A4C9BB27AD3}"/>
                </c:ext>
              </c:extLst>
            </c:dLbl>
            <c:dLbl>
              <c:idx val="3"/>
              <c:layout>
                <c:manualLayout>
                  <c:x val="3.9202501746940033E-3"/>
                  <c:y val="-7.3981992226740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3-4CA6-924F-2A4C9BB27AD3}"/>
                </c:ext>
              </c:extLst>
            </c:dLbl>
            <c:dLbl>
              <c:idx val="4"/>
              <c:layout>
                <c:manualLayout>
                  <c:x val="5.3413496681618969E-3"/>
                  <c:y val="-8.725955669033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3-4CA6-924F-2A4C9BB27AD3}"/>
                </c:ext>
              </c:extLst>
            </c:dLbl>
            <c:dLbl>
              <c:idx val="5"/>
              <c:layout>
                <c:manualLayout>
                  <c:x val="6.5884595692061966E-3"/>
                  <c:y val="1.5922312424737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3-4CA6-924F-2A4C9BB27AD3}"/>
                </c:ext>
              </c:extLst>
            </c:dLbl>
            <c:dLbl>
              <c:idx val="6"/>
              <c:layout>
                <c:manualLayout>
                  <c:x val="-3.1028749655438591E-3"/>
                  <c:y val="-0.276278038774565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3-4CA6-924F-2A4C9BB27A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'3.5.2.2 - 3.5.2.3'!$Q$4:$Q$10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UNACEM</c:v>
                </c:pt>
                <c:pt idx="4">
                  <c:v>PLUSPETROL CORPORATION</c:v>
                </c:pt>
                <c:pt idx="5">
                  <c:v>CHUNGAR</c:v>
                </c:pt>
                <c:pt idx="6">
                  <c:v>OTROS</c:v>
                </c:pt>
              </c:strCache>
            </c:strRef>
          </c:cat>
          <c:val>
            <c:numRef>
              <c:f>'3.5.2.2 - 3.5.2.3'!$S$4:$S$10</c:f>
              <c:numCache>
                <c:formatCode>0%</c:formatCode>
                <c:ptCount val="7"/>
                <c:pt idx="0">
                  <c:v>9.6172764868711985E-2</c:v>
                </c:pt>
                <c:pt idx="1">
                  <c:v>8.9486797697574408E-2</c:v>
                </c:pt>
                <c:pt idx="2">
                  <c:v>8.6770304202732754E-2</c:v>
                </c:pt>
                <c:pt idx="3">
                  <c:v>8.5510370207469794E-2</c:v>
                </c:pt>
                <c:pt idx="4">
                  <c:v>7.2138301336696048E-2</c:v>
                </c:pt>
                <c:pt idx="5">
                  <c:v>5.9770561916985938E-2</c:v>
                </c:pt>
                <c:pt idx="6">
                  <c:v>0.51015089976982908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33-4CA6-924F-2A4C9BB27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5188736"/>
        <c:axId val="295203200"/>
      </c:barChart>
      <c:catAx>
        <c:axId val="2951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2 520 GW.h</a:t>
                </a:r>
              </a:p>
            </c:rich>
          </c:tx>
          <c:layout>
            <c:manualLayout>
              <c:xMode val="edge"/>
              <c:yMode val="edge"/>
              <c:x val="0.46764107271601324"/>
              <c:y val="0.101578079261562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5203200"/>
        <c:scaling>
          <c:orientation val="minMax"/>
          <c:max val="14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2116070817197594E-2"/>
              <c:y val="0.432101172741431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5188736"/>
        <c:crosses val="autoZero"/>
        <c:crossBetween val="between"/>
        <c:majorUnit val="15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PRODUCCIÓN DE ENERGÍA TÉRMICA</a:t>
            </a:r>
          </a:p>
        </c:rich>
      </c:tx>
      <c:layout>
        <c:manualLayout>
          <c:xMode val="edge"/>
          <c:yMode val="edge"/>
          <c:x val="0.40742416386313118"/>
          <c:y val="3.1940900080707144E-2"/>
        </c:manualLayout>
      </c:layout>
      <c:overlay val="0"/>
      <c:spPr>
        <a:solidFill>
          <a:srgbClr val="3693AC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5320660968349495E-2"/>
          <c:y val="0.18735202830873474"/>
          <c:w val="0.90271810211150705"/>
          <c:h val="0.733592816307658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6">
                    <a:lumMod val="60000"/>
                    <a:lumOff val="40000"/>
                  </a:schemeClr>
                </a:gs>
                <a:gs pos="36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203200" dist="139700" dir="72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7150" h="889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'3.5.2.2 - 3.5.2.3'!$Q$76:$Q$82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CASA GRANDE</c:v>
                </c:pt>
                <c:pt idx="5">
                  <c:v>ILLAPU</c:v>
                </c:pt>
                <c:pt idx="6">
                  <c:v>OTROS</c:v>
                </c:pt>
              </c:strCache>
            </c:strRef>
          </c:cat>
          <c:val>
            <c:numRef>
              <c:f>'3.5.2.2 - 3.5.2.3'!$R$76:$R$82</c:f>
              <c:numCache>
                <c:formatCode>#,##0</c:formatCode>
                <c:ptCount val="7"/>
                <c:pt idx="0">
                  <c:v>242.34692000000001</c:v>
                </c:pt>
                <c:pt idx="1">
                  <c:v>225.49886999999998</c:v>
                </c:pt>
                <c:pt idx="2">
                  <c:v>218.65354500000004</c:v>
                </c:pt>
                <c:pt idx="3">
                  <c:v>181.78218299999997</c:v>
                </c:pt>
                <c:pt idx="4">
                  <c:v>137.84766999999999</c:v>
                </c:pt>
                <c:pt idx="5">
                  <c:v>93.481632999999988</c:v>
                </c:pt>
                <c:pt idx="6" formatCode="#\ ##0">
                  <c:v>727.42427572145994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D-4D63-982D-A1E01618876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761325827396134E-3"/>
                  <c:y val="-6.4079497106675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D-4D63-982D-A1E01618876C}"/>
                </c:ext>
              </c:extLst>
            </c:dLbl>
            <c:dLbl>
              <c:idx val="1"/>
              <c:layout>
                <c:manualLayout>
                  <c:x val="0"/>
                  <c:y val="-4.36905662090969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D-4D63-982D-A1E01618876C}"/>
                </c:ext>
              </c:extLst>
            </c:dLbl>
            <c:dLbl>
              <c:idx val="2"/>
              <c:layout>
                <c:manualLayout>
                  <c:x val="-1.2761325827395666E-3"/>
                  <c:y val="-3.495245296727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D-4D63-982D-A1E01618876C}"/>
                </c:ext>
              </c:extLst>
            </c:dLbl>
            <c:dLbl>
              <c:idx val="3"/>
              <c:layout>
                <c:manualLayout>
                  <c:x val="0"/>
                  <c:y val="-3.20397485533377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D-4D63-982D-A1E01618876C}"/>
                </c:ext>
              </c:extLst>
            </c:dLbl>
            <c:dLbl>
              <c:idx val="4"/>
              <c:layout>
                <c:manualLayout>
                  <c:x val="1.2761325827396134E-3"/>
                  <c:y val="-3.20397485533375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D-4D63-982D-A1E01618876C}"/>
                </c:ext>
              </c:extLst>
            </c:dLbl>
            <c:dLbl>
              <c:idx val="5"/>
              <c:layout>
                <c:manualLayout>
                  <c:x val="2.5522651654792269E-3"/>
                  <c:y val="-1.1650817655759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CD-4D63-982D-A1E01618876C}"/>
                </c:ext>
              </c:extLst>
            </c:dLbl>
            <c:dLbl>
              <c:idx val="6"/>
              <c:layout>
                <c:manualLayout>
                  <c:x val="0"/>
                  <c:y val="-0.24466717077094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D-4D63-982D-A1E01618876C}"/>
                </c:ext>
              </c:extLst>
            </c:dLbl>
            <c:spPr>
              <a:noFill/>
              <a:ln w="25400">
                <a:noFill/>
              </a:ln>
            </c:spPr>
            <c:txPr>
              <a:bodyPr anchor="ctr" anchorCtr="0"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'3.5.2.2 - 3.5.2.3'!$Q$76:$Q$82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CASA GRANDE</c:v>
                </c:pt>
                <c:pt idx="5">
                  <c:v>ILLAPU</c:v>
                </c:pt>
                <c:pt idx="6">
                  <c:v>OTROS</c:v>
                </c:pt>
              </c:strCache>
            </c:strRef>
          </c:cat>
          <c:val>
            <c:numRef>
              <c:f>'3.5.2.2 - 3.5.2.3'!$S$76:$S$82</c:f>
              <c:numCache>
                <c:formatCode>0%</c:formatCode>
                <c:ptCount val="7"/>
                <c:pt idx="0">
                  <c:v>0.13264491767830935</c:v>
                </c:pt>
                <c:pt idx="1">
                  <c:v>0.12342339257995018</c:v>
                </c:pt>
                <c:pt idx="2">
                  <c:v>0.11967670757522114</c:v>
                </c:pt>
                <c:pt idx="3">
                  <c:v>9.9495725794321463E-2</c:v>
                </c:pt>
                <c:pt idx="4">
                  <c:v>7.5448835245344778E-2</c:v>
                </c:pt>
                <c:pt idx="5">
                  <c:v>5.11657565679767E-2</c:v>
                </c:pt>
                <c:pt idx="6">
                  <c:v>0.39814466455887637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8CD-4D63-982D-A1E01618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5855616"/>
        <c:axId val="295857536"/>
      </c:barChart>
      <c:catAx>
        <c:axId val="29585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1 827 GW.h</a:t>
                </a:r>
              </a:p>
            </c:rich>
          </c:tx>
          <c:layout>
            <c:manualLayout>
              <c:xMode val="edge"/>
              <c:yMode val="edge"/>
              <c:x val="0.46759175020844101"/>
              <c:y val="9.92736244709072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585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5857536"/>
        <c:scaling>
          <c:orientation val="minMax"/>
          <c:max val="9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 b="1"/>
                  <a:t>GW.h</a:t>
                </a:r>
              </a:p>
            </c:rich>
          </c:tx>
          <c:layout>
            <c:manualLayout>
              <c:xMode val="edge"/>
              <c:yMode val="edge"/>
              <c:x val="7.9460857094855019E-3"/>
              <c:y val="0.45163270843209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58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PRODUCCIÒN DE ENERGÍA HIDRÁULICA</a:t>
            </a:r>
          </a:p>
        </c:rich>
      </c:tx>
      <c:layout>
        <c:manualLayout>
          <c:xMode val="edge"/>
          <c:yMode val="edge"/>
          <c:x val="0.41238810655022029"/>
          <c:y val="3.1325357558002871E-2"/>
        </c:manualLayout>
      </c:layout>
      <c:overlay val="0"/>
      <c:spPr>
        <a:solidFill>
          <a:srgbClr val="3693AC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72217942503374E-2"/>
          <c:y val="0.19277131114847415"/>
          <c:w val="0.90138381300824455"/>
          <c:h val="0.6912372484544012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23000">
                  <a:schemeClr val="accent1">
                    <a:lumMod val="60000"/>
                    <a:lumOff val="40000"/>
                  </a:schemeClr>
                </a:gs>
                <a:gs pos="49000">
                  <a:schemeClr val="accent1">
                    <a:lumMod val="20000"/>
                    <a:lumOff val="80000"/>
                  </a:schemeClr>
                </a:gs>
                <a:gs pos="84000">
                  <a:schemeClr val="accent1">
                    <a:lumMod val="60000"/>
                    <a:lumOff val="40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266700" dir="3480000" sx="108000" sy="108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44450" h="1143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'3.5.2.2 - 3.5.2.3'!$Q$42:$Q$48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ATACOCHA</c:v>
                </c:pt>
                <c:pt idx="6">
                  <c:v>OTROS</c:v>
                </c:pt>
              </c:strCache>
            </c:strRef>
          </c:cat>
          <c:val>
            <c:numRef>
              <c:f>'3.5.2.2 - 3.5.2.3'!$R$42:$R$48</c:f>
              <c:numCache>
                <c:formatCode>#,##0</c:formatCode>
                <c:ptCount val="7"/>
                <c:pt idx="0">
                  <c:v>174.333123</c:v>
                </c:pt>
                <c:pt idx="1">
                  <c:v>150.61656599999998</c:v>
                </c:pt>
                <c:pt idx="2">
                  <c:v>67.711370000000002</c:v>
                </c:pt>
                <c:pt idx="3">
                  <c:v>58.083600999999994</c:v>
                </c:pt>
                <c:pt idx="4">
                  <c:v>50.666493500907634</c:v>
                </c:pt>
                <c:pt idx="5">
                  <c:v>33.718554352000005</c:v>
                </c:pt>
                <c:pt idx="6" formatCode="#\ ##0">
                  <c:v>157.747359028647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3E-4FBA-9157-DE2A546967F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0.16871568162413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E-4FBA-9157-DE2A546967F8}"/>
                </c:ext>
              </c:extLst>
            </c:dLbl>
            <c:dLbl>
              <c:idx val="1"/>
              <c:layout>
                <c:manualLayout>
                  <c:x val="1.4035087719297731E-3"/>
                  <c:y val="-0.1676736552509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E-4FBA-9157-DE2A546967F8}"/>
                </c:ext>
              </c:extLst>
            </c:dLbl>
            <c:dLbl>
              <c:idx val="2"/>
              <c:layout>
                <c:manualLayout>
                  <c:x val="-5.1461393817680812E-17"/>
                  <c:y val="-6.7727413591373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E-4FBA-9157-DE2A546967F8}"/>
                </c:ext>
              </c:extLst>
            </c:dLbl>
            <c:dLbl>
              <c:idx val="3"/>
              <c:layout>
                <c:manualLayout>
                  <c:x val="1.4035087719298245E-3"/>
                  <c:y val="-5.47624197577712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E-4FBA-9157-DE2A546967F8}"/>
                </c:ext>
              </c:extLst>
            </c:dLbl>
            <c:dLbl>
              <c:idx val="4"/>
              <c:layout>
                <c:manualLayout>
                  <c:x val="2.8926094764470229E-3"/>
                  <c:y val="-3.87234607722227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E-4FBA-9157-DE2A546967F8}"/>
                </c:ext>
              </c:extLst>
            </c:dLbl>
            <c:dLbl>
              <c:idx val="5"/>
              <c:layout>
                <c:manualLayout>
                  <c:x val="0"/>
                  <c:y val="-3.31848262700576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E-4FBA-9157-DE2A546967F8}"/>
                </c:ext>
              </c:extLst>
            </c:dLbl>
            <c:dLbl>
              <c:idx val="6"/>
              <c:layout>
                <c:manualLayout>
                  <c:x val="4.2942954344581266E-3"/>
                  <c:y val="-0.33195678210126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E-4FBA-9157-DE2A546967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'3.5.2.2 - 3.5.2.3'!$Q$42:$Q$48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ATACOCHA</c:v>
                </c:pt>
                <c:pt idx="6">
                  <c:v>OTROS</c:v>
                </c:pt>
              </c:strCache>
            </c:strRef>
          </c:cat>
          <c:val>
            <c:numRef>
              <c:f>'3.5.2.2 - 3.5.2.3'!$S$42:$S$48</c:f>
              <c:numCache>
                <c:formatCode>0%</c:formatCode>
                <c:ptCount val="7"/>
                <c:pt idx="0">
                  <c:v>0.25160758139192646</c:v>
                </c:pt>
                <c:pt idx="1">
                  <c:v>0.21737848342691282</c:v>
                </c:pt>
                <c:pt idx="2">
                  <c:v>9.7724940305428054E-2</c:v>
                </c:pt>
                <c:pt idx="3">
                  <c:v>8.3829590812433727E-2</c:v>
                </c:pt>
                <c:pt idx="4">
                  <c:v>7.3124795036070847E-2</c:v>
                </c:pt>
                <c:pt idx="5">
                  <c:v>4.8664555321130433E-2</c:v>
                </c:pt>
                <c:pt idx="6">
                  <c:v>0.22767005370609772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3E-4FBA-9157-DE2A54696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7120512"/>
        <c:axId val="297122432"/>
      </c:barChart>
      <c:catAx>
        <c:axId val="29712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693 GW.h</a:t>
                </a:r>
              </a:p>
            </c:rich>
          </c:tx>
          <c:layout>
            <c:manualLayout>
              <c:xMode val="edge"/>
              <c:yMode val="edge"/>
              <c:x val="0.48094382493918952"/>
              <c:y val="0.10255106923164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71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7122432"/>
        <c:scaling>
          <c:orientation val="minMax"/>
          <c:max val="19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/>
                  <a:t>GW.h</a:t>
                </a:r>
              </a:p>
            </c:rich>
          </c:tx>
          <c:layout>
            <c:manualLayout>
              <c:xMode val="edge"/>
              <c:yMode val="edge"/>
              <c:x val="1.1692214241608122E-2"/>
              <c:y val="0.472906839031846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9712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ctr" rtl="0">
              <a:defRPr lang="es-PE" sz="14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4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EMPRESAS DEL MERCADO ELÉCTRICO CON MAYOR PRODUCCIÓN DE ENERGÍA</a:t>
            </a:r>
          </a:p>
        </c:rich>
      </c:tx>
      <c:layout>
        <c:manualLayout>
          <c:xMode val="edge"/>
          <c:yMode val="edge"/>
          <c:x val="0.28527651162053408"/>
          <c:y val="4.5551502829967748E-2"/>
        </c:manualLayout>
      </c:layout>
      <c:overlay val="0"/>
      <c:spPr>
        <a:solidFill>
          <a:srgbClr val="3693AC"/>
        </a:solidFill>
      </c:spPr>
    </c:title>
    <c:autoTitleDeleted val="0"/>
    <c:plotArea>
      <c:layout>
        <c:manualLayout>
          <c:layoutTarget val="inner"/>
          <c:xMode val="edge"/>
          <c:yMode val="edge"/>
          <c:x val="9.102990033222591E-2"/>
          <c:y val="0.13487918533319967"/>
          <c:w val="0.82325581395348835"/>
          <c:h val="0.6997072825509153"/>
        </c:manualLayout>
      </c:layout>
      <c:lineChart>
        <c:grouping val="standard"/>
        <c:varyColors val="0"/>
        <c:ser>
          <c:idx val="0"/>
          <c:order val="0"/>
          <c:tx>
            <c:strRef>
              <c:f>'3.5.3.1.1 GRAF'!$C$52</c:f>
              <c:strCache>
                <c:ptCount val="1"/>
                <c:pt idx="0">
                  <c:v>Kallpa Generación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GRAF'!$D$52:$O$52</c:f>
              <c:numCache>
                <c:formatCode>#,##0.00</c:formatCode>
                <c:ptCount val="12"/>
                <c:pt idx="0">
                  <c:v>484.898258</c:v>
                </c:pt>
                <c:pt idx="1">
                  <c:v>589.985634</c:v>
                </c:pt>
                <c:pt idx="2">
                  <c:v>571.52722800000004</c:v>
                </c:pt>
                <c:pt idx="3">
                  <c:v>475.79123200000004</c:v>
                </c:pt>
                <c:pt idx="4">
                  <c:v>497.95635299999998</c:v>
                </c:pt>
                <c:pt idx="5">
                  <c:v>715.56121900000005</c:v>
                </c:pt>
                <c:pt idx="6">
                  <c:v>759.43477399999995</c:v>
                </c:pt>
                <c:pt idx="7">
                  <c:v>871.71165400000007</c:v>
                </c:pt>
                <c:pt idx="8">
                  <c:v>821.60185199999989</c:v>
                </c:pt>
                <c:pt idx="9">
                  <c:v>778.58826599999998</c:v>
                </c:pt>
                <c:pt idx="10">
                  <c:v>782.59905600000002</c:v>
                </c:pt>
                <c:pt idx="11">
                  <c:v>618.27599099999998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D1-4D3F-B1BD-F5DD7E09A9C1}"/>
            </c:ext>
          </c:extLst>
        </c:ser>
        <c:ser>
          <c:idx val="1"/>
          <c:order val="1"/>
          <c:tx>
            <c:strRef>
              <c:f>'3.5.3.1.1 GRAF'!$C$53</c:f>
              <c:strCache>
                <c:ptCount val="1"/>
                <c:pt idx="0">
                  <c:v>Electroperú S. 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GRAF'!$D$53:$O$53</c:f>
              <c:numCache>
                <c:formatCode>#,##0.00</c:formatCode>
                <c:ptCount val="12"/>
                <c:pt idx="0">
                  <c:v>567.71311600000013</c:v>
                </c:pt>
                <c:pt idx="1">
                  <c:v>558.98536000000001</c:v>
                </c:pt>
                <c:pt idx="2">
                  <c:v>615.24603200000001</c:v>
                </c:pt>
                <c:pt idx="3">
                  <c:v>603.61079399999994</c:v>
                </c:pt>
                <c:pt idx="4">
                  <c:v>627.22497899999996</c:v>
                </c:pt>
                <c:pt idx="5">
                  <c:v>605.81295899999998</c:v>
                </c:pt>
                <c:pt idx="6">
                  <c:v>629.67828500000007</c:v>
                </c:pt>
                <c:pt idx="7">
                  <c:v>600.33277299999997</c:v>
                </c:pt>
                <c:pt idx="8">
                  <c:v>566.85764899999992</c:v>
                </c:pt>
                <c:pt idx="9">
                  <c:v>572.44090899999992</c:v>
                </c:pt>
                <c:pt idx="10">
                  <c:v>598.03115200000002</c:v>
                </c:pt>
                <c:pt idx="11">
                  <c:v>632.41309699999999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D1-4D3F-B1BD-F5DD7E09A9C1}"/>
            </c:ext>
          </c:extLst>
        </c:ser>
        <c:ser>
          <c:idx val="2"/>
          <c:order val="2"/>
          <c:tx>
            <c:strRef>
              <c:f>'3.5.3.1.1 GRAF'!$C$54</c:f>
              <c:strCache>
                <c:ptCount val="1"/>
                <c:pt idx="0">
                  <c:v>Enel Generación Perú S.A.A.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GRAF'!$D$54:$O$54</c:f>
              <c:numCache>
                <c:formatCode>#,##0.00</c:formatCode>
                <c:ptCount val="12"/>
                <c:pt idx="0">
                  <c:v>478.62434599999995</c:v>
                </c:pt>
                <c:pt idx="1">
                  <c:v>487.37561199999999</c:v>
                </c:pt>
                <c:pt idx="2">
                  <c:v>625.15042200000016</c:v>
                </c:pt>
                <c:pt idx="3">
                  <c:v>525.78910199999996</c:v>
                </c:pt>
                <c:pt idx="4">
                  <c:v>586.31398200000012</c:v>
                </c:pt>
                <c:pt idx="5">
                  <c:v>606.70026700000028</c:v>
                </c:pt>
                <c:pt idx="6">
                  <c:v>578.89770199999998</c:v>
                </c:pt>
                <c:pt idx="7">
                  <c:v>606.705782</c:v>
                </c:pt>
                <c:pt idx="8">
                  <c:v>574.84154599999988</c:v>
                </c:pt>
                <c:pt idx="9">
                  <c:v>599.47107000000005</c:v>
                </c:pt>
                <c:pt idx="10">
                  <c:v>525.68116499999996</c:v>
                </c:pt>
                <c:pt idx="11">
                  <c:v>505.95298600000007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D1-4D3F-B1BD-F5DD7E09A9C1}"/>
            </c:ext>
          </c:extLst>
        </c:ser>
        <c:ser>
          <c:idx val="5"/>
          <c:order val="3"/>
          <c:tx>
            <c:strRef>
              <c:f>'3.5.3.1.1 GRAF'!$C$55</c:f>
              <c:strCache>
                <c:ptCount val="1"/>
                <c:pt idx="0">
                  <c:v>ENGIE EnergÍa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GRAF'!$D$55:$O$55</c:f>
              <c:numCache>
                <c:formatCode>#,##0.00</c:formatCode>
                <c:ptCount val="12"/>
                <c:pt idx="0">
                  <c:v>605.16255600000011</c:v>
                </c:pt>
                <c:pt idx="1">
                  <c:v>273.97086200000001</c:v>
                </c:pt>
                <c:pt idx="2">
                  <c:v>381.018058</c:v>
                </c:pt>
                <c:pt idx="3">
                  <c:v>518.63749499999994</c:v>
                </c:pt>
                <c:pt idx="4">
                  <c:v>500.64546999999999</c:v>
                </c:pt>
                <c:pt idx="5">
                  <c:v>532.56405300000006</c:v>
                </c:pt>
                <c:pt idx="6">
                  <c:v>601.90515500000004</c:v>
                </c:pt>
                <c:pt idx="7">
                  <c:v>622.052457</c:v>
                </c:pt>
                <c:pt idx="8">
                  <c:v>656.41463800000008</c:v>
                </c:pt>
                <c:pt idx="9">
                  <c:v>669.62592799999982</c:v>
                </c:pt>
                <c:pt idx="10">
                  <c:v>658.32935500000019</c:v>
                </c:pt>
                <c:pt idx="11">
                  <c:v>583.41048099999989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6D1-4D3F-B1BD-F5DD7E09A9C1}"/>
            </c:ext>
          </c:extLst>
        </c:ser>
        <c:ser>
          <c:idx val="4"/>
          <c:order val="4"/>
          <c:tx>
            <c:strRef>
              <c:f>'3.5.3.1.1 GRAF'!$C$56</c:f>
              <c:strCache>
                <c:ptCount val="1"/>
                <c:pt idx="0">
                  <c:v>Fénix Power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GRAF'!$D$56:$O$56</c:f>
              <c:numCache>
                <c:formatCode>#,##0.00</c:formatCode>
                <c:ptCount val="12"/>
                <c:pt idx="0">
                  <c:v>374.35760699999997</c:v>
                </c:pt>
                <c:pt idx="1">
                  <c:v>342.54277500000001</c:v>
                </c:pt>
                <c:pt idx="2">
                  <c:v>214.72006499999998</c:v>
                </c:pt>
                <c:pt idx="3">
                  <c:v>153.28943100000001</c:v>
                </c:pt>
                <c:pt idx="4">
                  <c:v>391.62154800000008</c:v>
                </c:pt>
                <c:pt idx="5">
                  <c:v>392.35149799999999</c:v>
                </c:pt>
                <c:pt idx="6">
                  <c:v>404.84561099999996</c:v>
                </c:pt>
                <c:pt idx="7">
                  <c:v>402.44336099999998</c:v>
                </c:pt>
                <c:pt idx="8">
                  <c:v>378.10918600000002</c:v>
                </c:pt>
                <c:pt idx="9">
                  <c:v>347.31674499999997</c:v>
                </c:pt>
                <c:pt idx="10">
                  <c:v>187.75061600000001</c:v>
                </c:pt>
                <c:pt idx="11">
                  <c:v>178.11238299999999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6D1-4D3F-B1BD-F5DD7E09A9C1}"/>
            </c:ext>
          </c:extLst>
        </c:ser>
        <c:ser>
          <c:idx val="3"/>
          <c:order val="5"/>
          <c:tx>
            <c:strRef>
              <c:f>'3.5.3.1.1 GRAF'!$C$57</c:f>
              <c:strCache>
                <c:ptCount val="1"/>
                <c:pt idx="0">
                  <c:v>Statkraft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GRAF'!$D$57:$O$57</c:f>
              <c:numCache>
                <c:formatCode>#,##0.00</c:formatCode>
                <c:ptCount val="12"/>
                <c:pt idx="0">
                  <c:v>236.500868</c:v>
                </c:pt>
                <c:pt idx="1">
                  <c:v>223.85034600000003</c:v>
                </c:pt>
                <c:pt idx="2">
                  <c:v>253.06915500000005</c:v>
                </c:pt>
                <c:pt idx="3">
                  <c:v>223.90844499999997</c:v>
                </c:pt>
                <c:pt idx="4">
                  <c:v>212.99706099999995</c:v>
                </c:pt>
                <c:pt idx="5">
                  <c:v>159.56987399999997</c:v>
                </c:pt>
                <c:pt idx="6">
                  <c:v>155.29043099999998</c:v>
                </c:pt>
                <c:pt idx="7">
                  <c:v>143.08877899999996</c:v>
                </c:pt>
                <c:pt idx="8">
                  <c:v>133.60530299999996</c:v>
                </c:pt>
                <c:pt idx="9">
                  <c:v>166.49714</c:v>
                </c:pt>
                <c:pt idx="10">
                  <c:v>199.33548000000005</c:v>
                </c:pt>
                <c:pt idx="11">
                  <c:v>267.21671800000001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6D1-4D3F-B1BD-F5DD7E09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49120"/>
        <c:axId val="299350656"/>
      </c:lineChart>
      <c:catAx>
        <c:axId val="299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299350656"/>
        <c:crosses val="autoZero"/>
        <c:auto val="1"/>
        <c:lblAlgn val="ctr"/>
        <c:lblOffset val="100"/>
        <c:tickMarkSkip val="1"/>
        <c:noMultiLvlLbl val="0"/>
      </c:catAx>
      <c:valAx>
        <c:axId val="29935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3.2517165354330704E-2"/>
              <c:y val="0.4492027954337032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29934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01025371828521"/>
          <c:y val="0.8959152515574107"/>
          <c:w val="0.69698729658792646"/>
          <c:h val="9.022546880435122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EMPRESAS CON MAYOR PRODUCCIÓN PARA USO PROPIO</a:t>
            </a:r>
          </a:p>
        </c:rich>
      </c:tx>
      <c:layout>
        <c:manualLayout>
          <c:xMode val="edge"/>
          <c:yMode val="edge"/>
          <c:x val="0.33391243771699769"/>
          <c:y val="3.8080788681902566E-2"/>
        </c:manualLayout>
      </c:layout>
      <c:overlay val="0"/>
      <c:spPr>
        <a:solidFill>
          <a:srgbClr val="3693AC"/>
        </a:solidFill>
        <a:scene3d>
          <a:camera prst="orthographicFront"/>
          <a:lightRig rig="threePt" dir="t"/>
        </a:scene3d>
        <a:sp3d prstMaterial="plastic">
          <a:bevelT w="635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5.399065158469929E-2"/>
          <c:y val="0.12615339749198018"/>
          <c:w val="0.91001634482616334"/>
          <c:h val="0.73859476914979127"/>
        </c:manualLayout>
      </c:layout>
      <c:lineChart>
        <c:grouping val="standard"/>
        <c:varyColors val="0"/>
        <c:ser>
          <c:idx val="0"/>
          <c:order val="0"/>
          <c:tx>
            <c:strRef>
              <c:f>'3.5.3.1.3'!$A$62</c:f>
              <c:strCache>
                <c:ptCount val="1"/>
                <c:pt idx="0">
                  <c:v>STRATUS ENERGY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'3.5.3.1.3'!$B$62:$M$62</c:f>
              <c:numCache>
                <c:formatCode>#,##0.00</c:formatCode>
                <c:ptCount val="12"/>
                <c:pt idx="0">
                  <c:v>2.0356900000000002</c:v>
                </c:pt>
                <c:pt idx="1">
                  <c:v>0.64322999999999997</c:v>
                </c:pt>
                <c:pt idx="2">
                  <c:v>16.2866</c:v>
                </c:pt>
                <c:pt idx="3">
                  <c:v>29.664950000000005</c:v>
                </c:pt>
                <c:pt idx="4">
                  <c:v>30.714199999999998</c:v>
                </c:pt>
                <c:pt idx="5">
                  <c:v>21.70937</c:v>
                </c:pt>
                <c:pt idx="6">
                  <c:v>5.3573900000000005</c:v>
                </c:pt>
                <c:pt idx="7">
                  <c:v>23.189219999999999</c:v>
                </c:pt>
                <c:pt idx="8">
                  <c:v>25.99118</c:v>
                </c:pt>
                <c:pt idx="9">
                  <c:v>30.248140000000003</c:v>
                </c:pt>
                <c:pt idx="10">
                  <c:v>27.997280000000003</c:v>
                </c:pt>
                <c:pt idx="11">
                  <c:v>28.50967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68-429A-9D22-1AE5ADBAA1DE}"/>
            </c:ext>
          </c:extLst>
        </c:ser>
        <c:ser>
          <c:idx val="1"/>
          <c:order val="1"/>
          <c:tx>
            <c:strRef>
              <c:f>'3.5.3.1.3'!$A$63</c:f>
              <c:strCache>
                <c:ptCount val="1"/>
                <c:pt idx="0">
                  <c:v>PERÚ LNG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'3.5.3.1.3'!$B$63:$M$63</c:f>
              <c:numCache>
                <c:formatCode>#,##0.00</c:formatCode>
                <c:ptCount val="12"/>
                <c:pt idx="0">
                  <c:v>25.27356</c:v>
                </c:pt>
                <c:pt idx="1">
                  <c:v>22.136779999999998</c:v>
                </c:pt>
                <c:pt idx="2">
                  <c:v>19.51784</c:v>
                </c:pt>
                <c:pt idx="3">
                  <c:v>16.294</c:v>
                </c:pt>
                <c:pt idx="4">
                  <c:v>14.73706</c:v>
                </c:pt>
                <c:pt idx="5">
                  <c:v>10.78525</c:v>
                </c:pt>
                <c:pt idx="6">
                  <c:v>15.698840000000001</c:v>
                </c:pt>
                <c:pt idx="7">
                  <c:v>15.801159999999999</c:v>
                </c:pt>
                <c:pt idx="8">
                  <c:v>16.746220000000001</c:v>
                </c:pt>
                <c:pt idx="9">
                  <c:v>19.666720000000002</c:v>
                </c:pt>
                <c:pt idx="10">
                  <c:v>25.55772</c:v>
                </c:pt>
                <c:pt idx="11">
                  <c:v>23.283720000000002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68-429A-9D22-1AE5ADBAA1DE}"/>
            </c:ext>
          </c:extLst>
        </c:ser>
        <c:ser>
          <c:idx val="2"/>
          <c:order val="2"/>
          <c:tx>
            <c:strRef>
              <c:f>'3.5.3.1.3'!$A$64</c:f>
              <c:strCache>
                <c:ptCount val="1"/>
                <c:pt idx="0">
                  <c:v>PLUSPETROL NORTE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'3.5.3.1.3'!$B$64:$M$64</c:f>
              <c:numCache>
                <c:formatCode>#,##0.00</c:formatCode>
                <c:ptCount val="12"/>
                <c:pt idx="0">
                  <c:v>21.707914000000002</c:v>
                </c:pt>
                <c:pt idx="1">
                  <c:v>15.485714</c:v>
                </c:pt>
                <c:pt idx="2">
                  <c:v>21.984518000000001</c:v>
                </c:pt>
                <c:pt idx="3">
                  <c:v>14.159101</c:v>
                </c:pt>
                <c:pt idx="4">
                  <c:v>19.572351000000001</c:v>
                </c:pt>
                <c:pt idx="5">
                  <c:v>19.078049</c:v>
                </c:pt>
                <c:pt idx="6">
                  <c:v>18.303808000000004</c:v>
                </c:pt>
                <c:pt idx="7">
                  <c:v>19.679445999999999</c:v>
                </c:pt>
                <c:pt idx="8">
                  <c:v>19.202565999999997</c:v>
                </c:pt>
                <c:pt idx="9">
                  <c:v>12.3672</c:v>
                </c:pt>
                <c:pt idx="10">
                  <c:v>16.942501</c:v>
                </c:pt>
                <c:pt idx="11">
                  <c:v>20.170377000000002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668-429A-9D22-1AE5ADBAA1DE}"/>
            </c:ext>
          </c:extLst>
        </c:ser>
        <c:ser>
          <c:idx val="5"/>
          <c:order val="3"/>
          <c:tx>
            <c:strRef>
              <c:f>'3.5.3.1.3'!$A$65</c:f>
              <c:strCache>
                <c:ptCount val="1"/>
                <c:pt idx="0">
                  <c:v>UNACEM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'3.5.3.1.3'!$B$65:$M$65</c:f>
              <c:numCache>
                <c:formatCode>#,##0.00</c:formatCode>
                <c:ptCount val="12"/>
                <c:pt idx="0">
                  <c:v>20.079881999999998</c:v>
                </c:pt>
                <c:pt idx="1">
                  <c:v>18.413150000000002</c:v>
                </c:pt>
                <c:pt idx="2">
                  <c:v>21.470037999999999</c:v>
                </c:pt>
                <c:pt idx="3">
                  <c:v>20.459320000000002</c:v>
                </c:pt>
                <c:pt idx="4">
                  <c:v>20.221683999999996</c:v>
                </c:pt>
                <c:pt idx="5">
                  <c:v>17.375514000000003</c:v>
                </c:pt>
                <c:pt idx="6">
                  <c:v>17.563596</c:v>
                </c:pt>
                <c:pt idx="7">
                  <c:v>15.39303</c:v>
                </c:pt>
                <c:pt idx="8">
                  <c:v>12.049512</c:v>
                </c:pt>
                <c:pt idx="9">
                  <c:v>14.659095000000001</c:v>
                </c:pt>
                <c:pt idx="10">
                  <c:v>17.646148</c:v>
                </c:pt>
                <c:pt idx="11">
                  <c:v>20.147652999999998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668-429A-9D22-1AE5ADBAA1DE}"/>
            </c:ext>
          </c:extLst>
        </c:ser>
        <c:ser>
          <c:idx val="3"/>
          <c:order val="4"/>
          <c:tx>
            <c:strRef>
              <c:f>'3.5.3.1.3'!$A$66</c:f>
              <c:strCache>
                <c:ptCount val="1"/>
                <c:pt idx="0">
                  <c:v>PLUSPETROL CORPORATION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'3.5.3.1.3'!$B$66:$M$66</c:f>
              <c:numCache>
                <c:formatCode>#,##0.00</c:formatCode>
                <c:ptCount val="12"/>
                <c:pt idx="0">
                  <c:v>15.665604999999999</c:v>
                </c:pt>
                <c:pt idx="1">
                  <c:v>14.325842999999999</c:v>
                </c:pt>
                <c:pt idx="2">
                  <c:v>15.582884</c:v>
                </c:pt>
                <c:pt idx="3">
                  <c:v>13.386663</c:v>
                </c:pt>
                <c:pt idx="4">
                  <c:v>14.582988</c:v>
                </c:pt>
                <c:pt idx="5">
                  <c:v>15.182288</c:v>
                </c:pt>
                <c:pt idx="6">
                  <c:v>15.351459999999999</c:v>
                </c:pt>
                <c:pt idx="7">
                  <c:v>15.298773000000001</c:v>
                </c:pt>
                <c:pt idx="8">
                  <c:v>15.316732999999999</c:v>
                </c:pt>
                <c:pt idx="9">
                  <c:v>15.173452000000001</c:v>
                </c:pt>
                <c:pt idx="10">
                  <c:v>15.938171000000001</c:v>
                </c:pt>
                <c:pt idx="11">
                  <c:v>15.977323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668-429A-9D22-1AE5ADBAA1DE}"/>
            </c:ext>
          </c:extLst>
        </c:ser>
        <c:ser>
          <c:idx val="4"/>
          <c:order val="5"/>
          <c:tx>
            <c:strRef>
              <c:f>'3.5.3.1.3'!$A$67</c:f>
              <c:strCache>
                <c:ptCount val="1"/>
                <c:pt idx="0">
                  <c:v>CHUNGAR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'3.5.3.1.3'!$B$67:$M$67</c:f>
              <c:numCache>
                <c:formatCode>#,##0.00</c:formatCode>
                <c:ptCount val="12"/>
                <c:pt idx="0">
                  <c:v>14.578068999999999</c:v>
                </c:pt>
                <c:pt idx="1">
                  <c:v>13.500329000000001</c:v>
                </c:pt>
                <c:pt idx="2">
                  <c:v>14.439024</c:v>
                </c:pt>
                <c:pt idx="3">
                  <c:v>13.431809999999999</c:v>
                </c:pt>
                <c:pt idx="4">
                  <c:v>13.431960999999999</c:v>
                </c:pt>
                <c:pt idx="5">
                  <c:v>11.102285999999999</c:v>
                </c:pt>
                <c:pt idx="6">
                  <c:v>11.814109</c:v>
                </c:pt>
                <c:pt idx="7">
                  <c:v>12.603223</c:v>
                </c:pt>
                <c:pt idx="8">
                  <c:v>11.275887000000001</c:v>
                </c:pt>
                <c:pt idx="9">
                  <c:v>10.923474000000001</c:v>
                </c:pt>
                <c:pt idx="10">
                  <c:v>10.781804000000001</c:v>
                </c:pt>
                <c:pt idx="11">
                  <c:v>12.734590000000001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668-429A-9D22-1AE5ADBA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238720"/>
        <c:axId val="300240256"/>
      </c:lineChart>
      <c:catAx>
        <c:axId val="3002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2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24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1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7.1488551783578215E-3"/>
              <c:y val="0.477697828421853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23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15657667204744"/>
          <c:y val="0.93525179856115104"/>
          <c:w val="0.83489893575509633"/>
          <c:h val="4.3165467625899234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MX" sz="14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4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PRODUCCIÓN MENSUAL DE ENERGÍA ELÉCTRICA - ORIGEN HIDRÁULICO
EMPRESAS REPRESENTATIVAS DEL MERCADO ELÉCTRICO</a:t>
            </a:r>
          </a:p>
        </c:rich>
      </c:tx>
      <c:layout>
        <c:manualLayout>
          <c:xMode val="edge"/>
          <c:yMode val="edge"/>
          <c:x val="0.23911577555268645"/>
          <c:y val="3.9930575152094423E-2"/>
        </c:manualLayout>
      </c:layout>
      <c:overlay val="0"/>
      <c:spPr>
        <a:solidFill>
          <a:srgbClr val="3693AC"/>
        </a:solidFill>
        <a:scene3d>
          <a:camera prst="orthographicFront"/>
          <a:lightRig rig="threePt" dir="t"/>
        </a:scene3d>
        <a:sp3d prstMaterial="plastic">
          <a:bevelT w="82550" h="101600"/>
        </a:sp3d>
      </c:spPr>
    </c:title>
    <c:autoTitleDeleted val="0"/>
    <c:plotArea>
      <c:layout>
        <c:manualLayout>
          <c:layoutTarget val="inner"/>
          <c:xMode val="edge"/>
          <c:yMode val="edge"/>
          <c:x val="7.284249496060885E-2"/>
          <c:y val="0.17150215945113689"/>
          <c:w val="0.86554452317325881"/>
          <c:h val="0.71025083788416266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Graf'!$S$23</c:f>
              <c:strCache>
                <c:ptCount val="1"/>
                <c:pt idx="0">
                  <c:v>ELP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Graf'!$T$23:$AE$23</c:f>
              <c:numCache>
                <c:formatCode>_(* #,##0.00_);_(* \(#,##0.00\);_(* "-"??_);_(@_)</c:formatCode>
                <c:ptCount val="12"/>
                <c:pt idx="0">
                  <c:v>567.71311600000013</c:v>
                </c:pt>
                <c:pt idx="1">
                  <c:v>558.92074200000002</c:v>
                </c:pt>
                <c:pt idx="2">
                  <c:v>615.24603200000001</c:v>
                </c:pt>
                <c:pt idx="3">
                  <c:v>603.61079400000006</c:v>
                </c:pt>
                <c:pt idx="4">
                  <c:v>627.22497900000008</c:v>
                </c:pt>
                <c:pt idx="5">
                  <c:v>605.78804699999989</c:v>
                </c:pt>
                <c:pt idx="6">
                  <c:v>629.540933</c:v>
                </c:pt>
                <c:pt idx="7">
                  <c:v>600.33277299999997</c:v>
                </c:pt>
                <c:pt idx="8">
                  <c:v>566.85764900000004</c:v>
                </c:pt>
                <c:pt idx="9">
                  <c:v>572.38532099999998</c:v>
                </c:pt>
                <c:pt idx="10">
                  <c:v>598.03115199999991</c:v>
                </c:pt>
                <c:pt idx="11">
                  <c:v>632.41309700000011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23-4D03-8687-291879C053AC}"/>
            </c:ext>
          </c:extLst>
        </c:ser>
        <c:ser>
          <c:idx val="1"/>
          <c:order val="1"/>
          <c:tx>
            <c:strRef>
              <c:f>'3.5.3.2.1 Graf'!$S$24</c:f>
              <c:strCache>
                <c:ptCount val="1"/>
                <c:pt idx="0">
                  <c:v>ENEL PERU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Graf'!$T$24:$AE$24</c:f>
              <c:numCache>
                <c:formatCode>_(* #,##0.00_);_(* \(#,##0.00\);_(* "-"??_);_(@_)</c:formatCode>
                <c:ptCount val="12"/>
                <c:pt idx="0">
                  <c:v>238.45671000000002</c:v>
                </c:pt>
                <c:pt idx="1">
                  <c:v>274.46493099999998</c:v>
                </c:pt>
                <c:pt idx="2">
                  <c:v>355.61784600000004</c:v>
                </c:pt>
                <c:pt idx="3">
                  <c:v>321.833867</c:v>
                </c:pt>
                <c:pt idx="4">
                  <c:v>285.29731200000003</c:v>
                </c:pt>
                <c:pt idx="5">
                  <c:v>241.942894</c:v>
                </c:pt>
                <c:pt idx="6">
                  <c:v>267.49645100000004</c:v>
                </c:pt>
                <c:pt idx="7">
                  <c:v>267.21014600000001</c:v>
                </c:pt>
                <c:pt idx="8">
                  <c:v>254.05201700000001</c:v>
                </c:pt>
                <c:pt idx="9">
                  <c:v>264.447992</c:v>
                </c:pt>
                <c:pt idx="10">
                  <c:v>262.49429999999995</c:v>
                </c:pt>
                <c:pt idx="11">
                  <c:v>321.90153299999997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23-4D03-8687-291879C053AC}"/>
            </c:ext>
          </c:extLst>
        </c:ser>
        <c:ser>
          <c:idx val="2"/>
          <c:order val="2"/>
          <c:tx>
            <c:strRef>
              <c:f>'3.5.3.2.1 Graf'!$S$25</c:f>
              <c:strCache>
                <c:ptCount val="1"/>
                <c:pt idx="0">
                  <c:v>KALLPA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Graf'!$T$25:$AE$25</c:f>
              <c:numCache>
                <c:formatCode>_(* #,##0.00_);_(* \(#,##0.00\);_(* "-"??_);_(@_)</c:formatCode>
                <c:ptCount val="12"/>
                <c:pt idx="0">
                  <c:v>273.62778500000002</c:v>
                </c:pt>
                <c:pt idx="1">
                  <c:v>322.18838900000003</c:v>
                </c:pt>
                <c:pt idx="2">
                  <c:v>220.954364</c:v>
                </c:pt>
                <c:pt idx="3">
                  <c:v>368.75704899999999</c:v>
                </c:pt>
                <c:pt idx="4">
                  <c:v>335.943557</c:v>
                </c:pt>
                <c:pt idx="5">
                  <c:v>205.81634600000001</c:v>
                </c:pt>
                <c:pt idx="6">
                  <c:v>214.163016</c:v>
                </c:pt>
                <c:pt idx="7">
                  <c:v>186.76343700000001</c:v>
                </c:pt>
                <c:pt idx="8">
                  <c:v>184.008725</c:v>
                </c:pt>
                <c:pt idx="9">
                  <c:v>196.48493500000001</c:v>
                </c:pt>
                <c:pt idx="10">
                  <c:v>227.37549300000001</c:v>
                </c:pt>
                <c:pt idx="11">
                  <c:v>343.25146800000005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23-4D03-8687-291879C053AC}"/>
            </c:ext>
          </c:extLst>
        </c:ser>
        <c:ser>
          <c:idx val="3"/>
          <c:order val="3"/>
          <c:tx>
            <c:strRef>
              <c:f>'3.5.3.2.1 Graf'!$S$26</c:f>
              <c:strCache>
                <c:ptCount val="1"/>
                <c:pt idx="0">
                  <c:v>STATKRAFT 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Graf'!$T$26:$AE$26</c:f>
              <c:numCache>
                <c:formatCode>_(* #,##0.00_);_(* \(#,##0.00\);_(* "-"??_);_(@_)</c:formatCode>
                <c:ptCount val="12"/>
                <c:pt idx="0">
                  <c:v>236.500868</c:v>
                </c:pt>
                <c:pt idx="1">
                  <c:v>223.85034600000003</c:v>
                </c:pt>
                <c:pt idx="2">
                  <c:v>253.06915500000008</c:v>
                </c:pt>
                <c:pt idx="3">
                  <c:v>223.90844500000003</c:v>
                </c:pt>
                <c:pt idx="4">
                  <c:v>212.99706100000003</c:v>
                </c:pt>
                <c:pt idx="5">
                  <c:v>159.56987400000003</c:v>
                </c:pt>
                <c:pt idx="6">
                  <c:v>155.29043100000001</c:v>
                </c:pt>
                <c:pt idx="7">
                  <c:v>143.08877899999999</c:v>
                </c:pt>
                <c:pt idx="8">
                  <c:v>133.60530300000002</c:v>
                </c:pt>
                <c:pt idx="9">
                  <c:v>166.49714</c:v>
                </c:pt>
                <c:pt idx="10">
                  <c:v>199.33548000000002</c:v>
                </c:pt>
                <c:pt idx="11">
                  <c:v>267.21671800000001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23-4D03-8687-291879C053AC}"/>
            </c:ext>
          </c:extLst>
        </c:ser>
        <c:ser>
          <c:idx val="4"/>
          <c:order val="4"/>
          <c:tx>
            <c:strRef>
              <c:f>'3.5.3.2.1 Graf'!$S$27</c:f>
              <c:strCache>
                <c:ptCount val="1"/>
                <c:pt idx="0">
                  <c:v>EGEHUALLAGA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Graf'!$T$27:$AE$27</c:f>
              <c:numCache>
                <c:formatCode>_(* #,##0.00_);_(* \(#,##0.00\);_(* "-"??_);_(@_)</c:formatCode>
                <c:ptCount val="12"/>
                <c:pt idx="0">
                  <c:v>305.90334999999999</c:v>
                </c:pt>
                <c:pt idx="1">
                  <c:v>286.778729</c:v>
                </c:pt>
                <c:pt idx="2">
                  <c:v>293.13882599999999</c:v>
                </c:pt>
                <c:pt idx="3">
                  <c:v>307.98539199999999</c:v>
                </c:pt>
                <c:pt idx="4">
                  <c:v>208.24383800000001</c:v>
                </c:pt>
                <c:pt idx="5">
                  <c:v>103.07324199999999</c:v>
                </c:pt>
                <c:pt idx="6">
                  <c:v>92.340127999999993</c:v>
                </c:pt>
                <c:pt idx="7">
                  <c:v>57.021234000000007</c:v>
                </c:pt>
                <c:pt idx="8">
                  <c:v>49.993240999999998</c:v>
                </c:pt>
                <c:pt idx="9">
                  <c:v>113.63428400000001</c:v>
                </c:pt>
                <c:pt idx="10">
                  <c:v>178.101913</c:v>
                </c:pt>
                <c:pt idx="11">
                  <c:v>301.24948300000005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23-4D03-8687-291879C053AC}"/>
            </c:ext>
          </c:extLst>
        </c:ser>
        <c:ser>
          <c:idx val="5"/>
          <c:order val="5"/>
          <c:tx>
            <c:strRef>
              <c:f>'3.5.3.2.1 Graf'!$S$28</c:f>
              <c:strCache>
                <c:ptCount val="1"/>
                <c:pt idx="0">
                  <c:v>ORAZUL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Graf'!$T$28:$AE$28</c:f>
              <c:numCache>
                <c:formatCode>_(* #,##0.00_);_(* \(#,##0.00\);_(* "-"??_);_(@_)</c:formatCode>
                <c:ptCount val="12"/>
                <c:pt idx="0">
                  <c:v>235.398608</c:v>
                </c:pt>
                <c:pt idx="1">
                  <c:v>212.83507699999998</c:v>
                </c:pt>
                <c:pt idx="2">
                  <c:v>241.03782400000006</c:v>
                </c:pt>
                <c:pt idx="3">
                  <c:v>243.503962</c:v>
                </c:pt>
                <c:pt idx="4">
                  <c:v>214.84238200000001</c:v>
                </c:pt>
                <c:pt idx="5">
                  <c:v>133.59416100000001</c:v>
                </c:pt>
                <c:pt idx="6">
                  <c:v>91.609536000000006</c:v>
                </c:pt>
                <c:pt idx="7">
                  <c:v>78.873925</c:v>
                </c:pt>
                <c:pt idx="8">
                  <c:v>81.856645999999998</c:v>
                </c:pt>
                <c:pt idx="9">
                  <c:v>120.61338900000001</c:v>
                </c:pt>
                <c:pt idx="10">
                  <c:v>197.05010899999999</c:v>
                </c:pt>
                <c:pt idx="11">
                  <c:v>242.797774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223-4D03-8687-291879C0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92128"/>
        <c:axId val="300602112"/>
      </c:lineChart>
      <c:catAx>
        <c:axId val="3005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6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60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MX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1.5835286599027339E-2"/>
              <c:y val="0.513889763779527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59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006485818645238E-2"/>
          <c:y val="0.91871946314999209"/>
          <c:w val="0.92453766511118229"/>
          <c:h val="7.06469437070218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0.59055118110236227" l="0.78740157480314965" r="0.59055118110236227" t="0.59055118110236227" header="0" footer="0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6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0E-458E-B479-EB4F419579BC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0E-458E-B479-EB4F41957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834048"/>
        <c:axId val="242836224"/>
        <c:axId val="0"/>
      </c:bar3DChart>
      <c:catAx>
        <c:axId val="24283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21 982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8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836224"/>
        <c:scaling>
          <c:orientation val="minMax"/>
          <c:max val="1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834048"/>
        <c:crosses val="autoZero"/>
        <c:crossBetween val="between"/>
        <c:majorUnit val="30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MX" sz="14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4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PRODUCCIÓN MENSUAL  DE ENERGÍA ELÉCTRICA  - ORIGEN TÉRMICO
EMPRESAS REPRESENTATIVAS DEL MERCADO ELÉCTRICO</a:t>
            </a:r>
          </a:p>
        </c:rich>
      </c:tx>
      <c:layout>
        <c:manualLayout>
          <c:xMode val="edge"/>
          <c:yMode val="edge"/>
          <c:x val="0.26323985028096497"/>
          <c:y val="2.587725484393754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825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7.532829079570974E-2"/>
          <c:y val="0.14313969108344463"/>
          <c:w val="0.88942669957870124"/>
          <c:h val="0.71911773349756292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Graf'!$S$57</c:f>
              <c:strCache>
                <c:ptCount val="1"/>
                <c:pt idx="0">
                  <c:v>ENGIE PERU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Graf'!$T$57:$AE$57</c:f>
              <c:numCache>
                <c:formatCode>_(* #,##0.00_);_(* \(#,##0.00\);_(* "-"??_);_(@_)</c:formatCode>
                <c:ptCount val="12"/>
                <c:pt idx="0">
                  <c:v>441.61302400000005</c:v>
                </c:pt>
                <c:pt idx="1">
                  <c:v>115.34242800000001</c:v>
                </c:pt>
                <c:pt idx="2">
                  <c:v>199.02582100000001</c:v>
                </c:pt>
                <c:pt idx="3">
                  <c:v>351.13205999999997</c:v>
                </c:pt>
                <c:pt idx="4">
                  <c:v>365.73540700000001</c:v>
                </c:pt>
                <c:pt idx="5">
                  <c:v>433.41415799999999</c:v>
                </c:pt>
                <c:pt idx="6">
                  <c:v>517.94555500000001</c:v>
                </c:pt>
                <c:pt idx="7">
                  <c:v>540.01268900000002</c:v>
                </c:pt>
                <c:pt idx="8">
                  <c:v>581.96652800000004</c:v>
                </c:pt>
                <c:pt idx="9">
                  <c:v>566.08269099999995</c:v>
                </c:pt>
                <c:pt idx="10">
                  <c:v>531.8125490000001</c:v>
                </c:pt>
                <c:pt idx="11">
                  <c:v>407.58324299999992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B8-4851-A1E0-B91FA4F19212}"/>
            </c:ext>
          </c:extLst>
        </c:ser>
        <c:ser>
          <c:idx val="1"/>
          <c:order val="1"/>
          <c:tx>
            <c:strRef>
              <c:f>'3.5.3.2.1 Graf'!$S$58</c:f>
              <c:strCache>
                <c:ptCount val="1"/>
                <c:pt idx="0">
                  <c:v>KALLPA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Graf'!$T$58:$AE$58</c:f>
              <c:numCache>
                <c:formatCode>_(* #,##0.00_);_(* \(#,##0.00\);_(* "-"??_);_(@_)</c:formatCode>
                <c:ptCount val="12"/>
                <c:pt idx="0">
                  <c:v>211.27047300000001</c:v>
                </c:pt>
                <c:pt idx="1">
                  <c:v>267.79724499999998</c:v>
                </c:pt>
                <c:pt idx="2">
                  <c:v>350.57286399999998</c:v>
                </c:pt>
                <c:pt idx="3">
                  <c:v>107.03418300000001</c:v>
                </c:pt>
                <c:pt idx="4">
                  <c:v>162.01279599999998</c:v>
                </c:pt>
                <c:pt idx="5">
                  <c:v>509.74487299999998</c:v>
                </c:pt>
                <c:pt idx="6">
                  <c:v>545.27175799999998</c:v>
                </c:pt>
                <c:pt idx="7">
                  <c:v>684.948217</c:v>
                </c:pt>
                <c:pt idx="8">
                  <c:v>637.59312699999998</c:v>
                </c:pt>
                <c:pt idx="9">
                  <c:v>582.10333099999991</c:v>
                </c:pt>
                <c:pt idx="10">
                  <c:v>555.22356300000001</c:v>
                </c:pt>
                <c:pt idx="11">
                  <c:v>275.02452299999999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B8-4851-A1E0-B91FA4F19212}"/>
            </c:ext>
          </c:extLst>
        </c:ser>
        <c:ser>
          <c:idx val="2"/>
          <c:order val="2"/>
          <c:tx>
            <c:strRef>
              <c:f>'3.5.3.2.1 Graf'!$S$59</c:f>
              <c:strCache>
                <c:ptCount val="1"/>
                <c:pt idx="0">
                  <c:v>FÉNIX POWER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Graf'!$T$59:$AE$59</c:f>
              <c:numCache>
                <c:formatCode>_(* #,##0.00_);_(* \(#,##0.00\);_(* "-"??_);_(@_)</c:formatCode>
                <c:ptCount val="12"/>
                <c:pt idx="0">
                  <c:v>374.35760699999997</c:v>
                </c:pt>
                <c:pt idx="1">
                  <c:v>342.54277500000001</c:v>
                </c:pt>
                <c:pt idx="2">
                  <c:v>214.72006499999998</c:v>
                </c:pt>
                <c:pt idx="3">
                  <c:v>153.28943100000001</c:v>
                </c:pt>
                <c:pt idx="4">
                  <c:v>391.62154800000008</c:v>
                </c:pt>
                <c:pt idx="5">
                  <c:v>392.35149799999999</c:v>
                </c:pt>
                <c:pt idx="6">
                  <c:v>404.84561099999996</c:v>
                </c:pt>
                <c:pt idx="7">
                  <c:v>402.44336099999998</c:v>
                </c:pt>
                <c:pt idx="8">
                  <c:v>378.10918600000002</c:v>
                </c:pt>
                <c:pt idx="9">
                  <c:v>347.31674499999997</c:v>
                </c:pt>
                <c:pt idx="10">
                  <c:v>187.75061600000001</c:v>
                </c:pt>
                <c:pt idx="11">
                  <c:v>178.11238299999999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B8-4851-A1E0-B91FA4F19212}"/>
            </c:ext>
          </c:extLst>
        </c:ser>
        <c:ser>
          <c:idx val="4"/>
          <c:order val="3"/>
          <c:tx>
            <c:strRef>
              <c:f>'3.5.3.2.1 Graf'!$S$60</c:f>
              <c:strCache>
                <c:ptCount val="1"/>
                <c:pt idx="0">
                  <c:v>ENEL PERU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Graf'!$T$60:$AE$60</c:f>
              <c:numCache>
                <c:formatCode>_(* #,##0.00_);_(* \(#,##0.00\);_(* "-"??_);_(@_)</c:formatCode>
                <c:ptCount val="12"/>
                <c:pt idx="0">
                  <c:v>240.16763599999999</c:v>
                </c:pt>
                <c:pt idx="1">
                  <c:v>212.91068099999998</c:v>
                </c:pt>
                <c:pt idx="2">
                  <c:v>269.53257600000001</c:v>
                </c:pt>
                <c:pt idx="3">
                  <c:v>203.95523499999999</c:v>
                </c:pt>
                <c:pt idx="4">
                  <c:v>301.01667000000003</c:v>
                </c:pt>
                <c:pt idx="5">
                  <c:v>364.75737299999997</c:v>
                </c:pt>
                <c:pt idx="6">
                  <c:v>311.401251</c:v>
                </c:pt>
                <c:pt idx="7">
                  <c:v>339.49563600000005</c:v>
                </c:pt>
                <c:pt idx="8">
                  <c:v>320.78952900000002</c:v>
                </c:pt>
                <c:pt idx="9">
                  <c:v>335.02307800000005</c:v>
                </c:pt>
                <c:pt idx="10">
                  <c:v>263.18686500000001</c:v>
                </c:pt>
                <c:pt idx="11">
                  <c:v>184.05145300000001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5B8-4851-A1E0-B91FA4F19212}"/>
            </c:ext>
          </c:extLst>
        </c:ser>
        <c:ser>
          <c:idx val="3"/>
          <c:order val="4"/>
          <c:tx>
            <c:strRef>
              <c:f>'3.5.3.2.1 Graf'!$S$61</c:f>
              <c:strCache>
                <c:ptCount val="1"/>
                <c:pt idx="0">
                  <c:v>TERMOCHILCA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Graf'!$T$61:$AE$61</c:f>
              <c:numCache>
                <c:formatCode>_(* #,##0.00_);_(* \(#,##0.00\);_(* "-"??_);_(@_)</c:formatCode>
                <c:ptCount val="12"/>
                <c:pt idx="0">
                  <c:v>143.773629</c:v>
                </c:pt>
                <c:pt idx="1">
                  <c:v>117.055448</c:v>
                </c:pt>
                <c:pt idx="2">
                  <c:v>177.88556</c:v>
                </c:pt>
                <c:pt idx="3">
                  <c:v>171.99598399999999</c:v>
                </c:pt>
                <c:pt idx="4">
                  <c:v>141.894913</c:v>
                </c:pt>
                <c:pt idx="5">
                  <c:v>125.521034</c:v>
                </c:pt>
                <c:pt idx="6">
                  <c:v>194.84912599999998</c:v>
                </c:pt>
                <c:pt idx="7">
                  <c:v>171.05855799999998</c:v>
                </c:pt>
                <c:pt idx="8">
                  <c:v>163.46945000000002</c:v>
                </c:pt>
                <c:pt idx="9">
                  <c:v>121.1062</c:v>
                </c:pt>
                <c:pt idx="10">
                  <c:v>13.872879000000001</c:v>
                </c:pt>
                <c:pt idx="11">
                  <c:v>85.630024000000006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5B8-4851-A1E0-B91FA4F19212}"/>
            </c:ext>
          </c:extLst>
        </c:ser>
        <c:ser>
          <c:idx val="5"/>
          <c:order val="5"/>
          <c:tx>
            <c:strRef>
              <c:f>'3.5.3.2.1 Graf'!$S$62</c:f>
              <c:strCache>
                <c:ptCount val="1"/>
                <c:pt idx="0">
                  <c:v>ENEL PIURA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Graf'!$T$62:$AE$62</c:f>
              <c:numCache>
                <c:formatCode>_(* #,##0.00_);_(* \(#,##0.00\);_(* "-"??_);_(@_)</c:formatCode>
                <c:ptCount val="12"/>
                <c:pt idx="0">
                  <c:v>55.561610000000002</c:v>
                </c:pt>
                <c:pt idx="1">
                  <c:v>42.63335</c:v>
                </c:pt>
                <c:pt idx="2">
                  <c:v>40.516590000000001</c:v>
                </c:pt>
                <c:pt idx="3">
                  <c:v>39.354559999999999</c:v>
                </c:pt>
                <c:pt idx="4">
                  <c:v>59.229149999999997</c:v>
                </c:pt>
                <c:pt idx="5">
                  <c:v>58.869</c:v>
                </c:pt>
                <c:pt idx="6">
                  <c:v>64.338030000000003</c:v>
                </c:pt>
                <c:pt idx="7">
                  <c:v>61.765360000000001</c:v>
                </c:pt>
                <c:pt idx="8">
                  <c:v>63.313719999999996</c:v>
                </c:pt>
                <c:pt idx="9">
                  <c:v>64.667760000000001</c:v>
                </c:pt>
                <c:pt idx="10">
                  <c:v>61.515419999999992</c:v>
                </c:pt>
                <c:pt idx="11">
                  <c:v>52.930489999999999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5B8-4851-A1E0-B91FA4F1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666880"/>
        <c:axId val="300668416"/>
      </c:lineChart>
      <c:catAx>
        <c:axId val="300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66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MX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2.2816682554288831E-2"/>
              <c:y val="0.455036357141747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66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377287337510575E-2"/>
          <c:y val="0.92136901901346846"/>
          <c:w val="0.83845942149319852"/>
          <c:h val="5.7553930019102695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MENSUAL  DE ENERGÍA ELÉCTRICA  </a:t>
            </a:r>
          </a:p>
          <a:p>
            <a:pPr>
              <a:defRPr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ORIGEN  -  RECURSOS ENERGÉTICOS RENOVABLES   ( RER*)</a:t>
            </a:r>
          </a:p>
        </c:rich>
      </c:tx>
      <c:layout>
        <c:manualLayout>
          <c:xMode val="edge"/>
          <c:yMode val="edge"/>
          <c:x val="0.30685783241405534"/>
          <c:y val="5.6841416906691873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88900" h="114300"/>
        </a:sp3d>
      </c:spPr>
    </c:title>
    <c:autoTitleDeleted val="0"/>
    <c:plotArea>
      <c:layout>
        <c:manualLayout>
          <c:layoutTarget val="inner"/>
          <c:xMode val="edge"/>
          <c:yMode val="edge"/>
          <c:x val="7.532829079570974E-2"/>
          <c:y val="0.18705052398069005"/>
          <c:w val="0.88942669957870124"/>
          <c:h val="0.60791420293724263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Graf'!$S$100</c:f>
              <c:strCache>
                <c:ptCount val="1"/>
                <c:pt idx="0">
                  <c:v>Mini Hidro &lt; 20 MW</c:v>
                </c:pt>
              </c:strCache>
            </c:strRef>
          </c:tx>
          <c:marker>
            <c:spPr>
              <a:solidFill>
                <a:schemeClr val="accent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plastic"/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Graf'!$T$100:$AE$100</c:f>
              <c:numCache>
                <c:formatCode>_(* #,##0.00_);_(* \(#,##0.00\);_(* "-"??_);_(@_)</c:formatCode>
                <c:ptCount val="12"/>
                <c:pt idx="0">
                  <c:v>166.76211479</c:v>
                </c:pt>
                <c:pt idx="1">
                  <c:v>167.79513183</c:v>
                </c:pt>
                <c:pt idx="2">
                  <c:v>198.88709064750003</c:v>
                </c:pt>
                <c:pt idx="3">
                  <c:v>199.62645224000005</c:v>
                </c:pt>
                <c:pt idx="4">
                  <c:v>196.75224835249992</c:v>
                </c:pt>
                <c:pt idx="5">
                  <c:v>155.78949996250003</c:v>
                </c:pt>
                <c:pt idx="6">
                  <c:v>142.21118276749996</c:v>
                </c:pt>
                <c:pt idx="7">
                  <c:v>123.05466372499997</c:v>
                </c:pt>
                <c:pt idx="8">
                  <c:v>123.17506249000003</c:v>
                </c:pt>
                <c:pt idx="9">
                  <c:v>153.72684853000001</c:v>
                </c:pt>
                <c:pt idx="10">
                  <c:v>206.62111601000004</c:v>
                </c:pt>
                <c:pt idx="11">
                  <c:v>254.56131030750001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F8-482C-996C-F50F7371875F}"/>
            </c:ext>
          </c:extLst>
        </c:ser>
        <c:ser>
          <c:idx val="1"/>
          <c:order val="1"/>
          <c:tx>
            <c:strRef>
              <c:f>'3.5.3.2.1 Graf'!$S$101</c:f>
              <c:strCache>
                <c:ptCount val="1"/>
                <c:pt idx="0">
                  <c:v>Bagazo y Biogas</c:v>
                </c:pt>
              </c:strCache>
            </c:strRef>
          </c:tx>
          <c:spPr>
            <a:ln w="31750" cap="rnd"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 w="12700">
                <a:noFill/>
              </a:ln>
              <a:scene3d>
                <a:camera prst="orthographicFront"/>
                <a:lightRig rig="threePt" dir="t"/>
              </a:scene3d>
              <a:sp3d prstMaterial="plastic">
                <a:bevelT w="31750"/>
              </a:sp3d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Graf'!$T$101:$AE$101</c:f>
              <c:numCache>
                <c:formatCode>_(* #,##0.00_);_(* \(#,##0.00\);_(* "-"??_);_(@_)</c:formatCode>
                <c:ptCount val="12"/>
                <c:pt idx="0">
                  <c:v>18.658734000000003</c:v>
                </c:pt>
                <c:pt idx="1">
                  <c:v>17.492442</c:v>
                </c:pt>
                <c:pt idx="2">
                  <c:v>21.638211999999999</c:v>
                </c:pt>
                <c:pt idx="3">
                  <c:v>24.776599000000001</c:v>
                </c:pt>
                <c:pt idx="4">
                  <c:v>24.114992000000001</c:v>
                </c:pt>
                <c:pt idx="5">
                  <c:v>25.067893999999999</c:v>
                </c:pt>
                <c:pt idx="6">
                  <c:v>27.147904999999998</c:v>
                </c:pt>
                <c:pt idx="7">
                  <c:v>24.439014999999998</c:v>
                </c:pt>
                <c:pt idx="8">
                  <c:v>22.004975000000002</c:v>
                </c:pt>
                <c:pt idx="9">
                  <c:v>20.954968999999998</c:v>
                </c:pt>
                <c:pt idx="10">
                  <c:v>20.759395000000001</c:v>
                </c:pt>
                <c:pt idx="11">
                  <c:v>19.269694999999999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F8-482C-996C-F50F7371875F}"/>
            </c:ext>
          </c:extLst>
        </c:ser>
        <c:ser>
          <c:idx val="2"/>
          <c:order val="2"/>
          <c:tx>
            <c:strRef>
              <c:f>'3.5.3.2.1 Graf'!$S$102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Graf'!$T$102:$AE$102</c:f>
              <c:numCache>
                <c:formatCode>_(* #,##0.00_);_(* \(#,##0.00\);_(* "-"??_);_(@_)</c:formatCode>
                <c:ptCount val="12"/>
                <c:pt idx="0">
                  <c:v>56.299887999999989</c:v>
                </c:pt>
                <c:pt idx="1">
                  <c:v>49.257156999999999</c:v>
                </c:pt>
                <c:pt idx="2">
                  <c:v>68.422673000000003</c:v>
                </c:pt>
                <c:pt idx="3">
                  <c:v>57.166725000000007</c:v>
                </c:pt>
                <c:pt idx="4">
                  <c:v>57.436475000000002</c:v>
                </c:pt>
                <c:pt idx="5">
                  <c:v>52.886725000000013</c:v>
                </c:pt>
                <c:pt idx="6">
                  <c:v>57.355481000000005</c:v>
                </c:pt>
                <c:pt idx="7">
                  <c:v>66.080447000000007</c:v>
                </c:pt>
                <c:pt idx="8">
                  <c:v>67.251850999999988</c:v>
                </c:pt>
                <c:pt idx="9">
                  <c:v>77.089752000000004</c:v>
                </c:pt>
                <c:pt idx="10">
                  <c:v>75.180553999999972</c:v>
                </c:pt>
                <c:pt idx="11">
                  <c:v>78.582225000000008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F8-482C-996C-F50F7371875F}"/>
            </c:ext>
          </c:extLst>
        </c:ser>
        <c:ser>
          <c:idx val="4"/>
          <c:order val="3"/>
          <c:tx>
            <c:strRef>
              <c:f>'3.5.3.2.1 Graf'!$S$103</c:f>
              <c:strCache>
                <c:ptCount val="1"/>
                <c:pt idx="0">
                  <c:v>Eólica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Graf'!$T$103:$AE$103</c:f>
              <c:numCache>
                <c:formatCode>_(* #,##0.00_);_(* \(#,##0.00\);_(* "-"??_);_(@_)</c:formatCode>
                <c:ptCount val="12"/>
                <c:pt idx="0">
                  <c:v>110.73569999999999</c:v>
                </c:pt>
                <c:pt idx="1">
                  <c:v>92.969914999999986</c:v>
                </c:pt>
                <c:pt idx="2">
                  <c:v>153.07181600000001</c:v>
                </c:pt>
                <c:pt idx="3">
                  <c:v>150.36691500000001</c:v>
                </c:pt>
                <c:pt idx="4">
                  <c:v>143.31965700000001</c:v>
                </c:pt>
                <c:pt idx="5">
                  <c:v>148.50722999999996</c:v>
                </c:pt>
                <c:pt idx="6">
                  <c:v>157.76957100000001</c:v>
                </c:pt>
                <c:pt idx="7">
                  <c:v>125.12128</c:v>
                </c:pt>
                <c:pt idx="8">
                  <c:v>148.36048</c:v>
                </c:pt>
                <c:pt idx="9">
                  <c:v>162.79064600000001</c:v>
                </c:pt>
                <c:pt idx="10">
                  <c:v>129.05328399999999</c:v>
                </c:pt>
                <c:pt idx="11">
                  <c:v>131.74609900000002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F8-482C-996C-F50F73718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688896"/>
        <c:axId val="300690816"/>
      </c:lineChart>
      <c:catAx>
        <c:axId val="3006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69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69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2.2816682554288831E-2"/>
              <c:y val="0.45503630845691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688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683492852406745"/>
          <c:y val="0.88669145688612261"/>
          <c:w val="0.67933679738598107"/>
          <c:h val="5.7553972231387251E-2"/>
        </c:manualLayout>
      </c:layout>
      <c:overlay val="0"/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3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3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PRODUCCIÓN MENSUAL DE ENERGÍA ELÉCTRICA - ORIGEN TÉRMICO
EMPRESAS REPRESENTATIVAS - USO PROPIO</a:t>
            </a:r>
          </a:p>
        </c:rich>
      </c:tx>
      <c:layout>
        <c:manualLayout>
          <c:xMode val="edge"/>
          <c:yMode val="edge"/>
          <c:x val="0.25314133081194523"/>
          <c:y val="2.1514880610723909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69850" h="101600"/>
        </a:sp3d>
      </c:spPr>
    </c:title>
    <c:autoTitleDeleted val="0"/>
    <c:plotArea>
      <c:layout>
        <c:manualLayout>
          <c:layoutTarget val="inner"/>
          <c:xMode val="edge"/>
          <c:yMode val="edge"/>
          <c:x val="5.9558173066549841E-2"/>
          <c:y val="0.11952881603932561"/>
          <c:w val="0.91066367850143948"/>
          <c:h val="0.73737494965105099"/>
        </c:manualLayout>
      </c:layout>
      <c:lineChart>
        <c:grouping val="standard"/>
        <c:varyColors val="0"/>
        <c:ser>
          <c:idx val="0"/>
          <c:order val="0"/>
          <c:tx>
            <c:strRef>
              <c:f>'3.5.3.2.2 Graf'!$S$55</c:f>
              <c:strCache>
                <c:ptCount val="1"/>
                <c:pt idx="0">
                  <c:v>STRATUS ENERGY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Graf'!$T$55:$AE$55</c:f>
              <c:numCache>
                <c:formatCode>#,##0.00</c:formatCode>
                <c:ptCount val="12"/>
                <c:pt idx="0">
                  <c:v>2.0356900000000002</c:v>
                </c:pt>
                <c:pt idx="1">
                  <c:v>0.64322999999999997</c:v>
                </c:pt>
                <c:pt idx="2">
                  <c:v>16.2866</c:v>
                </c:pt>
                <c:pt idx="3">
                  <c:v>29.664950000000005</c:v>
                </c:pt>
                <c:pt idx="4">
                  <c:v>30.714199999999998</c:v>
                </c:pt>
                <c:pt idx="5">
                  <c:v>21.70937</c:v>
                </c:pt>
                <c:pt idx="6">
                  <c:v>5.3573900000000005</c:v>
                </c:pt>
                <c:pt idx="7">
                  <c:v>23.189219999999999</c:v>
                </c:pt>
                <c:pt idx="8">
                  <c:v>25.99118</c:v>
                </c:pt>
                <c:pt idx="9">
                  <c:v>30.248140000000003</c:v>
                </c:pt>
                <c:pt idx="10">
                  <c:v>27.997280000000003</c:v>
                </c:pt>
                <c:pt idx="11">
                  <c:v>28.50967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41-400A-ABA8-47D0310D556A}"/>
            </c:ext>
          </c:extLst>
        </c:ser>
        <c:ser>
          <c:idx val="1"/>
          <c:order val="1"/>
          <c:tx>
            <c:strRef>
              <c:f>'3.5.3.2.2 Graf'!$S$56</c:f>
              <c:strCache>
                <c:ptCount val="1"/>
                <c:pt idx="0">
                  <c:v>PERÚ LNG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Graf'!$T$56:$AE$56</c:f>
              <c:numCache>
                <c:formatCode>#,##0.00</c:formatCode>
                <c:ptCount val="12"/>
                <c:pt idx="0">
                  <c:v>25.27356</c:v>
                </c:pt>
                <c:pt idx="1">
                  <c:v>22.136779999999998</c:v>
                </c:pt>
                <c:pt idx="2">
                  <c:v>19.51784</c:v>
                </c:pt>
                <c:pt idx="3">
                  <c:v>16.294</c:v>
                </c:pt>
                <c:pt idx="4">
                  <c:v>14.73706</c:v>
                </c:pt>
                <c:pt idx="5">
                  <c:v>10.78525</c:v>
                </c:pt>
                <c:pt idx="6">
                  <c:v>15.698840000000001</c:v>
                </c:pt>
                <c:pt idx="7">
                  <c:v>15.801159999999999</c:v>
                </c:pt>
                <c:pt idx="8">
                  <c:v>16.746220000000001</c:v>
                </c:pt>
                <c:pt idx="9">
                  <c:v>19.666720000000002</c:v>
                </c:pt>
                <c:pt idx="10">
                  <c:v>25.55772</c:v>
                </c:pt>
                <c:pt idx="11">
                  <c:v>23.283720000000002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41-400A-ABA8-47D0310D556A}"/>
            </c:ext>
          </c:extLst>
        </c:ser>
        <c:ser>
          <c:idx val="3"/>
          <c:order val="2"/>
          <c:tx>
            <c:strRef>
              <c:f>'3.5.3.2.2 Graf'!$S$57</c:f>
              <c:strCache>
                <c:ptCount val="1"/>
                <c:pt idx="0">
                  <c:v>PLUSPETROL NORTE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Graf'!$T$57:$AE$57</c:f>
              <c:numCache>
                <c:formatCode>#,##0.00</c:formatCode>
                <c:ptCount val="12"/>
                <c:pt idx="0">
                  <c:v>21.707914000000002</c:v>
                </c:pt>
                <c:pt idx="1">
                  <c:v>15.485714</c:v>
                </c:pt>
                <c:pt idx="2">
                  <c:v>21.984518000000001</c:v>
                </c:pt>
                <c:pt idx="3">
                  <c:v>14.159101</c:v>
                </c:pt>
                <c:pt idx="4">
                  <c:v>19.572351000000001</c:v>
                </c:pt>
                <c:pt idx="5">
                  <c:v>19.078049</c:v>
                </c:pt>
                <c:pt idx="6">
                  <c:v>18.303808000000004</c:v>
                </c:pt>
                <c:pt idx="7">
                  <c:v>19.679445999999999</c:v>
                </c:pt>
                <c:pt idx="8">
                  <c:v>19.202565999999997</c:v>
                </c:pt>
                <c:pt idx="9">
                  <c:v>12.3672</c:v>
                </c:pt>
                <c:pt idx="10">
                  <c:v>16.942501</c:v>
                </c:pt>
                <c:pt idx="11">
                  <c:v>20.170377000000002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41-400A-ABA8-47D0310D556A}"/>
            </c:ext>
          </c:extLst>
        </c:ser>
        <c:ser>
          <c:idx val="5"/>
          <c:order val="3"/>
          <c:tx>
            <c:strRef>
              <c:f>'3.5.3.2.2 Graf'!$S$58</c:f>
              <c:strCache>
                <c:ptCount val="1"/>
                <c:pt idx="0">
                  <c:v>PLUSPETROL CORPORATION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Graf'!$T$58:$AE$58</c:f>
              <c:numCache>
                <c:formatCode>#,##0.00</c:formatCode>
                <c:ptCount val="12"/>
                <c:pt idx="0">
                  <c:v>15.665604999999999</c:v>
                </c:pt>
                <c:pt idx="1">
                  <c:v>14.325842999999999</c:v>
                </c:pt>
                <c:pt idx="2">
                  <c:v>15.582884</c:v>
                </c:pt>
                <c:pt idx="3">
                  <c:v>13.386663</c:v>
                </c:pt>
                <c:pt idx="4">
                  <c:v>14.582988</c:v>
                </c:pt>
                <c:pt idx="5">
                  <c:v>15.182288</c:v>
                </c:pt>
                <c:pt idx="6">
                  <c:v>15.351459999999999</c:v>
                </c:pt>
                <c:pt idx="7">
                  <c:v>15.298773000000001</c:v>
                </c:pt>
                <c:pt idx="8">
                  <c:v>15.316732999999999</c:v>
                </c:pt>
                <c:pt idx="9">
                  <c:v>15.173452000000001</c:v>
                </c:pt>
                <c:pt idx="10">
                  <c:v>15.938171000000001</c:v>
                </c:pt>
                <c:pt idx="11">
                  <c:v>15.977323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A41-400A-ABA8-47D0310D556A}"/>
            </c:ext>
          </c:extLst>
        </c:ser>
        <c:ser>
          <c:idx val="6"/>
          <c:order val="4"/>
          <c:tx>
            <c:strRef>
              <c:f>'3.5.3.2.2 Graf'!$S$59</c:f>
              <c:strCache>
                <c:ptCount val="1"/>
                <c:pt idx="0">
                  <c:v>CASA GRANDE</c:v>
                </c:pt>
              </c:strCache>
            </c:strRef>
          </c:tx>
          <c:marker>
            <c:symbol val="circle"/>
            <c:size val="7"/>
          </c:marker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Graf'!$T$59:$AE$59</c:f>
              <c:numCache>
                <c:formatCode>#,##0.00</c:formatCode>
                <c:ptCount val="12"/>
                <c:pt idx="0">
                  <c:v>12.0092</c:v>
                </c:pt>
                <c:pt idx="1">
                  <c:v>11.493399999999999</c:v>
                </c:pt>
                <c:pt idx="2">
                  <c:v>12.4788</c:v>
                </c:pt>
                <c:pt idx="3">
                  <c:v>11.477</c:v>
                </c:pt>
                <c:pt idx="4">
                  <c:v>8.5815999999999999</c:v>
                </c:pt>
                <c:pt idx="5">
                  <c:v>0</c:v>
                </c:pt>
                <c:pt idx="6">
                  <c:v>12.255799999999999</c:v>
                </c:pt>
                <c:pt idx="7">
                  <c:v>14.0154</c:v>
                </c:pt>
                <c:pt idx="8">
                  <c:v>13.0715</c:v>
                </c:pt>
                <c:pt idx="9">
                  <c:v>13.842000000000001</c:v>
                </c:pt>
                <c:pt idx="10">
                  <c:v>15.0174</c:v>
                </c:pt>
                <c:pt idx="11">
                  <c:v>13.60557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A41-400A-ABA8-47D0310D5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832256"/>
        <c:axId val="300833792"/>
      </c:lineChart>
      <c:catAx>
        <c:axId val="3008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8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8337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4.8354935669338971E-3"/>
              <c:y val="0.446128698933209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832256"/>
        <c:crosses val="autoZero"/>
        <c:crossBetween val="between"/>
        <c:majorUnit val="2.5"/>
      </c:valAx>
    </c:plotArea>
    <c:legend>
      <c:legendPos val="r"/>
      <c:layout>
        <c:manualLayout>
          <c:xMode val="edge"/>
          <c:yMode val="edge"/>
          <c:x val="6.2440027909051017E-2"/>
          <c:y val="0.92946459113318403"/>
          <c:w val="0.90586049702044957"/>
          <c:h val="4.7138099507108899E-2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3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3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PRODUCCIÓN MENSUAL DE ENERGÍA ELÉCTRICA - ORIGEN HIDRAÚLICO 
EMPRESAS REPRESENTATIVAS - USO PROPIO</a:t>
            </a:r>
          </a:p>
        </c:rich>
      </c:tx>
      <c:layout>
        <c:manualLayout>
          <c:xMode val="edge"/>
          <c:yMode val="edge"/>
          <c:x val="0.23369668846040645"/>
          <c:y val="2.7586103834500896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698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7.6775467838792133E-2"/>
          <c:y val="0.14655184751468844"/>
          <c:w val="0.89347450697394348"/>
          <c:h val="0.76734514991277081"/>
        </c:manualLayout>
      </c:layout>
      <c:lineChart>
        <c:grouping val="standard"/>
        <c:varyColors val="0"/>
        <c:ser>
          <c:idx val="0"/>
          <c:order val="0"/>
          <c:tx>
            <c:strRef>
              <c:f>'3.5.3.2.2 Graf'!$S$22</c:f>
              <c:strCache>
                <c:ptCount val="1"/>
                <c:pt idx="0">
                  <c:v>UNACEM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Graf'!$T$22:$AE$22</c:f>
              <c:numCache>
                <c:formatCode>#,##0.00</c:formatCode>
                <c:ptCount val="12"/>
                <c:pt idx="0">
                  <c:v>17.123027999999998</c:v>
                </c:pt>
                <c:pt idx="1">
                  <c:v>15.84863</c:v>
                </c:pt>
                <c:pt idx="2">
                  <c:v>18.060805999999999</c:v>
                </c:pt>
                <c:pt idx="3">
                  <c:v>16.746908000000001</c:v>
                </c:pt>
                <c:pt idx="4">
                  <c:v>16.566447999999998</c:v>
                </c:pt>
                <c:pt idx="5">
                  <c:v>14.339934000000001</c:v>
                </c:pt>
                <c:pt idx="6">
                  <c:v>13.595424000000001</c:v>
                </c:pt>
                <c:pt idx="7">
                  <c:v>11.616209999999999</c:v>
                </c:pt>
                <c:pt idx="8">
                  <c:v>8.6462989999999991</c:v>
                </c:pt>
                <c:pt idx="9">
                  <c:v>10.821819000000001</c:v>
                </c:pt>
                <c:pt idx="10">
                  <c:v>13.982892999999999</c:v>
                </c:pt>
                <c:pt idx="11">
                  <c:v>16.984724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EA-442A-8475-B1FB6ABEF6F4}"/>
            </c:ext>
          </c:extLst>
        </c:ser>
        <c:ser>
          <c:idx val="1"/>
          <c:order val="1"/>
          <c:tx>
            <c:strRef>
              <c:f>'3.5.3.2.2 Graf'!$S$23</c:f>
              <c:strCache>
                <c:ptCount val="1"/>
                <c:pt idx="0">
                  <c:v>CHUNGAR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Graf'!$T$23:$AE$23</c:f>
              <c:numCache>
                <c:formatCode>#,##0.00</c:formatCode>
                <c:ptCount val="12"/>
                <c:pt idx="0">
                  <c:v>14.578068999999999</c:v>
                </c:pt>
                <c:pt idx="1">
                  <c:v>13.500329000000001</c:v>
                </c:pt>
                <c:pt idx="2">
                  <c:v>14.439024</c:v>
                </c:pt>
                <c:pt idx="3">
                  <c:v>13.431809999999999</c:v>
                </c:pt>
                <c:pt idx="4">
                  <c:v>13.431960999999999</c:v>
                </c:pt>
                <c:pt idx="5">
                  <c:v>11.102285999999999</c:v>
                </c:pt>
                <c:pt idx="6">
                  <c:v>11.814109</c:v>
                </c:pt>
                <c:pt idx="7">
                  <c:v>12.603223</c:v>
                </c:pt>
                <c:pt idx="8">
                  <c:v>11.275887000000001</c:v>
                </c:pt>
                <c:pt idx="9">
                  <c:v>10.923474000000001</c:v>
                </c:pt>
                <c:pt idx="10">
                  <c:v>10.781804000000001</c:v>
                </c:pt>
                <c:pt idx="11">
                  <c:v>12.734590000000001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EA-442A-8475-B1FB6ABEF6F4}"/>
            </c:ext>
          </c:extLst>
        </c:ser>
        <c:ser>
          <c:idx val="2"/>
          <c:order val="2"/>
          <c:tx>
            <c:strRef>
              <c:f>'3.5.3.2.2 Graf'!$S$24</c:f>
              <c:strCache>
                <c:ptCount val="1"/>
                <c:pt idx="0">
                  <c:v>HORIZONTE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Graf'!$T$24:$AE$24</c:f>
              <c:numCache>
                <c:formatCode>#,##0.00</c:formatCode>
                <c:ptCount val="12"/>
                <c:pt idx="0">
                  <c:v>0</c:v>
                </c:pt>
                <c:pt idx="1">
                  <c:v>6.4273999999999996</c:v>
                </c:pt>
                <c:pt idx="2">
                  <c:v>7.4054399999999996</c:v>
                </c:pt>
                <c:pt idx="3">
                  <c:v>7.2575099999999999</c:v>
                </c:pt>
                <c:pt idx="4">
                  <c:v>7.4767000000000001</c:v>
                </c:pt>
                <c:pt idx="5">
                  <c:v>6.29711</c:v>
                </c:pt>
                <c:pt idx="6">
                  <c:v>4.3697900000000001</c:v>
                </c:pt>
                <c:pt idx="7">
                  <c:v>3.6336399999999998</c:v>
                </c:pt>
                <c:pt idx="8">
                  <c:v>4.5306899999999999</c:v>
                </c:pt>
                <c:pt idx="9">
                  <c:v>5.9281800000000002</c:v>
                </c:pt>
                <c:pt idx="10">
                  <c:v>6.9093500000000008</c:v>
                </c:pt>
                <c:pt idx="11">
                  <c:v>7.4755600000000006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8EA-442A-8475-B1FB6ABEF6F4}"/>
            </c:ext>
          </c:extLst>
        </c:ser>
        <c:ser>
          <c:idx val="3"/>
          <c:order val="3"/>
          <c:tx>
            <c:strRef>
              <c:f>'3.5.3.2.2 Graf'!$S$25</c:f>
              <c:strCache>
                <c:ptCount val="1"/>
                <c:pt idx="0">
                  <c:v>MOROCOCHA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Graf'!$T$25:$AE$25</c:f>
              <c:numCache>
                <c:formatCode>#,##0.00</c:formatCode>
                <c:ptCount val="12"/>
                <c:pt idx="0">
                  <c:v>6.8477439999999996</c:v>
                </c:pt>
                <c:pt idx="1">
                  <c:v>6.5343239999999998</c:v>
                </c:pt>
                <c:pt idx="2">
                  <c:v>6.2284579999999998</c:v>
                </c:pt>
                <c:pt idx="3">
                  <c:v>6.5194470000000004</c:v>
                </c:pt>
                <c:pt idx="4">
                  <c:v>5.1631109999999998</c:v>
                </c:pt>
                <c:pt idx="5">
                  <c:v>3.2877339999999999</c:v>
                </c:pt>
                <c:pt idx="6">
                  <c:v>2.8227180000000001</c:v>
                </c:pt>
                <c:pt idx="7">
                  <c:v>2.3329149999999998</c:v>
                </c:pt>
                <c:pt idx="8">
                  <c:v>2.8054779999999999</c:v>
                </c:pt>
                <c:pt idx="9">
                  <c:v>4.2535870000000005</c:v>
                </c:pt>
                <c:pt idx="10">
                  <c:v>5.2675910000000004</c:v>
                </c:pt>
                <c:pt idx="11">
                  <c:v>6.0204939999999993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8EA-442A-8475-B1FB6ABEF6F4}"/>
            </c:ext>
          </c:extLst>
        </c:ser>
        <c:ser>
          <c:idx val="4"/>
          <c:order val="4"/>
          <c:tx>
            <c:strRef>
              <c:f>'3.5.3.2.2 Graf'!$S$26</c:f>
              <c:strCache>
                <c:ptCount val="1"/>
                <c:pt idx="0">
                  <c:v>BUENAVENTURA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Graf'!$T$26:$AE$26</c:f>
              <c:numCache>
                <c:formatCode>#,##0.00</c:formatCode>
                <c:ptCount val="12"/>
                <c:pt idx="0">
                  <c:v>4.3385238672000002</c:v>
                </c:pt>
                <c:pt idx="1">
                  <c:v>4.1215976738400002</c:v>
                </c:pt>
                <c:pt idx="2">
                  <c:v>4.3688935342704003</c:v>
                </c:pt>
                <c:pt idx="3">
                  <c:v>4.58733821098392</c:v>
                </c:pt>
                <c:pt idx="4">
                  <c:v>4.7478950483683562</c:v>
                </c:pt>
                <c:pt idx="5">
                  <c:v>3.7957107911131054</c:v>
                </c:pt>
                <c:pt idx="6">
                  <c:v>3.6818394673797123</c:v>
                </c:pt>
                <c:pt idx="7">
                  <c:v>3.1241107046631371</c:v>
                </c:pt>
                <c:pt idx="8">
                  <c:v>3.7732290836178786</c:v>
                </c:pt>
                <c:pt idx="9">
                  <c:v>4.0373551194711306</c:v>
                </c:pt>
                <c:pt idx="10">
                  <c:v>5.3</c:v>
                </c:pt>
                <c:pt idx="11">
                  <c:v>4.79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8EA-442A-8475-B1FB6ABEF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942464"/>
        <c:axId val="300944000"/>
      </c:lineChart>
      <c:catAx>
        <c:axId val="3009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94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944000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6.7633250286143962E-3"/>
              <c:y val="0.432758909428166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300942464"/>
        <c:crosses val="autoZero"/>
        <c:crossBetween val="between"/>
        <c:majorUnit val="1.5"/>
      </c:valAx>
    </c:plotArea>
    <c:legend>
      <c:legendPos val="r"/>
      <c:layout>
        <c:manualLayout>
          <c:xMode val="edge"/>
          <c:yMode val="edge"/>
          <c:x val="5.5818877412551815E-2"/>
          <c:y val="0.93983198824474246"/>
          <c:w val="0.90882951054508943"/>
          <c:h val="4.3103496183148793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0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MÁXIMA  DEMANDA MENSUAL</a:t>
            </a:r>
          </a:p>
        </c:rich>
      </c:tx>
      <c:layout>
        <c:manualLayout>
          <c:xMode val="edge"/>
          <c:yMode val="edge"/>
          <c:x val="0.35537179983649586"/>
          <c:y val="3.2258279853746609E-2"/>
        </c:manualLayout>
      </c:layout>
      <c:overlay val="0"/>
      <c:spPr>
        <a:solidFill>
          <a:srgbClr val="3693AC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0.16699029126213591"/>
          <c:y val="0.19106722901872311"/>
          <c:w val="0.78834951456310676"/>
          <c:h val="0.5955342203180981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11"/>
              <c:layout>
                <c:manualLayout>
                  <c:x val="-3.9344262295081971E-2"/>
                  <c:y val="-5.0096339113680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72-43EF-8888-520A84E99D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'3.6.1 - 3.6.2'!$B$5:$B$16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'3.6.1 - 3.6.2'!$E$5:$E$16</c:f>
              <c:numCache>
                <c:formatCode>#,##0</c:formatCode>
                <c:ptCount val="12"/>
                <c:pt idx="0">
                  <c:v>6876.2920000000004</c:v>
                </c:pt>
                <c:pt idx="1">
                  <c:v>6949.9970000000003</c:v>
                </c:pt>
                <c:pt idx="2">
                  <c:v>6990.6689999999999</c:v>
                </c:pt>
                <c:pt idx="3">
                  <c:v>6917.7389999999996</c:v>
                </c:pt>
                <c:pt idx="4">
                  <c:v>6884.7470000000003</c:v>
                </c:pt>
                <c:pt idx="5">
                  <c:v>6793.768</c:v>
                </c:pt>
                <c:pt idx="6">
                  <c:v>6739.2812100000001</c:v>
                </c:pt>
                <c:pt idx="7">
                  <c:v>6728.4804599999998</c:v>
                </c:pt>
                <c:pt idx="8">
                  <c:v>6672.2759999999998</c:v>
                </c:pt>
                <c:pt idx="9">
                  <c:v>6840.5680000000002</c:v>
                </c:pt>
                <c:pt idx="10">
                  <c:v>6928.2277800000002</c:v>
                </c:pt>
                <c:pt idx="11">
                  <c:v>7017.5709999999999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72-43EF-8888-520A84E9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139072"/>
        <c:axId val="301140608"/>
      </c:lineChart>
      <c:catAx>
        <c:axId val="3011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0114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140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7878914448071201E-2"/>
              <c:y val="0.45409487530872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011390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60" verticalDpi="36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bg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TRANSFERENCIA NETA DE ENERGÍA ELÉCTRICA ENTRE INTEGRANTES DEL COES</a:t>
            </a:r>
          </a:p>
        </c:rich>
      </c:tx>
      <c:layout/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'3.6.1 - 3.6.2'!$O$24</c:f>
              <c:strCache>
                <c:ptCount val="1"/>
                <c:pt idx="0">
                  <c:v>Entrega Neta</c:v>
                </c:pt>
              </c:strCache>
            </c:strRef>
          </c:tx>
          <c:invertIfNegative val="0"/>
          <c:cat>
            <c:strRef>
              <c:f>'3.6.1 - 3.6.2'!$N$25:$N$58</c:f>
              <c:strCache>
                <c:ptCount val="34"/>
                <c:pt idx="0">
                  <c:v>OTROS</c:v>
                </c:pt>
                <c:pt idx="1">
                  <c:v>KALLPA</c:v>
                </c:pt>
                <c:pt idx="2">
                  <c:v>ELECTROPERU</c:v>
                </c:pt>
                <c:pt idx="3">
                  <c:v>ENEL GENERACION</c:v>
                </c:pt>
                <c:pt idx="4">
                  <c:v>ENGIE</c:v>
                </c:pt>
                <c:pt idx="5">
                  <c:v>FENIX</c:v>
                </c:pt>
                <c:pt idx="6">
                  <c:v>STATKRAFT</c:v>
                </c:pt>
                <c:pt idx="7">
                  <c:v>EGEHUALLAGA</c:v>
                </c:pt>
                <c:pt idx="8">
                  <c:v>ORAZUL</c:v>
                </c:pt>
                <c:pt idx="9">
                  <c:v>TERMOCHILCA</c:v>
                </c:pt>
                <c:pt idx="10">
                  <c:v>EGEMSA</c:v>
                </c:pt>
                <c:pt idx="11">
                  <c:v>CELEPSA</c:v>
                </c:pt>
                <c:pt idx="12">
                  <c:v>CHINANGO</c:v>
                </c:pt>
                <c:pt idx="13">
                  <c:v>ENEL GREEN</c:v>
                </c:pt>
                <c:pt idx="14">
                  <c:v>EGASA</c:v>
                </c:pt>
                <c:pt idx="15">
                  <c:v>SAN GABAN</c:v>
                </c:pt>
                <c:pt idx="16">
                  <c:v>INLAND</c:v>
                </c:pt>
                <c:pt idx="17">
                  <c:v>INLAND</c:v>
                </c:pt>
                <c:pt idx="18">
                  <c:v>ENEL PIURA</c:v>
                </c:pt>
                <c:pt idx="19">
                  <c:v>EGEHUANZA</c:v>
                </c:pt>
                <c:pt idx="20">
                  <c:v>TERMOCHILCA</c:v>
                </c:pt>
                <c:pt idx="21">
                  <c:v>EGASA</c:v>
                </c:pt>
                <c:pt idx="22">
                  <c:v>EGEMSA</c:v>
                </c:pt>
                <c:pt idx="23">
                  <c:v>ORAZUL</c:v>
                </c:pt>
                <c:pt idx="24">
                  <c:v>TERMOCHILCA</c:v>
                </c:pt>
                <c:pt idx="25">
                  <c:v>CELEPSA</c:v>
                </c:pt>
                <c:pt idx="26">
                  <c:v>EGEHUALLAGA</c:v>
                </c:pt>
                <c:pt idx="27">
                  <c:v>STATKRAFT</c:v>
                </c:pt>
                <c:pt idx="28">
                  <c:v>FENIX</c:v>
                </c:pt>
                <c:pt idx="29">
                  <c:v>ELECTROPERU</c:v>
                </c:pt>
                <c:pt idx="30">
                  <c:v>ENGIE</c:v>
                </c:pt>
                <c:pt idx="31">
                  <c:v>ENEL GENERACION</c:v>
                </c:pt>
                <c:pt idx="32">
                  <c:v>KALLPA</c:v>
                </c:pt>
                <c:pt idx="33">
                  <c:v>OTROS</c:v>
                </c:pt>
              </c:strCache>
            </c:strRef>
          </c:cat>
          <c:val>
            <c:numRef>
              <c:f>'3.6.1 - 3.6.2'!$O$25:$O$58</c:f>
              <c:numCache>
                <c:formatCode>#\ ##0.00</c:formatCode>
                <c:ptCount val="34"/>
                <c:pt idx="0">
                  <c:v>5318.0967776990719</c:v>
                </c:pt>
                <c:pt idx="1">
                  <c:v>7844.7022951072167</c:v>
                </c:pt>
                <c:pt idx="2">
                  <c:v>7128.9018174441408</c:v>
                </c:pt>
                <c:pt idx="3">
                  <c:v>6619.4721386504707</c:v>
                </c:pt>
                <c:pt idx="4">
                  <c:v>6467.6886243507852</c:v>
                </c:pt>
                <c:pt idx="5">
                  <c:v>3675.3047050551172</c:v>
                </c:pt>
                <c:pt idx="6">
                  <c:v>2350.6798921139607</c:v>
                </c:pt>
                <c:pt idx="7">
                  <c:v>2278.613850655282</c:v>
                </c:pt>
                <c:pt idx="8">
                  <c:v>2080.6752391114364</c:v>
                </c:pt>
                <c:pt idx="9">
                  <c:v>1595.0366211235134</c:v>
                </c:pt>
                <c:pt idx="10">
                  <c:v>1237.8271822330241</c:v>
                </c:pt>
                <c:pt idx="11">
                  <c:v>1162.0441153152926</c:v>
                </c:pt>
                <c:pt idx="12">
                  <c:v>1001.42188817744</c:v>
                </c:pt>
                <c:pt idx="13">
                  <c:v>999.88011291858209</c:v>
                </c:pt>
                <c:pt idx="14">
                  <c:v>976.46766804629522</c:v>
                </c:pt>
                <c:pt idx="15">
                  <c:v>728.23510279874677</c:v>
                </c:pt>
                <c:pt idx="16">
                  <c:v>670.24164438623825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9F-4096-9D96-9B23A93F5CD2}"/>
            </c:ext>
          </c:extLst>
        </c:ser>
        <c:ser>
          <c:idx val="1"/>
          <c:order val="1"/>
          <c:tx>
            <c:strRef>
              <c:f>'3.6.1 - 3.6.2'!$P$24</c:f>
              <c:strCache>
                <c:ptCount val="1"/>
                <c:pt idx="0">
                  <c:v>Retiro Neto</c:v>
                </c:pt>
              </c:strCache>
            </c:strRef>
          </c:tx>
          <c:invertIfNegative val="0"/>
          <c:cat>
            <c:strRef>
              <c:f>'3.6.1 - 3.6.2'!$N$25:$N$58</c:f>
              <c:strCache>
                <c:ptCount val="34"/>
                <c:pt idx="0">
                  <c:v>OTROS</c:v>
                </c:pt>
                <c:pt idx="1">
                  <c:v>KALLPA</c:v>
                </c:pt>
                <c:pt idx="2">
                  <c:v>ELECTROPERU</c:v>
                </c:pt>
                <c:pt idx="3">
                  <c:v>ENEL GENERACION</c:v>
                </c:pt>
                <c:pt idx="4">
                  <c:v>ENGIE</c:v>
                </c:pt>
                <c:pt idx="5">
                  <c:v>FENIX</c:v>
                </c:pt>
                <c:pt idx="6">
                  <c:v>STATKRAFT</c:v>
                </c:pt>
                <c:pt idx="7">
                  <c:v>EGEHUALLAGA</c:v>
                </c:pt>
                <c:pt idx="8">
                  <c:v>ORAZUL</c:v>
                </c:pt>
                <c:pt idx="9">
                  <c:v>TERMOCHILCA</c:v>
                </c:pt>
                <c:pt idx="10">
                  <c:v>EGEMSA</c:v>
                </c:pt>
                <c:pt idx="11">
                  <c:v>CELEPSA</c:v>
                </c:pt>
                <c:pt idx="12">
                  <c:v>CHINANGO</c:v>
                </c:pt>
                <c:pt idx="13">
                  <c:v>ENEL GREEN</c:v>
                </c:pt>
                <c:pt idx="14">
                  <c:v>EGASA</c:v>
                </c:pt>
                <c:pt idx="15">
                  <c:v>SAN GABAN</c:v>
                </c:pt>
                <c:pt idx="16">
                  <c:v>INLAND</c:v>
                </c:pt>
                <c:pt idx="17">
                  <c:v>INLAND</c:v>
                </c:pt>
                <c:pt idx="18">
                  <c:v>ENEL PIURA</c:v>
                </c:pt>
                <c:pt idx="19">
                  <c:v>EGEHUANZA</c:v>
                </c:pt>
                <c:pt idx="20">
                  <c:v>TERMOCHILCA</c:v>
                </c:pt>
                <c:pt idx="21">
                  <c:v>EGASA</c:v>
                </c:pt>
                <c:pt idx="22">
                  <c:v>EGEMSA</c:v>
                </c:pt>
                <c:pt idx="23">
                  <c:v>ORAZUL</c:v>
                </c:pt>
                <c:pt idx="24">
                  <c:v>TERMOCHILCA</c:v>
                </c:pt>
                <c:pt idx="25">
                  <c:v>CELEPSA</c:v>
                </c:pt>
                <c:pt idx="26">
                  <c:v>EGEHUALLAGA</c:v>
                </c:pt>
                <c:pt idx="27">
                  <c:v>STATKRAFT</c:v>
                </c:pt>
                <c:pt idx="28">
                  <c:v>FENIX</c:v>
                </c:pt>
                <c:pt idx="29">
                  <c:v>ELECTROPERU</c:v>
                </c:pt>
                <c:pt idx="30">
                  <c:v>ENGIE</c:v>
                </c:pt>
                <c:pt idx="31">
                  <c:v>ENEL GENERACION</c:v>
                </c:pt>
                <c:pt idx="32">
                  <c:v>KALLPA</c:v>
                </c:pt>
                <c:pt idx="33">
                  <c:v>OTROS</c:v>
                </c:pt>
              </c:strCache>
            </c:strRef>
          </c:cat>
          <c:val>
            <c:numRef>
              <c:f>'3.6.1 - 3.6.2'!$P$25:$P$58</c:f>
              <c:numCache>
                <c:formatCode>#,##0</c:formatCode>
                <c:ptCount val="34"/>
                <c:pt idx="17">
                  <c:v>597.17566519742206</c:v>
                </c:pt>
                <c:pt idx="18">
                  <c:v>603.49776208878109</c:v>
                </c:pt>
                <c:pt idx="19" formatCode="#\ ##0.00">
                  <c:v>629.35038136937544</c:v>
                </c:pt>
                <c:pt idx="20" formatCode="#\ ##0.00">
                  <c:v>664.01712244171927</c:v>
                </c:pt>
                <c:pt idx="21" formatCode="#\ ##0.00">
                  <c:v>719.53546603814573</c:v>
                </c:pt>
                <c:pt idx="22" formatCode="#\ ##0.00">
                  <c:v>775.32734758231322</c:v>
                </c:pt>
                <c:pt idx="23" formatCode="#\ ##0.00">
                  <c:v>1016.1001112247529</c:v>
                </c:pt>
                <c:pt idx="24" formatCode="#\ ##0.00">
                  <c:v>1317.083026410221</c:v>
                </c:pt>
                <c:pt idx="25" formatCode="#\ ##0.00">
                  <c:v>1576.4837308619149</c:v>
                </c:pt>
                <c:pt idx="26" formatCode="#\ ##0.00">
                  <c:v>1747.1042231801039</c:v>
                </c:pt>
                <c:pt idx="27" formatCode="#\ ##0.00">
                  <c:v>1844.1906672137511</c:v>
                </c:pt>
                <c:pt idx="28" formatCode="#\ ##0.00">
                  <c:v>2275.0183415978745</c:v>
                </c:pt>
                <c:pt idx="29" formatCode="#\ ##0.00">
                  <c:v>5392.277919197988</c:v>
                </c:pt>
                <c:pt idx="30" formatCode="#\ ##0.00">
                  <c:v>8595.8955070552292</c:v>
                </c:pt>
                <c:pt idx="31" formatCode="#\ ##0.00">
                  <c:v>9003.6660701243727</c:v>
                </c:pt>
                <c:pt idx="32" formatCode="#\ ##0.00">
                  <c:v>10178.099993256632</c:v>
                </c:pt>
                <c:pt idx="33" formatCode="#\ ##0.00">
                  <c:v>2100.578943788576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9F-4096-9D96-9B23A93F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01179264"/>
        <c:axId val="301180800"/>
      </c:barChart>
      <c:catAx>
        <c:axId val="3011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301180800"/>
        <c:crosses val="autoZero"/>
        <c:auto val="1"/>
        <c:lblAlgn val="ctr"/>
        <c:lblOffset val="100"/>
        <c:noMultiLvlLbl val="0"/>
      </c:catAx>
      <c:valAx>
        <c:axId val="301180800"/>
        <c:scaling>
          <c:orientation val="minMax"/>
        </c:scaling>
        <c:delete val="0"/>
        <c:axPos val="l"/>
        <c:majorGridlines/>
        <c:numFmt formatCode="#\ ##0.0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30117926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 rtl="0">
              <a:defRPr lang="es-PE" sz="10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EMBALSE DE AGUA DE LA ZONA CENTRO NORTE</a:t>
            </a:r>
          </a:p>
        </c:rich>
      </c:tx>
      <c:layout>
        <c:manualLayout>
          <c:xMode val="edge"/>
          <c:yMode val="edge"/>
          <c:x val="0.2945567929328527"/>
          <c:y val="3.1496062992125984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3617150954608486E-2"/>
          <c:y val="0.17060411182566393"/>
          <c:w val="0.88510760902538932"/>
          <c:h val="0.61096261324623946"/>
        </c:manualLayout>
      </c:layout>
      <c:lineChart>
        <c:grouping val="standard"/>
        <c:varyColors val="0"/>
        <c:ser>
          <c:idx val="0"/>
          <c:order val="0"/>
          <c:tx>
            <c:strRef>
              <c:f>'3.6.3'!$Q$24:$Q$28</c:f>
              <c:strCache>
                <c:ptCount val="1"/>
                <c:pt idx="0">
                  <c:v>Lago  Junín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'3.6.3'!$Q$29:$Q$40</c:f>
              <c:numCache>
                <c:formatCode>0.0</c:formatCode>
                <c:ptCount val="12"/>
                <c:pt idx="0">
                  <c:v>186.18</c:v>
                </c:pt>
                <c:pt idx="1">
                  <c:v>292.49</c:v>
                </c:pt>
                <c:pt idx="2">
                  <c:v>305.93</c:v>
                </c:pt>
                <c:pt idx="3">
                  <c:v>335.74</c:v>
                </c:pt>
                <c:pt idx="4">
                  <c:v>310.60000000000002</c:v>
                </c:pt>
                <c:pt idx="5">
                  <c:v>291.33</c:v>
                </c:pt>
                <c:pt idx="6">
                  <c:v>223.8</c:v>
                </c:pt>
                <c:pt idx="7">
                  <c:v>176.73</c:v>
                </c:pt>
                <c:pt idx="8">
                  <c:v>141.74</c:v>
                </c:pt>
                <c:pt idx="9">
                  <c:v>90.84</c:v>
                </c:pt>
                <c:pt idx="10">
                  <c:v>27.21</c:v>
                </c:pt>
                <c:pt idx="11">
                  <c:v>131.15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F4-4C16-B320-1D0FC570BDE0}"/>
            </c:ext>
          </c:extLst>
        </c:ser>
        <c:ser>
          <c:idx val="1"/>
          <c:order val="1"/>
          <c:tx>
            <c:strRef>
              <c:f>'3.6.3'!$R$24:$R$28</c:f>
              <c:strCache>
                <c:ptCount val="1"/>
                <c:pt idx="0">
                  <c:v>Cuenca  Santa Eulalia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'3.6.3'!$R$29:$R$40</c:f>
              <c:numCache>
                <c:formatCode>0.0</c:formatCode>
                <c:ptCount val="12"/>
                <c:pt idx="0">
                  <c:v>141.25299999999999</c:v>
                </c:pt>
                <c:pt idx="1">
                  <c:v>182.64300537109301</c:v>
                </c:pt>
                <c:pt idx="2">
                  <c:v>203.0885035</c:v>
                </c:pt>
                <c:pt idx="3">
                  <c:v>224.2440033</c:v>
                </c:pt>
                <c:pt idx="4">
                  <c:v>222.626</c:v>
                </c:pt>
                <c:pt idx="5">
                  <c:v>204.22900390000001</c:v>
                </c:pt>
                <c:pt idx="6">
                  <c:v>187.26</c:v>
                </c:pt>
                <c:pt idx="7">
                  <c:v>170.0189972</c:v>
                </c:pt>
                <c:pt idx="8">
                  <c:v>156.28199768066401</c:v>
                </c:pt>
                <c:pt idx="9">
                  <c:v>137.74000549316401</c:v>
                </c:pt>
                <c:pt idx="10">
                  <c:v>140.999</c:v>
                </c:pt>
                <c:pt idx="11">
                  <c:v>146.45399475097599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F4-4C16-B320-1D0FC570BDE0}"/>
            </c:ext>
          </c:extLst>
        </c:ser>
        <c:ser>
          <c:idx val="2"/>
          <c:order val="2"/>
          <c:tx>
            <c:strRef>
              <c:f>'3.6.3'!$S$24:$S$28</c:f>
              <c:strCache>
                <c:ptCount val="1"/>
                <c:pt idx="0">
                  <c:v>Presa Yuracmayo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'3.6.3'!$S$29:$S$40</c:f>
              <c:numCache>
                <c:formatCode>0.0</c:formatCode>
                <c:ptCount val="12"/>
                <c:pt idx="0">
                  <c:v>18.355</c:v>
                </c:pt>
                <c:pt idx="1">
                  <c:v>30.246999740600501</c:v>
                </c:pt>
                <c:pt idx="2">
                  <c:v>37.989499729999999</c:v>
                </c:pt>
                <c:pt idx="3">
                  <c:v>46.575000760000002</c:v>
                </c:pt>
                <c:pt idx="4">
                  <c:v>46.652999999999999</c:v>
                </c:pt>
                <c:pt idx="5">
                  <c:v>44.576999659999998</c:v>
                </c:pt>
                <c:pt idx="6">
                  <c:v>38.74</c:v>
                </c:pt>
                <c:pt idx="7">
                  <c:v>29.906999590000002</c:v>
                </c:pt>
                <c:pt idx="8">
                  <c:v>21.642999649047798</c:v>
                </c:pt>
                <c:pt idx="9">
                  <c:v>13.1180000305175</c:v>
                </c:pt>
                <c:pt idx="10">
                  <c:v>11.6</c:v>
                </c:pt>
                <c:pt idx="11">
                  <c:v>18.093999862670898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F4-4C16-B320-1D0FC570BDE0}"/>
            </c:ext>
          </c:extLst>
        </c:ser>
        <c:ser>
          <c:idx val="3"/>
          <c:order val="3"/>
          <c:tx>
            <c:strRef>
              <c:f>'3.6.3'!$T$24:$T$28</c:f>
              <c:strCache>
                <c:ptCount val="1"/>
                <c:pt idx="0">
                  <c:v>Laguna  Viconga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'3.6.3'!$T$29:$T$40</c:f>
              <c:numCache>
                <c:formatCode>0.0</c:formatCode>
                <c:ptCount val="12"/>
                <c:pt idx="0">
                  <c:v>9.3550000000000004</c:v>
                </c:pt>
                <c:pt idx="1">
                  <c:v>13.8210000991821</c:v>
                </c:pt>
                <c:pt idx="2">
                  <c:v>16.97016116</c:v>
                </c:pt>
                <c:pt idx="3">
                  <c:v>22.53700066</c:v>
                </c:pt>
                <c:pt idx="4">
                  <c:v>23.638000000000002</c:v>
                </c:pt>
                <c:pt idx="5">
                  <c:v>21.17700005</c:v>
                </c:pt>
                <c:pt idx="6">
                  <c:v>16.211000442504801</c:v>
                </c:pt>
                <c:pt idx="7">
                  <c:v>10.30500031</c:v>
                </c:pt>
                <c:pt idx="8">
                  <c:v>8.0299997329711896</c:v>
                </c:pt>
                <c:pt idx="9">
                  <c:v>2.7669999599456698</c:v>
                </c:pt>
                <c:pt idx="10">
                  <c:v>0.51503299999999996</c:v>
                </c:pt>
                <c:pt idx="11">
                  <c:v>3.81200003623962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7F4-4C16-B320-1D0FC570BDE0}"/>
            </c:ext>
          </c:extLst>
        </c:ser>
        <c:ser>
          <c:idx val="4"/>
          <c:order val="4"/>
          <c:tx>
            <c:strRef>
              <c:f>'3.6.3'!$U$24:$U$28</c:f>
              <c:strCache>
                <c:ptCount val="1"/>
                <c:pt idx="0">
                  <c:v>Lagunas C. Río Santa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'3.6.3'!$U$29:$U$40</c:f>
              <c:numCache>
                <c:formatCode>0.0</c:formatCode>
                <c:ptCount val="12"/>
                <c:pt idx="0">
                  <c:v>9.4130000000000003</c:v>
                </c:pt>
                <c:pt idx="1">
                  <c:v>9.412999927997582</c:v>
                </c:pt>
                <c:pt idx="2">
                  <c:v>9.4129999280000014</c:v>
                </c:pt>
                <c:pt idx="3">
                  <c:v>14.47181</c:v>
                </c:pt>
                <c:pt idx="4">
                  <c:v>14.850999999999999</c:v>
                </c:pt>
                <c:pt idx="5">
                  <c:v>7.3250000479999997</c:v>
                </c:pt>
                <c:pt idx="6">
                  <c:v>12.955999791622155</c:v>
                </c:pt>
                <c:pt idx="7">
                  <c:v>7.6769997769999998</c:v>
                </c:pt>
                <c:pt idx="8">
                  <c:v>6.4340002387762034</c:v>
                </c:pt>
                <c:pt idx="9">
                  <c:v>3.3000000417232478</c:v>
                </c:pt>
                <c:pt idx="10">
                  <c:v>5.2333659999999993</c:v>
                </c:pt>
                <c:pt idx="11">
                  <c:v>10.104000121355048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7F4-4C16-B320-1D0FC570B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592576"/>
        <c:axId val="301594112"/>
      </c:lineChart>
      <c:catAx>
        <c:axId val="3015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159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59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Millones de m3</a:t>
                </a:r>
              </a:p>
            </c:rich>
          </c:tx>
          <c:layout>
            <c:manualLayout>
              <c:xMode val="edge"/>
              <c:yMode val="edge"/>
              <c:x val="8.5106124740187816E-3"/>
              <c:y val="0.338583616645234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159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52487396875901"/>
          <c:y val="0.85605393781629457"/>
          <c:w val="0.72967248659134998"/>
          <c:h val="9.774493794025233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0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5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EMBALSE DE AGUA DE LA ZONA SUR</a:t>
            </a:r>
          </a:p>
        </c:rich>
      </c:tx>
      <c:layout>
        <c:manualLayout>
          <c:xMode val="edge"/>
          <c:yMode val="edge"/>
          <c:x val="0.33384511079337587"/>
          <c:y val="3.0737662742652216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6.570054508279087E-2"/>
          <c:y val="0.125"/>
          <c:w val="0.92174000013209556"/>
          <c:h val="0.68442622950819676"/>
        </c:manualLayout>
      </c:layout>
      <c:lineChart>
        <c:grouping val="standard"/>
        <c:varyColors val="0"/>
        <c:ser>
          <c:idx val="0"/>
          <c:order val="0"/>
          <c:tx>
            <c:strRef>
              <c:f>'3.6.3'!$Q$82:$Q$83</c:f>
              <c:strCache>
                <c:ptCount val="1"/>
                <c:pt idx="0">
                  <c:v>Laguna Aricota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'3.6.3'!$Q$84:$Q$95</c:f>
              <c:numCache>
                <c:formatCode>0.0</c:formatCode>
                <c:ptCount val="12"/>
                <c:pt idx="0">
                  <c:v>208.19200000000001</c:v>
                </c:pt>
                <c:pt idx="1">
                  <c:v>240.25900268554599</c:v>
                </c:pt>
                <c:pt idx="2">
                  <c:v>239.9935815</c:v>
                </c:pt>
                <c:pt idx="3">
                  <c:v>237.2120056</c:v>
                </c:pt>
                <c:pt idx="4">
                  <c:v>234.089</c:v>
                </c:pt>
                <c:pt idx="5">
                  <c:v>231.6340027</c:v>
                </c:pt>
                <c:pt idx="6">
                  <c:v>229.350006103515</c:v>
                </c:pt>
                <c:pt idx="7">
                  <c:v>227.0690002</c:v>
                </c:pt>
                <c:pt idx="8">
                  <c:v>224.531005859375</c:v>
                </c:pt>
                <c:pt idx="9">
                  <c:v>221.427001953125</c:v>
                </c:pt>
                <c:pt idx="10">
                  <c:v>211.434</c:v>
                </c:pt>
                <c:pt idx="11">
                  <c:v>214.93400573730401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1B-428C-A331-01576F2695F0}"/>
            </c:ext>
          </c:extLst>
        </c:ser>
        <c:ser>
          <c:idx val="1"/>
          <c:order val="1"/>
          <c:tx>
            <c:strRef>
              <c:f>'3.6.3'!$R$82:$R$83</c:f>
              <c:strCache>
                <c:ptCount val="1"/>
                <c:pt idx="0">
                  <c:v>Laguna Sibinacocha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'3.6.3'!$R$84:$R$95</c:f>
              <c:numCache>
                <c:formatCode>0.0</c:formatCode>
                <c:ptCount val="12"/>
                <c:pt idx="0">
                  <c:v>76.430000000000007</c:v>
                </c:pt>
                <c:pt idx="1">
                  <c:v>91.400001525878906</c:v>
                </c:pt>
                <c:pt idx="2">
                  <c:v>97.098709600000007</c:v>
                </c:pt>
                <c:pt idx="3">
                  <c:v>108.9400024</c:v>
                </c:pt>
                <c:pt idx="4">
                  <c:v>108.65</c:v>
                </c:pt>
                <c:pt idx="5">
                  <c:v>103.9400024</c:v>
                </c:pt>
                <c:pt idx="6">
                  <c:v>84.470001220703097</c:v>
                </c:pt>
                <c:pt idx="7">
                  <c:v>63.930000309999997</c:v>
                </c:pt>
                <c:pt idx="8">
                  <c:v>49.209999084472599</c:v>
                </c:pt>
                <c:pt idx="9">
                  <c:v>39.099998474121001</c:v>
                </c:pt>
                <c:pt idx="10">
                  <c:v>62.508330000000001</c:v>
                </c:pt>
                <c:pt idx="11">
                  <c:v>54.650001525878899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B-428C-A331-01576F2695F0}"/>
            </c:ext>
          </c:extLst>
        </c:ser>
        <c:ser>
          <c:idx val="2"/>
          <c:order val="2"/>
          <c:tx>
            <c:strRef>
              <c:f>'3.6.3'!$S$82:$S$83</c:f>
              <c:strCache>
                <c:ptCount val="1"/>
                <c:pt idx="0">
                  <c:v>Cuenca del Chili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'3.6.3'!$S$84:$S$95</c:f>
              <c:numCache>
                <c:formatCode>0.0</c:formatCode>
                <c:ptCount val="12"/>
                <c:pt idx="0">
                  <c:v>168.64599999999999</c:v>
                </c:pt>
                <c:pt idx="1">
                  <c:v>251.34399604797269</c:v>
                </c:pt>
                <c:pt idx="2">
                  <c:v>251.69909634999999</c:v>
                </c:pt>
                <c:pt idx="3">
                  <c:v>248.77799413</c:v>
                </c:pt>
                <c:pt idx="4">
                  <c:v>232.38300000000001</c:v>
                </c:pt>
                <c:pt idx="5">
                  <c:v>229.79500202999998</c:v>
                </c:pt>
                <c:pt idx="6">
                  <c:v>212.1909961700438</c:v>
                </c:pt>
                <c:pt idx="7">
                  <c:v>189.33699795999999</c:v>
                </c:pt>
                <c:pt idx="8">
                  <c:v>179.18599891662581</c:v>
                </c:pt>
                <c:pt idx="9">
                  <c:v>166.24900245666498</c:v>
                </c:pt>
                <c:pt idx="10">
                  <c:v>184.05795999999998</c:v>
                </c:pt>
                <c:pt idx="11">
                  <c:v>144.96699714660619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1B-428C-A331-01576F2695F0}"/>
            </c:ext>
          </c:extLst>
        </c:ser>
        <c:ser>
          <c:idx val="5"/>
          <c:order val="3"/>
          <c:tx>
            <c:strRef>
              <c:f>'3.6.3'!$T$82:$T$83</c:f>
              <c:strCache>
                <c:ptCount val="1"/>
                <c:pt idx="0">
                  <c:v>Lagunas San Gabán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'3.6.3'!$T$84:$T$95</c:f>
              <c:numCache>
                <c:formatCode>0.0</c:formatCode>
                <c:ptCount val="12"/>
                <c:pt idx="0">
                  <c:v>17.37</c:v>
                </c:pt>
                <c:pt idx="1">
                  <c:v>29.597999572753899</c:v>
                </c:pt>
                <c:pt idx="2">
                  <c:v>30.25354853</c:v>
                </c:pt>
                <c:pt idx="3">
                  <c:v>33.25</c:v>
                </c:pt>
                <c:pt idx="4">
                  <c:v>52.1</c:v>
                </c:pt>
                <c:pt idx="5">
                  <c:v>48.180000309999997</c:v>
                </c:pt>
                <c:pt idx="6">
                  <c:v>42.990001678466797</c:v>
                </c:pt>
                <c:pt idx="7">
                  <c:v>33.900001529999997</c:v>
                </c:pt>
                <c:pt idx="8">
                  <c:v>20.221000671386701</c:v>
                </c:pt>
                <c:pt idx="9">
                  <c:v>7.8709998130798304</c:v>
                </c:pt>
                <c:pt idx="10">
                  <c:v>8.7936669999999992</c:v>
                </c:pt>
                <c:pt idx="11">
                  <c:v>15.2600002288818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1B-428C-A331-01576F2695F0}"/>
            </c:ext>
          </c:extLst>
        </c:ser>
        <c:ser>
          <c:idx val="7"/>
          <c:order val="4"/>
          <c:tx>
            <c:strRef>
              <c:f>'3.6.3'!$U$82:$U$83</c:f>
              <c:strCache>
                <c:ptCount val="1"/>
                <c:pt idx="0">
                  <c:v>Reservorio Chalhuanca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'3.6.3'!$U$84:$U$95</c:f>
              <c:numCache>
                <c:formatCode>0.0</c:formatCode>
                <c:ptCount val="12"/>
                <c:pt idx="0">
                  <c:v>3.7124999999999999</c:v>
                </c:pt>
                <c:pt idx="1">
                  <c:v>26.649999618530199</c:v>
                </c:pt>
                <c:pt idx="2">
                  <c:v>26.698386899999999</c:v>
                </c:pt>
                <c:pt idx="3">
                  <c:v>26.049999239999998</c:v>
                </c:pt>
                <c:pt idx="4">
                  <c:v>25.556000000000001</c:v>
                </c:pt>
                <c:pt idx="5">
                  <c:v>11.3125</c:v>
                </c:pt>
                <c:pt idx="6">
                  <c:v>3.7880001068115199</c:v>
                </c:pt>
                <c:pt idx="7">
                  <c:v>4.4499998090000004</c:v>
                </c:pt>
                <c:pt idx="8">
                  <c:v>4.7880001068115199</c:v>
                </c:pt>
                <c:pt idx="9">
                  <c:v>4.9250001907348597</c:v>
                </c:pt>
                <c:pt idx="10">
                  <c:v>2.2693099999999999</c:v>
                </c:pt>
                <c:pt idx="11">
                  <c:v>5.13800001144409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1B-428C-A331-01576F2695F0}"/>
            </c:ext>
          </c:extLst>
        </c:ser>
        <c:ser>
          <c:idx val="8"/>
          <c:order val="5"/>
          <c:tx>
            <c:strRef>
              <c:f>'3.6.3'!$V$82:$V$83</c:f>
              <c:strCache>
                <c:ptCount val="1"/>
                <c:pt idx="0">
                  <c:v>Reservorio  Bamputañe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'3.6.3'!$V$84:$V$95</c:f>
              <c:numCache>
                <c:formatCode>0.0</c:formatCode>
                <c:ptCount val="12"/>
                <c:pt idx="0">
                  <c:v>7.7304399999999998</c:v>
                </c:pt>
                <c:pt idx="1">
                  <c:v>24.468000411987301</c:v>
                </c:pt>
                <c:pt idx="2">
                  <c:v>26.447548340000001</c:v>
                </c:pt>
                <c:pt idx="3">
                  <c:v>31.775999070000001</c:v>
                </c:pt>
                <c:pt idx="4">
                  <c:v>32.36</c:v>
                </c:pt>
                <c:pt idx="5">
                  <c:v>29.291439059999998</c:v>
                </c:pt>
                <c:pt idx="6">
                  <c:v>24.377000808715799</c:v>
                </c:pt>
                <c:pt idx="7">
                  <c:v>20.149000170000001</c:v>
                </c:pt>
                <c:pt idx="8">
                  <c:v>16.159999847412099</c:v>
                </c:pt>
                <c:pt idx="9">
                  <c:v>13.789999961853001</c:v>
                </c:pt>
                <c:pt idx="10">
                  <c:v>1.591696</c:v>
                </c:pt>
                <c:pt idx="11">
                  <c:v>6.1719999313354403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1B-428C-A331-01576F269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646208"/>
        <c:axId val="301647744"/>
      </c:lineChart>
      <c:catAx>
        <c:axId val="3016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164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64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Millones de m3</a:t>
                </a:r>
              </a:p>
            </c:rich>
          </c:tx>
          <c:layout>
            <c:manualLayout>
              <c:xMode val="edge"/>
              <c:yMode val="edge"/>
              <c:x val="1.4208134469124863E-3"/>
              <c:y val="0.370901587796574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164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54076296728893"/>
          <c:y val="0.89754112419115928"/>
          <c:w val="0.69275429445999559"/>
          <c:h val="8.6065538837348243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DIESEL  2</a:t>
            </a:r>
          </a:p>
        </c:rich>
      </c:tx>
      <c:layout>
        <c:manualLayout>
          <c:xMode val="edge"/>
          <c:yMode val="edge"/>
          <c:x val="0.38891699891533305"/>
          <c:y val="1.7860026379951238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6785733800378766"/>
          <c:y val="0.11764705882352941"/>
          <c:w val="0.78452472159217079"/>
          <c:h val="0.68705882352941172"/>
        </c:manualLayout>
      </c:layout>
      <c:lineChart>
        <c:grouping val="standard"/>
        <c:varyColors val="0"/>
        <c:ser>
          <c:idx val="2"/>
          <c:order val="0"/>
          <c:tx>
            <c:v>Mercado Electrico</c:v>
          </c:tx>
          <c:spPr>
            <a:ln>
              <a:solidFill>
                <a:srgbClr val="3AA3EA"/>
              </a:solidFill>
            </a:ln>
          </c:spPr>
          <c:marker>
            <c:spPr>
              <a:solidFill>
                <a:srgbClr val="3AA3EA"/>
              </a:solidFill>
            </c:spPr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'3.6.3.2.3.1'!$E$61:$P$61</c:f>
              <c:numCache>
                <c:formatCode>#\ ###\ ##0</c:formatCode>
                <c:ptCount val="12"/>
                <c:pt idx="0">
                  <c:v>538717.14999999991</c:v>
                </c:pt>
                <c:pt idx="1">
                  <c:v>523474.44</c:v>
                </c:pt>
                <c:pt idx="2">
                  <c:v>552693.52</c:v>
                </c:pt>
                <c:pt idx="3">
                  <c:v>486636.24</c:v>
                </c:pt>
                <c:pt idx="4">
                  <c:v>404147.9</c:v>
                </c:pt>
                <c:pt idx="5">
                  <c:v>781413.07</c:v>
                </c:pt>
                <c:pt idx="6">
                  <c:v>474633.31</c:v>
                </c:pt>
                <c:pt idx="7">
                  <c:v>443876.9</c:v>
                </c:pt>
                <c:pt idx="8">
                  <c:v>521758.62</c:v>
                </c:pt>
                <c:pt idx="9">
                  <c:v>1006606.03</c:v>
                </c:pt>
                <c:pt idx="10">
                  <c:v>450014.74000000011</c:v>
                </c:pt>
                <c:pt idx="11">
                  <c:v>427071.74999999994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1B-4EB4-BC2D-D6900803B743}"/>
            </c:ext>
          </c:extLst>
        </c:ser>
        <c:ser>
          <c:idx val="0"/>
          <c:order val="1"/>
          <c:tx>
            <c:v>Uso propio</c:v>
          </c:tx>
          <c:spPr>
            <a:ln>
              <a:solidFill>
                <a:srgbClr val="E78F19"/>
              </a:solidFill>
            </a:ln>
          </c:spPr>
          <c:marker>
            <c:spPr>
              <a:solidFill>
                <a:srgbClr val="E78F19"/>
              </a:solidFill>
            </c:spPr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'3.6.3.2.3.2'!$E$85:$P$85</c:f>
              <c:numCache>
                <c:formatCode>#\ ###\ ###\ ##0</c:formatCode>
                <c:ptCount val="12"/>
                <c:pt idx="0">
                  <c:v>1165871.8099999998</c:v>
                </c:pt>
                <c:pt idx="1">
                  <c:v>1002979.66</c:v>
                </c:pt>
                <c:pt idx="2">
                  <c:v>1762326.4</c:v>
                </c:pt>
                <c:pt idx="3">
                  <c:v>1827102.95</c:v>
                </c:pt>
                <c:pt idx="4">
                  <c:v>1907749.32</c:v>
                </c:pt>
                <c:pt idx="5">
                  <c:v>1612306.0199999998</c:v>
                </c:pt>
                <c:pt idx="6">
                  <c:v>1110734.0199999998</c:v>
                </c:pt>
                <c:pt idx="7">
                  <c:v>1523929.53</c:v>
                </c:pt>
                <c:pt idx="8">
                  <c:v>1826345.9799999997</c:v>
                </c:pt>
                <c:pt idx="9">
                  <c:v>1861410.9100000001</c:v>
                </c:pt>
                <c:pt idx="10">
                  <c:v>1517860.0000000002</c:v>
                </c:pt>
                <c:pt idx="11">
                  <c:v>1734644.92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1B-4EB4-BC2D-D6900803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21344"/>
        <c:axId val="302123264"/>
      </c:lineChart>
      <c:catAx>
        <c:axId val="3021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12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12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Galones</a:t>
                </a:r>
              </a:p>
            </c:rich>
          </c:tx>
          <c:layout>
            <c:manualLayout>
              <c:xMode val="edge"/>
              <c:yMode val="edge"/>
              <c:x val="2.3602204872486848E-2"/>
              <c:y val="0.3882353411407330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121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42900614151018"/>
          <c:y val="0.89283291365229089"/>
          <c:w val="0.78264251524271733"/>
          <c:h val="8.991593055944147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RESIDUAL R6</a:t>
            </a:r>
          </a:p>
        </c:rich>
      </c:tx>
      <c:layout>
        <c:manualLayout>
          <c:xMode val="edge"/>
          <c:yMode val="edge"/>
          <c:x val="0.36856049112004458"/>
          <c:y val="2.5882430525330062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4213205015270569"/>
          <c:y val="0.1344341170793838"/>
          <c:w val="0.80913745694076034"/>
          <c:h val="0.66745359883273003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'3.6.3.2.3.1'!$E$63:$P$63</c:f>
              <c:numCache>
                <c:formatCode>#\ ###\ ##0</c:formatCode>
                <c:ptCount val="12"/>
                <c:pt idx="0">
                  <c:v>1695448.32</c:v>
                </c:pt>
                <c:pt idx="1">
                  <c:v>1586277.7100000002</c:v>
                </c:pt>
                <c:pt idx="2">
                  <c:v>1801106.5699999998</c:v>
                </c:pt>
                <c:pt idx="3">
                  <c:v>1776389.2499999998</c:v>
                </c:pt>
                <c:pt idx="4">
                  <c:v>1790907.35</c:v>
                </c:pt>
                <c:pt idx="5">
                  <c:v>1659667.56</c:v>
                </c:pt>
                <c:pt idx="6">
                  <c:v>1654382.9899999998</c:v>
                </c:pt>
                <c:pt idx="7">
                  <c:v>1761583.87</c:v>
                </c:pt>
                <c:pt idx="8">
                  <c:v>1803862.97</c:v>
                </c:pt>
                <c:pt idx="9">
                  <c:v>1760280.0099999998</c:v>
                </c:pt>
                <c:pt idx="10">
                  <c:v>1685920.3399999999</c:v>
                </c:pt>
                <c:pt idx="11">
                  <c:v>1841882.25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29-4DDE-BDC3-6FE69C945F6A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'3.6.3.2.3.2'!$E$87:$P$87</c:f>
              <c:numCache>
                <c:formatCode>#\ ###\ ###\ 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29-4DDE-BDC3-6FE69C945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0608"/>
        <c:axId val="302262144"/>
      </c:lineChart>
      <c:catAx>
        <c:axId val="3022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26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26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Galones</a:t>
                </a:r>
              </a:p>
            </c:rich>
          </c:tx>
          <c:layout>
            <c:manualLayout>
              <c:xMode val="edge"/>
              <c:yMode val="edge"/>
              <c:x val="1.735428641040123E-2"/>
              <c:y val="0.4008557221804560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260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62181836975019"/>
          <c:y val="0.88676400374576281"/>
          <c:w val="0.78492736931090368"/>
          <c:h val="9.317242379878398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0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1E-4DDF-B0EE-C2E6CA2160CD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1E-4DDF-B0EE-C2E6CA216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847744"/>
        <c:axId val="242849280"/>
        <c:axId val="0"/>
      </c:bar3DChart>
      <c:catAx>
        <c:axId val="2428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8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847744"/>
        <c:crosses val="autoZero"/>
        <c:crossBetween val="between"/>
        <c:majorUnit val="3125.6289980000024"/>
        <c:minorUnit val="3125.628998000002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769230769230768"/>
          <c:w val="0"/>
          <c:h val="0.138461538461538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GAS NATURAL</a:t>
            </a:r>
          </a:p>
        </c:rich>
      </c:tx>
      <c:layout>
        <c:manualLayout>
          <c:xMode val="edge"/>
          <c:yMode val="edge"/>
          <c:x val="0.37236862229702988"/>
          <c:y val="5.2742716205700424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7105271611521664"/>
          <c:y val="0.19409322688642802"/>
          <c:w val="0.79048622062712537"/>
          <c:h val="0.5928282255987638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'3.6.3.2.3.1'!$E$62:$P$62</c:f>
              <c:numCache>
                <c:formatCode>#\ ###\ ##0</c:formatCode>
                <c:ptCount val="12"/>
                <c:pt idx="0">
                  <c:v>320277989.59000003</c:v>
                </c:pt>
                <c:pt idx="1">
                  <c:v>234003717.28000003</c:v>
                </c:pt>
                <c:pt idx="2">
                  <c:v>281177842.97000003</c:v>
                </c:pt>
                <c:pt idx="3">
                  <c:v>243350334.32999998</c:v>
                </c:pt>
                <c:pt idx="4">
                  <c:v>317699365.93599999</c:v>
                </c:pt>
                <c:pt idx="5">
                  <c:v>387365154.12999994</c:v>
                </c:pt>
                <c:pt idx="6">
                  <c:v>411319946.37</c:v>
                </c:pt>
                <c:pt idx="7">
                  <c:v>465960269.09816003</c:v>
                </c:pt>
                <c:pt idx="8">
                  <c:v>443435030.36999989</c:v>
                </c:pt>
                <c:pt idx="9">
                  <c:v>426777622.18000001</c:v>
                </c:pt>
                <c:pt idx="10">
                  <c:v>342845394.72000003</c:v>
                </c:pt>
                <c:pt idx="11">
                  <c:v>253928105.77400005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D2-40EB-A989-C8880773750A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'3.6.3.2.3.2'!$E$86:$P$86</c:f>
              <c:numCache>
                <c:formatCode>#\ ###\ ###\ ##0</c:formatCode>
                <c:ptCount val="12"/>
                <c:pt idx="0">
                  <c:v>24946521.109999999</c:v>
                </c:pt>
                <c:pt idx="1">
                  <c:v>22841525.030000001</c:v>
                </c:pt>
                <c:pt idx="2">
                  <c:v>21990156.240000002</c:v>
                </c:pt>
                <c:pt idx="3">
                  <c:v>20638827.139999997</c:v>
                </c:pt>
                <c:pt idx="4">
                  <c:v>22053741.02</c:v>
                </c:pt>
                <c:pt idx="5">
                  <c:v>20158788.59</c:v>
                </c:pt>
                <c:pt idx="6">
                  <c:v>22221201.210000001</c:v>
                </c:pt>
                <c:pt idx="7">
                  <c:v>22784090.159999996</c:v>
                </c:pt>
                <c:pt idx="8">
                  <c:v>22998852.629999999</c:v>
                </c:pt>
                <c:pt idx="9">
                  <c:v>21151950.349999998</c:v>
                </c:pt>
                <c:pt idx="10">
                  <c:v>24629674.800000001</c:v>
                </c:pt>
                <c:pt idx="11">
                  <c:v>23781161.75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D2-40EB-A989-C8880773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88896"/>
        <c:axId val="302290432"/>
      </c:lineChart>
      <c:catAx>
        <c:axId val="3022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29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29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Metros Cúbicos</a:t>
                </a:r>
              </a:p>
            </c:rich>
          </c:tx>
          <c:layout>
            <c:manualLayout>
              <c:xMode val="edge"/>
              <c:yMode val="edge"/>
              <c:x val="1.622024186947349E-2"/>
              <c:y val="0.351579419406745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288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084638944290089"/>
          <c:y val="0.89873593690235953"/>
          <c:w val="0.79811223450655788"/>
          <c:h val="8.835779949616851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CARBÓN</a:t>
            </a:r>
          </a:p>
        </c:rich>
      </c:tx>
      <c:layout>
        <c:manualLayout>
          <c:xMode val="edge"/>
          <c:yMode val="edge"/>
          <c:x val="0.36862778750594322"/>
          <c:y val="5.2742550757981448E-2"/>
        </c:manualLayout>
      </c:layout>
      <c:overlay val="0"/>
      <c:spPr>
        <a:solidFill>
          <a:srgbClr val="3693AC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0.13842490165905014"/>
          <c:y val="0.19620293587432397"/>
          <c:w val="0.82100286501229736"/>
          <c:h val="0.5928282255987638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'3.6.3.2.3.1'!$E$60:$P$60</c:f>
              <c:numCache>
                <c:formatCode>#\ ###\ ##0</c:formatCode>
                <c:ptCount val="12"/>
                <c:pt idx="0">
                  <c:v>1536.79</c:v>
                </c:pt>
                <c:pt idx="1">
                  <c:v>5392.61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1520.61</c:v>
                </c:pt>
                <c:pt idx="7">
                  <c:v>0</c:v>
                </c:pt>
                <c:pt idx="8">
                  <c:v>1974.65</c:v>
                </c:pt>
                <c:pt idx="9">
                  <c:v>3238.44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C6-4BDB-B76E-915FF7C1D633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'3.6.3.2.3.2'!$E$84:$P$84</c:f>
              <c:numCache>
                <c:formatCode>#\ ###\ ###\ ##0</c:formatCode>
                <c:ptCount val="12"/>
                <c:pt idx="0">
                  <c:v>10637.44</c:v>
                </c:pt>
                <c:pt idx="1">
                  <c:v>11020.55</c:v>
                </c:pt>
                <c:pt idx="2">
                  <c:v>11902.630000000001</c:v>
                </c:pt>
                <c:pt idx="3">
                  <c:v>15037.3</c:v>
                </c:pt>
                <c:pt idx="4">
                  <c:v>13509.59</c:v>
                </c:pt>
                <c:pt idx="5">
                  <c:v>3348.36</c:v>
                </c:pt>
                <c:pt idx="6">
                  <c:v>9887</c:v>
                </c:pt>
                <c:pt idx="7">
                  <c:v>12551.11</c:v>
                </c:pt>
                <c:pt idx="8">
                  <c:v>13571.19</c:v>
                </c:pt>
                <c:pt idx="9">
                  <c:v>14309.1</c:v>
                </c:pt>
                <c:pt idx="10">
                  <c:v>15701.02</c:v>
                </c:pt>
                <c:pt idx="11">
                  <c:v>46800.649999999994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C6-4BDB-B76E-915FF7C1D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25120"/>
        <c:axId val="302331008"/>
      </c:lineChart>
      <c:catAx>
        <c:axId val="30232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33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33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Toneladas</a:t>
                </a:r>
              </a:p>
            </c:rich>
          </c:tx>
          <c:layout>
            <c:manualLayout>
              <c:xMode val="edge"/>
              <c:yMode val="edge"/>
              <c:x val="3.3986988739809584E-2"/>
              <c:y val="0.367089126453651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302325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623090928066981E-2"/>
          <c:y val="0.89873605849646632"/>
          <c:w val="0.79398466944209301"/>
          <c:h val="7.986513020884988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orientation="landscape" horizontalDpi="720" verticalDpi="72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TIPO DE MERCADO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9"/>
      <c:hPercent val="100"/>
      <c:rotY val="204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1"/>
          <c:order val="0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t>8 655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32C-4898-9DA4-FA4E27D0AC9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2C-4898-9DA4-FA4E27D0AC9A}"/>
            </c:ext>
          </c:extLst>
        </c:ser>
        <c:ser>
          <c:idx val="0"/>
          <c:order val="1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2C-4898-9DA4-FA4E27D0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943488"/>
        <c:axId val="242945408"/>
        <c:axId val="330046976"/>
      </c:bar3DChart>
      <c:catAx>
        <c:axId val="24294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16 629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9454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242945408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943488"/>
        <c:crosses val="autoZero"/>
        <c:crossBetween val="between"/>
        <c:majorUnit val="2000"/>
        <c:minorUnit val="500"/>
      </c:valAx>
      <c:serAx>
        <c:axId val="3300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945408"/>
        <c:crosses val="autoZero"/>
        <c:tickLblSkip val="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TENSIÓN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7"/>
      <c:hPercent val="100"/>
      <c:rotY val="26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E4-48CE-A8C1-4DA466DB2D88}"/>
            </c:ext>
          </c:extLst>
        </c:ser>
        <c:ser>
          <c:idx val="1"/>
          <c:order val="1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E4-48CE-A8C1-4DA466DB2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969216"/>
        <c:axId val="242971008"/>
        <c:axId val="334397888"/>
      </c:bar3DChart>
      <c:catAx>
        <c:axId val="2429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9710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2429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969216"/>
        <c:crosses val="autoZero"/>
        <c:crossBetween val="between"/>
        <c:majorUnit val="2000"/>
        <c:minorUnit val="400"/>
      </c:valAx>
      <c:serAx>
        <c:axId val="3343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2971008"/>
        <c:crosses val="autoZero"/>
        <c:tickLblSkip val="8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263525</xdr:colOff>
      <xdr:row>95</xdr:row>
      <xdr:rowOff>50800</xdr:rowOff>
    </xdr:from>
    <xdr:to>
      <xdr:col>7</xdr:col>
      <xdr:colOff>625475</xdr:colOff>
      <xdr:row>127</xdr:row>
      <xdr:rowOff>98425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xmlns="" id="{440A98AD-D1C7-446A-B9A4-9FA33AD55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0.36078</cdr:x>
      <cdr:y>0.55614</cdr:y>
    </cdr:from>
    <cdr:to>
      <cdr:x>0.43735</cdr:x>
      <cdr:y>0.59159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780" y="1457595"/>
          <a:ext cx="56159" cy="97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0,6%</a:t>
          </a:r>
        </a:p>
      </cdr:txBody>
    </cdr:sp>
  </cdr:relSizeAnchor>
  <cdr:relSizeAnchor xmlns:cdr="http://schemas.openxmlformats.org/drawingml/2006/chartDrawing">
    <cdr:from>
      <cdr:x>0.24853</cdr:x>
      <cdr:y>0.17082</cdr:y>
    </cdr:from>
    <cdr:to>
      <cdr:x>0.85762</cdr:x>
      <cdr:y>0.29573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455" y="388947"/>
          <a:ext cx="446722" cy="349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Generadoras     :     6 106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Distribuidoras   :   10 523 GW.h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0.36362</cdr:x>
      <cdr:y>0.10412</cdr:y>
    </cdr:from>
    <cdr:to>
      <cdr:x>0.66183</cdr:x>
      <cdr:y>0.20386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2492" y="429849"/>
          <a:ext cx="1420857" cy="411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15 123 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0.23026</cdr:x>
      <cdr:y>0.50933</cdr:y>
    </cdr:from>
    <cdr:to>
      <cdr:x>0.35077</cdr:x>
      <cdr:y>0.55613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053" y="1097166"/>
          <a:ext cx="88387" cy="95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9%</a:t>
          </a:r>
        </a:p>
      </cdr:txBody>
    </cdr:sp>
  </cdr:relSizeAnchor>
  <cdr:relSizeAnchor xmlns:cdr="http://schemas.openxmlformats.org/drawingml/2006/chartDrawing">
    <cdr:from>
      <cdr:x>0.70579</cdr:x>
      <cdr:y>0.50933</cdr:y>
    </cdr:from>
    <cdr:to>
      <cdr:x>0.86284</cdr:x>
      <cdr:y>0.55613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0816" y="1097166"/>
          <a:ext cx="115190" cy="95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91%</a:t>
          </a:r>
        </a:p>
      </cdr:txBody>
    </cdr:sp>
  </cdr:relSizeAnchor>
  <cdr:relSizeAnchor xmlns:cdr="http://schemas.openxmlformats.org/drawingml/2006/chartDrawing">
    <cdr:from>
      <cdr:x>0.39341</cdr:x>
      <cdr:y>0.30901</cdr:y>
    </cdr:from>
    <cdr:to>
      <cdr:x>0.65902</cdr:x>
      <cdr:y>0.41238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11" y="681765"/>
          <a:ext cx="194803" cy="2150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21 982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0.4132</cdr:x>
      <cdr:y>0.22227</cdr:y>
    </cdr:from>
    <cdr:to>
      <cdr:x>0.66663</cdr:x>
      <cdr:y>0.31556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230" y="523421"/>
          <a:ext cx="185868" cy="212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5 387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0.37579</cdr:x>
      <cdr:y>0.20418</cdr:y>
    </cdr:from>
    <cdr:to>
      <cdr:x>0.65401</cdr:x>
      <cdr:y>0.33688</cdr:y>
    </cdr:to>
    <cdr:sp macro="" textlink="">
      <cdr:nvSpPr>
        <cdr:cNvPr id="337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88" y="467895"/>
          <a:ext cx="204056" cy="358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16 629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231962</xdr:colOff>
      <xdr:row>2</xdr:row>
      <xdr:rowOff>19050</xdr:rowOff>
    </xdr:from>
    <xdr:to>
      <xdr:col>12</xdr:col>
      <xdr:colOff>632012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E9519A2-1EEA-4C30-86CB-2C12803A9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221191</xdr:colOff>
      <xdr:row>33</xdr:row>
      <xdr:rowOff>191558</xdr:rowOff>
    </xdr:from>
    <xdr:to>
      <xdr:col>12</xdr:col>
      <xdr:colOff>624416</xdr:colOff>
      <xdr:row>58</xdr:row>
      <xdr:rowOff>13758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98FF6B57-EBCC-42F5-88AE-B5602EB06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220133</xdr:colOff>
      <xdr:row>65</xdr:row>
      <xdr:rowOff>167216</xdr:rowOff>
    </xdr:from>
    <xdr:to>
      <xdr:col>12</xdr:col>
      <xdr:colOff>629708</xdr:colOff>
      <xdr:row>89</xdr:row>
      <xdr:rowOff>186266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7364E28-AE00-497C-AB3B-A67C0E933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228600</xdr:colOff>
      <xdr:row>95</xdr:row>
      <xdr:rowOff>133349</xdr:rowOff>
    </xdr:from>
    <xdr:to>
      <xdr:col>12</xdr:col>
      <xdr:colOff>603250</xdr:colOff>
      <xdr:row>120</xdr:row>
      <xdr:rowOff>47624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xmlns="" id="{A9CA23F3-4BF0-4EFD-91C8-4968BE68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220196</xdr:colOff>
      <xdr:row>127</xdr:row>
      <xdr:rowOff>0</xdr:rowOff>
    </xdr:from>
    <xdr:to>
      <xdr:col>12</xdr:col>
      <xdr:colOff>616324</xdr:colOff>
      <xdr:row>150</xdr:row>
      <xdr:rowOff>180975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xmlns="" id="{7F705DE2-8A16-4BB4-8EDA-A776A2A6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57</xdr:row>
      <xdr:rowOff>9525</xdr:rowOff>
    </xdr:from>
    <xdr:to>
      <xdr:col>14</xdr:col>
      <xdr:colOff>409575</xdr:colOff>
      <xdr:row>78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244482C-9C66-486A-8882-B3D80C38B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30</xdr:row>
      <xdr:rowOff>47625</xdr:rowOff>
    </xdr:from>
    <xdr:to>
      <xdr:col>14</xdr:col>
      <xdr:colOff>409575</xdr:colOff>
      <xdr:row>51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20400433-6A1B-47F0-B734-CB74E93C0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447674</xdr:colOff>
      <xdr:row>2</xdr:row>
      <xdr:rowOff>0</xdr:rowOff>
    </xdr:from>
    <xdr:to>
      <xdr:col>14</xdr:col>
      <xdr:colOff>400049</xdr:colOff>
      <xdr:row>24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C48E73E8-A883-4099-9F5C-6D2491490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</xdr:col>
      <xdr:colOff>0</xdr:colOff>
      <xdr:row>24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FD2062C-6EE0-442A-AA79-78110AB2D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60</xdr:row>
      <xdr:rowOff>142875</xdr:rowOff>
    </xdr:from>
    <xdr:to>
      <xdr:col>1</xdr:col>
      <xdr:colOff>0</xdr:colOff>
      <xdr:row>80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ADD683B5-59D7-4C41-ABAD-D4626171B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24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xmlns="" id="{F118881B-6BFF-4BDB-9A77-01E30D66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60</xdr:row>
      <xdr:rowOff>161925</xdr:rowOff>
    </xdr:from>
    <xdr:to>
      <xdr:col>12</xdr:col>
      <xdr:colOff>0</xdr:colOff>
      <xdr:row>80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xmlns="" id="{E2858638-B7F3-42A9-A7F4-5D853F52A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6</xdr:row>
      <xdr:rowOff>19050</xdr:rowOff>
    </xdr:from>
    <xdr:to>
      <xdr:col>12</xdr:col>
      <xdr:colOff>0</xdr:colOff>
      <xdr:row>25</xdr:row>
      <xdr:rowOff>19050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xmlns="" id="{FE9D6A1B-FC93-46F4-8A5B-D1EF342B5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60</xdr:row>
      <xdr:rowOff>161925</xdr:rowOff>
    </xdr:from>
    <xdr:to>
      <xdr:col>12</xdr:col>
      <xdr:colOff>0</xdr:colOff>
      <xdr:row>81</xdr:row>
      <xdr:rowOff>28575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xmlns="" id="{AE762390-78F1-4B56-AAF4-FCF79EF67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32</xdr:row>
      <xdr:rowOff>133350</xdr:rowOff>
    </xdr:from>
    <xdr:to>
      <xdr:col>1</xdr:col>
      <xdr:colOff>0</xdr:colOff>
      <xdr:row>50</xdr:row>
      <xdr:rowOff>123825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xmlns="" id="{09E360C2-FEEC-4D0A-9E77-783A86BC0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66</xdr:row>
      <xdr:rowOff>85725</xdr:rowOff>
    </xdr:from>
    <xdr:to>
      <xdr:col>1</xdr:col>
      <xdr:colOff>0</xdr:colOff>
      <xdr:row>67</xdr:row>
      <xdr:rowOff>76200</xdr:rowOff>
    </xdr:to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xmlns="" id="{24293AE1-6238-4CF9-A1C3-300475839DD8}"/>
            </a:ext>
          </a:extLst>
        </xdr:cNvPr>
        <xdr:cNvSpPr txBox="1">
          <a:spLocks noChangeArrowheads="1"/>
        </xdr:cNvSpPr>
      </xdr:nvSpPr>
      <xdr:spPr bwMode="auto">
        <a:xfrm>
          <a:off x="104775" y="127539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6%</a:t>
          </a:r>
        </a:p>
      </xdr:txBody>
    </xdr:sp>
    <xdr:clientData/>
  </xdr:twoCellAnchor>
  <xdr:twoCellAnchor>
    <xdr:from>
      <xdr:col>1</xdr:col>
      <xdr:colOff>0</xdr:colOff>
      <xdr:row>70</xdr:row>
      <xdr:rowOff>66675</xdr:rowOff>
    </xdr:from>
    <xdr:to>
      <xdr:col>1</xdr:col>
      <xdr:colOff>0</xdr:colOff>
      <xdr:row>71</xdr:row>
      <xdr:rowOff>152400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xmlns="" id="{90AB7FE6-AF9A-4E3F-B9C1-0E9401215B41}"/>
            </a:ext>
          </a:extLst>
        </xdr:cNvPr>
        <xdr:cNvSpPr txBox="1">
          <a:spLocks noChangeArrowheads="1"/>
        </xdr:cNvSpPr>
      </xdr:nvSpPr>
      <xdr:spPr bwMode="auto">
        <a:xfrm>
          <a:off x="104775" y="13525500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94%</a:t>
          </a:r>
        </a:p>
      </xdr:txBody>
    </xdr:sp>
    <xdr:clientData/>
  </xdr:twoCellAnchor>
  <xdr:twoCellAnchor>
    <xdr:from>
      <xdr:col>1</xdr:col>
      <xdr:colOff>0</xdr:colOff>
      <xdr:row>70</xdr:row>
      <xdr:rowOff>142875</xdr:rowOff>
    </xdr:from>
    <xdr:to>
      <xdr:col>1</xdr:col>
      <xdr:colOff>0</xdr:colOff>
      <xdr:row>71</xdr:row>
      <xdr:rowOff>123825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xmlns="" id="{FDA0AA48-90D6-46E7-97F3-238331A20017}"/>
            </a:ext>
          </a:extLst>
        </xdr:cNvPr>
        <xdr:cNvSpPr txBox="1">
          <a:spLocks noChangeArrowheads="1"/>
        </xdr:cNvSpPr>
      </xdr:nvSpPr>
      <xdr:spPr bwMode="auto">
        <a:xfrm>
          <a:off x="104775" y="13601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</xdr:col>
      <xdr:colOff>0</xdr:colOff>
      <xdr:row>75</xdr:row>
      <xdr:rowOff>104775</xdr:rowOff>
    </xdr:from>
    <xdr:to>
      <xdr:col>1</xdr:col>
      <xdr:colOff>0</xdr:colOff>
      <xdr:row>77</xdr:row>
      <xdr:rowOff>47625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xmlns="" id="{B17339B5-627E-45BF-A5C0-CBD3476BE531}"/>
            </a:ext>
          </a:extLst>
        </xdr:cNvPr>
        <xdr:cNvSpPr txBox="1">
          <a:spLocks noChangeArrowheads="1"/>
        </xdr:cNvSpPr>
      </xdr:nvSpPr>
      <xdr:spPr bwMode="auto">
        <a:xfrm>
          <a:off x="104775" y="14516100"/>
          <a:ext cx="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12</xdr:col>
      <xdr:colOff>0</xdr:colOff>
      <xdr:row>33</xdr:row>
      <xdr:rowOff>9525</xdr:rowOff>
    </xdr:from>
    <xdr:to>
      <xdr:col>12</xdr:col>
      <xdr:colOff>0</xdr:colOff>
      <xdr:row>48</xdr:row>
      <xdr:rowOff>142875</xdr:rowOff>
    </xdr:to>
    <xdr:graphicFrame macro="">
      <xdr:nvGraphicFramePr>
        <xdr:cNvPr id="13" name="Chart 18">
          <a:extLst>
            <a:ext uri="{FF2B5EF4-FFF2-40B4-BE49-F238E27FC236}">
              <a16:creationId xmlns:a16="http://schemas.microsoft.com/office/drawing/2014/main" xmlns="" id="{5818DC63-7272-4C13-A4B9-85BFB9D53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69</xdr:row>
      <xdr:rowOff>57150</xdr:rowOff>
    </xdr:from>
    <xdr:to>
      <xdr:col>12</xdr:col>
      <xdr:colOff>0</xdr:colOff>
      <xdr:row>70</xdr:row>
      <xdr:rowOff>66675</xdr:rowOff>
    </xdr:to>
    <xdr:sp macro="" textlink="">
      <xdr:nvSpPr>
        <xdr:cNvPr id="14" name="Text Box 20">
          <a:extLst>
            <a:ext uri="{FF2B5EF4-FFF2-40B4-BE49-F238E27FC236}">
              <a16:creationId xmlns:a16="http://schemas.microsoft.com/office/drawing/2014/main" xmlns="" id="{E819AA23-A294-4652-B15A-C1D4B20C569E}"/>
            </a:ext>
          </a:extLst>
        </xdr:cNvPr>
        <xdr:cNvSpPr txBox="1">
          <a:spLocks noChangeArrowheads="1"/>
        </xdr:cNvSpPr>
      </xdr:nvSpPr>
      <xdr:spPr bwMode="auto">
        <a:xfrm flipV="1">
          <a:off x="9944100" y="13315950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97%</a:t>
          </a:r>
        </a:p>
      </xdr:txBody>
    </xdr:sp>
    <xdr:clientData/>
  </xdr:twoCellAnchor>
  <xdr:twoCellAnchor>
    <xdr:from>
      <xdr:col>12</xdr:col>
      <xdr:colOff>0</xdr:colOff>
      <xdr:row>66</xdr:row>
      <xdr:rowOff>66675</xdr:rowOff>
    </xdr:from>
    <xdr:to>
      <xdr:col>12</xdr:col>
      <xdr:colOff>0</xdr:colOff>
      <xdr:row>67</xdr:row>
      <xdr:rowOff>66675</xdr:rowOff>
    </xdr:to>
    <xdr:sp macro="" textlink="">
      <xdr:nvSpPr>
        <xdr:cNvPr id="15" name="Text Box 21">
          <a:extLst>
            <a:ext uri="{FF2B5EF4-FFF2-40B4-BE49-F238E27FC236}">
              <a16:creationId xmlns:a16="http://schemas.microsoft.com/office/drawing/2014/main" xmlns="" id="{65ECBEBC-FC7C-46A8-A155-8F4F5BB8147E}"/>
            </a:ext>
          </a:extLst>
        </xdr:cNvPr>
        <xdr:cNvSpPr txBox="1">
          <a:spLocks noChangeArrowheads="1"/>
        </xdr:cNvSpPr>
      </xdr:nvSpPr>
      <xdr:spPr bwMode="auto">
        <a:xfrm flipV="1">
          <a:off x="9944100" y="127349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70</xdr:row>
      <xdr:rowOff>152400</xdr:rowOff>
    </xdr:from>
    <xdr:to>
      <xdr:col>12</xdr:col>
      <xdr:colOff>0</xdr:colOff>
      <xdr:row>71</xdr:row>
      <xdr:rowOff>152400</xdr:rowOff>
    </xdr:to>
    <xdr:sp macro="" textlink="">
      <xdr:nvSpPr>
        <xdr:cNvPr id="16" name="Text Box 22">
          <a:extLst>
            <a:ext uri="{FF2B5EF4-FFF2-40B4-BE49-F238E27FC236}">
              <a16:creationId xmlns:a16="http://schemas.microsoft.com/office/drawing/2014/main" xmlns="" id="{B17A4553-B3F3-43AE-A559-05600532D244}"/>
            </a:ext>
          </a:extLst>
        </xdr:cNvPr>
        <xdr:cNvSpPr txBox="1">
          <a:spLocks noChangeArrowheads="1"/>
        </xdr:cNvSpPr>
      </xdr:nvSpPr>
      <xdr:spPr bwMode="auto">
        <a:xfrm>
          <a:off x="9944100" y="136112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92%</a:t>
          </a:r>
        </a:p>
      </xdr:txBody>
    </xdr:sp>
    <xdr:clientData/>
  </xdr:twoCellAnchor>
  <xdr:twoCellAnchor>
    <xdr:from>
      <xdr:col>12</xdr:col>
      <xdr:colOff>0</xdr:colOff>
      <xdr:row>75</xdr:row>
      <xdr:rowOff>104775</xdr:rowOff>
    </xdr:from>
    <xdr:to>
      <xdr:col>12</xdr:col>
      <xdr:colOff>0</xdr:colOff>
      <xdr:row>77</xdr:row>
      <xdr:rowOff>85725</xdr:rowOff>
    </xdr:to>
    <xdr:sp macro="" textlink="">
      <xdr:nvSpPr>
        <xdr:cNvPr id="17" name="Text Box 23">
          <a:extLst>
            <a:ext uri="{FF2B5EF4-FFF2-40B4-BE49-F238E27FC236}">
              <a16:creationId xmlns:a16="http://schemas.microsoft.com/office/drawing/2014/main" xmlns="" id="{77C0994D-0596-4C2B-AA87-815611E15B22}"/>
            </a:ext>
          </a:extLst>
        </xdr:cNvPr>
        <xdr:cNvSpPr txBox="1">
          <a:spLocks noChangeArrowheads="1"/>
        </xdr:cNvSpPr>
      </xdr:nvSpPr>
      <xdr:spPr bwMode="auto">
        <a:xfrm>
          <a:off x="9944100" y="1451610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8%</a:t>
          </a:r>
        </a:p>
      </xdr:txBody>
    </xdr:sp>
    <xdr:clientData/>
  </xdr:twoCellAnchor>
  <xdr:twoCellAnchor>
    <xdr:from>
      <xdr:col>1</xdr:col>
      <xdr:colOff>0</xdr:colOff>
      <xdr:row>13</xdr:row>
      <xdr:rowOff>180975</xdr:rowOff>
    </xdr:from>
    <xdr:to>
      <xdr:col>1</xdr:col>
      <xdr:colOff>0</xdr:colOff>
      <xdr:row>15</xdr:row>
      <xdr:rowOff>9525</xdr:rowOff>
    </xdr:to>
    <xdr:sp macro="" textlink="">
      <xdr:nvSpPr>
        <xdr:cNvPr id="18" name="Text Box 24">
          <a:extLst>
            <a:ext uri="{FF2B5EF4-FFF2-40B4-BE49-F238E27FC236}">
              <a16:creationId xmlns:a16="http://schemas.microsoft.com/office/drawing/2014/main" xmlns="" id="{3CA46C2F-C9E9-4263-8CE7-21498A471D45}"/>
            </a:ext>
          </a:extLst>
        </xdr:cNvPr>
        <xdr:cNvSpPr txBox="1">
          <a:spLocks noChangeArrowheads="1"/>
        </xdr:cNvSpPr>
      </xdr:nvSpPr>
      <xdr:spPr bwMode="auto">
        <a:xfrm>
          <a:off x="104775" y="2686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12</xdr:col>
      <xdr:colOff>0</xdr:colOff>
      <xdr:row>33</xdr:row>
      <xdr:rowOff>19050</xdr:rowOff>
    </xdr:from>
    <xdr:to>
      <xdr:col>12</xdr:col>
      <xdr:colOff>0</xdr:colOff>
      <xdr:row>51</xdr:row>
      <xdr:rowOff>142875</xdr:rowOff>
    </xdr:to>
    <xdr:graphicFrame macro="">
      <xdr:nvGraphicFramePr>
        <xdr:cNvPr id="19" name="Chart 27">
          <a:extLst>
            <a:ext uri="{FF2B5EF4-FFF2-40B4-BE49-F238E27FC236}">
              <a16:creationId xmlns:a16="http://schemas.microsoft.com/office/drawing/2014/main" xmlns="" id="{2079BF8D-54A4-4E21-B759-A258756E4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71</xdr:row>
      <xdr:rowOff>104775</xdr:rowOff>
    </xdr:from>
    <xdr:to>
      <xdr:col>12</xdr:col>
      <xdr:colOff>0</xdr:colOff>
      <xdr:row>75</xdr:row>
      <xdr:rowOff>57150</xdr:rowOff>
    </xdr:to>
    <xdr:sp macro="" textlink="">
      <xdr:nvSpPr>
        <xdr:cNvPr id="20" name="Text Box 28">
          <a:extLst>
            <a:ext uri="{FF2B5EF4-FFF2-40B4-BE49-F238E27FC236}">
              <a16:creationId xmlns:a16="http://schemas.microsoft.com/office/drawing/2014/main" xmlns="" id="{66E866D0-7DF6-4D2A-AD1C-42BF13F89666}"/>
            </a:ext>
          </a:extLst>
        </xdr:cNvPr>
        <xdr:cNvSpPr txBox="1">
          <a:spLocks noChangeArrowheads="1"/>
        </xdr:cNvSpPr>
      </xdr:nvSpPr>
      <xdr:spPr bwMode="auto">
        <a:xfrm>
          <a:off x="9944100" y="137541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68</xdr:row>
      <xdr:rowOff>180975</xdr:rowOff>
    </xdr:from>
    <xdr:to>
      <xdr:col>12</xdr:col>
      <xdr:colOff>0</xdr:colOff>
      <xdr:row>70</xdr:row>
      <xdr:rowOff>9525</xdr:rowOff>
    </xdr:to>
    <xdr:sp macro="" textlink="">
      <xdr:nvSpPr>
        <xdr:cNvPr id="21" name="Text Box 29">
          <a:extLst>
            <a:ext uri="{FF2B5EF4-FFF2-40B4-BE49-F238E27FC236}">
              <a16:creationId xmlns:a16="http://schemas.microsoft.com/office/drawing/2014/main" xmlns="" id="{B7F7EA94-9BD6-489E-B435-DED8F35BF8E4}"/>
            </a:ext>
          </a:extLst>
        </xdr:cNvPr>
        <xdr:cNvSpPr txBox="1">
          <a:spLocks noChangeArrowheads="1"/>
        </xdr:cNvSpPr>
      </xdr:nvSpPr>
      <xdr:spPr bwMode="auto">
        <a:xfrm>
          <a:off x="9944100" y="132397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12</xdr:col>
      <xdr:colOff>0</xdr:colOff>
      <xdr:row>67</xdr:row>
      <xdr:rowOff>66675</xdr:rowOff>
    </xdr:from>
    <xdr:to>
      <xdr:col>12</xdr:col>
      <xdr:colOff>0</xdr:colOff>
      <xdr:row>68</xdr:row>
      <xdr:rowOff>28575</xdr:rowOff>
    </xdr:to>
    <xdr:sp macro="" textlink="">
      <xdr:nvSpPr>
        <xdr:cNvPr id="22" name="Text Box 30">
          <a:extLst>
            <a:ext uri="{FF2B5EF4-FFF2-40B4-BE49-F238E27FC236}">
              <a16:creationId xmlns:a16="http://schemas.microsoft.com/office/drawing/2014/main" xmlns="" id="{D0E682F0-7DA7-46E3-B341-A1B9E5DD5091}"/>
            </a:ext>
          </a:extLst>
        </xdr:cNvPr>
        <xdr:cNvSpPr txBox="1">
          <a:spLocks noChangeArrowheads="1"/>
        </xdr:cNvSpPr>
      </xdr:nvSpPr>
      <xdr:spPr bwMode="auto">
        <a:xfrm>
          <a:off x="9944100" y="12925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12</xdr:col>
      <xdr:colOff>0</xdr:colOff>
      <xdr:row>69</xdr:row>
      <xdr:rowOff>104775</xdr:rowOff>
    </xdr:from>
    <xdr:to>
      <xdr:col>12</xdr:col>
      <xdr:colOff>0</xdr:colOff>
      <xdr:row>70</xdr:row>
      <xdr:rowOff>133350</xdr:rowOff>
    </xdr:to>
    <xdr:sp macro="" textlink="">
      <xdr:nvSpPr>
        <xdr:cNvPr id="23" name="Text Box 31">
          <a:extLst>
            <a:ext uri="{FF2B5EF4-FFF2-40B4-BE49-F238E27FC236}">
              <a16:creationId xmlns:a16="http://schemas.microsoft.com/office/drawing/2014/main" xmlns="" id="{A21F4E2C-C9A8-4396-AB48-DE02321F2294}"/>
            </a:ext>
          </a:extLst>
        </xdr:cNvPr>
        <xdr:cNvSpPr txBox="1">
          <a:spLocks noChangeArrowheads="1"/>
        </xdr:cNvSpPr>
      </xdr:nvSpPr>
      <xdr:spPr bwMode="auto">
        <a:xfrm>
          <a:off x="9944100" y="133635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12</xdr:col>
      <xdr:colOff>0</xdr:colOff>
      <xdr:row>75</xdr:row>
      <xdr:rowOff>180975</xdr:rowOff>
    </xdr:from>
    <xdr:to>
      <xdr:col>12</xdr:col>
      <xdr:colOff>0</xdr:colOff>
      <xdr:row>77</xdr:row>
      <xdr:rowOff>152400</xdr:rowOff>
    </xdr:to>
    <xdr:sp macro="" textlink="">
      <xdr:nvSpPr>
        <xdr:cNvPr id="24" name="Text Box 32">
          <a:extLst>
            <a:ext uri="{FF2B5EF4-FFF2-40B4-BE49-F238E27FC236}">
              <a16:creationId xmlns:a16="http://schemas.microsoft.com/office/drawing/2014/main" xmlns="" id="{7F1280C9-91DF-4995-8063-93D092D39D20}"/>
            </a:ext>
          </a:extLst>
        </xdr:cNvPr>
        <xdr:cNvSpPr txBox="1">
          <a:spLocks noChangeArrowheads="1"/>
        </xdr:cNvSpPr>
      </xdr:nvSpPr>
      <xdr:spPr bwMode="auto">
        <a:xfrm>
          <a:off x="9944100" y="14592300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12</xdr:col>
      <xdr:colOff>0</xdr:colOff>
      <xdr:row>77</xdr:row>
      <xdr:rowOff>104775</xdr:rowOff>
    </xdr:from>
    <xdr:to>
      <xdr:col>12</xdr:col>
      <xdr:colOff>0</xdr:colOff>
      <xdr:row>78</xdr:row>
      <xdr:rowOff>104775</xdr:rowOff>
    </xdr:to>
    <xdr:sp macro="" textlink="">
      <xdr:nvSpPr>
        <xdr:cNvPr id="25" name="Text Box 33">
          <a:extLst>
            <a:ext uri="{FF2B5EF4-FFF2-40B4-BE49-F238E27FC236}">
              <a16:creationId xmlns:a16="http://schemas.microsoft.com/office/drawing/2014/main" xmlns="" id="{842E802E-7AF6-434E-A432-94B4982DAC19}"/>
            </a:ext>
          </a:extLst>
        </xdr:cNvPr>
        <xdr:cNvSpPr txBox="1">
          <a:spLocks noChangeArrowheads="1"/>
        </xdr:cNvSpPr>
      </xdr:nvSpPr>
      <xdr:spPr bwMode="auto">
        <a:xfrm>
          <a:off x="9944100" y="1489710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12</xdr:col>
      <xdr:colOff>0</xdr:colOff>
      <xdr:row>42</xdr:row>
      <xdr:rowOff>38100</xdr:rowOff>
    </xdr:from>
    <xdr:to>
      <xdr:col>12</xdr:col>
      <xdr:colOff>0</xdr:colOff>
      <xdr:row>43</xdr:row>
      <xdr:rowOff>57150</xdr:rowOff>
    </xdr:to>
    <xdr:sp macro="" textlink="">
      <xdr:nvSpPr>
        <xdr:cNvPr id="26" name="Text Box 35">
          <a:extLst>
            <a:ext uri="{FF2B5EF4-FFF2-40B4-BE49-F238E27FC236}">
              <a16:creationId xmlns:a16="http://schemas.microsoft.com/office/drawing/2014/main" xmlns="" id="{9390B385-79A2-4AFA-8914-CE31CFB5E625}"/>
            </a:ext>
          </a:extLst>
        </xdr:cNvPr>
        <xdr:cNvSpPr txBox="1">
          <a:spLocks noChangeArrowheads="1"/>
        </xdr:cNvSpPr>
      </xdr:nvSpPr>
      <xdr:spPr bwMode="auto">
        <a:xfrm>
          <a:off x="9944100" y="8124825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43</xdr:row>
      <xdr:rowOff>0</xdr:rowOff>
    </xdr:from>
    <xdr:to>
      <xdr:col>12</xdr:col>
      <xdr:colOff>0</xdr:colOff>
      <xdr:row>47</xdr:row>
      <xdr:rowOff>19050</xdr:rowOff>
    </xdr:to>
    <xdr:sp macro="" textlink="">
      <xdr:nvSpPr>
        <xdr:cNvPr id="27" name="Text Box 36">
          <a:extLst>
            <a:ext uri="{FF2B5EF4-FFF2-40B4-BE49-F238E27FC236}">
              <a16:creationId xmlns:a16="http://schemas.microsoft.com/office/drawing/2014/main" xmlns="" id="{D11F2D5B-6ACB-40DD-9ED0-4802391CDEA8}"/>
            </a:ext>
          </a:extLst>
        </xdr:cNvPr>
        <xdr:cNvSpPr txBox="1">
          <a:spLocks noChangeArrowheads="1"/>
        </xdr:cNvSpPr>
      </xdr:nvSpPr>
      <xdr:spPr bwMode="auto">
        <a:xfrm>
          <a:off x="9944100" y="8277225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12</xdr:col>
      <xdr:colOff>0</xdr:colOff>
      <xdr:row>40</xdr:row>
      <xdr:rowOff>114300</xdr:rowOff>
    </xdr:from>
    <xdr:to>
      <xdr:col>12</xdr:col>
      <xdr:colOff>0</xdr:colOff>
      <xdr:row>41</xdr:row>
      <xdr:rowOff>95250</xdr:rowOff>
    </xdr:to>
    <xdr:sp macro="" textlink="">
      <xdr:nvSpPr>
        <xdr:cNvPr id="28" name="Text Box 37">
          <a:extLst>
            <a:ext uri="{FF2B5EF4-FFF2-40B4-BE49-F238E27FC236}">
              <a16:creationId xmlns:a16="http://schemas.microsoft.com/office/drawing/2014/main" xmlns="" id="{B8847CF3-D3C5-4F3F-A61B-3AE1A59F97DD}"/>
            </a:ext>
          </a:extLst>
        </xdr:cNvPr>
        <xdr:cNvSpPr txBox="1">
          <a:spLocks noChangeArrowheads="1"/>
        </xdr:cNvSpPr>
      </xdr:nvSpPr>
      <xdr:spPr bwMode="auto">
        <a:xfrm>
          <a:off x="9944100" y="78009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  <xdr:twoCellAnchor>
    <xdr:from>
      <xdr:col>7</xdr:col>
      <xdr:colOff>47625</xdr:colOff>
      <xdr:row>5</xdr:row>
      <xdr:rowOff>161925</xdr:rowOff>
    </xdr:from>
    <xdr:to>
      <xdr:col>11</xdr:col>
      <xdr:colOff>866775</xdr:colOff>
      <xdr:row>24</xdr:row>
      <xdr:rowOff>142875</xdr:rowOff>
    </xdr:to>
    <xdr:graphicFrame macro="">
      <xdr:nvGraphicFramePr>
        <xdr:cNvPr id="29" name="Chart 45">
          <a:extLst>
            <a:ext uri="{FF2B5EF4-FFF2-40B4-BE49-F238E27FC236}">
              <a16:creationId xmlns:a16="http://schemas.microsoft.com/office/drawing/2014/main" xmlns="" id="{A93FC50C-BDB6-4C19-997A-64661CF62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38100</xdr:colOff>
      <xdr:row>60</xdr:row>
      <xdr:rowOff>171450</xdr:rowOff>
    </xdr:from>
    <xdr:to>
      <xdr:col>11</xdr:col>
      <xdr:colOff>866775</xdr:colOff>
      <xdr:row>82</xdr:row>
      <xdr:rowOff>47625</xdr:rowOff>
    </xdr:to>
    <xdr:graphicFrame macro="">
      <xdr:nvGraphicFramePr>
        <xdr:cNvPr id="30" name="Chart 47">
          <a:extLst>
            <a:ext uri="{FF2B5EF4-FFF2-40B4-BE49-F238E27FC236}">
              <a16:creationId xmlns:a16="http://schemas.microsoft.com/office/drawing/2014/main" xmlns="" id="{A952463B-C610-48C5-B1A4-B26D2825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47624</xdr:colOff>
      <xdr:row>32</xdr:row>
      <xdr:rowOff>171450</xdr:rowOff>
    </xdr:from>
    <xdr:to>
      <xdr:col>11</xdr:col>
      <xdr:colOff>866774</xdr:colOff>
      <xdr:row>52</xdr:row>
      <xdr:rowOff>95250</xdr:rowOff>
    </xdr:to>
    <xdr:graphicFrame macro="">
      <xdr:nvGraphicFramePr>
        <xdr:cNvPr id="31" name="Gráfico 486">
          <a:extLst>
            <a:ext uri="{FF2B5EF4-FFF2-40B4-BE49-F238E27FC236}">
              <a16:creationId xmlns:a16="http://schemas.microsoft.com/office/drawing/2014/main" xmlns="" id="{7160544F-97FE-4C32-87A1-E1BF9161F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0.26572</cdr:x>
      <cdr:y>0.51716</cdr:y>
    </cdr:from>
    <cdr:to>
      <cdr:x>0.32858</cdr:x>
      <cdr:y>0.59042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59" y="1495750"/>
          <a:ext cx="46108" cy="2121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cdr:txBody>
    </cdr:sp>
  </cdr:relSizeAnchor>
  <cdr:relSizeAnchor xmlns:cdr="http://schemas.openxmlformats.org/drawingml/2006/chartDrawing">
    <cdr:from>
      <cdr:x>0.30922</cdr:x>
      <cdr:y>0.16301</cdr:y>
    </cdr:from>
    <cdr:to>
      <cdr:x>0.63139</cdr:x>
      <cdr:y>0.21836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8" y="465238"/>
          <a:ext cx="236284" cy="1653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0.36252</cdr:x>
      <cdr:y>0.17212</cdr:y>
    </cdr:from>
    <cdr:to>
      <cdr:x>0.70905</cdr:x>
      <cdr:y>0.34029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056" y="459077"/>
          <a:ext cx="254153" cy="4391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5 051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 :    856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0.38754</cdr:x>
      <cdr:y>0.13342</cdr:y>
    </cdr:from>
    <cdr:to>
      <cdr:x>0.52278</cdr:x>
      <cdr:y>0.21688</cdr:y>
    </cdr:to>
    <cdr:sp macro="" textlink="">
      <cdr:nvSpPr>
        <cdr:cNvPr id="307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1270" y="684128"/>
          <a:ext cx="1417247" cy="4279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517</a:t>
          </a:r>
          <a:endParaRPr lang="es-ES" sz="1175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eléctrico: 58%</a:t>
          </a:r>
        </a:p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Propio: 42%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0.37013</cdr:x>
      <cdr:y>0.56339</cdr:y>
    </cdr:from>
    <cdr:to>
      <cdr:x>0.43322</cdr:x>
      <cdr:y>0.64631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640" y="1501019"/>
          <a:ext cx="46268" cy="218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0.53132</cdr:x>
      <cdr:y>0.70127</cdr:y>
    </cdr:from>
    <cdr:to>
      <cdr:x>0.60137</cdr:x>
      <cdr:y>0.78322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862" y="1866777"/>
          <a:ext cx="51373" cy="21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0.7308</cdr:x>
      <cdr:y>0.67548</cdr:y>
    </cdr:from>
    <cdr:to>
      <cdr:x>0.78366</cdr:x>
      <cdr:y>0.75743</cdr:y>
    </cdr:to>
    <cdr:sp macro="" textlink="">
      <cdr:nvSpPr>
        <cdr:cNvPr id="1945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9163" y="1798878"/>
          <a:ext cx="38770" cy="21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0.30879</cdr:x>
      <cdr:y>0.16442</cdr:y>
    </cdr:from>
    <cdr:to>
      <cdr:x>0.76278</cdr:x>
      <cdr:y>0.3065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401439"/>
          <a:ext cx="332967" cy="354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Mercado eléctrico :   20 420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1 563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0.36252</cdr:x>
      <cdr:y>0.63958</cdr:y>
    </cdr:from>
    <cdr:to>
      <cdr:x>0.43909</cdr:x>
      <cdr:y>0.69068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056" y="1708293"/>
          <a:ext cx="56159" cy="1350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0,6%</a:t>
          </a:r>
        </a:p>
      </cdr:txBody>
    </cdr:sp>
  </cdr:relSizeAnchor>
  <cdr:relSizeAnchor xmlns:cdr="http://schemas.openxmlformats.org/drawingml/2006/chartDrawing">
    <cdr:from>
      <cdr:x>0.25027</cdr:x>
      <cdr:y>0.14466</cdr:y>
    </cdr:from>
    <cdr:to>
      <cdr:x>0.85936</cdr:x>
      <cdr:y>0.2729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731" y="380627"/>
          <a:ext cx="446723" cy="343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Generadoras     :     6 106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Distribuidoras   :   10 523 GW.h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0.39928</cdr:x>
      <cdr:y>0.19921</cdr:y>
    </cdr:from>
    <cdr:to>
      <cdr:x>0.61747</cdr:x>
      <cdr:y>0.28577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6019" y="512258"/>
          <a:ext cx="160022" cy="212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0.22743</cdr:x>
      <cdr:y>0.52387</cdr:y>
    </cdr:from>
    <cdr:to>
      <cdr:x>0.35034</cdr:x>
      <cdr:y>0.57835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979" y="1118767"/>
          <a:ext cx="90142" cy="114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9%</a:t>
          </a:r>
        </a:p>
      </cdr:txBody>
    </cdr:sp>
  </cdr:relSizeAnchor>
  <cdr:relSizeAnchor xmlns:cdr="http://schemas.openxmlformats.org/drawingml/2006/chartDrawing">
    <cdr:from>
      <cdr:x>0.71753</cdr:x>
      <cdr:y>0.52387</cdr:y>
    </cdr:from>
    <cdr:to>
      <cdr:x>0.86676</cdr:x>
      <cdr:y>0.57835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431" y="1118767"/>
          <a:ext cx="109447" cy="114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91%</a:t>
          </a:r>
        </a:p>
      </cdr:txBody>
    </cdr:sp>
  </cdr:relSizeAnchor>
  <cdr:relSizeAnchor xmlns:cdr="http://schemas.openxmlformats.org/drawingml/2006/chartDrawing">
    <cdr:from>
      <cdr:x>0.39406</cdr:x>
      <cdr:y>0.31894</cdr:y>
    </cdr:from>
    <cdr:to>
      <cdr:x>0.66902</cdr:x>
      <cdr:y>0.42476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190" y="694345"/>
          <a:ext cx="201663" cy="219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21 982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0.37209</cdr:x>
      <cdr:y>0.18725</cdr:y>
    </cdr:from>
    <cdr:to>
      <cdr:x>0.66946</cdr:x>
      <cdr:y>0.30747</cdr:y>
    </cdr:to>
    <cdr:sp macro="" textlink="">
      <cdr:nvSpPr>
        <cdr:cNvPr id="337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076" y="430681"/>
          <a:ext cx="218096" cy="3275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16 629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0.42491</cdr:x>
      <cdr:y>0.12364</cdr:y>
    </cdr:from>
    <cdr:to>
      <cdr:x>0.67664</cdr:x>
      <cdr:y>0.21333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5309" y="353292"/>
          <a:ext cx="1282742" cy="2563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14 379 MW</a:t>
          </a:r>
        </a:p>
        <a:p xmlns:a="http://schemas.openxmlformats.org/drawingml/2006/main">
          <a:pPr algn="l" rtl="0">
            <a:defRPr sz="1000"/>
          </a:pPr>
          <a:endParaRPr lang="es-PE"/>
        </a:p>
      </cdr:txBody>
    </cdr:sp>
  </cdr:relSizeAnchor>
  <cdr:relSizeAnchor xmlns:cdr="http://schemas.openxmlformats.org/drawingml/2006/chartDrawing">
    <cdr:from>
      <cdr:x>0.24791</cdr:x>
      <cdr:y>0.61359</cdr:y>
    </cdr:from>
    <cdr:to>
      <cdr:x>0.37847</cdr:x>
      <cdr:y>0.7044</cdr:y>
    </cdr:to>
    <cdr:sp macro="" textlink="">
      <cdr:nvSpPr>
        <cdr:cNvPr id="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646" y="1393564"/>
          <a:ext cx="487485" cy="2099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37%</a:t>
          </a:r>
          <a:endParaRPr lang="es-PE"/>
        </a:p>
      </cdr:txBody>
    </cdr:sp>
  </cdr:relSizeAnchor>
  <cdr:relSizeAnchor xmlns:cdr="http://schemas.openxmlformats.org/drawingml/2006/chartDrawing">
    <cdr:from>
      <cdr:x>0.43005</cdr:x>
      <cdr:y>0.53215</cdr:y>
    </cdr:from>
    <cdr:to>
      <cdr:x>0.56062</cdr:x>
      <cdr:y>0.62344</cdr:y>
    </cdr:to>
    <cdr:sp macro="" textlink="">
      <cdr:nvSpPr>
        <cdr:cNvPr id="4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1512" y="1855166"/>
          <a:ext cx="650195" cy="318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 58%</a:t>
          </a:r>
          <a:endParaRPr lang="es-PE" sz="900"/>
        </a:p>
      </cdr:txBody>
    </cdr:sp>
  </cdr:relSizeAnchor>
  <cdr:relSizeAnchor xmlns:cdr="http://schemas.openxmlformats.org/drawingml/2006/chartDrawing">
    <cdr:from>
      <cdr:x>0.63358</cdr:x>
      <cdr:y>0.68845</cdr:y>
    </cdr:from>
    <cdr:to>
      <cdr:x>0.70779</cdr:x>
      <cdr:y>0.78109</cdr:y>
    </cdr:to>
    <cdr:sp macro="" textlink="">
      <cdr:nvSpPr>
        <cdr:cNvPr id="5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28644" y="2386933"/>
          <a:ext cx="378165" cy="3211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900" b="1" i="0" strike="noStrike">
              <a:solidFill>
                <a:srgbClr val="000000"/>
              </a:solidFill>
              <a:latin typeface="Arial"/>
              <a:cs typeface="Arial"/>
            </a:rPr>
            <a:t> 2%</a:t>
          </a:r>
        </a:p>
      </cdr:txBody>
    </cdr:sp>
  </cdr:relSizeAnchor>
  <cdr:relSizeAnchor xmlns:cdr="http://schemas.openxmlformats.org/drawingml/2006/chartDrawing">
    <cdr:from>
      <cdr:x>0.82001</cdr:x>
      <cdr:y>0.6793</cdr:y>
    </cdr:from>
    <cdr:to>
      <cdr:x>0.89422</cdr:x>
      <cdr:y>0.77218</cdr:y>
    </cdr:to>
    <cdr:sp macro="" textlink="">
      <cdr:nvSpPr>
        <cdr:cNvPr id="6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8656" y="2355218"/>
          <a:ext cx="378164" cy="322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900" b="1" i="0" strike="noStrike">
              <a:solidFill>
                <a:srgbClr val="000000"/>
              </a:solidFill>
              <a:latin typeface="Arial"/>
              <a:cs typeface="Arial"/>
            </a:rPr>
            <a:t> 3%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0.29982</cdr:x>
      <cdr:y>0.09214</cdr:y>
    </cdr:from>
    <cdr:to>
      <cdr:x>0.70872</cdr:x>
      <cdr:y>0.18824</cdr:y>
    </cdr:to>
    <cdr:sp macro="" textlink="">
      <cdr:nvSpPr>
        <cdr:cNvPr id="798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9268" y="372994"/>
          <a:ext cx="2099282" cy="389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 :   13 176  MW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 :     1 203 MW</a:t>
          </a:r>
        </a:p>
        <a:p xmlns:a="http://schemas.openxmlformats.org/drawingml/2006/main">
          <a:pPr algn="l" rtl="0">
            <a:defRPr sz="1000"/>
          </a:pPr>
          <a:endParaRPr lang="es-PE" sz="10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0.40427</cdr:x>
      <cdr:y>0.13799</cdr:y>
    </cdr:from>
    <cdr:to>
      <cdr:x>0.74747</cdr:x>
      <cdr:y>0.26377</cdr:y>
    </cdr:to>
    <cdr:sp macro="" textlink="">
      <cdr:nvSpPr>
        <cdr:cNvPr id="788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561" y="386412"/>
          <a:ext cx="1739097" cy="352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14 379 MW</a:t>
          </a:r>
        </a:p>
        <a:p xmlns:a="http://schemas.openxmlformats.org/drawingml/2006/main">
          <a:pPr algn="l" rtl="0">
            <a:defRPr sz="1000"/>
          </a:pPr>
          <a:endParaRPr lang="es-PE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405848</xdr:colOff>
      <xdr:row>0</xdr:row>
      <xdr:rowOff>190500</xdr:rowOff>
    </xdr:from>
    <xdr:to>
      <xdr:col>11</xdr:col>
      <xdr:colOff>190500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CB436F8-025F-441D-86F8-A047A3B4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487017</xdr:colOff>
      <xdr:row>31</xdr:row>
      <xdr:rowOff>48867</xdr:rowOff>
    </xdr:from>
    <xdr:to>
      <xdr:col>11</xdr:col>
      <xdr:colOff>223630</xdr:colOff>
      <xdr:row>57</xdr:row>
      <xdr:rowOff>20292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66066EC-2E1C-43D1-B3EF-F2BBCDF2D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494472</xdr:colOff>
      <xdr:row>63</xdr:row>
      <xdr:rowOff>1242</xdr:rowOff>
    </xdr:from>
    <xdr:to>
      <xdr:col>11</xdr:col>
      <xdr:colOff>323022</xdr:colOff>
      <xdr:row>90</xdr:row>
      <xdr:rowOff>39342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4CFDFF77-EE79-443D-A391-05B0ACC12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3</xdr:row>
      <xdr:rowOff>152400</xdr:rowOff>
    </xdr:from>
    <xdr:to>
      <xdr:col>9</xdr:col>
      <xdr:colOff>447675</xdr:colOff>
      <xdr:row>24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3374C7B-8519-4B0B-8AC9-759575FEF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57</xdr:row>
      <xdr:rowOff>152400</xdr:rowOff>
    </xdr:from>
    <xdr:to>
      <xdr:col>9</xdr:col>
      <xdr:colOff>333375</xdr:colOff>
      <xdr:row>76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85F908E4-C97C-49DE-AB94-88E29C980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24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7BB8A2B0-6F81-4D6C-BDF5-3386ECA0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57</xdr:row>
      <xdr:rowOff>123825</xdr:rowOff>
    </xdr:from>
    <xdr:to>
      <xdr:col>10</xdr:col>
      <xdr:colOff>0</xdr:colOff>
      <xdr:row>77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CBEA4FD4-974E-4FE5-A5F5-B17CFC20E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24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111ABA4A-49B6-443E-A922-CB2AEE547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57</xdr:row>
      <xdr:rowOff>161925</xdr:rowOff>
    </xdr:from>
    <xdr:to>
      <xdr:col>10</xdr:col>
      <xdr:colOff>0</xdr:colOff>
      <xdr:row>76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AF241F57-87EF-4013-BFA3-DF43CA8BD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5</xdr:row>
      <xdr:rowOff>19050</xdr:rowOff>
    </xdr:from>
    <xdr:to>
      <xdr:col>10</xdr:col>
      <xdr:colOff>0</xdr:colOff>
      <xdr:row>24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FA2DD66D-F0B1-4F0F-978B-1AA32D008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57</xdr:row>
      <xdr:rowOff>161925</xdr:rowOff>
    </xdr:from>
    <xdr:to>
      <xdr:col>10</xdr:col>
      <xdr:colOff>0</xdr:colOff>
      <xdr:row>77</xdr:row>
      <xdr:rowOff>28575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3D80A5E2-A103-494A-BBFD-CEE617FBA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57150</xdr:colOff>
      <xdr:row>30</xdr:row>
      <xdr:rowOff>161925</xdr:rowOff>
    </xdr:from>
    <xdr:to>
      <xdr:col>9</xdr:col>
      <xdr:colOff>419100</xdr:colOff>
      <xdr:row>50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C44786C6-3B3F-4C0E-84F6-64FCC5CEE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866775</xdr:colOff>
      <xdr:row>64</xdr:row>
      <xdr:rowOff>47626</xdr:rowOff>
    </xdr:from>
    <xdr:to>
      <xdr:col>8</xdr:col>
      <xdr:colOff>1200150</xdr:colOff>
      <xdr:row>64</xdr:row>
      <xdr:rowOff>200026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DAAEECDF-4A22-4027-BFAE-8C85FF08404E}"/>
            </a:ext>
          </a:extLst>
        </xdr:cNvPr>
        <xdr:cNvSpPr txBox="1">
          <a:spLocks noChangeArrowheads="1"/>
        </xdr:cNvSpPr>
      </xdr:nvSpPr>
      <xdr:spPr bwMode="auto">
        <a:xfrm>
          <a:off x="6553200" y="12992101"/>
          <a:ext cx="3333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8</xdr:col>
      <xdr:colOff>885825</xdr:colOff>
      <xdr:row>66</xdr:row>
      <xdr:rowOff>180975</xdr:rowOff>
    </xdr:from>
    <xdr:to>
      <xdr:col>8</xdr:col>
      <xdr:colOff>1257300</xdr:colOff>
      <xdr:row>68</xdr:row>
      <xdr:rowOff>76200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xmlns="" id="{EEBBF1DB-B9E4-4CEF-B5D0-4664C9E6AF98}"/>
            </a:ext>
          </a:extLst>
        </xdr:cNvPr>
        <xdr:cNvSpPr txBox="1">
          <a:spLocks noChangeArrowheads="1"/>
        </xdr:cNvSpPr>
      </xdr:nvSpPr>
      <xdr:spPr bwMode="auto">
        <a:xfrm>
          <a:off x="6572250" y="135445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98%</a:t>
          </a:r>
        </a:p>
        <a:p>
          <a:pPr algn="l" rtl="0">
            <a:defRPr sz="1000"/>
          </a:pPr>
          <a:endParaRPr lang="es-E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561975</xdr:colOff>
      <xdr:row>72</xdr:row>
      <xdr:rowOff>104775</xdr:rowOff>
    </xdr:from>
    <xdr:to>
      <xdr:col>10</xdr:col>
      <xdr:colOff>0</xdr:colOff>
      <xdr:row>73</xdr:row>
      <xdr:rowOff>47625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xmlns="" id="{F0631C38-2A43-4D82-B6F2-ADABE268FF5C}"/>
            </a:ext>
          </a:extLst>
        </xdr:cNvPr>
        <xdr:cNvSpPr txBox="1">
          <a:spLocks noChangeArrowheads="1"/>
        </xdr:cNvSpPr>
      </xdr:nvSpPr>
      <xdr:spPr bwMode="auto">
        <a:xfrm>
          <a:off x="9725025" y="146494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10</xdr:col>
      <xdr:colOff>0</xdr:colOff>
      <xdr:row>67</xdr:row>
      <xdr:rowOff>66675</xdr:rowOff>
    </xdr:from>
    <xdr:to>
      <xdr:col>10</xdr:col>
      <xdr:colOff>0</xdr:colOff>
      <xdr:row>68</xdr:row>
      <xdr:rowOff>76200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xmlns="" id="{65BBBB94-565D-44BF-A298-7391D3A1F2B8}"/>
            </a:ext>
          </a:extLst>
        </xdr:cNvPr>
        <xdr:cNvSpPr txBox="1">
          <a:spLocks noChangeArrowheads="1"/>
        </xdr:cNvSpPr>
      </xdr:nvSpPr>
      <xdr:spPr bwMode="auto">
        <a:xfrm>
          <a:off x="9725025" y="1363980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95%</a:t>
          </a:r>
        </a:p>
      </xdr:txBody>
    </xdr:sp>
    <xdr:clientData/>
  </xdr:twoCellAnchor>
  <xdr:twoCellAnchor>
    <xdr:from>
      <xdr:col>10</xdr:col>
      <xdr:colOff>0</xdr:colOff>
      <xdr:row>59</xdr:row>
      <xdr:rowOff>0</xdr:rowOff>
    </xdr:from>
    <xdr:to>
      <xdr:col>10</xdr:col>
      <xdr:colOff>0</xdr:colOff>
      <xdr:row>60</xdr:row>
      <xdr:rowOff>0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xmlns="" id="{459A0B6B-72F1-4094-885E-40D002BDB47F}"/>
            </a:ext>
          </a:extLst>
        </xdr:cNvPr>
        <xdr:cNvSpPr txBox="1">
          <a:spLocks noChangeArrowheads="1"/>
        </xdr:cNvSpPr>
      </xdr:nvSpPr>
      <xdr:spPr bwMode="auto">
        <a:xfrm>
          <a:off x="9725025" y="1198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71</xdr:row>
      <xdr:rowOff>114300</xdr:rowOff>
    </xdr:from>
    <xdr:to>
      <xdr:col>10</xdr:col>
      <xdr:colOff>0</xdr:colOff>
      <xdr:row>72</xdr:row>
      <xdr:rowOff>95250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xmlns="" id="{8A4715D8-11D3-47CB-9236-2017DE060646}"/>
            </a:ext>
          </a:extLst>
        </xdr:cNvPr>
        <xdr:cNvSpPr txBox="1">
          <a:spLocks noChangeArrowheads="1"/>
        </xdr:cNvSpPr>
      </xdr:nvSpPr>
      <xdr:spPr bwMode="auto">
        <a:xfrm flipV="1">
          <a:off x="9725025" y="144684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86%</a:t>
          </a:r>
        </a:p>
      </xdr:txBody>
    </xdr:sp>
    <xdr:clientData/>
  </xdr:twoCellAnchor>
  <xdr:twoCellAnchor>
    <xdr:from>
      <xdr:col>10</xdr:col>
      <xdr:colOff>0</xdr:colOff>
      <xdr:row>72</xdr:row>
      <xdr:rowOff>190500</xdr:rowOff>
    </xdr:from>
    <xdr:to>
      <xdr:col>10</xdr:col>
      <xdr:colOff>0</xdr:colOff>
      <xdr:row>73</xdr:row>
      <xdr:rowOff>142875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xmlns="" id="{829BFBCE-3C1D-4613-875E-7143EB1BF421}"/>
            </a:ext>
          </a:extLst>
        </xdr:cNvPr>
        <xdr:cNvSpPr txBox="1">
          <a:spLocks noChangeArrowheads="1"/>
        </xdr:cNvSpPr>
      </xdr:nvSpPr>
      <xdr:spPr bwMode="auto">
        <a:xfrm>
          <a:off x="9725025" y="147351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14%</a:t>
          </a:r>
        </a:p>
      </xdr:txBody>
    </xdr:sp>
    <xdr:clientData/>
  </xdr:twoCellAnchor>
  <xdr:twoCellAnchor>
    <xdr:from>
      <xdr:col>10</xdr:col>
      <xdr:colOff>0</xdr:colOff>
      <xdr:row>31</xdr:row>
      <xdr:rowOff>9525</xdr:rowOff>
    </xdr:from>
    <xdr:to>
      <xdr:col>10</xdr:col>
      <xdr:colOff>0</xdr:colOff>
      <xdr:row>49</xdr:row>
      <xdr:rowOff>142875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xmlns="" id="{1AECB716-7877-4E2F-98E4-04603C846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31</xdr:row>
      <xdr:rowOff>9525</xdr:rowOff>
    </xdr:from>
    <xdr:to>
      <xdr:col>10</xdr:col>
      <xdr:colOff>0</xdr:colOff>
      <xdr:row>50</xdr:row>
      <xdr:rowOff>38100</xdr:rowOff>
    </xdr:to>
    <xdr:graphicFrame macro="">
      <xdr:nvGraphicFramePr>
        <xdr:cNvPr id="19" name="Chart 19">
          <a:extLst>
            <a:ext uri="{FF2B5EF4-FFF2-40B4-BE49-F238E27FC236}">
              <a16:creationId xmlns:a16="http://schemas.microsoft.com/office/drawing/2014/main" xmlns="" id="{00767C44-8990-4C14-896B-AD8644F74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67</xdr:row>
      <xdr:rowOff>57150</xdr:rowOff>
    </xdr:from>
    <xdr:to>
      <xdr:col>10</xdr:col>
      <xdr:colOff>0</xdr:colOff>
      <xdr:row>68</xdr:row>
      <xdr:rowOff>66675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xmlns="" id="{2958E235-F2E6-4DF5-AA73-4629815D51CE}"/>
            </a:ext>
          </a:extLst>
        </xdr:cNvPr>
        <xdr:cNvSpPr txBox="1">
          <a:spLocks noChangeArrowheads="1"/>
        </xdr:cNvSpPr>
      </xdr:nvSpPr>
      <xdr:spPr bwMode="auto">
        <a:xfrm flipV="1">
          <a:off x="9725025" y="136302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97%</a:t>
          </a:r>
        </a:p>
      </xdr:txBody>
    </xdr:sp>
    <xdr:clientData/>
  </xdr:twoCellAnchor>
  <xdr:twoCellAnchor>
    <xdr:from>
      <xdr:col>10</xdr:col>
      <xdr:colOff>0</xdr:colOff>
      <xdr:row>64</xdr:row>
      <xdr:rowOff>66675</xdr:rowOff>
    </xdr:from>
    <xdr:to>
      <xdr:col>10</xdr:col>
      <xdr:colOff>0</xdr:colOff>
      <xdr:row>65</xdr:row>
      <xdr:rowOff>66675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xmlns="" id="{E4851F55-3D9E-428F-9A55-44FCF94B5897}"/>
            </a:ext>
          </a:extLst>
        </xdr:cNvPr>
        <xdr:cNvSpPr txBox="1">
          <a:spLocks noChangeArrowheads="1"/>
        </xdr:cNvSpPr>
      </xdr:nvSpPr>
      <xdr:spPr bwMode="auto">
        <a:xfrm flipV="1">
          <a:off x="9725025" y="13011150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10</xdr:col>
      <xdr:colOff>0</xdr:colOff>
      <xdr:row>68</xdr:row>
      <xdr:rowOff>152400</xdr:rowOff>
    </xdr:from>
    <xdr:to>
      <xdr:col>10</xdr:col>
      <xdr:colOff>0</xdr:colOff>
      <xdr:row>71</xdr:row>
      <xdr:rowOff>152400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xmlns="" id="{D1369BB2-7A73-49F2-9EF6-AAF5CA8C936F}"/>
            </a:ext>
          </a:extLst>
        </xdr:cNvPr>
        <xdr:cNvSpPr txBox="1">
          <a:spLocks noChangeArrowheads="1"/>
        </xdr:cNvSpPr>
      </xdr:nvSpPr>
      <xdr:spPr bwMode="auto">
        <a:xfrm>
          <a:off x="9725025" y="1393507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92%</a:t>
          </a:r>
        </a:p>
      </xdr:txBody>
    </xdr:sp>
    <xdr:clientData/>
  </xdr:twoCellAnchor>
  <xdr:twoCellAnchor>
    <xdr:from>
      <xdr:col>10</xdr:col>
      <xdr:colOff>0</xdr:colOff>
      <xdr:row>72</xdr:row>
      <xdr:rowOff>104775</xdr:rowOff>
    </xdr:from>
    <xdr:to>
      <xdr:col>10</xdr:col>
      <xdr:colOff>0</xdr:colOff>
      <xdr:row>73</xdr:row>
      <xdr:rowOff>85725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xmlns="" id="{9DDF5608-ED0D-435B-8542-7A01D4331BBF}"/>
            </a:ext>
          </a:extLst>
        </xdr:cNvPr>
        <xdr:cNvSpPr txBox="1">
          <a:spLocks noChangeArrowheads="1"/>
        </xdr:cNvSpPr>
      </xdr:nvSpPr>
      <xdr:spPr bwMode="auto">
        <a:xfrm>
          <a:off x="9725025" y="146494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8%</a:t>
          </a:r>
        </a:p>
      </xdr:txBody>
    </xdr:sp>
    <xdr:clientData/>
  </xdr:twoCellAnchor>
  <xdr:twoCellAnchor>
    <xdr:from>
      <xdr:col>10</xdr:col>
      <xdr:colOff>0</xdr:colOff>
      <xdr:row>37</xdr:row>
      <xdr:rowOff>85725</xdr:rowOff>
    </xdr:from>
    <xdr:to>
      <xdr:col>10</xdr:col>
      <xdr:colOff>0</xdr:colOff>
      <xdr:row>39</xdr:row>
      <xdr:rowOff>19050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xmlns="" id="{9E825559-1C7B-4127-A300-BA65B1D1BD79}"/>
            </a:ext>
          </a:extLst>
        </xdr:cNvPr>
        <xdr:cNvSpPr txBox="1">
          <a:spLocks noChangeArrowheads="1"/>
        </xdr:cNvSpPr>
      </xdr:nvSpPr>
      <xdr:spPr bwMode="auto">
        <a:xfrm>
          <a:off x="9725025" y="75342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10</xdr:col>
      <xdr:colOff>0</xdr:colOff>
      <xdr:row>37</xdr:row>
      <xdr:rowOff>123825</xdr:rowOff>
    </xdr:from>
    <xdr:to>
      <xdr:col>10</xdr:col>
      <xdr:colOff>0</xdr:colOff>
      <xdr:row>39</xdr:row>
      <xdr:rowOff>57150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6C245A3B-68CE-495A-B0E5-75EA7775493A}"/>
            </a:ext>
          </a:extLst>
        </xdr:cNvPr>
        <xdr:cNvSpPr txBox="1">
          <a:spLocks noChangeArrowheads="1"/>
        </xdr:cNvSpPr>
      </xdr:nvSpPr>
      <xdr:spPr bwMode="auto">
        <a:xfrm>
          <a:off x="9725025" y="75723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10</xdr:col>
      <xdr:colOff>0</xdr:colOff>
      <xdr:row>31</xdr:row>
      <xdr:rowOff>19050</xdr:rowOff>
    </xdr:from>
    <xdr:to>
      <xdr:col>10</xdr:col>
      <xdr:colOff>0</xdr:colOff>
      <xdr:row>51</xdr:row>
      <xdr:rowOff>0</xdr:rowOff>
    </xdr:to>
    <xdr:graphicFrame macro="">
      <xdr:nvGraphicFramePr>
        <xdr:cNvPr id="26" name="Chart 27">
          <a:extLst>
            <a:ext uri="{FF2B5EF4-FFF2-40B4-BE49-F238E27FC236}">
              <a16:creationId xmlns:a16="http://schemas.microsoft.com/office/drawing/2014/main" xmlns="" id="{B9EB688E-78EB-4DEF-9334-41DA884C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71</xdr:row>
      <xdr:rowOff>104775</xdr:rowOff>
    </xdr:from>
    <xdr:to>
      <xdr:col>10</xdr:col>
      <xdr:colOff>0</xdr:colOff>
      <xdr:row>72</xdr:row>
      <xdr:rowOff>57150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xmlns="" id="{D38A4A18-E582-498C-B8FB-34946C5575DD}"/>
            </a:ext>
          </a:extLst>
        </xdr:cNvPr>
        <xdr:cNvSpPr txBox="1">
          <a:spLocks noChangeArrowheads="1"/>
        </xdr:cNvSpPr>
      </xdr:nvSpPr>
      <xdr:spPr bwMode="auto">
        <a:xfrm>
          <a:off x="9725025" y="144589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66</xdr:row>
      <xdr:rowOff>180975</xdr:rowOff>
    </xdr:from>
    <xdr:to>
      <xdr:col>10</xdr:col>
      <xdr:colOff>0</xdr:colOff>
      <xdr:row>68</xdr:row>
      <xdr:rowOff>9525</xdr:rowOff>
    </xdr:to>
    <xdr:sp macro="" textlink="">
      <xdr:nvSpPr>
        <xdr:cNvPr id="28" name="Text Box 29">
          <a:extLst>
            <a:ext uri="{FF2B5EF4-FFF2-40B4-BE49-F238E27FC236}">
              <a16:creationId xmlns:a16="http://schemas.microsoft.com/office/drawing/2014/main" xmlns="" id="{CD027635-4BCF-4957-8DA7-68D7C928A2ED}"/>
            </a:ext>
          </a:extLst>
        </xdr:cNvPr>
        <xdr:cNvSpPr txBox="1">
          <a:spLocks noChangeArrowheads="1"/>
        </xdr:cNvSpPr>
      </xdr:nvSpPr>
      <xdr:spPr bwMode="auto">
        <a:xfrm>
          <a:off x="9725025" y="135445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10</xdr:col>
      <xdr:colOff>0</xdr:colOff>
      <xdr:row>65</xdr:row>
      <xdr:rowOff>66675</xdr:rowOff>
    </xdr:from>
    <xdr:to>
      <xdr:col>10</xdr:col>
      <xdr:colOff>0</xdr:colOff>
      <xdr:row>66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:a16="http://schemas.microsoft.com/office/drawing/2014/main" xmlns="" id="{23E4548C-CE4B-48AC-BC9E-938C7DD890ED}"/>
            </a:ext>
          </a:extLst>
        </xdr:cNvPr>
        <xdr:cNvSpPr txBox="1">
          <a:spLocks noChangeArrowheads="1"/>
        </xdr:cNvSpPr>
      </xdr:nvSpPr>
      <xdr:spPr bwMode="auto">
        <a:xfrm>
          <a:off x="9725025" y="13220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10</xdr:col>
      <xdr:colOff>0</xdr:colOff>
      <xdr:row>67</xdr:row>
      <xdr:rowOff>104775</xdr:rowOff>
    </xdr:from>
    <xdr:to>
      <xdr:col>10</xdr:col>
      <xdr:colOff>0</xdr:colOff>
      <xdr:row>68</xdr:row>
      <xdr:rowOff>133350</xdr:rowOff>
    </xdr:to>
    <xdr:sp macro="" textlink="">
      <xdr:nvSpPr>
        <xdr:cNvPr id="30" name="Text Box 31">
          <a:extLst>
            <a:ext uri="{FF2B5EF4-FFF2-40B4-BE49-F238E27FC236}">
              <a16:creationId xmlns:a16="http://schemas.microsoft.com/office/drawing/2014/main" xmlns="" id="{E43DC01C-D540-457F-A450-B79F33A5F970}"/>
            </a:ext>
          </a:extLst>
        </xdr:cNvPr>
        <xdr:cNvSpPr txBox="1">
          <a:spLocks noChangeArrowheads="1"/>
        </xdr:cNvSpPr>
      </xdr:nvSpPr>
      <xdr:spPr bwMode="auto">
        <a:xfrm>
          <a:off x="9725025" y="13677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10</xdr:col>
      <xdr:colOff>0</xdr:colOff>
      <xdr:row>72</xdr:row>
      <xdr:rowOff>180975</xdr:rowOff>
    </xdr:from>
    <xdr:to>
      <xdr:col>10</xdr:col>
      <xdr:colOff>0</xdr:colOff>
      <xdr:row>73</xdr:row>
      <xdr:rowOff>152400</xdr:rowOff>
    </xdr:to>
    <xdr:sp macro="" textlink="">
      <xdr:nvSpPr>
        <xdr:cNvPr id="31" name="Text Box 32">
          <a:extLst>
            <a:ext uri="{FF2B5EF4-FFF2-40B4-BE49-F238E27FC236}">
              <a16:creationId xmlns:a16="http://schemas.microsoft.com/office/drawing/2014/main" xmlns="" id="{9676BFAA-962B-4B7A-AF65-BBD574401BDE}"/>
            </a:ext>
          </a:extLst>
        </xdr:cNvPr>
        <xdr:cNvSpPr txBox="1">
          <a:spLocks noChangeArrowheads="1"/>
        </xdr:cNvSpPr>
      </xdr:nvSpPr>
      <xdr:spPr bwMode="auto">
        <a:xfrm>
          <a:off x="9725025" y="147256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10</xdr:col>
      <xdr:colOff>0</xdr:colOff>
      <xdr:row>73</xdr:row>
      <xdr:rowOff>104775</xdr:rowOff>
    </xdr:from>
    <xdr:to>
      <xdr:col>10</xdr:col>
      <xdr:colOff>0</xdr:colOff>
      <xdr:row>74</xdr:row>
      <xdr:rowOff>104775</xdr:rowOff>
    </xdr:to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5BD82334-18BA-42D0-8B4D-EC86A90BC305}"/>
            </a:ext>
          </a:extLst>
        </xdr:cNvPr>
        <xdr:cNvSpPr txBox="1">
          <a:spLocks noChangeArrowheads="1"/>
        </xdr:cNvSpPr>
      </xdr:nvSpPr>
      <xdr:spPr bwMode="auto">
        <a:xfrm>
          <a:off x="9725025" y="1483995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10</xdr:col>
      <xdr:colOff>0</xdr:colOff>
      <xdr:row>62</xdr:row>
      <xdr:rowOff>123825</xdr:rowOff>
    </xdr:from>
    <xdr:to>
      <xdr:col>10</xdr:col>
      <xdr:colOff>0</xdr:colOff>
      <xdr:row>64</xdr:row>
      <xdr:rowOff>123825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xmlns="" id="{CE49A738-11D7-432E-8B92-95BF2A0456D0}"/>
            </a:ext>
          </a:extLst>
        </xdr:cNvPr>
        <xdr:cNvSpPr txBox="1">
          <a:spLocks noChangeArrowheads="1"/>
        </xdr:cNvSpPr>
      </xdr:nvSpPr>
      <xdr:spPr bwMode="auto">
        <a:xfrm>
          <a:off x="9725025" y="1268730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41</xdr:row>
      <xdr:rowOff>38100</xdr:rowOff>
    </xdr:from>
    <xdr:to>
      <xdr:col>10</xdr:col>
      <xdr:colOff>0</xdr:colOff>
      <xdr:row>46</xdr:row>
      <xdr:rowOff>57150</xdr:rowOff>
    </xdr:to>
    <xdr:sp macro="" textlink="">
      <xdr:nvSpPr>
        <xdr:cNvPr id="34" name="Text Box 35">
          <a:extLst>
            <a:ext uri="{FF2B5EF4-FFF2-40B4-BE49-F238E27FC236}">
              <a16:creationId xmlns:a16="http://schemas.microsoft.com/office/drawing/2014/main" xmlns="" id="{BC411CCE-4ADB-4243-8F88-E3C1AC396D32}"/>
            </a:ext>
          </a:extLst>
        </xdr:cNvPr>
        <xdr:cNvSpPr txBox="1">
          <a:spLocks noChangeArrowheads="1"/>
        </xdr:cNvSpPr>
      </xdr:nvSpPr>
      <xdr:spPr bwMode="auto">
        <a:xfrm>
          <a:off x="9725025" y="8324850"/>
          <a:ext cx="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10</xdr:col>
      <xdr:colOff>0</xdr:colOff>
      <xdr:row>46</xdr:row>
      <xdr:rowOff>0</xdr:rowOff>
    </xdr:from>
    <xdr:to>
      <xdr:col>10</xdr:col>
      <xdr:colOff>0</xdr:colOff>
      <xdr:row>47</xdr:row>
      <xdr:rowOff>19050</xdr:rowOff>
    </xdr:to>
    <xdr:sp macro="" textlink="">
      <xdr:nvSpPr>
        <xdr:cNvPr id="35" name="Text Box 36">
          <a:extLst>
            <a:ext uri="{FF2B5EF4-FFF2-40B4-BE49-F238E27FC236}">
              <a16:creationId xmlns:a16="http://schemas.microsoft.com/office/drawing/2014/main" xmlns="" id="{EB7FA20F-7C34-4D0D-A5FE-1A09A6534B0D}"/>
            </a:ext>
          </a:extLst>
        </xdr:cNvPr>
        <xdr:cNvSpPr txBox="1">
          <a:spLocks noChangeArrowheads="1"/>
        </xdr:cNvSpPr>
      </xdr:nvSpPr>
      <xdr:spPr bwMode="auto">
        <a:xfrm>
          <a:off x="9725025" y="9334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10</xdr:col>
      <xdr:colOff>0</xdr:colOff>
      <xdr:row>39</xdr:row>
      <xdr:rowOff>114300</xdr:rowOff>
    </xdr:from>
    <xdr:to>
      <xdr:col>10</xdr:col>
      <xdr:colOff>0</xdr:colOff>
      <xdr:row>40</xdr:row>
      <xdr:rowOff>95250</xdr:rowOff>
    </xdr:to>
    <xdr:sp macro="" textlink="">
      <xdr:nvSpPr>
        <xdr:cNvPr id="36" name="Text Box 37">
          <a:extLst>
            <a:ext uri="{FF2B5EF4-FFF2-40B4-BE49-F238E27FC236}">
              <a16:creationId xmlns:a16="http://schemas.microsoft.com/office/drawing/2014/main" xmlns="" id="{7D12766B-2D7D-4D4D-957C-75098B174B4C}"/>
            </a:ext>
          </a:extLst>
        </xdr:cNvPr>
        <xdr:cNvSpPr txBox="1">
          <a:spLocks noChangeArrowheads="1"/>
        </xdr:cNvSpPr>
      </xdr:nvSpPr>
      <xdr:spPr bwMode="auto">
        <a:xfrm>
          <a:off x="9725025" y="798195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  <xdr:twoCellAnchor editAs="oneCell">
    <xdr:from>
      <xdr:col>8</xdr:col>
      <xdr:colOff>3086100</xdr:colOff>
      <xdr:row>71</xdr:row>
      <xdr:rowOff>175260</xdr:rowOff>
    </xdr:from>
    <xdr:to>
      <xdr:col>8</xdr:col>
      <xdr:colOff>3371850</xdr:colOff>
      <xdr:row>72</xdr:row>
      <xdr:rowOff>156211</xdr:rowOff>
    </xdr:to>
    <xdr:sp macro="" textlink="">
      <xdr:nvSpPr>
        <xdr:cNvPr id="37" name="Text Box 45">
          <a:extLst>
            <a:ext uri="{FF2B5EF4-FFF2-40B4-BE49-F238E27FC236}">
              <a16:creationId xmlns:a16="http://schemas.microsoft.com/office/drawing/2014/main" xmlns="" id="{49C6B6CF-76DD-4900-8E36-4D4639AF3C76}"/>
            </a:ext>
          </a:extLst>
        </xdr:cNvPr>
        <xdr:cNvSpPr txBox="1">
          <a:spLocks noChangeArrowheads="1"/>
        </xdr:cNvSpPr>
      </xdr:nvSpPr>
      <xdr:spPr bwMode="auto">
        <a:xfrm>
          <a:off x="8923020" y="14150340"/>
          <a:ext cx="285750" cy="16383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 editAs="oneCell">
    <xdr:from>
      <xdr:col>8</xdr:col>
      <xdr:colOff>2619375</xdr:colOff>
      <xdr:row>68</xdr:row>
      <xdr:rowOff>152400</xdr:rowOff>
    </xdr:from>
    <xdr:to>
      <xdr:col>8</xdr:col>
      <xdr:colOff>2924175</xdr:colOff>
      <xdr:row>70</xdr:row>
      <xdr:rowOff>38099</xdr:rowOff>
    </xdr:to>
    <xdr:sp macro="" textlink="">
      <xdr:nvSpPr>
        <xdr:cNvPr id="38" name="Text Box 46">
          <a:extLst>
            <a:ext uri="{FF2B5EF4-FFF2-40B4-BE49-F238E27FC236}">
              <a16:creationId xmlns:a16="http://schemas.microsoft.com/office/drawing/2014/main" xmlns="" id="{4C61C05D-916C-4F71-9806-2FCF9F7DEFA9}"/>
            </a:ext>
          </a:extLst>
        </xdr:cNvPr>
        <xdr:cNvSpPr txBox="1">
          <a:spLocks noChangeArrowheads="1"/>
        </xdr:cNvSpPr>
      </xdr:nvSpPr>
      <xdr:spPr bwMode="auto">
        <a:xfrm>
          <a:off x="8305800" y="13935075"/>
          <a:ext cx="304800" cy="2666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8</xdr:col>
      <xdr:colOff>990600</xdr:colOff>
      <xdr:row>5</xdr:row>
      <xdr:rowOff>133350</xdr:rowOff>
    </xdr:from>
    <xdr:to>
      <xdr:col>8</xdr:col>
      <xdr:colOff>2524125</xdr:colOff>
      <xdr:row>7</xdr:row>
      <xdr:rowOff>47625</xdr:rowOff>
    </xdr:to>
    <xdr:sp macro="" textlink="">
      <xdr:nvSpPr>
        <xdr:cNvPr id="39" name="Text Box 47">
          <a:extLst>
            <a:ext uri="{FF2B5EF4-FFF2-40B4-BE49-F238E27FC236}">
              <a16:creationId xmlns:a16="http://schemas.microsoft.com/office/drawing/2014/main" xmlns="" id="{8CC4CE8D-2126-4BBD-8CC5-C07389EDAE6F}"/>
            </a:ext>
          </a:extLst>
        </xdr:cNvPr>
        <xdr:cNvSpPr txBox="1">
          <a:spLocks noChangeArrowheads="1"/>
        </xdr:cNvSpPr>
      </xdr:nvSpPr>
      <xdr:spPr bwMode="auto">
        <a:xfrm>
          <a:off x="6677025" y="1104900"/>
          <a:ext cx="15335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15 123 MW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0.01686</cdr:x>
      <cdr:y>0.8216</cdr:y>
    </cdr:from>
    <cdr:to>
      <cdr:x>0.03615</cdr:x>
      <cdr:y>0.94043</cdr:y>
    </cdr:to>
    <cdr:sp macro="" textlink="">
      <cdr:nvSpPr>
        <cdr:cNvPr id="717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493" y="3266502"/>
          <a:ext cx="167350" cy="471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393699</xdr:colOff>
      <xdr:row>1</xdr:row>
      <xdr:rowOff>142873</xdr:rowOff>
    </xdr:from>
    <xdr:to>
      <xdr:col>14</xdr:col>
      <xdr:colOff>297391</xdr:colOff>
      <xdr:row>23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639BE95-F10E-4FC8-BC68-44263DD3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406400</xdr:colOff>
      <xdr:row>58</xdr:row>
      <xdr:rowOff>71967</xdr:rowOff>
    </xdr:from>
    <xdr:to>
      <xdr:col>14</xdr:col>
      <xdr:colOff>317500</xdr:colOff>
      <xdr:row>81</xdr:row>
      <xdr:rowOff>157692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F23B488-539A-411E-9F81-2DC4C8101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405342</xdr:colOff>
      <xdr:row>28</xdr:row>
      <xdr:rowOff>38100</xdr:rowOff>
    </xdr:from>
    <xdr:to>
      <xdr:col>14</xdr:col>
      <xdr:colOff>306917</xdr:colOff>
      <xdr:row>53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46E0B79-1E84-4E4D-A248-C610183D4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1</xdr:col>
      <xdr:colOff>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DBB1070-8B98-40F1-94D5-E6ECE6B86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66</xdr:row>
      <xdr:rowOff>142875</xdr:rowOff>
    </xdr:from>
    <xdr:to>
      <xdr:col>1</xdr:col>
      <xdr:colOff>0</xdr:colOff>
      <xdr:row>83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44458216-3A24-4762-9745-3885F6224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23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702AEF4C-F3BF-4B46-B416-3B4411CC5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66</xdr:row>
      <xdr:rowOff>123825</xdr:rowOff>
    </xdr:from>
    <xdr:to>
      <xdr:col>1</xdr:col>
      <xdr:colOff>0</xdr:colOff>
      <xdr:row>83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12E48AED-AFB6-4400-9732-8199B6238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57150</xdr:colOff>
      <xdr:row>4</xdr:row>
      <xdr:rowOff>180975</xdr:rowOff>
    </xdr:from>
    <xdr:to>
      <xdr:col>12</xdr:col>
      <xdr:colOff>285750</xdr:colOff>
      <xdr:row>29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5797953-7AB1-4D9C-B5B9-74C1BEEBC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85725</xdr:colOff>
      <xdr:row>64</xdr:row>
      <xdr:rowOff>152399</xdr:rowOff>
    </xdr:from>
    <xdr:to>
      <xdr:col>12</xdr:col>
      <xdr:colOff>276225</xdr:colOff>
      <xdr:row>88</xdr:row>
      <xdr:rowOff>19049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A07FC3C0-C1CD-4C05-A527-11C74ACE0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36</xdr:row>
      <xdr:rowOff>133350</xdr:rowOff>
    </xdr:from>
    <xdr:to>
      <xdr:col>1</xdr:col>
      <xdr:colOff>0</xdr:colOff>
      <xdr:row>56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E182EE72-008C-481F-B7B9-FFFF2E065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72</xdr:row>
      <xdr:rowOff>85725</xdr:rowOff>
    </xdr:from>
    <xdr:to>
      <xdr:col>1</xdr:col>
      <xdr:colOff>0</xdr:colOff>
      <xdr:row>73</xdr:row>
      <xdr:rowOff>76200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xmlns="" id="{4C50ED21-FA4B-41B4-BE51-6A777E1C4F64}"/>
            </a:ext>
          </a:extLst>
        </xdr:cNvPr>
        <xdr:cNvSpPr txBox="1">
          <a:spLocks noChangeArrowheads="1"/>
        </xdr:cNvSpPr>
      </xdr:nvSpPr>
      <xdr:spPr bwMode="auto">
        <a:xfrm>
          <a:off x="142875" y="1332547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6%</a:t>
          </a:r>
        </a:p>
      </xdr:txBody>
    </xdr:sp>
    <xdr:clientData/>
  </xdr:twoCellAnchor>
  <xdr:twoCellAnchor>
    <xdr:from>
      <xdr:col>1</xdr:col>
      <xdr:colOff>0</xdr:colOff>
      <xdr:row>76</xdr:row>
      <xdr:rowOff>66675</xdr:rowOff>
    </xdr:from>
    <xdr:to>
      <xdr:col>1</xdr:col>
      <xdr:colOff>0</xdr:colOff>
      <xdr:row>78</xdr:row>
      <xdr:rowOff>152400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F382465B-6B1B-4E3F-BBEE-DE9968D69410}"/>
            </a:ext>
          </a:extLst>
        </xdr:cNvPr>
        <xdr:cNvSpPr txBox="1">
          <a:spLocks noChangeArrowheads="1"/>
        </xdr:cNvSpPr>
      </xdr:nvSpPr>
      <xdr:spPr bwMode="auto">
        <a:xfrm>
          <a:off x="142875" y="1408747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94%</a:t>
          </a:r>
        </a:p>
      </xdr:txBody>
    </xdr:sp>
    <xdr:clientData/>
  </xdr:twoCellAnchor>
  <xdr:twoCellAnchor>
    <xdr:from>
      <xdr:col>1</xdr:col>
      <xdr:colOff>0</xdr:colOff>
      <xdr:row>76</xdr:row>
      <xdr:rowOff>142875</xdr:rowOff>
    </xdr:from>
    <xdr:to>
      <xdr:col>1</xdr:col>
      <xdr:colOff>0</xdr:colOff>
      <xdr:row>78</xdr:row>
      <xdr:rowOff>123825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40A15FBB-B720-400F-9978-4F7BEAC67F74}"/>
            </a:ext>
          </a:extLst>
        </xdr:cNvPr>
        <xdr:cNvSpPr txBox="1">
          <a:spLocks noChangeArrowheads="1"/>
        </xdr:cNvSpPr>
      </xdr:nvSpPr>
      <xdr:spPr bwMode="auto">
        <a:xfrm>
          <a:off x="142875" y="14163675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</xdr:col>
      <xdr:colOff>0</xdr:colOff>
      <xdr:row>79</xdr:row>
      <xdr:rowOff>104775</xdr:rowOff>
    </xdr:from>
    <xdr:to>
      <xdr:col>1</xdr:col>
      <xdr:colOff>0</xdr:colOff>
      <xdr:row>80</xdr:row>
      <xdr:rowOff>47625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xmlns="" id="{8E70516A-A8F5-497D-972C-087B2C4AC8B1}"/>
            </a:ext>
          </a:extLst>
        </xdr:cNvPr>
        <xdr:cNvSpPr txBox="1">
          <a:spLocks noChangeArrowheads="1"/>
        </xdr:cNvSpPr>
      </xdr:nvSpPr>
      <xdr:spPr bwMode="auto">
        <a:xfrm>
          <a:off x="142875" y="146970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</xdr:col>
      <xdr:colOff>0</xdr:colOff>
      <xdr:row>75</xdr:row>
      <xdr:rowOff>66675</xdr:rowOff>
    </xdr:from>
    <xdr:to>
      <xdr:col>1</xdr:col>
      <xdr:colOff>0</xdr:colOff>
      <xdr:row>76</xdr:row>
      <xdr:rowOff>76200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xmlns="" id="{BA7C7122-2E35-4F7C-9627-165D82C5933C}"/>
            </a:ext>
          </a:extLst>
        </xdr:cNvPr>
        <xdr:cNvSpPr txBox="1">
          <a:spLocks noChangeArrowheads="1"/>
        </xdr:cNvSpPr>
      </xdr:nvSpPr>
      <xdr:spPr bwMode="auto">
        <a:xfrm>
          <a:off x="142875" y="13896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95%</a:t>
          </a:r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1</xdr:col>
      <xdr:colOff>0</xdr:colOff>
      <xdr:row>69</xdr:row>
      <xdr:rowOff>0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xmlns="" id="{39D77D4F-C373-4F55-938F-5D4EB016616C}"/>
            </a:ext>
          </a:extLst>
        </xdr:cNvPr>
        <xdr:cNvSpPr txBox="1">
          <a:spLocks noChangeArrowheads="1"/>
        </xdr:cNvSpPr>
      </xdr:nvSpPr>
      <xdr:spPr bwMode="auto">
        <a:xfrm>
          <a:off x="142875" y="124682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</xdr:col>
      <xdr:colOff>0</xdr:colOff>
      <xdr:row>78</xdr:row>
      <xdr:rowOff>114300</xdr:rowOff>
    </xdr:from>
    <xdr:to>
      <xdr:col>1</xdr:col>
      <xdr:colOff>0</xdr:colOff>
      <xdr:row>79</xdr:row>
      <xdr:rowOff>95250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xmlns="" id="{0C3264A0-6DFA-4A7B-94C4-5347C171A83F}"/>
            </a:ext>
          </a:extLst>
        </xdr:cNvPr>
        <xdr:cNvSpPr txBox="1">
          <a:spLocks noChangeArrowheads="1"/>
        </xdr:cNvSpPr>
      </xdr:nvSpPr>
      <xdr:spPr bwMode="auto">
        <a:xfrm flipV="1">
          <a:off x="142875" y="14516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86%</a:t>
          </a:r>
        </a:p>
      </xdr:txBody>
    </xdr:sp>
    <xdr:clientData/>
  </xdr:twoCellAnchor>
  <xdr:twoCellAnchor>
    <xdr:from>
      <xdr:col>1</xdr:col>
      <xdr:colOff>0</xdr:colOff>
      <xdr:row>79</xdr:row>
      <xdr:rowOff>190500</xdr:rowOff>
    </xdr:from>
    <xdr:to>
      <xdr:col>1</xdr:col>
      <xdr:colOff>0</xdr:colOff>
      <xdr:row>80</xdr:row>
      <xdr:rowOff>142875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xmlns="" id="{88CD98A3-9780-4B2A-AC61-F3040A18EAC2}"/>
            </a:ext>
          </a:extLst>
        </xdr:cNvPr>
        <xdr:cNvSpPr txBox="1">
          <a:spLocks noChangeArrowheads="1"/>
        </xdr:cNvSpPr>
      </xdr:nvSpPr>
      <xdr:spPr bwMode="auto">
        <a:xfrm>
          <a:off x="142875" y="147828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14%</a:t>
          </a:r>
        </a:p>
      </xdr:txBody>
    </xdr:sp>
    <xdr:clientData/>
  </xdr:twoCellAnchor>
  <xdr:twoCellAnchor>
    <xdr:from>
      <xdr:col>7</xdr:col>
      <xdr:colOff>76200</xdr:colOff>
      <xdr:row>35</xdr:row>
      <xdr:rowOff>161925</xdr:rowOff>
    </xdr:from>
    <xdr:to>
      <xdr:col>12</xdr:col>
      <xdr:colOff>285750</xdr:colOff>
      <xdr:row>58</xdr:row>
      <xdr:rowOff>180975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E4E07826-3446-4B5A-8C2C-169729066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37</xdr:row>
      <xdr:rowOff>9525</xdr:rowOff>
    </xdr:from>
    <xdr:to>
      <xdr:col>1</xdr:col>
      <xdr:colOff>0</xdr:colOff>
      <xdr:row>56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61DED9CD-595D-4D6D-B4BF-80B3F9CC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12</xdr:row>
      <xdr:rowOff>180975</xdr:rowOff>
    </xdr:from>
    <xdr:to>
      <xdr:col>1</xdr:col>
      <xdr:colOff>0</xdr:colOff>
      <xdr:row>14</xdr:row>
      <xdr:rowOff>9525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xmlns="" id="{0F088C8E-9206-4C8F-9F9D-3ECC455C25CB}"/>
            </a:ext>
          </a:extLst>
        </xdr:cNvPr>
        <xdr:cNvSpPr txBox="1">
          <a:spLocks noChangeArrowheads="1"/>
        </xdr:cNvSpPr>
      </xdr:nvSpPr>
      <xdr:spPr bwMode="auto">
        <a:xfrm>
          <a:off x="142875" y="2447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1</xdr:col>
      <xdr:colOff>0</xdr:colOff>
      <xdr:row>42</xdr:row>
      <xdr:rowOff>85725</xdr:rowOff>
    </xdr:from>
    <xdr:to>
      <xdr:col>1</xdr:col>
      <xdr:colOff>0</xdr:colOff>
      <xdr:row>44</xdr:row>
      <xdr:rowOff>19050</xdr:rowOff>
    </xdr:to>
    <xdr:sp macro="" textlink="">
      <xdr:nvSpPr>
        <xdr:cNvPr id="20" name="Text Box 23">
          <a:extLst>
            <a:ext uri="{FF2B5EF4-FFF2-40B4-BE49-F238E27FC236}">
              <a16:creationId xmlns:a16="http://schemas.microsoft.com/office/drawing/2014/main" xmlns="" id="{39B0C700-C1F4-49F6-8F9B-6245A8529F1B}"/>
            </a:ext>
          </a:extLst>
        </xdr:cNvPr>
        <xdr:cNvSpPr txBox="1">
          <a:spLocks noChangeArrowheads="1"/>
        </xdr:cNvSpPr>
      </xdr:nvSpPr>
      <xdr:spPr bwMode="auto">
        <a:xfrm>
          <a:off x="142875" y="77628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</xdr:col>
      <xdr:colOff>0</xdr:colOff>
      <xdr:row>42</xdr:row>
      <xdr:rowOff>123825</xdr:rowOff>
    </xdr:from>
    <xdr:to>
      <xdr:col>1</xdr:col>
      <xdr:colOff>0</xdr:colOff>
      <xdr:row>44</xdr:row>
      <xdr:rowOff>57150</xdr:rowOff>
    </xdr:to>
    <xdr:sp macro="" textlink="">
      <xdr:nvSpPr>
        <xdr:cNvPr id="21" name="Text Box 24">
          <a:extLst>
            <a:ext uri="{FF2B5EF4-FFF2-40B4-BE49-F238E27FC236}">
              <a16:creationId xmlns:a16="http://schemas.microsoft.com/office/drawing/2014/main" xmlns="" id="{3C39BA68-F7AB-4B92-9806-E2CA863E0BF5}"/>
            </a:ext>
          </a:extLst>
        </xdr:cNvPr>
        <xdr:cNvSpPr txBox="1">
          <a:spLocks noChangeArrowheads="1"/>
        </xdr:cNvSpPr>
      </xdr:nvSpPr>
      <xdr:spPr bwMode="auto">
        <a:xfrm>
          <a:off x="142875" y="78009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12</xdr:col>
      <xdr:colOff>0</xdr:colOff>
      <xdr:row>78</xdr:row>
      <xdr:rowOff>104775</xdr:rowOff>
    </xdr:from>
    <xdr:to>
      <xdr:col>12</xdr:col>
      <xdr:colOff>0</xdr:colOff>
      <xdr:row>79</xdr:row>
      <xdr:rowOff>57150</xdr:rowOff>
    </xdr:to>
    <xdr:sp macro="" textlink="">
      <xdr:nvSpPr>
        <xdr:cNvPr id="22" name="Text Box 25">
          <a:extLst>
            <a:ext uri="{FF2B5EF4-FFF2-40B4-BE49-F238E27FC236}">
              <a16:creationId xmlns:a16="http://schemas.microsoft.com/office/drawing/2014/main" xmlns="" id="{6B87F7AB-39BC-40C3-9513-AD7B1D56BD84}"/>
            </a:ext>
          </a:extLst>
        </xdr:cNvPr>
        <xdr:cNvSpPr txBox="1">
          <a:spLocks noChangeArrowheads="1"/>
        </xdr:cNvSpPr>
      </xdr:nvSpPr>
      <xdr:spPr bwMode="auto">
        <a:xfrm>
          <a:off x="9334500" y="14506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74</xdr:row>
      <xdr:rowOff>180975</xdr:rowOff>
    </xdr:from>
    <xdr:to>
      <xdr:col>12</xdr:col>
      <xdr:colOff>0</xdr:colOff>
      <xdr:row>76</xdr:row>
      <xdr:rowOff>9525</xdr:rowOff>
    </xdr:to>
    <xdr:sp macro="" textlink="">
      <xdr:nvSpPr>
        <xdr:cNvPr id="23" name="Text Box 26">
          <a:extLst>
            <a:ext uri="{FF2B5EF4-FFF2-40B4-BE49-F238E27FC236}">
              <a16:creationId xmlns:a16="http://schemas.microsoft.com/office/drawing/2014/main" xmlns="" id="{8F5C8421-3A60-4808-AC99-834E9D4B059C}"/>
            </a:ext>
          </a:extLst>
        </xdr:cNvPr>
        <xdr:cNvSpPr txBox="1">
          <a:spLocks noChangeArrowheads="1"/>
        </xdr:cNvSpPr>
      </xdr:nvSpPr>
      <xdr:spPr bwMode="auto">
        <a:xfrm>
          <a:off x="9334500" y="13820775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12</xdr:col>
      <xdr:colOff>0</xdr:colOff>
      <xdr:row>73</xdr:row>
      <xdr:rowOff>66675</xdr:rowOff>
    </xdr:from>
    <xdr:to>
      <xdr:col>12</xdr:col>
      <xdr:colOff>0</xdr:colOff>
      <xdr:row>74</xdr:row>
      <xdr:rowOff>28575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xmlns="" id="{45828C20-E1CC-4318-9DE3-548F845E2287}"/>
            </a:ext>
          </a:extLst>
        </xdr:cNvPr>
        <xdr:cNvSpPr txBox="1">
          <a:spLocks noChangeArrowheads="1"/>
        </xdr:cNvSpPr>
      </xdr:nvSpPr>
      <xdr:spPr bwMode="auto">
        <a:xfrm>
          <a:off x="9334500" y="135064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12</xdr:col>
      <xdr:colOff>0</xdr:colOff>
      <xdr:row>75</xdr:row>
      <xdr:rowOff>104775</xdr:rowOff>
    </xdr:from>
    <xdr:to>
      <xdr:col>12</xdr:col>
      <xdr:colOff>0</xdr:colOff>
      <xdr:row>76</xdr:row>
      <xdr:rowOff>133350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xmlns="" id="{E0CBC888-CE80-49DB-A0A8-056C5834390F}"/>
            </a:ext>
          </a:extLst>
        </xdr:cNvPr>
        <xdr:cNvSpPr txBox="1">
          <a:spLocks noChangeArrowheads="1"/>
        </xdr:cNvSpPr>
      </xdr:nvSpPr>
      <xdr:spPr bwMode="auto">
        <a:xfrm>
          <a:off x="9334500" y="139350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12</xdr:col>
      <xdr:colOff>0</xdr:colOff>
      <xdr:row>79</xdr:row>
      <xdr:rowOff>180975</xdr:rowOff>
    </xdr:from>
    <xdr:to>
      <xdr:col>12</xdr:col>
      <xdr:colOff>0</xdr:colOff>
      <xdr:row>80</xdr:row>
      <xdr:rowOff>152400</xdr:rowOff>
    </xdr:to>
    <xdr:sp macro="" textlink="">
      <xdr:nvSpPr>
        <xdr:cNvPr id="26" name="Text Box 29">
          <a:extLst>
            <a:ext uri="{FF2B5EF4-FFF2-40B4-BE49-F238E27FC236}">
              <a16:creationId xmlns:a16="http://schemas.microsoft.com/office/drawing/2014/main" xmlns="" id="{C25D90BA-9C8F-41F4-8B11-32E1E9298F44}"/>
            </a:ext>
          </a:extLst>
        </xdr:cNvPr>
        <xdr:cNvSpPr txBox="1">
          <a:spLocks noChangeArrowheads="1"/>
        </xdr:cNvSpPr>
      </xdr:nvSpPr>
      <xdr:spPr bwMode="auto">
        <a:xfrm>
          <a:off x="9334500" y="147732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12</xdr:col>
      <xdr:colOff>0</xdr:colOff>
      <xdr:row>80</xdr:row>
      <xdr:rowOff>104775</xdr:rowOff>
    </xdr:from>
    <xdr:to>
      <xdr:col>12</xdr:col>
      <xdr:colOff>0</xdr:colOff>
      <xdr:row>81</xdr:row>
      <xdr:rowOff>104775</xdr:rowOff>
    </xdr:to>
    <xdr:sp macro="" textlink="">
      <xdr:nvSpPr>
        <xdr:cNvPr id="27" name="Text Box 30">
          <a:extLst>
            <a:ext uri="{FF2B5EF4-FFF2-40B4-BE49-F238E27FC236}">
              <a16:creationId xmlns:a16="http://schemas.microsoft.com/office/drawing/2014/main" xmlns="" id="{CDB04D57-3D06-4F4B-9642-68AE6E2CCF8C}"/>
            </a:ext>
          </a:extLst>
        </xdr:cNvPr>
        <xdr:cNvSpPr txBox="1">
          <a:spLocks noChangeArrowheads="1"/>
        </xdr:cNvSpPr>
      </xdr:nvSpPr>
      <xdr:spPr bwMode="auto">
        <a:xfrm>
          <a:off x="9334500" y="1488757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</xdr:col>
      <xdr:colOff>0</xdr:colOff>
      <xdr:row>71</xdr:row>
      <xdr:rowOff>123825</xdr:rowOff>
    </xdr:from>
    <xdr:to>
      <xdr:col>1</xdr:col>
      <xdr:colOff>0</xdr:colOff>
      <xdr:row>72</xdr:row>
      <xdr:rowOff>123825</xdr:rowOff>
    </xdr:to>
    <xdr:sp macro="" textlink="">
      <xdr:nvSpPr>
        <xdr:cNvPr id="28" name="Text Box 31">
          <a:extLst>
            <a:ext uri="{FF2B5EF4-FFF2-40B4-BE49-F238E27FC236}">
              <a16:creationId xmlns:a16="http://schemas.microsoft.com/office/drawing/2014/main" xmlns="" id="{F4EE6C7C-CC3F-4C57-9A60-058CFE0BAE23}"/>
            </a:ext>
          </a:extLst>
        </xdr:cNvPr>
        <xdr:cNvSpPr txBox="1">
          <a:spLocks noChangeArrowheads="1"/>
        </xdr:cNvSpPr>
      </xdr:nvSpPr>
      <xdr:spPr bwMode="auto">
        <a:xfrm>
          <a:off x="142875" y="13163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46</xdr:row>
      <xdr:rowOff>38100</xdr:rowOff>
    </xdr:from>
    <xdr:to>
      <xdr:col>12</xdr:col>
      <xdr:colOff>0</xdr:colOff>
      <xdr:row>53</xdr:row>
      <xdr:rowOff>57150</xdr:rowOff>
    </xdr:to>
    <xdr:sp macro="" textlink="">
      <xdr:nvSpPr>
        <xdr:cNvPr id="29" name="Text Box 32">
          <a:extLst>
            <a:ext uri="{FF2B5EF4-FFF2-40B4-BE49-F238E27FC236}">
              <a16:creationId xmlns:a16="http://schemas.microsoft.com/office/drawing/2014/main" xmlns="" id="{72732B99-4308-443A-B051-3F447A2E853F}"/>
            </a:ext>
          </a:extLst>
        </xdr:cNvPr>
        <xdr:cNvSpPr txBox="1">
          <a:spLocks noChangeArrowheads="1"/>
        </xdr:cNvSpPr>
      </xdr:nvSpPr>
      <xdr:spPr bwMode="auto">
        <a:xfrm>
          <a:off x="9334500" y="8420100"/>
          <a:ext cx="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53</xdr:row>
      <xdr:rowOff>0</xdr:rowOff>
    </xdr:from>
    <xdr:to>
      <xdr:col>12</xdr:col>
      <xdr:colOff>0</xdr:colOff>
      <xdr:row>54</xdr:row>
      <xdr:rowOff>19050</xdr:rowOff>
    </xdr:to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xmlns="" id="{184DF996-5C0F-4BFA-B863-33909200757A}"/>
            </a:ext>
          </a:extLst>
        </xdr:cNvPr>
        <xdr:cNvSpPr txBox="1">
          <a:spLocks noChangeArrowheads="1"/>
        </xdr:cNvSpPr>
      </xdr:nvSpPr>
      <xdr:spPr bwMode="auto">
        <a:xfrm>
          <a:off x="9334500" y="95154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12</xdr:col>
      <xdr:colOff>0</xdr:colOff>
      <xdr:row>44</xdr:row>
      <xdr:rowOff>114300</xdr:rowOff>
    </xdr:from>
    <xdr:to>
      <xdr:col>12</xdr:col>
      <xdr:colOff>0</xdr:colOff>
      <xdr:row>45</xdr:row>
      <xdr:rowOff>95250</xdr:rowOff>
    </xdr:to>
    <xdr:sp macro="" textlink="">
      <xdr:nvSpPr>
        <xdr:cNvPr id="31" name="Text Box 34">
          <a:extLst>
            <a:ext uri="{FF2B5EF4-FFF2-40B4-BE49-F238E27FC236}">
              <a16:creationId xmlns:a16="http://schemas.microsoft.com/office/drawing/2014/main" xmlns="" id="{9B661609-C2C3-4790-B865-86FF494213D9}"/>
            </a:ext>
          </a:extLst>
        </xdr:cNvPr>
        <xdr:cNvSpPr txBox="1">
          <a:spLocks noChangeArrowheads="1"/>
        </xdr:cNvSpPr>
      </xdr:nvSpPr>
      <xdr:spPr bwMode="auto">
        <a:xfrm>
          <a:off x="9334500" y="81629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0.26572</cdr:x>
      <cdr:y>0.51934</cdr:y>
    </cdr:from>
    <cdr:to>
      <cdr:x>0.32858</cdr:x>
      <cdr:y>0.59283</cdr:y>
    </cdr:to>
    <cdr:sp macro="" textlink="">
      <cdr:nvSpPr>
        <cdr:cNvPr id="2170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59" y="1502029"/>
          <a:ext cx="46108" cy="21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cdr:txBody>
    </cdr:sp>
  </cdr:relSizeAnchor>
  <cdr:relSizeAnchor xmlns:cdr="http://schemas.openxmlformats.org/drawingml/2006/chartDrawing">
    <cdr:from>
      <cdr:x>0.30922</cdr:x>
      <cdr:y>0.16131</cdr:y>
    </cdr:from>
    <cdr:to>
      <cdr:x>0.63139</cdr:x>
      <cdr:y>0.21885</cdr:y>
    </cdr:to>
    <cdr:sp macro="" textlink="">
      <cdr:nvSpPr>
        <cdr:cNvPr id="217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8" y="468028"/>
          <a:ext cx="236284" cy="163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0.35969</cdr:x>
      <cdr:y>0.1804</cdr:y>
    </cdr:from>
    <cdr:to>
      <cdr:x>0.70948</cdr:x>
      <cdr:y>0.34394</cdr:y>
    </cdr:to>
    <cdr:sp macro="" textlink="">
      <cdr:nvSpPr>
        <cdr:cNvPr id="218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982" y="465114"/>
          <a:ext cx="256546" cy="446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5 051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 :    856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0.39384</cdr:x>
      <cdr:y>0.52478</cdr:y>
    </cdr:from>
    <cdr:to>
      <cdr:x>0.44692</cdr:x>
      <cdr:y>0.58444</cdr:y>
    </cdr:to>
    <cdr:sp macro="" textlink="">
      <cdr:nvSpPr>
        <cdr:cNvPr id="219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030" y="1326402"/>
          <a:ext cx="38929" cy="148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51%</a:t>
          </a:r>
        </a:p>
      </cdr:txBody>
    </cdr:sp>
  </cdr:relSizeAnchor>
  <cdr:relSizeAnchor xmlns:cdr="http://schemas.openxmlformats.org/drawingml/2006/chartDrawing">
    <cdr:from>
      <cdr:x>0.52067</cdr:x>
      <cdr:y>0.52478</cdr:y>
    </cdr:from>
    <cdr:to>
      <cdr:x>0.5757</cdr:x>
      <cdr:y>0.60729</cdr:y>
    </cdr:to>
    <cdr:sp macro="" textlink="">
      <cdr:nvSpPr>
        <cdr:cNvPr id="219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4" y="1326402"/>
          <a:ext cx="40365" cy="205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49%</a:t>
          </a:r>
        </a:p>
      </cdr:txBody>
    </cdr:sp>
  </cdr:relSizeAnchor>
  <cdr:relSizeAnchor xmlns:cdr="http://schemas.openxmlformats.org/drawingml/2006/chartDrawing">
    <cdr:from>
      <cdr:x>0.67337</cdr:x>
      <cdr:y>0.66261</cdr:y>
    </cdr:from>
    <cdr:to>
      <cdr:x>0.75886</cdr:x>
      <cdr:y>0.71792</cdr:y>
    </cdr:to>
    <cdr:sp macro="" textlink="">
      <cdr:nvSpPr>
        <cdr:cNvPr id="2191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044" y="1669950"/>
          <a:ext cx="62701" cy="13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0.31379</cdr:x>
      <cdr:y>0.17171</cdr:y>
    </cdr:from>
    <cdr:to>
      <cdr:x>0.83718</cdr:x>
      <cdr:y>0.3216</cdr:y>
    </cdr:to>
    <cdr:sp macro="" textlink="">
      <cdr:nvSpPr>
        <cdr:cNvPr id="2201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318" y="452850"/>
          <a:ext cx="383862" cy="420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4 642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 745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0.27714</cdr:x>
      <cdr:y>0.29937</cdr:y>
    </cdr:from>
    <cdr:to>
      <cdr:x>0.34704</cdr:x>
      <cdr:y>0.36575</cdr:y>
    </cdr:to>
    <cdr:sp macro="" textlink="">
      <cdr:nvSpPr>
        <cdr:cNvPr id="332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084" y="1308842"/>
          <a:ext cx="319583" cy="290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55%</a:t>
          </a:r>
        </a:p>
      </cdr:txBody>
    </cdr:sp>
  </cdr:relSizeAnchor>
  <cdr:relSizeAnchor xmlns:cdr="http://schemas.openxmlformats.org/drawingml/2006/chartDrawing">
    <cdr:from>
      <cdr:x>0.47023</cdr:x>
      <cdr:y>0.43563</cdr:y>
    </cdr:from>
    <cdr:to>
      <cdr:x>0.53501</cdr:x>
      <cdr:y>0.50298</cdr:y>
    </cdr:to>
    <cdr:sp macro="" textlink="">
      <cdr:nvSpPr>
        <cdr:cNvPr id="332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9876" y="1576770"/>
          <a:ext cx="296174" cy="243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41%</a:t>
          </a:r>
        </a:p>
      </cdr:txBody>
    </cdr:sp>
  </cdr:relSizeAnchor>
  <cdr:relSizeAnchor xmlns:cdr="http://schemas.openxmlformats.org/drawingml/2006/chartDrawing">
    <cdr:from>
      <cdr:x>0.64361</cdr:x>
      <cdr:y>0.78693</cdr:y>
    </cdr:from>
    <cdr:to>
      <cdr:x>0.73482</cdr:x>
      <cdr:y>0.85412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600" y="3440441"/>
          <a:ext cx="417012" cy="293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1,3%</a:t>
          </a:r>
        </a:p>
      </cdr:txBody>
    </cdr:sp>
  </cdr:relSizeAnchor>
  <cdr:relSizeAnchor xmlns:cdr="http://schemas.openxmlformats.org/drawingml/2006/chartDrawing">
    <cdr:from>
      <cdr:x>0.83791</cdr:x>
      <cdr:y>0.76966</cdr:y>
    </cdr:from>
    <cdr:to>
      <cdr:x>0.92462</cdr:x>
      <cdr:y>0.8357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0925" y="3364915"/>
          <a:ext cx="396438" cy="2887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2,9%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0.28261</cdr:x>
      <cdr:y>0.14083</cdr:y>
    </cdr:from>
    <cdr:to>
      <cdr:x>0.71429</cdr:x>
      <cdr:y>0.25122</cdr:y>
    </cdr:to>
    <cdr:sp macro="" textlink="">
      <cdr:nvSpPr>
        <cdr:cNvPr id="333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1331" y="549959"/>
          <a:ext cx="1957170" cy="4311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75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 :   54 449  GW.h</a:t>
          </a:r>
        </a:p>
        <a:p xmlns:a="http://schemas.openxmlformats.org/drawingml/2006/main">
          <a:pPr algn="l" rtl="0">
            <a:defRPr sz="1000"/>
          </a:pPr>
          <a:r>
            <a:rPr lang="es-ES" sz="875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 :     2 520 GW.h</a:t>
          </a:r>
        </a:p>
        <a:p xmlns:a="http://schemas.openxmlformats.org/drawingml/2006/main">
          <a:pPr algn="l" rtl="0">
            <a:defRPr sz="1000"/>
          </a:pPr>
          <a:endParaRPr lang="es-ES" sz="875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0.71164</cdr:x>
      <cdr:y>0.60341</cdr:y>
    </cdr:from>
    <cdr:to>
      <cdr:x>0.78594</cdr:x>
      <cdr:y>0.66777</cdr:y>
    </cdr:to>
    <cdr:sp macro="" textlink="">
      <cdr:nvSpPr>
        <cdr:cNvPr id="333826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3567" y="1588512"/>
          <a:ext cx="276006" cy="169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79%</a:t>
          </a:r>
        </a:p>
      </cdr:txBody>
    </cdr:sp>
  </cdr:relSizeAnchor>
  <cdr:relSizeAnchor xmlns:cdr="http://schemas.openxmlformats.org/drawingml/2006/chartDrawing">
    <cdr:from>
      <cdr:x>0.39492</cdr:x>
      <cdr:y>0.33028</cdr:y>
    </cdr:from>
    <cdr:to>
      <cdr:x>0.45802</cdr:x>
      <cdr:y>0.39416</cdr:y>
    </cdr:to>
    <cdr:sp macro="" textlink="">
      <cdr:nvSpPr>
        <cdr:cNvPr id="33382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7039" y="864432"/>
          <a:ext cx="235284" cy="1687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1%</a:t>
          </a:r>
        </a:p>
      </cdr:txBody>
    </cdr:sp>
  </cdr:relSizeAnchor>
  <cdr:relSizeAnchor xmlns:cdr="http://schemas.openxmlformats.org/drawingml/2006/chartDrawing">
    <cdr:from>
      <cdr:x>0.34916</cdr:x>
      <cdr:y>0.5182</cdr:y>
    </cdr:from>
    <cdr:to>
      <cdr:x>0.42346</cdr:x>
      <cdr:y>0.58232</cdr:y>
    </cdr:to>
    <cdr:sp macro="" textlink="">
      <cdr:nvSpPr>
        <cdr:cNvPr id="333829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2976" y="2181648"/>
          <a:ext cx="345361" cy="269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99%</a:t>
          </a:r>
        </a:p>
      </cdr:txBody>
    </cdr:sp>
  </cdr:relSizeAnchor>
  <cdr:relSizeAnchor xmlns:cdr="http://schemas.openxmlformats.org/drawingml/2006/chartDrawing">
    <cdr:from>
      <cdr:x>0.59084</cdr:x>
      <cdr:y>0.67207</cdr:y>
    </cdr:from>
    <cdr:to>
      <cdr:x>0.66097</cdr:x>
      <cdr:y>0.73735</cdr:y>
    </cdr:to>
    <cdr:sp macro="" textlink="">
      <cdr:nvSpPr>
        <cdr:cNvPr id="333830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8791" y="2643819"/>
          <a:ext cx="317963" cy="25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21%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0.38841</cdr:x>
      <cdr:y>0.21088</cdr:y>
    </cdr:from>
    <cdr:to>
      <cdr:x>0.62943</cdr:x>
      <cdr:y>0.30059</cdr:y>
    </cdr:to>
    <cdr:sp macro="" textlink="">
      <cdr:nvSpPr>
        <cdr:cNvPr id="2232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042" y="518944"/>
          <a:ext cx="176774" cy="215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0.25247</cdr:x>
      <cdr:y>0.71312</cdr:y>
    </cdr:from>
    <cdr:to>
      <cdr:x>0.31784</cdr:x>
      <cdr:y>0.78145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921" y="2859627"/>
          <a:ext cx="320789" cy="274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36%</a:t>
          </a:r>
        </a:p>
      </cdr:txBody>
    </cdr:sp>
  </cdr:relSizeAnchor>
  <cdr:relSizeAnchor xmlns:cdr="http://schemas.openxmlformats.org/drawingml/2006/chartDrawing">
    <cdr:from>
      <cdr:x>0.44522</cdr:x>
      <cdr:y>0.57767</cdr:y>
    </cdr:from>
    <cdr:to>
      <cdr:x>0.5066</cdr:x>
      <cdr:y>0.62364</cdr:y>
    </cdr:to>
    <cdr:sp macro="" textlink="">
      <cdr:nvSpPr>
        <cdr:cNvPr id="174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84822" y="2316480"/>
          <a:ext cx="301204" cy="18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cdr:txBody>
    </cdr:sp>
  </cdr:relSizeAnchor>
  <cdr:relSizeAnchor xmlns:cdr="http://schemas.openxmlformats.org/drawingml/2006/chartDrawing">
    <cdr:from>
      <cdr:x>0.49927</cdr:x>
      <cdr:y>0.47995</cdr:y>
    </cdr:from>
    <cdr:to>
      <cdr:x>0.51614</cdr:x>
      <cdr:y>0.53843</cdr:y>
    </cdr:to>
    <cdr:sp macro="" textlink="">
      <cdr:nvSpPr>
        <cdr:cNvPr id="174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6934" y="1380823"/>
          <a:ext cx="73116" cy="166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50" b="0" i="0" strike="noStrike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cdr:txBody>
    </cdr:sp>
  </cdr:relSizeAnchor>
  <cdr:relSizeAnchor xmlns:cdr="http://schemas.openxmlformats.org/drawingml/2006/chartDrawing">
    <cdr:from>
      <cdr:x>0.6436</cdr:x>
      <cdr:y>0.80613</cdr:y>
    </cdr:from>
    <cdr:to>
      <cdr:x>0.74019</cdr:x>
      <cdr:y>0.85278</cdr:y>
    </cdr:to>
    <cdr:sp macro="" textlink="">
      <cdr:nvSpPr>
        <cdr:cNvPr id="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0431" y="2308230"/>
          <a:ext cx="478676" cy="134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cdr:txBody>
    </cdr:sp>
  </cdr:relSizeAnchor>
  <cdr:relSizeAnchor xmlns:cdr="http://schemas.openxmlformats.org/drawingml/2006/chartDrawing">
    <cdr:from>
      <cdr:x>0.81901</cdr:x>
      <cdr:y>0.80009</cdr:y>
    </cdr:from>
    <cdr:to>
      <cdr:x>0.91584</cdr:x>
      <cdr:y>0.84674</cdr:y>
    </cdr:to>
    <cdr:sp macro="" textlink="">
      <cdr:nvSpPr>
        <cdr:cNvPr id="6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94150" y="2298700"/>
          <a:ext cx="472221" cy="135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0.36252</cdr:x>
      <cdr:y>0.18668</cdr:y>
    </cdr:from>
    <cdr:to>
      <cdr:x>0.77774</cdr:x>
      <cdr:y>0.25829</cdr:y>
    </cdr:to>
    <cdr:sp macro="" textlink="">
      <cdr:nvSpPr>
        <cdr:cNvPr id="224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50520" y="633030"/>
          <a:ext cx="1890476" cy="242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56 969 GW</a:t>
          </a:r>
        </a:p>
        <a:p xmlns:a="http://schemas.openxmlformats.org/drawingml/2006/main">
          <a:pPr algn="l" rtl="0">
            <a:defRPr sz="1000"/>
          </a:pPr>
          <a:endParaRPr lang="es-ES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0.39602</cdr:x>
      <cdr:y>0.22648</cdr:y>
    </cdr:from>
    <cdr:to>
      <cdr:x>0.68577</cdr:x>
      <cdr:y>0.3251</cdr:y>
    </cdr:to>
    <cdr:sp macro="" textlink="">
      <cdr:nvSpPr>
        <cdr:cNvPr id="225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626" y="535927"/>
          <a:ext cx="212512" cy="222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5 387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</xdr:row>
      <xdr:rowOff>8467</xdr:rowOff>
    </xdr:from>
    <xdr:to>
      <xdr:col>8</xdr:col>
      <xdr:colOff>933450</xdr:colOff>
      <xdr:row>25</xdr:row>
      <xdr:rowOff>56092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3DA4BC5-68E7-4CDE-ACBD-AB127AB31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33</xdr:row>
      <xdr:rowOff>116417</xdr:rowOff>
    </xdr:from>
    <xdr:to>
      <xdr:col>8</xdr:col>
      <xdr:colOff>952500</xdr:colOff>
      <xdr:row>57</xdr:row>
      <xdr:rowOff>21167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5A0B7E37-A6E5-4D15-A613-56AEA91CF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65</xdr:row>
      <xdr:rowOff>27517</xdr:rowOff>
    </xdr:from>
    <xdr:to>
      <xdr:col>8</xdr:col>
      <xdr:colOff>954616</xdr:colOff>
      <xdr:row>88</xdr:row>
      <xdr:rowOff>46567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DFDF6E88-311B-47FA-AE81-7A3A90A39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256117</xdr:colOff>
      <xdr:row>94</xdr:row>
      <xdr:rowOff>176742</xdr:rowOff>
    </xdr:from>
    <xdr:to>
      <xdr:col>8</xdr:col>
      <xdr:colOff>878416</xdr:colOff>
      <xdr:row>118</xdr:row>
      <xdr:rowOff>52917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xmlns="" id="{086415D7-6573-4FF1-A01D-D01DF1B92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263525</xdr:colOff>
      <xdr:row>125</xdr:row>
      <xdr:rowOff>178859</xdr:rowOff>
    </xdr:from>
    <xdr:to>
      <xdr:col>8</xdr:col>
      <xdr:colOff>825500</xdr:colOff>
      <xdr:row>149</xdr:row>
      <xdr:rowOff>74083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xmlns="" id="{B775F236-7556-4F8B-BF25-A828BACEC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573741</xdr:colOff>
      <xdr:row>1</xdr:row>
      <xdr:rowOff>57150</xdr:rowOff>
    </xdr:from>
    <xdr:to>
      <xdr:col>14</xdr:col>
      <xdr:colOff>302558</xdr:colOff>
      <xdr:row>24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5A2406-A2E5-4C08-B34B-69D005A00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592791</xdr:colOff>
      <xdr:row>68</xdr:row>
      <xdr:rowOff>19049</xdr:rowOff>
    </xdr:from>
    <xdr:to>
      <xdr:col>14</xdr:col>
      <xdr:colOff>336176</xdr:colOff>
      <xdr:row>95</xdr:row>
      <xdr:rowOff>148166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556A67DB-F68B-405C-AE87-DABC1C3A6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567578</xdr:colOff>
      <xdr:row>32</xdr:row>
      <xdr:rowOff>135031</xdr:rowOff>
    </xdr:from>
    <xdr:to>
      <xdr:col>14</xdr:col>
      <xdr:colOff>302559</xdr:colOff>
      <xdr:row>60</xdr:row>
      <xdr:rowOff>74083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2A7FB97-B4AD-4280-8CE9-DCCC8D4DA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544286</xdr:colOff>
      <xdr:row>2</xdr:row>
      <xdr:rowOff>25854</xdr:rowOff>
    </xdr:from>
    <xdr:to>
      <xdr:col>14</xdr:col>
      <xdr:colOff>687161</xdr:colOff>
      <xdr:row>45</xdr:row>
      <xdr:rowOff>107497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xmlns="" id="{B6244960-14C9-4F91-85F3-C9C9EB869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650081</xdr:colOff>
      <xdr:row>2</xdr:row>
      <xdr:rowOff>154781</xdr:rowOff>
    </xdr:from>
    <xdr:to>
      <xdr:col>13</xdr:col>
      <xdr:colOff>650081</xdr:colOff>
      <xdr:row>45</xdr:row>
      <xdr:rowOff>40481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xmlns="" id="{786F7266-85D5-4561-96E4-098E9F1C5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415018</xdr:colOff>
      <xdr:row>0</xdr:row>
      <xdr:rowOff>191860</xdr:rowOff>
    </xdr:from>
    <xdr:to>
      <xdr:col>16</xdr:col>
      <xdr:colOff>353786</xdr:colOff>
      <xdr:row>30</xdr:row>
      <xdr:rowOff>204106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xmlns="" id="{8C5E2D07-674C-4B93-86A1-BA4949DEC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423032</xdr:colOff>
      <xdr:row>34</xdr:row>
      <xdr:rowOff>24190</xdr:rowOff>
    </xdr:from>
    <xdr:to>
      <xdr:col>16</xdr:col>
      <xdr:colOff>326571</xdr:colOff>
      <xdr:row>63</xdr:row>
      <xdr:rowOff>190500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xmlns="" id="{CB78EAD9-38D1-4E23-80E0-DDCCEBEDC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403831</xdr:colOff>
      <xdr:row>71</xdr:row>
      <xdr:rowOff>18146</xdr:rowOff>
    </xdr:from>
    <xdr:to>
      <xdr:col>16</xdr:col>
      <xdr:colOff>340179</xdr:colOff>
      <xdr:row>101</xdr:row>
      <xdr:rowOff>0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xmlns="" id="{0AF5EA2F-4BAB-4849-BF2C-08D92DA53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6581</xdr:colOff>
      <xdr:row>34</xdr:row>
      <xdr:rowOff>29088</xdr:rowOff>
    </xdr:from>
    <xdr:to>
      <xdr:col>16</xdr:col>
      <xdr:colOff>0</xdr:colOff>
      <xdr:row>65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45D83EE-A999-4C3F-876F-AEAE8C888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4624</xdr:colOff>
      <xdr:row>0</xdr:row>
      <xdr:rowOff>159621</xdr:rowOff>
    </xdr:from>
    <xdr:to>
      <xdr:col>16</xdr:col>
      <xdr:colOff>11908</xdr:colOff>
      <xdr:row>31</xdr:row>
      <xdr:rowOff>119063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BB20738-EFCC-4474-838F-93AB20E4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0</xdr:rowOff>
    </xdr:from>
    <xdr:to>
      <xdr:col>11</xdr:col>
      <xdr:colOff>619125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D89C673-AD23-4305-B4C3-7BE1240B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60</xdr:row>
      <xdr:rowOff>171450</xdr:rowOff>
    </xdr:from>
    <xdr:to>
      <xdr:col>11</xdr:col>
      <xdr:colOff>638175</xdr:colOff>
      <xdr:row>87</xdr:row>
      <xdr:rowOff>85725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xmlns="" id="{12B424B0-D7B4-458B-9AAD-830ECB22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27</xdr:row>
      <xdr:rowOff>123825</xdr:rowOff>
    </xdr:from>
    <xdr:to>
      <xdr:col>9</xdr:col>
      <xdr:colOff>1162050</xdr:colOff>
      <xdr:row>55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xmlns="" id="{7B07A28D-1E1B-4EE7-B2E8-BD54805E3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81</xdr:row>
      <xdr:rowOff>161925</xdr:rowOff>
    </xdr:from>
    <xdr:to>
      <xdr:col>9</xdr:col>
      <xdr:colOff>1162050</xdr:colOff>
      <xdr:row>110</xdr:row>
      <xdr:rowOff>19050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xmlns="" id="{B076AC0A-18EA-489F-8700-9D258DB4D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0.28932</cdr:x>
      <cdr:y>0.15812</cdr:y>
    </cdr:from>
    <cdr:to>
      <cdr:x>0.82476</cdr:x>
      <cdr:y>0.30898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495" y="402712"/>
          <a:ext cx="2308329" cy="383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:  13 650 MW</a:t>
          </a:r>
        </a:p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:    1 473 MW</a:t>
          </a:r>
        </a:p>
        <a:p xmlns:a="http://schemas.openxmlformats.org/drawingml/2006/main">
          <a:pPr algn="l" rtl="0">
            <a:defRPr sz="1000"/>
          </a:pPr>
          <a:endParaRPr lang="es-E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104775</xdr:rowOff>
    </xdr:from>
    <xdr:to>
      <xdr:col>15</xdr:col>
      <xdr:colOff>628650</xdr:colOff>
      <xdr:row>26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01E05ED4-5FAF-422E-80F4-6F380060B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30</xdr:row>
      <xdr:rowOff>104775</xdr:rowOff>
    </xdr:from>
    <xdr:to>
      <xdr:col>15</xdr:col>
      <xdr:colOff>638175</xdr:colOff>
      <xdr:row>54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14BE9CD3-C924-4CA2-B593-1687D705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3</xdr:row>
      <xdr:rowOff>95250</xdr:rowOff>
    </xdr:from>
    <xdr:to>
      <xdr:col>6</xdr:col>
      <xdr:colOff>200025</xdr:colOff>
      <xdr:row>27</xdr:row>
      <xdr:rowOff>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xmlns="" id="{20E20D7B-90A1-4F80-ABCB-4B0FE4F8E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30</xdr:row>
      <xdr:rowOff>95250</xdr:rowOff>
    </xdr:from>
    <xdr:to>
      <xdr:col>6</xdr:col>
      <xdr:colOff>161925</xdr:colOff>
      <xdr:row>53</xdr:row>
      <xdr:rowOff>152400</xdr:rowOff>
    </xdr:to>
    <xdr:graphicFrame macro="">
      <xdr:nvGraphicFramePr>
        <xdr:cNvPr id="5" name="Chart 12">
          <a:extLst>
            <a:ext uri="{FF2B5EF4-FFF2-40B4-BE49-F238E27FC236}">
              <a16:creationId xmlns:a16="http://schemas.microsoft.com/office/drawing/2014/main" xmlns="" id="{5238B004-4ADD-470B-A914-EC9AB562E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0.39798</cdr:x>
      <cdr:y>0.5173</cdr:y>
    </cdr:from>
    <cdr:to>
      <cdr:x>0.44931</cdr:x>
      <cdr:y>0.5803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5061" y="1275553"/>
          <a:ext cx="37653" cy="1596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51%</a:t>
          </a:r>
        </a:p>
      </cdr:txBody>
    </cdr:sp>
  </cdr:relSizeAnchor>
  <cdr:relSizeAnchor xmlns:cdr="http://schemas.openxmlformats.org/drawingml/2006/chartDrawing">
    <cdr:from>
      <cdr:x>0.52262</cdr:x>
      <cdr:y>0.5173</cdr:y>
    </cdr:from>
    <cdr:to>
      <cdr:x>0.57635</cdr:x>
      <cdr:y>0.6029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6480" y="1275553"/>
          <a:ext cx="39407" cy="216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49%</a:t>
          </a:r>
        </a:p>
      </cdr:txBody>
    </cdr:sp>
  </cdr:relSizeAnchor>
  <cdr:relSizeAnchor xmlns:cdr="http://schemas.openxmlformats.org/drawingml/2006/chartDrawing">
    <cdr:from>
      <cdr:x>0.67207</cdr:x>
      <cdr:y>0.65867</cdr:y>
    </cdr:from>
    <cdr:to>
      <cdr:x>0.75517</cdr:x>
      <cdr:y>0.71496</cdr:y>
    </cdr:to>
    <cdr:sp macro="" textlink="">
      <cdr:nvSpPr>
        <cdr:cNvPr id="184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087" y="1633798"/>
          <a:ext cx="60945" cy="144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0.3064</cdr:x>
      <cdr:y>0.20913</cdr:y>
    </cdr:from>
    <cdr:to>
      <cdr:x>0.83718</cdr:x>
      <cdr:y>0.36033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94" y="497713"/>
          <a:ext cx="389286" cy="423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4 642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 745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0.37144</cdr:x>
      <cdr:y>0.5405</cdr:y>
    </cdr:from>
    <cdr:to>
      <cdr:x>0.43626</cdr:x>
      <cdr:y>0.62676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97" y="1438102"/>
          <a:ext cx="47544" cy="2231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0.5335</cdr:x>
      <cdr:y>0.6858</cdr:y>
    </cdr:from>
    <cdr:to>
      <cdr:x>0.60442</cdr:x>
      <cdr:y>0.77134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57" y="1818307"/>
          <a:ext cx="52012" cy="223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0.73472</cdr:x>
      <cdr:y>0.65785</cdr:y>
    </cdr:from>
    <cdr:to>
      <cdr:x>0.78823</cdr:x>
      <cdr:y>0.74411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035" y="1745826"/>
          <a:ext cx="39248" cy="225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0.31205</cdr:x>
      <cdr:y>0.19752</cdr:y>
    </cdr:from>
    <cdr:to>
      <cdr:x>0.76387</cdr:x>
      <cdr:y>0.35717</cdr:y>
    </cdr:to>
    <cdr:sp macro="" textlink="">
      <cdr:nvSpPr>
        <cdr:cNvPr id="32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042" y="453048"/>
          <a:ext cx="331372" cy="4064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Mercado eléctrico :   20 420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1 563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liveti\Std98\BOLETIN\P_INST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montoro\Mis%20documentos\3\Oliveti\Std98\BOLETIN\P_INST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_DIFUSIoN\ANUARIO%202001\Borrador\PEDRO\PREFINALactualizacion%20al%2017-06-2001\Oliveti\Std98\BOLETIN\P_INST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7\Capitulo%203\Combustible\OLIVETI\STD98\ANUARI~1\LASERJC5\P_INST9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_DIFUSIoN\ANUARIO%202001\Borrador\PEDRO\DOCUME~1\pmacuri\CONFIG~1\Temp\OLIVETI\STD98\ANUARI~1\LASERJC5\P_INST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_DEPA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Libro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Libro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nald" refreshedDate="44395.435586574073" createdVersion="6" refreshedVersion="6" minRefreshableVersion="3" recordCount="10727">
  <cacheSource type="worksheet">
    <worksheetSource ref="A1:BE10728" sheet="BD" r:id="rId2"/>
  </cacheSource>
  <cacheFields count="57">
    <cacheField name="CANOREG" numFmtId="0">
      <sharedItems containsBlank="1"/>
    </cacheField>
    <cacheField name="CMESREG" numFmtId="49">
      <sharedItems containsBlank="1" count="14">
        <s v="01"/>
        <s v="02"/>
        <s v="03"/>
        <s v="04"/>
        <s v="05"/>
        <s v="06"/>
        <s v="07"/>
        <s v="08"/>
        <s v="09"/>
        <s v="10"/>
        <s v="11"/>
        <s v="12"/>
        <m/>
        <s v="1-12"/>
      </sharedItems>
    </cacheField>
    <cacheField name="CCODEMP" numFmtId="0">
      <sharedItems containsMixedTypes="1" containsNumber="1" containsInteger="1" minValue="1" maxValue="1"/>
    </cacheField>
    <cacheField name="CCODCON" numFmtId="49">
      <sharedItems containsBlank="1"/>
    </cacheField>
    <cacheField name="CCODCEN" numFmtId="49">
      <sharedItems containsBlank="1"/>
    </cacheField>
    <cacheField name="CTIPGRU" numFmtId="0">
      <sharedItems containsBlank="1"/>
    </cacheField>
    <cacheField name="CNOMNUM" numFmtId="0">
      <sharedItems containsBlank="1"/>
    </cacheField>
    <cacheField name="CESTGRU" numFmtId="0">
      <sharedItems containsBlank="1"/>
    </cacheField>
    <cacheField name="NPOTINS" numFmtId="175">
      <sharedItems containsString="0" containsBlank="1" containsNumber="1" minValue="0" maxValue="300"/>
    </cacheField>
    <cacheField name="NPOTEFE" numFmtId="175">
      <sharedItems containsString="0" containsBlank="1" containsNumber="1" minValue="0" maxValue="300"/>
    </cacheField>
    <cacheField name="NHORPUN" numFmtId="0">
      <sharedItems containsString="0" containsBlank="1" containsNumber="1" minValue="0" maxValue="44128.921000000002"/>
    </cacheField>
    <cacheField name="NFUHOPU" numFmtId="0">
      <sharedItems containsString="0" containsBlank="1" containsNumber="1" minValue="0" maxValue="167826.443"/>
    </cacheField>
    <cacheField name="NTOPRBR" numFmtId="165">
      <sharedItems containsString="0" containsBlank="1" containsNumber="1" minValue="0" maxValue="202003.375"/>
    </cacheField>
    <cacheField name="CHRSMAN" numFmtId="0">
      <sharedItems containsString="0" containsBlank="1" containsNumber="1" minValue="0" maxValue="744"/>
    </cacheField>
    <cacheField name="CHRSOPE" numFmtId="0">
      <sharedItems containsString="0" containsBlank="1" containsNumber="1" minValue="0" maxValue="744"/>
    </cacheField>
    <cacheField name="CHRSSAL" numFmtId="0">
      <sharedItems containsString="0" containsBlank="1" containsNumber="1" minValue="0" maxValue="744"/>
    </cacheField>
    <cacheField name="NCONLUB" numFmtId="0">
      <sharedItems containsString="0" containsBlank="1" containsNumber="1" minValue="0" maxValue="40060"/>
    </cacheField>
    <cacheField name="NMAXDEM" numFmtId="0">
      <sharedItems containsString="0" containsBlank="1" containsNumber="1" minValue="-0.15" maxValue="147.19999999999999"/>
    </cacheField>
    <cacheField name="Filtro" numFmtId="0">
      <sharedItems containsBlank="1" count="2">
        <s v="XX"/>
        <m/>
      </sharedItems>
    </cacheField>
    <cacheField name="Concatena_1" numFmtId="0">
      <sharedItems containsBlank="1"/>
    </cacheField>
    <cacheField name="Empresa SISGEN" numFmtId="0">
      <sharedItems containsBlank="1"/>
    </cacheField>
    <cacheField name="ABREVIATURA" numFmtId="0">
      <sharedItems containsBlank="1"/>
    </cacheField>
    <cacheField name="Empresa Anuario" numFmtId="0">
      <sharedItems containsMixedTypes="1" containsNumber="1" containsInteger="1" minValue="1" maxValue="1" count="159">
        <s v="Electro Dunas S.A.A."/>
        <s v="Electrocentro S.A."/>
        <s v="Electro Oriente S. A."/>
        <s v="Electro Sur Este S.A.A."/>
        <s v="Sociedad Eléctrica del Sur Oeste S.A."/>
        <s v="Hidrandina S.A."/>
        <s v="Electro Ucayali S.A."/>
        <s v="Genrent del Peru S.A.C."/>
        <s v="Agro Industrial Paramonga S.A.A."/>
        <s v="Sociedad Minera Cerro Verde S.A.A."/>
        <s v="Emp. de Generación Eléctrica de Arequipa S. A."/>
        <s v="Empresa de Generacion Electrica Machupicchu S.A."/>
        <s v="Electroperú S. A."/>
        <s v="Enel Generación Perú S.A.A."/>
        <s v="Enel Generación Piura S.A."/>
        <s v="Fénix Power Perú S.A."/>
        <s v="Kallpa Generación S.A."/>
        <s v="Samay I S.A."/>
        <s v="SDF Energía S.A.C."/>
        <s v="Shougang Generación Eléctrica S.A.A."/>
        <s v="Termoselva S.R.L."/>
        <s v="Enel Distribución Perú S.A.A."/>
        <s v="Petramas S.A.C."/>
        <s v="Planta de Reserva Fría de Generación Éten S.A."/>
        <s v="Infraestructuras y Energías del Perú S.A.C. "/>
        <s v="Empresa Eléctrica Rio Doble S.A."/>
        <s v="Bioenergía del Chira S.A."/>
        <s v="Electronorte S.A."/>
        <s v="Emp. de Generación Eléctrica del Sur S. A."/>
        <s v="Agroaurora S.A.C."/>
        <s v="Electronoroeste S. A."/>
        <s v="Empresa de Generación Eléctrica San Gabán S. A."/>
        <s v="Agroindustrias San Jacinto S.A.A."/>
        <s v="Termochilca S.A."/>
        <s v="ENGIE EnergÍa Perú S.A."/>
        <n v="1"/>
        <s v="Electro Puno S.A.A."/>
        <s v="Sindicato Energético S.A."/>
        <s v="Compañia Hidroeléctrica Tingo S.A."/>
        <s v="Emp. Gen y Comercializadora de Serv Pub de Elec. Pangoa"/>
        <s v="Asociación Santa Lucia de Chacas"/>
        <s v="Centrales Santa Rosa S.A.C."/>
        <s v="Empresa de Interés Local Hidroeléctrica S.A. de Chacas"/>
        <s v="Consorcio Eléctrico Villacurí S.A.C."/>
        <s v="Empresa Eléctrica Agua Azul S.A."/>
        <s v="Celepsa Renovables S.R.L."/>
        <s v="Empresa de Generación Huallaga S.A."/>
        <s v="Empresa de Generación Huanza S.A."/>
        <s v="ENEL Green Power Perú S.A."/>
        <s v="Chinango S.A.C"/>
        <s v="Generadora de Energía del Perú S.A."/>
        <s v="Hidrocañete S.A."/>
        <s v="Huaura Power Group S.A."/>
        <s v="E.A.W. Muller S.A."/>
        <s v="Cía Hidroeléctrica San Hilarión S.A.C."/>
        <s v="Parque Eolico Marcona S.A.C."/>
        <s v="Orazul Energy Perú S.A."/>
        <s v="Statkraft Perú S.A."/>
        <s v="Tacna Solar S.A.C."/>
        <s v="Parque Eolico Tres Hermanas S.A.C."/>
        <s v="Empresa de Generación Eléctrica Canchayllo S.A.C."/>
        <s v="Moquegua FV S.A.C."/>
        <s v="Panamericana Solar S.A.C."/>
        <s v="Central Hidroeléctrica de Langui S.A."/>
        <s v="GTS Majes S.A.C."/>
        <s v="GTS Repartición S.A.C."/>
        <s v="Eléctrica Yanapampa S.A.C."/>
        <s v="Empresa de Generación Eléctrica Junín S.A.C."/>
        <s v="Hidroeléctrica Santa Cruz S.A.C."/>
        <s v="Hidroeléctrica Huanchor S.A.C."/>
        <s v="Electro Zaña S.A.C."/>
        <s v="Empresa de Generación Eléctrica Santa Ana S.R.L."/>
        <s v="Andean Power S.A.C."/>
        <s v="Empresa de Generación Eléctrica Rio Baños S.A.C."/>
        <s v="Compañia Eléctrica El Platanal S.A."/>
        <s v="Energía Eólica S.A."/>
        <s v="Maja Energía S.A.C."/>
        <s v="Inland Energy S.A.C."/>
        <s v="Generación Andina S.A.C."/>
        <s v="Hidro Pátapo S.A.C."/>
        <s v="Proyecto Especial Chavimochic"/>
        <s v="Eléctrica Santa Rosa S.A.C."/>
        <s v="Atria Energía S.A.C."/>
        <s v="Compañía Minera Antapaccay S.A."/>
        <s v="Minera Bateas S.A.C."/>
        <s v="Cementos Pacasmayo S.A.A."/>
        <s v="Peru LNG S.R.L."/>
        <s v="Pluspetrol Norte S.A."/>
        <s v="Anglo American Quellaveco S.A."/>
        <s v="Unión Andina de Cementos S.A.A."/>
        <s v="Corporación Aceros Arequipa S.A."/>
        <s v="Anabi S.A.C."/>
        <s v="Apumayo S.A.C."/>
        <s v="Aruntani S.A.C."/>
        <s v="CNPC Perú S.A."/>
        <s v="Industrias Electroquimicas S. A."/>
        <s v="Inkabor S.A.C."/>
        <s v="Illapu Energy S.A."/>
        <s v="Compañia Minera Kolpa S.A."/>
        <s v="Minsur S.A."/>
        <s v="Pacific Stratus Energy del Perú S.A."/>
        <s v="Compañía Pesquera del Pacifico Centro S.A."/>
        <s v="Pluspetrol Perú Corporation S.A."/>
        <s v="Minera Yanacocha S.R.L."/>
        <s v="Empresa Minera los Quenuales S.A."/>
        <s v="Southern Perú Cooper Corporation Sucursal del Peru"/>
        <s v="Minera Aurífera Retamas S.A."/>
        <s v="Compañía Minera Chungar S.A.C."/>
        <s v="Oxido de Pasco S.A.C."/>
        <s v="Emp. Explotadora de Vinchos Ltda S.A.C."/>
        <s v="Volcan Compañia Minera S.A.A."/>
        <s v="Aguaytia Energy del Peru S.R.L."/>
        <s v="Trupal S.A."/>
        <s v="Cia Minera Agregados Calcáreos S.A."/>
        <s v="Sudamericana de Fibras S.A."/>
        <s v="Petroleos del Peru PETROPERU S.A."/>
        <s v="Austral Group S.A.A"/>
        <s v="Casa Grande S.A.A."/>
        <s v="Cervecería San Juan S.A."/>
        <s v="Cia Minera Santa Luisa S.A."/>
        <s v="Cia Minera Casapalca S.A."/>
        <s v="Consorcio Minero Horizonte S.A."/>
        <s v="Nexa Resources Cajamarquilla S.A."/>
        <s v="Refinería La Pampilla S.A."/>
        <s v="Compañía Minera San Ignacio de Morococha S.A.A."/>
        <s v="Compañía Minera Caraveli S.A.C."/>
        <s v="Cartavio S.A.A."/>
        <s v="Alicorp S.A.A."/>
        <s v="Agroindustrial Laredo S.A.A."/>
        <s v="Cia Minera Poderosa S.A."/>
        <s v="Pesquera Pelayo S.A.C."/>
        <s v="Tecnológica de Alimentos S.A."/>
        <s v="Nexa Resources el Porvenir S.A.A."/>
        <s v="ICM Pachapaqui S.A.C."/>
        <s v="Pesquera Hayduk S.A."/>
        <s v="Cementos Selva S.A."/>
        <s v="Cerámica Lima S.A."/>
        <s v="Compañía de Minas Buenaventura S.A.A."/>
        <s v="Compañía Minera Ares S.A.C."/>
        <s v="Corporación Cerámica S.A."/>
        <s v="Empresa Agroindustrial Tuman S.A.A."/>
        <s v="Maple Gas Corpporation del Perú S.R.L."/>
        <s v="Industria Textil Piura S.A."/>
        <s v="Minera La Zanja S.R.L."/>
        <s v="Metalúrgica Peruana S.A."/>
        <s v="Minera Yanaquihua S.A.C."/>
        <s v="Pesquera Diamante S.A."/>
        <s v="Procesadora Industrial Rio Seco S.A."/>
        <s v="Quimpac S.A."/>
        <s v="Savia Perú S.A."/>
        <s v="Unión de Cervecerías Peruanas Backus y Johnston S.A.A."/>
        <s v="Soc. Minera el Brocal S.A."/>
        <s v="Compañía Minera San Valentin S.A."/>
        <s v="Cia Minera Raura S.A."/>
        <s v="Nexa Resources Atacocha S.A.A."/>
        <s v="Castrovirreyna Compañía Minera S.A."/>
        <s v="Compañía Minera San Nicolás S.A."/>
        <s v="Municipios, Comunidades,Caserios, ets."/>
        <s v="Emp. De Serv. Priv. No Informantes"/>
      </sharedItems>
    </cacheField>
    <cacheField name="CNOMCEN" numFmtId="0">
      <sharedItems containsBlank="1"/>
    </cacheField>
    <cacheField name="Central Anuario" numFmtId="0">
      <sharedItems containsMixedTypes="1" containsNumber="1" containsInteger="1" minValue="1" maxValue="1" count="1061">
        <s v="C.T. TAMBO QUEMADO"/>
        <s v="C.T. LUREN"/>
        <s v="C.T. AYACUCHO"/>
        <s v="C.T. SATIPO"/>
        <s v="C.T. POZUZO"/>
        <s v="C.T. HUANCAYO"/>
        <s v="C.H. POMAHUACA"/>
        <s v="C.T. BAGUA GRANDE"/>
        <s v="C.T. SAN IGNACIO"/>
        <s v="C.T. CHACHAPOYAS_ELOR"/>
        <s v="C.T. IQT. DIESEL - DIESEL"/>
        <s v="C.T. IQUITOS DIESEL WARTSILA"/>
        <s v="C.T. PEVAS"/>
        <s v="C.T. JENARO HERRERA"/>
        <s v="C.T. SANTA CLOTILDE"/>
        <s v="C.T. SAN PABLO"/>
        <s v="C.T. TAMANCO VIEJO"/>
        <s v="C.T. SAN ROQUE DE MAQUIA"/>
        <s v="C.T. CABO PANTOJA"/>
        <s v="C.T. BAGAZAN"/>
        <s v="C.T. SAPUENA"/>
        <s v="C.T. EL ALAMO"/>
        <s v="C.T. PETROPOLIS"/>
        <s v="C.T. INAHUAYA"/>
        <s v="C.T. PAMPA HERMOZA"/>
        <s v="C.T. TIERRA BLANCA"/>
        <s v="C.T. EL PORVENIR"/>
        <s v="C.T. FLOR DE PUNGA"/>
        <s v="C.T. COLONIA ANGAMOS"/>
        <s v="C.T. CABALLOCOCHA"/>
        <s v="C.T. ISLA SANTA ROSA"/>
        <s v="C.T. MAYORUNA"/>
        <s v="C.T. SAN FRANCISCO"/>
        <s v="C.T. EL ESTRECHO"/>
        <s v="C.T. CONTAMANA"/>
        <s v="C.T. ORELLANA"/>
        <s v="C.T. INDIANA"/>
        <s v="C.T. NAUTA"/>
        <s v="C.T. REQUENA"/>
        <s v="C.T. TAMSHIYACU"/>
        <s v="C.T. GRAN PERÚ"/>
        <s v="C.T. YURIMAGUAS"/>
        <s v="C.T. TARAPOTO"/>
        <s v="C.T. BELLAVISTA"/>
        <s v="C.T. LAGUNAS"/>
        <s v="C.T. IÑAPARI"/>
        <s v="C.T. IBERIA"/>
        <s v="C.T. OCOÑA"/>
        <s v="C.T. ATICO"/>
        <s v="C.T. CARAVELI"/>
        <s v="C.T. CHALA"/>
        <s v="C.T. COTAHUASI"/>
        <s v="C.T. CHIQUIÁN"/>
        <s v="C.T. ATALAYA"/>
        <s v="C.T. DIESEL"/>
        <s v="C.T.E. PUCALLPA"/>
        <s v="C.T. R.F. IQUITOS NUEVA"/>
        <s v="C.T. PARAMONGA"/>
        <s v="C.T. CERRO VERDE"/>
        <s v="C.T. RECKA"/>
        <s v="C.T. MOLLENDO"/>
        <s v="C.T. PISCO"/>
        <s v="C.T. CHILINA"/>
        <s v="C.T. DOLORESPATA"/>
        <s v="C.T. ISLANDIA"/>
        <s v="C.T. NUEVA TUMBES"/>
        <s v="C.T. SANTA ROSA"/>
        <s v="C.T. VENTANILLA"/>
        <s v="C.T. MALACAS"/>
        <s v="C.T. MALACAS 2"/>
        <s v="C.T. R.F. MALACAS 3"/>
        <s v="C.T. FENIX"/>
        <s v="C.T. KALLPA"/>
        <s v="C.T. LAS FLORES"/>
        <s v="C.T. PUERTO BRAVO"/>
        <s v="C.T. OQUENDO"/>
        <s v="C.T. SAN NICOLAS"/>
        <s v="C.T. AGUAYTÍA"/>
        <s v="C.T. RAVIRA - PACARAOS"/>
        <s v="C.T. HUAYCOLORO"/>
        <s v="C.T. LA GRINGA V"/>
        <s v="C.T. CATALINA"/>
        <s v="C.T. R.F. DE GENERACION ETEN"/>
        <s v="C.T. R.F. PUCALLPA"/>
        <s v="C.T. R.F. PUERTO MALDONADO"/>
        <s v="C.T. GRUPO AUXILIAR PIZARRAS"/>
        <s v="C.T. CAÑA BRAVA"/>
        <s v="C.T. CAÑA BRAVA EMERGENCIA"/>
        <s v="C.T. PASCO"/>
        <s v="C.T. PURUS"/>
        <s v="C.T. SALAS"/>
        <s v="C.T. CHOTA"/>
        <s v="C.T. CUTERVO"/>
        <s v="C.T. MOCUPE"/>
        <s v="C.T. MOTUPE MÓVIL"/>
        <s v="C.T. MORROPE"/>
        <s v="C.T. BAMBAMARCA"/>
        <s v="C.T. LA VIÑA MÓVIL"/>
        <s v="C.T. INDEPENDENCIA"/>
        <s v="C.T. AGROAURORA"/>
        <s v="C.T. EL PEDREGAL"/>
        <s v="C.T. SECHURA"/>
        <s v="C.T. HUÁPALAS"/>
        <s v="C.T. MORROPON"/>
        <s v="C.T. CANCHAQUE"/>
        <s v="C.T. SANTO DOMINGO"/>
        <s v="C.T. HUANCABAMBA"/>
        <s v="C.T. TABLAZO COLÁN"/>
        <s v="C.T. JUAN VELAZCO ALVARADO"/>
        <s v="C.T. TAPARACHI"/>
        <s v="C.T. SAN JACINTO"/>
        <s v="C.T. STO. DOMINGO DE LOS OLLEROS"/>
        <s v="C.T. ILO 2"/>
        <s v="C.T. CHILCA"/>
        <s v="C.T. R.F. ILO"/>
        <s v="C.T. NEPI"/>
        <s v="C.S. INTIPAMPA"/>
        <s v="C.T. TABACONAS"/>
        <s v="C.T. ORCOPAMPA"/>
        <n v="1"/>
        <s v="C.H. LARAMATE"/>
        <s v="C.H. PICHANAKI"/>
        <s v="C.H. QUICAPATA"/>
        <s v="C.H. CHAMISERIA"/>
        <s v="C.H. SICAYA HUARISCA"/>
        <s v="C.H. INGENIO"/>
        <s v="C.H. CHANCHAMAYO"/>
        <s v="C.H. CONCEPCION"/>
        <s v="C.H. MACHU"/>
        <s v="C.H. POZUZO"/>
        <s v="C.H. ACOBAMBILLA"/>
        <s v="C.H. SAN BALVIN"/>
        <s v="C.H. LLUSITA"/>
        <s v="C.H. CHALHUAMAYO"/>
        <s v="C.H. SAN FRANCISCO"/>
        <s v="C.H. ACOBAMBA"/>
        <s v="C.H. PACCHA"/>
        <s v="C.H. PUCARÁ"/>
        <s v="C.H. TABACONAS"/>
        <s v="C.H. CACLIC"/>
        <s v="C.H. EL MUYO"/>
        <s v="C.H. LA PELOTA"/>
        <s v="C.H. EL GERA"/>
        <s v="C.H. SHITARAYACU"/>
        <s v="C.H. SANDIA"/>
        <s v="C.H. MATARÁ"/>
        <s v="C.H. CHUMBAO"/>
        <s v="C.H. HUANCARAY"/>
        <s v="C.H. MANCAHUARA"/>
        <s v="C.H. VILCABAMBA"/>
        <s v="C.H. POCOHUANCA"/>
        <s v="C.H. CHUYAPI"/>
        <s v="C.H. HERCCA"/>
        <s v="C.H. CURUMUY"/>
        <s v="C.H. POECHOS I"/>
        <s v="C.H. POECHOS II"/>
        <s v="C.H. CHANCAY"/>
        <s v="C.H. TINGO"/>
        <s v="C.H. SAN GREGORIO"/>
        <s v="C.H. CARAVELI"/>
        <s v="C.H. ONGORO"/>
        <s v="C.H. CHOCOCO"/>
        <s v="C.H. CHUQUIBAMBA"/>
        <s v="C.H. ORCOPAMPA"/>
        <s v="C.H. HUANCA"/>
        <s v="C.H. PANGOA"/>
        <s v="C.H. CATILLUC"/>
        <s v="C.H. CELENDIN"/>
        <s v="C.H. CHICCHE"/>
        <s v="C.H. CHIQUIAN"/>
        <s v="C.H. MARIA JIRAY"/>
        <s v="C.H. PAUCAMARCA"/>
        <s v="C.H. POMABAMBA"/>
        <s v="C.H. SHIPILCO"/>
        <s v="C.H. TARABAMBA"/>
        <s v="C.H. YAMOBAMBA"/>
        <s v="C.H. HUALLÍN I"/>
        <s v="C.H. CANUJA"/>
        <s v="C.H. SANTA ROSA I"/>
        <s v="C.H. SANTA ROSA II"/>
        <s v="C.H. COLLO"/>
        <s v="C.H. JAMBON"/>
        <s v="C.H. COELVIHIDRO 1 - QUIPICO"/>
        <s v="C.H. POTRERO"/>
        <s v="C.H. MARAÑON"/>
        <s v="C.H. CHARCANI I"/>
        <s v="C.H. CHARCANI II"/>
        <s v="C.H. CHARCANI III"/>
        <s v="C.H. CHARCANI IV"/>
        <s v="C.H. CHARCANI V"/>
        <s v="C.H. CHARCANI VI"/>
        <s v="C.H. CHAGLLA"/>
        <s v="C.H. HUANZA"/>
        <s v="C.H. MACHUPICCHU"/>
        <s v="C.H. RESTITUCION"/>
        <s v="C.H. ANTUNEZ DE MAYOLO"/>
        <s v="C.H. HUINCO"/>
        <s v="C.H. MATUCANA"/>
        <s v="C.H. CALLAHUANCA"/>
        <s v="C.H. MOYOPAMPA"/>
        <s v="C.H. HUAMPANÍ"/>
        <s v="C.H. HER 1"/>
        <s v="C.S. RUBI"/>
        <s v="C.E. WAYRA"/>
        <s v="C.H. YANANGO"/>
        <s v="C.H. CHIMAY"/>
        <s v="C.H. LA JOYA"/>
        <s v="C.H. NUEVO IMPERIAL"/>
        <s v="C.H. YARUCAYA"/>
        <s v="C.H. CERRO DEL AGUILA"/>
        <s v="C.H. LA ESPERANZA"/>
        <s v="C.H. SAN HILARION"/>
        <s v="C.E. PARQUE EÓLICO MARCONA"/>
        <s v="C.H. CAÑON DEL PATO"/>
        <s v="C.H. CARHUAQUERO"/>
        <s v="C.H. CARHUAQUERO IV"/>
        <s v="C.H. CAÑA BRAVA"/>
        <s v="C.H. CHEVES"/>
        <s v="C.H. YAUPI"/>
        <s v="C.H. MALPASO"/>
        <s v="C.H. OROYA"/>
        <s v="C.H. PACHACHACA"/>
        <s v="C.H. CAHUA"/>
        <s v="C.H. GALLITO CIEGO"/>
        <s v="C.H. HUAYLLACHO"/>
        <s v="C.H. MISAPUQUIO"/>
        <s v="C.H. SAN ANTONIO"/>
        <s v="C.H. SAN IGNACIO"/>
        <s v="C.H. PARIAC"/>
        <s v="C.S. TACNA SOLAR"/>
        <s v="C.E. TRES HERMANAS"/>
        <s v="C.H. ACOS"/>
        <s v="C.H. RAVIRA-PACARAOS"/>
        <s v="C.H. NAVA"/>
        <s v="C.H. CANTA"/>
        <s v="C.H. YASO"/>
        <s v="C.H. CANCHAYLLO"/>
        <s v="C.H. LAS PIZARRAS"/>
        <s v="C.S. MOQUEGUA FV"/>
        <s v="C.S. PANAMERICANA SOLAR"/>
        <s v="C.H. QUANDA"/>
        <s v="C.H. LANGUI"/>
        <s v="C.H. GUINEAMAYO"/>
        <s v="C.H. BUENOS AIRES NIEPOS"/>
        <s v="C.H. BAMBAMARCA"/>
        <s v="C.H. CHIRICONGA"/>
        <s v="C.H. QUEROCOTO"/>
        <s v="C.H. ARICOTA 1"/>
        <s v="C.H. ARICOTA 2"/>
        <s v="C.S. MAJES SOLAR"/>
        <s v="C.S. REPARTICION"/>
        <s v="C.H. YANAPAMPA"/>
        <s v="C.H. CANCHAQUE"/>
        <s v="C.H. SANTO DOMINGO"/>
        <s v="C.H. HUANCABAMBA"/>
        <s v="C.H. CHALACO"/>
        <s v="C.H. QUIROZ"/>
        <s v="C.H. SICACATE"/>
        <s v="C.H. LONYA GRANDE"/>
        <s v="C.H. NUEVO SEASME"/>
        <s v="C.H. LA PISUQUIA"/>
        <s v="C.H. SAN GABAN II"/>
        <s v="C.H. RUNATULLO II"/>
        <s v="C.H. RUNATULLO III"/>
        <s v="C.H. SANTA CRUZ I"/>
        <s v="C.H. SANTA CRUZ II"/>
        <s v="C.H. HUASAHUASI I"/>
        <s v="C.H. HUASAHUASI II"/>
        <s v="C.H. YUNCÁN"/>
        <s v="C.H. QUITARACSA"/>
        <s v="C.H. HUANCHOR"/>
        <s v="C.H. TAMBORAQUE I"/>
        <s v="C.H. TAMBORAQUE II"/>
        <s v="C.S. PURUS"/>
        <s v="C.H. ZAÑA"/>
        <s v="C.H. RENOVANDES"/>
        <s v="C.H. CARHUAC"/>
        <s v="C.H. RUCUY"/>
        <s v="C.H. EL PLATANAL"/>
        <s v="C.E. CUPISNIQUE"/>
        <s v="C.E. TALARA"/>
        <s v="C.H. RONCADOR"/>
        <s v="C.H. SANTA TERESA"/>
        <s v="C.H. 8 DE AGOSTO"/>
        <s v="C.H. EL CARMEN"/>
        <s v="C.H. ANGEL I"/>
        <s v="C.H. ANGEL II"/>
        <s v="C.H. ANGEL III"/>
        <s v="C.H. HUAYUNGA"/>
        <s v="C.H PATAPO"/>
        <s v="C.T. BOCATOMA"/>
        <s v="C.H. VIRU"/>
        <s v="C.H. TANGUCHE"/>
        <s v="C.H. DESARENADOR"/>
        <s v="C.H. PURMACANA"/>
        <s v="C.T. TINTAYA"/>
        <s v="C.T. HUAYLLACHO"/>
        <s v="GRUPOS ALQUILADOS"/>
        <s v="C.T. PACASMAYO"/>
        <s v="C.T. PAMPA MELCHORITA II"/>
        <s v="C.T. CORRIENTES 1"/>
        <s v="C.T. CORRIENTES 2"/>
        <s v="C.T. 149 - PAVAYACU"/>
        <s v="C.T. 130X - PAVAYACU"/>
        <s v="C.T. BAT. 3 YANAYACU"/>
        <s v="C.T. BAT. 8 CHAMBIRA"/>
        <s v="C.T. BAT.5 - PAVAYACU"/>
        <s v="C.T. CAPIRONA"/>
        <s v="C.T. NUEVA ESPERANZA"/>
        <s v="C.T. QUELLAVECO"/>
        <s v="C.T. ANDINO"/>
        <s v="C.T. CEMENTOS LIMA"/>
        <s v="C.T. CEMENTOS LIMA 2"/>
        <s v="C.T. ATOCONGO"/>
        <s v="C.T. ACEROS"/>
        <s v="C.T. ANABI"/>
        <s v="C.T. ANAMA"/>
        <s v="C.T. APUMAYO"/>
        <s v="C.T. JESICA"/>
        <s v="C.T. TUCARI"/>
        <s v="C.T. LOTE X"/>
        <s v="C.T. IEQSA"/>
        <s v="C.T. UBINAS"/>
        <s v="C.T. RIO SECO"/>
        <s v="C.T. PLANTA HUACHIPA"/>
        <s v="C.T. KOLPA"/>
        <s v="C.T. PUCAMARCA"/>
        <s v="C.T. SAN RAFAEL"/>
        <s v="C.T. FUNDICIÓN GAS NATURAL"/>
        <s v="C.T. FUNDICIÓN DIESEL"/>
        <s v="C.T. HUAYURI"/>
        <s v="C.T. MINICENTRALES L-1AB"/>
        <s v="C.T. GUAYABAL"/>
        <s v="C.T. PLANTA CHIMBOTE"/>
        <s v="C.T. PLANTA SUPE"/>
        <s v="C.T. PLANTA TAMBO DE MORA"/>
        <s v="C.T. FRACCIONAMIENTO PISCO"/>
        <s v="C.T. MALVINAS"/>
        <s v="C.T. GOLD MILL"/>
        <s v="C.T. CHINA LINDA"/>
        <s v="C.T. LA PLAJUELA"/>
        <s v="C.T. MAQUI MAQUI"/>
        <s v="C.T. PAMPA LARGA"/>
        <s v="C.T. POND. DE CARACHUGO"/>
        <s v="C.T. QUINUA"/>
        <s v="C.T. YANACOCHA NORTE"/>
        <s v="C.T. CONTONGA"/>
        <s v="C.T. ISCAYCRUZ"/>
        <s v="C.T. LAGSAURA"/>
        <s v="C.T. EMERGENCIA FUND ILO"/>
        <s v="C.T. REFINERÍA"/>
        <s v="C.T. SAN ANDRES"/>
        <s v="C.T. ESPERANZA"/>
        <s v="C.T. PLANTA CONCENTRADORA"/>
        <s v="C.T. TAJO DON PABLO"/>
        <s v="C.T. OXIDO DE PASCO"/>
        <s v="C.T. VINCHOS"/>
        <s v="C.T. CERRO DE PASCO"/>
        <s v="C.T. SAN CRISTOBAL"/>
        <s v="C.T. CARAHUACRA"/>
        <s v="C.T. ANDAYCHAGUA"/>
        <s v="C.T. TICLIO"/>
        <s v="C.T. PLANTA VICTORIA"/>
        <s v="C.T. GAS"/>
        <s v="C.T. TRUPAL"/>
        <s v="C.T. CALCAREOS"/>
        <s v="C.T. SUDAMERICANA"/>
        <s v="C.T. ANDOAS"/>
        <s v="C.T. BAYOVAR"/>
        <s v="C.T. ESTACION 5"/>
        <s v="C.T. ESTACION 7"/>
        <s v="C.T. ESTACION 9"/>
        <s v="C.T. ESTACION MORONA"/>
        <s v="C.T. ESTACION 1"/>
        <s v="C.T. ESTACION 6"/>
        <s v="C.T. ESTACION 8"/>
        <s v="C.T. PLANTA CHANCAY"/>
        <s v="C.T. CASA GRANDE"/>
        <s v="C.T. SAN JUAN"/>
        <s v="C.T. HUANZALÁ"/>
        <s v="C.T. PALLCA"/>
        <s v="C.T. JUANITA"/>
        <s v="C.T. EL CARMEN"/>
        <s v="C.T. PARCOY"/>
        <s v="C.T. CAJAMARQUILLA (EL)"/>
        <s v="C.T. CAJAMARQUILLA 1 (EL)"/>
        <s v="C.T. CAJAMARQUILLA 2 (EL)"/>
        <s v="C.T. CAJAMARQUILLA 3 (EL)"/>
        <s v="C.T. CAJAMARQUILLA (TV)"/>
        <s v="C.T. CAJAMARQUILLA 2 (TV)"/>
        <s v="C.T. LA PAMPILLA"/>
        <s v="C.T. SAN VICENTE"/>
        <s v="C.T. MINA"/>
        <s v="C.T. PLANTA"/>
        <s v="C.T. CARTAVIO"/>
        <s v="C.T. OLEAGINOSA CALLAO"/>
        <s v="C.T. AREQUIPA"/>
        <s v="C.T. PLANTA FAR. FIDEIRIA"/>
        <s v="C.T. MOLINOS SANTA ROSA"/>
        <s v="C.T. MOLINOS CALLAO"/>
        <s v="C.T. NICOVITA TRUJILLO"/>
        <s v="C.T. TURBO GENERADOR 5"/>
        <s v="C.T. UNIDAD DIESEL"/>
        <s v="C.T. TURBO GENERADOR 1"/>
        <s v="C.T. TURBO GENERADOR 3"/>
        <s v="C.T. TURBO GENERADOR 4"/>
        <s v="C.T. TURBO GENERADOR 2"/>
        <s v="C.T. J.A. SAMANIEGO ALC"/>
        <s v="C.T. PATAZ"/>
        <s v="C.T. SALVIANI"/>
        <s v="C.T. CORTADERA"/>
        <s v="C.T. NEPESUR"/>
        <s v="C.T. VEGUETA"/>
        <s v="C.T. MILPO"/>
        <s v="C.T. SUPE"/>
        <s v="C.T. PLANTA PISCO"/>
        <s v="C.T. PACHAPAQUI"/>
        <s v="C.T. TAMBO DE MORA"/>
        <s v="C.T. CEMENTOS RIOJA"/>
        <s v="C.T. CELIMA 01"/>
        <s v="C.T. CELIMA 02"/>
        <s v="C.T. CELIMA 03"/>
        <s v="C.T. MALLAY"/>
        <s v="C.H. PATÓN"/>
        <s v="C.H. TUCSIPAMPA"/>
        <s v="C.H. HUAPA"/>
        <s v="C.H. HUANCARAMA"/>
        <s v="C.T. UCHUCCHACUA"/>
        <s v="C.T. CORDOVA"/>
        <s v="C.T. ISHIHUINCA"/>
        <s v="C.T. ARCATA"/>
        <s v="C.T. SIPÁN"/>
        <s v="C.T. ARES"/>
        <s v="C.T. SELENE"/>
        <s v="C.T. PALLANCATA"/>
        <s v="C.T. CORPORACIÓN 1"/>
        <s v="C.T. CORPORACIÓN 2"/>
        <s v="C.T. TUMÁN"/>
        <s v="C.T. NUEVA REFINERIA"/>
        <s v="C.T. MAQUIA"/>
        <s v="C.T. AGUA CALIENTE"/>
        <s v="C.T. PUERTO ORIENTE"/>
        <s v="C.T. PACAYA"/>
        <s v="C.T. TEXTIL PIURA"/>
        <s v="C.T. LA ZANJA"/>
        <s v="C.T. MEPSA"/>
        <s v="C.T. YANAQUIHUA"/>
        <s v="C.T. SAMANCO"/>
        <s v="C.T. MALABRIGO"/>
        <s v="C.T. CALLAO"/>
        <s v="C.T. PISCO NORTE"/>
        <s v="C.T. PISCO SUR"/>
        <s v="C.T. REFINERÍA IQUITOS"/>
        <s v="C.T. RIO SECO - EL"/>
        <s v="C.T. RIO SECO - TV"/>
        <s v="C.T. NEGRITOS"/>
        <s v="C.T. CHIMBOTE"/>
        <s v="C.T. ILO"/>
        <s v="C.T. PAITA"/>
        <s v="C.T. MATARANI"/>
        <s v="C.T. MALTERIA LIMA"/>
        <s v="C.T. ATE"/>
        <s v="C.T. CUSCO"/>
        <s v="C.T. AREQUIPA DORADA"/>
        <s v="C.T. MOTUPE"/>
        <s v="C.H. EL TINGO"/>
        <s v="C.H. JUPAYRAGRA"/>
        <s v="C.H. RIO BLANCO"/>
        <s v="C.H. YAULI"/>
        <s v="C.H. SACSAMARCA"/>
        <s v="C.H. LLAPAY"/>
        <s v="C.H. CARPAPATA I"/>
        <s v="C.H. CARPAPATA II"/>
        <s v="C.H. CARPAPATA III"/>
        <s v="C.H. SAN MARTÍN DE PORRES"/>
        <s v="C.H. SAN JUDAS TADEO"/>
        <s v="C.H. RAPAZ II"/>
        <s v="C.H. CUAJONE"/>
        <s v="C.H. BAÑOS V"/>
        <s v="C.H. SHAGUA"/>
        <s v="C.H. HUANCHAY"/>
        <s v="C.H. SAN JOSÉ"/>
        <s v="C.H. FRANCOIS"/>
        <s v="C.H. CACRAY"/>
        <s v="C.H. YANAHUIN"/>
        <s v="C.H. BAÑOS IV"/>
        <s v="C.H. BAÑOS III"/>
        <s v="C.H. BAÑOS II"/>
        <s v="C.H. BAÑOS I"/>
        <s v="C.H. CASHAUCRO"/>
        <s v="C.H. HUALLANCA NUEVA"/>
        <s v="C.H. PALLCA"/>
        <s v="C.H. PÍAS 1"/>
        <s v="C.H. MONOBAMBA"/>
        <s v="C.H. MARCAPAMPA"/>
        <s v="C.H. CHAPRIN"/>
        <s v="C.H. CANDELARIA"/>
        <s v="C.H. SANTA INES"/>
        <s v="C.H. MINI CC.HH.EL TINGO"/>
        <s v="C.H. Pedro Ruiz Gallo"/>
        <s v="C.H. OCROS"/>
        <s v="C.T. CAJACAY"/>
        <s v="C.T. LLAMELLIN"/>
        <s v="C.H. Chalan (Mini Central)"/>
        <s v="C.H. El Verde (Mini Central)"/>
        <s v="C.H. Sta. Rosa de Congona (Mini Central)"/>
        <s v="C.H. Tamborapa Pueblo"/>
        <s v="C.T. La Grama"/>
        <s v="C.H. San Rafael"/>
        <s v="C.T. Pampano"/>
        <s v="C.T. Caserio Grau"/>
        <s v="C.T. Santo Tomás"/>
        <s v="C.T. Alegría"/>
        <s v="C.T. Masuko"/>
        <s v="C.T. Planchon"/>
        <s v="C.H. Quiparacra"/>
        <s v="C.T. Municipalidad de Cruceta"/>
        <s v="C.T. Concejo Distrital Ananea"/>
        <s v="C.T. Concejo Distrital Moho"/>
        <s v="C.T. Conceso Distrital Asillo"/>
        <s v="C.T. Consejo Distrital Tilali"/>
        <s v="C.T. Consejo Distrital Zepita"/>
        <s v="C. H. San Marcos"/>
        <s v="C.T. Awajun"/>
        <s v="C.T. Campanilla"/>
        <s v="C.T. Distrito de Pueblo Libre"/>
        <s v="C.T. Huicungo"/>
        <s v="C.T. Naranjillo"/>
        <s v="C.T. Palestina"/>
        <s v="C.T. Pongo de Caynarachi"/>
        <s v="C.T. Porvenir"/>
        <s v="C.T. Shampuyacu"/>
        <s v="C.T. Vista Alegre"/>
        <s v="C.T. AGUA BLANCA"/>
        <s v="C.T. EL ESLABÓN"/>
        <s v="C.T. HUIMBAYOC"/>
        <s v="C.T. LA HUARPIA"/>
        <s v="C.T. NARANJOS"/>
        <s v="C.T. PACAYZAPA"/>
        <s v="C.T. SAN HILARIÓN"/>
        <s v="C.T. ZAPATERO"/>
        <s v="C.T. Caserio Bella Flor"/>
        <s v="C.T. Caserio Huipoca"/>
        <s v="C.T. Caserio Neshuya"/>
        <s v="C.T. Caserio Puerto Alegre"/>
        <s v="C.T. Caserio San Francisco"/>
        <s v="C.T. Caserio Von Humboldt"/>
        <s v="C.T. Municipalidad de Campo Verde"/>
        <s v="C.T. Municipalidad de Atalaya"/>
        <s v="C.T. Municipalidad de Curimana"/>
        <s v="C.T. Municipalidad de Iparia"/>
        <s v="C.T. Municipalidad de Irazola"/>
        <s v="C.T. Municipalidad de Masisea"/>
        <s v="C.T. Municipalidad de Nueva Requena "/>
        <s v="C.T. Municipalidad de Sepahua"/>
        <s v="C.T. Municipalidad de Tashitea"/>
        <s v="C.T. Municipalidad Distrital de Yurua"/>
        <s v="C.T. Municipalidad Provincial de Purus"/>
        <s v="C.T. Municipalidad Tahuania - Nueva Italia"/>
        <s v="C.T. Municipalidad Tahuania - San José"/>
        <s v="C.T. Municipalidad Tahuania - Sempaya"/>
        <s v="C. T. Saposoa"/>
        <s v="C. T. Shanao"/>
        <s v="C. T. Shatoja"/>
        <s v="C. T. Tingo de Ponaza"/>
        <s v="C. T. Chazuta"/>
        <s v="C. T. Nueva Cajamarca"/>
        <s v="C. T. Sacanche"/>
        <s v="C.E. PTO. MALABRIGO"/>
        <s v="C.T. YAUTAN"/>
        <s v="G.T. MARCA"/>
        <s v="G.T. CHALAMARCA"/>
        <s v="G.T. ICAMANCHE"/>
        <s v="G.T. LLAPA"/>
        <s v="G.T. SAUCEPAMPA"/>
        <s v="G.T. AURAHUA"/>
        <s v="G.T. CHUPAMARCA"/>
        <s v="G.T. HONORIA"/>
        <s v="C.E. MARCONA"/>
        <s v="G.T. HUANCANO"/>
        <s v="G.T. SAN LUIS DE SHUARO"/>
        <s v="C.T. BOLIVAR"/>
        <s v="C.H. HONGOS I ETAPA"/>
        <s v="C.H. QUINCHES"/>
        <s v="C.H. SANTA LEONOR"/>
        <s v="G.T. CAJATAMBO"/>
        <s v="G.T. YAUYOS"/>
        <s v="G.T. LABERINTO"/>
        <s v="C.H. FRIAS"/>
        <s v="C.H. HUARMACA"/>
        <s v="C.T. LANCOES"/>
        <s v="C.T. LOS ENCUENTROS DE PILARES"/>
        <s v="C.T. PARACHIQUE"/>
        <s v="C.H. MACUSANI"/>
        <s v="G.T. AMANTANI"/>
        <s v="G.T. CARASO"/>
        <s v="G.T. LARAQUERI"/>
        <s v="G.T. MAZO CRUZ"/>
        <s v="G.T. UCHIZA"/>
        <s v="C.T. CAÑAVERAL / CASITAS"/>
        <s v="G.T. BELLA FLOR"/>
        <s v="G.T. CAMPOVERDE"/>
        <s v="G.T. SAN ALEJANDRO"/>
        <s v="C.H. TAMBOBAMBA"/>
        <s v="C.H. DE CHIVAY"/>
        <s v="C.H. DE TUTI"/>
        <s v="C.H. DE CAYLLOMA"/>
        <s v="C.H. DE LUCANAS"/>
        <s v="C.H. DE SORAS"/>
        <s v="C.H. DE YUNGAPATA"/>
        <s v="C.H. DE CAUDAY"/>
        <s v="C.H. DE COLASAY"/>
        <s v="C.H. DE CONCHÁN"/>
        <s v="C.H. DE CHADÍN"/>
        <s v="C.H. DE HUALGAYOC"/>
        <s v="C.H. DE SAYAMUD"/>
        <s v="C.H. DE SANTO TOMÁS"/>
        <s v="C.H. DE PACCHA"/>
        <s v="C.H. DE YURACYACU"/>
        <s v="C.H. TRES CRUCES"/>
        <s v="C.H. DE MONTAÑEZA"/>
        <s v="C.H. DE HUACRACHUCO"/>
        <s v="C.H. DE BOLIVAR"/>
        <s v="C.H. DE PATAZ"/>
        <s v="C.H. DE OMATE"/>
        <s v="C.H. DE PUQUINA"/>
        <s v="C.H. DE SAN CRISTOBAL"/>
        <s v="C.H. DE HUACHÓN"/>
        <s v="C.H. UNTUCA QUIACA"/>
        <s v="C.H. DE AYAPATA"/>
        <s v="C.H. DE CUYO CUYO"/>
        <s v="C.H. DE OLLACHEA"/>
        <s v="C.H. PHARA"/>
        <s v="C.H. DE NARANJOS"/>
        <s v="C.T. Planta Mollendo"/>
        <s v="C.T. Planta Samanco"/>
        <s v="C.T. El Santa"/>
        <s v="C.T. Alimentos Marítimos"/>
        <s v="C.T. Nueva California"/>
        <s v="C.T. Santo Toribio"/>
        <s v="C.T. Compañía Peruana del Azúcar S.A."/>
        <s v="C.T. Pesquera Sarimon"/>
        <s v="C.T. Pesquera Carolina"/>
        <s v="C.T. Pesquera Carolina - Huarmey"/>
        <s v="C.T. Corporación del Mar"/>
        <s v="C.T. Corporación Fish Protein"/>
        <s v="C.T. Pesquera Ribar"/>
        <s v="C.T. Pesquera Maui"/>
        <s v="C.T. Envasadora Export - Planta Samanco"/>
        <s v="C.T. Polaris"/>
        <s v="C.T. Islay-Meiggs"/>
        <s v="C.T. Islay-Zona Ind."/>
        <s v="C.T. Sipesa-Chimbote"/>
        <s v="C.T. Pesca Conservas y Derivados"/>
        <s v="C.T. Acuarius"/>
        <s v="C.T. Pesquera Arco Iris"/>
        <s v="C.T. Exalmar"/>
        <s v="C.T. Hayduk - Ancash"/>
        <s v="C.T. Piangesa Chimbote"/>
        <s v="C.T. Piangesa Huarmey"/>
        <s v="C.T. Pesquera Marco Polo"/>
        <s v="C.T. Pesquera San Fermín Chimbote"/>
        <s v="C.T. Pesquera Vista Florida"/>
        <s v="C.T. Profish"/>
        <s v="C.T. Rama Fibra"/>
        <s v="C.H. Raul Vizcarra Smith"/>
        <s v="C.T. Servicios de Embarque"/>
        <s v="C.T. Siderperu"/>
        <s v="C.T. Starfish"/>
        <s v="C.T. Chacchuille"/>
        <s v="C.T. Enapu-Arequipa"/>
        <s v="C.T. Gloria - Aplao"/>
        <s v="C.T. Gloria - Arequipa"/>
        <s v="C.T. Gloria - La Joya"/>
        <s v="C.T. Gloria - Lluta"/>
        <s v="C.T. Gloria - Mejía"/>
        <s v="C.T. Gloria - Pampacolca"/>
        <s v="C.T. Gloria - Santa Rita"/>
        <s v="C.T. Sipesa-Atico"/>
        <s v="C.T. Sipesa-Matarani"/>
        <s v="C.T. Sipesa-Mollendo"/>
        <s v="C.T. Casa Fuerza"/>
        <s v="C.H. Socosani-Arequipa"/>
        <s v="C.T. Socosani"/>
        <s v="C.T. Yura"/>
        <s v="C.H. Algamarca"/>
        <s v="C.H. Tambomayo (Mini Central)"/>
        <s v="C.H. Trinidad"/>
        <s v="C.H. Cocla"/>
        <s v="C.H. Tejidos Urcos"/>
        <s v="C.T. Jardines de Te"/>
        <s v="C.T. Progreso"/>
        <s v="C.T. Otuma"/>
        <s v="C.T. EPESCA"/>
        <s v="C.T. Sipesa-Pisco"/>
        <s v="C.T. Piangesa Ica"/>
        <s v="C.T. Agropecuaria Chimu - Engorde Granja"/>
        <s v="C.T. Agropecuaria Chimu - Granja"/>
        <s v="C.T. Agropecuaria Chimu - Incubadora"/>
        <s v="C.T. Agropecuaria Chimu - Molino"/>
        <s v="C.T. Ascope (Emergencia)"/>
        <s v="C.T. Pesquera Maurice"/>
        <s v="C.T. Planta 2-Trujillo"/>
        <s v="C.T. Sipesa-Chicama N°1"/>
        <s v="C.T. Sipesa-Chicama N°2"/>
        <s v="C.T. Multiservicios Pesqueros"/>
        <s v="C.T. Norsac"/>
        <s v="C.T. Hayduk - Malabrigo"/>
        <s v="C.T. Piangesa Ascope"/>
        <s v="C.T. Agroderivados"/>
        <s v="C.T. Agroprocesadora"/>
        <s v="C.T. Codavyse"/>
        <s v="C.T. Comercial Nuevo Horizonte"/>
        <s v="C.T. Turbinas-Planta Fuerza"/>
        <s v="C.T. Pomalca"/>
        <s v="C.T. Casa Fuerza-Fabrica"/>
        <s v="C.T. La Abeja"/>
        <s v="C.T. La Tejersa"/>
        <s v="C.T. Limes"/>
        <s v="C.T. Marañón"/>
        <s v="C.T. Fundo Potrero"/>
        <s v="C.T. Purina - Lima"/>
        <s v="C.T. Agroalpesa"/>
        <s v="C.T. Agropecuaria San Felipe"/>
        <s v="C.T. Alianza Comercial"/>
        <s v="C.T. Ceper"/>
        <s v="C.T. Celima - Lurigancho"/>
        <s v="C.T. Celima - San Martín"/>
        <s v="C.T. Cepersa"/>
        <s v="C.T. Planta 1-Los Olivos"/>
        <s v="C.T. Planta 5-Los Hornos"/>
        <s v="C.T. Embutidos Huaral"/>
        <s v="C.T. Fijesa"/>
        <s v="C.T. Centro Papelero"/>
        <s v="C.T. Grunepa-Chancay"/>
        <s v="C.T. Indumar"/>
        <s v="C.T. Planta Fuerza N°1"/>
        <s v="C.T. Planta Fuerza N°2"/>
        <s v="C.T. Lima Caucho"/>
        <s v="C.T. Colquisiri"/>
        <s v="C.T. Mobil Oil"/>
        <s v="C.T. Polar Chancay"/>
        <s v="C.T. Pesquera San Fermín Chancay"/>
        <s v="C.T. Pesqueros Peruanos Chancay"/>
        <s v="C.T. Redondos - granja J.F."/>
        <s v="C.T. Redondos - Planta Alimentos"/>
        <s v="C.T. Remesa Astilleros"/>
        <s v="C.T. Shell Lubricantes"/>
        <s v="C.T. Svedala Skega"/>
        <s v="C.T. Jicamarca"/>
        <s v="C.T. Baker Hughes"/>
        <s v="C.T. La Selva"/>
        <s v="C.T. Estación Naval"/>
        <s v="C.T. Ind. Iquitos"/>
        <s v="C.T. Gloria - Moquegua"/>
        <s v="C.T. Hayduk - Ilo"/>
        <s v="C.T. Pesquera Rubí"/>
        <s v="C.T. Austral Group - Paita"/>
        <s v="C.T. Pesquera Estrella"/>
        <s v="C.T. Sipesa-Paita"/>
        <s v="C.T. Ind. Daruma"/>
        <s v="C.T. Mercantile Perú Oil"/>
        <s v="C.T. Opesa"/>
        <s v="C.T. El Alto"/>
        <s v="C.T. Hayduk - Piura"/>
        <s v="C.T. Petrex Movil"/>
        <s v="C.T. Batería 341"/>
        <s v="C.T. Planta de Fuerza Skytop I"/>
        <s v="C.T. Productos Marinos Piura"/>
        <s v="C.T. Estación de generadores folche"/>
        <s v="C.T. Schlumberger oilfield"/>
        <s v="C.T. Cecovasa"/>
        <s v="C.T. Cementos Sur "/>
        <s v="C.T. Minera Ananea"/>
        <s v="C.T. Mina Regina"/>
        <s v="C.T. San Antonio de Poto"/>
        <s v="C.T. Proyecto Pampa"/>
        <s v="C.T. Gloria - Locumba"/>
        <s v="C.T. AcquaTumbes - Campo 1"/>
        <s v="C.T. AcquaTumbes - Planta"/>
        <s v="C.T. Aquafarm"/>
        <s v="C.T. Bioltecsa - Planta Mancora "/>
        <s v="C.T. Bioltecsa - Planta Panamericana Norte"/>
        <s v="C.T. Bioltecsa - Planta Playa Hermosa"/>
        <s v="C.T. Congelados y Frescos"/>
        <s v="C.T. Langostinera Tumpis"/>
        <s v="C.T. Rinysa-Planta 1"/>
        <s v="C.T. Rinysa-Planta 2"/>
        <s v="C.T. Empacadora Nautilus"/>
        <s v="C.T. Hielosa"/>
        <s v="C.T. Domingo Rodas"/>
        <s v="C.T. La Bocana"/>
        <s v="C.T. Molino La Cruz"/>
        <s v="C.T. Promanorsa"/>
        <s v="C.T. Planta de Fuerza"/>
        <s v="C.T. Agrocinsa"/>
        <s v="C.T. Alfonso Velasquez"/>
        <s v="C.T. Alfonso Velasquez - Fca. De hielo"/>
        <s v="C.T. Cantec"/>
        <s v="C.T. Santa Adela"/>
        <s v="C.T. Conservera El Pilar"/>
        <s v="C.T. Pesquero Artesanal Culebras"/>
        <s v="C.T. Nadia Denisse"/>
        <s v="C.T. Tucchisa"/>
        <s v="C.T. Fábricas de Proteínas"/>
        <s v="C.T. Gerencia Representaciones"/>
        <s v="C.T. Inpesco"/>
        <s v="C.T. Instalaciones Electromecánicas"/>
        <s v="C.T. Inversiones Pesqueras"/>
        <s v="C.T. Rigel"/>
        <s v="C.T. J.C. Astilleros"/>
        <s v="C.T. Jadran"/>
        <s v="C.T. Pacífico Seiphen"/>
        <s v="C.T. Fábrica de Hielo"/>
        <s v="C.T. Frio Casma S.R.L."/>
        <s v="C.T. Productos Marinos Ancash"/>
        <s v="C.T. Pesqueros Peruanos Chimbote"/>
        <s v="C.T. San Dionicios"/>
        <s v="C.T. Unión Oleaginosa"/>
        <s v="C.T. Alpalana"/>
        <s v="C.T. Alpalana Hilandería"/>
        <s v="C.T. Alpalana Tintorería"/>
        <s v="C.T. ELSA - Arequipa"/>
        <s v="C.T. Inca Tops (Planta I)"/>
        <s v="C.T. Inca Tops (Planta II)"/>
        <s v="C.T. Incalpaca"/>
        <s v="C.T. Laive"/>
        <s v="C.T. Manufacturas del Sur"/>
        <s v="C.T. Praxair"/>
        <s v="C.T. Productoras Agrarios"/>
        <s v="C.T. Productos del sur"/>
        <s v="C.T. Sacos del Sur"/>
        <s v="C.H. Yumahual"/>
        <s v="C.H. Huacataz"/>
        <s v="C.H. Atahualpa"/>
        <s v="C.H. El Tinte"/>
        <s v="C.T. Cajamarquina"/>
        <s v="C.T. Cocla"/>
        <s v="C.T. La Reyna"/>
        <s v="C.T. ELSA - Cuzco"/>
        <s v="C.T. Enaco Cuzco"/>
        <s v="C.T. Enaco Yanatile"/>
        <s v="C.T. La Unión"/>
        <s v="C.T. Maderera Fretel"/>
        <s v="C.T. Kuennen y Duanne"/>
        <s v="C.T. Apeisa"/>
        <s v="C.T. Embotelladora Ica"/>
        <s v="C.T. Oleaginosa Ica"/>
        <s v="C.T. Copexa - Best Perú"/>
        <s v="C.T. Santa Martha"/>
        <s v="C.T. Corporación Molinera"/>
        <s v="C.T. ELSA - Ica"/>
        <s v="C.T. Hoja Redonda"/>
        <s v="C.T. Planta II-San Cristobal"/>
        <s v="C.T. Tacama"/>
        <s v="C.T. Del Centro"/>
        <s v="C.T. Avicola El Rocío - Camal"/>
        <s v="C.T. Avicola El Rocío - Incubadora"/>
        <s v="C.T. Avicola El Rocío - Molino"/>
        <s v="C.T. Avicola El Rocío - Planta Ilsa"/>
        <s v="C.T. Camal San Francisco"/>
        <s v="C.T. Curtiembre Chimú"/>
        <s v="C.T. Danper"/>
        <s v="C.T. Razzeto"/>
        <s v="C.T. Laredo"/>
        <s v="C.T. Enrique Cassinelli"/>
        <s v="C.T. Cogorno Trujillo"/>
        <s v="C.T. Hielera Milagros"/>
        <s v="C.T. Hielos Cassinelli"/>
        <s v="C.T. Añaños"/>
        <s v="C.T. Ind. Cartavio"/>
        <s v="C.T. Industrias del Latón"/>
        <s v="C.T. Italmar"/>
        <s v="C.T. Molino Trujillo"/>
        <s v="C.T. Planta de Galletas Trujillo"/>
        <s v="C.T. Molino El Cholo"/>
        <s v="C.T. Molino Iris"/>
        <s v="C.T. Molino La Perla - Alimentos"/>
        <s v="C.T. Molino La Perla - Incubadora"/>
        <s v="C.T. Norpack"/>
        <s v="C.T. Premoldeados de Concreto"/>
        <s v="C.T. Soconsa"/>
        <s v="C.T. Tableros Peruanos"/>
        <s v="C.T. Talsa"/>
        <s v="C.T. Yugo"/>
        <s v="C.T. La Concordia"/>
        <s v="C.T. Sol Gas - Lambayeque"/>
        <s v="C.T. Corpesca"/>
        <s v="C.T. Molino San Nicolas"/>
        <s v="C.T. Embotelladora Lambayeque"/>
        <s v="C.T. ELSA - Chiclayo"/>
        <s v="C.T. Frío y Servicios"/>
        <s v="C.T. Virgen del Carmen"/>
        <s v="C.T. Chiclayo"/>
        <s v="C.T. Perhusac"/>
        <s v="C.T. San Pedro"/>
        <s v="C.T. Procesadora"/>
        <s v="C.T. San Roque"/>
        <s v="C.T. Abrasivos"/>
        <s v="C.T. AGA - Lima"/>
        <s v="C.T. AGP"/>
        <s v="C.T. AIPSA"/>
        <s v="C.T. Ajinomoto - Callao"/>
        <s v="C.T. Alimentos y Productos"/>
        <s v="C.T. Ambrosoli"/>
        <s v="C.T. Antartic"/>
        <s v="C.T. Unique"/>
        <s v="C.T. Artesco"/>
        <s v="C.T. Basa"/>
        <s v="C.T. Beiersdorf"/>
        <s v="C.T. Boyles Bros Diamantina"/>
        <s v="C.T. Planta Lurín"/>
        <s v="C.T. Pepsi"/>
        <s v="C.T. Industrial Nuevo Mundo"/>
        <s v="C.T. Industrial Romosa"/>
        <s v="C.T. Vidrios del Perú"/>
        <s v="C.T. Marmoles"/>
        <s v="C.T. Rex"/>
        <s v="C.T. Clariant"/>
        <s v="C.T. Coldex"/>
        <s v="C.T. Compañía Química"/>
        <s v="C.T. Textimax"/>
        <s v="C.T. Consorcio San Martín"/>
        <s v="C.T. Corporación Cerámica"/>
        <s v="C.T. Gráfica Navarrete"/>
        <s v="C.T. Infarmasa"/>
        <s v="C.T. Reymatics"/>
        <s v="C.T. Curtiembre La Colonial"/>
        <s v="C.T. Delcrosa"/>
        <s v="C.T. Donofrio"/>
        <s v="C.T. Duotex"/>
        <s v="C.T. Coca Cola"/>
        <s v="C.T. Cogorno"/>
        <s v="C.T. El Sol"/>
        <s v="C.T. Gaseosas Huacho"/>
        <s v="C.T. Walter Braedt"/>
        <s v="C.T. La Bellota"/>
        <s v="C.T. Fanaplast"/>
        <s v="C.T. Textil Amazonas"/>
        <s v="C.T. Famia"/>
        <s v="C.T. Fima"/>
        <s v="C.T. Fino Textil"/>
        <s v="C.T. Flexo Plast"/>
        <s v="C.T. Freno"/>
        <s v="C.T. Frigorífico La Colonial"/>
        <s v="C.T. Fumasa"/>
        <s v="C.T. Fundición"/>
        <s v="C.T. Fundición Ventanilla"/>
        <s v="C.T. Galpi"/>
        <s v="C.T. Haug"/>
        <s v="C.T. Hidrostal"/>
        <s v="C.H. Hornos Eléctricos"/>
        <s v="C.T. IDIESA"/>
        <s v="C.T. Inagro"/>
        <s v="C.T. Indeco"/>
        <s v="C.T. Indus"/>
        <s v="C.T. Incol"/>
        <s v="C.T. Alpamayo"/>
        <s v="C.T. Brawns"/>
        <s v="C.T. Hilandera"/>
        <s v="C.T. Confección Textil"/>
        <s v="C.T. Industrias Incorporadas"/>
        <s v="C.T. Planta Tintorería"/>
        <s v="C.T. Santa María"/>
        <s v="C.T. Vencedor"/>
        <s v="C.T. Interquímica"/>
        <s v="C.T. Comindustria"/>
        <s v="C.T. Italmecánica"/>
        <s v="C.T. Jhonson &amp; Jhonson"/>
        <s v="C.T. Josfel"/>
        <s v="C.T. Kimberly Clark"/>
        <s v="C.T. Abeefe"/>
        <s v="C.T. Lee Filter"/>
        <s v="C.T. Marmoles y Granitos"/>
        <s v="C.T. Masushita"/>
        <s v="C.T. Medifarma"/>
        <s v="C.T. Milanoplast"/>
        <s v="C.T. Molino El Triunfo"/>
        <s v="C.T. Molitalia"/>
        <s v="C.T. Alimentos Chancay"/>
        <s v="C.T. Planta Alimentos Huaral"/>
        <s v="C.T. Planta Beneficio de Aves"/>
        <s v="C.T. Planta Incubación"/>
        <s v="C.T. M.S.A."/>
        <s v="C.T. Nabisco"/>
        <s v="C.T. Negociación Lanera"/>
        <s v="C.T. Negusa Corp."/>
        <s v="C.T. Omis"/>
        <s v="C.T. Pavco"/>
        <s v="C.T. Precor"/>
        <s v="C.T. Peruana de Moldeados"/>
        <s v="C.T. Peruplast"/>
        <s v="C.T. Plástica"/>
        <s v="C.T. Plásticos Nacionales"/>
        <s v="C.T. Químicos Industriales"/>
        <s v="C.T. Reactivos Nacionales"/>
        <s v="C.T. Recolsa"/>
        <s v="C.T. Red Star"/>
        <s v="C.T. Redondos oficina principal"/>
        <s v="C.T. Redondos planta de incubación"/>
        <s v="C.T. Renova"/>
        <s v="C.T. Reyemsa"/>
        <s v="C.T. San Miguel Industrial"/>
        <s v="C.T. Savoy Brands"/>
        <s v="C.T. Saga San isidro"/>
        <s v="C.T. Saga San Miguel"/>
        <s v="C.T. Otto Kunz-Chancay"/>
        <s v="C.T. Soldadoras Andinas"/>
        <s v="C.T. Tecnica Comercial"/>
        <s v="C.T. Tercnogas"/>
        <s v="C.T. Textil Santa Anita"/>
        <s v="C.T. Fruto del Telar"/>
        <s v="C.T. Textiles Populares"/>
        <s v="C.T. Ticino"/>
        <s v="C.T. Industrial San Antonio"/>
        <s v="C.T. Tuboplast"/>
        <s v="C.T. Vinsa"/>
        <s v="C.T. Zeta Gas"/>
        <s v="C.T. Carbo Gas"/>
        <s v="C.T. Grupo Aéreo N°42"/>
        <s v="C.T. G.V.Servicios"/>
        <s v="C.T. Oxigeno Loreto"/>
        <s v="C.T.  Trisa"/>
        <s v="C.T. Triplay-Enchapes"/>
        <s v="C.T. Armadores Pesqueros"/>
        <s v="C.T. Astilleros Paita"/>
        <s v="C.T. Cía. Peruana de Gas"/>
        <s v="C.T. Consorcio Pacífico Sur"/>
        <s v="C.T. Corporación del Mar - Piura"/>
        <s v="C.T. Embotelladora Rivera"/>
        <s v="C.T. FT Fishing"/>
        <s v="C.T. Industrial Pesquera Sta. Monica"/>
        <s v="C.T. Barcaza BB-1"/>
        <s v="C.T. Barcaza Elizabeth"/>
        <s v="C.T. Barcaza MR. Bob"/>
        <s v="C.T. Barcaza PC-110"/>
        <s v="C.T. Barcaza Susan Lynn"/>
        <s v="C.T. Gulf Supplier"/>
        <s v="C.T. Hippo"/>
        <s v="C.T. Lobitos Express"/>
        <s v="C.T. Molinera Inca - Piura"/>
        <s v="C.T. Servicios de Frío"/>
        <s v="C.T. Embotelladora Frontera"/>
        <s v="C.T. Embotelladora Juliaca"/>
        <s v="C.T. ELSA - Puno"/>
        <s v="C.T. Embotelladora Tacna"/>
        <s v="C.T. Ladrillera Martorel"/>
        <s v="C.T. Planta Lechera Tacna"/>
        <s v="C.T. Embotelladora La Loretana"/>
        <s v="C.T. Embotelladora Sysley"/>
        <s v="C.T. Galvanizadora Peruana"/>
        <s v="C.T. Industrial Selva"/>
        <s v="C.T. Maderas Peruanas"/>
        <s v="C.T. Triplay Amazónico"/>
        <s v="C.T. PLANTA HUARMEY"/>
        <s v="C.T. GOODYEAR"/>
        <s v="C.T. CHICAMA"/>
        <s v="C.T. CHIMBOTE "/>
        <s v="C.T. CHANCAY"/>
        <s v="C.T. HUARMEY"/>
        <s v="C.T. PROFUSA"/>
      </sharedItems>
    </cacheField>
    <cacheField name="Tipo Grupo" numFmtId="0">
      <sharedItems containsBlank="1"/>
    </cacheField>
    <cacheField name="Tip Grup Dep" numFmtId="0">
      <sharedItems containsBlank="1" count="9">
        <s v="EL"/>
        <s v="HI"/>
        <s v="TV"/>
        <s v="TG"/>
        <s v="CC"/>
        <s v="FV"/>
        <m/>
        <s v="TE"/>
        <s v="EOL"/>
      </sharedItems>
    </cacheField>
    <cacheField name="Nom Gru Anuario" numFmtId="0">
      <sharedItems containsBlank="1" containsMixedTypes="1" containsNumber="1" containsInteger="1" minValue="0" maxValue="0"/>
    </cacheField>
    <cacheField name="Origen A" numFmtId="0">
      <sharedItems containsBlank="1" count="5">
        <s v="Térmico"/>
        <s v="Hidráulico"/>
        <s v="Solar"/>
        <m/>
        <s v="Eólico"/>
      </sharedItems>
    </cacheField>
    <cacheField name="Condición de Grupo A" numFmtId="0">
      <sharedItems containsBlank="1" containsMixedTypes="1" containsNumber="1" containsInteger="1" minValue="0" maxValue="0"/>
    </cacheField>
    <cacheField name="Estado de Grupo A" numFmtId="0">
      <sharedItems containsBlank="1" containsMixedTypes="1" containsNumber="1" containsInteger="1" minValue="0" maxValue="0"/>
    </cacheField>
    <cacheField name="Tipo de Empresa A" numFmtId="0">
      <sharedItems containsBlank="1"/>
    </cacheField>
    <cacheField name="Tipo de Mercado A" numFmtId="0">
      <sharedItems containsBlank="1" count="3">
        <s v="Mercado Eléctrico"/>
        <m/>
        <s v="Uso Propio"/>
      </sharedItems>
    </cacheField>
    <cacheField name="Sistema A" numFmtId="0">
      <sharedItems containsBlank="1" count="3">
        <s v="SEIN"/>
        <s v="SA"/>
        <m/>
      </sharedItems>
    </cacheField>
    <cacheField name="Tipo de Integrante A" numFmtId="0">
      <sharedItems containsBlank="1"/>
    </cacheField>
    <cacheField name="Informa A" numFmtId="0">
      <sharedItems containsBlank="1" count="3">
        <s v="Informante"/>
        <m/>
        <s v="No Informante"/>
      </sharedItems>
    </cacheField>
    <cacheField name="Sector A" numFmtId="0">
      <sharedItems containsBlank="1"/>
    </cacheField>
    <cacheField name="Departamento A" numFmtId="0">
      <sharedItems containsBlank="1"/>
    </cacheField>
    <cacheField name="Región A" numFmtId="0">
      <sharedItems containsBlank="1"/>
    </cacheField>
    <cacheField name="Provincia  A" numFmtId="0">
      <sharedItems containsBlank="1" containsMixedTypes="1" containsNumber="1" containsInteger="1" minValue="0" maxValue="0"/>
    </cacheField>
    <cacheField name="Distrito A" numFmtId="0">
      <sharedItems containsBlank="1" containsMixedTypes="1" containsNumber="1" containsInteger="1" minValue="0" maxValue="0"/>
    </cacheField>
    <cacheField name="Localidad A" numFmtId="0">
      <sharedItems containsBlank="1" containsMixedTypes="1" containsNumber="1" containsInteger="1" minValue="0" maxValue="0"/>
    </cacheField>
    <cacheField name="Tipo de Recurso" numFmtId="0">
      <sharedItems containsBlank="1"/>
    </cacheField>
    <cacheField name="Cogenerador" numFmtId="0">
      <sharedItems containsBlank="1" containsMixedTypes="1" containsNumber="1" containsInteger="1" minValue="0" maxValue="0"/>
    </cacheField>
    <cacheField name="RER" numFmtId="0">
      <sharedItems containsBlank="1" containsMixedTypes="1" containsNumber="1" containsInteger="1" minValue="0" maxValue="0"/>
    </cacheField>
    <cacheField name="N° de Subasta RER" numFmtId="0">
      <sharedItems containsBlank="1" containsMixedTypes="1" containsNumber="1" containsInteger="1" minValue="0" maxValue="0"/>
    </cacheField>
    <cacheField name="Variable" numFmtId="0">
      <sharedItems containsBlank="1" count="2">
        <s v="Energía"/>
        <m/>
      </sharedItems>
    </cacheField>
    <cacheField name="Unid. Variable" numFmtId="0">
      <sharedItems containsBlank="1"/>
    </cacheField>
    <cacheField name="Produccion_x000a_ (MWh)" numFmtId="165">
      <sharedItems containsString="0" containsBlank="1" containsNumber="1" minValue="0" maxValue="202003.375"/>
    </cacheField>
    <cacheField name="Produccion _x000a_(GWh)" numFmtId="165">
      <sharedItems containsString="0" containsBlank="1" containsNumber="1" minValue="0" maxValue="202.00337500000001"/>
    </cacheField>
    <cacheField name="Combustible" numFmtId="165">
      <sharedItems containsNonDate="0" containsString="0" containsBlank="1"/>
    </cacheField>
    <cacheField name="PI OK" numFmtId="0">
      <sharedItems containsBlank="1" containsMixedTypes="1" containsNumber="1" minValue="0" maxValue="239.67"/>
    </cacheField>
    <cacheField name="PE OK" numFmtId="0">
      <sharedItems containsBlank="1" containsMixedTypes="1" containsNumber="1" minValue="0" maxValue="204.64"/>
    </cacheField>
    <cacheField name="MAX DEM" numFmtId="165">
      <sharedItems containsBlank="1" containsMixedTypes="1" containsNumber="1" minValue="0" maxValue="5415"/>
    </cacheField>
    <cacheField name="VERIFICACION" numFmtId="165">
      <sharedItems containsString="0" containsBlank="1" containsNumber="1" minValue="-1.0000000038417056E-3" maxValue="1.0000000038417056E-3"/>
    </cacheField>
    <cacheField name="N° DE ORDEN" numFmtId="0">
      <sharedItems containsString="0" containsBlank="1" containsNumber="1" containsInteger="1" minValue="1" maxValue="83"/>
    </cacheField>
    <cacheField name="ORIGEN DE DAT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eyra Vilca, Anival Wenceslao" refreshedDate="44396.514166898145" createdVersion="4" refreshedVersion="4" minRefreshableVersion="3" recordCount="1529">
  <cacheSource type="worksheet">
    <worksheetSource ref="A2:AX1531" sheet="BD2" r:id="rId2"/>
  </cacheSource>
  <cacheFields count="50">
    <cacheField name="Tipo de Mercado A" numFmtId="0">
      <sharedItems containsBlank="1" count="3">
        <s v="MERCADO ELÉCTRICO"/>
        <m/>
        <s v="USO PROPIO"/>
      </sharedItems>
    </cacheField>
    <cacheField name="FILTRO" numFmtId="0">
      <sharedItems containsBlank="1" count="3">
        <m/>
        <s v="X"/>
        <s v="XX"/>
      </sharedItems>
    </cacheField>
    <cacheField name="ccodemp" numFmtId="0">
      <sharedItems containsBlank="1"/>
    </cacheField>
    <cacheField name="ccodcen" numFmtId="0">
      <sharedItems containsBlank="1"/>
    </cacheField>
    <cacheField name="cnomnum" numFmtId="0">
      <sharedItems containsBlank="1"/>
    </cacheField>
    <cacheField name="ctipgru" numFmtId="0">
      <sharedItems containsBlank="1"/>
    </cacheField>
    <cacheField name="Tgrup MD" numFmtId="0">
      <sharedItems containsBlank="1"/>
    </cacheField>
    <cacheField name="Concatena 1" numFmtId="0">
      <sharedItems containsBlank="1"/>
    </cacheField>
    <cacheField name="Concatena 1-txt" numFmtId="0">
      <sharedItems containsBlank="1"/>
    </cacheField>
    <cacheField name="Empresa Anuario" numFmtId="0">
      <sharedItems containsBlank="1" count="563">
        <s v="Agroindustrias San Jacinto S.A.A."/>
        <s v="Agro Industrial Paramonga S.A.A."/>
        <s v="Asociación Santa Lucia de Chacas"/>
        <s v="Agroaurora S.A.C."/>
        <s v="Bioenergía del Chira S.A."/>
        <s v="Compañia Eléctrica El Platanal S.A."/>
        <s v="Proyecto Especial Chavimochic"/>
        <s v="Chinango S.A.C"/>
        <s v="Compañia Hidroeléctrica Tingo S.A."/>
        <s v="Centrales Santa Rosa S.A.C."/>
        <s v="Statkraft Perú S.A."/>
        <s v="Enel Distribución Perú S.A.A."/>
        <s v="Luz del Sur S.A."/>
        <s v="Empresa Eléctrica Agua Azul S.A."/>
        <s v="Emp. de Generación Eléctrica de Arequipa S. A."/>
        <s v="Empresa de Generación Eléctrica Canchayllo S.A.C."/>
        <s v="Empresa de Generación Huanza S.A."/>
        <s v="Empresa de Generacion Electrica Machupicchu S.A."/>
        <s v="Emp. Gen y Comercializadora de Serv Pub de Elec. Pangoa"/>
        <s v="Empresa de Generación Eléctrica Rio Baños S.A.C."/>
        <s v="Empresa de Generación Eléctrica San Gabán S. A."/>
        <s v="Empresa de Generación Huallaga S.A."/>
        <s v="Empresa de Interés Local Hidroeléctrica S.A. de Chacas"/>
        <s v="Electrocentro S.A."/>
        <s v="Electronorte S.A."/>
        <s v="Hidrandina S.A."/>
        <s v="Electronoroeste S. A."/>
        <s v="Electro Oriente S. A."/>
        <s v="Electroperú S. A."/>
        <s v="Electro Puno S.A.A."/>
        <s v="Electro Sur Este S.A.A."/>
        <s v="Electro Dunas S.A.A."/>
        <s v="Eléctrica Yanapampa S.A.C."/>
        <s v="Enel Generación Perú S.A.A."/>
        <s v="ENEL Green Power Perú S.A."/>
        <s v="Energía Eólica S.A."/>
        <s v="Enel Generación Piura S.A."/>
        <s v="ENGIE EnergÍa Perú S.A."/>
        <s v="Parque Eolico Marcona S.A.C."/>
        <s v="Parque Eolico Tres Hermanas S.A.C."/>
        <s v="Fénix Power Perú S.A."/>
        <s v="Genrent del Peru S.A.C."/>
        <s v="Generadora de Energía del Perú S.A."/>
        <s v="GTS Majes S.A.C."/>
        <s v="GTS Repartición S.A.C."/>
        <s v="Hidrocañete S.A."/>
        <s v="Cía Hidroeléctrica San Hilarión S.A.C."/>
        <s v="Hidroeléctrica Marañon S.R.L. (1)"/>
        <s v="Hidroeléctrica Huanchor S.A.C."/>
        <s v="Huaura Power Group S.A."/>
        <s v="Infraestructuras y Energías del Perú S.A.C. "/>
        <s v="Kallpa Generación S.A."/>
        <s v="Central Hidroeléctrica de Langui S.A."/>
        <s v="Maja Energía S.A.C."/>
        <s v="Moquegua FV S.A.C."/>
        <s v="E.A.W. Muller S.A."/>
        <s v="Orazul Energy Perú S.A."/>
        <s v="Panamericana Solar S.A.C."/>
        <s v="Petramas S.A.C."/>
        <s v="Planta de Reserva Fría de Generación Éten S.A."/>
        <s v="Empresa Eléctrica Rio Doble S.A."/>
        <s v="Samay I S.A."/>
        <s v="SDF Energía S.A.C."/>
        <s v="Sociedad Eléctrica del Sur Oeste S.A."/>
        <s v="Shougang Generación Eléctrica S.A.A."/>
        <s v="Sindicato Energético S.A."/>
        <s v="Eléctrica Santa Rosa S.A.C."/>
        <s v="Emp. de Generación Eléctrica del Sur S. A."/>
        <s v="Tacna Solar S.A.C."/>
        <s v="Termoselva S.R.L."/>
        <s v="Electro Ucayali S.A."/>
        <s v="Consorcio Eléctrico Villacurí S.A.C."/>
        <s v="Andean Power S.A.C."/>
        <s v="Empresa de Generación Eléctrica Santa Ana S.R.L."/>
        <s v="Inland Energy S.A.C."/>
        <s v="Termochilca S.A."/>
        <s v="Celepsa Renovables S.R.L."/>
        <s v="Hidro Pátapo S.A.C."/>
        <s v="Atria Energía S.A.C."/>
        <s v="Sociedad Minera Cerro Verde S.A.A."/>
        <s v="Empresa de Generación Eléctrica Junín S.A.C."/>
        <s v="Electro Zaña S.A.C."/>
        <s v="Generación Andina S.A.C."/>
        <s v="Hidroeléctrica Santa Cruz S.A.C."/>
        <m/>
        <s v="Cia Minera Agregados Calcáreos S.A."/>
        <s v="Aguaytia Energy del Peru S.R.L."/>
        <s v="Alicorp S.A.A."/>
        <s v="Anabi S.A.C."/>
        <s v="Compañía Minera Antapaccay S.A."/>
        <s v="Apumayo S.A.C."/>
        <s v="Compañía Minera Ares S.A.C."/>
        <s v="Aruntani S.A.C."/>
        <s v="Nexa Resources Atacocha S.A.A."/>
        <s v="Austral Group S.A.A"/>
        <s v="Minera Bateas S.A.C."/>
        <s v="Soc. Minera el Brocal S.A."/>
        <s v="Compañía de Minas Buenaventura S.A.A."/>
        <s v="Compañía Minera Caraveli S.A.C."/>
        <s v="Cartavio S.A.A."/>
        <s v="Cia Minera Casapalca S.A."/>
        <s v="Castrovirreyna Compañía Minera S.A."/>
        <s v="Cerámica Lima S.A."/>
        <s v="Cervecería San Juan S.A."/>
        <s v="Cementos Selva S.A."/>
        <s v="Compañía Minera Chungar S.A.C."/>
        <s v="CNPC Perú S.A."/>
        <s v="Consorcio Minero Horizonte S.A."/>
        <s v="Corporación Aceros Arequipa S.A."/>
        <s v="Corporación Cerámica S.A."/>
        <s v="Compañía Pesquera del Pacifico Centro S.A."/>
        <s v="Casa Grande S.A.A."/>
        <s v="Emp. Explotadora de Vinchos Ltda S.A.C."/>
        <s v="Pesquera Hayduk S.A."/>
        <s v="Industrias Electroquimicas S. A."/>
        <s v="Illapu Energy S.A."/>
        <s v="Inkabor S.A.C."/>
        <s v="Petroleos del Peru PETROPERU S.A."/>
        <s v="Industria Textil Piura S.A."/>
        <s v="Agroindustrial Laredo S.A.A."/>
        <s v="Maple Gas Corpporation del Perú S.R.L."/>
        <s v="Metalúrgica Peruana S.A."/>
        <s v="Nexa Resources el Porvenir S.A.A."/>
        <s v="Minsur S.A."/>
        <s v="Compañia Minera Kolpa S.A."/>
        <s v="Compañía Minera San Ignacio de Morococha S.A.A."/>
        <s v="Minera La Zanja S.R.L."/>
        <s v="Oxido de Pasco S.A.C."/>
        <s v="Cementos Pacasmayo S.A.A."/>
        <s v="ICM Pachapaqui S.A.C."/>
        <s v="Pesquera Diamante S.A."/>
        <s v="Pesquera Pelayo S.A.C."/>
        <s v="Peru LNG S.R.L."/>
        <s v="Pluspetrol Perú Corporation S.A."/>
        <s v="Pluspetrol Norte S.A."/>
        <s v="Cia Minera Poderosa S.A."/>
        <s v="Empresa Minera los Quenuales S.A."/>
        <s v="Quimpac S.A."/>
        <s v="Cia Minera Raura S.A."/>
        <s v="Refinería La Pampilla S.A."/>
        <s v="Minera Aurífera Retamas S.A."/>
        <s v="Procesadora Industrial Rio Seco S.A."/>
        <s v="Compañía Minera San Nicolás S.A."/>
        <s v="Savia Perú S.A."/>
        <s v="Sudamericana de Fibras S.A."/>
        <s v="Cia Minera Santa Luisa S.A."/>
        <s v="Southern Perú Cooper Corporation Sucursal del Peru"/>
        <s v="Pacific Stratus Energy del Perú S.A."/>
        <s v="Tecnológica de Alimentos S.A."/>
        <s v="Trupal S.A."/>
        <s v="Empresa Agroindustrial Tuman S.A.A."/>
        <s v="Unión de Cervecerías Peruanas Backus y Johnston S.A.A."/>
        <s v="Unión Andina de Cementos S.A.A."/>
        <s v="Compañía Minera San Valentin S.A."/>
        <s v="Volcan Compañia Minera S.A.A."/>
        <s v="Minera Yanacocha S.R.L."/>
        <s v="Minera Yanaquihua S.A.C."/>
        <s v="Nexa Resources Cajamarquilla S.A."/>
        <s v="Anglo American Quellaveco S.A."/>
        <s v="Municipalidad Distrital Pedro Ruiz Gallo"/>
        <s v="Electro Norte Medio S. A. - Hidrandina"/>
        <s v="Municipalidad Distrital de Chalan"/>
        <s v="Comité de Electrificación El Verde"/>
        <s v="Municipalidad Distrital de Colasay"/>
        <s v="Municipalidad Distrital de Tabaconas"/>
        <s v="Municipalidad Distrital Eduardo Villanueva"/>
        <s v="Comité de Electrificación de San Rafael"/>
        <s v="Comunidad Campesina de Pampano"/>
        <s v="Caserio Grau"/>
        <s v="Caserio Santo Tomás"/>
        <s v="Comunidad de Alegría"/>
        <s v="Municipalidad Distrital de Inambari"/>
        <s v="Municipalidad Distrital de las Piedras"/>
        <s v="Comunidad Campesina de Quiparacra"/>
        <s v="Municipalidad de Cruceta"/>
        <s v="Municipalidad Distrital Ananea"/>
        <s v="Municipalidad Distrital Moho"/>
        <s v="Municipalidad Distrital Asillo"/>
        <s v="Municipalidad Distrital Tilali"/>
        <s v="Municipalidad Distrital Zepita"/>
        <s v="Consejo Municipal de San Marcos"/>
        <s v="Comunidad Nativa de Awajun"/>
        <s v="Comité de Electrificación Campanilla"/>
        <s v="Distrito de Pueblo Libre"/>
        <s v="Comité de Electrificación Huicongo"/>
        <s v="Comunidad Nativa Naranjillo"/>
        <s v="Comité de Electrificación Palestina"/>
        <s v="Municipio Distrital de Pongo de Caynarachi"/>
        <s v="Nuevo Porvenir"/>
        <s v="Municipalidad Distrital de San Pablo"/>
        <s v="Comunidad Campesina Shampuyacu"/>
        <s v="Cómite de Electrificación Vista Alegre"/>
        <s v="Electro Oriente S.A."/>
        <s v="Caserio Bella Flor"/>
        <s v="Caserio de Huipoca"/>
        <s v="Caserio de Neshuya"/>
        <s v="Caserio Puerto Alegre"/>
        <s v="Caserio de San Francisco"/>
        <s v="Caserio Von Humbolt"/>
        <s v=" Municipalidad de Campo Verde"/>
        <s v="Municipalidad Provincial de Atalaya"/>
        <s v="Municipalidad Distrital de Curimana"/>
        <s v="Municipalidad Distrital de Iparia"/>
        <s v="Municipalidad Distrital de Irazola"/>
        <s v="Municipalidad Distrital de Masisea"/>
        <s v="Municipalidad de Nueva Requena"/>
        <s v="Municipalidad Distrital de Sepahua"/>
        <s v="Municipalidad de Tashitea"/>
        <s v="Municipalidad Distrital de Yurua"/>
        <s v="Municipalidad Provincial de Purus"/>
        <s v="Municipalidad Distrital de Tahuania"/>
        <s v="MUNICIPALIDAD"/>
        <s v="DEP - ADINELSA"/>
        <s v="Electrocentro S. A."/>
        <s v="Corporación Pesquera San Antonio S.A."/>
        <s v="Alimentos Conservados El Santa S. A."/>
        <s v="Alimentos Maritimos S. A."/>
        <s v="Compañía Minera Nueva California S. A."/>
        <s v="Compañía Minera Santo Toribio S. A."/>
        <s v="Compañía Peruana del Azucar S. A."/>
        <s v="Compañía Pesquera Sarimón S. A."/>
        <s v="Consorcio Pesquero Carolina S. A."/>
        <s v="Corporación del Mar S. A."/>
        <s v="Corporación Fish Protein S. A."/>
        <s v="Corporacion Pesquera Ribar S. A."/>
        <s v="Empresa Pesquera Maui S. A."/>
        <s v="Envasadora Chimbote Export S.A."/>
        <s v="Envasadora Polaris S.A."/>
        <s v="Fabrica de Conservas Islay S. A."/>
        <s v="Grupo Sindicato Pesquero del Perú S. A."/>
        <s v="Pesca Conserva y Derivadfos S. A."/>
        <s v="Pesquera Acuarius S.R. Ltda."/>
        <s v="Pesquera Arco Iris S. A."/>
        <s v="Pesquera Colonial S. A."/>
        <s v="Pesquera Exalmar S.A."/>
        <s v="Pesquera Industrial El Angel"/>
        <s v="Pesquera Marco Polo"/>
        <s v="Pesquera San Fermín"/>
        <s v="Pesquera Vista Florida S.A."/>
        <s v="Profish S.A."/>
        <s v="Rama Fibra del Perú S.A.C."/>
        <s v="Raul Vizcarra Smith"/>
        <s v="Servicios de Embarque S.A."/>
        <s v="SIDERPERU S.A."/>
        <s v="Starfish S.A."/>
        <s v="Compañía de Minera Caravelí S. A."/>
        <s v="Empresa Nacional de Puertos S. A."/>
        <s v="Gloria S.A."/>
        <s v="Inversiones Mineras del Sur S. A."/>
        <s v="Socosani S. A."/>
        <s v="Yura S.A."/>
        <s v="Compañía Minera Algamarca"/>
        <s v="Comunidad Campesina de Tambomayo"/>
        <s v="Maximo Díaz Pretel"/>
        <s v="Cocla Ltda. Central de Coop. Agrarias"/>
        <s v="Tejidos Urcos - Ex Cooperativa de Trabajo"/>
        <s v="Coop. Agraria Jardines de Té El Porvenir"/>
        <s v="Cía. Textil El Progreso S.A."/>
        <s v="Empresa de la Sal S. A."/>
        <s v="EPESCA S.A."/>
        <s v="Agropecuaria Chimu S. A."/>
        <s v="Complejo Agroindustrial Cartavio S. A."/>
        <s v="Corporacion Pesquera Maurice S. A. C."/>
        <s v="Creditex S. A."/>
        <s v="Multiservicios Pesqueros S. A."/>
        <s v="Norsac S.A."/>
        <s v="Agroderivados S. A."/>
        <s v="Agroprocesadora S. A."/>
        <s v="Codavyse S. A."/>
        <s v="Comercial Nuevo Horizonte S. A."/>
        <s v="Empresa Agroindustrial Cayalti"/>
        <s v="Empresa Agroindustrial Pomalca"/>
        <s v="Empresa Agroindustrial Pucalá S. A."/>
        <s v="Empresa Agropecuaria La Abeja S. A. C."/>
        <s v="Fundo La Tejersa"/>
        <s v="Limones El Sol S. A."/>
        <s v="Piladora de Arroz el Marañón E.I.R.L."/>
        <s v="Potrero San Carlos"/>
        <s v="Agribrands Purina Perú S. A."/>
        <s v="Agroalpesa"/>
        <s v="Agropecuaria San Felipe S.C.R.L."/>
        <s v="Alianza Comercial S.A."/>
        <s v="CEPER"/>
        <s v="Ceramicas Lima S.A."/>
        <s v="Ceramicos Peruanos S.A."/>
        <s v="Embutidos Huaral S. A."/>
        <s v="Fijesa S.A."/>
        <s v="Gloria S.A. - Centro Papelero"/>
        <s v="Grupo Negociaciones Paita S. A."/>
        <s v="Indumar S.A."/>
        <s v="Industrial Aisa S. A. C."/>
        <s v="Lima Caucho S.A."/>
        <s v="Minera Colquisiri S. A."/>
        <s v="Mobil Oil del Perú"/>
        <s v="Pesquera Polar S.A."/>
        <s v="Productos Pesqueros Peruanos - Chancay"/>
        <s v="Redondos S.A."/>
        <s v="Remesa Astilleros S.A."/>
        <s v="Shell Perú"/>
        <s v="Svedala Skega S.A."/>
        <s v="Unión de Concreteras S.A."/>
        <s v="Baker Hughes Oilfield Operation Inc."/>
        <s v="Embotelladora La Selva S. A."/>
        <s v="Estación Naval Teniente Manuel Clavero"/>
        <s v="Industrial Iquitos S. A."/>
        <s v="Austral Group S.A. - Pesquera Austral"/>
        <s v="Cía. Pesquera Estrella del Perú S.A."/>
        <s v="Industrias Pesqueras Daruma S. A"/>
        <s v="Mercantile Perú Oil y Gas S. A."/>
        <s v="Operaciones Petroleras S. A."/>
        <s v="Perez Compac del Perú S. A."/>
        <s v="Petrex S.A. - Saipen Group"/>
        <s v="Petro Tech Peruana S.A."/>
        <s v="Petrolera Monterrico"/>
        <s v="Petronor C - S.R.L."/>
        <s v="Productos Marinos del Pacífico Sur S.A."/>
        <s v="Sapet Development Perú Inc."/>
        <s v="Schlumberger oilfield services"/>
        <s v="Cecovasa"/>
        <s v="Cementos Sur S. A."/>
        <s v="Corporación Minera Ananea S. A."/>
        <s v="Mina Regina"/>
        <s v="Minero Perú S. A."/>
        <s v="Proyecto Pampa"/>
        <s v="Acquatumbes S.A."/>
        <s v="Acuafarm S. A."/>
        <s v="Biología Técnica S. A."/>
        <s v="Congelados y Frescos S. A."/>
        <s v="Corporacion Refrigerados Iny S. A."/>
        <s v="Empacadora Nautilus S. A."/>
        <s v="Hielo S. A."/>
        <s v="Langostinera Domingo Rodas S. A."/>
        <s v="Langostinera La Bocana S.R.L."/>
        <s v="Molino La Cruz S. A."/>
        <s v="Procesadora de Productos Marinos del norte"/>
        <s v="AGROCINSA"/>
        <s v="Alfonso Velasquez S.A."/>
        <s v="Cantec S.K.  S.R.L."/>
        <s v="Conservas Santa Adela"/>
        <s v="Conservera El Pilar S.A."/>
        <s v="Desembarcadero Pesquero Artesanal Culebras"/>
        <s v="Fábrica de Conservas Nadia Denisse S.A."/>
        <s v="Fábrica de Conservas Tucchisa"/>
        <s v="Fábrica de Proteínas del Pacífico S.A."/>
        <s v="Gerencia y Representaciones Pesqueras S.A."/>
        <s v="Ingeniero Pesquero Consultores S.A. - INPESCO"/>
        <s v="Instalaciones Electromecánicas Norte S.A."/>
        <s v="Inversiones Pesqueras S.A."/>
        <s v="Inversiones Rigel S.A."/>
        <s v="J.C. Astilleros S.A. - Financiera Comercial Pesquera"/>
        <s v="Jadran S.A."/>
        <s v="Pacífico Seiphen Wong Kcont S.R.Ltda."/>
        <s v="Pedro Rodriguez Cortijo"/>
        <s v="Productos Pesqueros Peruanos S.A."/>
        <s v="San Dionicios"/>
        <s v="Unión Oleaginosa S. A."/>
        <s v="Alpalana S.A."/>
        <s v="Embotelladora Latinoamericana S.A."/>
        <s v="Inca Tops S.A."/>
        <s v="Incalpaca TPX S.A."/>
        <s v="Laive S.A."/>
        <s v="Manufacturas del Sur S.A."/>
        <s v="Praxair Perú S.A."/>
        <s v="Productoras y Proveedores Agrarios S.A."/>
        <s v="Productos del Sur S.A."/>
        <s v="Sacos del Sur S.A."/>
        <s v="Andres Sangay Terrones"/>
        <s v="Comunidad Campesina de Huacataz"/>
        <s v="Cooperativa Agraria Atahualpa"/>
        <s v="Industria Cajamarquina de Lacteos"/>
        <s v="Cocla Ltda. - Central de Coop. Agrarias Cafetaleras"/>
        <s v="Embotelladora La Reyna"/>
        <s v="Empresa Nacional de la Coca"/>
        <s v="Luis Gonzales Willis SUC. S.A."/>
        <s v="Cía. Embotelladora La Unión S.A."/>
        <s v="Cooperativa Industrial Agraria Naranjillo Ltda."/>
        <s v="Maderera Fretel"/>
        <s v="Molinera Kuennen y Duanne S.R.L."/>
        <s v="APEISA"/>
        <s v="Cía.  Embotelladora Ica"/>
        <s v="Cía. Oleaginosa Ica S.A."/>
        <s v="Cía. Promotora Export. Agroind. S.A."/>
        <s v="Complejo Agropecuario Santa Marha S.R.L."/>
        <s v="Corporación Molinera S.A.C."/>
        <s v="Nutreina S.A."/>
        <s v="Textil San Cristobal S. A."/>
        <s v="Viña Tacama S. A."/>
        <s v="Cooperativa Industrial Manufacturas del Centro"/>
        <s v="Avicola El Rocío S.A."/>
        <s v="Camal San Francisco"/>
        <s v="Curtiembre Chimú Murgia Hnos. S.A."/>
        <s v="Danper Trujillo S.A."/>
        <s v="Embutidos Razzeto S.A."/>
        <s v="Enrique Cassinelli e hijos"/>
        <s v="Eugenio Cogorno - Molino Excelsior S.A."/>
        <s v="Hielera Milagros Ltda."/>
        <s v="Hielos Cassinelli S.A."/>
        <s v="Industrial Añaños S.A."/>
        <s v="Industrial Cartavio S.A."/>
        <s v="Industrias del Latón"/>
        <s v="Italmar"/>
        <s v="Molinera Inca S.A."/>
        <s v="Molino El Cholo"/>
        <s v="Molino Iris E.I.R.L."/>
        <s v="Molino La Perla"/>
        <s v="Norpack S.A."/>
        <s v="Premoldeados de Concretos S.A."/>
        <s v="Sociedad Conservera del Norte S. A."/>
        <s v="Tableros Peruanos S. A."/>
        <s v="Talsa"/>
        <s v="Yugo Frio S. A."/>
        <s v="Bebidas La Concordia S.A."/>
        <s v="Cía. Peruana de Gas"/>
        <s v="Corporación de Pesca S.A."/>
        <s v="Elver Vasquez Santa Cruz (Molino San Nicolas)"/>
        <s v="Embotelladora Lambayeque"/>
        <s v="Frío y Servicios S.A."/>
        <s v="Molino Virgen del Carmen"/>
        <s v="Nestle Perú S.A."/>
        <s v="Perhusac"/>
        <s v="Piladora de Arroz San Pedro S.R. Ltda."/>
        <s v="Procesadora S.A."/>
        <s v="San Roque S.A."/>
        <s v="Abrasivos S.A."/>
        <s v="AGA S.A."/>
        <s v="AGP Industrias S.A."/>
        <s v="Agroindustria Paramonga S.A. - AIPSA"/>
        <s v="Ajinomoto del Perú S.A."/>
        <s v="Alimentos y Productos de Maiz S.A."/>
        <s v="Ambrosoli Perú S.A."/>
        <s v="Antartic S.A."/>
        <s v="ARDAL S.A. - UNIQUE S.A."/>
        <s v="Artesco S.A."/>
        <s v="Bakelita y Anexos S.A. - BASA"/>
        <s v="Beiersdorf S.A."/>
        <s v="Boyles Bros Diamantina"/>
        <s v="Chancadora Limatambo S.A."/>
        <s v="Cía. Embotelladora del Pacífico S.A."/>
        <s v="Cía. Industrial Nuevo Mundo S.A."/>
        <s v="Cía. Industrial Romosa S.A."/>
        <s v="Cía. Manufacturera de Vidrios del Perú S.A."/>
        <s v="Cía. Nacional de Marmoles"/>
        <s v="Cía. Rex S.A."/>
        <s v="Clariant Perú S.A."/>
        <s v="Coldex S.A."/>
        <s v="Compañía Química S.A."/>
        <s v="Confecciones Textimax S.A."/>
        <s v="Consorcio Industrial San Martín S.A."/>
        <s v="Corporación Gráfica Navarrete"/>
        <s v="Corporación Infarmasa"/>
        <s v="Corporación Rey - Reymatics S.A."/>
        <s v="Curtiembre La Colonial"/>
        <s v="Delcrosa S.A."/>
        <s v="Donofrio S.A."/>
        <s v="Duotex S.A."/>
        <s v="Exportadora El Sol S.A."/>
        <s v="Fábrica de Aguas Gaseosas Huacho"/>
        <s v="Fábrica de Embutidos Walter Braedt S.A."/>
        <s v="Fábrica de Tejidos La Bellota S.A."/>
        <s v="Fábrica Nacional de Plasticos E.I.R.L."/>
        <s v="Fábrica Nacional Textil El Amazonas S.A."/>
        <s v="Famia Industrial S.A."/>
        <s v="FIMA S.A."/>
        <s v="Fino Textil"/>
        <s v="Flexo Plast S.A."/>
        <s v="Freno S.A."/>
        <s v="Frigorífico La Colonial"/>
        <s v="FUMASA"/>
        <s v="Fundición Callao S.A."/>
        <s v="Fundición Ventanilla"/>
        <s v="Galpi S.A."/>
        <s v="Haug S.A."/>
        <s v="Hidrostal S.A."/>
        <s v="Hornos Eléctricos Peruanos"/>
        <s v="IDIESA Artículos Plásticos S.A."/>
        <s v="Inagro Sur S.A."/>
        <s v="Indeco S.A."/>
        <s v="Indus S.A."/>
        <s v="Industria Convertidora S.A. - INCOL"/>
        <s v="Industrial Alpamayo S.A."/>
        <s v="Industrial Brawns S.A,"/>
        <s v="Industrial Hilandera S.A."/>
        <s v="Industrias de Confección Textil S.A."/>
        <s v="Industrias Incorporadas S.A."/>
        <s v="Industrias Nettalco S.A."/>
        <s v="Industrias Santa María S.A."/>
        <s v="Industrias Vencedor S.A."/>
        <s v="Interquímica S.A."/>
        <s v="Inversiones Comindustria S.A."/>
        <s v="Italmecánica S.A."/>
        <s v="Jhonson &amp; Jhonson del Perú S.A."/>
        <s v="Josfel S.A."/>
        <s v="Kimberly - Clark Perú S.A."/>
        <s v="Laboratorios Abeefe S.A."/>
        <s v="Lee Filter del Perú S.A."/>
        <s v="Marmoles y Granitos S.A."/>
        <s v="Matsushita Electric Industrial del Perú"/>
        <s v="Medifarma S.A."/>
        <s v="Milanoplast y Portofino Industrias S.A."/>
        <s v="Molino El Triunfo S.A."/>
        <s v="Molino Italia S.A."/>
        <s v="Molinos Mayo S.A."/>
        <s v="MSA del Perú S.A."/>
        <s v="Nabisco Perú S.A."/>
        <s v="Negociación Lanera del Perú"/>
        <s v="Negusa Corp. S.A."/>
        <s v="OMIS S.R.L."/>
        <s v="Pavco del Perú S.A."/>
        <s v="Perfiles Metálicos Precor S.A."/>
        <s v="Peruana de Moldeados S.A."/>
        <s v="Peruplast"/>
        <s v="Plastica S.A."/>
        <s v="Plasticos Nacionales S.A."/>
        <s v="Productos Químicos Industriales S.A."/>
        <s v="Reactivos Nacionales S.A."/>
        <s v="Recolsa"/>
        <s v="Red Star del Perú"/>
        <s v="Renova S.A."/>
        <s v="Reyemsa"/>
        <s v="San Miguel Industrial S.A."/>
        <s v="Savoy Brands Perú S.A."/>
        <s v="Sociedad Andina de los Grandes Almacenes S.A."/>
        <s v="Sociedad Suizo Peruana de Embutidos S. A."/>
        <s v="Soldadoras Andinas S. A."/>
        <s v="Tecnica Comercial Peruana S. A."/>
        <s v="Tecnogas S. A."/>
        <s v="Textil Santa Anita S. A."/>
        <s v="Textiles Frutos del Telar S. A."/>
        <s v="Textiles Populares S. A."/>
        <s v="Ticino del Perú S. A."/>
        <s v="Tintorería Industrial San Antonio S. A."/>
        <s v="Tuboplast S. A."/>
        <s v="Vidrios Industriales S. A."/>
        <s v="Zeta Gas S. A."/>
        <s v="Carbo Gas de la Selva"/>
        <s v="Fuerza Aérea del Perú"/>
        <s v="G.V. Serv. Real Hotel Iquitos"/>
        <s v="Oxígeno Loreto S.R.L."/>
        <s v="Tripay Iquitos S. A - Trisa"/>
        <s v="Triplay - Enchapes S. A."/>
        <s v="Armadores Pesqueros S.A."/>
        <s v="Astilleros de Paita S.A."/>
        <s v="Consorcio Pacífico Sur"/>
        <s v="Corporación del Mar S.A."/>
        <s v="Embotelladora Rivera"/>
        <s v="F.T. Fishing S.A."/>
        <s v="Industrial Pesquera Sta. Monica S.A."/>
        <s v="International Marine Inc."/>
        <s v="Servicios de Frio E.I.R.L."/>
        <s v="Embotelladora Frontera S.A. (PEPSI)"/>
        <s v="Embotelladora Juliaca S.A. - Inca Kola"/>
        <s v="Duilio Cuneo y Cía. S.A. - Embotelladora Ica S.A."/>
        <s v="Ladrillera Jorge Martorel"/>
        <s v="Planta Lechera Tacna S.A. (Ex Leche Gloria)"/>
        <s v="Embotelladora La Loretana S.A."/>
        <s v="Embotelladora Sysley S.A."/>
        <s v="Galvanizadora Peruana S.A."/>
        <s v="Industrial Selva S.A."/>
        <s v="Maderas Peruanas S.A."/>
        <s v="Triplay Amazónico S. A."/>
        <s v="Cía. Goodyear del Perú S.A."/>
        <s v="Corporación Pesquera Inca S.A.C."/>
        <s v="Procesadora Frutícola S.A."/>
      </sharedItems>
    </cacheField>
    <cacheField name="Abreviatura_A" numFmtId="0">
      <sharedItems containsBlank="1"/>
    </cacheField>
    <cacheField name="Origen_A" numFmtId="0">
      <sharedItems containsBlank="1"/>
    </cacheField>
    <cacheField name="Central_A" numFmtId="0">
      <sharedItems containsBlank="1" count="1072">
        <s v="C.T. SAN JACINTO"/>
        <s v="C.T. PARAMONGA"/>
        <s v="C.H. HUALLÍN I"/>
        <s v="C.T. AGROAURORA"/>
        <s v="C.T. CAÑA BRAVA"/>
        <s v="C.T. CAÑA BRAVA EMERGENCIA"/>
        <s v="C.H. EL PLATANAL"/>
        <s v="C.H. VIRU"/>
        <s v="C.H. TANGUCHE"/>
        <s v="C.H. DESARENADOR"/>
        <s v="C.T. BOCATOMA"/>
        <s v="C.H. YANANGO"/>
        <s v="C.H. CHIMAY"/>
        <s v="C.H. TINGO"/>
        <s v="C.H. SANTA ROSA II"/>
        <s v="C.H. SANTA ROSA I"/>
        <s v="C.H. PARIAC"/>
        <s v="C.H. CAHUA"/>
        <s v="C.H. GALLITO CIEGO"/>
        <s v="C.H. MISAPUQUIO"/>
        <s v="C.H. SAN ANTONIO"/>
        <s v="C.H. HUAYLLACHO"/>
        <s v="C.H. SAN IGNACIO"/>
        <s v="C.H. CHEVES"/>
        <s v="C.H. MALPASO"/>
        <s v="C.H. OROYA"/>
        <s v="C.H. PACHACHACA"/>
        <s v="C.H. YAUPI"/>
        <s v="C.H. CANTA"/>
        <s v="C.H. YASO"/>
        <s v="C.H. ACOS"/>
        <s v="C.H. RAVIRA-PACARAOS"/>
        <s v="C.H. NAVA"/>
        <s v="C.T. RAVIRA - PACARAOS"/>
        <s v="C.H. SANTA TERESA"/>
        <s v="C.H. POTRERO"/>
        <s v="C.H. CHARCANI IV"/>
        <s v="C.H. CHARCANI V"/>
        <s v="C.H. CHARCANI I"/>
        <s v="C.H. CHARCANI II"/>
        <s v="C.H. CHARCANI III"/>
        <s v="C.H. CHARCANI VI"/>
        <s v="C.T. CHILINA"/>
        <s v="C.T. PISCO"/>
        <s v="C.T. MOLLENDO"/>
        <s v="C.H. CANCHAYLLO"/>
        <s v="C.H. HUANZA"/>
        <s v="C.H. MACHUPICCHU"/>
        <s v="C.T. DOLORESPATA"/>
        <s v="C.H. PANGOA"/>
        <s v="C.H. RUCUY"/>
        <s v="C.H. SAN GABAN II"/>
        <s v="C.T. TAPARACHI"/>
        <s v="C.T. BELLAVISTA"/>
        <s v="C.H. CHAGLLA"/>
        <s v="C.H. COLLO"/>
        <s v="C.H. JAMBON"/>
        <s v="C.H. PICHANAKI"/>
        <s v="C.H. QUICAPATA"/>
        <s v="C.H. CHAMISERIA"/>
        <s v="C.H. SICAYA HUARISCA"/>
        <s v="C.H. INGENIO"/>
        <s v="C.H. CHANCHAMAYO"/>
        <s v="C.H. CONCEPCION"/>
        <s v="C.H. MACHU"/>
        <s v="C.H. POZUZO"/>
        <s v="C.T. AYACUCHO"/>
        <s v="C.T. SATIPO"/>
        <s v="C.H. ACOBAMBILLA"/>
        <s v="C.H. SAN BALVIN"/>
        <s v="C.H. LLUSITA"/>
        <s v="C.H. CHALHUAMAYO"/>
        <s v="C.H. SAN FRANCISCO"/>
        <s v="C.T. HUANCAYO"/>
        <s v="C.T. POZUZO"/>
        <s v="C.H. ACOBAMBA"/>
        <s v="C.H. PACCHA"/>
        <s v="C.H. GUINEAMAYO"/>
        <s v="C.H. BUENOS AIRES NIEPOS"/>
        <s v="C.T. SALAS"/>
        <s v="C.T. CHOTA"/>
        <s v="C.T. CUTERVO"/>
        <s v="C.H. BAMBAMARCA"/>
        <s v="C.T. MOCUPE"/>
        <s v="C.T. MORROPE"/>
        <s v="C.T. BAMBAMARCA"/>
        <s v="C.H. CHIRICONGA"/>
        <s v="C.H. QUEROCOTO"/>
        <s v="C.T. LA VIÑA MÓVIL"/>
        <s v="C.T. MOTUPE MÓVIL"/>
        <s v="C.H. POMABAMBA"/>
        <s v="C.H. SHIPILCO"/>
        <s v="C.H. HUAYUNGA"/>
        <s v="C.H. CHICCHE"/>
        <s v="C.H. MARIA JIRAY"/>
        <s v="C.H. YAMOBAMBA"/>
        <s v="C.H. TARABAMBA"/>
        <s v="C.H. PAUCAMARCA"/>
        <s v="C.H. CHIQUIAN"/>
        <s v="C.H. CELENDIN"/>
        <s v="C.H. CATILLUC"/>
        <s v="C.T. CHIQUIÁN"/>
        <s v="C.T. SECHURA"/>
        <s v="C.T. MORROPON"/>
        <s v="C.T. HUANCABAMBA"/>
        <s v="C.H. HUANCABAMBA"/>
        <s v="C.T. SANTO DOMINGO"/>
        <s v="C.T. HUÁPALAS"/>
        <s v="C.H. CHALACO"/>
        <s v="C.H. SANTO DOMINGO"/>
        <s v="C.T. CANCHAQUE"/>
        <s v="C.H. CANCHAQUE"/>
        <s v="C.H. QUIROZ"/>
        <s v="C.H. SICACATE"/>
        <s v="C.T. CABALLOCOCHA"/>
        <s v="C.H. EL GERA"/>
        <s v="C.H. SHITARAYACU"/>
        <s v="C.H. CACLIC"/>
        <s v="C.H. EL MUYO"/>
        <s v="C.H. LA PELOTA"/>
        <s v="C.T. IQT. DIESEL - DIESEL"/>
        <s v="C.T. IQUITOS DIESEL WARTSILA"/>
        <s v="C.T. YURIMAGUAS"/>
        <s v="C.T. REQUENA"/>
        <s v="C.T. CONTAMANA"/>
        <s v="C.T. NAUTA"/>
        <s v="C.T. TARAPOTO"/>
        <s v="C.H. PUCARÁ"/>
        <s v="C.H. TABACONAS"/>
        <s v="C.T. LAGUNAS"/>
        <s v="C.T. TAMSHIYACU"/>
        <s v="C.T. INDIANA"/>
        <s v="C.T. SANTA CLOTILDE"/>
        <s v="C.T. EL ALAMO"/>
        <s v="C.T. CABO PANTOJA"/>
        <s v="C.T. EL PORVENIR"/>
        <s v="C.T. PEVAS"/>
        <s v="C.T. PETROPOLIS"/>
        <s v="C.T. SAN PABLO"/>
        <s v="C.T. FLOR DE PUNGA"/>
        <s v="C.T. TAMANCO VIEJO"/>
        <s v="C.T. SAN ROQUE DE MAQUIA"/>
        <s v="C.T. BAGAZAN"/>
        <s v="C.T. SAPUENA"/>
        <s v="C.T. JENARO HERRERA"/>
        <s v="C.T. COLONIA ANGAMOS"/>
        <s v="C.T. INAHUAYA"/>
        <s v="C.T. PAMPA HERMOZA"/>
        <s v="C.T. TIERRA BLANCA"/>
        <s v="C.T. ORELLANA"/>
        <s v="C.H. QUANDA"/>
        <s v="C.T. EL ESTRECHO"/>
        <s v="C.T. GRAN PERÚ"/>
        <s v="C.T. BAGUA GRANDE"/>
        <s v="C.T. CHACHAPOYAS_ELOR"/>
        <s v="C.H. NUEVO SEASME"/>
        <s v="C.H. POMAHUACA"/>
        <s v="C.H. RESTITUCION"/>
        <s v="C.H. ANTUNEZ DE MAYOLO"/>
        <s v="C.T. NUEVA TUMBES"/>
        <s v="C.H. SANDIA"/>
        <s v="C.H. HERCCA"/>
        <s v="C.T. IBERIA"/>
        <s v="C.T. IÑAPARI"/>
        <s v="C.H. HUANCARAY"/>
        <s v="C.H. CHUMBAO"/>
        <s v="C.H. MATARÁ"/>
        <s v="C.H. VILCABAMBA"/>
        <s v="C.H. MANCAHUARA"/>
        <s v="C.H. CHUYAPI"/>
        <s v="C.H. POCOHUANCA"/>
        <s v="C.H. LARAMATE"/>
        <s v="C.T. LUREN"/>
        <s v="C.H. YANAPAMPA"/>
        <s v="C.H. MATUCANA"/>
        <s v="C.H. HUAMPANÍ"/>
        <s v="C.H. MOYOPAMPA"/>
        <s v="C.H. CALLAHUANCA"/>
        <s v="C.H. HUINCO"/>
        <s v="C.T. SANTA ROSA"/>
        <s v="C.T. VENTANILLA"/>
        <s v="C.S. RUBI"/>
        <s v="C.E. CUPISNIQUE"/>
        <s v="C.E. TALARA"/>
        <s v="C.T. MALACAS"/>
        <s v="C.T. MALACAS 2"/>
        <s v="C.T. R.F. MALACAS 3"/>
        <s v="C.H. QUITARACSA"/>
        <s v="C.H. YUNCÁN"/>
        <s v="C.T. ILO 2"/>
        <s v="C.T. R.F. ILO"/>
        <s v="C.T. NEPI"/>
        <s v="C.T. CHILCA"/>
        <s v="C.E. PARQUE EÓLICO MARCONA"/>
        <s v="C.E. TRES HERMANAS"/>
        <s v="C.T. FENIX"/>
        <s v="C.T. R.F. IQUITOS NUEVA"/>
        <s v="C.H. LA JOYA"/>
        <s v="C.S. MAJES SOLAR"/>
        <s v="C.S. REPARTICION"/>
        <s v="C.H. NUEVO IMPERIAL"/>
        <s v="C.H. SAN HILARION"/>
        <s v="C.H. MARAÑON"/>
        <s v="C.H. HUANCHOR"/>
        <s v="C.H. TAMBORAQUE II"/>
        <s v="C.H. TAMBORAQUE I"/>
        <s v="C.H. YARUCAYA"/>
        <s v="C.T. R.F. PUCALLPA"/>
        <s v="C.T. R.F. PUERTO MALDONADO"/>
        <s v="C.H. CERRO DEL AGUILA"/>
        <s v="C.T. KALLPA"/>
        <s v="C.T. LAS FLORES"/>
        <s v="C.H. LANGUI"/>
        <s v="C.H. RONCADOR"/>
        <s v="C.S. MOQUEGUA FV"/>
        <s v="C.H. LA ESPERANZA"/>
        <s v="C.H. CAÑON DEL PATO"/>
        <s v="C.H. CARHUAQUERO"/>
        <s v="C.H. CARHUAQUERO IV"/>
        <s v="C.H. CAÑA BRAVA"/>
        <s v="C.S. PANAMERICANA SOLAR"/>
        <s v="C.T. HUAYCOLORO"/>
        <s v="C.T. LA GRINGA V"/>
        <s v="C.T. R.F. DE GENERACION ETEN"/>
        <s v="C.H. LAS PIZARRAS"/>
        <s v="C.T. GRUPO AUXILIAR PIZARRAS"/>
        <s v="C.T. PUERTO BRAVO"/>
        <s v="C.T. OQUENDO"/>
        <s v="C.H. SAN GREGORIO"/>
        <s v="C.H. ONGORO"/>
        <s v="C.H. HUANCA"/>
        <s v="C.H. ORCOPAMPA"/>
        <s v="C.T. OCOÑA"/>
        <s v="C.T. CHALA"/>
        <s v="C.T. ATICO"/>
        <s v="C.T. CARAVELI"/>
        <s v="C.H. CARAVELI"/>
        <s v="C.T. COTAHUASI"/>
        <s v="C.H. CHUQUIBAMBA"/>
        <s v="C.H. CHOCOCO"/>
        <s v="C.T. SAN NICOLAS"/>
        <s v="C.H. CURUMUY"/>
        <s v="C.H. POECHOS I"/>
        <s v="C.H. POECHOS II"/>
        <s v="C.H. CHANCAY"/>
        <s v="C.H. PURMACANA"/>
        <s v="C.H. ARICOTA 2"/>
        <s v="C.H. ARICOTA 1"/>
        <s v="C.T. INDEPENDENCIA"/>
        <s v="C.S. TACNA SOLAR"/>
        <s v="C.T. AGUAYTÍA"/>
        <s v="C.T. ATALAYA"/>
        <s v="C.T. DIESEL"/>
        <s v="C.H. CANUJA"/>
        <s v="C.T.E. PUCALLPA"/>
        <s v="C.H. COELVIHIDRO 1 - QUIPICO"/>
        <s v="C.H. CARHUAC"/>
        <s v="C.H. LONYA GRANDE"/>
        <s v="C.T. ISLA SANTA ROSA"/>
        <s v="C.T. JAEN - ELOR"/>
        <s v="C.T. MAYORUNA"/>
        <s v="C.T. SAN FRANCISCO"/>
        <s v="C.T. SAN IGNACIO"/>
        <s v="C.T. TABLAZO COLÁN"/>
        <s v="C.H. RENOVANDES"/>
        <s v="C.E. WAYRA"/>
        <s v="C.S. INTIPAMPA"/>
        <s v="C.T. CATALINA"/>
        <s v="C.T. STO. DOMINGO DE LOS OLLEROS"/>
        <s v="C.H. HER 1"/>
        <s v="C.H. ANGEL I"/>
        <s v="C.H. ANGEL II"/>
        <s v="C.H. ANGEL III"/>
        <s v="C.H PATAPO"/>
        <s v="C.T. EL PEDREGAL"/>
        <s v="C.T. CERRO VERDE"/>
        <s v="C.T. RECKA"/>
        <s v="C.H. HUASAHUASI II"/>
        <s v="C.H. SANTA CRUZ I"/>
        <s v="C.H. SANTA CRUZ II"/>
        <s v="C.H. HUASAHUASI I"/>
        <s v="C.H. RUNATULLO III"/>
        <s v="C.H. RUNATULLO II"/>
        <s v="C.T. PASCO"/>
        <s v="C.H. ZAÑA"/>
        <s v="C.T. JUAN VELAZCO ALVARADO"/>
        <s v="C.T. ISLANDIA"/>
        <s v="C.H. LA PISUQUIA"/>
        <s v="C.H. 8 DE AGOSTO"/>
        <s v="C.H. EL CARMEN"/>
        <s v="C.T. ORCOPAMPA"/>
        <s v="C.T. PURUS"/>
        <s v="C.S. PURUS"/>
        <m/>
        <s v="C.T. CALCAREOS"/>
        <s v="C.T. GAS"/>
        <s v="C.T. OLEAGINOSA CALLAO"/>
        <s v="C.T. AREQUIPA"/>
        <s v="C.T. PLANTA FAR. FIDEIRIA"/>
        <s v="C.T. MOLINOS SANTA ROSA"/>
        <s v="C.T. MOLINOS CALLAO"/>
        <s v="C.T. NICOVITA TRUJILLO"/>
        <s v="C.T. ANAMA"/>
        <s v="C.T. ANABI"/>
        <s v="C.T. TINTAYA"/>
        <s v="C.T. APUMAYO"/>
        <s v="C.T. ARCATA"/>
        <s v="C.T. SIPÁN"/>
        <s v="C.T. ARES"/>
        <s v="C.T. SELENE"/>
        <s v="C.T. PALLANCATA"/>
        <s v="C.T. TUCARI"/>
        <s v="C.T. JESICA"/>
        <s v="C.H. MARCAPAMPA"/>
        <s v="C.H. CHAPRIN"/>
        <s v="C.T. PLANTA PISCO"/>
        <s v="C.T. PLANTA CHANCAY"/>
        <s v="C.T. HUAYLLACHO"/>
        <s v="GRUPOS ALQUILADOS"/>
        <s v="C.H. JUPAYRAGRA"/>
        <s v="C.H. RIO BLANCO"/>
        <s v="C.H. YAULI"/>
        <s v="C.H. SACSAMARCA"/>
        <s v="C.T. MALLAY"/>
        <s v="C.H. PATÓN"/>
        <s v="C.H. TUCSIPAMPA"/>
        <s v="C.H. HUAPA"/>
        <s v="C.H. HUANCARAMA"/>
        <s v="C.T. UCHUCCHACUA"/>
        <s v="C.T. CORDOVA"/>
        <s v="C.T. ISHIHUINCA"/>
        <s v="C.T. PLANTA"/>
        <s v="C.T. MINA"/>
        <s v="C.T. CARTAVIO"/>
        <s v="C.T. EL CARMEN"/>
        <s v="C.T. JUANITA"/>
        <s v="C.H. SANTA INES"/>
        <s v="C.T. CELIMA 01"/>
        <s v="C.T. CELIMA 02"/>
        <s v="C.T. CELIMA 03"/>
        <s v="C.T. SAN JUAN"/>
        <s v="C.T. CEMENTOS RIOJA"/>
        <s v="C.H. BAÑOS V"/>
        <s v="C.H. SHAGUA"/>
        <s v="C.H. HUANCHAY"/>
        <s v="C.H. SAN JOSÉ"/>
        <s v="C.H. FRANCOIS"/>
        <s v="C.H. CACRAY"/>
        <s v="C.H. YANAHUIN"/>
        <s v="C.H. BAÑOS IV"/>
        <s v="C.H. BAÑOS III"/>
        <s v="C.H. BAÑOS II"/>
        <s v="C.H. BAÑOS I"/>
        <s v="C.T. ESPERANZA"/>
        <s v="C.T. PLANTA CONCENTRADORA"/>
        <s v="C.T. TAJO DON PABLO"/>
        <s v="C.T. LOTE X"/>
        <s v="C.H. PÍAS 1"/>
        <s v="C.T. PARCOY"/>
        <s v="C.T. ACEROS"/>
        <s v="C.T. CORPORACIÓN 1"/>
        <s v="C.T. CORPORACIÓN 2"/>
        <s v="C.T. PLANTA SUPE"/>
        <s v="C.T. PLANTA TAMBO DE MORA"/>
        <s v="C.T. PLANTA CHIMBOTE"/>
        <s v="C.T. CASA GRANDE"/>
        <s v="C.T. VINCHOS"/>
        <s v="C.T. TAMBO DE MORA"/>
        <s v="C.T. IEQSA"/>
        <s v="C.T. PLANTA HUACHIPA"/>
        <s v="C.T. UBINAS"/>
        <s v="C.T. RIO SECO"/>
        <s v="C.T. REFINERÍA IQUITOS"/>
        <s v="C.T. TEXTIL PIURA"/>
        <s v="C.T. TURBO GENERADOR 5"/>
        <s v="C.T. TURBO GENERADOR 1"/>
        <s v="C.T. TURBO GENERADOR 2"/>
        <s v="C.T. TURBO GENERADOR 3"/>
        <s v="C.T. TURBO GENERADOR 4"/>
        <s v="C.T. UNIDAD DIESEL"/>
        <s v="C.T. NUEVA REFINERIA"/>
        <s v="C.T. MAQUIA"/>
        <s v="C.T. AGUA CALIENTE"/>
        <s v="C.T. PUERTO ORIENTE"/>
        <s v="C.T. PACAYA"/>
        <s v="C.T. MEPSA"/>
        <s v="C.H. CANDELARIA"/>
        <s v="C.T. MILPO"/>
        <s v="C.T. SAN RAFAEL"/>
        <s v="C.T. PUCAMARCA"/>
        <s v="C.T. FUNDICIÓN DIESEL"/>
        <s v="C.T. FUNDICIÓN GAS NATURAL"/>
        <s v="C.T. KOLPA"/>
        <s v="C.H. MONOBAMBA"/>
        <s v="C.T. SAN VICENTE"/>
        <s v="C.T. LA ZANJA"/>
        <s v="C.T. ESTACION 8"/>
        <s v="C.T. ESTACION 5"/>
        <s v="C.T. ESTACION 1"/>
        <s v="C.T. ANDOAS"/>
        <s v="C.T. ESTACION MORONA"/>
        <s v="C.T. BAYOVAR"/>
        <s v="C.T. ESTACION 9"/>
        <s v="C.T. ESTACION 6"/>
        <s v="C.T. ESTACION 7"/>
        <s v="C.T. OXIDO DE PASCO"/>
        <s v="C.T. PACASMAYO"/>
        <s v="C.H. SAN MARTÍN DE PORRES"/>
        <s v="C.H. SAN JUDAS TADEO"/>
        <s v="C.T. SAMANCO"/>
        <s v="C.T. MALABRIGO"/>
        <s v="C.T. SUPE"/>
        <s v="C.T. CALLAO"/>
        <s v="C.T. PISCO NORTE"/>
        <s v="C.T. PISCO SUR"/>
        <s v="C.T. NEPESUR"/>
        <s v="C.T. PAMPA MELCHORITA II"/>
        <s v="C.T. MALVINAS"/>
        <s v="C.T. BAT.5 - PAVAYACU"/>
        <s v="C.T. 149 - PAVAYACU"/>
        <s v="C.T. CORRIENTES 1"/>
        <s v="C.T. 130X - PAVAYACU"/>
        <s v="C.T. CORRIENTES 2"/>
        <s v="C.T. BAT. 3 YANAYACU"/>
        <s v="C.T. BAT. 8 CHAMBIRA"/>
        <s v="C.T. CAPIRONA"/>
        <s v="C.T. NUEVA ESPERANZA"/>
        <s v="C.T. FRACCIONAMIENTO PISCO"/>
        <s v="C.H. EL TINGO"/>
        <s v="C.T. J.A. SAMANIEGO ALC"/>
        <s v="C.T. PATAZ"/>
        <s v="C.T. ISCAYCRUZ"/>
        <s v="C.T. LAGSAURA"/>
        <s v="C.H. CASHAUCRO"/>
        <s v="C.T. LA PAMPILLA"/>
        <s v="C.T. SAN ANDRES"/>
        <s v="C.T. RIO SECO - EL"/>
        <s v="C.T. RIO SECO - TV"/>
        <s v="C.H. MINI CC.HH.EL TINGO"/>
        <s v="C.T. NEGRITOS"/>
        <s v="C.T. SUDAMERICANA"/>
        <s v="C.H. HUALLANCA NUEVA"/>
        <s v="C.T. HUANZALÁ"/>
        <s v="C.H. PALLCA"/>
        <s v="C.T. PALLCA"/>
        <s v="C.T. EMERGENCIA FUND ILO"/>
        <s v="C.H. CUAJONE"/>
        <s v="C.T. REFINERÍA"/>
        <s v="C.T. MINICENTRALES L-1AB"/>
        <s v="C.T. GUAYABAL"/>
        <s v="C.T. HUAYURI"/>
        <s v="C.T. CHIMBOTE"/>
        <s v="C.T. VEGUETA"/>
        <s v="C.T. ILO"/>
        <s v="C.T. PAITA"/>
        <s v="C.T. MATARANI"/>
        <s v="C.T. TRUPAL"/>
        <s v="C.T. TUMÁN"/>
        <s v="C.T. MALTERIA LIMA"/>
        <s v="C.T. ATE"/>
        <s v="C.T. CUSCO"/>
        <s v="C.T. AREQUIPA DORADA"/>
        <s v="C.T. MOTUPE"/>
        <s v="C.H. CARPAPATA III"/>
        <s v="C.H. CARPAPATA II"/>
        <s v="C.H. CARPAPATA I"/>
        <s v="C.T. ANDINO"/>
        <s v="C.T. ATOCONGO"/>
        <s v="C.T. CEMENTOS LIMA"/>
        <s v="C.T. CEMENTOS LIMA 2"/>
        <s v="C.H. LLAPAY"/>
        <s v="C.T. CERRO DE PASCO"/>
        <s v="C.T. SAN CRISTOBAL"/>
        <s v="C.T. CARAHUACRA"/>
        <s v="C.T. ANDAYCHAGUA"/>
        <s v="C.T. TICLIO"/>
        <s v="C.T. PLANTA VICTORIA"/>
        <s v="C.T. PAMPA LARGA"/>
        <s v="C.T. MAQUI MAQUI"/>
        <s v="C.T. YANACOCHA NORTE"/>
        <s v="C.T. CHINA LINDA"/>
        <s v="C.T. QUINUA"/>
        <s v="C.T. POND. DE CARACHUGO"/>
        <s v="C.T. LA PLAJUELA"/>
        <s v="C.T. GOLD MILL"/>
        <s v="C.T. YANAQUIHUA"/>
        <s v="C.H. RAPAZ II"/>
        <s v="C.T. CONTONGA"/>
        <s v="C.T. CAJAMARQUILLA (EL)"/>
        <s v="C.T. CAJAMARQUILLA (TV)"/>
        <s v="C.T. CAJAMARQUILLA 1 (EL)"/>
        <s v="C.T. CAJAMARQUILLA 2 (EL)"/>
        <s v="C.T. CAJAMARQUILLA 2 (TV)"/>
        <s v="C.T. CAJAMARQUILLA 3 (EL)"/>
        <s v="C.T. QUELLAVECO"/>
        <s v="C.T. SALVIANI"/>
        <s v="C.T. CORTADERA"/>
        <s v="C.H. PEDRO RUIZ GALLO"/>
        <s v="C.H. OCROS"/>
        <s v="C.T. CAJACAY"/>
        <s v="C.T. LLAMELLIN"/>
        <s v="C.H. CHALAN (MINI CENTRAL)"/>
        <s v="C.H. EL VERDE (MINI CENTRAL)"/>
        <s v="C.H. STA. ROSA DE CONGONA (MINI CENTRAL)"/>
        <s v="C.H. TAMBORAPA PUEBLO"/>
        <s v="C.T. LA GRAMA"/>
        <s v="C.H. SAN RAFAEL"/>
        <s v="C.T. PAMPANO"/>
        <s v="C.T. CASERIO GRAU"/>
        <s v="C.T. SANTO TOMÁS"/>
        <s v="C.T. ALEGRÍA"/>
        <s v="C.T. MASUKO"/>
        <s v="C.T. PLANCHON"/>
        <s v="C.H. QUIPARACRA"/>
        <s v="C.T. MUNICIPALIDAD DE CRUCETA"/>
        <s v="C.T. CONCEJO DISTRITAL ANANEA"/>
        <s v="C.T. CONCEJO DISTRITAL MOHO"/>
        <s v="C.T. CONCESO DISTRITAL ASILLO"/>
        <s v="C.T. CONSEJO DISTRITAL TILALI"/>
        <s v="C.T. CONSEJO DISTRITAL ZEPITA"/>
        <s v="C. H. SAN MARCOS"/>
        <s v="C.T. AWAJUN"/>
        <s v="C.T. CAMPANILLA"/>
        <s v="C.T. DISTRITO DE PUEBLO LIBRE"/>
        <s v="C.T. HUICUNGO"/>
        <s v="C.T. NARANJILLO"/>
        <s v="C.T. PALESTINA"/>
        <s v="C.T. PONGO DE CAYNARACHI"/>
        <s v="C.T. PORVENIR"/>
        <s v="C.T. SHAMPUYACU"/>
        <s v="C.T. VISTA ALEGRE"/>
        <s v="C.T. AGUA BLANCA"/>
        <s v="C.T. EL ESLABÓN"/>
        <s v="C.T. HUIMBAYOC"/>
        <s v="C.T. LA HUARPIA"/>
        <s v="C.T. NARANJOS"/>
        <s v="C.T. PACAYZAPA"/>
        <s v="C.T. SAN HILARIÓN"/>
        <s v="C.T. ZAPATERO"/>
        <s v="C.T. CASERIO BELLA FLOR"/>
        <s v="C.T. CASERIO HUIPOCA"/>
        <s v="C.T. CASERIO NESHUYA"/>
        <s v="C.T. CASERIO PUERTO ALEGRE"/>
        <s v="C.T. CASERIO SAN FRANCISCO"/>
        <s v="C.T. CASERIO VON HUMBOLDT"/>
        <s v="C.T. MUNICIPALIDAD DE CAMPO VERDE"/>
        <s v="C.T. MUNICIPALIDAD DE ATALAYA"/>
        <s v="C.T. MUNICIPALIDAD DE CURIMANA"/>
        <s v="C.T. MUNICIPALIDAD DE IPARIA"/>
        <s v="C.T. MUNICIPALIDAD DE IRAZOLA"/>
        <s v="C.T. MUNICIPALIDAD DE MASISEA"/>
        <s v="C.T. MUNICIPALIDAD DE NUEVA REQUENA "/>
        <s v="C.T. MUNICIPALIDAD DE SEPAHUA"/>
        <s v="C.T. MUNICIPALIDAD DE TASHITEA"/>
        <s v="C.T. MUNICIPALIDAD DISTRITAL DE YURUA"/>
        <s v="C.T. MUNICIPALIDAD PROVINCIAL DE PURUS"/>
        <s v="C.T. MUNICIPALIDAD TAHUANIA - NUEVA ITALIA"/>
        <s v="C.T. MUNICIPALIDAD TAHUANIA - SAN JOSÉ"/>
        <s v="C.T. MUNICIPALIDAD TAHUANIA - SEMPAYA"/>
        <s v="C. T. SAPOSOA"/>
        <s v="C. T. SHANAO"/>
        <s v="C. T. SHATOJA"/>
        <s v="C. T. TINGO DE PONAZA"/>
        <s v="C. T. CHAZUTA"/>
        <s v="C. T. NUEVA CAJAMARCA"/>
        <s v="C. T. SACANCHE"/>
        <s v="C.E. PTO. MALABRIGO"/>
        <s v="C.T. YAUTAN"/>
        <s v="G.T. MARCA"/>
        <s v="G.T. CHALAMARCA"/>
        <s v="G.T. ICAMANCHE"/>
        <s v="G.T. LLAPA"/>
        <s v="G.T. SAUCEPAMPA"/>
        <s v="G.T. AURAHUA"/>
        <s v="G.T. CHUPAMARCA"/>
        <s v="G.T. HONORIA"/>
        <s v="C.E. MARCONA"/>
        <s v="G.T. HUANCANO"/>
        <s v="G.T. SAN LUIS DE SHUARO"/>
        <s v="C.T. BOLIVAR"/>
        <s v="C.H. HONGOS I ETAPA"/>
        <s v="C.H. QUINCHES"/>
        <s v="C.H. SANTA LEONOR"/>
        <s v="G.T. CAJATAMBO"/>
        <s v="G.T. YAUYOS"/>
        <s v="G.T. LABERINTO"/>
        <s v="C.H. FRIAS"/>
        <s v="C.H. HUARMACA"/>
        <s v="C.T. LANCOES"/>
        <s v="C.T. LOS ENCUENTROS DE PILARES"/>
        <s v="C.T. PARACHIQUE"/>
        <s v="C.H. MACUSANI"/>
        <s v="G.T. AMANTANI"/>
        <s v="G.T. CARASO"/>
        <s v="G.T. LARAQUERI"/>
        <s v="G.T. MAZO CRUZ"/>
        <s v="G.T. UCHIZA"/>
        <s v="C.T. CAÑAVERAL / CASITAS"/>
        <s v="G.T. BELLA FLOR"/>
        <s v="G.T. CAMPOVERDE"/>
        <s v="G.T. SAN ALEJANDRO"/>
        <s v="C.H. TAMBOBAMBA"/>
        <s v="C.H. DE CHIVAY"/>
        <s v="C.H. DE TUTI"/>
        <s v="C.H. DE CAYLLOMA"/>
        <s v="C.H. DE LUCANAS"/>
        <s v="C.H. DE SORAS"/>
        <s v="C.H. DE YUNGAPATA"/>
        <s v="C.H. DE CAUDAY"/>
        <s v="C.H. DE COLASAY"/>
        <s v="C.H. DE CONCHÁN"/>
        <s v="C.H. DE CHADÍN"/>
        <s v="C.H. DE HUALGAYOC"/>
        <s v="C.H. DE SAYAMUD"/>
        <s v="C.H. DE SANTO TOMÁS"/>
        <s v="C.H. DE PACCHA"/>
        <s v="C.H. DE YURACYACU"/>
        <s v="C.H. TRES CRUCES"/>
        <s v="C.H. DE MONTAÑEZA"/>
        <s v="C.H. DE HUACRACHUCO"/>
        <s v="C.H. DE BOLIVAR"/>
        <s v="C.H. DE PATAZ"/>
        <s v="C.H. DE OMATE"/>
        <s v="C.H. DE PUQUINA"/>
        <s v="C.H. DE SAN CRISTOBAL"/>
        <s v="C.H. DE HUACHÓN"/>
        <s v="C.H. UNTUCA QUIACA"/>
        <s v="C.H. DE AYAPATA"/>
        <s v="C.H. DE CUYO CUYO"/>
        <s v="C.H. DE OLLACHEA"/>
        <s v="C.H. PHARA"/>
        <s v="C.H. DE NARANJOS"/>
        <s v="C.T. PLANTA MOLLENDO"/>
        <s v="C.T. PLANTA SAMANCO"/>
        <s v="C.T. EL SANTA"/>
        <s v="C.T. ALIMENTOS MARÍTIMOS"/>
        <s v="C.T. NUEVA CALIFORNIA"/>
        <s v="C.T. SANTO TORIBIO"/>
        <s v="C.T. COMPAÑÍA PERUANA DEL AZÚCAR S.A."/>
        <s v="C.T. PESQUERA SARIMON"/>
        <s v="C.T. PESQUERA CAROLINA"/>
        <s v="C.T. PESQUERA CAROLINA - HUARMEY"/>
        <s v="C.T. CORPORACIÓN DEL MAR"/>
        <s v="C.T. CORPORACIÓN FISH PROTEIN"/>
        <s v="C.T. PESQUERA RIBAR"/>
        <s v="C.T. PESQUERA MAUI"/>
        <s v="C.T. ENVASADORA EXPORT - PLANTA SAMANCO"/>
        <s v="C.T. POLARIS"/>
        <s v="C.T. ISLAY-MEIGGS"/>
        <s v="C.T. ISLAY-ZONA IND."/>
        <s v="C.T. SIPESA-CHIMBOTE"/>
        <s v="C.T. PESCA CONSERVAS Y DERIVADOS"/>
        <s v="C.T. ACUARIUS"/>
        <s v="C.T. PESQUERA ARCO IRIS"/>
        <s v="C.T. EXALMAR"/>
        <s v="C.T. HAYDUK - ANCASH"/>
        <s v="C.T. PIANGESA CHIMBOTE"/>
        <s v="C.T. PIANGESA HUARMEY"/>
        <s v="C.T. PESQUERA MARCO POLO"/>
        <s v="C.T. PESQUERA SAN FERMÍN CHIMBOTE"/>
        <s v="C.T. PESQUERA VISTA FLORIDA"/>
        <s v="C.T. PROFISH"/>
        <s v="C.T. RAMA FIBRA"/>
        <s v="C.H. RAUL VIZCARRA SMITH"/>
        <s v="C.T. SERVICIOS DE EMBARQUE"/>
        <s v="C.T. SIDERPERU"/>
        <s v="C.T. STARFISH"/>
        <s v="C.T. CHACCHUILLE"/>
        <s v="C.T. ENAPU-AREQUIPA"/>
        <s v="C.T. GLORIA - APLAO"/>
        <s v="C.T. GLORIA - AREQUIPA"/>
        <s v="C.T. GLORIA - LA JOYA"/>
        <s v="C.T. GLORIA - LLUTA"/>
        <s v="C.T. GLORIA - MEJÍA"/>
        <s v="C.T. GLORIA - PAMPACOLCA"/>
        <s v="C.T. GLORIA - SANTA RITA"/>
        <s v="C.T. SIPESA-ATICO"/>
        <s v="C.T. SIPESA-MATARANI"/>
        <s v="C.T. SIPESA-MOLLENDO"/>
        <s v="C.T. CASA FUERZA"/>
        <s v="C.H. SOCOSANI-AREQUIPA"/>
        <s v="C.T. SOCOSANI"/>
        <s v="C.T. YURA"/>
        <s v="C.H. ALGAMARCA"/>
        <s v="C.H. TAMBOMAYO (MINI CENTRAL)"/>
        <s v="C.H. TRINIDAD"/>
        <s v="C.H. COCLA"/>
        <s v="C.H. TEJIDOS URCOS"/>
        <s v="C.T. JARDINES DE TE"/>
        <s v="C.T. PROGRESO"/>
        <s v="C.T. OTUMA"/>
        <s v="C.T. EPESCA"/>
        <s v="C.T. SIPESA-PISCO"/>
        <s v="C.T. PIANGESA ICA"/>
        <s v="C.T. AGROPECUARIA CHIMU - ENGORDE GRANJA"/>
        <s v="C.T. AGROPECUARIA CHIMU - GRANJA"/>
        <s v="C.T. AGROPECUARIA CHIMU - INCUBADORA"/>
        <s v="C.T. AGROPECUARIA CHIMU - MOLINO"/>
        <s v="C.T. ASCOPE (EMERGENCIA)"/>
        <s v="C.T. PESQUERA MAURICE"/>
        <s v="C.T. PLANTA 2-TRUJILLO"/>
        <s v="C.T. SIPESA-CHICAMA N°1"/>
        <s v="C.T. SIPESA-CHICAMA N°2"/>
        <s v="C.T. MULTISERVICIOS PESQUEROS"/>
        <s v="C.T. NORSAC"/>
        <s v="C.T. HAYDUK - MALABRIGO"/>
        <s v="C.T. PIANGESA ASCOPE"/>
        <s v="C.T. AGRODERIVADOS"/>
        <s v="C.T. AGROPROCESADORA"/>
        <s v="C.T. CODAVYSE"/>
        <s v="C.T. COMERCIAL NUEVO HORIZONTE"/>
        <s v="C.T. TURBINAS-PLANTA FUERZA"/>
        <s v="C.T. POMALCA"/>
        <s v="C.T. CASA FUERZA-FABRICA"/>
        <s v="C.T. LA ABEJA"/>
        <s v="C.T. LA TEJERSA"/>
        <s v="C.T. LIMES"/>
        <s v="C.T. MARAÑÓN"/>
        <s v="C.T. FUNDO POTRERO"/>
        <s v="C.T. PURINA - LIMA"/>
        <s v="C.T. AGROALPESA"/>
        <s v="C.T. AGROPECUARIA SAN FELIPE"/>
        <s v="C.T. ALIANZA COMERCIAL"/>
        <s v="C.T. CEPER"/>
        <s v="C.T. CELIMA - LURIGANCHO"/>
        <s v="C.T. CEPERSA"/>
        <s v="C.T. PLANTA 1-LOS OLIVOS"/>
        <s v="C.T. PLANTA 5-LOS HORNOS"/>
        <s v="C.T. EMBUTIDOS HUARAL"/>
        <s v="C.T. FIJESA"/>
        <s v="C.T. CENTRO PAPELERO"/>
        <s v="C.T. GRUNEPA-CHANCAY"/>
        <s v="C.T. INDUMAR"/>
        <s v="C.T. PLANTA FUERZA N°1"/>
        <s v="C.T. PLANTA FUERZA N°2"/>
        <s v="C.T. LIMA CAUCHO"/>
        <s v="C.T. COLQUISIRI"/>
        <s v="C.T. MOBIL OIL"/>
        <s v="C.T. POLAR CHANCAY"/>
        <s v="C.T. PESQUERA SAN FERMÍN CHANCAY"/>
        <s v="C.T. PESQUEROS PERUANOS CHANCAY"/>
        <s v="C.T. REDONDOS - GRANJA J.F."/>
        <s v="C.T. REDONDOS - PLANTA ALIMENTOS"/>
        <s v="C.T. REMESA ASTILLEROS"/>
        <s v="C.T. SHELL LUBRICANTES"/>
        <s v="C.T. SVEDALA SKEGA"/>
        <s v="C.T. JICAMARCA"/>
        <s v="C.T. BAKER HUGHES"/>
        <s v="C.T. LA SELVA"/>
        <s v="C.T. ESTACIÓN NAVAL"/>
        <s v="C.T. IND. IQUITOS"/>
        <s v="C.T. GLORIA - MOQUEGUA"/>
        <s v="C.T. HAYDUK - ILO"/>
        <s v="C.T. AUSTRAL GROUP - PAITA"/>
        <s v="C.T. PESQUERA ESTRELLA"/>
        <s v="C.T. SIPESA-PAITA"/>
        <s v="C.T. IND. DARUMA"/>
        <s v="C.T. MERCANTILE PERÚ OIL"/>
        <s v="C.T. OPESA"/>
        <s v="C.T. EL ALTO"/>
        <s v="C.T. HAYDUK - PIURA"/>
        <s v="C.T. PETREX MOVIL"/>
        <s v="C.T. BATERÍA NO. 1 PEÑA NEGRA TIERRA"/>
        <s v="C.T. CASA DE FUERZA NEGRITOS"/>
        <s v="C.T. CASA DE FUERZA PARCELA 25"/>
        <s v="C.T. CASA DE FUERZA TORTUGA"/>
        <s v="C.T. ESTACIÓN REPETIDORA TABLAZO"/>
        <s v="C.T. FLOTANTE LOBITOS"/>
        <s v="C.T. P.T.S."/>
        <s v="C.T. PLATAFORMA 4D LITORAL MAR"/>
        <s v="C.T. PLATAFORMA CC LOBITOS MAR"/>
        <s v="C.T. PLATAFORMA DD PEÑA NEGRA MAR"/>
        <s v="C.T. PLATAFORMA HH PEÑA NEGRA MAR"/>
        <s v="C.T. PLATAFORMA KK PEÑA NEGRA MAR"/>
        <s v="C.T. PLATAFORMA L010 LOBITOS MAR"/>
        <s v="C.T. PLATAFORMA LT11 LITORAL MAR"/>
        <s v="C.T. PLATAFORMA PG PROVIDENCIA MAR"/>
        <s v="C.T. PLATAFORMA PQ PROVIDENCIA MAR"/>
        <s v="C.T. PLATAFORMA Z PEÑA NEGRA MAR"/>
        <s v="C.T. PRIMAVERA LOBITOS TIERRA"/>
        <s v="C.T. PROVIDENCIA NO.1"/>
        <s v="C.T. BATERÍA 341"/>
        <s v="C.T. PLANTA DE FUERZA SKYTOP I"/>
        <s v="C.T. PRODUCTOS MARINOS PIURA"/>
        <s v="C.T. ESTACIÓN DE GENERADORES FOLCHE"/>
        <s v="C.T. SCHLUMBERGER OILFIELD"/>
        <s v="C.T. CECOVASA"/>
        <s v="C.T. CEMENTOS SUR "/>
        <s v="C.T. MINERA ANANEA"/>
        <s v="C.T. MINA REGINA"/>
        <s v="C.T. SAN ANTONIO DE POTO"/>
        <s v="C.T. PROYECTO PAMPA"/>
        <s v="C.T. GLORIA - LOCUMBA"/>
        <s v="C.T. ACQUATUMBES - CAMPO 1"/>
        <s v="C.T. ACQUATUMBES - PLANTA"/>
        <s v="C.T. AQUAFARM"/>
        <s v="C.T. BIOLTECSA - PLANTA MANCORA "/>
        <s v="C.T. BIOLTECSA - PLANTA PANAMERICANA NORTE"/>
        <s v="C.T. BIOLTECSA - PLANTA PLAYA HERMOSA"/>
        <s v="C.T. CONGELADOS Y FRESCOS"/>
        <s v="C.T. LANGOSTINERA TUMPIS"/>
        <s v="C.T. RINYSA-PLANTA 1"/>
        <s v="C.T. RINYSA-PLANTA 2"/>
        <s v="C.T. EMPACADORA NAUTILUS"/>
        <s v="C.T. HIELOSA"/>
        <s v="C.T. DOMINGO RODAS"/>
        <s v="C.T. LA BOCANA"/>
        <s v="C.T. MOLINO LA CRUZ"/>
        <s v="C.T. PROMANORSA"/>
        <s v="C.T. AGROCINSA"/>
        <s v="C.T. ALFONSO VELASQUEZ"/>
        <s v="C.T. ALFONSO VELASQUEZ - FCA. DE HIELO"/>
        <s v="C.T. CANTEC"/>
        <s v="C.T. SANTA ADELA"/>
        <s v="C.T. CONSERVERA EL PILAR"/>
        <s v="C.T. PESQUERO ARTESANAL CULEBRAS"/>
        <s v="C.T. NADIA DENISSE"/>
        <s v="C.T. TUCCHISA"/>
        <s v="C.T. FÁBRICAS DE PROTEÍNAS"/>
        <s v="C.T. GERENCIA REPRESENTACIONES"/>
        <s v="C.T. INPESCO"/>
        <s v="C.T. INSTALACIONES ELECTROMECÁNICAS"/>
        <s v="C.T. INVERSIONES PESQUERAS"/>
        <s v="C.T. RIGEL"/>
        <s v="C.T. J.C. ASTILLEROS"/>
        <s v="C.T. JADRAN"/>
        <s v="C.T. PACÍFICO SEIPHEN"/>
        <s v="C.T. FÁBRICA DE HIELO"/>
        <s v="C.T. FRIO CASMA S.R.L."/>
        <s v="C.T. PRODUCTOS MARINOS ANCASH"/>
        <s v="C.T. PESQUEROS PERUANOS CHIMBOTE"/>
        <s v="C.T. SAN DIONICIOS"/>
        <s v="C.T. UNIÓN OLEAGINOSA"/>
        <s v="C.T. ALPALANA"/>
        <s v="C.T. ALPALANA HILANDERÍA"/>
        <s v="C.T. ALPALANA TINTORERÍA"/>
        <s v="C.T. ELSA - AREQUIPA"/>
        <s v="C.T. INCA TOPS (PLANTA I)"/>
        <s v="C.T. INCA TOPS (PLANTA II)"/>
        <s v="C.T. INCALPACA"/>
        <s v="C.T. LAIVE"/>
        <s v="C.T. MANUFACTURAS DEL SUR"/>
        <s v="C.T. PRAXAIR"/>
        <s v="C.T. PRODUCTORAS AGRARIOS"/>
        <s v="C.T. PRODUCTOS DEL SUR"/>
        <s v="C.T. SACOS DEL SUR"/>
        <s v="C.H. YUMAHUAL"/>
        <s v="C.H. HUACATAZ"/>
        <s v="C.H. ATAHUALPA"/>
        <s v="C.H. EL TINTE"/>
        <s v="C.T. CAJAMARQUINA"/>
        <s v="C.T. COCLA"/>
        <s v="C.T. LA REYNA"/>
        <s v="C.T. ELSA - CUZCO"/>
        <s v="C.T. ENACO CUZCO"/>
        <s v="C.T. ENACO YANATILE"/>
        <s v="C.T. LA UNIÓN"/>
        <s v="C.T. MADERERA FRETEL"/>
        <s v="C.T. KUENNEN Y DUANNE"/>
        <s v="C.T. APEISA"/>
        <s v="C.T. EMBOTELLADORA ICA"/>
        <s v="C.T. OLEAGINOSA ICA"/>
        <s v="C.T. COPEXA - BEST PERÚ"/>
        <s v="C.T. SANTA MARTHA"/>
        <s v="C.T. CORPORACIÓN MOLINERA"/>
        <s v="C.T. ELSA - ICA"/>
        <s v="C.T. HOJA REDONDA"/>
        <s v="C.T. PLANTA II-SAN CRISTOBAL"/>
        <s v="C.T. TACAMA"/>
        <s v="C.T. DEL CENTRO"/>
        <s v="C.T. AVICOLA EL ROCÍO - CAMAL"/>
        <s v="C.T. AVICOLA EL ROCÍO - INCUBADORA"/>
        <s v="C.T. AVICOLA EL ROCÍO - MOLINO"/>
        <s v="C.T. AVICOLA EL ROCÍO - PLANTA ILSA"/>
        <s v="C.T. CAMAL SAN FRANCISCO"/>
        <s v="C.T. CURTIEMBRE CHIMÚ"/>
        <s v="C.T. DANPER"/>
        <s v="C.T. RAZZETO"/>
        <s v="C.T. ENRIQUE CASSINELLI"/>
        <s v="C.T. COGORNO TRUJILLO"/>
        <s v="C.T. HIELERA MILAGROS"/>
        <s v="C.T. HIELOS CASSINELLI"/>
        <s v="C.T. AÑAÑOS"/>
        <s v="C.T. IND. CARTAVIO"/>
        <s v="C.T. INDUSTRIAS DEL LATÓN"/>
        <s v="C.T. ITALMAR"/>
        <s v="C.T. MOLINO TRUJILLO"/>
        <s v="C.T. PLANTA DE GALLETAS TRUJILLO"/>
        <s v="C.T. MOLINO EL CHOLO"/>
        <s v="C.T. MOLINO IRIS"/>
        <s v="C.T. MOLINO LA PERLA - ALIMENTOS"/>
        <s v="C.T. MOLINO LA PERLA - INCUBADORA"/>
        <s v="C.T. NORPACK"/>
        <s v="C.T. PREMOLDEADOS DE CONCRETO"/>
        <s v="C.T. SOCONSA"/>
        <s v="C.T. TABLEROS PERUANOS"/>
        <s v="C.T. TALSA"/>
        <s v="C.T. YUGO"/>
        <s v="C.T. LA CONCORDIA"/>
        <s v="C.T. SOL GAS - LAMBAYEQUE"/>
        <s v="C.T. CORPESCA"/>
        <s v="C.T. MOLINO SAN NICOLAS"/>
        <s v="C.T. EMBOTELLADORA LAMBAYEQUE"/>
        <s v="C.T. ELSA - CHICLAYO"/>
        <s v="C.T. FRÍO Y SERVICIOS"/>
        <s v="C.T. VIRGEN DEL CARMEN"/>
        <s v="C.T. CHICLAYO"/>
        <s v="C.T. PERHUSAC"/>
        <s v="C.T. SAN PEDRO"/>
        <s v="C.T. PROCESADORA"/>
        <s v="C.T. SAN ROQUE"/>
        <s v="C.T. ABRASIVOS"/>
        <s v="C.T. AGA - LIMA"/>
        <s v="C.T. AGP"/>
        <s v="C.T. AIPSA"/>
        <s v="C.T. AJINOMOTO - CALLAO"/>
        <s v="C.T. ALIMENTOS Y PRODUCTOS"/>
        <s v="C.T. AMBROSOLI"/>
        <s v="C.T. ANTARTIC"/>
        <s v="C.T. UNIQUE"/>
        <s v="C.T. ARTESCO"/>
        <s v="C.T. BASA"/>
        <s v="C.T. BEIERSDORF"/>
        <s v="C.T. BOYLES BROS DIAMANTINA"/>
        <s v="C.T. PLANTA LURÍN"/>
        <s v="C.T. PEPSI"/>
        <s v="C.T. INDUSTRIAL NUEVO MUNDO"/>
        <s v="C.T. INDUSTRIAL ROMOSA"/>
        <s v="C.T. VIDRIOS DEL PERÚ"/>
        <s v="C.T. MARMOLES"/>
        <s v="C.T. REX"/>
        <s v="C.T. CLARIANT"/>
        <s v="C.T. COLDEX"/>
        <s v="C.T. COMPAÑÍA QUÍMICA"/>
        <s v="C.T. TEXTIMAX"/>
        <s v="C.T. CONSORCIO SAN MARTÍN"/>
        <s v="C.T. GRÁFICA NAVARRETE"/>
        <s v="C.T. INFARMASA"/>
        <s v="C.T. REYMATICS"/>
        <s v="C.T. CURTIEMBRE LA COLONIAL"/>
        <s v="C.T. DELCROSA"/>
        <s v="C.T. DONOFRIO"/>
        <s v="C.T. DUOTEX"/>
        <s v="C.T. COCA COLA"/>
        <s v="C.T. COGORNO"/>
        <s v="C.T. EL SOL"/>
        <s v="C.T. GASEOSAS HUACHO"/>
        <s v="C.T. WALTER BRAEDT"/>
        <s v="C.T. LA BELLOTA"/>
        <s v="C.T. FANAPLAST"/>
        <s v="C.T. TEXTIL AMAZONAS"/>
        <s v="C.T. FAMIA"/>
        <s v="C.T. FIMA"/>
        <s v="C.T. FINO TEXTIL"/>
        <s v="C.T. FLEXO PLAST"/>
        <s v="C.T. FRENO"/>
        <s v="C.T. FRIGORÍFICO LA COLONIAL"/>
        <s v="C.T. FUMASA"/>
        <s v="C.T. FUNDICIÓN"/>
        <s v="C.T. FUNDICIÓN VENTANILLA"/>
        <s v="C.T. GALPI"/>
        <s v="C.T. HAUG"/>
        <s v="C.T. HIDROSTAL"/>
        <s v="C.H. HORNOS ELÉCTRICOS"/>
        <s v="C.T. IDIESA"/>
        <s v="C.T. INAGRO"/>
        <s v="C.T. INDECO"/>
        <s v="C.T. INDUS"/>
        <s v="C.T. INCOL"/>
        <s v="C.T. ALPAMAYO"/>
        <s v="C.T. BRAWNS"/>
        <s v="C.T. HILANDERA"/>
        <s v="C.T. CONFECCIÓN TEXTIL"/>
        <s v="C.T. INDUSTRIAS INCORPORADAS"/>
        <s v="C.T. PLANTA TINTORERÍA"/>
        <s v="C.T. SANTA MARÍA"/>
        <s v="C.T. VENCEDOR"/>
        <s v="C.T. INTERQUÍMICA"/>
        <s v="C.T. COMINDUSTRIA"/>
        <s v="C.T. ITALMECÁNICA"/>
        <s v="C.T. JHONSON &amp; JHONSON"/>
        <s v="C.T. JOSFEL"/>
        <s v="C.T. KIMBERLY CLARK"/>
        <s v="C.T. ABEEFE"/>
        <s v="C.T. LEE FILTER"/>
        <s v="C.T. MARMOLES Y GRANITOS"/>
        <s v="C.T. MASUSHITA"/>
        <s v="C.T. MEDIFARMA"/>
        <s v="C.T. MILANOPLAST"/>
        <s v="C.T. MOLINO EL TRIUNFO"/>
        <s v="C.T. MOLITALIA"/>
        <s v="C.T. ALIMENTOS CHANCAY"/>
        <s v="C.T. PLANTA ALIMENTOS HUARAL"/>
        <s v="C.T. PLANTA BENEFICIO DE AVES"/>
        <s v="C.T. PLANTA INCUBACIÓN"/>
        <s v="C.T. M.S.A."/>
        <s v="C.T. NABISCO"/>
        <s v="C.T. NEGOCIACIÓN LANERA"/>
        <s v="C.T. NEGUSA CORP."/>
        <s v="C.T. OMIS"/>
        <s v="C.T. PAVCO"/>
        <s v="C.T. PRECOR"/>
        <s v="C.T. PERUANA DE MOLDEADOS"/>
        <s v="C.T. PERUPLAST"/>
        <s v="C.T. PLÁSTICA"/>
        <s v="C.T. PLÁSTICOS NACIONALES"/>
        <s v="C.T. QUÍMICOS INDUSTRIALES"/>
        <s v="C.T. REACTIVOS NACIONALES"/>
        <s v="C.T. RECOLSA"/>
        <s v="C.T. RED STAR"/>
        <s v="C.T. REDONDOS OFICINA PRINCIPAL"/>
        <s v="C.T. REDONDOS PLANTA DE INCUBACIÓN"/>
        <s v="C.T. RENOVA"/>
        <s v="C.T. REYEMSA"/>
        <s v="C.T. SAN MIGUEL INDUSTRIAL"/>
        <s v="C.T. SAVOY BRANDS"/>
        <s v="C.T. SAGA SAN ISIDRO"/>
        <s v="C.T. SAGA SAN MIGUEL"/>
        <s v="C.T. OTTO KUNZ-CHANCAY"/>
        <s v="C.T. SOLDADORAS ANDINAS"/>
        <s v="C.T. TECNICA COMERCIAL"/>
        <s v="C.T. TERCNOGAS"/>
        <s v="C.T. TEXTIL SANTA ANITA"/>
        <s v="C.T. FRUTO DEL TELAR"/>
        <s v="C.T. TEXTILES POPULARES"/>
        <s v="C.T. TICINO"/>
        <s v="C.T. INDUSTRIAL SAN ANTONIO"/>
        <s v="C.T. TUBOPLAST"/>
        <s v="C.T. VINSA"/>
        <s v="C.T. ZETA GAS"/>
        <s v="C.T. CARBO GAS"/>
        <s v="C.T. GRUPO AÉREO N°42"/>
        <s v="C.T. G.V.SERVICIOS"/>
        <s v="C.T. OXIGENO LORETO"/>
        <s v="C.T.  TRISA"/>
        <s v="C.T. TRIPLAY-ENCHAPES"/>
        <s v="C.T. ARMADORES PESQUEROS"/>
        <s v="C.T. ASTILLEROS PAITA"/>
        <s v="C.T. CÍA. PERUANA DE GAS"/>
        <s v="C.T. CONSORCIO PACÍFICO SUR"/>
        <s v="C.T. CORPORACIÓN DEL MAR - PIURA"/>
        <s v="C.T. EMBOTELLADORA RIVERA"/>
        <s v="C.T. FT FISHING"/>
        <s v="C.T. INDUSTRIAL PESQUERA STA. MONICA"/>
        <s v="C.T. BARCAZA BB-1"/>
        <s v="C.T. BARCAZA ELIZABETH"/>
        <s v="C.T. BARCAZA MR. BOB"/>
        <s v="C.T. BARCAZA PC-110"/>
        <s v="C.T. BARCAZA SUSAN LYNN"/>
        <s v="C.T. GULF SUPPLIER"/>
        <s v="C.T. HIPPO"/>
        <s v="C.T. LOBITOS EXPRESS"/>
        <s v="C.T. MOLINERA INCA - PIURA"/>
        <s v="C.T. SERVICIOS DE FRÍO"/>
        <s v="C.T. EMBOTELLADORA FRONTERA"/>
        <s v="C.T. EMBOTELLADORA JULIACA"/>
        <s v="C.T. ELSA - PUNO"/>
        <s v="C.T. EMBOTELLADORA TACNA"/>
        <s v="C.T. LADRILLERA MARTOREL"/>
        <s v="C.T. PLANTA LECHERA TACNA"/>
        <s v="C.T. EMBOTELLADORA LA LORETANA"/>
        <s v="C.T. EMBOTELLADORA SYSLEY"/>
        <s v="C.T. GALVANIZADORA PERUANA"/>
        <s v="C.T. INDUSTRIAL SELVA"/>
        <s v="C.T. MADERAS PERUANAS"/>
        <s v="C.T. TRIPLAY AMAZÓNICO"/>
        <s v="C.T. GOODYEAR"/>
        <s v="C.T. CHICAMA"/>
        <s v="C.T. CHIMBOTE "/>
        <s v="C.T. CHANCAY"/>
        <s v="C.T. HUARMEY"/>
        <s v="C.T. PROFUSA"/>
      </sharedItems>
    </cacheField>
    <cacheField name="Nom Gru A" numFmtId="0">
      <sharedItems containsBlank="1" containsMixedTypes="1" containsNumber="1" containsInteger="1" minValue="0" maxValue="0" count="360">
        <s v="TV1"/>
        <s v="TV01"/>
        <s v="G1"/>
        <s v="TM5000"/>
        <s v="TMC5000"/>
        <s v="CAT C32 GRUPO 1"/>
        <s v="PELTON 1"/>
        <s v="PELTON 2"/>
        <s v="Grupo Nº 01"/>
        <s v="Grupo Nº 02"/>
        <s v="Grupo Nº 03"/>
        <s v="Grupo Nº T1"/>
        <s v="Grupo Nº T2"/>
        <s v="GRUPO NºD1"/>
        <s v="GE-BOC 01"/>
        <s v="GR-1"/>
        <s v="GR-2"/>
        <s v="Allis Charner 1-4"/>
        <s v="G-1"/>
        <s v="CH2"/>
        <s v="CH2 G2"/>
        <s v="CH3 N"/>
        <s v="CH3 N G2"/>
        <s v="CH4 G-1"/>
        <s v="CH4 G-2"/>
        <s v="Grupo 1"/>
        <s v="Grupo 2"/>
        <s v="Pelton"/>
        <s v="Francis"/>
        <s v="G2"/>
        <s v="G3"/>
        <s v="G4"/>
        <s v="G5"/>
        <s v="PELTON Nº 1"/>
        <s v="PELTON Nº 2"/>
        <s v="FRANCIS Nº 6"/>
        <s v="KUBOTTA Nº 4"/>
        <s v="FRANCIS Nº 1"/>
        <s v="FRANCIS Nº 2"/>
        <s v="FRANCIS 3"/>
        <s v="FRANCIS 4"/>
        <s v="Turgo Nº 1"/>
        <s v="Turgo Nº 2"/>
        <s v="GRUPO PLACA ZQ-4288"/>
        <s v="MODASA 515kW"/>
        <s v="Kumins170kW"/>
        <s v="01"/>
        <s v="02"/>
        <s v="G-2"/>
        <s v="G-3"/>
        <s v="G-4"/>
        <s v="SULZER 1"/>
        <s v="SULZER 2"/>
        <s v="Turbogas 1"/>
        <s v="Turbogas 2"/>
        <s v="Grupo 3"/>
        <s v="Grupo Nº 1"/>
        <s v="Grupo Nº 2"/>
        <s v="GRUPO Nº1"/>
        <s v="GRUPO Nº2"/>
        <s v="GRUPO Nº3"/>
        <s v="GRUPO N°4"/>
        <s v="ALCO 1"/>
        <s v="ALCO 2"/>
        <s v="G.MOTORS1"/>
        <s v="G.MOTORS2"/>
        <s v="G.MOTORS3"/>
        <s v="GENERAL MOTORS 1"/>
        <s v="CENTRAL"/>
        <s v="PS-AYC"/>
        <s v="PS-SFC"/>
        <s v="SKODA-E1"/>
        <s v="SKODA-E2"/>
        <s v="CAT-E1"/>
        <s v="CAT-M1"/>
        <s v="CAT-M2"/>
        <s v="CAT-C27M1"/>
        <s v="DETROIT-M1"/>
        <s v="CAT-Ea2"/>
        <s v="VOLVO-M1"/>
        <s v="CAT-Ea1"/>
        <s v="Turbina 1"/>
        <s v="Turbina 2"/>
        <s v="CKD. HOROV."/>
        <s v="Volvo TD70"/>
        <s v="Caterpillar"/>
        <s v="Grupo G.E"/>
        <s v="Caterp-3512"/>
        <s v="Detroit"/>
        <s v="T. Maier B"/>
        <s v="Vol-TD100"/>
        <s v="Grupo U.Gen.2"/>
        <s v="Grupo U.Gen.3"/>
        <s v="Grupo U.Gen.1"/>
        <s v="Ansaldo 1"/>
        <s v="Ansaldo 2"/>
        <s v="Grupo U.Gen 2"/>
        <s v="CAT"/>
        <s v="CKD. 2"/>
        <s v="CKD. 3"/>
        <s v="SKODA 1"/>
        <s v="CAT D 399"/>
        <s v="CAT. 1"/>
        <s v="CAT. 2"/>
        <s v="SKODA"/>
        <s v="CAT-3412"/>
        <s v="VOLVO PENTA"/>
        <s v="Volvo TD 100"/>
        <s v="KUBOTTA-1"/>
        <s v="KUBOTTA-2"/>
        <s v="CKD"/>
        <s v="V.PENTA"/>
        <s v="CAT 1"/>
        <s v="CAT 2"/>
        <s v="CAT 3"/>
        <s v="SKODA-1"/>
        <s v="SKODA-2"/>
        <s v="V. PENTA 1"/>
        <s v="VOLVO 3"/>
        <s v="WEIRPUMP-1"/>
        <s v="WEIRPUMP-2"/>
        <s v="Kubota"/>
        <s v="KUBOTA-1"/>
        <s v="Cat 2. 3512 Dita"/>
        <s v="Cat. 3512 Dito"/>
        <s v="CUMMINS 3"/>
        <s v="Cat.4-3412-16878"/>
        <s v="CAT.3406"/>
        <s v="Turbina 3"/>
        <s v="Turbina 4"/>
        <s v="CUMMINS 1"/>
        <s v="CAT.1-16CM32C"/>
        <s v="CAT.2-16CM32C"/>
        <s v="CAT-16CM32"/>
        <s v="WARTSILA 1"/>
        <s v="WARTSILA 2"/>
        <s v="WARTSILA 3"/>
        <s v="WARTSILA 4"/>
        <s v="WARTSILA 5"/>
        <s v="WARTSILA 6"/>
        <s v="WARTSILA 7"/>
        <s v="CAT 3516"/>
        <s v="CAT. 3512 TA"/>
        <s v="CAT.2 D-3512"/>
        <s v="CAT.2 3512"/>
        <s v="Cat. D-3512(G3)"/>
        <s v="CAT 3512"/>
        <s v="Cat.1-3512(.208)"/>
        <s v="Cat.3-3512(.219)"/>
        <s v="CUMMINS 4"/>
        <s v="Cat.5-3412STA-16860"/>
        <s v="CAT 6-3516B-139"/>
        <s v="CKD-PRAHA 6"/>
        <s v="CAT. D3512"/>
        <s v="Cat.2.3512 Dita"/>
        <s v="Cat.3512 Dita"/>
        <s v="Cat.4-3412-16877"/>
        <s v="Cat.5-C15-07183"/>
        <s v="CAT. 3512 DITA"/>
        <s v="CUMMINS"/>
        <s v="CUMMINS 2"/>
        <s v="CAT.4-750S-04388"/>
        <s v="CAT. D-3412"/>
        <s v="EMD"/>
        <s v="T-1"/>
        <s v="T-2"/>
        <s v="CAT C-18"/>
        <s v="CAT. D-3512&lt;G3&gt;"/>
        <s v="VOLVO PENTA TAD1630"/>
        <s v="Cat. C9-180"/>
        <s v="CUMMINS_1 C200(050)"/>
        <s v="CUMMINS_2 C200(026)"/>
        <s v="VolPenta TAD-1232GE"/>
        <s v="Volvo PentaTWD1010G"/>
        <s v="Cat. C9-225"/>
        <s v="Volvo Penta RVM364"/>
        <s v="Volvo2 CAD1641GE"/>
        <s v="Cat."/>
        <s v="MODASA"/>
        <s v="CKD MODASA"/>
        <s v="Perkins M. 4-326-I"/>
        <s v="CKD 6S150PV"/>
        <s v="Volvo TD-70G Nº1"/>
        <s v="PERKINS"/>
        <s v="Cat. D-3306"/>
        <s v="CKD DAT-120"/>
        <s v="CKD DAT 120"/>
        <s v="Cat.C18 G6B20736"/>
        <s v="Perkins 2506AE15TAG"/>
        <s v="Cat-1 3406"/>
        <s v="Cat-2 3306"/>
        <s v="OLYMPIAN"/>
        <s v="Cat-1_3512"/>
        <s v="Cat-2_3512"/>
        <s v="CAT 1 3516"/>
        <s v="CAT 2 3516"/>
        <s v="CAT 3 3516"/>
        <s v="MITSUBISHI"/>
        <s v="CAT 4 3516 DITA"/>
        <s v="Grupo 4"/>
        <s v="Grupo 5"/>
        <s v="Grupo 6"/>
        <s v="Grupo 7"/>
        <s v="MAK-1"/>
        <s v="MAK-2"/>
        <s v="BOVING 1"/>
        <s v="BOVING 2"/>
        <s v="HYHC"/>
        <s v="CATERPILLAR 5 (2UP)"/>
        <s v="CUMMINS-7"/>
        <s v="CUMMINS_OTTOMOTORES"/>
        <s v="CUMMINS-CAMDA"/>
        <s v="Francis I"/>
        <s v="Francis II"/>
        <s v="DRESS 2"/>
        <s v="DRESS 1"/>
        <s v="GR-3"/>
        <s v="GR-4"/>
        <s v="TG-2"/>
        <s v="TG-3"/>
        <s v="TG-4"/>
        <s v="TG-5"/>
        <s v="TG-6"/>
        <s v="TG-7"/>
        <s v="TG-8"/>
        <s v="TV-7"/>
        <s v="Circuito 1"/>
        <s v="Circuito 2"/>
        <s v="Circuito 3"/>
        <s v="Circuito 4"/>
        <s v="Circuito 5"/>
        <s v="Circuito 6"/>
        <s v="Circuito 7"/>
        <s v="Circuito 8"/>
        <s v="Circuito 9"/>
        <s v="Circuito 10"/>
        <s v="UNIDAD TG-6"/>
        <s v="Unid. TG-4"/>
        <s v="Unid. TG-5"/>
        <s v="HITACHI TCDF RE. CO"/>
        <s v="GE (TG1)"/>
        <s v="GE (TG2)"/>
        <s v="GE (TG3)"/>
        <s v="TG1 NEPI"/>
        <s v="TG2 NEPI"/>
        <s v="TG3 NEPI"/>
        <s v="TG11"/>
        <s v="TG12"/>
        <s v="TG21"/>
        <s v="TV21"/>
        <s v="TG41"/>
        <s v="TV41"/>
        <s v="G Marcona"/>
        <s v="TV10"/>
        <s v="G-5"/>
        <s v="G-6"/>
        <s v="G-7"/>
        <s v="CS REPARTICION20T"/>
        <s v="FRANCIS 2"/>
        <s v="FRANCIS 1"/>
        <s v="UG1"/>
        <s v="UG2"/>
        <s v="G1-G25"/>
        <s v="G1-G11"/>
        <s v="TG1"/>
        <s v="TG2"/>
        <s v="TG3"/>
        <s v="TV"/>
        <s v="Planta 1"/>
        <s v="Planta 2"/>
        <s v="Planta 3"/>
        <s v="Grupos 1-2-3"/>
        <s v="GRUPOS 1-2"/>
        <s v="GT 1"/>
        <s v="GT 2"/>
        <s v="UNID. DE EMERGENCIA"/>
        <s v="A1"/>
        <s v="TG4"/>
        <s v="TV2"/>
        <s v="Leffel"/>
        <s v="TURBAL"/>
        <s v="Hydraulic"/>
        <s v="WKV"/>
        <s v="PERKINS 1"/>
        <s v="PERKINS 3"/>
        <s v="VOLVO1"/>
        <s v="VOLVO2"/>
        <s v="CAT2"/>
        <s v="PERKINS 2"/>
        <s v="Volvo Penta 2"/>
        <s v="PERKINS 4"/>
        <s v="DAEWO"/>
        <s v="JMW-1"/>
        <s v="JMW-2"/>
        <s v="ESCHER WYSS 1"/>
        <s v="ESCHER WYSS 2"/>
        <s v="Kubota 1"/>
        <s v="Kubota 2"/>
        <s v="CUMMINS ONAN"/>
        <s v="UNIDAD 1"/>
        <s v="UNIDAD 2"/>
        <s v="UNIDAD 3"/>
        <s v="CAT 3406B"/>
        <s v="CAT 3412C-I"/>
        <s v="CAT 3412C-II"/>
        <s v="FERRENERGY"/>
        <s v="G-01"/>
        <s v="G-02"/>
        <s v="CAT C32 GRUPO 2"/>
        <s v="CAT3_3516"/>
        <s v="MTU 1000"/>
        <s v="Volvo 03"/>
        <s v="VOLVO Tad 1642GE"/>
        <s v="MTU-1 1200DS Detroi"/>
        <s v="MTU=2 1200DS Detroi"/>
        <s v="MTU 1200DS"/>
        <s v="Cat.5-C15 7925"/>
        <s v="Cat 3306DI"/>
        <s v="ALCO"/>
        <s v="Volv.Pent1 RVL-451"/>
        <s v="Cat.3412 81Z19624"/>
        <s v="Volv.Pent1 RVL-251"/>
        <s v="CAT1_HUMBOLT"/>
        <s v="CAT2_HUMBOLT"/>
        <s v="CAT3_HUMBOLT"/>
        <s v="CAT4_HUMBOLT"/>
        <s v="CAT5_HUMBOLT"/>
        <s v="CATERPILLAR 3"/>
        <s v="Black Start"/>
        <s v="TG-01"/>
        <s v="G01"/>
        <s v="INV 123"/>
        <s v="INV 456"/>
        <s v="INV 789"/>
        <s v="Grupos 1_2"/>
        <s v="AREM 1"/>
        <s v="AREM 2"/>
        <s v="TG-1"/>
        <s v="CAT-C27M2"/>
        <s v="PERKINS-Ea1"/>
        <s v="Perkins1 U489142C"/>
        <s v="Perkins2 U487536C"/>
        <s v="Cat.6 3516B 0141"/>
        <s v="VolvoPenta TWD1643G"/>
        <s v="Vol.3 Pent TWD1643G"/>
        <s v="Perkins1 R014001C"/>
        <s v="Olympian OLY 1091"/>
        <s v="Perkins2 R013699C"/>
        <s v="Luvegi 700kW"/>
        <s v="Cummins G0064"/>
        <s v="Cummins G0668"/>
        <s v="ALGESA"/>
        <s v="DOOSAN"/>
        <s v="Grupos 1"/>
        <s v="Grupos 2"/>
        <s v="PERKINS-HCI434D1L"/>
        <s v="PERKINS-MP-2251"/>
        <s v="690 PANELES FOTOVOL"/>
        <m/>
        <n v="0"/>
      </sharedItems>
    </cacheField>
    <cacheField name="Tipo Grupo" numFmtId="0">
      <sharedItems containsBlank="1"/>
    </cacheField>
    <cacheField name="Tip Grup Dep" numFmtId="0">
      <sharedItems containsBlank="1"/>
    </cacheField>
    <cacheField name="Recurso" numFmtId="0">
      <sharedItems containsBlank="1"/>
    </cacheField>
    <cacheField name="Sistema" numFmtId="0">
      <sharedItems containsBlank="1"/>
    </cacheField>
    <cacheField name="Tipo de Integrante A" numFmtId="0">
      <sharedItems containsBlank="1"/>
    </cacheField>
    <cacheField name="Condición Grupo" numFmtId="0">
      <sharedItems containsBlank="1" containsMixedTypes="1" containsNumber="1" containsInteger="1" minValue="0" maxValue="0"/>
    </cacheField>
    <cacheField name="Estado de Grupo A" numFmtId="0">
      <sharedItems containsBlank="1" containsMixedTypes="1" containsNumber="1" containsInteger="1" minValue="0" maxValue="0"/>
    </cacheField>
    <cacheField name="RER" numFmtId="0">
      <sharedItems containsBlank="1" containsMixedTypes="1" containsNumber="1" containsInteger="1" minValue="0" maxValue="0"/>
    </cacheField>
    <cacheField name="N° Subasta" numFmtId="0">
      <sharedItems containsBlank="1" containsMixedTypes="1" containsNumber="1" containsInteger="1" minValue="0" maxValue="0"/>
    </cacheField>
    <cacheField name="Sector A" numFmtId="0">
      <sharedItems containsBlank="1"/>
    </cacheField>
    <cacheField name="Tipo de Empresa A" numFmtId="0">
      <sharedItems containsBlank="1"/>
    </cacheField>
    <cacheField name="Informa_A" numFmtId="0">
      <sharedItems containsBlank="1" count="3">
        <s v="Informante"/>
        <m/>
        <s v="No Informante"/>
      </sharedItems>
    </cacheField>
    <cacheField name="Región A" numFmtId="0">
      <sharedItems containsBlank="1"/>
    </cacheField>
    <cacheField name="Departamento A" numFmtId="0">
      <sharedItems containsBlank="1"/>
    </cacheField>
    <cacheField name="Provincia  A" numFmtId="0">
      <sharedItems containsBlank="1" containsMixedTypes="1" containsNumber="1" containsInteger="1" minValue="0" maxValue="0"/>
    </cacheField>
    <cacheField name="Distrito A" numFmtId="0">
      <sharedItems containsBlank="1" containsMixedTypes="1" containsNumber="1" containsInteger="1" minValue="0" maxValue="0"/>
    </cacheField>
    <cacheField name="Localidad A" numFmtId="0">
      <sharedItems containsBlank="1" containsMixedTypes="1" containsNumber="1" containsInteger="1" minValue="0" maxValue="0"/>
    </cacheField>
    <cacheField name="N° Orden" numFmtId="0">
      <sharedItems containsBlank="1" containsMixedTypes="1" containsNumber="1" containsInteger="1" minValue="1" maxValue="82"/>
    </cacheField>
    <cacheField name="PI 2017 OK" numFmtId="0">
      <sharedItems containsBlank="1" containsMixedTypes="1" containsNumber="1" minValue="0" maxValue="350"/>
    </cacheField>
    <cacheField name="PE 2017 OK" numFmtId="0">
      <sharedItems containsBlank="1" containsMixedTypes="1" containsNumber="1" minValue="0" maxValue="291.16699999999997"/>
    </cacheField>
    <cacheField name="Producción 2017 MW.h" numFmtId="0">
      <sharedItems containsString="0" containsBlank="1" containsNumber="1" minValue="0" maxValue="1862400.6020000002"/>
    </cacheField>
    <cacheField name="Producción 2017 GW.h" numFmtId="176">
      <sharedItems containsString="0" containsBlank="1" containsNumber="1" minValue="0" maxValue="1862.4006020000002"/>
    </cacheField>
    <cacheField name="MD 2017 Ok" numFmtId="176">
      <sharedItems containsString="0" containsBlank="1" containsNumber="1" minValue="0" maxValue="893.23"/>
    </cacheField>
    <cacheField name="PI 2018 OK" numFmtId="0">
      <sharedItems containsBlank="1" containsMixedTypes="1" containsNumber="1" minValue="0" maxValue="350"/>
    </cacheField>
    <cacheField name="PE 2018 OK" numFmtId="0">
      <sharedItems containsBlank="1" containsMixedTypes="1" containsNumber="1" minValue="0" maxValue="300"/>
    </cacheField>
    <cacheField name="Producción 2018 MW.h" numFmtId="0">
      <sharedItems containsString="0" containsBlank="1" containsNumber="1" minValue="0" maxValue="1791700.8810000003"/>
    </cacheField>
    <cacheField name="Producción 2018 GW.h" numFmtId="0">
      <sharedItems containsString="0" containsBlank="1" containsNumber="1" minValue="0" maxValue="1791.7008810000004"/>
    </cacheField>
    <cacheField name="MD 2018" numFmtId="0">
      <sharedItems containsString="0" containsBlank="1" containsNumber="1" minValue="0" maxValue="887.61"/>
    </cacheField>
    <cacheField name="PI 2019 OK" numFmtId="0">
      <sharedItems containsBlank="1" containsMixedTypes="1" containsNumber="1" minValue="0" maxValue="350"/>
    </cacheField>
    <cacheField name="PE 2019 OK" numFmtId="0">
      <sharedItems containsBlank="1" containsMixedTypes="1" containsNumber="1" minValue="0" maxValue="299.99"/>
    </cacheField>
    <cacheField name="Producción 2019 MW.h" numFmtId="176">
      <sharedItems containsString="0" containsBlank="1" containsNumber="1" minValue="0" maxValue="1628112.8049999997"/>
    </cacheField>
    <cacheField name="Producción 2019 GW.h" numFmtId="176">
      <sharedItems containsString="0" containsBlank="1" containsNumber="1" minValue="0" maxValue="1628.1128049999998"/>
    </cacheField>
    <cacheField name="MD 2019" numFmtId="176">
      <sharedItems containsBlank="1" containsMixedTypes="1" containsNumber="1" minValue="0" maxValue="5415"/>
    </cacheField>
    <cacheField name="Año MODIF" numFmtId="0">
      <sharedItems containsNonDate="0" containsString="0" containsBlank="1"/>
    </cacheField>
    <cacheField name="Mes" numFmtId="0">
      <sharedItems containsNonDate="0" containsString="0" containsBlank="1"/>
    </cacheField>
    <cacheField name="Modificació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Neyra Vilca, Anival Wenceslao" refreshedDate="44396.548662037036" createdVersion="4" refreshedVersion="4" minRefreshableVersion="3" recordCount="634">
  <cacheSource type="worksheet">
    <worksheetSource ref="AF4:AO604" sheet="3.2.3.1"/>
  </cacheSource>
  <cacheFields count="10">
    <cacheField name="Empresa Anuario" numFmtId="0">
      <sharedItems count="82">
        <s v="Agro Industrial Paramonga S.A.A."/>
        <s v="Agroaurora S.A.C."/>
        <s v="Agroindustrias San Jacinto S.A.A."/>
        <s v="Andean Power S.A.C."/>
        <s v="Asociación Santa Lucia de Chacas"/>
        <s v="Atria Energía S.A.C."/>
        <s v="Bioenergía del Chira S.A."/>
        <s v="Celepsa Renovables S.R.L."/>
        <s v="Central Hidroeléctrica de Langui S.A."/>
        <s v="Centrales Santa Rosa S.A.C."/>
        <s v="Chinango S.A.C"/>
        <s v="Cía Hidroeléctrica San Hilarión S.A.C."/>
        <s v="Compañia Eléctrica El Platanal S.A."/>
        <s v="Compañia Hidroeléctrica Tingo S.A."/>
        <s v="Consorcio Eléctrico Villacurí S.A.C."/>
        <s v="E.A.W. Muller S.A."/>
        <s v="Eléctrica Santa Rosa S.A.C."/>
        <s v="Eléctrica Yanapampa S.A.C."/>
        <s v="Electro Dunas S.A.A."/>
        <s v="Electro Oriente S. A."/>
        <s v="Electro Puno S.A.A."/>
        <s v="Electro Sur Este S.A.A."/>
        <s v="Electro Ucayali S.A."/>
        <s v="Electro Zaña S.A.C."/>
        <s v="Electrocentro S.A."/>
        <s v="Electronoroeste S. A."/>
        <s v="Electronorte S.A."/>
        <s v="Electroperú S. A."/>
        <s v="Emp. de Generación Eléctrica de Arequipa S. A."/>
        <s v="Emp. de Generación Eléctrica del Sur S. A."/>
        <s v="Emp. Gen y Comercializadora de Serv Pub de Elec. Pangoa"/>
        <s v="Empresa de Generación Eléctrica Canchayllo S.A.C."/>
        <s v="Empresa de Generación Eléctrica Junín S.A.C."/>
        <s v="Empresa de Generacion Electrica Machupicchu S.A."/>
        <s v="Empresa de Generación Eléctrica Rio Baños S.A.C."/>
        <s v="Empresa de Generación Eléctrica San Gabán S. A."/>
        <s v="Empresa de Generación Eléctrica Santa Ana S.R.L."/>
        <s v="Empresa de Generación Huallaga S.A."/>
        <s v="Empresa de Generación Huanza S.A."/>
        <s v="Empresa de Interés Local Hidroeléctrica S.A. de Chacas"/>
        <s v="Empresa Eléctrica Agua Azul S.A."/>
        <s v="Empresa Eléctrica Rio Doble S.A."/>
        <s v="Enel Distribución Perú S.A.A."/>
        <s v="Enel Generación Perú S.A.A."/>
        <s v="Enel Generación Piura S.A."/>
        <s v="ENEL Green Power Perú S.A."/>
        <s v="Energía Eólica S.A."/>
        <s v="ENGIE EnergÍa Perú S.A."/>
        <s v="Fénix Power Perú S.A."/>
        <s v="Generación Andina S.A.C."/>
        <s v="Generadora de Energía del Perú S.A."/>
        <s v="Genrent del Peru S.A.C."/>
        <s v="GTS Majes S.A.C."/>
        <s v="GTS Repartición S.A.C."/>
        <s v="Hidrandina S.A."/>
        <s v="Hidro Pátapo S.A.C."/>
        <s v="Hidrocañete S.A."/>
        <s v="Hidroeléctrica Huanchor S.A.C."/>
        <s v="Hidroeléctrica Santa Cruz S.A.C."/>
        <s v="Huaura Power Group S.A."/>
        <s v="Infraestructuras y Energías del Perú S.A.C. "/>
        <s v="Inland Energy S.A.C."/>
        <s v="Kallpa Generación S.A."/>
        <s v="Maja Energía S.A.C."/>
        <s v="Moquegua FV S.A.C."/>
        <s v="Orazul Energy Perú S.A."/>
        <s v="Panamericana Solar S.A.C."/>
        <s v="Parque Eolico Marcona S.A.C."/>
        <s v="Parque Eolico Tres Hermanas S.A.C."/>
        <s v="Petramas S.A.C."/>
        <s v="Planta de Reserva Fría de Generación Éten S.A."/>
        <s v="Proyecto Especial Chavimochic"/>
        <s v="Samay I S.A."/>
        <s v="SDF Energía S.A.C."/>
        <s v="Shougang Generación Eléctrica S.A.A."/>
        <s v="Sindicato Energético S.A."/>
        <s v="Sociedad Eléctrica del Sur Oeste S.A."/>
        <s v="Sociedad Minera Cerro Verde S.A.A."/>
        <s v="Statkraft Perú S.A."/>
        <s v="Tacna Solar S.A.C."/>
        <s v="Termochilca S.A."/>
        <s v="Termoselva S.R.L."/>
      </sharedItems>
    </cacheField>
    <cacheField name="Central_A" numFmtId="0">
      <sharedItems count="256">
        <s v="C.T. PARAMONGA"/>
        <s v="C.T. AGROAURORA"/>
        <s v="C.T. SAN JACINTO"/>
        <s v="C.H. CARHUAC"/>
        <s v="C.H. HUALLÍN I"/>
        <s v="C.H. PURMACANA"/>
        <s v="C.T. CAÑA BRAVA"/>
        <s v="C.T. CAÑA BRAVA EMERGENCIA"/>
        <s v="C.H. MARAÑON"/>
        <s v="C.H. LANGUI"/>
        <s v="C.H. SANTA ROSA I"/>
        <s v="C.H. SANTA ROSA II"/>
        <s v="C.H. CHIMAY"/>
        <s v="C.H. YANANGO"/>
        <s v="C.H. SAN HILARION"/>
        <s v="C.H. EL PLATANAL"/>
        <s v="C.H. TINGO"/>
        <s v="C.H. COELVIHIDRO 1 - QUIPICO"/>
        <s v="C.H. LA ESPERANZA"/>
        <s v="C.H. YANAPAMPA"/>
        <s v="C.H. LARAMATE"/>
        <s v="C.T. LUREN"/>
        <s v="C.T. EL PEDREGAL"/>
        <s v="C.H. CACLIC"/>
        <s v="C.H. EL GERA"/>
        <s v="C.H. EL MUYO"/>
        <s v="C.H. LA PELOTA"/>
        <s v="C.H. POMAHUACA"/>
        <s v="C.H. PUCARÁ"/>
        <s v="C.H. QUANDA"/>
        <s v="C.H. SHITARAYACU"/>
        <s v="C.H. TABACONAS"/>
        <s v="C.T. BAGUA GRANDE"/>
        <s v="C.T. BELLAVISTA"/>
        <s v="C.T. CABALLOCOCHA"/>
        <s v="C.T. CHACHAPOYAS_ELOR"/>
        <s v="C.T. CONTAMANA"/>
        <s v="C.T. EL ESTRECHO"/>
        <s v="C.T. GRAN PERÚ"/>
        <s v="C.T. INDIANA"/>
        <s v="C.T. IQT. DIESEL - DIESEL"/>
        <s v="C.T. IQUITOS DIESEL WARTSILA"/>
        <s v="C.T. ISLA SANTA ROSA"/>
        <s v="C.T. JUAN VELAZCO ALVARADO"/>
        <s v="C.T. LAGUNAS"/>
        <s v="C.T. MAYORUNA"/>
        <s v="C.T. NAUTA"/>
        <s v="C.T. ORELLANA"/>
        <s v="C.T. PETROPOLIS"/>
        <s v="C.T. REQUENA"/>
        <s v="C.T. SAN FRANCISCO"/>
        <s v="C.T. SAN IGNACIO"/>
        <s v="C.T. TAMSHIYACU"/>
        <s v="C.T. TARAPOTO"/>
        <s v="C.T. ISLANDIA"/>
        <s v="C.H. LA PISUQUIA"/>
        <s v="C.H. SANDIA"/>
        <s v="C.H. CHUMBAO"/>
        <s v="C.H. CHUYAPI"/>
        <s v="C.H. HERCCA"/>
        <s v="C.H. HUANCARAY"/>
        <s v="C.H. MANCAHUARA"/>
        <s v="C.H. MATARÁ"/>
        <s v="C.H. POCOHUANCA"/>
        <s v="C.H. VILCABAMBA"/>
        <s v="C.T. IBERIA"/>
        <s v="C.T. IÑAPARI"/>
        <s v="C.H. CANUJA"/>
        <s v="C.T. ATALAYA"/>
        <s v="C.T. PURUS"/>
        <s v="C.S. PURUS"/>
        <s v="C.H. ZAÑA"/>
        <s v="C.H. ACOBAMBA"/>
        <s v="C.H. CHALHUAMAYO"/>
        <s v="C.H. CHAMISERIA"/>
        <s v="C.H. CHANCHAMAYO"/>
        <s v="C.H. CONCEPCION"/>
        <s v="C.H. INGENIO"/>
        <s v="C.H. LLUSITA"/>
        <s v="C.H. MACHU"/>
        <s v="C.H. PACCHA"/>
        <s v="C.H. PICHANAKI"/>
        <s v="C.H. QUICAPATA"/>
        <s v="C.H. SAN BALVIN"/>
        <s v="C.H. SAN FRANCISCO"/>
        <s v="C.H. SICAYA HUARISCA"/>
        <s v="C.T. AYACUCHO"/>
        <s v="C.T. HUANCAYO"/>
        <s v="C.T. POZUZO"/>
        <s v="C.T. SATIPO"/>
        <s v="C.T. PASCO"/>
        <s v="C.H. CHALACO"/>
        <s v="C.H. HUANCABAMBA"/>
        <s v="C.H. QUIROZ"/>
        <s v="C.H. SICACATE"/>
        <s v="C.T. HUÁPALAS"/>
        <s v="C.T. SECHURA"/>
        <s v="C.T. TABLAZO COLÁN"/>
        <s v="C.H. BUENOS AIRES NIEPOS"/>
        <s v="C.H. CHIRICONGA"/>
        <s v="C.H. GUINEAMAYO"/>
        <s v="C.H. QUEROCOTO"/>
        <s v="C.T. BAMBAMARCA"/>
        <s v="C.T. CHOTA"/>
        <s v="C.T. CUTERVO"/>
        <s v="C.T. LA VIÑA MÓVIL"/>
        <s v="C.T. MOTUPE MÓVIL"/>
        <s v="C.H. ANTUNEZ DE MAYOLO"/>
        <s v="C.H. RESTITUCION"/>
        <s v="C.T. NUEVA TUMBES"/>
        <s v="C.H. CHARCANI I"/>
        <s v="C.H. CHARCANI II"/>
        <s v="C.H. CHARCANI III"/>
        <s v="C.H. CHARCANI IV"/>
        <s v="C.H. CHARCANI V"/>
        <s v="C.H. CHARCANI VI"/>
        <s v="C.T. CHILINA"/>
        <s v="C.T. MOLLENDO"/>
        <s v="C.T. PISCO"/>
        <s v="C.H. ARICOTA 1"/>
        <s v="C.H. ARICOTA 2"/>
        <s v="C.T. INDEPENDENCIA"/>
        <s v="C.H. PANGOA"/>
        <s v="C.H. CANCHAYLLO"/>
        <s v="C.H. HUASAHUASI I"/>
        <s v="C.H. HUASAHUASI II"/>
        <s v="C.H. RUNATULLO II"/>
        <s v="C.H. RUNATULLO III"/>
        <s v="C.H. SANTA CRUZ I"/>
        <s v="C.H. SANTA CRUZ II"/>
        <s v="C.H. MACHUPICCHU"/>
        <s v="C.T. DOLORESPATA"/>
        <s v="C.H. RUCUY"/>
        <s v="C.H. SAN GABAN II"/>
        <s v="C.H. RENOVANDES"/>
        <s v="C.H. CHAGLLA"/>
        <s v="C.H. HUANZA"/>
        <s v="C.H. COLLO"/>
        <s v="C.H. JAMBON"/>
        <s v="C.H. POTRERO"/>
        <s v="C.H. LAS PIZARRAS"/>
        <s v="C.T. GRUPO AUXILIAR PIZARRAS"/>
        <s v="C.H. ACOS"/>
        <s v="C.H. CANTA"/>
        <s v="C.H. NAVA"/>
        <s v="C.H. RAVIRA-PACARAOS"/>
        <s v="C.H. YASO"/>
        <s v="C.T. RAVIRA - PACARAOS"/>
        <s v="C.H. CALLAHUANCA"/>
        <s v="C.H. HER 1"/>
        <s v="C.H. HUAMPANÍ"/>
        <s v="C.H. HUINCO"/>
        <s v="C.H. MATUCANA"/>
        <s v="C.H. MOYOPAMPA"/>
        <s v="C.T. SANTA ROSA"/>
        <s v="C.T. VENTANILLA"/>
        <s v="C.T. MALACAS"/>
        <s v="C.T. MALACAS 2"/>
        <s v="C.T. R.F. MALACAS 3"/>
        <s v="C.E. WAYRA"/>
        <s v="C.S. RUBI"/>
        <s v="C.E. CUPISNIQUE"/>
        <s v="C.E. TALARA"/>
        <s v="C.H. QUITARACSA"/>
        <s v="C.H. YUNCÁN"/>
        <s v="C.S. INTIPAMPA"/>
        <s v="C.T. CHILCA"/>
        <s v="C.T. ILO 2"/>
        <s v="C.T. NEPI"/>
        <s v="C.T. R.F. ILO"/>
        <s v="C.T. FENIX"/>
        <s v="C.H. 8 DE AGOSTO"/>
        <s v="C.H. EL CARMEN"/>
        <s v="C.H. ANGEL I"/>
        <s v="C.H. ANGEL II"/>
        <s v="C.H. ANGEL III"/>
        <s v="C.H. LA JOYA"/>
        <s v="C.T. R.F. IQUITOS NUEVA"/>
        <s v="C.S. MAJES SOLAR"/>
        <s v="C.S. REPARTICION"/>
        <s v="C.H. CATILLUC"/>
        <s v="C.H. CELENDIN"/>
        <s v="C.H. CHICCHE"/>
        <s v="C.H. CHIQUIAN"/>
        <s v="C.H. HUAYUNGA"/>
        <s v="C.H. MARIA JIRAY"/>
        <s v="C.H. PAUCAMARCA"/>
        <s v="C.H. POMABAMBA"/>
        <s v="C.H. SHIPILCO"/>
        <s v="C.H. TARABAMBA"/>
        <s v="C.H. YAMOBAMBA"/>
        <s v="C.T. CHIQUIÁN"/>
        <s v="C.H PATAPO"/>
        <s v="C.H. NUEVO IMPERIAL"/>
        <s v="C.H. HUANCHOR"/>
        <s v="C.H. TAMBORAQUE I"/>
        <s v="C.H. TAMBORAQUE II"/>
        <s v="C.H. YARUCAYA"/>
        <s v="C.T. R.F. PUCALLPA"/>
        <s v="C.T. R.F. PUERTO MALDONADO"/>
        <s v="C.H. SANTA TERESA"/>
        <s v="C.H. CERRO DEL AGUILA"/>
        <s v="C.T. KALLPA"/>
        <s v="C.T. LAS FLORES"/>
        <s v="C.H. RONCADOR"/>
        <s v="C.S. MOQUEGUA FV"/>
        <s v="C.H. CAÑA BRAVA"/>
        <s v="C.H. CAÑON DEL PATO"/>
        <s v="C.H. CARHUAQUERO"/>
        <s v="C.H. CARHUAQUERO IV"/>
        <s v="C.S. PANAMERICANA SOLAR"/>
        <s v="C.E. PARQUE EÓLICO MARCONA"/>
        <s v="C.E. TRES HERMANAS"/>
        <s v="C.T. CATALINA"/>
        <s v="C.T. HUAYCOLORO"/>
        <s v="C.T. LA GRINGA V"/>
        <s v="C.T. R.F. DE GENERACION ETEN"/>
        <s v="C.H. DESARENADOR"/>
        <s v="C.H. TANGUCHE"/>
        <s v="C.H. VIRU"/>
        <s v="C.T. BOCATOMA"/>
        <s v="C.T. PUERTO BRAVO"/>
        <s v="C.T. OQUENDO"/>
        <s v="C.T. SAN NICOLAS"/>
        <s v="C.H. CHANCAY"/>
        <s v="C.H. CURUMUY"/>
        <s v="C.H. POECHOS I"/>
        <s v="C.H. POECHOS II"/>
        <s v="C.H. CARAVELI"/>
        <s v="C.H. CHOCOCO"/>
        <s v="C.H. CHUQUIBAMBA"/>
        <s v="C.H. HUANCA"/>
        <s v="C.H. ONGORO"/>
        <s v="C.H. SAN GREGORIO"/>
        <s v="C.T. ATICO"/>
        <s v="C.T. CARAVELI"/>
        <s v="C.T. COTAHUASI"/>
        <s v="C.T. OCOÑA"/>
        <s v="C.T. ORCOPAMPA"/>
        <s v="C.T. CERRO VERDE"/>
        <s v="C.T. RECKA"/>
        <s v="C.H. CAHUA"/>
        <s v="C.H. CHEVES"/>
        <s v="C.H. GALLITO CIEGO"/>
        <s v="C.H. HUAYLLACHO"/>
        <s v="C.H. MALPASO"/>
        <s v="C.H. MISAPUQUIO"/>
        <s v="C.H. OROYA"/>
        <s v="C.H. PACHACHACA"/>
        <s v="C.H. PARIAC"/>
        <s v="C.H. SAN ANTONIO"/>
        <s v="C.H. SAN IGNACIO"/>
        <s v="C.H. YAUPI"/>
        <s v="C.S. TACNA SOLAR"/>
        <s v="C.T. STO. DOMINGO DE LOS OLLEROS"/>
        <s v="C.T. AGUAYTÍA"/>
      </sharedItems>
    </cacheField>
    <cacheField name="Nom Gru A" numFmtId="0">
      <sharedItems count="314">
        <s v="TV01"/>
        <s v="G1"/>
        <s v="TV1"/>
        <s v="G-01"/>
        <s v="G-02"/>
        <s v="TM5000"/>
        <s v="TMC5000"/>
        <s v="CAT C32 GRUPO 1"/>
        <s v="CAT C32 GRUPO 2"/>
        <s v="FRANCIS 1"/>
        <s v="FRANCIS 2"/>
        <s v="FRANCIS 3"/>
        <s v="Grupo 1"/>
        <s v="Grupo 2"/>
        <s v="Grupo 3"/>
        <s v="G-1"/>
        <s v="GR-1"/>
        <s v="GR-2"/>
        <s v="PELTON 1"/>
        <s v="PELTON 2"/>
        <s v="Allis Charner 1-4"/>
        <s v="Planta 1"/>
        <s v="Planta 2"/>
        <s v="Planta 3"/>
        <s v="DRESS 1"/>
        <s v="DRESS 2"/>
        <s v="G2"/>
        <s v="Turbina 1"/>
        <s v="Turbina 2"/>
        <s v="Turbina 3"/>
        <s v="Turbina 4"/>
        <s v="T-1"/>
        <s v="T-2"/>
        <s v="Cat-1_3512"/>
        <s v="Cat-2_3512"/>
        <s v="CAT3_3516"/>
        <s v="Detroit"/>
        <s v="EMD"/>
        <s v="Cat 2. 3512 Dita"/>
        <s v="Cat. 3512 Dito"/>
        <s v="Cat.4-3412-16878"/>
        <s v="CUMMINS 3"/>
        <s v="MTU 1000"/>
        <s v="CAT 2 3516"/>
        <s v="CAT 3 3516"/>
        <s v="CAT 4 3516 DITA"/>
        <s v="CAT. D3512"/>
        <s v="Cat.2.3512 Dita"/>
        <s v="Cat.3512 Dita"/>
        <s v="Cat.4-3412-16877"/>
        <s v="Cat.5-C15-07183"/>
        <s v="Cat.6 3516B 0141"/>
        <s v="VolvoPenta TWD1643G"/>
        <s v="Cat-1 3406"/>
        <s v="Cat-2 3306"/>
        <s v="Volvo 03"/>
        <s v="OLYMPIAN"/>
        <s v="Cat. C9-225"/>
        <s v="Cat.5-3412STA-16860"/>
        <s v="Volvo Penta RVM364"/>
        <s v="Volvo2 CAD1641GE"/>
        <s v="Vol.3 Pent TWD1643G"/>
        <s v="CUMMINS 1"/>
        <s v="CAT.1-16CM32C"/>
        <s v="CAT.2-16CM32C"/>
        <s v="CAT-16CM32"/>
        <s v="WARTSILA 1"/>
        <s v="WARTSILA 2"/>
        <s v="WARTSILA 3"/>
        <s v="WARTSILA 4"/>
        <s v="WARTSILA 5"/>
        <s v="WARTSILA 6"/>
        <s v="WARTSILA 7"/>
        <s v="Cat 3306DI"/>
        <s v="Cat.5-C15 7925"/>
        <s v="CAT C-18"/>
        <s v="CAT. D-3512&lt;G3&gt;"/>
        <s v="VOLVO PENTA TAD1630"/>
        <s v="Cat.3412 81Z19624"/>
        <s v="Volv.Pent1 RVL-451"/>
        <s v="CAT. 3512 DITA"/>
        <s v="CUMMINS"/>
        <s v="MTU=2 1200DS Detroi"/>
        <s v="MTU-1 1200DS Detroi"/>
        <s v="Cat.C18 G6B20736"/>
        <s v="Perkins 2506AE15TAG"/>
        <s v="MODASA"/>
        <s v="Perkins1 U489142C"/>
        <s v="Perkins2 U487536C"/>
        <s v="CAT 6-3516B-139"/>
        <s v="Cat.1-3512(.208)"/>
        <s v="Cat.3-3512(.219)"/>
        <s v="CUMMINS 4"/>
        <s v="MTU 1200DS"/>
        <s v="Volv.Pent1 RVL-251"/>
        <s v="CAT1_HUMBOLT"/>
        <s v="CAT2_HUMBOLT"/>
        <s v="CAT3_HUMBOLT"/>
        <s v="CAT4_HUMBOLT"/>
        <s v="CAT5_HUMBOLT"/>
        <s v="Cat. C9-180"/>
        <s v="CUMMINS_1 C200(050)"/>
        <s v="CUMMINS_2 C200(026)"/>
        <s v="Volvo PentaTWD1010G"/>
        <s v="CAT. D-3412"/>
        <s v="Perkins1 R014001C"/>
        <s v="Olympian OLY 1091"/>
        <s v="Perkins2 R013699C"/>
        <s v="BOVING 1"/>
        <s v="BOVING 2"/>
        <s v="HYHC"/>
        <s v="Pelton"/>
        <s v="Francis I"/>
        <s v="Francis II"/>
        <s v="CUMMINS-7"/>
        <s v="CUMMINS_OTTOMOTORES"/>
        <s v="CAT 3406B"/>
        <s v="CAT 3412C-I"/>
        <s v="CAT 3412C-II"/>
        <s v="CAT 3512"/>
        <s v="PERKINS-HCI434D1L"/>
        <s v="PERKINS-MP-2251"/>
        <s v="690 PANELES FOTOVOL"/>
        <s v="G-2"/>
        <s v="G-3"/>
        <s v="G-4"/>
        <s v="CAT-M1"/>
        <s v="PS-AYC"/>
        <s v="PS-SFC"/>
        <s v="SKODA-E1"/>
        <s v="SKODA-E2"/>
        <s v="CAT-C27M1"/>
        <s v="DETROIT-M1"/>
        <s v="CAT-C27M2"/>
        <s v="CAT-Ea1"/>
        <s v="CAT-Ea2"/>
        <s v="CAT-M2"/>
        <s v="VOLVO-M1"/>
        <s v="PERKINS-Ea1"/>
        <s v="CAT-E1"/>
        <s v="KUBOTTA-1"/>
        <s v="KUBOTTA-2"/>
        <s v="WEIRPUMP-1"/>
        <s v="WEIRPUMP-2"/>
        <s v="Kubota"/>
        <s v="KUBOTA-1"/>
        <s v="CAT 1"/>
        <s v="CAT 2"/>
        <s v="CAT 3"/>
        <s v="CAT D 399"/>
        <s v="SKODA-1"/>
        <s v="SKODA-2"/>
        <s v="CAT"/>
        <s v="CKD. 2"/>
        <s v="CKD. 3"/>
        <s v="SKODA 1"/>
        <s v="Black Start"/>
        <s v="TG-01"/>
        <s v="Caterp-3512"/>
        <s v="Caterpillar"/>
        <s v="Grupo G.E"/>
        <s v="Grupo 4"/>
        <s v="Grupo 5"/>
        <s v="Grupo 6"/>
        <s v="Grupo 7"/>
        <s v="MAK-1"/>
        <s v="MAK-2"/>
        <s v="SULZER 1"/>
        <s v="SULZER 2"/>
        <s v="Turbogas 1"/>
        <s v="Turbogas 2"/>
        <s v="GRUPO N°4"/>
        <s v="GRUPO Nº1"/>
        <s v="GRUPO Nº2"/>
        <s v="GRUPO Nº3"/>
        <s v="ALCO 1"/>
        <s v="ALCO 2"/>
        <s v="G.MOTORS1"/>
        <s v="G.MOTORS2"/>
        <s v="G.MOTORS3"/>
        <s v="G01"/>
        <s v="G3"/>
        <s v="Grupo Nº 1"/>
        <s v="Grupo Nº 2"/>
        <s v="A1"/>
        <s v="FRANCIS Nº 1"/>
        <s v="FRANCIS Nº 2"/>
        <s v="PELTON Nº 1"/>
        <s v="PELTON Nº 2"/>
        <s v="Turgo Nº 1"/>
        <s v="Turgo Nº 2"/>
        <s v="FRANCIS 4"/>
        <s v="FRANCIS Nº 6"/>
        <s v="KUBOTTA Nº 4"/>
        <s v="GRUPO PLACA ZQ-4288"/>
        <s v="Kumins170kW"/>
        <s v="MODASA 515kW"/>
        <s v="Luvegi 700kW"/>
        <s v="Cummins G0064"/>
        <s v="Cummins G0668"/>
        <s v="GR-3"/>
        <s v="GR-4"/>
        <s v="TG-2"/>
        <s v="TG-3"/>
        <s v="TG-4"/>
        <s v="TG-5"/>
        <s v="TG-6"/>
        <s v="TG-7"/>
        <s v="TG-8"/>
        <s v="TV-7"/>
        <s v="UNIDAD TG-6"/>
        <s v="Unid. TG-4"/>
        <s v="Unid. TG-5"/>
        <s v="Circuito 1"/>
        <s v="Circuito 2"/>
        <s v="Circuito 3"/>
        <s v="Circuito 4"/>
        <s v="Circuito 5"/>
        <s v="Circuito 6"/>
        <s v="Circuito 7"/>
        <s v="Circuito 10"/>
        <s v="Circuito 8"/>
        <s v="Circuito 9"/>
        <s v="INV 123"/>
        <s v="INV 456"/>
        <s v="INV 789"/>
        <s v="TG11"/>
        <s v="TG12"/>
        <s v="TG21"/>
        <s v="TG41"/>
        <s v="TV21"/>
        <s v="TV41"/>
        <s v="HITACHI TCDF RE. CO"/>
        <s v="TG1 NEPI"/>
        <s v="TG2 NEPI"/>
        <s v="TG3 NEPI"/>
        <s v="GE (TG1)"/>
        <s v="GE (TG2)"/>
        <s v="GE (TG3)"/>
        <s v="TV10"/>
        <s v="G-5"/>
        <s v="G-6"/>
        <s v="G-7"/>
        <s v="CS REPARTICION20T"/>
        <s v="Grupo U.Gen.1"/>
        <s v="Grupo U.Gen.2"/>
        <s v="Grupo U.Gen 2"/>
        <s v="Grupo U.Gen.3"/>
        <s v="Ansaldo 1"/>
        <s v="Ansaldo 2"/>
        <s v="Grupos 1"/>
        <s v="Grupos 2"/>
        <s v="UG1"/>
        <s v="UG2"/>
        <s v="G1-G25"/>
        <s v="G1-G11"/>
        <s v="01"/>
        <s v="02"/>
        <s v="TG1"/>
        <s v="TG2"/>
        <s v="TG3"/>
        <s v="TV"/>
        <s v="G Marcona"/>
        <s v="Grupos 1_2"/>
        <s v="Grupos 1-2-3"/>
        <s v="GRUPOS 1-2"/>
        <s v="GT 1"/>
        <s v="GT 2"/>
        <s v="UNID. DE EMERGENCIA"/>
        <s v="GRUPO NºD1"/>
        <s v="Grupo Nº T1"/>
        <s v="Grupo Nº T2"/>
        <s v="Grupo Nº 01"/>
        <s v="Grupo Nº 02"/>
        <s v="Grupo Nº 03"/>
        <s v="GE-BOC 01"/>
        <s v="TG4"/>
        <s v="TV2"/>
        <s v="CUMMINS ONAN"/>
        <s v="UNIDAD 1"/>
        <s v="UNIDAD 2"/>
        <s v="UNIDAD 3"/>
        <s v="JMW-1"/>
        <s v="JMW-2"/>
        <s v="Kubota 1"/>
        <s v="Kubota 2"/>
        <s v="ESCHER WYSS 1"/>
        <s v="ESCHER WYSS 2"/>
        <s v="Hydraulic"/>
        <s v="Francis"/>
        <s v="TURBAL"/>
        <s v="Leffel"/>
        <s v="PERKINS 1"/>
        <s v="PERKINS 2"/>
        <s v="PERKINS 3"/>
        <s v="PERKINS 4"/>
        <s v="Volvo Penta 2"/>
        <s v="ALGESA"/>
        <s v="DAEWO"/>
        <s v="PERKINS"/>
        <s v="AREM 1"/>
        <s v="AREM 2"/>
        <s v="VOLVO1"/>
        <s v="VOLVO2"/>
        <s v="DOOSAN"/>
        <s v="TG-1"/>
        <s v="G4"/>
        <s v="CH2"/>
        <s v="CH2 G2"/>
        <s v="CH3 N"/>
        <s v="CH3 N G2"/>
        <s v="CH4 G-1"/>
        <s v="CH4 G-2"/>
        <s v="G5"/>
      </sharedItems>
    </cacheField>
    <cacheField name="PI 2018" numFmtId="2">
      <sharedItems containsString="0" containsBlank="1" containsNumber="1" minValue="0" maxValue="350"/>
    </cacheField>
    <cacheField name="PI 2019" numFmtId="2">
      <sharedItems containsSemiMixedTypes="0" containsString="0" containsNumber="1" minValue="0" maxValue="350"/>
    </cacheField>
    <cacheField name="PE 2018" numFmtId="2">
      <sharedItems containsString="0" containsBlank="1" containsNumber="1" minValue="0" maxValue="300"/>
    </cacheField>
    <cacheField name="PE 2019" numFmtId="2">
      <sharedItems containsSemiMixedTypes="0" containsString="0" containsNumber="1" minValue="0" maxValue="299.99"/>
    </cacheField>
    <cacheField name="dif" numFmtId="2">
      <sharedItems containsSemiMixedTypes="0" containsString="0" containsNumber="1" minValue="-21.71" maxValue="37.4"/>
    </cacheField>
    <cacheField name="dife" numFmtId="2">
      <sharedItems containsSemiMixedTypes="0" containsString="0" containsNumber="1" minValue="-10" maxValue="36.731000000000002"/>
    </cacheField>
    <cacheField name="Estado" numFmtId="0">
      <sharedItems containsBlank="1" count="8">
        <m/>
        <s v="nueva empresa"/>
        <s v="cambio de r.s."/>
        <s v="Nuevo grupo"/>
        <s v="Nueva central"/>
        <s v="Retiro de grupo"/>
        <s v="Retiro de central"/>
        <s v="Traslado de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Neyra Vilca, Anival Wenceslao" refreshedDate="44396.580699652775" createdVersion="4" refreshedVersion="4" minRefreshableVersion="3" recordCount="216">
  <cacheSource type="worksheet">
    <worksheetSource ref="S5:AB213" sheet="3.2.3.2"/>
  </cacheSource>
  <cacheFields count="10">
    <cacheField name="Empresa Anuario" numFmtId="0">
      <sharedItems count="74">
        <s v="Agroindustrial Laredo S.A.A."/>
        <s v="Aguaytia Energy del Peru S.R.L."/>
        <s v="Alicorp S.A.A."/>
        <s v="Anabi S.A.C."/>
        <s v="Anglo American Quellaveco S.A."/>
        <s v="Apumayo S.A.C."/>
        <s v="Aruntani S.A.C."/>
        <s v="Austral Group S.A.A"/>
        <s v="Cartavio S.A.A."/>
        <s v="Casa Grande S.A.A."/>
        <s v="Castrovirreyna Compañía Minera S.A."/>
        <s v="Cementos Pacasmayo S.A.A."/>
        <s v="Cementos Selva S.A."/>
        <s v="Cerámica Lima S.A."/>
        <s v="Cervecería San Juan S.A."/>
        <s v="Cia Minera Agregados Calcáreos S.A."/>
        <s v="Cia Minera Casapalca S.A."/>
        <s v="Cia Minera Poderosa S.A."/>
        <s v="Cia Minera Raura S.A."/>
        <s v="Cia Minera Santa Luisa S.A."/>
        <s v="CNPC Perú S.A."/>
        <s v="Compañía de Minas Buenaventura S.A.A."/>
        <s v="Compañía Minera Antapaccay S.A."/>
        <s v="Compañía Minera Ares S.A.C."/>
        <s v="Compañía Minera Caraveli S.A.C."/>
        <s v="Compañía Minera Chungar S.A.C."/>
        <s v="Compañia Minera Kolpa S.A."/>
        <s v="Compañía Minera San Ignacio de Morococha S.A.A."/>
        <s v="Compañía Minera San Nicolás S.A."/>
        <s v="Compañía Minera San Valentin S.A."/>
        <s v="Compañía Pesquera del Pacifico Centro S.A."/>
        <s v="Consorcio Minero Horizonte S.A."/>
        <s v="Corporación Aceros Arequipa S.A."/>
        <s v="Corporación Cerámica S.A."/>
        <s v="Emp. Explotadora de Vinchos Ltda S.A.C."/>
        <s v="Empresa Agroindustrial Tuman S.A.A."/>
        <s v="Empresa Minera los Quenuales S.A."/>
        <s v="ICM Pachapaqui S.A.C."/>
        <s v="Illapu Energy S.A."/>
        <s v="Industria Textil Piura S.A."/>
        <s v="Industrias Electroquimicas S. A."/>
        <s v="Inkabor S.A.C."/>
        <s v="Maple Gas Corpporation del Perú S.R.L."/>
        <s v="Metalúrgica Peruana S.A."/>
        <s v="Minera Aurífera Retamas S.A."/>
        <s v="Minera Bateas S.A.C."/>
        <s v="Minera La Zanja S.R.L."/>
        <s v="Minera Yanacocha S.R.L."/>
        <s v="Minera Yanaquihua S.A.C."/>
        <s v="Minsur S.A."/>
        <s v="Nexa Resources Atacocha S.A.A."/>
        <s v="Nexa Resources Cajamarquilla S.A."/>
        <s v="Nexa Resources el Porvenir S.A.A."/>
        <s v="Oxido de Pasco S.A.C."/>
        <s v="Pacific Stratus Energy del Perú S.A."/>
        <s v="Peru LNG S.R.L."/>
        <s v="Pesquera Diamante S.A."/>
        <s v="Pesquera Hayduk S.A."/>
        <s v="Pesquera Pelayo S.A.C."/>
        <s v="Petroleos del Peru PETROPERU S.A."/>
        <s v="Pluspetrol Norte S.A."/>
        <s v="Pluspetrol Perú Corporation S.A."/>
        <s v="Procesadora Industrial Rio Seco S.A."/>
        <s v="Quimpac S.A."/>
        <s v="Refinería La Pampilla S.A."/>
        <s v="Savia Perú S.A."/>
        <s v="Soc. Minera el Brocal S.A."/>
        <s v="Southern Perú Cooper Corporation Sucursal del Peru"/>
        <s v="Sudamericana de Fibras S.A."/>
        <s v="Tecnológica de Alimentos S.A."/>
        <s v="Trupal S.A."/>
        <s v="Unión Andina de Cementos S.A.A."/>
        <s v="Unión de Cervecerías Peruanas Backus y Johnston S.A.A."/>
        <s v="Volcan Compañia Minera S.A.A."/>
      </sharedItems>
    </cacheField>
    <cacheField name="Central_A" numFmtId="0">
      <sharedItems count="209">
        <s v="C.T. TURBO GENERADOR 5"/>
        <s v="C.T. TURBO GENERADOR 1"/>
        <s v="C.T. TURBO GENERADOR 2"/>
        <s v="C.T. TURBO GENERADOR 3"/>
        <s v="C.T. TURBO GENERADOR 4"/>
        <s v="C.T. UNIDAD DIESEL"/>
        <s v="C.T. GAS"/>
        <s v="C.T. OLEAGINOSA CALLAO"/>
        <s v="C.T. AREQUIPA"/>
        <s v="C.T. PLANTA FAR. FIDEIRIA"/>
        <s v="C.T. MOLINOS SANTA ROSA"/>
        <s v="C.T. MOLINOS CALLAO"/>
        <s v="C.T. NICOVITA TRUJILLO"/>
        <s v="C.T. ANAMA"/>
        <s v="C.T. ANABI"/>
        <s v="C.T. QUELLAVECO"/>
        <s v="C.T. SALVIANI"/>
        <s v="C.T. CORTADERA"/>
        <s v="C.T. APUMAYO"/>
        <s v="C.T. TUCARI"/>
        <s v="C.T. JESICA"/>
        <s v="C.T. PLANTA PISCO"/>
        <s v="C.T. PLANTA CHANCAY"/>
        <s v="C.T. CARTAVIO"/>
        <s v="C.T. CASA GRANDE"/>
        <s v="C.H. SANTA INES"/>
        <s v="C.T. PACASMAYO"/>
        <s v="C.T. CEMENTOS RIOJA"/>
        <s v="C.T. CELIMA 01"/>
        <s v="C.T. CELIMA 02"/>
        <s v="C.T. CELIMA 03"/>
        <s v="C.T. SAN JUAN"/>
        <s v="C.T. CALCAREOS"/>
        <s v="C.T. EL CARMEN"/>
        <s v="C.T. JUANITA"/>
        <s v="C.H. EL TINGO"/>
        <s v="C.T. J.A. SAMANIEGO ALC"/>
        <s v="C.T. PATAZ"/>
        <s v="C.H. CASHAUCRO"/>
        <s v="C.T. ATALAYA"/>
        <s v="C.H. HUALLANCA NUEVA"/>
        <s v="C.T. HUANZALÁ"/>
        <s v="C.H. PALLCA"/>
        <s v="C.T. PALLCA"/>
        <s v="C.T. LOTE X"/>
        <s v="C.H. INGENIO"/>
        <s v="C.T. ORCOPAMPA"/>
        <s v="C.T. MALLAY"/>
        <s v="C.H. PATÓN"/>
        <s v="C.H. TUCSIPAMPA"/>
        <s v="C.H. HUAPA"/>
        <s v="C.H. HUANCARAMA"/>
        <s v="C.T. UCHUCCHACUA"/>
        <s v="C.T. CORDOVA"/>
        <s v="C.T. ISHIHUINCA"/>
        <s v="C.T. TINTAYA"/>
        <s v="C.T. ARCATA"/>
        <s v="C.T. SIPÁN"/>
        <s v="C.T. ARES"/>
        <s v="C.T. SELENE"/>
        <s v="C.T. PALLANCATA"/>
        <s v="C.T. PLANTA"/>
        <s v="C.T. MINA"/>
        <s v="C.H. BAÑOS V"/>
        <s v="C.H. SHAGUA"/>
        <s v="C.H. HUANCHAY"/>
        <s v="C.H. SAN JOSÉ"/>
        <s v="C.H. FRANCOIS"/>
        <s v="C.H. CACRAY"/>
        <s v="C.H. YANAHUIN"/>
        <s v="C.H. BAÑOS IV"/>
        <s v="C.H. BAÑOS III"/>
        <s v="C.H. BAÑOS II"/>
        <s v="C.H. BAÑOS I"/>
        <s v="C.T. ESPERANZA"/>
        <s v="C.T. PLANTA CONCENTRADORA"/>
        <s v="C.T. TAJO DON PABLO"/>
        <s v="C.T. KOLPA"/>
        <s v="C.H. MONOBAMBA"/>
        <s v="C.T. SAN VICENTE"/>
        <s v="C.T. SAN NICOLAS"/>
        <s v="C.H. MINI CC.HH.EL TINGO"/>
        <s v="C.H. LLAPAY"/>
        <s v="C.T. PLANTA SUPE"/>
        <s v="C.T. PLANTA TAMBO DE MORA"/>
        <s v="C.T. PLANTA CHIMBOTE"/>
        <s v="C.H. PÍAS 1"/>
        <s v="C.T. PARCOY"/>
        <s v="C.T. ACEROS"/>
        <s v="C.T. CORPORACIÓN 1"/>
        <s v="C.T. CORPORACIÓN 2"/>
        <s v="C.T. VINCHOS"/>
        <s v="C.T. TUMÁN"/>
        <s v="C.T. ISCAYCRUZ"/>
        <s v="C.T. LAGSAURA"/>
        <s v="C.H. RAPAZ II"/>
        <s v="C.T. CONTONGA"/>
        <s v="C.H. SAN MARTÍN DE PORRES"/>
        <s v="C.H. SAN JUDAS TADEO"/>
        <s v="C.T. PLANTA HUACHIPA"/>
        <s v="C.T. TEXTIL PIURA"/>
        <s v="C.T. IEQSA"/>
        <s v="C.T. UBINAS"/>
        <s v="C.T. RIO SECO"/>
        <s v="C.T. NUEVA REFINERIA"/>
        <s v="C.T. MAQUIA"/>
        <s v="C.T. AGUA CALIENTE"/>
        <s v="C.T. PUERTO ORIENTE"/>
        <s v="C.T. PACAYA"/>
        <s v="C.T. MEPSA"/>
        <s v="C.T. SAN ANDRES"/>
        <s v="C.T. HUAYLLACHO"/>
        <s v="GRUPOS ALQUILADOS"/>
        <s v="C.T. LA ZANJA"/>
        <s v="C.T. PAMPA LARGA"/>
        <s v="C.T. MAQUI MAQUI"/>
        <s v="C.T. YANACOCHA NORTE"/>
        <s v="C.T. CHINA LINDA"/>
        <s v="C.T. QUINUA"/>
        <s v="C.T. POND. DE CARACHUGO"/>
        <s v="C.T. LA PLAJUELA"/>
        <s v="C.T. GOLD MILL"/>
        <s v="C.T. YANAQUIHUA"/>
        <s v="C.T. SAN RAFAEL"/>
        <s v="C.T. PUCAMARCA"/>
        <s v="C.T. FUNDICIÓN DIESEL"/>
        <s v="C.T. FUNDICIÓN GAS NATURAL"/>
        <s v="C.H. MARCAPAMPA"/>
        <s v="C.H. CHAPRIN"/>
        <s v="C.T. CAJAMARQUILLA (EL)"/>
        <s v="C.T. CAJAMARQUILLA (TV)"/>
        <s v="C.T. CAJAMARQUILLA 1 (EL)"/>
        <s v="C.T. CAJAMARQUILLA 2 (EL)"/>
        <s v="C.T. CAJAMARQUILLA 2 (TV)"/>
        <s v="C.T. CAJAMARQUILLA 3 (EL)"/>
        <s v="C.H. CANDELARIA"/>
        <s v="C.T. MILPO"/>
        <s v="C.T. OXIDO DE PASCO"/>
        <s v="C.T. MINICENTRALES L-1AB"/>
        <s v="C.T. GUAYABAL"/>
        <s v="C.T. HUAYURI"/>
        <s v="C.T. PAMPA MELCHORITA II"/>
        <s v="C.T. MOLLENDO"/>
        <s v="C.T. BAYOVAR"/>
        <s v="C.T. SAMANCO"/>
        <s v="C.T. MALABRIGO"/>
        <s v="C.T. SUPE"/>
        <s v="C.T. CALLAO"/>
        <s v="C.T. PISCO NORTE"/>
        <s v="C.T. PISCO SUR"/>
        <s v="C.T. TAMBO DE MORA"/>
        <s v="C.T. NEPESUR"/>
        <s v="C.T. REFINERÍA IQUITOS"/>
        <s v="C.T. ESTACION 8"/>
        <s v="C.T. ESTACION 5"/>
        <s v="C.T. ESTACION 1"/>
        <s v="C.T. ANDOAS"/>
        <s v="C.T. ESTACION MORONA"/>
        <s v="C.T. ESTACION 9"/>
        <s v="C.T. ESTACION 6"/>
        <s v="C.T. ESTACION 7"/>
        <s v="C.T. BAT.5 - PAVAYACU"/>
        <s v="C.T. 149 - PAVAYACU"/>
        <s v="C.T. CORRIENTES 1"/>
        <s v="C.T. 130X - PAVAYACU"/>
        <s v="C.T. CORRIENTES 2"/>
        <s v="C.T. BAT. 3 YANAYACU"/>
        <s v="C.T. BAT. 8 CHAMBIRA"/>
        <s v="C.T. CAPIRONA"/>
        <s v="C.T. NUEVA ESPERANZA"/>
        <s v="C.T. MALVINAS"/>
        <s v="C.T. FRACCIONAMIENTO PISCO"/>
        <s v="C.T. RIO SECO - EL"/>
        <s v="C.T. RIO SECO - TV"/>
        <s v="C.T. PARAMONGA"/>
        <s v="C.T. LA PAMPILLA"/>
        <s v="C.T. NEGRITOS"/>
        <s v="C.H. JUPAYRAGRA"/>
        <s v="C.H. RIO BLANCO"/>
        <s v="C.H. YAULI"/>
        <s v="C.H. SACSAMARCA"/>
        <s v="C.T. EMERGENCIA FUND ILO"/>
        <s v="C.H. CUAJONE"/>
        <s v="C.T. REFINERÍA"/>
        <s v="C.T. SUDAMERICANA"/>
        <s v="C.T. CHIMBOTE"/>
        <s v="C.T. VEGUETA"/>
        <s v="C.T. ILO"/>
        <s v="C.T. PAITA"/>
        <s v="C.T. MATARANI"/>
        <s v="C.T. TRUPAL"/>
        <s v="C.H. CARPAPATA III"/>
        <s v="C.H. CARPAPATA II"/>
        <s v="C.H. CARPAPATA I"/>
        <s v="C.T. ANDINO"/>
        <s v="C.T. ATOCONGO"/>
        <s v="C.T. CEMENTOS LIMA"/>
        <s v="C.T. CEMENTOS LIMA 2"/>
        <s v="C.T. MALTERIA LIMA"/>
        <s v="C.T. ATE"/>
        <s v="C.T. CUSCO"/>
        <s v="C.T. AREQUIPA DORADA"/>
        <s v="C.T. MOTUPE"/>
        <s v="C.T. CERRO DE PASCO"/>
        <s v="C.T. SAN CRISTOBAL"/>
        <s v="C.T. CARAHUACRA"/>
        <s v="C.T. ANDAYCHAGUA"/>
        <s v="C.T. TICLIO"/>
        <s v="C.T. PLANTA VICTORIA"/>
      </sharedItems>
    </cacheField>
    <cacheField name="Nom Gru A" numFmtId="0">
      <sharedItems containsSemiMixedTypes="0" containsString="0" containsNumber="1" containsInteger="1" minValue="0" maxValue="0" count="1">
        <n v="0"/>
      </sharedItems>
    </cacheField>
    <cacheField name="PI 2018" numFmtId="2">
      <sharedItems containsString="0" containsBlank="1" containsNumber="1" minValue="3.7999999999999999E-2" maxValue="77.400000000000006"/>
    </cacheField>
    <cacheField name="PI 2019" numFmtId="2">
      <sharedItems containsSemiMixedTypes="0" containsString="0" containsNumber="1" minValue="3.7999999999999999E-2" maxValue="77.400000000000006"/>
    </cacheField>
    <cacheField name="PE 2018" numFmtId="2">
      <sharedItems containsString="0" containsBlank="1" containsNumber="1" minValue="0" maxValue="71.69"/>
    </cacheField>
    <cacheField name="PE 2019" numFmtId="2">
      <sharedItems containsSemiMixedTypes="0" containsString="0" containsNumber="1" minValue="0" maxValue="71.69"/>
    </cacheField>
    <cacheField name="a" numFmtId="2">
      <sharedItems containsSemiMixedTypes="0" containsString="0" containsNumber="1" minValue="-5" maxValue="4.17"/>
    </cacheField>
    <cacheField name="b" numFmtId="2">
      <sharedItems containsSemiMixedTypes="0" containsString="0" containsNumber="1" minValue="-3.8319999999999999" maxValue="5.759999999999998"/>
    </cacheField>
    <cacheField name="Mod" numFmtId="0">
      <sharedItems containsBlank="1" count="2">
        <m/>
        <s v="Nueva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27">
  <r>
    <s v="19"/>
    <x v="0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0"/>
    <s v="ELSM"/>
    <s v="53024517"/>
    <s v="53024517"/>
    <s v="EL"/>
    <s v="G1"/>
    <s v="S"/>
    <n v="9.6"/>
    <n v="9.3409999999999993"/>
    <n v="5189.6750000000002"/>
    <n v="1379.5340000000001"/>
    <n v="6569.2089999999998"/>
    <n v="20.5"/>
    <n v="722.93"/>
    <n v="0.56999999999999995"/>
    <n v="33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6569.2089999999998"/>
    <n v="6.5692089999999999"/>
    <m/>
    <n v="0.79999999999999993"/>
    <n v="0.77841666666666665"/>
    <n v="18.695180000000001"/>
    <n v="9.0949470177292824E-13"/>
    <n v="19"/>
    <s v="BASE DE DATOS"/>
  </r>
  <r>
    <s v="19"/>
    <x v="0"/>
    <s v="ELSM"/>
    <s v="53024517"/>
    <s v="53024517"/>
    <s v="EL"/>
    <s v="G2"/>
    <s v="S"/>
    <n v="9.6"/>
    <n v="9.3409999999999993"/>
    <n v="5189.68"/>
    <n v="1379.53"/>
    <n v="6569.21"/>
    <n v="36.19"/>
    <n v="707.63"/>
    <n v="0.18"/>
    <n v="165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6569.21"/>
    <n v="6.56921"/>
    <m/>
    <n v="0.79999999999999993"/>
    <n v="0.77841666666666665"/>
    <n v="18.695180000000001"/>
    <n v="0"/>
    <n v="19"/>
    <s v="BASE DE DATOS"/>
  </r>
  <r>
    <s v="19"/>
    <x v="0"/>
    <s v="ELC"/>
    <s v="33008793"/>
    <s v="33008793"/>
    <s v="EL"/>
    <s v="SKODA-E1"/>
    <s v="N"/>
    <n v="0.5"/>
    <n v="0"/>
    <n v="0"/>
    <n v="0"/>
    <n v="0"/>
    <n v="0"/>
    <n v="0"/>
    <n v="0"/>
    <n v="0"/>
    <m/>
    <x v="1"/>
    <s v="ELC33008793SKODA-E1EL"/>
    <s v="Electro Centro S. A."/>
    <s v="ELC"/>
    <x v="1"/>
    <s v="CT Ayacucho"/>
    <x v="2"/>
    <s v="EL"/>
    <x v="0"/>
    <s v="SKODA-E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0"/>
    <s v="ELC"/>
    <s v="33008793"/>
    <s v="33008793"/>
    <s v="EL"/>
    <s v="SKODA-E2"/>
    <s v="N"/>
    <n v="0.5"/>
    <n v="0"/>
    <n v="0"/>
    <n v="0"/>
    <n v="0"/>
    <n v="0"/>
    <n v="0"/>
    <n v="0"/>
    <n v="0"/>
    <m/>
    <x v="1"/>
    <s v="ELC33008793SKODA-E2EL"/>
    <s v="Electro Centro S. A."/>
    <s v="ELC"/>
    <x v="1"/>
    <s v="CT Ayacucho"/>
    <x v="2"/>
    <s v="EL"/>
    <x v="0"/>
    <s v="SKODA-E2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0"/>
    <s v="ELC"/>
    <s v="33008793"/>
    <s v="33008793"/>
    <s v="EL"/>
    <s v="PS-AYC"/>
    <s v="N"/>
    <n v="7.65"/>
    <n v="0"/>
    <n v="0"/>
    <n v="0"/>
    <n v="0"/>
    <n v="0"/>
    <n v="0"/>
    <n v="0"/>
    <n v="0"/>
    <m/>
    <x v="1"/>
    <s v="ELC33008793PS-AYCEL"/>
    <s v="Electro Centro S. A."/>
    <s v="ELC"/>
    <x v="1"/>
    <s v="CT Ayacucho"/>
    <x v="2"/>
    <s v="EL"/>
    <x v="0"/>
    <s v="PS-AYC"/>
    <x v="0"/>
    <s v="Instalado"/>
    <s v="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0"/>
    <s v="ELC"/>
    <s v="33008793"/>
    <s v="33008793"/>
    <s v="EL"/>
    <s v="PS-SFC"/>
    <s v="N"/>
    <n v="2.5499999999999998"/>
    <n v="0"/>
    <n v="0"/>
    <n v="0"/>
    <n v="0"/>
    <n v="0"/>
    <n v="0"/>
    <n v="0"/>
    <n v="0"/>
    <m/>
    <x v="1"/>
    <s v="ELC33008793PS-SFCEL"/>
    <s v="Electro Centro S. A."/>
    <s v="ELC"/>
    <x v="1"/>
    <s v="CT Ayacucho"/>
    <x v="2"/>
    <s v="EL"/>
    <x v="0"/>
    <s v="PS-SFC"/>
    <x v="0"/>
    <s v="Instalado"/>
    <s v="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0"/>
    <s v="ELC"/>
    <s v="33009493"/>
    <s v="33009493"/>
    <s v="EL"/>
    <s v="CAT-E1"/>
    <s v="S"/>
    <n v="0.5"/>
    <n v="0.4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0"/>
    <s v="ELC"/>
    <s v="33009493"/>
    <s v="33009493"/>
    <s v="EL"/>
    <s v="CAT-M1"/>
    <s v="S"/>
    <n v="0.5"/>
    <n v="0.5"/>
    <n v="0"/>
    <n v="0"/>
    <n v="0"/>
    <n v="0"/>
    <n v="0"/>
    <n v="0"/>
    <n v="0"/>
    <m/>
    <x v="1"/>
    <s v="ELC33009493CAT-M1EL"/>
    <s v="Electro Centro S. A."/>
    <s v="ELC"/>
    <x v="1"/>
    <s v="CT Satipo"/>
    <x v="3"/>
    <s v="EL"/>
    <x v="0"/>
    <s v="CAT-M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0"/>
    <n v="0"/>
    <n v="0.503"/>
    <n v="0"/>
    <n v="25"/>
    <s v="BASE DE DATOS"/>
  </r>
  <r>
    <s v="19"/>
    <x v="0"/>
    <s v="ELC"/>
    <s v="33009493"/>
    <s v="33009493"/>
    <s v="EL"/>
    <s v="CAT-M2"/>
    <s v="S"/>
    <n v="0.5"/>
    <n v="0.5"/>
    <n v="0"/>
    <n v="0"/>
    <n v="0"/>
    <n v="0"/>
    <n v="0"/>
    <n v="0"/>
    <n v="0"/>
    <m/>
    <x v="1"/>
    <s v="ELC33009493CAT-M2EL"/>
    <s v="Electro Centro S. A."/>
    <s v="ELC"/>
    <x v="1"/>
    <s v="CT Satipo"/>
    <x v="3"/>
    <s v="EL"/>
    <x v="0"/>
    <s v="CAT-M2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0"/>
    <n v="0"/>
    <n v="0.503"/>
    <n v="0"/>
    <n v="25"/>
    <s v="BASE DE DATOS"/>
  </r>
  <r>
    <s v="19"/>
    <x v="0"/>
    <s v="ELC"/>
    <s v="53203411"/>
    <s v="53203411"/>
    <s v="EL"/>
    <s v="CAT-Ea1"/>
    <s v="S"/>
    <n v="0.25"/>
    <n v="0.2"/>
    <n v="0"/>
    <n v="0.46400000000000002"/>
    <n v="0.46400000000000002"/>
    <n v="0"/>
    <n v="7.48"/>
    <n v="0"/>
    <n v="0"/>
    <m/>
    <x v="1"/>
    <s v="ELC53203411CAT-Ea1EL"/>
    <s v="Electro Centro S. A."/>
    <s v="ELC"/>
    <x v="1"/>
    <s v="CT Pozuzo"/>
    <x v="4"/>
    <s v="EL"/>
    <x v="0"/>
    <s v="CAT-Ea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46400000000000002"/>
    <n v="4.64E-4"/>
    <m/>
    <n v="0"/>
    <n v="0"/>
    <n v="1.1080000000000001"/>
    <n v="0"/>
    <n v="25"/>
    <s v="BASE DE DATOS"/>
  </r>
  <r>
    <s v="19"/>
    <x v="0"/>
    <s v="ELC"/>
    <s v="53203411"/>
    <s v="53203411"/>
    <s v="EL"/>
    <s v="CAT-Ea2"/>
    <s v="S"/>
    <n v="0.25"/>
    <n v="0.25"/>
    <n v="0"/>
    <n v="2.4620000000000002"/>
    <n v="2.4620000000000002"/>
    <n v="0"/>
    <n v="28.25"/>
    <n v="0"/>
    <n v="0"/>
    <m/>
    <x v="1"/>
    <s v="ELC53203411CAT-Ea2EL"/>
    <s v="Electro Centro S. A."/>
    <s v="ELC"/>
    <x v="1"/>
    <s v="CT Pozuzo"/>
    <x v="4"/>
    <s v="EL"/>
    <x v="0"/>
    <s v="CAT-Ea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2.4620000000000002"/>
    <n v="2.4620000000000002E-3"/>
    <m/>
    <n v="0"/>
    <n v="0"/>
    <n v="1.1080000000000001"/>
    <n v="0"/>
    <n v="25"/>
    <s v="BASE DE DATOS"/>
  </r>
  <r>
    <s v="19"/>
    <x v="0"/>
    <s v="ELC"/>
    <s v="53203411"/>
    <s v="53203411"/>
    <s v="EL"/>
    <s v="VOLVO-M1"/>
    <s v="S"/>
    <n v="0.5"/>
    <n v="0.5"/>
    <n v="0"/>
    <n v="0.876"/>
    <n v="0.876"/>
    <n v="0"/>
    <n v="5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876"/>
    <n v="8.7600000000000004E-4"/>
    <m/>
    <n v="4.1666666666666664E-2"/>
    <n v="4.1666666666666664E-2"/>
    <n v="1.1080000000000001"/>
    <n v="0"/>
    <n v="25"/>
    <s v="BASE DE DATOS"/>
  </r>
  <r>
    <s v="19"/>
    <x v="0"/>
    <s v="ELC"/>
    <s v="53022212"/>
    <s v="53022212"/>
    <s v="EL"/>
    <s v="DETROIT-M1"/>
    <s v="S"/>
    <n v="0.5"/>
    <n v="0.5"/>
    <n v="0"/>
    <n v="0"/>
    <n v="0"/>
    <n v="0"/>
    <n v="0"/>
    <n v="0"/>
    <n v="0"/>
    <m/>
    <x v="1"/>
    <s v="ELC53022212DETROIT-M1EL"/>
    <s v="Electro Centro S. A."/>
    <s v="ELC"/>
    <x v="1"/>
    <s v="CT Huancayo"/>
    <x v="5"/>
    <s v="EL"/>
    <x v="0"/>
    <s v="DETROIT-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0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0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0"/>
    <s v="ELOR"/>
    <s v="53200204"/>
    <s v="53200204"/>
    <s v="EL"/>
    <s v="Cat-1_3512"/>
    <s v="S"/>
    <n v="0.5"/>
    <n v="0.35"/>
    <n v="2.1859999999999999"/>
    <n v="0"/>
    <n v="2.1859999999999999"/>
    <n v="0"/>
    <n v="8.68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2.1859999999999999"/>
    <n v="2.186E-3"/>
    <m/>
    <n v="4.1666666666666664E-2"/>
    <n v="2.9166666666666664E-2"/>
    <n v="2.1"/>
    <n v="0"/>
    <n v="20"/>
    <s v="BASE DE DATOS"/>
  </r>
  <r>
    <s v="19"/>
    <x v="0"/>
    <s v="ELOR"/>
    <s v="53200204"/>
    <s v="53200204"/>
    <s v="EL"/>
    <s v="Cat-2_3512"/>
    <s v="S"/>
    <n v="0.5"/>
    <n v="0"/>
    <n v="0"/>
    <n v="0"/>
    <n v="0"/>
    <n v="0"/>
    <n v="0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0"/>
    <n v="0"/>
    <m/>
    <n v="4.1666666666666664E-2"/>
    <n v="2.9166666666666664E-2"/>
    <n v="2.1"/>
    <n v="0"/>
    <n v="20"/>
    <s v="BASE DE DATOS"/>
  </r>
  <r>
    <s v="19"/>
    <x v="0"/>
    <s v="ELOR"/>
    <s v="53200204"/>
    <s v="53200204"/>
    <s v="EL"/>
    <s v="DETROIT"/>
    <s v="S"/>
    <n v="0.45"/>
    <n v="0"/>
    <n v="0"/>
    <n v="0"/>
    <n v="0"/>
    <n v="0"/>
    <n v="0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0"/>
    <n v="0"/>
    <m/>
    <n v="3.7499999999999999E-2"/>
    <n v="2.4999999999999998E-2"/>
    <n v="2.1"/>
    <n v="0"/>
    <n v="20"/>
    <s v="BASE DE DATOS"/>
  </r>
  <r>
    <s v="19"/>
    <x v="0"/>
    <s v="ELOR"/>
    <s v="53200204"/>
    <s v="53200204"/>
    <s v="EL"/>
    <s v="CAT3_3516"/>
    <s v="S"/>
    <n v="2"/>
    <n v="0.9"/>
    <n v="21.507999999999999"/>
    <n v="0"/>
    <n v="21.507999999999999"/>
    <n v="0"/>
    <n v="24.86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21.507999999999999"/>
    <n v="2.1507999999999999E-2"/>
    <m/>
    <n v="0.16666666666666666"/>
    <n v="7.4999999999999997E-2"/>
    <n v="2.1"/>
    <n v="0"/>
    <n v="20"/>
    <s v="BASE DE DATOS"/>
  </r>
  <r>
    <s v="19"/>
    <x v="0"/>
    <s v="ELOR"/>
    <s v="53026818"/>
    <s v="53026818"/>
    <s v="EL"/>
    <s v="CAT1_HUMBOLT"/>
    <s v="S"/>
    <n v="1.1000000000000001"/>
    <n v="0.8"/>
    <n v="13.827999999999999"/>
    <n v="0"/>
    <n v="13.827999999999999"/>
    <n v="0"/>
    <n v="19.91"/>
    <n v="0"/>
    <n v="0"/>
    <m/>
    <x v="1"/>
    <s v="ELOR53026818CAT1_HUMBOLTEL"/>
    <s v="Electro Oriente S. A."/>
    <s v="ELOR"/>
    <x v="2"/>
    <s v="C.T. San Ignacio"/>
    <x v="8"/>
    <s v="EL"/>
    <x v="0"/>
    <s v="CAT1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13.827999999999999"/>
    <n v="1.3828E-2"/>
    <m/>
    <n v="0.3666666666666667"/>
    <n v="0.26666666666666666"/>
    <n v="2.2690000000000001"/>
    <n v="0"/>
    <n v="20"/>
    <s v="BASE DE DATOS"/>
  </r>
  <r>
    <s v="19"/>
    <x v="0"/>
    <s v="ELOR"/>
    <s v="53026818"/>
    <s v="53026818"/>
    <s v="EL"/>
    <s v="CAT2_HUMBOLT"/>
    <s v="S"/>
    <n v="0.7"/>
    <n v="0.5"/>
    <n v="41.262"/>
    <n v="0"/>
    <n v="41.262"/>
    <n v="0"/>
    <n v="98.96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1.262"/>
    <n v="4.1262E-2"/>
    <m/>
    <n v="5.8333333333333327E-2"/>
    <n v="4.1666666666666664E-2"/>
    <n v="2.2690000000000001"/>
    <n v="0"/>
    <n v="20"/>
    <s v="BASE DE DATOS"/>
  </r>
  <r>
    <s v="19"/>
    <x v="0"/>
    <s v="ELOR"/>
    <s v="53026818"/>
    <s v="53026818"/>
    <s v="EL"/>
    <s v="CAT3_HUMBOLT"/>
    <s v="S"/>
    <n v="1.1000000000000001"/>
    <n v="0.8"/>
    <n v="79.486999999999995"/>
    <n v="0"/>
    <n v="79.486999999999995"/>
    <n v="0"/>
    <n v="112.57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79.486999999999995"/>
    <n v="7.9486999999999988E-2"/>
    <m/>
    <n v="9.1666666666666674E-2"/>
    <n v="6.6666666666666666E-2"/>
    <n v="2.2690000000000001"/>
    <n v="0"/>
    <n v="20"/>
    <s v="BASE DE DATOS"/>
  </r>
  <r>
    <s v="19"/>
    <x v="0"/>
    <s v="ELOR"/>
    <s v="53026818"/>
    <s v="53026818"/>
    <s v="EL"/>
    <s v="CAT4_HUMBOLT"/>
    <s v="S"/>
    <n v="0.7"/>
    <n v="0.5"/>
    <n v="45.173999999999999"/>
    <n v="0"/>
    <n v="45.173999999999999"/>
    <n v="0"/>
    <n v="99.77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5.173999999999999"/>
    <n v="4.5173999999999999E-2"/>
    <m/>
    <n v="5.8333333333333327E-2"/>
    <n v="4.1666666666666664E-2"/>
    <n v="2.2690000000000001"/>
    <n v="0"/>
    <n v="20"/>
    <s v="BASE DE DATOS"/>
  </r>
  <r>
    <s v="19"/>
    <x v="0"/>
    <s v="ELOR"/>
    <s v="53026818"/>
    <s v="53026818"/>
    <s v="EL"/>
    <s v="CAT5_HUMBOLT"/>
    <s v="S"/>
    <n v="0.7"/>
    <n v="0.5"/>
    <n v="39.497"/>
    <n v="0"/>
    <n v="39.497"/>
    <n v="0"/>
    <n v="79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9.497"/>
    <n v="3.9496999999999997E-2"/>
    <m/>
    <n v="5.8333333333333327E-2"/>
    <n v="4.1666666666666664E-2"/>
    <n v="2.2690000000000001"/>
    <n v="0"/>
    <n v="20"/>
    <s v="BASE DE DATOS"/>
  </r>
  <r>
    <s v="19"/>
    <x v="0"/>
    <s v="ELOR"/>
    <s v="53202349"/>
    <s v="53202349"/>
    <s v="EL"/>
    <s v="CAT 2 3516"/>
    <s v="S"/>
    <n v="2"/>
    <n v="1.5"/>
    <n v="35.387999999999998"/>
    <n v="23.131"/>
    <n v="58.518999999999998"/>
    <n v="0"/>
    <n v="108.8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58.518999999999998"/>
    <n v="5.8519000000000002E-2"/>
    <m/>
    <n v="0.16666666666666666"/>
    <n v="0.125"/>
    <n v="4.0650000000000004"/>
    <n v="0"/>
    <n v="20"/>
    <s v="BASE DE DATOS"/>
  </r>
  <r>
    <s v="19"/>
    <x v="0"/>
    <s v="ELOR"/>
    <s v="53202349"/>
    <s v="53202349"/>
    <s v="EL"/>
    <s v="CAT 3 3516"/>
    <s v="S"/>
    <n v="2"/>
    <n v="1.5"/>
    <n v="57.113999999999997"/>
    <n v="73.054000000000002"/>
    <n v="130.16800000000001"/>
    <n v="0"/>
    <n v="273.7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130.16800000000001"/>
    <n v="0.13016800000000001"/>
    <m/>
    <n v="0.16666666666666666"/>
    <n v="0.125"/>
    <n v="4.0650000000000004"/>
    <n v="0"/>
    <n v="20"/>
    <s v="BASE DE DATOS"/>
  </r>
  <r>
    <s v="19"/>
    <x v="0"/>
    <s v="ELOR"/>
    <s v="53202349"/>
    <s v="53202349"/>
    <s v="EL"/>
    <s v="CAT 4 3516 DITA"/>
    <s v="S"/>
    <n v="1.25"/>
    <n v="0.6"/>
    <n v="7.71"/>
    <n v="25.661000000000001"/>
    <n v="33.371000000000002"/>
    <n v="0"/>
    <n v="114.53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33.371000000000002"/>
    <n v="3.3371000000000005E-2"/>
    <m/>
    <n v="0.10416666666666667"/>
    <n v="4.9999999999999996E-2"/>
    <n v="4.0650000000000004"/>
    <n v="0"/>
    <n v="20"/>
    <s v="BASE DE DATOS"/>
  </r>
  <r>
    <s v="19"/>
    <x v="0"/>
    <s v="ELOR"/>
    <s v="33010767"/>
    <s v="33010767"/>
    <s v="EL"/>
    <s v="CUMMINS 1"/>
    <s v="S"/>
    <n v="2"/>
    <n v="1.5"/>
    <n v="2.5000000000000001E-2"/>
    <n v="2.4670000000000001"/>
    <n v="2.492"/>
    <n v="8"/>
    <n v="4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2.492"/>
    <n v="2.4919999999999999E-3"/>
    <m/>
    <n v="0.16666666666666666"/>
    <n v="0.125"/>
    <n v="0.998"/>
    <n v="0"/>
    <n v="20"/>
    <s v="BASE DE DATOS"/>
  </r>
  <r>
    <s v="19"/>
    <x v="0"/>
    <s v="ELOR"/>
    <s v="33010793"/>
    <s v="33010793"/>
    <s v="EL"/>
    <s v="WARTSILA 1"/>
    <s v="S"/>
    <n v="6.4"/>
    <n v="6"/>
    <n v="0"/>
    <n v="23.477"/>
    <n v="23.477"/>
    <n v="10"/>
    <n v="10"/>
    <n v="1"/>
    <n v="11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23.477"/>
    <n v="2.3477000000000001E-2"/>
    <m/>
    <n v="0.53333333333333333"/>
    <n v="0.5"/>
    <n v="39.720999999999997"/>
    <n v="0"/>
    <n v="20"/>
    <s v="BASE DE DATOS"/>
  </r>
  <r>
    <s v="19"/>
    <x v="0"/>
    <s v="ELOR"/>
    <s v="33010793"/>
    <s v="33010793"/>
    <s v="EL"/>
    <s v="WARTSILA 2"/>
    <s v="S"/>
    <n v="6.4"/>
    <n v="6"/>
    <n v="0"/>
    <n v="31.798999999999999"/>
    <n v="31.798999999999999"/>
    <n v="0"/>
    <n v="11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31.798999999999999"/>
    <n v="3.1799000000000001E-2"/>
    <m/>
    <n v="0.53333333333333333"/>
    <n v="0.5"/>
    <n v="39.720999999999997"/>
    <n v="0"/>
    <n v="20"/>
    <s v="BASE DE DATOS"/>
  </r>
  <r>
    <s v="19"/>
    <x v="0"/>
    <s v="ELOR"/>
    <s v="33010793"/>
    <s v="33010793"/>
    <s v="EL"/>
    <s v="WARTSILA 3"/>
    <s v="S"/>
    <n v="6.4"/>
    <n v="6"/>
    <n v="0"/>
    <n v="0"/>
    <n v="0"/>
    <n v="0"/>
    <n v="0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0"/>
    <s v="ELOR"/>
    <s v="33010793"/>
    <s v="33010793"/>
    <s v="EL"/>
    <s v="WARTSILA 4"/>
    <s v="S"/>
    <n v="6.4"/>
    <n v="6"/>
    <n v="3.597"/>
    <n v="87.275999999999996"/>
    <n v="90.873000000000005"/>
    <n v="11"/>
    <n v="21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90.873000000000005"/>
    <n v="9.0873000000000009E-2"/>
    <m/>
    <n v="0.53333333333333333"/>
    <n v="0.5"/>
    <n v="39.720999999999997"/>
    <n v="-1.4210854715202004E-14"/>
    <n v="20"/>
    <s v="BASE DE DATOS"/>
  </r>
  <r>
    <s v="19"/>
    <x v="0"/>
    <s v="ELOR"/>
    <s v="33010793"/>
    <s v="33010793"/>
    <s v="EL"/>
    <s v="WARTSILA 5"/>
    <s v="S"/>
    <n v="8.1"/>
    <n v="7.8"/>
    <n v="88.646000000000001"/>
    <n v="292.29899999999998"/>
    <n v="380.94499999999999"/>
    <n v="258"/>
    <n v="61"/>
    <n v="0"/>
    <n v="55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380.94499999999999"/>
    <n v="0.38094499999999998"/>
    <m/>
    <n v="0.67499999999999993"/>
    <n v="0.65"/>
    <n v="39.720999999999997"/>
    <n v="0"/>
    <n v="20"/>
    <s v="BASE DE DATOS"/>
  </r>
  <r>
    <s v="19"/>
    <x v="0"/>
    <s v="ELOR"/>
    <s v="33010793"/>
    <s v="33010793"/>
    <s v="EL"/>
    <s v="WARTSILA 6"/>
    <s v="S"/>
    <n v="8.1"/>
    <n v="7.8"/>
    <n v="233.43600000000001"/>
    <n v="735.51"/>
    <n v="968.94600000000003"/>
    <n v="95"/>
    <n v="149"/>
    <n v="66"/>
    <n v="605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968.94600000000003"/>
    <n v="0.96894599999999997"/>
    <m/>
    <n v="0.67499999999999993"/>
    <n v="0.65"/>
    <n v="39.720999999999997"/>
    <n v="0"/>
    <n v="20"/>
    <s v="BASE DE DATOS"/>
  </r>
  <r>
    <s v="19"/>
    <x v="0"/>
    <s v="ELOR"/>
    <s v="33010793"/>
    <s v="33010793"/>
    <s v="EL"/>
    <s v="WARTSILA 7"/>
    <s v="S"/>
    <n v="8.1"/>
    <n v="7.8"/>
    <n v="33.436999999999998"/>
    <n v="349.73099999999999"/>
    <n v="383.16800000000001"/>
    <n v="0"/>
    <n v="65"/>
    <n v="14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383.16800000000001"/>
    <n v="0.38316800000000001"/>
    <m/>
    <n v="0.67499999999999993"/>
    <n v="0.65"/>
    <n v="39.720999999999997"/>
    <n v="0"/>
    <n v="20"/>
    <s v="BASE DE DATOS"/>
  </r>
  <r>
    <s v="19"/>
    <x v="0"/>
    <s v="ELOR"/>
    <s v="33010793"/>
    <s v="33010793"/>
    <s v="EL"/>
    <s v="CAT-16CM32"/>
    <s v="S"/>
    <n v="7.4"/>
    <n v="6.5"/>
    <n v="11.683999999999999"/>
    <n v="50.813000000000002"/>
    <n v="62.497"/>
    <n v="217"/>
    <n v="15"/>
    <n v="14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62.497"/>
    <n v="6.2496999999999997E-2"/>
    <m/>
    <n v="0.6166666666666667"/>
    <n v="0.54166666666666663"/>
    <n v="39.720999999999997"/>
    <n v="0"/>
    <n v="20"/>
    <s v="BASE DE DATOS"/>
  </r>
  <r>
    <s v="19"/>
    <x v="0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0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0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0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299"/>
    <s v="43095299"/>
    <s v="EL"/>
    <s v="MODASA"/>
    <s v="N"/>
    <n v="3.5000000000000003E-2"/>
    <n v="0"/>
    <n v="0"/>
    <n v="0"/>
    <n v="0"/>
    <n v="0"/>
    <n v="0"/>
    <n v="0"/>
    <n v="0"/>
    <m/>
    <x v="1"/>
    <s v="ELOR43095299MODASAEL"/>
    <s v="Electro Oriente S. A."/>
    <s v="ELOR"/>
    <x v="2"/>
    <s v="C. T. Petropolis"/>
    <x v="22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"/>
    <n v="0"/>
    <m/>
    <n v="0"/>
    <n v="0"/>
    <n v="2.7E-2"/>
    <n v="0"/>
    <n v="20"/>
    <s v="BASE DE DATOS"/>
  </r>
  <r>
    <s v="19"/>
    <x v="0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00000000"/>
    <s v="00000000"/>
    <s v="EL"/>
    <s v="Cat. 3512 Dito"/>
    <s v="S"/>
    <n v="0.5"/>
    <n v="0.4"/>
    <n v="38"/>
    <n v="151.76"/>
    <n v="189.76"/>
    <n v="6"/>
    <n v="642"/>
    <n v="0"/>
    <n v="115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89.76"/>
    <n v="0.18975999999999998"/>
    <m/>
    <n v="4.1666666666666664E-2"/>
    <n v="3.3333333333333333E-2"/>
    <n v="1.577"/>
    <n v="0"/>
    <n v="20"/>
    <s v="BASE DE DATOS"/>
  </r>
  <r>
    <s v="19"/>
    <x v="0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0"/>
    <s v="ELOR"/>
    <s v="00000000"/>
    <s v="00000000"/>
    <s v="EL"/>
    <s v="CUMMINS 3"/>
    <s v="S"/>
    <n v="0.6"/>
    <n v="0.48"/>
    <n v="10.7"/>
    <n v="33.24"/>
    <n v="43.94"/>
    <n v="6"/>
    <n v="172"/>
    <n v="0"/>
    <n v="32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43.94"/>
    <n v="4.394E-2"/>
    <m/>
    <n v="4.9999999999999996E-2"/>
    <n v="0.04"/>
    <n v="1.577"/>
    <n v="0"/>
    <n v="20"/>
    <s v="BASE DE DATOS"/>
  </r>
  <r>
    <s v="19"/>
    <x v="0"/>
    <s v="ELOR"/>
    <s v="00000000"/>
    <s v="00000000"/>
    <s v="EL"/>
    <s v="Cat.4-3412-16878"/>
    <s v="S"/>
    <n v="0.73399999999999999"/>
    <n v="0.5"/>
    <n v="34.587000000000003"/>
    <n v="131.43199999999999"/>
    <n v="166.01900000000001"/>
    <n v="12"/>
    <n v="588"/>
    <n v="0"/>
    <n v="86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66.01900000000001"/>
    <n v="0.166019"/>
    <m/>
    <n v="6.1166666666666668E-2"/>
    <n v="4.1666666666666664E-2"/>
    <n v="1.577"/>
    <n v="0"/>
    <n v="20"/>
    <s v="BASE DE DATOS"/>
  </r>
  <r>
    <s v="19"/>
    <x v="0"/>
    <s v="ELOR"/>
    <s v="00000000"/>
    <s v="00000000"/>
    <s v="EL"/>
    <s v="MTU 1000"/>
    <s v="S"/>
    <n v="1"/>
    <n v="0.85"/>
    <n v="6.8520000000000003"/>
    <n v="26.035"/>
    <n v="32.887"/>
    <n v="0"/>
    <n v="151"/>
    <n v="0"/>
    <n v="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32.887"/>
    <n v="3.2887E-2"/>
    <m/>
    <n v="8.3333333333333329E-2"/>
    <n v="7.0833333333333331E-2"/>
    <n v="1.577"/>
    <n v="0"/>
    <n v="20"/>
    <s v="BASE DE DATOS"/>
  </r>
  <r>
    <s v="19"/>
    <x v="0"/>
    <s v="ELOR"/>
    <s v="53026715"/>
    <s v="53026715"/>
    <s v="EL"/>
    <s v="Cat 3306DI"/>
    <s v="S"/>
    <n v="0.16"/>
    <n v="0.13"/>
    <n v="4.9560000000000004"/>
    <n v="18.834"/>
    <n v="23.79"/>
    <n v="3"/>
    <n v="368"/>
    <n v="0"/>
    <n v="14"/>
    <m/>
    <x v="1"/>
    <s v="ELOR53026715Cat 3306DIEL"/>
    <s v="Electro Oriente S. A."/>
    <s v="ELOR"/>
    <x v="2"/>
    <s v="C.T. Isla Santa Rosa"/>
    <x v="30"/>
    <s v="EL"/>
    <x v="0"/>
    <s v="Cat 3306DI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3.79"/>
    <n v="2.3789999999999999E-2"/>
    <m/>
    <n v="5.3333333333333337E-2"/>
    <n v="4.3333333333333335E-2"/>
    <n v="0.14599999999999999"/>
    <n v="0"/>
    <n v="20"/>
    <s v="BASE DE DATOS"/>
  </r>
  <r>
    <s v="19"/>
    <x v="0"/>
    <s v="ELOR"/>
    <s v="53026715"/>
    <s v="53026715"/>
    <s v="EL"/>
    <s v="Cat.5-C15 7925"/>
    <s v="S"/>
    <n v="0.43"/>
    <n v="0.3"/>
    <n v="4.9770000000000003"/>
    <n v="18.908999999999999"/>
    <n v="23.885999999999999"/>
    <n v="22"/>
    <n v="370"/>
    <n v="0"/>
    <n v="2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3.885999999999999"/>
    <n v="2.3885999999999998E-2"/>
    <m/>
    <n v="3.5833333333333335E-2"/>
    <n v="2.4999999999999998E-2"/>
    <n v="0.14599999999999999"/>
    <n v="0"/>
    <n v="20"/>
    <s v="BASE DE DATOS"/>
  </r>
  <r>
    <s v="19"/>
    <x v="0"/>
    <s v="ELOR"/>
    <s v="53026613"/>
    <s v="53026613"/>
    <s v="EL"/>
    <s v="Volv.Pent1 RVL-451"/>
    <s v="S"/>
    <n v="0.48"/>
    <n v="0.38"/>
    <n v="48.48"/>
    <n v="25.530999999999999"/>
    <n v="74.010999999999996"/>
    <n v="6"/>
    <n v="446"/>
    <n v="0"/>
    <n v="26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74.010999999999996"/>
    <n v="7.4010999999999993E-2"/>
    <m/>
    <n v="0.04"/>
    <n v="3.1666666666666669E-2"/>
    <n v="0.33200000000000002"/>
    <n v="0"/>
    <n v="20"/>
    <s v="BASE DE DATOS"/>
  </r>
  <r>
    <s v="19"/>
    <x v="0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0"/>
    <s v="ELOR"/>
    <s v="53026512"/>
    <s v="53026512"/>
    <s v="EL"/>
    <s v="Volv.Pent1 RVL-251"/>
    <s v="S"/>
    <n v="0.27300000000000002"/>
    <n v="0.2"/>
    <n v="16.030999999999999"/>
    <n v="12.638999999999999"/>
    <n v="28.67"/>
    <n v="10"/>
    <n v="221"/>
    <n v="0"/>
    <n v="17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8.67"/>
    <n v="2.8670000000000001E-2"/>
    <m/>
    <n v="2.2750000000000003E-2"/>
    <n v="1.6666666666666666E-2"/>
    <n v="0.25800000000000001"/>
    <n v="-3.5527136788005009E-15"/>
    <n v="20"/>
    <s v="BASE DE DATOS"/>
  </r>
  <r>
    <s v="19"/>
    <x v="0"/>
    <s v="ELOR"/>
    <s v="53026512"/>
    <s v="53026512"/>
    <s v="EL"/>
    <s v="OLYMPIAN"/>
    <s v="S"/>
    <n v="0.13"/>
    <n v="0.1"/>
    <n v="2.4279999999999999"/>
    <n v="1.915"/>
    <n v="4.343"/>
    <n v="10"/>
    <n v="98"/>
    <n v="0"/>
    <n v="0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4.343"/>
    <n v="4.3429999999999996E-3"/>
    <m/>
    <n v="1.0833333333333334E-2"/>
    <n v="8.3333333333333332E-3"/>
    <n v="0.25800000000000001"/>
    <n v="0"/>
    <n v="20"/>
    <s v="BASE DE DATOS"/>
  </r>
  <r>
    <s v="19"/>
    <x v="0"/>
    <s v="ELOR"/>
    <s v="53023414"/>
    <s v="53023414"/>
    <s v="EL"/>
    <s v="Cat-1 3406"/>
    <s v="S"/>
    <n v="0.27500000000000002"/>
    <n v="0.245"/>
    <n v="0.85299999999999998"/>
    <n v="30.085999999999999"/>
    <n v="30.939"/>
    <n v="2.2999999999999998"/>
    <n v="255"/>
    <n v="0"/>
    <n v="13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0.939"/>
    <n v="3.0939000000000001E-2"/>
    <m/>
    <n v="2.2916666666666669E-2"/>
    <n v="2.0416666666666666E-2"/>
    <n v="0.26700000000000002"/>
    <n v="0"/>
    <n v="20"/>
    <s v="BASE DE DATOS"/>
  </r>
  <r>
    <s v="19"/>
    <x v="0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0"/>
    <s v="ELOR"/>
    <s v="53023414"/>
    <s v="53023414"/>
    <s v="EL"/>
    <s v="Volvo 03"/>
    <s v="S"/>
    <n v="0.36399999999999999"/>
    <n v="0.32500000000000001"/>
    <n v="27.957000000000001"/>
    <n v="4.9660000000000002"/>
    <n v="32.923000000000002"/>
    <n v="4"/>
    <n v="216"/>
    <n v="0"/>
    <n v="10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2.923000000000002"/>
    <n v="3.2923000000000001E-2"/>
    <m/>
    <n v="3.0333333333333334E-2"/>
    <n v="2.7083333333333334E-2"/>
    <n v="0.26700000000000002"/>
    <n v="0"/>
    <n v="20"/>
    <s v="BASE DE DATOS"/>
  </r>
  <r>
    <s v="19"/>
    <x v="0"/>
    <s v="ELOR"/>
    <s v="33011093"/>
    <s v="33011093"/>
    <s v="EL"/>
    <s v="Cat.3512 Dita"/>
    <s v="S"/>
    <n v="0.5"/>
    <n v="0.46"/>
    <n v="4.8"/>
    <n v="27.76"/>
    <n v="32.56"/>
    <n v="0"/>
    <n v="127"/>
    <n v="0"/>
    <n v="0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32.56"/>
    <n v="3.2560000000000006E-2"/>
    <m/>
    <n v="4.1666666666666664E-2"/>
    <n v="3.8333333333333337E-2"/>
    <n v="1.415"/>
    <n v="0"/>
    <n v="20"/>
    <s v="BASE DE DATOS"/>
  </r>
  <r>
    <s v="19"/>
    <x v="0"/>
    <s v="ELOR"/>
    <s v="33011093"/>
    <s v="33011093"/>
    <s v="EL"/>
    <s v="Cat.2.3512 Dita"/>
    <s v="S"/>
    <n v="0.5"/>
    <n v="0.32"/>
    <n v="3.52"/>
    <n v="36.56"/>
    <n v="40.08"/>
    <n v="0"/>
    <n v="144"/>
    <n v="0"/>
    <n v="84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40.08"/>
    <n v="4.0079999999999998E-2"/>
    <m/>
    <n v="4.1666666666666664E-2"/>
    <n v="2.6666666666666668E-2"/>
    <n v="1.415"/>
    <n v="7.1054273576010019E-15"/>
    <n v="20"/>
    <s v="BASE DE DATOS"/>
  </r>
  <r>
    <s v="19"/>
    <x v="0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0"/>
    <s v="ELOR"/>
    <s v="33011093"/>
    <s v="33011093"/>
    <s v="EL"/>
    <s v="Cat.4-3412-16877"/>
    <s v="N"/>
    <n v="0.68"/>
    <n v="0"/>
    <n v="0"/>
    <n v="0"/>
    <n v="0"/>
    <n v="0"/>
    <n v="0"/>
    <n v="0"/>
    <n v="0"/>
    <m/>
    <x v="1"/>
    <s v="ELOR33011093Cat.4-3412-16877EL"/>
    <s v="Electro Oriente S. A."/>
    <s v="ELOR"/>
    <x v="2"/>
    <s v="C. T. Contamana"/>
    <x v="34"/>
    <s v="EL"/>
    <x v="0"/>
    <s v="Cat.4-3412-16877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"/>
    <n v="0"/>
    <n v="1.415"/>
    <n v="0"/>
    <n v="20"/>
    <s v="BASE DE DATOS"/>
  </r>
  <r>
    <s v="19"/>
    <x v="0"/>
    <s v="ELOR"/>
    <s v="33011093"/>
    <s v="33011093"/>
    <s v="EL"/>
    <s v="Cat.5-C15-07183"/>
    <s v="S"/>
    <n v="0.45500000000000002"/>
    <n v="0.39"/>
    <n v="22.44"/>
    <n v="37.46"/>
    <n v="59.9"/>
    <n v="5"/>
    <n v="268"/>
    <n v="0"/>
    <n v="18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59.9"/>
    <n v="5.9900000000000002E-2"/>
    <m/>
    <n v="3.7916666666666668E-2"/>
    <n v="3.2500000000000001E-2"/>
    <n v="1.415"/>
    <n v="7.1054273576010019E-15"/>
    <n v="20"/>
    <s v="BASE DE DATOS"/>
  </r>
  <r>
    <s v="19"/>
    <x v="0"/>
    <s v="ELOR"/>
    <s v="33011093"/>
    <s v="33011093"/>
    <s v="EL"/>
    <s v="Cat.6 3516B 0141"/>
    <s v="S"/>
    <n v="2"/>
    <n v="1.2"/>
    <n v="378.29"/>
    <n v="62.26"/>
    <n v="440.55"/>
    <n v="21"/>
    <n v="610"/>
    <n v="0"/>
    <n v="103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440.55"/>
    <n v="0.44055"/>
    <m/>
    <n v="0.16666666666666666"/>
    <n v="9.9999999999999992E-2"/>
    <n v="1.415"/>
    <n v="0"/>
    <n v="20"/>
    <s v="BASE DE DATOS"/>
  </r>
  <r>
    <s v="19"/>
    <x v="0"/>
    <s v="ELOR"/>
    <s v="43096499"/>
    <s v="43096499"/>
    <s v="EL"/>
    <s v="Perkins 2506AE15TAG"/>
    <s v="S"/>
    <n v="0.46800000000000003"/>
    <n v="0.3"/>
    <n v="3.9889999999999999"/>
    <n v="39.837000000000003"/>
    <n v="43.826000000000001"/>
    <n v="7"/>
    <n v="213"/>
    <n v="0"/>
    <n v="8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43.826000000000001"/>
    <n v="4.3826000000000004E-2"/>
    <m/>
    <n v="3.9E-2"/>
    <n v="2.4999999999999998E-2"/>
    <n v="0.28699999999999998"/>
    <n v="0"/>
    <n v="20"/>
    <s v="BASE DE DATOS"/>
  </r>
  <r>
    <s v="19"/>
    <x v="0"/>
    <s v="ELOR"/>
    <s v="43096499"/>
    <s v="43096499"/>
    <s v="EL"/>
    <s v="Cat.C18 G6B20736"/>
    <s v="S"/>
    <n v="0.5"/>
    <n v="0.45"/>
    <n v="7.1"/>
    <n v="37.786999999999999"/>
    <n v="44.887"/>
    <n v="7"/>
    <n v="530"/>
    <n v="0"/>
    <n v="20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44.887"/>
    <n v="4.4887000000000003E-2"/>
    <m/>
    <n v="4.1666666666666664E-2"/>
    <n v="3.7499999999999999E-2"/>
    <n v="0.28699999999999998"/>
    <n v="0"/>
    <n v="20"/>
    <s v="BASE DE DATOS"/>
  </r>
  <r>
    <s v="19"/>
    <x v="0"/>
    <s v="ELOR"/>
    <s v="43094699"/>
    <s v="43094699"/>
    <s v="EL"/>
    <s v="Volvo Penta RVM364"/>
    <s v="S"/>
    <n v="0.36399999999999999"/>
    <n v="0.17"/>
    <n v="3.16"/>
    <n v="22.12"/>
    <n v="25.28"/>
    <n v="5"/>
    <n v="228"/>
    <n v="0"/>
    <n v="15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5.28"/>
    <n v="2.528E-2"/>
    <m/>
    <n v="3.0333333333333334E-2"/>
    <n v="1.4166666666666668E-2"/>
    <n v="0.51600000000000001"/>
    <n v="0"/>
    <n v="20"/>
    <s v="BASE DE DATOS"/>
  </r>
  <r>
    <s v="19"/>
    <x v="0"/>
    <s v="ELOR"/>
    <s v="43094699"/>
    <s v="43094699"/>
    <s v="EL"/>
    <s v="Volvo2 CAD1641GE"/>
    <s v="S"/>
    <n v="0.45600000000000002"/>
    <n v="0.33"/>
    <n v="20.454999999999998"/>
    <n v="143.18199999999999"/>
    <n v="163.637"/>
    <n v="15"/>
    <n v="689"/>
    <n v="0"/>
    <n v="30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63.637"/>
    <n v="0.163637"/>
    <m/>
    <n v="3.7999999999999999E-2"/>
    <n v="2.75E-2"/>
    <n v="0.51600000000000001"/>
    <n v="0"/>
    <n v="20"/>
    <s v="BASE DE DATOS"/>
  </r>
  <r>
    <s v="19"/>
    <x v="0"/>
    <s v="ELOR"/>
    <s v="43094699"/>
    <s v="43094699"/>
    <s v="EL"/>
    <s v="Cat. C9-225"/>
    <s v="S"/>
    <n v="0.22500000000000001"/>
    <n v="0.18"/>
    <n v="1.669"/>
    <n v="11.683"/>
    <n v="13.352"/>
    <n v="6"/>
    <n v="176"/>
    <n v="0"/>
    <n v="13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3.352"/>
    <n v="1.3352000000000001E-2"/>
    <m/>
    <n v="0"/>
    <n v="0"/>
    <n v="0.51600000000000001"/>
    <n v="0"/>
    <n v="20"/>
    <s v="BASE DE DATOS"/>
  </r>
  <r>
    <s v="19"/>
    <x v="0"/>
    <s v="ELOR"/>
    <s v="33011193"/>
    <s v="33011193"/>
    <s v="EL"/>
    <s v="CUMMINS"/>
    <s v="S"/>
    <n v="0.6"/>
    <n v="0.3"/>
    <n v="28.82"/>
    <n v="73.08"/>
    <n v="101.9"/>
    <n v="10"/>
    <n v="380"/>
    <n v="0"/>
    <n v="41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101.9"/>
    <n v="0.1019"/>
    <m/>
    <n v="4.9999999999999996E-2"/>
    <n v="2.4999999999999998E-2"/>
    <n v="1.45"/>
    <n v="0"/>
    <n v="20"/>
    <s v="BASE DE DATOS"/>
  </r>
  <r>
    <s v="19"/>
    <x v="0"/>
    <s v="ELOR"/>
    <s v="33011193"/>
    <s v="33011193"/>
    <s v="EL"/>
    <s v="MTU-1 1200DS Detroi"/>
    <s v="S"/>
    <n v="1.2250000000000001"/>
    <n v="1"/>
    <n v="321.24200000000002"/>
    <n v="84.572000000000003"/>
    <n v="405.81400000000002"/>
    <n v="22"/>
    <n v="684"/>
    <n v="0"/>
    <n v="12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05.81400000000002"/>
    <n v="0.40581400000000001"/>
    <m/>
    <n v="0.10208333333333335"/>
    <n v="8.3333333333333329E-2"/>
    <n v="1.45"/>
    <n v="0"/>
    <n v="20"/>
    <s v="BASE DE DATOS"/>
  </r>
  <r>
    <s v="19"/>
    <x v="0"/>
    <s v="ELOR"/>
    <s v="33011193"/>
    <s v="33011193"/>
    <s v="EL"/>
    <s v="MTU=2 1200DS Detroi"/>
    <s v="S"/>
    <n v="1.2250000000000001"/>
    <n v="1"/>
    <n v="0"/>
    <n v="0"/>
    <n v="0"/>
    <n v="0"/>
    <n v="0"/>
    <n v="0"/>
    <n v="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0"/>
    <s v="ELOR"/>
    <s v="33011193"/>
    <s v="33011193"/>
    <s v="EL"/>
    <s v="Cat. 3512 Dita"/>
    <s v="S"/>
    <n v="0.5"/>
    <n v="0.25"/>
    <n v="27.888000000000002"/>
    <n v="7.3419999999999996"/>
    <n v="35.229999999999997"/>
    <n v="0"/>
    <n v="140"/>
    <n v="0"/>
    <n v="3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5.229999999999997"/>
    <n v="3.5229999999999997E-2"/>
    <m/>
    <n v="4.1666666666666664E-2"/>
    <n v="2.0833333333333332E-2"/>
    <n v="1.45"/>
    <n v="7.1054273576010019E-15"/>
    <n v="20"/>
    <s v="BASE DE DATOS"/>
  </r>
  <r>
    <s v="19"/>
    <x v="0"/>
    <s v="ELOR"/>
    <s v="33010993"/>
    <s v="33010993"/>
    <s v="EL"/>
    <s v="Cat.1-3512(.208)"/>
    <s v="S"/>
    <n v="0.5"/>
    <n v="0.25"/>
    <n v="15.44"/>
    <n v="58.48"/>
    <n v="73.92"/>
    <n v="4"/>
    <n v="295"/>
    <n v="0"/>
    <n v="9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3.92"/>
    <n v="7.392E-2"/>
    <m/>
    <n v="4.1666666666666664E-2"/>
    <n v="2.0833333333333332E-2"/>
    <n v="1.5980000000000001"/>
    <n v="0"/>
    <n v="20"/>
    <s v="BASE DE DATOS"/>
  </r>
  <r>
    <s v="19"/>
    <x v="0"/>
    <s v="ELOR"/>
    <s v="33010993"/>
    <s v="33010993"/>
    <s v="EL"/>
    <s v="Cat.3-3512(.219)"/>
    <s v="S"/>
    <n v="0.5"/>
    <n v="0.35"/>
    <n v="13.76"/>
    <n v="42.96"/>
    <n v="56.72"/>
    <n v="0"/>
    <n v="216"/>
    <n v="0"/>
    <n v="1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6.72"/>
    <n v="5.672E-2"/>
    <m/>
    <n v="4.1666666666666664E-2"/>
    <n v="2.4999999999999998E-2"/>
    <n v="1.5980000000000001"/>
    <n v="0"/>
    <n v="20"/>
    <s v="BASE DE DATOS"/>
  </r>
  <r>
    <s v="19"/>
    <x v="0"/>
    <s v="ELOR"/>
    <s v="33010993"/>
    <s v="33010993"/>
    <s v="EL"/>
    <s v="Cat.5-3412STA-16860"/>
    <s v="N"/>
    <n v="0.72499999999999998"/>
    <n v="0"/>
    <n v="0"/>
    <n v="0"/>
    <n v="0"/>
    <n v="0"/>
    <n v="0"/>
    <n v="0"/>
    <n v="0"/>
    <m/>
    <x v="1"/>
    <s v="ELOR33010993Cat.5-3412STA-16860EL"/>
    <s v="Electro Oriente S. A."/>
    <s v="ELOR"/>
    <x v="2"/>
    <s v="C. T. Requena"/>
    <x v="38"/>
    <s v="EL"/>
    <x v="0"/>
    <s v="Cat.5-3412STA-16860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0"/>
    <n v="0"/>
    <n v="1.5980000000000001"/>
    <n v="0"/>
    <n v="20"/>
    <s v="BASE DE DATOS"/>
  </r>
  <r>
    <s v="19"/>
    <x v="0"/>
    <s v="ELOR"/>
    <s v="33010993"/>
    <s v="33010993"/>
    <s v="EL"/>
    <s v="CAT 6-3516B-139"/>
    <s v="S"/>
    <n v="2"/>
    <n v="1"/>
    <n v="17.451000000000001"/>
    <n v="0"/>
    <n v="17.451000000000001"/>
    <n v="0"/>
    <n v="36"/>
    <n v="0"/>
    <n v="0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7.451000000000001"/>
    <n v="1.7451000000000001E-2"/>
    <m/>
    <n v="0.16666666666666666"/>
    <n v="8.3333333333333329E-2"/>
    <n v="1.5980000000000001"/>
    <n v="0"/>
    <n v="20"/>
    <s v="BASE DE DATOS"/>
  </r>
  <r>
    <s v="19"/>
    <x v="0"/>
    <s v="ELOR"/>
    <s v="33010993"/>
    <s v="33010993"/>
    <s v="EL"/>
    <s v="MTU 1200DS"/>
    <s v="S"/>
    <n v="1.2250000000000001"/>
    <n v="1"/>
    <n v="100.255"/>
    <n v="167.095"/>
    <n v="267.35000000000002"/>
    <n v="5"/>
    <n v="489"/>
    <n v="0"/>
    <n v="111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67.35000000000002"/>
    <n v="0.26735000000000003"/>
    <m/>
    <n v="0.10208333333333335"/>
    <n v="8.3333333333333329E-2"/>
    <n v="1.5980000000000001"/>
    <n v="0"/>
    <n v="20"/>
    <s v="BASE DE DATOS"/>
  </r>
  <r>
    <s v="19"/>
    <x v="0"/>
    <s v="ELOR"/>
    <s v="33010993"/>
    <s v="33010993"/>
    <s v="EL"/>
    <s v="CUMMINS 4"/>
    <s v="S"/>
    <n v="0.6"/>
    <n v="0.45700000000000002"/>
    <n v="44.04"/>
    <n v="142"/>
    <n v="186.04"/>
    <n v="10"/>
    <n v="589"/>
    <n v="0"/>
    <n v="92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86.04"/>
    <n v="0.18603999999999998"/>
    <m/>
    <n v="4.9999999999999996E-2"/>
    <n v="3.8083333333333337E-2"/>
    <n v="1.5980000000000001"/>
    <n v="0"/>
    <n v="20"/>
    <s v="BASE DE DATOS"/>
  </r>
  <r>
    <s v="19"/>
    <x v="0"/>
    <s v="ELOR"/>
    <s v="43094599"/>
    <s v="43094599"/>
    <s v="EL"/>
    <s v="CUMMINS_1 C200(050)"/>
    <s v="S"/>
    <n v="0.20799999999999999"/>
    <n v="0.15"/>
    <n v="6.05"/>
    <n v="42.347999999999999"/>
    <n v="48.398000000000003"/>
    <n v="4"/>
    <n v="700"/>
    <n v="0"/>
    <n v="16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8.398000000000003"/>
    <n v="4.8398000000000004E-2"/>
    <m/>
    <n v="1.7333333333333333E-2"/>
    <n v="1.2499999999999999E-2"/>
    <n v="0.31"/>
    <n v="-7.1054273576010019E-15"/>
    <n v="20"/>
    <s v="BASE DE DATOS"/>
  </r>
  <r>
    <s v="19"/>
    <x v="0"/>
    <s v="ELOR"/>
    <s v="43094599"/>
    <s v="43094599"/>
    <s v="EL"/>
    <s v="CUMMINS_2 C200(026)"/>
    <s v="S"/>
    <n v="0.20799999999999999"/>
    <n v="0.15"/>
    <n v="6.0380000000000003"/>
    <n v="42.265000000000001"/>
    <n v="48.302999999999997"/>
    <n v="6"/>
    <n v="704"/>
    <n v="0"/>
    <n v="29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8.302999999999997"/>
    <n v="4.8302999999999999E-2"/>
    <m/>
    <n v="1.7333333333333333E-2"/>
    <n v="1.2499999999999999E-2"/>
    <n v="0.31"/>
    <n v="0"/>
    <n v="20"/>
    <s v="BASE DE DATOS"/>
  </r>
  <r>
    <s v="19"/>
    <x v="0"/>
    <s v="ELOR"/>
    <s v="43094599"/>
    <s v="43094599"/>
    <s v="EL"/>
    <s v="Cat. C9-180"/>
    <s v="S"/>
    <n v="0.18"/>
    <n v="0.15"/>
    <n v="2.2330000000000001"/>
    <n v="15.632999999999999"/>
    <n v="17.866"/>
    <n v="1"/>
    <n v="201"/>
    <n v="0"/>
    <n v="2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17.866"/>
    <n v="1.7866E-2"/>
    <m/>
    <n v="1.4999999999999999E-2"/>
    <n v="1.2499999999999999E-2"/>
    <n v="0.31"/>
    <n v="0"/>
    <n v="20"/>
    <s v="BASE DE DATOS"/>
  </r>
  <r>
    <s v="19"/>
    <x v="0"/>
    <s v="ELOR"/>
    <s v="43094599"/>
    <s v="43094599"/>
    <s v="EL"/>
    <s v="Volvo PentaTWD1010G"/>
    <s v="S"/>
    <n v="0.21"/>
    <n v="0.15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0"/>
    <s v="ELOR"/>
    <s v="53023514"/>
    <s v="53023514"/>
    <s v="EL"/>
    <s v="OLYMPIAN"/>
    <s v="S"/>
    <n v="0.04"/>
    <n v="0.03"/>
    <n v="0.40600000000000003"/>
    <n v="2.4E-2"/>
    <n v="0.43"/>
    <n v="2"/>
    <n v="186"/>
    <n v="0"/>
    <n v="3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0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0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0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0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0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0"/>
    <s v="ELOR"/>
    <s v="43047494"/>
    <s v="43047494"/>
    <s v="EL"/>
    <s v="CAT C-18"/>
    <s v="S"/>
    <n v="0.5"/>
    <n v="0.5"/>
    <n v="33.347000000000001"/>
    <n v="5.593"/>
    <n v="38.94"/>
    <n v="0"/>
    <n v="200"/>
    <n v="0"/>
    <n v="11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8.94"/>
    <n v="3.8939999999999995E-2"/>
    <m/>
    <n v="4.1666666666666664E-2"/>
    <n v="4.1666666666666664E-2"/>
    <n v="0.997"/>
    <n v="0"/>
    <n v="20"/>
    <s v="BASE DE DATOS"/>
  </r>
  <r>
    <s v="19"/>
    <x v="0"/>
    <s v="ELOR"/>
    <s v="43047494"/>
    <s v="43047494"/>
    <s v="EL"/>
    <s v="Cat. D-3512&lt;G3&gt;"/>
    <s v="S"/>
    <n v="0.5"/>
    <n v="0.45"/>
    <n v="19.614999999999998"/>
    <n v="0"/>
    <n v="19.614999999999998"/>
    <n v="0"/>
    <n v="220"/>
    <n v="3"/>
    <n v="15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19.614999999999998"/>
    <n v="1.9614999999999997E-2"/>
    <m/>
    <n v="4.1666666666666664E-2"/>
    <n v="3.7499999999999999E-2"/>
    <n v="0.997"/>
    <n v="0"/>
    <n v="20"/>
    <s v="BASE DE DATOS"/>
  </r>
  <r>
    <s v="19"/>
    <x v="0"/>
    <s v="ELOR"/>
    <s v="43047494"/>
    <s v="43047494"/>
    <s v="EL"/>
    <s v="Volvo Penta TAD1630"/>
    <s v="S"/>
    <n v="0.4"/>
    <n v="0.4"/>
    <n v="0"/>
    <n v="32.723999999999997"/>
    <n v="32.723999999999997"/>
    <n v="0"/>
    <n v="89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2.723999999999997"/>
    <n v="3.2723999999999996E-2"/>
    <m/>
    <n v="3.3333333333333333E-2"/>
    <n v="3.3333333333333333E-2"/>
    <n v="0.997"/>
    <n v="0"/>
    <n v="20"/>
    <s v="BASE DE DATOS"/>
  </r>
  <r>
    <s v="19"/>
    <x v="0"/>
    <s v="ELSE"/>
    <s v="23006600"/>
    <s v="23006600"/>
    <s v="EL"/>
    <s v="Cummins_Ottomotores"/>
    <s v="S"/>
    <n v="0.8"/>
    <n v="0.45"/>
    <n v="0.98899999999999999"/>
    <n v="3.7589999999999999"/>
    <n v="4.7480000000000002"/>
    <n v="0"/>
    <n v="26"/>
    <n v="718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4.7480000000000002"/>
    <n v="4.7480000000000005E-3"/>
    <m/>
    <n v="6.6666666666666666E-2"/>
    <n v="3.7499999999999999E-2"/>
    <n v="0.45"/>
    <n v="0"/>
    <n v="22"/>
    <s v="BASE DE DATOS"/>
  </r>
  <r>
    <s v="19"/>
    <x v="0"/>
    <s v="ELSE"/>
    <s v="23005600"/>
    <s v="23005600"/>
    <s v="EL"/>
    <s v="CUMMINS-7"/>
    <s v="S"/>
    <n v="1.6"/>
    <n v="0.8"/>
    <n v="1.4690000000000001"/>
    <n v="5.5839999999999996"/>
    <n v="7.0529999999999999"/>
    <n v="0"/>
    <n v="26"/>
    <n v="718"/>
    <n v="0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7.0529999999999999"/>
    <n v="7.0530000000000002E-3"/>
    <m/>
    <n v="0.15166666666666667"/>
    <n v="9.9999999999999992E-2"/>
    <n v="0.83"/>
    <n v="0"/>
    <n v="22"/>
    <s v="BASE DE DATOS"/>
  </r>
  <r>
    <s v="19"/>
    <x v="0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0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0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0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0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0"/>
    <s v="SEAL"/>
    <s v="33013850"/>
    <s v="33013850"/>
    <s v="EL"/>
    <s v="PERKINS 1"/>
    <s v="S"/>
    <n v="0.46"/>
    <n v="0.35"/>
    <n v="35.197000000000003"/>
    <n v="96.343000000000004"/>
    <n v="131.54"/>
    <n v="13.5"/>
    <n v="611"/>
    <n v="0"/>
    <n v="1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31.54"/>
    <n v="0.13153999999999999"/>
    <m/>
    <n v="3.8333333333333337E-2"/>
    <n v="2.9166666666666664E-2"/>
    <n v="0.58699999999999997"/>
    <n v="2.8421709430404007E-14"/>
    <n v="77"/>
    <s v="BASE DE DATOS"/>
  </r>
  <r>
    <s v="19"/>
    <x v="0"/>
    <s v="SEAL"/>
    <s v="33013850"/>
    <s v="33013850"/>
    <s v="EL"/>
    <s v="CAT"/>
    <s v="S"/>
    <n v="0.5"/>
    <n v="0.38"/>
    <n v="0"/>
    <n v="0"/>
    <n v="0"/>
    <n v="0"/>
    <n v="0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4.1666666666666664E-2"/>
    <n v="3.1666666666666669E-2"/>
    <n v="0.58699999999999997"/>
    <n v="0"/>
    <n v="77"/>
    <s v="BASE DE DATOS"/>
  </r>
  <r>
    <s v="19"/>
    <x v="0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0"/>
    <s v="SEAL"/>
    <s v="33013850"/>
    <s v="33013850"/>
    <s v="EL"/>
    <s v="PERKINS 2"/>
    <s v="S"/>
    <n v="0.46"/>
    <n v="0.35"/>
    <n v="35.159999999999997"/>
    <n v="97.491"/>
    <n v="132.65100000000001"/>
    <n v="13.5"/>
    <n v="621"/>
    <n v="0"/>
    <n v="1.25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32.65100000000001"/>
    <n v="0.13265100000000002"/>
    <m/>
    <n v="3.8333333333333337E-2"/>
    <n v="2.9166666666666664E-2"/>
    <n v="0.58699999999999997"/>
    <n v="0"/>
    <n v="77"/>
    <s v="BASE DE DATOS"/>
  </r>
  <r>
    <s v="19"/>
    <x v="0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0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0"/>
    <s v="SEAL"/>
    <s v="33013870"/>
    <s v="33013870"/>
    <s v="EL"/>
    <s v="PERKINS"/>
    <s v="S"/>
    <n v="0.55000000000000004"/>
    <n v="0.3"/>
    <n v="0"/>
    <n v="5.194"/>
    <n v="5.194"/>
    <n v="0"/>
    <n v="29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5.194"/>
    <n v="5.1939999999999998E-3"/>
    <m/>
    <n v="4.5833333333333337E-2"/>
    <n v="2.4999999999999998E-2"/>
    <n v="0.3"/>
    <n v="0"/>
    <n v="77"/>
    <s v="BASE DE DATOS"/>
  </r>
  <r>
    <s v="19"/>
    <x v="0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0"/>
    <s v="SEAL"/>
    <s v="33014010"/>
    <s v="33014010"/>
    <s v="EL"/>
    <s v="PERKINS"/>
    <s v="S"/>
    <n v="0.45"/>
    <n v="0.35"/>
    <n v="0"/>
    <n v="4.5519999999999996"/>
    <n v="4.5519999999999996"/>
    <n v="0"/>
    <n v="22.75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4.5519999999999996"/>
    <n v="4.5519999999999996E-3"/>
    <m/>
    <n v="3.7499999999999999E-2"/>
    <n v="2.9166666666666664E-2"/>
    <n v="0.55500000000000005"/>
    <n v="0"/>
    <n v="77"/>
    <s v="BASE DE DATOS"/>
  </r>
  <r>
    <s v="19"/>
    <x v="0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0"/>
    <s v="SEAL"/>
    <s v="33014010"/>
    <s v="33014010"/>
    <s v="EL"/>
    <s v="AREM 1"/>
    <s v="S"/>
    <n v="0.2"/>
    <n v="0.19500000000000001"/>
    <n v="0"/>
    <n v="0"/>
    <n v="0"/>
    <n v="0"/>
    <n v="0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1.6666666666666666E-2"/>
    <n v="1.6250000000000001E-2"/>
    <n v="0.55500000000000005"/>
    <n v="0"/>
    <n v="77"/>
    <s v="BASE DE DATOS"/>
  </r>
  <r>
    <s v="19"/>
    <x v="0"/>
    <s v="SEAL"/>
    <s v="33014010"/>
    <s v="33014010"/>
    <s v="EL"/>
    <s v="AREM 2"/>
    <s v="S"/>
    <n v="0.1"/>
    <n v="0.09"/>
    <n v="0"/>
    <n v="0"/>
    <n v="0"/>
    <n v="0"/>
    <n v="0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8.3333333333333332E-3"/>
    <n v="7.4999999999999997E-3"/>
    <n v="0.55500000000000005"/>
    <n v="0"/>
    <n v="77"/>
    <s v="BASE DE DATOS"/>
  </r>
  <r>
    <s v="19"/>
    <x v="0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0"/>
    <s v="ELNM"/>
    <s v="53002696"/>
    <s v="53002696"/>
    <s v="EL"/>
    <s v="1"/>
    <s v="S"/>
    <n v="0.7"/>
    <n v="0.5"/>
    <n v="4.7679999999999998"/>
    <n v="21.623999999999999"/>
    <n v="26.391999999999999"/>
    <n v="0"/>
    <n v="128.37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26.391999999999999"/>
    <n v="2.6391999999999999E-2"/>
    <m/>
    <n v="5.8333333333333327E-2"/>
    <n v="4.1666666666666664E-2"/>
    <n v="0.51900000000000002"/>
    <n v="0"/>
    <n v="55"/>
    <s v="BASE DE DATOS"/>
  </r>
  <r>
    <s v="19"/>
    <x v="0"/>
    <s v="ELNM"/>
    <s v="53002696"/>
    <s v="53002696"/>
    <s v="EL"/>
    <s v="2"/>
    <s v="S"/>
    <n v="0.7"/>
    <n v="0.315"/>
    <n v="4.22"/>
    <n v="0.61"/>
    <n v="4.83"/>
    <n v="0"/>
    <n v="36.14"/>
    <n v="0"/>
    <n v="0"/>
    <m/>
    <x v="1"/>
    <s v="ELNM530026962EL"/>
    <s v="Electro Norte Medio S. A. - Hidrandina"/>
    <s v="HIDRANDINA"/>
    <x v="5"/>
    <s v="C. T. Chiquian"/>
    <x v="52"/>
    <s v="EL"/>
    <x v="0"/>
    <s v="Grupo 2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4.83"/>
    <n v="4.8300000000000001E-3"/>
    <m/>
    <n v="0.7"/>
    <n v="0.315"/>
    <n v="0.51900000000000002"/>
    <n v="0"/>
    <n v="55"/>
    <s v="BASE DE DATOS"/>
  </r>
  <r>
    <s v="19"/>
    <x v="0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0"/>
    <s v="UCAYAL"/>
    <s v="23201005"/>
    <s v="23201005"/>
    <s v="EL"/>
    <s v="CAT 3512"/>
    <s v="S"/>
    <n v="0.5"/>
    <n v="0.48"/>
    <n v="6.6689999999999996"/>
    <n v="23.686"/>
    <n v="30.355"/>
    <n v="0"/>
    <n v="266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0.355"/>
    <n v="3.0355E-2"/>
    <m/>
    <n v="4.1666666666666664E-2"/>
    <n v="2.4999999999999998E-2"/>
    <n v="0.8"/>
    <n v="0"/>
    <n v="23"/>
    <s v="BASE DE DATOS"/>
  </r>
  <r>
    <s v="19"/>
    <x v="0"/>
    <s v="UCAYAL"/>
    <s v="23201005"/>
    <s v="23201005"/>
    <s v="EL"/>
    <s v="CUMMINS"/>
    <s v="S"/>
    <n v="1"/>
    <n v="0.9"/>
    <n v="40.023000000000003"/>
    <n v="32.161999999999999"/>
    <n v="72.185000000000002"/>
    <n v="0"/>
    <n v="126"/>
    <n v="0"/>
    <n v="45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72.185000000000002"/>
    <n v="7.2184999999999999E-2"/>
    <m/>
    <n v="8.3333333333333329E-2"/>
    <n v="7.4999999999999997E-2"/>
    <n v="0.8"/>
    <n v="0"/>
    <n v="23"/>
    <s v="BASE DE DATOS"/>
  </r>
  <r>
    <s v="19"/>
    <x v="0"/>
    <s v="UCAYAL"/>
    <s v="23201005"/>
    <s v="23201005"/>
    <s v="EL"/>
    <s v="CAT 3412C-I"/>
    <s v="S"/>
    <n v="0.59099999999999997"/>
    <n v="0.5"/>
    <n v="15.24"/>
    <n v="27.663"/>
    <n v="42.902999999999999"/>
    <n v="0"/>
    <n v="148"/>
    <n v="0"/>
    <n v="4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2.902999999999999"/>
    <n v="4.2902999999999997E-2"/>
    <m/>
    <n v="4.9249999999999995E-2"/>
    <n v="4.1666666666666664E-2"/>
    <n v="0.8"/>
    <n v="0"/>
    <n v="23"/>
    <s v="BASE DE DATOS"/>
  </r>
  <r>
    <s v="19"/>
    <x v="0"/>
    <s v="UCAYAL"/>
    <s v="23201005"/>
    <s v="23201005"/>
    <s v="EL"/>
    <s v="CAT 3412C-II"/>
    <s v="S"/>
    <n v="0.59099999999999997"/>
    <n v="0.5"/>
    <n v="33.03"/>
    <n v="63.933999999999997"/>
    <n v="96.963999999999999"/>
    <n v="0"/>
    <n v="295"/>
    <n v="0"/>
    <n v="4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96.963999999999999"/>
    <n v="9.6963999999999995E-2"/>
    <m/>
    <n v="4.9249999999999995E-2"/>
    <n v="4.1666666666666664E-2"/>
    <n v="0.8"/>
    <n v="0"/>
    <n v="23"/>
    <s v="BASE DE DATOS"/>
  </r>
  <r>
    <s v="19"/>
    <x v="0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0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0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0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0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"/>
    <s v="ELC"/>
    <s v="33008793"/>
    <s v="33008793"/>
    <s v="EL"/>
    <s v="SKODA-E1"/>
    <s v="N"/>
    <n v="0.5"/>
    <n v="0"/>
    <n v="0"/>
    <n v="0"/>
    <n v="0"/>
    <n v="0"/>
    <n v="0"/>
    <n v="0"/>
    <n v="0"/>
    <m/>
    <x v="1"/>
    <s v="ELC33008793SKODA-E1EL"/>
    <s v="Electro Centro S. A."/>
    <s v="ELC"/>
    <x v="1"/>
    <s v="CT Ayacucho"/>
    <x v="2"/>
    <s v="EL"/>
    <x v="0"/>
    <s v="SKODA-E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1"/>
    <s v="ELC"/>
    <s v="33008793"/>
    <s v="33008793"/>
    <s v="EL"/>
    <s v="SKODA-E2"/>
    <s v="N"/>
    <n v="0.5"/>
    <n v="0"/>
    <n v="0"/>
    <n v="0"/>
    <n v="0"/>
    <n v="0"/>
    <n v="0"/>
    <n v="0"/>
    <n v="0"/>
    <m/>
    <x v="1"/>
    <s v="ELC33008793SKODA-E2EL"/>
    <s v="Electro Centro S. A."/>
    <s v="ELC"/>
    <x v="1"/>
    <s v="CT Ayacucho"/>
    <x v="2"/>
    <s v="EL"/>
    <x v="0"/>
    <s v="SKODA-E2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1"/>
    <s v="ELC"/>
    <s v="33008793"/>
    <s v="33008793"/>
    <s v="EL"/>
    <s v="PS-AYC"/>
    <s v="N"/>
    <n v="7.65"/>
    <n v="0"/>
    <n v="0"/>
    <n v="0"/>
    <n v="0"/>
    <n v="0"/>
    <n v="0"/>
    <n v="0"/>
    <n v="0"/>
    <m/>
    <x v="1"/>
    <s v="ELC33008793PS-AYCEL"/>
    <s v="Electro Centro S. A."/>
    <s v="ELC"/>
    <x v="1"/>
    <s v="CT Ayacucho"/>
    <x v="2"/>
    <s v="EL"/>
    <x v="0"/>
    <s v="PS-AYC"/>
    <x v="0"/>
    <s v="Instalado"/>
    <s v="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1"/>
    <s v="ELC"/>
    <s v="33008793"/>
    <s v="33008793"/>
    <s v="EL"/>
    <s v="PS-SFC"/>
    <s v="N"/>
    <n v="2.5499999999999998"/>
    <n v="0"/>
    <n v="0"/>
    <n v="0"/>
    <n v="0"/>
    <n v="0"/>
    <n v="0"/>
    <n v="0"/>
    <n v="0"/>
    <m/>
    <x v="1"/>
    <s v="ELC33008793PS-SFCEL"/>
    <s v="Electro Centro S. A."/>
    <s v="ELC"/>
    <x v="1"/>
    <s v="CT Ayacucho"/>
    <x v="2"/>
    <s v="EL"/>
    <x v="0"/>
    <s v="PS-SFC"/>
    <x v="0"/>
    <s v="Instalado"/>
    <s v="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1"/>
    <s v="ELC"/>
    <s v="33009493"/>
    <s v="33009493"/>
    <s v="EL"/>
    <s v="CAT-E1"/>
    <s v="S"/>
    <n v="0.5"/>
    <n v="0.4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1"/>
    <s v="ELC"/>
    <s v="33009493"/>
    <s v="33009493"/>
    <s v="EL"/>
    <s v="CAT-M1"/>
    <s v="S"/>
    <n v="0.5"/>
    <n v="0.5"/>
    <n v="0"/>
    <n v="0"/>
    <n v="0"/>
    <n v="0"/>
    <n v="0"/>
    <n v="0"/>
    <n v="0"/>
    <m/>
    <x v="1"/>
    <s v="ELC33009493CAT-M1EL"/>
    <s v="Electro Centro S. A."/>
    <s v="ELC"/>
    <x v="1"/>
    <s v="CT Satipo"/>
    <x v="3"/>
    <s v="EL"/>
    <x v="0"/>
    <s v="CAT-M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0"/>
    <n v="0"/>
    <n v="0.503"/>
    <n v="0"/>
    <n v="25"/>
    <s v="BASE DE DATOS"/>
  </r>
  <r>
    <s v="19"/>
    <x v="1"/>
    <s v="ELC"/>
    <s v="33009493"/>
    <s v="33009493"/>
    <s v="EL"/>
    <s v="CAT-M2"/>
    <s v="S"/>
    <n v="0.5"/>
    <n v="0.5"/>
    <n v="0"/>
    <n v="0"/>
    <n v="0"/>
    <n v="0"/>
    <n v="0"/>
    <n v="0"/>
    <n v="0"/>
    <m/>
    <x v="1"/>
    <s v="ELC33009493CAT-M2EL"/>
    <s v="Electro Centro S. A."/>
    <s v="ELC"/>
    <x v="1"/>
    <s v="CT Satipo"/>
    <x v="3"/>
    <s v="EL"/>
    <x v="0"/>
    <s v="CAT-M2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0"/>
    <n v="0"/>
    <n v="0.503"/>
    <n v="0"/>
    <n v="25"/>
    <s v="BASE DE DATOS"/>
  </r>
  <r>
    <s v="19"/>
    <x v="1"/>
    <s v="ELC"/>
    <s v="53203411"/>
    <s v="53203411"/>
    <s v="EL"/>
    <s v="CAT-Ea1"/>
    <s v="S"/>
    <n v="0.25"/>
    <n v="0.2"/>
    <n v="0.157"/>
    <n v="4.6539999999999999"/>
    <n v="4.8109999999999999"/>
    <n v="0"/>
    <n v="19.670000000000002"/>
    <n v="0"/>
    <n v="0"/>
    <m/>
    <x v="1"/>
    <s v="ELC53203411CAT-Ea1EL"/>
    <s v="Electro Centro S. A."/>
    <s v="ELC"/>
    <x v="1"/>
    <s v="CT Pozuzo"/>
    <x v="4"/>
    <s v="EL"/>
    <x v="0"/>
    <s v="CAT-Ea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4.8109999999999999"/>
    <n v="4.8110000000000002E-3"/>
    <m/>
    <n v="0"/>
    <n v="0"/>
    <n v="1.1080000000000001"/>
    <n v="0"/>
    <n v="25"/>
    <s v="BASE DE DATOS"/>
  </r>
  <r>
    <s v="19"/>
    <x v="1"/>
    <s v="ELC"/>
    <s v="53203411"/>
    <s v="53203411"/>
    <s v="EL"/>
    <s v="CAT-Ea2"/>
    <s v="S"/>
    <n v="0.25"/>
    <n v="0.25"/>
    <n v="0"/>
    <n v="0"/>
    <n v="0"/>
    <n v="0"/>
    <n v="0"/>
    <n v="0"/>
    <n v="0"/>
    <m/>
    <x v="1"/>
    <s v="ELC53203411CAT-Ea2EL"/>
    <s v="Electro Centro S. A."/>
    <s v="ELC"/>
    <x v="1"/>
    <s v="CT Pozuzo"/>
    <x v="4"/>
    <s v="EL"/>
    <x v="0"/>
    <s v="CAT-Ea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0"/>
    <n v="0"/>
    <n v="1.1080000000000001"/>
    <n v="0"/>
    <n v="25"/>
    <s v="BASE DE DATOS"/>
  </r>
  <r>
    <s v="19"/>
    <x v="1"/>
    <s v="ELC"/>
    <s v="53203411"/>
    <s v="53203411"/>
    <s v="EL"/>
    <s v="VOLVO-M1"/>
    <s v="S"/>
    <n v="0.5"/>
    <n v="0.5"/>
    <n v="0"/>
    <n v="0"/>
    <n v="0"/>
    <n v="0"/>
    <n v="0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4.1666666666666664E-2"/>
    <n v="4.1666666666666664E-2"/>
    <n v="1.1080000000000001"/>
    <n v="0"/>
    <n v="25"/>
    <s v="BASE DE DATOS"/>
  </r>
  <r>
    <s v="19"/>
    <x v="1"/>
    <s v="ELC"/>
    <s v="53022212"/>
    <s v="53022212"/>
    <s v="EL"/>
    <s v="DETROIT-M1"/>
    <s v="S"/>
    <n v="0.5"/>
    <n v="0.5"/>
    <n v="0"/>
    <n v="0"/>
    <n v="0"/>
    <n v="0"/>
    <n v="0"/>
    <n v="0"/>
    <n v="0"/>
    <m/>
    <x v="1"/>
    <s v="ELC53022212DETROIT-M1EL"/>
    <s v="Electro Centro S. A."/>
    <s v="ELC"/>
    <x v="1"/>
    <s v="CT Huancayo"/>
    <x v="5"/>
    <s v="EL"/>
    <x v="0"/>
    <s v="DETROIT-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1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1"/>
    <s v="ELSM"/>
    <s v="53024517"/>
    <s v="53024517"/>
    <s v="EL"/>
    <s v="G1"/>
    <s v="S"/>
    <n v="9.6"/>
    <n v="9.3409999999999993"/>
    <n v="4553.4799999999996"/>
    <n v="1284.32"/>
    <n v="5837.8"/>
    <n v="21.03"/>
    <n v="650.97"/>
    <n v="0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837.8"/>
    <n v="5.8378000000000005"/>
    <m/>
    <n v="0.79999999999999993"/>
    <n v="0.77841666666666665"/>
    <n v="18.695180000000001"/>
    <n v="-9.0949470177292824E-13"/>
    <n v="19"/>
    <s v="BASE DE DATOS"/>
  </r>
  <r>
    <s v="19"/>
    <x v="1"/>
    <s v="ELSM"/>
    <s v="53024517"/>
    <s v="53024517"/>
    <s v="EL"/>
    <s v="G2"/>
    <s v="S"/>
    <n v="9.6"/>
    <n v="9.3409999999999993"/>
    <n v="4573.2299999999996"/>
    <n v="1289.8800000000001"/>
    <n v="5863.11"/>
    <n v="18.489999999999998"/>
    <n v="653.51"/>
    <n v="0"/>
    <n v="0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863.11"/>
    <n v="5.8631099999999998"/>
    <m/>
    <n v="0.79999999999999993"/>
    <n v="0.77841666666666665"/>
    <n v="18.695180000000001"/>
    <n v="0"/>
    <n v="19"/>
    <s v="BASE DE DATOS"/>
  </r>
  <r>
    <s v="19"/>
    <x v="1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1"/>
    <s v="ELNM"/>
    <s v="53002696"/>
    <s v="53002696"/>
    <s v="EL"/>
    <s v="1"/>
    <s v="S"/>
    <n v="0.7"/>
    <n v="0.5"/>
    <n v="0.28000000000000003"/>
    <n v="0.66400000000000003"/>
    <n v="0.94399999999999995"/>
    <n v="0"/>
    <n v="13.14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94399999999999995"/>
    <n v="9.4399999999999996E-4"/>
    <m/>
    <n v="5.8333333333333327E-2"/>
    <n v="4.1666666666666664E-2"/>
    <n v="0.51900000000000002"/>
    <n v="1.1102230246251565E-16"/>
    <n v="55"/>
    <s v="BASE DE DATOS"/>
  </r>
  <r>
    <s v="19"/>
    <x v="1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1"/>
    <s v="ELOR"/>
    <s v="53200204"/>
    <s v="53200204"/>
    <s v="EL"/>
    <s v="CAT3_3516"/>
    <s v="S"/>
    <n v="2"/>
    <n v="0.9"/>
    <n v="28.89"/>
    <n v="6.3789999999999996"/>
    <n v="35.268999999999998"/>
    <n v="0"/>
    <n v="37.47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35.268999999999998"/>
    <n v="3.5269000000000002E-2"/>
    <m/>
    <n v="0.16666666666666666"/>
    <n v="7.4999999999999997E-2"/>
    <n v="2.1"/>
    <n v="0"/>
    <n v="20"/>
    <s v="BASE DE DATOS"/>
  </r>
  <r>
    <s v="19"/>
    <x v="1"/>
    <s v="ELOR"/>
    <s v="53200204"/>
    <s v="53200204"/>
    <s v="EL"/>
    <s v="Cat-1_3512"/>
    <s v="S"/>
    <n v="0.5"/>
    <n v="0.35"/>
    <n v="0.378"/>
    <n v="0.51200000000000001"/>
    <n v="0.89"/>
    <n v="0"/>
    <n v="4.41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0.89"/>
    <n v="8.9000000000000006E-4"/>
    <m/>
    <n v="4.1666666666666664E-2"/>
    <n v="2.9166666666666664E-2"/>
    <n v="2.1"/>
    <n v="0"/>
    <n v="20"/>
    <s v="BASE DE DATOS"/>
  </r>
  <r>
    <s v="19"/>
    <x v="1"/>
    <s v="ELOR"/>
    <s v="53200204"/>
    <s v="53200204"/>
    <s v="EL"/>
    <s v="Cat-2_3512"/>
    <s v="S"/>
    <n v="0.5"/>
    <n v="0.35"/>
    <n v="0"/>
    <n v="0"/>
    <n v="0"/>
    <n v="0"/>
    <n v="0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0"/>
    <n v="0"/>
    <m/>
    <n v="4.1666666666666664E-2"/>
    <n v="2.9166666666666664E-2"/>
    <n v="2.1"/>
    <n v="0"/>
    <n v="20"/>
    <s v="BASE DE DATOS"/>
  </r>
  <r>
    <s v="19"/>
    <x v="1"/>
    <s v="ELOR"/>
    <s v="53200204"/>
    <s v="53200204"/>
    <s v="EL"/>
    <s v="DETROIT"/>
    <s v="S"/>
    <n v="0.45"/>
    <n v="0.3"/>
    <n v="0"/>
    <n v="0"/>
    <n v="0"/>
    <n v="0"/>
    <n v="0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0"/>
    <n v="0"/>
    <m/>
    <n v="3.7499999999999999E-2"/>
    <n v="2.4999999999999998E-2"/>
    <n v="2.1"/>
    <n v="0"/>
    <n v="20"/>
    <s v="BASE DE DATOS"/>
  </r>
  <r>
    <s v="19"/>
    <x v="1"/>
    <s v="ELOR"/>
    <s v="53026818"/>
    <s v="53026818"/>
    <s v="EL"/>
    <s v="CAT1_HUMBOLT"/>
    <s v="S"/>
    <n v="1.1000000000000001"/>
    <n v="0.8"/>
    <n v="8.0640000000000001"/>
    <n v="0"/>
    <n v="8.0640000000000001"/>
    <n v="0"/>
    <n v="13.01"/>
    <n v="0"/>
    <n v="0"/>
    <m/>
    <x v="1"/>
    <s v="ELOR53026818CAT1_HUMBOLTEL"/>
    <s v="Electro Oriente S. A."/>
    <s v="ELOR"/>
    <x v="2"/>
    <s v="C.T. San Ignacio"/>
    <x v="8"/>
    <s v="EL"/>
    <x v="0"/>
    <s v="CAT1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8.0640000000000001"/>
    <n v="8.064E-3"/>
    <m/>
    <n v="0.3666666666666667"/>
    <n v="0.26666666666666666"/>
    <n v="2.2690000000000001"/>
    <n v="0"/>
    <n v="20"/>
    <s v="BASE DE DATOS"/>
  </r>
  <r>
    <s v="19"/>
    <x v="1"/>
    <s v="ELOR"/>
    <s v="53026818"/>
    <s v="53026818"/>
    <s v="EL"/>
    <s v="CAT2_HUMBOLT"/>
    <s v="S"/>
    <n v="0.7"/>
    <n v="0.5"/>
    <n v="34.747"/>
    <n v="2.3239999999999998"/>
    <n v="37.070999999999998"/>
    <n v="0"/>
    <n v="95.15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7.070999999999998"/>
    <n v="3.7071E-2"/>
    <m/>
    <n v="5.8333333333333327E-2"/>
    <n v="4.1666666666666664E-2"/>
    <n v="2.2690000000000001"/>
    <n v="0"/>
    <n v="20"/>
    <s v="BASE DE DATOS"/>
  </r>
  <r>
    <s v="19"/>
    <x v="1"/>
    <s v="ELOR"/>
    <s v="53026818"/>
    <s v="53026818"/>
    <s v="EL"/>
    <s v="CAT3_HUMBOLT"/>
    <s v="S"/>
    <n v="1.1000000000000001"/>
    <n v="0.8"/>
    <n v="62.317999999999998"/>
    <n v="4.24"/>
    <n v="66.558000000000007"/>
    <n v="0"/>
    <n v="83.54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6.558000000000007"/>
    <n v="6.6558000000000006E-2"/>
    <m/>
    <n v="9.1666666666666674E-2"/>
    <n v="6.6666666666666666E-2"/>
    <n v="2.2690000000000001"/>
    <n v="-1.4210854715202004E-14"/>
    <n v="20"/>
    <s v="BASE DE DATOS"/>
  </r>
  <r>
    <s v="19"/>
    <x v="1"/>
    <s v="ELOR"/>
    <s v="53026818"/>
    <s v="53026818"/>
    <s v="EL"/>
    <s v="CAT4_HUMBOLT"/>
    <s v="S"/>
    <n v="0.7"/>
    <n v="0.5"/>
    <n v="38.68"/>
    <n v="1.2789999999999999"/>
    <n v="39.959000000000003"/>
    <n v="0"/>
    <n v="83.54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9.959000000000003"/>
    <n v="3.9959000000000001E-2"/>
    <m/>
    <n v="5.8333333333333327E-2"/>
    <n v="4.1666666666666664E-2"/>
    <n v="2.2690000000000001"/>
    <n v="0"/>
    <n v="20"/>
    <s v="BASE DE DATOS"/>
  </r>
  <r>
    <s v="19"/>
    <x v="1"/>
    <s v="ELOR"/>
    <s v="53026818"/>
    <s v="53026818"/>
    <s v="EL"/>
    <s v="CAT5_HUMBOLT"/>
    <s v="S"/>
    <n v="0.7"/>
    <n v="0.5"/>
    <n v="24.757000000000001"/>
    <n v="0"/>
    <n v="24.757000000000001"/>
    <n v="0"/>
    <n v="50.32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24.757000000000001"/>
    <n v="2.4757000000000001E-2"/>
    <m/>
    <n v="5.8333333333333327E-2"/>
    <n v="4.1666666666666664E-2"/>
    <n v="2.2690000000000001"/>
    <n v="0"/>
    <n v="20"/>
    <s v="BASE DE DATOS"/>
  </r>
  <r>
    <s v="19"/>
    <x v="1"/>
    <s v="ELOR"/>
    <s v="53202349"/>
    <s v="53202349"/>
    <s v="EL"/>
    <s v="CAT 2 3516"/>
    <s v="S"/>
    <n v="2"/>
    <n v="1.5"/>
    <n v="62.957000000000001"/>
    <n v="41.551000000000002"/>
    <n v="104.508"/>
    <n v="0"/>
    <n v="213.4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104.508"/>
    <n v="0.10450799999999999"/>
    <m/>
    <n v="0.16666666666666666"/>
    <n v="0.125"/>
    <n v="4.0650000000000004"/>
    <n v="1.4210854715202004E-14"/>
    <n v="20"/>
    <s v="BASE DE DATOS"/>
  </r>
  <r>
    <s v="19"/>
    <x v="1"/>
    <s v="ELOR"/>
    <s v="53202349"/>
    <s v="53202349"/>
    <s v="EL"/>
    <s v="CAT 3 3516"/>
    <s v="S"/>
    <n v="2"/>
    <n v="1.5"/>
    <n v="49.201999999999998"/>
    <n v="50.066000000000003"/>
    <n v="99.268000000000001"/>
    <n v="0"/>
    <n v="215.5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99.268000000000001"/>
    <n v="9.9267999999999995E-2"/>
    <m/>
    <n v="0.16666666666666666"/>
    <n v="0.125"/>
    <n v="4.0650000000000004"/>
    <n v="0"/>
    <n v="20"/>
    <s v="BASE DE DATOS"/>
  </r>
  <r>
    <s v="19"/>
    <x v="1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1"/>
    <s v="ELOR"/>
    <s v="33010767"/>
    <s v="33010767"/>
    <s v="EL"/>
    <s v="CUMMINS 1"/>
    <s v="S"/>
    <n v="2"/>
    <n v="1.5"/>
    <n v="0"/>
    <n v="0"/>
    <n v="0"/>
    <n v="0"/>
    <n v="0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1"/>
    <s v="ELOR"/>
    <s v="33010793"/>
    <s v="33010793"/>
    <s v="EL"/>
    <s v="WARTSILA 1"/>
    <s v="S"/>
    <n v="6.4"/>
    <n v="6"/>
    <n v="0"/>
    <n v="0"/>
    <n v="0"/>
    <n v="0"/>
    <n v="0.67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"/>
    <s v="ELOR"/>
    <s v="33010793"/>
    <s v="33010793"/>
    <s v="EL"/>
    <s v="WARTSILA 2"/>
    <s v="S"/>
    <n v="6.4"/>
    <n v="6"/>
    <n v="0"/>
    <n v="0"/>
    <n v="0"/>
    <n v="0"/>
    <n v="0.67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"/>
    <s v="ELOR"/>
    <s v="33010793"/>
    <s v="33010793"/>
    <s v="EL"/>
    <s v="WARTSILA 3"/>
    <s v="S"/>
    <n v="6.4"/>
    <n v="6"/>
    <n v="0"/>
    <n v="0"/>
    <n v="0"/>
    <n v="0"/>
    <n v="0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"/>
    <s v="ELOR"/>
    <s v="33010793"/>
    <s v="33010793"/>
    <s v="EL"/>
    <s v="WARTSILA 4"/>
    <s v="S"/>
    <n v="6.4"/>
    <n v="6"/>
    <n v="0"/>
    <n v="0"/>
    <n v="0"/>
    <n v="0"/>
    <n v="0.67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"/>
    <s v="ELOR"/>
    <s v="33010793"/>
    <s v="33010793"/>
    <s v="EL"/>
    <s v="WARTSILA 5"/>
    <s v="S"/>
    <n v="8.1"/>
    <n v="7.8"/>
    <n v="77.269000000000005"/>
    <n v="201.29599999999999"/>
    <n v="278.565"/>
    <n v="623"/>
    <n v="39"/>
    <n v="0"/>
    <n v="132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78.565"/>
    <n v="0.27856500000000001"/>
    <m/>
    <n v="0.67499999999999993"/>
    <n v="0.65"/>
    <n v="39.720999999999997"/>
    <n v="0"/>
    <n v="20"/>
    <s v="BASE DE DATOS"/>
  </r>
  <r>
    <s v="19"/>
    <x v="1"/>
    <s v="ELOR"/>
    <s v="33010793"/>
    <s v="33010793"/>
    <s v="EL"/>
    <s v="WARTSILA 6"/>
    <s v="S"/>
    <n v="8.1"/>
    <n v="7.8"/>
    <n v="0"/>
    <n v="5.718"/>
    <n v="5.718"/>
    <n v="22"/>
    <n v="2"/>
    <n v="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5.718"/>
    <n v="5.718E-3"/>
    <m/>
    <n v="0.67499999999999993"/>
    <n v="0.65"/>
    <n v="39.720999999999997"/>
    <n v="0"/>
    <n v="20"/>
    <s v="BASE DE DATOS"/>
  </r>
  <r>
    <s v="19"/>
    <x v="1"/>
    <s v="ELOR"/>
    <s v="33010793"/>
    <s v="33010793"/>
    <s v="EL"/>
    <s v="WARTSILA 7"/>
    <s v="S"/>
    <n v="8.1"/>
    <n v="7.8"/>
    <n v="0"/>
    <n v="0"/>
    <n v="0"/>
    <n v="0"/>
    <n v="0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1"/>
    <s v="ELOR"/>
    <s v="33010793"/>
    <s v="33010793"/>
    <s v="EL"/>
    <s v="CAT-16CM32"/>
    <s v="S"/>
    <n v="7.4"/>
    <n v="6.5"/>
    <n v="0"/>
    <n v="0"/>
    <n v="0"/>
    <n v="420"/>
    <n v="0.5"/>
    <n v="0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1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1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1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1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299"/>
    <s v="43095299"/>
    <s v="EL"/>
    <s v="MODASA"/>
    <s v="N"/>
    <n v="3.5000000000000003E-2"/>
    <n v="0"/>
    <n v="0"/>
    <n v="0"/>
    <n v="0"/>
    <n v="0"/>
    <n v="0"/>
    <n v="0"/>
    <n v="0"/>
    <m/>
    <x v="1"/>
    <s v="ELOR43095299MODASAEL"/>
    <s v="Electro Oriente S. A."/>
    <s v="ELOR"/>
    <x v="2"/>
    <s v="C. T. Petropolis"/>
    <x v="22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"/>
    <n v="0"/>
    <m/>
    <n v="0"/>
    <n v="0"/>
    <n v="2.7E-2"/>
    <n v="0"/>
    <n v="20"/>
    <s v="BASE DE DATOS"/>
  </r>
  <r>
    <s v="19"/>
    <x v="1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00000000"/>
    <s v="00000000"/>
    <s v="EL"/>
    <s v="Cat. 3512 Dito"/>
    <s v="S"/>
    <n v="0.5"/>
    <n v="0.4"/>
    <n v="44.32"/>
    <n v="137.44"/>
    <n v="181.76"/>
    <n v="0"/>
    <n v="595"/>
    <n v="0"/>
    <n v="40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81.76"/>
    <n v="0.18175999999999998"/>
    <m/>
    <n v="4.1666666666666664E-2"/>
    <n v="3.3333333333333333E-2"/>
    <n v="1.577"/>
    <n v="0"/>
    <n v="20"/>
    <s v="BASE DE DATOS"/>
  </r>
  <r>
    <s v="19"/>
    <x v="1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1"/>
    <s v="ELOR"/>
    <s v="00000000"/>
    <s v="00000000"/>
    <s v="EL"/>
    <s v="CUMMINS 3"/>
    <s v="S"/>
    <n v="0.6"/>
    <n v="0.48"/>
    <n v="12.84"/>
    <n v="55.22"/>
    <n v="68.06"/>
    <n v="6"/>
    <n v="252"/>
    <n v="0"/>
    <n v="39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68.06"/>
    <n v="6.8059999999999996E-2"/>
    <m/>
    <n v="4.9999999999999996E-2"/>
    <n v="0.04"/>
    <n v="1.577"/>
    <n v="0"/>
    <n v="20"/>
    <s v="BASE DE DATOS"/>
  </r>
  <r>
    <s v="19"/>
    <x v="1"/>
    <s v="ELOR"/>
    <s v="00000000"/>
    <s v="00000000"/>
    <s v="EL"/>
    <s v="Cat.4-3412-16878"/>
    <s v="S"/>
    <n v="0.73399999999999999"/>
    <n v="0.5"/>
    <n v="3.28"/>
    <n v="12.465"/>
    <n v="15.744999999999999"/>
    <n v="14"/>
    <n v="57"/>
    <n v="0"/>
    <n v="40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5.744999999999999"/>
    <n v="1.5744999999999999E-2"/>
    <m/>
    <n v="6.1166666666666668E-2"/>
    <n v="4.1666666666666664E-2"/>
    <n v="1.577"/>
    <n v="0"/>
    <n v="20"/>
    <s v="BASE DE DATOS"/>
  </r>
  <r>
    <s v="19"/>
    <x v="1"/>
    <s v="ELOR"/>
    <s v="00000000"/>
    <s v="00000000"/>
    <s v="EL"/>
    <s v="MTU 1000"/>
    <s v="S"/>
    <n v="1"/>
    <n v="0.85"/>
    <n v="28.189"/>
    <n v="107.119"/>
    <n v="135.30799999999999"/>
    <n v="6"/>
    <n v="412"/>
    <n v="0"/>
    <n v="3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35.30799999999999"/>
    <n v="0.13530799999999998"/>
    <m/>
    <n v="8.3333333333333329E-2"/>
    <n v="7.0833333333333331E-2"/>
    <n v="1.577"/>
    <n v="0"/>
    <n v="20"/>
    <s v="BASE DE DATOS"/>
  </r>
  <r>
    <s v="19"/>
    <x v="1"/>
    <s v="ELOR"/>
    <s v="53026715"/>
    <s v="53026715"/>
    <s v="EL"/>
    <s v="Cat 3306DI"/>
    <s v="S"/>
    <n v="0.16"/>
    <n v="0.13"/>
    <n v="0"/>
    <n v="0"/>
    <n v="0"/>
    <n v="0"/>
    <n v="0"/>
    <n v="0"/>
    <n v="0"/>
    <m/>
    <x v="1"/>
    <s v="ELOR53026715Cat 3306DIEL"/>
    <s v="Electro Oriente S. A."/>
    <s v="ELOR"/>
    <x v="2"/>
    <s v="C.T. Isla Santa Rosa"/>
    <x v="30"/>
    <s v="EL"/>
    <x v="0"/>
    <s v="Cat 3306DI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0"/>
    <n v="0"/>
    <m/>
    <n v="5.3333333333333337E-2"/>
    <n v="4.3333333333333335E-2"/>
    <n v="0.14599999999999999"/>
    <n v="0"/>
    <n v="20"/>
    <s v="BASE DE DATOS"/>
  </r>
  <r>
    <s v="19"/>
    <x v="1"/>
    <s v="ELOR"/>
    <s v="53026715"/>
    <s v="53026715"/>
    <s v="EL"/>
    <s v="Cat.5-C15 7925"/>
    <s v="S"/>
    <n v="0.43"/>
    <n v="0.3"/>
    <n v="10.48"/>
    <n v="33.229999999999997"/>
    <n v="43.71"/>
    <n v="8"/>
    <n v="672"/>
    <n v="0"/>
    <n v="43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43.71"/>
    <n v="4.3709999999999999E-2"/>
    <m/>
    <n v="3.5833333333333335E-2"/>
    <n v="2.4999999999999998E-2"/>
    <n v="0.14599999999999999"/>
    <n v="-7.1054273576010019E-15"/>
    <n v="20"/>
    <s v="BASE DE DATOS"/>
  </r>
  <r>
    <s v="19"/>
    <x v="1"/>
    <s v="ELOR"/>
    <s v="53026613"/>
    <s v="53026613"/>
    <s v="EL"/>
    <s v="Volv.Pent1 RVL-451"/>
    <s v="S"/>
    <n v="0.48"/>
    <n v="0.38"/>
    <n v="42.845999999999997"/>
    <n v="25.609000000000002"/>
    <n v="68.454999999999998"/>
    <n v="6"/>
    <n v="403"/>
    <n v="0"/>
    <n v="13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68.454999999999998"/>
    <n v="6.8455000000000002E-2"/>
    <m/>
    <n v="0.04"/>
    <n v="3.1666666666666669E-2"/>
    <n v="0.33200000000000002"/>
    <n v="0"/>
    <n v="20"/>
    <s v="BASE DE DATOS"/>
  </r>
  <r>
    <s v="19"/>
    <x v="1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1"/>
    <s v="ELOR"/>
    <s v="53026512"/>
    <s v="53026512"/>
    <s v="EL"/>
    <s v="Volv.Pent1 RVL-251"/>
    <s v="S"/>
    <n v="0.27300000000000002"/>
    <n v="0.2"/>
    <n v="14.144"/>
    <n v="9.41"/>
    <n v="23.553999999999998"/>
    <n v="10"/>
    <n v="181"/>
    <n v="0"/>
    <n v="13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3.553999999999998"/>
    <n v="2.3553999999999999E-2"/>
    <m/>
    <n v="2.2750000000000003E-2"/>
    <n v="1.6666666666666666E-2"/>
    <n v="0.25800000000000001"/>
    <n v="3.5527136788005009E-15"/>
    <n v="20"/>
    <s v="BASE DE DATOS"/>
  </r>
  <r>
    <s v="19"/>
    <x v="1"/>
    <s v="ELOR"/>
    <s v="53026512"/>
    <s v="53026512"/>
    <s v="EL"/>
    <s v="OLYMPIAN"/>
    <s v="S"/>
    <n v="0.13"/>
    <n v="0.1"/>
    <n v="3.3"/>
    <n v="2.1960000000000002"/>
    <n v="5.4960000000000004"/>
    <n v="10"/>
    <n v="116"/>
    <n v="0"/>
    <n v="0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5.4960000000000004"/>
    <n v="5.496E-3"/>
    <m/>
    <n v="1.0833333333333334E-2"/>
    <n v="8.3333333333333332E-3"/>
    <n v="0.25800000000000001"/>
    <n v="0"/>
    <n v="20"/>
    <s v="BASE DE DATOS"/>
  </r>
  <r>
    <s v="19"/>
    <x v="1"/>
    <s v="ELOR"/>
    <s v="53023414"/>
    <s v="53023414"/>
    <s v="EL"/>
    <s v="Cat-1 3406"/>
    <s v="S"/>
    <n v="0.27500000000000002"/>
    <n v="0.245"/>
    <n v="0.89"/>
    <n v="32.234999999999999"/>
    <n v="33.125"/>
    <n v="0.3"/>
    <n v="240"/>
    <n v="0"/>
    <n v="13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3.125"/>
    <n v="3.3125000000000002E-2"/>
    <m/>
    <n v="2.2916666666666669E-2"/>
    <n v="2.0416666666666666E-2"/>
    <n v="0.26700000000000002"/>
    <n v="0"/>
    <n v="20"/>
    <s v="BASE DE DATOS"/>
  </r>
  <r>
    <s v="19"/>
    <x v="1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1"/>
    <s v="ELOR"/>
    <s v="53023414"/>
    <s v="53023414"/>
    <s v="EL"/>
    <s v="Volvo 03"/>
    <s v="S"/>
    <n v="0.36399999999999999"/>
    <n v="0.32500000000000001"/>
    <n v="23.44"/>
    <n v="7.1260000000000003"/>
    <n v="30.565999999999999"/>
    <n v="0.3"/>
    <n v="180"/>
    <n v="0"/>
    <n v="10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0.565999999999999"/>
    <n v="3.0565999999999999E-2"/>
    <m/>
    <n v="3.0333333333333334E-2"/>
    <n v="2.7083333333333334E-2"/>
    <n v="0.26700000000000002"/>
    <n v="3.5527136788005009E-15"/>
    <n v="20"/>
    <s v="BASE DE DATOS"/>
  </r>
  <r>
    <s v="19"/>
    <x v="1"/>
    <s v="ELOR"/>
    <s v="33011093"/>
    <s v="33011093"/>
    <s v="EL"/>
    <s v="Cat.3512 Dita"/>
    <s v="S"/>
    <n v="0.5"/>
    <n v="0.46"/>
    <n v="3.36"/>
    <n v="34.08"/>
    <n v="37.44"/>
    <n v="5"/>
    <n v="140"/>
    <n v="0"/>
    <n v="84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37.44"/>
    <n v="3.7440000000000001E-2"/>
    <m/>
    <n v="4.1666666666666664E-2"/>
    <n v="3.8333333333333337E-2"/>
    <n v="1.415"/>
    <n v="0"/>
    <n v="20"/>
    <s v="BASE DE DATOS"/>
  </r>
  <r>
    <s v="19"/>
    <x v="1"/>
    <s v="ELOR"/>
    <s v="33011093"/>
    <s v="33011093"/>
    <s v="EL"/>
    <s v="Cat.2.3512 Dita"/>
    <s v="S"/>
    <n v="0.5"/>
    <n v="0.32"/>
    <n v="7.28"/>
    <n v="44.24"/>
    <n v="51.52"/>
    <n v="8"/>
    <n v="185"/>
    <n v="0"/>
    <n v="0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51.52"/>
    <n v="5.1520000000000003E-2"/>
    <m/>
    <n v="4.1666666666666664E-2"/>
    <n v="2.6666666666666668E-2"/>
    <n v="1.415"/>
    <n v="0"/>
    <n v="20"/>
    <s v="BASE DE DATOS"/>
  </r>
  <r>
    <s v="19"/>
    <x v="1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1"/>
    <s v="ELOR"/>
    <s v="33011093"/>
    <s v="33011093"/>
    <s v="EL"/>
    <s v="Cat.4-3412-16877"/>
    <s v="N"/>
    <n v="0.68"/>
    <n v="0"/>
    <n v="0"/>
    <n v="0"/>
    <n v="0"/>
    <n v="0"/>
    <n v="0"/>
    <n v="0"/>
    <n v="0"/>
    <m/>
    <x v="1"/>
    <s v="ELOR33011093Cat.4-3412-16877EL"/>
    <s v="Electro Oriente S. A."/>
    <s v="ELOR"/>
    <x v="2"/>
    <s v="C. T. Contamana"/>
    <x v="34"/>
    <s v="EL"/>
    <x v="0"/>
    <s v="Cat.4-3412-16877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"/>
    <n v="0"/>
    <n v="1.415"/>
    <n v="0"/>
    <n v="20"/>
    <s v="BASE DE DATOS"/>
  </r>
  <r>
    <s v="19"/>
    <x v="1"/>
    <s v="ELOR"/>
    <s v="33011093"/>
    <s v="33011093"/>
    <s v="EL"/>
    <s v="Cat.5-C15-07183"/>
    <s v="S"/>
    <n v="0.45500000000000002"/>
    <n v="0.39"/>
    <n v="7.26"/>
    <n v="35.119999999999997"/>
    <n v="42.38"/>
    <n v="6"/>
    <n v="182"/>
    <n v="0"/>
    <n v="18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42.38"/>
    <n v="4.2380000000000001E-2"/>
    <m/>
    <n v="3.7916666666666668E-2"/>
    <n v="3.2500000000000001E-2"/>
    <n v="1.415"/>
    <n v="-7.1054273576010019E-15"/>
    <n v="20"/>
    <s v="BASE DE DATOS"/>
  </r>
  <r>
    <s v="19"/>
    <x v="1"/>
    <s v="ELOR"/>
    <s v="33011093"/>
    <s v="33011093"/>
    <s v="EL"/>
    <s v="Cat.6 3516B 0141"/>
    <s v="S"/>
    <n v="2"/>
    <n v="1.2"/>
    <n v="340.12"/>
    <n v="54.78"/>
    <n v="394.9"/>
    <n v="52"/>
    <n v="499"/>
    <n v="0"/>
    <n v="19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394.9"/>
    <n v="0.39489999999999997"/>
    <m/>
    <n v="0.16666666666666666"/>
    <n v="9.9999999999999992E-2"/>
    <n v="1.415"/>
    <n v="0"/>
    <n v="20"/>
    <s v="BASE DE DATOS"/>
  </r>
  <r>
    <s v="19"/>
    <x v="1"/>
    <s v="ELOR"/>
    <s v="43096499"/>
    <s v="43096499"/>
    <s v="EL"/>
    <s v="Perkins 2506AE15TAG"/>
    <s v="S"/>
    <n v="0.46800000000000003"/>
    <n v="0.3"/>
    <n v="0"/>
    <n v="1.1759999999999999"/>
    <n v="1.1759999999999999"/>
    <n v="10"/>
    <n v="12"/>
    <n v="0"/>
    <n v="0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1.1759999999999999"/>
    <n v="1.176E-3"/>
    <m/>
    <n v="3.9E-2"/>
    <n v="2.4999999999999998E-2"/>
    <n v="0.28699999999999998"/>
    <n v="0"/>
    <n v="20"/>
    <s v="BASE DE DATOS"/>
  </r>
  <r>
    <s v="19"/>
    <x v="1"/>
    <s v="ELOR"/>
    <s v="43096499"/>
    <s v="43096499"/>
    <s v="EL"/>
    <s v="Cat.C18 G6B20736"/>
    <s v="S"/>
    <n v="0.5"/>
    <n v="0.45"/>
    <n v="71.355000000000004"/>
    <n v="7.1219999999999999"/>
    <n v="78.477000000000004"/>
    <n v="7"/>
    <n v="658"/>
    <n v="0"/>
    <n v="25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78.477000000000004"/>
    <n v="7.8477000000000005E-2"/>
    <m/>
    <n v="4.1666666666666664E-2"/>
    <n v="3.7499999999999999E-2"/>
    <n v="0.28699999999999998"/>
    <n v="0"/>
    <n v="20"/>
    <s v="BASE DE DATOS"/>
  </r>
  <r>
    <s v="19"/>
    <x v="1"/>
    <s v="ELOR"/>
    <s v="43094699"/>
    <s v="43094699"/>
    <s v="EL"/>
    <s v="Volvo Penta RVM364"/>
    <s v="S"/>
    <n v="0.36399999999999999"/>
    <n v="0.17"/>
    <n v="3.181"/>
    <n v="22.266999999999999"/>
    <n v="25.448"/>
    <n v="6"/>
    <n v="249"/>
    <n v="0"/>
    <n v="17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5.448"/>
    <n v="2.5448000000000002E-2"/>
    <m/>
    <n v="3.0333333333333334E-2"/>
    <n v="1.4166666666666668E-2"/>
    <n v="0.51600000000000001"/>
    <n v="0"/>
    <n v="20"/>
    <s v="BASE DE DATOS"/>
  </r>
  <r>
    <s v="19"/>
    <x v="1"/>
    <s v="ELOR"/>
    <s v="43094699"/>
    <s v="43094699"/>
    <s v="EL"/>
    <s v="Volvo2 CAD1641GE"/>
    <s v="S"/>
    <n v="0.45600000000000002"/>
    <n v="0.33"/>
    <n v="17.303000000000001"/>
    <n v="121.124"/>
    <n v="138.42699999999999"/>
    <n v="15"/>
    <n v="659"/>
    <n v="0"/>
    <n v="45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38.42699999999999"/>
    <n v="0.13842699999999999"/>
    <m/>
    <n v="3.7999999999999999E-2"/>
    <n v="2.75E-2"/>
    <n v="0.51600000000000001"/>
    <n v="0"/>
    <n v="20"/>
    <s v="BASE DE DATOS"/>
  </r>
  <r>
    <s v="19"/>
    <x v="1"/>
    <s v="ELOR"/>
    <s v="43094699"/>
    <s v="43094699"/>
    <s v="EL"/>
    <s v="Cat. C9-225"/>
    <s v="S"/>
    <n v="0.22500000000000001"/>
    <n v="0.18"/>
    <n v="2.7240000000000002"/>
    <n v="19.065000000000001"/>
    <n v="21.789000000000001"/>
    <n v="6"/>
    <n v="294"/>
    <n v="0"/>
    <n v="14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1.789000000000001"/>
    <n v="2.1789000000000003E-2"/>
    <m/>
    <n v="0"/>
    <n v="0"/>
    <n v="0.51600000000000001"/>
    <n v="0"/>
    <n v="20"/>
    <s v="BASE DE DATOS"/>
  </r>
  <r>
    <s v="19"/>
    <x v="1"/>
    <s v="ELOR"/>
    <s v="33011193"/>
    <s v="33011193"/>
    <s v="EL"/>
    <s v="CUMMINS"/>
    <s v="S"/>
    <n v="0.6"/>
    <n v="0.3"/>
    <n v="27.48"/>
    <n v="62.16"/>
    <n v="89.64"/>
    <n v="15"/>
    <n v="320"/>
    <n v="0"/>
    <n v="67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89.64"/>
    <n v="8.9639999999999997E-2"/>
    <m/>
    <n v="4.9999999999999996E-2"/>
    <n v="2.4999999999999998E-2"/>
    <n v="1.45"/>
    <n v="0"/>
    <n v="20"/>
    <s v="BASE DE DATOS"/>
  </r>
  <r>
    <s v="19"/>
    <x v="1"/>
    <s v="ELOR"/>
    <s v="33011193"/>
    <s v="33011193"/>
    <s v="EL"/>
    <s v="MTU-1 1200DS Detroi"/>
    <s v="S"/>
    <n v="1.2250000000000001"/>
    <n v="1"/>
    <n v="287.86399999999998"/>
    <n v="75.784000000000006"/>
    <n v="363.64800000000002"/>
    <n v="22"/>
    <n v="617"/>
    <n v="0"/>
    <n v="83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63.64800000000002"/>
    <n v="0.36364800000000003"/>
    <m/>
    <n v="0.10208333333333335"/>
    <n v="8.3333333333333329E-2"/>
    <n v="1.45"/>
    <n v="-5.6843418860808015E-14"/>
    <n v="20"/>
    <s v="BASE DE DATOS"/>
  </r>
  <r>
    <s v="19"/>
    <x v="1"/>
    <s v="ELOR"/>
    <s v="33011193"/>
    <s v="33011193"/>
    <s v="EL"/>
    <s v="MTU=2 1200DS Detroi"/>
    <s v="S"/>
    <n v="1.2250000000000001"/>
    <n v="1"/>
    <n v="0"/>
    <n v="0"/>
    <n v="0"/>
    <n v="0"/>
    <n v="0"/>
    <n v="0"/>
    <n v="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1"/>
    <s v="ELOR"/>
    <s v="33011193"/>
    <s v="33011193"/>
    <s v="EL"/>
    <s v="Cat. 3512 Dita"/>
    <s v="S"/>
    <n v="0.5"/>
    <n v="0.25"/>
    <n v="31.602"/>
    <n v="8.32"/>
    <n v="39.921999999999997"/>
    <n v="8"/>
    <n v="146"/>
    <n v="0"/>
    <n v="93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9.921999999999997"/>
    <n v="3.9921999999999999E-2"/>
    <m/>
    <n v="4.1666666666666664E-2"/>
    <n v="2.0833333333333332E-2"/>
    <n v="1.45"/>
    <n v="0"/>
    <n v="20"/>
    <s v="BASE DE DATOS"/>
  </r>
  <r>
    <s v="19"/>
    <x v="1"/>
    <s v="ELOR"/>
    <s v="33010993"/>
    <s v="33010993"/>
    <s v="EL"/>
    <s v="Cat.1-3512(.208)"/>
    <s v="S"/>
    <n v="0.5"/>
    <n v="0.25"/>
    <n v="21.36"/>
    <n v="31.76"/>
    <n v="53.12"/>
    <n v="2"/>
    <n v="190"/>
    <n v="0"/>
    <n v="6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3.12"/>
    <n v="5.3120000000000001E-2"/>
    <m/>
    <n v="4.1666666666666664E-2"/>
    <n v="2.0833333333333332E-2"/>
    <n v="1.5980000000000001"/>
    <n v="7.1054273576010019E-15"/>
    <n v="20"/>
    <s v="BASE DE DATOS"/>
  </r>
  <r>
    <s v="19"/>
    <x v="1"/>
    <s v="ELOR"/>
    <s v="33010993"/>
    <s v="33010993"/>
    <s v="EL"/>
    <s v="Cat.3-3512(.219)"/>
    <s v="S"/>
    <n v="0.5"/>
    <n v="0.35"/>
    <n v="5.76"/>
    <n v="1.36"/>
    <n v="7.12"/>
    <n v="10"/>
    <n v="35"/>
    <n v="0"/>
    <n v="11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.12"/>
    <n v="7.1200000000000005E-3"/>
    <m/>
    <n v="4.1666666666666664E-2"/>
    <n v="2.4999999999999998E-2"/>
    <n v="1.5980000000000001"/>
    <n v="0"/>
    <n v="20"/>
    <s v="BASE DE DATOS"/>
  </r>
  <r>
    <s v="19"/>
    <x v="1"/>
    <s v="ELOR"/>
    <s v="33010993"/>
    <s v="33010993"/>
    <s v="EL"/>
    <s v="Cat.5-3412STA-16860"/>
    <s v="N"/>
    <n v="0.72499999999999998"/>
    <n v="0"/>
    <n v="0"/>
    <n v="0"/>
    <n v="0"/>
    <n v="0"/>
    <n v="0"/>
    <n v="0"/>
    <n v="0"/>
    <m/>
    <x v="1"/>
    <s v="ELOR33010993Cat.5-3412STA-16860EL"/>
    <s v="Electro Oriente S. A."/>
    <s v="ELOR"/>
    <x v="2"/>
    <s v="C. T. Requena"/>
    <x v="38"/>
    <s v="EL"/>
    <x v="0"/>
    <s v="Cat.5-3412STA-16860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0"/>
    <n v="0"/>
    <n v="1.5980000000000001"/>
    <n v="0"/>
    <n v="20"/>
    <s v="BASE DE DATOS"/>
  </r>
  <r>
    <s v="19"/>
    <x v="1"/>
    <s v="ELOR"/>
    <s v="33010993"/>
    <s v="33010993"/>
    <s v="EL"/>
    <s v="MTU 1200DS"/>
    <s v="S"/>
    <n v="1.2250000000000001"/>
    <n v="1"/>
    <n v="146.49600000000001"/>
    <n v="219.553"/>
    <n v="366.04899999999998"/>
    <n v="12"/>
    <n v="668"/>
    <n v="0"/>
    <n v="84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366.04899999999998"/>
    <n v="0.36604899999999996"/>
    <m/>
    <n v="0.10208333333333335"/>
    <n v="8.3333333333333329E-2"/>
    <n v="1.5980000000000001"/>
    <n v="0"/>
    <n v="20"/>
    <s v="BASE DE DATOS"/>
  </r>
  <r>
    <s v="19"/>
    <x v="1"/>
    <s v="ELOR"/>
    <s v="33010993"/>
    <s v="33010993"/>
    <s v="EL"/>
    <s v="CUMMINS 4"/>
    <s v="S"/>
    <n v="0.6"/>
    <n v="0.45700000000000002"/>
    <n v="30.62"/>
    <n v="77.739999999999995"/>
    <n v="108.36"/>
    <n v="15"/>
    <n v="353"/>
    <n v="0"/>
    <n v="89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08.36"/>
    <n v="0.10836"/>
    <m/>
    <n v="4.9999999999999996E-2"/>
    <n v="3.8083333333333337E-2"/>
    <n v="1.5980000000000001"/>
    <n v="0"/>
    <n v="20"/>
    <s v="BASE DE DATOS"/>
  </r>
  <r>
    <s v="19"/>
    <x v="1"/>
    <s v="ELOR"/>
    <s v="33010993"/>
    <s v="33010993"/>
    <s v="EL"/>
    <s v="CAT 6-3516B-139"/>
    <s v="N"/>
    <n v="2"/>
    <n v="0"/>
    <n v="0"/>
    <n v="0"/>
    <n v="0"/>
    <n v="0"/>
    <n v="0"/>
    <n v="0"/>
    <n v="0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0.16666666666666666"/>
    <n v="8.3333333333333329E-2"/>
    <n v="1.5980000000000001"/>
    <n v="0"/>
    <n v="20"/>
    <s v="BASE DE DATOS"/>
  </r>
  <r>
    <s v="19"/>
    <x v="1"/>
    <s v="ELOR"/>
    <s v="43094599"/>
    <s v="43094599"/>
    <s v="EL"/>
    <s v="CUMMINS_1 C200(050)"/>
    <s v="S"/>
    <n v="0.20799999999999999"/>
    <n v="0.15"/>
    <n v="3.738"/>
    <n v="26.166"/>
    <n v="29.904"/>
    <n v="12"/>
    <n v="466"/>
    <n v="0"/>
    <n v="17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9.904"/>
    <n v="2.9904E-2"/>
    <m/>
    <n v="1.7333333333333333E-2"/>
    <n v="1.2499999999999999E-2"/>
    <n v="0.31"/>
    <n v="0"/>
    <n v="20"/>
    <s v="BASE DE DATOS"/>
  </r>
  <r>
    <s v="19"/>
    <x v="1"/>
    <s v="ELOR"/>
    <s v="43094599"/>
    <s v="43094599"/>
    <s v="EL"/>
    <s v="CUMMINS_2 C200(026)"/>
    <s v="S"/>
    <n v="0.20799999999999999"/>
    <n v="0.15"/>
    <n v="4.6550000000000002"/>
    <n v="32.581000000000003"/>
    <n v="37.235999999999997"/>
    <n v="11"/>
    <n v="594"/>
    <n v="0"/>
    <n v="17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7.235999999999997"/>
    <n v="3.7235999999999998E-2"/>
    <m/>
    <n v="1.7333333333333333E-2"/>
    <n v="1.2499999999999999E-2"/>
    <n v="0.31"/>
    <n v="7.1054273576010019E-15"/>
    <n v="20"/>
    <s v="BASE DE DATOS"/>
  </r>
  <r>
    <s v="19"/>
    <x v="1"/>
    <s v="ELOR"/>
    <s v="43094599"/>
    <s v="43094599"/>
    <s v="EL"/>
    <s v="Cat. C9-180"/>
    <s v="S"/>
    <n v="0.18"/>
    <n v="0.15"/>
    <n v="4.2930000000000001"/>
    <n v="30.053999999999998"/>
    <n v="34.347000000000001"/>
    <n v="6"/>
    <n v="362"/>
    <n v="0"/>
    <n v="13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4.347000000000001"/>
    <n v="3.4347000000000003E-2"/>
    <m/>
    <n v="1.4999999999999999E-2"/>
    <n v="1.2499999999999999E-2"/>
    <n v="0.31"/>
    <n v="0"/>
    <n v="20"/>
    <s v="BASE DE DATOS"/>
  </r>
  <r>
    <s v="19"/>
    <x v="1"/>
    <s v="ELOR"/>
    <s v="43094599"/>
    <s v="43094599"/>
    <s v="EL"/>
    <s v="Volvo PentaTWD1010G"/>
    <s v="S"/>
    <n v="0.21"/>
    <n v="0.15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1"/>
    <s v="ELOR"/>
    <s v="53023514"/>
    <s v="53023514"/>
    <s v="EL"/>
    <s v="OLYMPIAN"/>
    <s v="S"/>
    <n v="0.04"/>
    <n v="0.03"/>
    <n v="0.40600000000000003"/>
    <n v="2.4E-2"/>
    <n v="0.43"/>
    <n v="1"/>
    <n v="186"/>
    <n v="0"/>
    <n v="3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1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1"/>
    <s v="ELOR"/>
    <s v="33011293"/>
    <s v="33011293"/>
    <s v="EL"/>
    <s v="Wartsila 2"/>
    <s v="S"/>
    <n v="6.24"/>
    <n v="6"/>
    <n v="0"/>
    <n v="2.5310000000000001"/>
    <n v="2.5310000000000001"/>
    <n v="0"/>
    <n v="1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2.5310000000000001"/>
    <n v="2.5310000000000003E-3"/>
    <m/>
    <n v="0.52"/>
    <n v="0.5"/>
    <n v="11.32"/>
    <n v="0"/>
    <n v="20"/>
    <s v="BASE DE DATOS"/>
  </r>
  <r>
    <s v="19"/>
    <x v="1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1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1"/>
    <s v="ELOR"/>
    <s v="43047494"/>
    <s v="43047494"/>
    <s v="EL"/>
    <s v="CAT C-18"/>
    <s v="S"/>
    <n v="0.5"/>
    <n v="0.5"/>
    <n v="32.994"/>
    <n v="0"/>
    <n v="32.994"/>
    <n v="5"/>
    <n v="156"/>
    <n v="0"/>
    <n v="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2.994"/>
    <n v="3.2994000000000002E-2"/>
    <m/>
    <n v="4.1666666666666664E-2"/>
    <n v="4.1666666666666664E-2"/>
    <n v="0.997"/>
    <n v="0"/>
    <n v="20"/>
    <s v="BASE DE DATOS"/>
  </r>
  <r>
    <s v="19"/>
    <x v="1"/>
    <s v="ELOR"/>
    <s v="43047494"/>
    <s v="43047494"/>
    <s v="EL"/>
    <s v="Cat. D-3512&lt;G3&gt;"/>
    <s v="S"/>
    <n v="0.5"/>
    <n v="0.45"/>
    <n v="20.391999999999999"/>
    <n v="0"/>
    <n v="20.391999999999999"/>
    <n v="0"/>
    <n v="203"/>
    <n v="3"/>
    <n v="2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20.391999999999999"/>
    <n v="2.0392E-2"/>
    <m/>
    <n v="4.1666666666666664E-2"/>
    <n v="3.7499999999999999E-2"/>
    <n v="0.997"/>
    <n v="0"/>
    <n v="20"/>
    <s v="BASE DE DATOS"/>
  </r>
  <r>
    <s v="19"/>
    <x v="1"/>
    <s v="ELOR"/>
    <s v="43047494"/>
    <s v="43047494"/>
    <s v="EL"/>
    <s v="Volvo Penta TAD1630"/>
    <s v="S"/>
    <n v="0.4"/>
    <n v="0.4"/>
    <n v="0"/>
    <n v="28.341000000000001"/>
    <n v="28.341000000000001"/>
    <n v="5"/>
    <n v="94"/>
    <n v="0"/>
    <n v="15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28.341000000000001"/>
    <n v="2.8341000000000002E-2"/>
    <m/>
    <n v="3.3333333333333333E-2"/>
    <n v="3.3333333333333333E-2"/>
    <n v="0.997"/>
    <n v="0"/>
    <n v="20"/>
    <s v="BASE DE DATOS"/>
  </r>
  <r>
    <s v="19"/>
    <x v="1"/>
    <s v="ELSE"/>
    <s v="23005600"/>
    <s v="23005600"/>
    <s v="EL"/>
    <s v="CUMMINS-7"/>
    <s v="S"/>
    <n v="1.825"/>
    <n v="0.8"/>
    <n v="1.2909999999999999"/>
    <n v="4.9039999999999999"/>
    <n v="6.1950000000000003"/>
    <n v="0"/>
    <n v="16"/>
    <n v="656"/>
    <n v="7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6.1950000000000003"/>
    <n v="6.195E-3"/>
    <m/>
    <n v="0.15166666666666667"/>
    <n v="9.9999999999999992E-2"/>
    <n v="0.83"/>
    <n v="0"/>
    <n v="22"/>
    <s v="BASE DE DATOS"/>
  </r>
  <r>
    <s v="19"/>
    <x v="1"/>
    <s v="ELSE"/>
    <s v="23006600"/>
    <s v="23006600"/>
    <s v="EL"/>
    <s v="Cummins_Ottomotores"/>
    <s v="S"/>
    <n v="0.8"/>
    <n v="0.45"/>
    <n v="0.13600000000000001"/>
    <n v="0.51700000000000002"/>
    <n v="0.65300000000000002"/>
    <n v="0"/>
    <n v="3"/>
    <n v="669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.65300000000000002"/>
    <n v="6.5300000000000004E-4"/>
    <m/>
    <n v="6.6666666666666666E-2"/>
    <n v="3.7499999999999999E-2"/>
    <n v="0.45"/>
    <n v="0"/>
    <n v="22"/>
    <s v="BASE DE DATOS"/>
  </r>
  <r>
    <s v="19"/>
    <x v="1"/>
    <s v="GENRNT"/>
    <s v="33372916"/>
    <s v="33372916"/>
    <s v="EL"/>
    <s v="G-1"/>
    <s v="S"/>
    <n v="11.6"/>
    <n v="11.124000000000001"/>
    <n v="1054.7760000000001"/>
    <n v="2981.7710000000002"/>
    <n v="4036.547"/>
    <n v="118"/>
    <n v="460"/>
    <n v="0.02"/>
    <n v="972.7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036.547"/>
    <n v="4.0365469999999997"/>
    <m/>
    <n v="0.96666666666666667"/>
    <n v="0.9275000000000001"/>
    <n v="62.497999999999998"/>
    <n v="4.5474735088646412E-13"/>
    <n v="52"/>
    <s v="BASE DE DATOS"/>
  </r>
  <r>
    <s v="19"/>
    <x v="1"/>
    <s v="GENRNT"/>
    <s v="33372916"/>
    <s v="33372916"/>
    <s v="EL"/>
    <s v="G-2"/>
    <s v="S"/>
    <n v="11.6"/>
    <n v="10.958"/>
    <n v="443.601"/>
    <n v="1546.2260000000001"/>
    <n v="1989.827"/>
    <n v="157"/>
    <n v="226"/>
    <n v="0"/>
    <n v="411.2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989.827"/>
    <n v="1.989827"/>
    <m/>
    <n v="0.96666666666666667"/>
    <n v="0.91683333333333339"/>
    <n v="62.497999999999998"/>
    <n v="2.2737367544323206E-13"/>
    <n v="52"/>
    <s v="BASE DE DATOS"/>
  </r>
  <r>
    <s v="19"/>
    <x v="1"/>
    <s v="GENRNT"/>
    <s v="33372916"/>
    <s v="33372916"/>
    <s v="EL"/>
    <s v="G-3"/>
    <s v="S"/>
    <n v="11.6"/>
    <n v="11.334"/>
    <n v="1001.352"/>
    <n v="3103.4690000000001"/>
    <n v="4104.8209999999999"/>
    <n v="203"/>
    <n v="470"/>
    <n v="0"/>
    <n v="433.2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104.8209999999999"/>
    <n v="4.1048210000000003"/>
    <m/>
    <n v="0.96666666666666667"/>
    <n v="0.9448333333333333"/>
    <n v="62.497999999999998"/>
    <n v="0"/>
    <n v="52"/>
    <s v="BASE DE DATOS"/>
  </r>
  <r>
    <s v="19"/>
    <x v="1"/>
    <s v="GENRNT"/>
    <s v="33372916"/>
    <s v="33372916"/>
    <s v="EL"/>
    <s v="G-4"/>
    <s v="S"/>
    <n v="11.6"/>
    <n v="11.143000000000001"/>
    <n v="952.65700000000004"/>
    <n v="2529.5279999999998"/>
    <n v="3482.1849999999999"/>
    <n v="121"/>
    <n v="402"/>
    <n v="0"/>
    <n v="550.79999999999995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482.1849999999999"/>
    <n v="3.4821849999999999"/>
    <m/>
    <n v="0.96666666666666667"/>
    <n v="0.92858333333333343"/>
    <n v="62.497999999999998"/>
    <n v="0"/>
    <n v="52"/>
    <s v="BASE DE DATOS"/>
  </r>
  <r>
    <s v="19"/>
    <x v="1"/>
    <s v="GENRNT"/>
    <s v="33372916"/>
    <s v="33372916"/>
    <s v="EL"/>
    <s v="G-5"/>
    <s v="S"/>
    <n v="11.6"/>
    <n v="11.194000000000001"/>
    <n v="1031.7570000000001"/>
    <n v="2594.7759999999998"/>
    <n v="3626.5329999999999"/>
    <n v="145"/>
    <n v="420"/>
    <n v="0"/>
    <n v="334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626.5329999999999"/>
    <n v="3.6265329999999998"/>
    <m/>
    <n v="0.96666666666666667"/>
    <n v="0.9328333333333334"/>
    <n v="62.497999999999998"/>
    <n v="0"/>
    <n v="52"/>
    <s v="BASE DE DATOS"/>
  </r>
  <r>
    <s v="19"/>
    <x v="1"/>
    <s v="GENRNT"/>
    <s v="33372916"/>
    <s v="33372916"/>
    <s v="EL"/>
    <s v="G-6"/>
    <s v="S"/>
    <n v="11.6"/>
    <n v="11.186"/>
    <n v="1112.7449999999999"/>
    <n v="3105.76"/>
    <n v="4218.5050000000001"/>
    <n v="140"/>
    <n v="481"/>
    <n v="0"/>
    <n v="523.20000000000005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218.5050000000001"/>
    <n v="4.2185050000000004"/>
    <m/>
    <n v="0.96666666666666667"/>
    <n v="0.9321666666666667"/>
    <n v="62.497999999999998"/>
    <n v="0"/>
    <n v="52"/>
    <s v="BASE DE DATOS"/>
  </r>
  <r>
    <s v="19"/>
    <x v="1"/>
    <s v="GENRNT"/>
    <s v="33372916"/>
    <s v="33372916"/>
    <s v="EL"/>
    <s v="G-7"/>
    <s v="S"/>
    <n v="11.6"/>
    <n v="11.159000000000001"/>
    <n v="1197.0889999999999"/>
    <n v="4012.569"/>
    <n v="5209.6580000000004"/>
    <n v="45.2"/>
    <n v="568"/>
    <n v="0.23"/>
    <n v="610.4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209.6580000000004"/>
    <n v="5.2096580000000001"/>
    <m/>
    <n v="0.96666666666666667"/>
    <n v="0.92991666666666672"/>
    <n v="62.497999999999998"/>
    <n v="-9.0949470177292824E-13"/>
    <n v="52"/>
    <s v="BASE DE DATOS"/>
  </r>
  <r>
    <s v="19"/>
    <x v="0"/>
    <s v="GENRNT"/>
    <s v="33372916"/>
    <s v="33372916"/>
    <s v="EL"/>
    <s v="G-1"/>
    <s v="S"/>
    <n v="11.6"/>
    <n v="11.124000000000001"/>
    <n v="866.00800000000004"/>
    <n v="2437.6819999999998"/>
    <n v="3303.69"/>
    <n v="11"/>
    <n v="377"/>
    <n v="0.15"/>
    <n v="694.72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303.69"/>
    <n v="3.30369"/>
    <m/>
    <n v="0.96666666666666667"/>
    <n v="0.9275000000000001"/>
    <n v="62.497999999999998"/>
    <n v="-4.5474735088646412E-13"/>
    <n v="52"/>
    <s v="BASE DE DATOS"/>
  </r>
  <r>
    <s v="19"/>
    <x v="0"/>
    <s v="GENRNT"/>
    <s v="33372916"/>
    <s v="33372916"/>
    <s v="EL"/>
    <s v="G-2"/>
    <s v="S"/>
    <n v="11.6"/>
    <n v="10.958"/>
    <n v="774.197"/>
    <n v="2721.8710000000001"/>
    <n v="3496.0680000000002"/>
    <n v="9"/>
    <n v="406"/>
    <n v="0"/>
    <n v="440.9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496.0680000000002"/>
    <n v="3.4960680000000002"/>
    <m/>
    <n v="0.96666666666666667"/>
    <n v="0.91683333333333339"/>
    <n v="62.497999999999998"/>
    <n v="0"/>
    <n v="52"/>
    <s v="BASE DE DATOS"/>
  </r>
  <r>
    <s v="19"/>
    <x v="0"/>
    <s v="GENRNT"/>
    <s v="33372916"/>
    <s v="33372916"/>
    <s v="EL"/>
    <s v="G-3"/>
    <s v="S"/>
    <n v="11.6"/>
    <n v="11.334"/>
    <n v="885.58799999999997"/>
    <n v="2697.3159999999998"/>
    <n v="3582.904"/>
    <n v="15"/>
    <n v="419"/>
    <n v="0.25"/>
    <n v="442.07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582.904"/>
    <n v="3.5829040000000001"/>
    <m/>
    <n v="0.96666666666666667"/>
    <n v="0.9448333333333333"/>
    <n v="62.497999999999998"/>
    <n v="-4.5474735088646412E-13"/>
    <n v="52"/>
    <s v="BASE DE DATOS"/>
  </r>
  <r>
    <s v="19"/>
    <x v="0"/>
    <s v="GENRNT"/>
    <s v="33372916"/>
    <s v="33372916"/>
    <s v="EL"/>
    <s v="G-4"/>
    <s v="S"/>
    <n v="11.6"/>
    <n v="11.143000000000001"/>
    <n v="1112.357"/>
    <n v="2772.5279999999998"/>
    <n v="3884.8850000000002"/>
    <n v="18"/>
    <n v="455"/>
    <n v="0"/>
    <n v="564.66999999999996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884.8850000000002"/>
    <n v="3.8848850000000001"/>
    <m/>
    <n v="0.96666666666666667"/>
    <n v="0.92858333333333343"/>
    <n v="62.497999999999998"/>
    <n v="-4.5474735088646412E-13"/>
    <n v="52"/>
    <s v="BASE DE DATOS"/>
  </r>
  <r>
    <s v="19"/>
    <x v="0"/>
    <s v="GENRNT"/>
    <s v="33372916"/>
    <s v="33372916"/>
    <s v="EL"/>
    <s v="G-5"/>
    <s v="S"/>
    <n v="11.6"/>
    <n v="11.194000000000001"/>
    <n v="1097.1790000000001"/>
    <n v="2671.1840000000002"/>
    <n v="3768.3629999999998"/>
    <n v="10"/>
    <n v="447"/>
    <n v="0.13"/>
    <n v="349.5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768.3629999999998"/>
    <n v="3.7683629999999999"/>
    <m/>
    <n v="0.96666666666666667"/>
    <n v="0.9328333333333334"/>
    <n v="62.497999999999998"/>
    <n v="4.5474735088646412E-13"/>
    <n v="52"/>
    <s v="BASE DE DATOS"/>
  </r>
  <r>
    <s v="19"/>
    <x v="0"/>
    <s v="GENRNT"/>
    <s v="33372916"/>
    <s v="33372916"/>
    <s v="EL"/>
    <s v="G-6"/>
    <s v="S"/>
    <n v="11.6"/>
    <n v="11.186"/>
    <n v="863.96500000000003"/>
    <n v="2325.201"/>
    <n v="3189.1660000000002"/>
    <n v="13"/>
    <n v="369"/>
    <n v="0"/>
    <n v="343.5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189.1660000000002"/>
    <n v="3.1891660000000002"/>
    <m/>
    <n v="0.96666666666666667"/>
    <n v="0.9321666666666667"/>
    <n v="62.497999999999998"/>
    <n v="0"/>
    <n v="52"/>
    <s v="BASE DE DATOS"/>
  </r>
  <r>
    <s v="19"/>
    <x v="0"/>
    <s v="GENRNT"/>
    <s v="33372916"/>
    <s v="33372916"/>
    <s v="EL"/>
    <s v="G-7"/>
    <s v="S"/>
    <n v="11.6"/>
    <n v="11.159000000000001"/>
    <n v="1418.3789999999999"/>
    <n v="4666.8530000000001"/>
    <n v="6085.232"/>
    <n v="11"/>
    <n v="660"/>
    <n v="0.32"/>
    <n v="877.9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6085.232"/>
    <n v="6.0852319999999995"/>
    <m/>
    <n v="0.96666666666666667"/>
    <n v="0.92991666666666672"/>
    <n v="62.497999999999998"/>
    <n v="0"/>
    <n v="52"/>
    <s v="BASE DE DATOS"/>
  </r>
  <r>
    <s v="19"/>
    <x v="1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1"/>
    <s v="UCAYAL"/>
    <s v="23201005"/>
    <s v="23201005"/>
    <s v="EL"/>
    <s v="CAT 3512"/>
    <s v="S"/>
    <n v="0.5"/>
    <n v="0.3"/>
    <n v="10.099"/>
    <n v="23.87"/>
    <n v="33.969000000000001"/>
    <n v="0"/>
    <n v="270"/>
    <n v="0"/>
    <n v="75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3.969000000000001"/>
    <n v="3.3968999999999999E-2"/>
    <m/>
    <n v="4.1666666666666664E-2"/>
    <n v="2.4999999999999998E-2"/>
    <n v="0.8"/>
    <n v="0"/>
    <n v="23"/>
    <s v="BASE DE DATOS"/>
  </r>
  <r>
    <s v="19"/>
    <x v="1"/>
    <s v="UCAYAL"/>
    <s v="23201005"/>
    <s v="23201005"/>
    <s v="EL"/>
    <s v="CUMMINS"/>
    <s v="S"/>
    <n v="1"/>
    <n v="0.9"/>
    <n v="4.0750000000000002"/>
    <n v="4.101"/>
    <n v="8.1760000000000002"/>
    <n v="0"/>
    <n v="18"/>
    <n v="0"/>
    <n v="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8.1760000000000002"/>
    <n v="8.176000000000001E-3"/>
    <m/>
    <n v="8.3333333333333329E-2"/>
    <n v="7.4999999999999997E-2"/>
    <n v="0.8"/>
    <n v="0"/>
    <n v="23"/>
    <s v="BASE DE DATOS"/>
  </r>
  <r>
    <s v="19"/>
    <x v="1"/>
    <s v="UCAYAL"/>
    <s v="23201005"/>
    <s v="23201005"/>
    <s v="EL"/>
    <s v="CAT 3412C-I"/>
    <s v="S"/>
    <n v="0.59099999999999997"/>
    <n v="0.5"/>
    <n v="17.416"/>
    <n v="10.228999999999999"/>
    <n v="27.645"/>
    <n v="0"/>
    <n v="93"/>
    <n v="0"/>
    <n v="4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27.645"/>
    <n v="2.7644999999999999E-2"/>
    <m/>
    <n v="4.9249999999999995E-2"/>
    <n v="4.1666666666666664E-2"/>
    <n v="0.8"/>
    <n v="0"/>
    <n v="23"/>
    <s v="BASE DE DATOS"/>
  </r>
  <r>
    <s v="19"/>
    <x v="1"/>
    <s v="UCAYAL"/>
    <s v="23201005"/>
    <s v="23201005"/>
    <s v="EL"/>
    <s v="CAT 3412C-II"/>
    <s v="S"/>
    <n v="0.59099999999999997"/>
    <n v="0.5"/>
    <n v="23.466000000000001"/>
    <n v="18.030999999999999"/>
    <n v="41.497"/>
    <n v="0"/>
    <n v="151"/>
    <n v="0"/>
    <n v="4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1.497"/>
    <n v="4.1496999999999999E-2"/>
    <m/>
    <n v="4.9249999999999995E-2"/>
    <n v="4.1666666666666664E-2"/>
    <n v="0.8"/>
    <n v="0"/>
    <n v="23"/>
    <s v="BASE DE DATOS"/>
  </r>
  <r>
    <s v="19"/>
    <x v="1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1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1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"/>
    <s v="SEAL"/>
    <s v="33013850"/>
    <s v="33013850"/>
    <s v="EL"/>
    <s v="PERKINS 1"/>
    <s v="S"/>
    <n v="0.46"/>
    <n v="0.35"/>
    <n v="35.197000000000003"/>
    <n v="92.22"/>
    <n v="127.417"/>
    <n v="13.5"/>
    <n v="526"/>
    <n v="0"/>
    <n v="1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27.417"/>
    <n v="0.127417"/>
    <m/>
    <n v="3.8333333333333337E-2"/>
    <n v="2.9166666666666664E-2"/>
    <n v="0.58699999999999997"/>
    <n v="0"/>
    <n v="77"/>
    <s v="BASE DE DATOS"/>
  </r>
  <r>
    <s v="19"/>
    <x v="1"/>
    <s v="SEAL"/>
    <s v="33013850"/>
    <s v="33013850"/>
    <s v="EL"/>
    <s v="CAT"/>
    <s v="S"/>
    <n v="0.5"/>
    <n v="0.38"/>
    <n v="0"/>
    <n v="0"/>
    <n v="0"/>
    <n v="0"/>
    <n v="0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4.1666666666666664E-2"/>
    <n v="3.1666666666666669E-2"/>
    <n v="0.58699999999999997"/>
    <n v="0"/>
    <n v="77"/>
    <s v="BASE DE DATOS"/>
  </r>
  <r>
    <s v="19"/>
    <x v="1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1"/>
    <s v="SEAL"/>
    <s v="33013850"/>
    <s v="33013850"/>
    <s v="EL"/>
    <s v="PERKINS 2"/>
    <s v="S"/>
    <n v="0.46"/>
    <n v="0.35"/>
    <n v="35.159999999999997"/>
    <n v="83.11"/>
    <n v="118.27"/>
    <n v="13.5"/>
    <n v="489"/>
    <n v="0"/>
    <n v="0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8.27"/>
    <n v="0.11827"/>
    <m/>
    <n v="3.8333333333333337E-2"/>
    <n v="2.9166666666666664E-2"/>
    <n v="0.58699999999999997"/>
    <n v="0"/>
    <n v="77"/>
    <s v="BASE DE DATOS"/>
  </r>
  <r>
    <s v="19"/>
    <x v="1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1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1"/>
    <s v="SEAL"/>
    <s v="33013870"/>
    <s v="33013870"/>
    <s v="EL"/>
    <s v="PERKINS"/>
    <s v="S"/>
    <n v="0.55000000000000004"/>
    <n v="0.3"/>
    <n v="0"/>
    <n v="16.68"/>
    <n v="16.68"/>
    <n v="0"/>
    <n v="84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16.68"/>
    <n v="1.668E-2"/>
    <m/>
    <n v="4.5833333333333337E-2"/>
    <n v="2.4999999999999998E-2"/>
    <n v="0.3"/>
    <n v="0"/>
    <n v="77"/>
    <s v="BASE DE DATOS"/>
  </r>
  <r>
    <s v="19"/>
    <x v="1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1"/>
    <s v="SEAL"/>
    <s v="33014010"/>
    <s v="33014010"/>
    <s v="EL"/>
    <s v="PERKINS"/>
    <s v="S"/>
    <n v="0.45"/>
    <n v="0.35"/>
    <n v="0.53600000000000003"/>
    <n v="0.59099999999999997"/>
    <n v="1.127"/>
    <n v="16"/>
    <n v="7.75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1.127"/>
    <n v="1.127E-3"/>
    <m/>
    <n v="3.7499999999999999E-2"/>
    <n v="2.9166666666666664E-2"/>
    <n v="0.55500000000000005"/>
    <n v="0"/>
    <n v="77"/>
    <s v="BASE DE DATOS"/>
  </r>
  <r>
    <s v="19"/>
    <x v="1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1"/>
    <s v="SEAL"/>
    <s v="33014010"/>
    <s v="33014010"/>
    <s v="EL"/>
    <s v="AREM 1"/>
    <s v="S"/>
    <n v="0.2"/>
    <n v="0.19500000000000001"/>
    <n v="0.26600000000000001"/>
    <n v="8.7999999999999995E-2"/>
    <n v="0.35399999999999998"/>
    <n v="8"/>
    <n v="3.5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35399999999999998"/>
    <n v="3.5399999999999999E-4"/>
    <m/>
    <n v="1.6666666666666666E-2"/>
    <n v="1.6250000000000001E-2"/>
    <n v="0.55500000000000005"/>
    <n v="0"/>
    <n v="77"/>
    <s v="BASE DE DATOS"/>
  </r>
  <r>
    <s v="19"/>
    <x v="1"/>
    <s v="SEAL"/>
    <s v="33014010"/>
    <s v="33014010"/>
    <s v="EL"/>
    <s v="AREM 2"/>
    <s v="S"/>
    <n v="0.1"/>
    <n v="0.09"/>
    <n v="0.11600000000000001"/>
    <n v="4.1000000000000002E-2"/>
    <n v="0.157"/>
    <n v="8"/>
    <n v="3.5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157"/>
    <n v="1.5699999999999999E-4"/>
    <m/>
    <n v="8.3333333333333332E-3"/>
    <n v="7.4999999999999997E-3"/>
    <n v="0.55500000000000005"/>
    <n v="0"/>
    <n v="77"/>
    <s v="BASE DE DATOS"/>
  </r>
  <r>
    <s v="19"/>
    <x v="1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0"/>
    <s v="AIPSAA"/>
    <s v="13177209"/>
    <s v="13177209"/>
    <s v="TV"/>
    <s v="TV01"/>
    <s v="S"/>
    <n v="23"/>
    <n v="12.741"/>
    <n v="1306.5519999999999"/>
    <n v="5709.3149999999996"/>
    <n v="7015.8670000000002"/>
    <n v="181.76"/>
    <n v="554.91999999999996"/>
    <n v="7.32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7015.8670000000002"/>
    <n v="7.0158670000000001"/>
    <m/>
    <n v="1.9166666666666667"/>
    <n v="1.06175"/>
    <n v="18.353000000000002"/>
    <n v="-9.0949470177292824E-13"/>
    <n v="1"/>
    <s v="BASE DE DATOS"/>
  </r>
  <r>
    <s v="19"/>
    <x v="1"/>
    <s v="AIPSAA"/>
    <s v="13177209"/>
    <s v="13177209"/>
    <s v="TV"/>
    <s v="TV01"/>
    <s v="S"/>
    <n v="23"/>
    <n v="12.741"/>
    <n v="1216.7260000000001"/>
    <n v="5663.3410000000003"/>
    <n v="6880.067"/>
    <n v="164.15"/>
    <n v="504.52"/>
    <n v="3.33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6880.067"/>
    <n v="6.8800670000000004"/>
    <m/>
    <n v="1.9166666666666667"/>
    <n v="1.06175"/>
    <n v="18.353000000000002"/>
    <n v="9.0949470177292824E-13"/>
    <n v="1"/>
    <s v="BASE DE DATOS"/>
  </r>
  <r>
    <s v="19"/>
    <x v="2"/>
    <s v="AIPSAA"/>
    <s v="13177209"/>
    <s v="13177209"/>
    <s v="TV"/>
    <s v="TV01"/>
    <s v="S"/>
    <n v="23"/>
    <n v="12.741"/>
    <n v="1400.345"/>
    <n v="6292.5919999999996"/>
    <n v="7692.9369999999999"/>
    <n v="208.62"/>
    <n v="522.16"/>
    <n v="13.22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7692.9369999999999"/>
    <n v="7.6929369999999997"/>
    <m/>
    <n v="1.9166666666666667"/>
    <n v="1.06175"/>
    <n v="18.353000000000002"/>
    <n v="0"/>
    <n v="1"/>
    <s v="BASE DE DATOS"/>
  </r>
  <r>
    <s v="19"/>
    <x v="0"/>
    <s v="CEVER2"/>
    <s v="33021893"/>
    <s v="33021893"/>
    <s v="TG"/>
    <s v="TG1"/>
    <s v="S"/>
    <n v="15.2"/>
    <n v="14.819000000000001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0"/>
    <s v="CEVER2"/>
    <s v="33359615"/>
    <s v="33359615"/>
    <s v="TG"/>
    <s v="TG1"/>
    <s v="S"/>
    <n v="181.3"/>
    <n v="177.44900000000001"/>
    <n v="0"/>
    <n v="0"/>
    <n v="0"/>
    <n v="724"/>
    <n v="0"/>
    <n v="0"/>
    <n v="11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1"/>
    <s v="CEVER2"/>
    <s v="33021893"/>
    <s v="33021893"/>
    <s v="TG"/>
    <s v="TG1"/>
    <s v="S"/>
    <n v="15.2"/>
    <n v="14.819000000000001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1"/>
    <s v="CEVER2"/>
    <s v="33359615"/>
    <s v="33359615"/>
    <s v="TG"/>
    <s v="TG1"/>
    <s v="S"/>
    <n v="181.3"/>
    <n v="177.44900000000001"/>
    <n v="0"/>
    <n v="0"/>
    <n v="0"/>
    <n v="672"/>
    <n v="0"/>
    <n v="0"/>
    <n v="1.1299999999999999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2"/>
    <s v="CEVER2"/>
    <s v="33021893"/>
    <s v="33021893"/>
    <s v="TG"/>
    <s v="TG1"/>
    <s v="S"/>
    <n v="15.2"/>
    <n v="14.819000000000001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2"/>
    <s v="CEVER2"/>
    <s v="33359615"/>
    <s v="33359615"/>
    <s v="TG"/>
    <s v="TG1"/>
    <s v="S"/>
    <n v="181.3"/>
    <n v="177.44900000000001"/>
    <n v="0"/>
    <n v="0"/>
    <n v="0"/>
    <n v="724"/>
    <n v="0"/>
    <n v="0"/>
    <n v="1.4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0"/>
    <s v="EGASA"/>
    <s v="53010597"/>
    <s v="53010597"/>
    <s v="EL"/>
    <s v="Grupo 2"/>
    <s v="S"/>
    <n v="10.57"/>
    <n v="10.57"/>
    <n v="0"/>
    <n v="0.68899999999999995"/>
    <n v="0.68899999999999995"/>
    <n v="6.37"/>
    <n v="0.3"/>
    <n v="0"/>
    <n v="241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.68899999999999995"/>
    <n v="6.8899999999999994E-4"/>
    <m/>
    <n v="1.32125"/>
    <n v="1.32125"/>
    <n v="8.484"/>
    <n v="0"/>
    <n v="29"/>
    <s v="BASE DE DATOS"/>
  </r>
  <r>
    <s v="19"/>
    <x v="0"/>
    <s v="EGASA"/>
    <s v="33096799"/>
    <s v="33096799"/>
    <s v="TG"/>
    <s v="Turbogas 1"/>
    <s v="S"/>
    <n v="37.4"/>
    <n v="36.731000000000002"/>
    <n v="238.035"/>
    <n v="798.42399999999998"/>
    <n v="1036.4590000000001"/>
    <n v="7.93"/>
    <n v="33.08"/>
    <n v="0"/>
    <n v="0"/>
    <m/>
    <x v="1"/>
    <s v="EGASA33096799Turbogas 1TG"/>
    <s v="Emp. de Generaci¢n El‚ctrica de Arequipa S. A."/>
    <s v="EGASA"/>
    <x v="10"/>
    <s v="C.T. Pisco"/>
    <x v="61"/>
    <s v="TG"/>
    <x v="3"/>
    <s v="Turbogas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036.4590000000001"/>
    <n v="1.036459"/>
    <m/>
    <s v="-"/>
    <s v="-"/>
    <n v="69.222999999999999"/>
    <n v="0"/>
    <n v="29"/>
    <s v="BASE DE DATOS"/>
  </r>
  <r>
    <s v="19"/>
    <x v="0"/>
    <s v="EGASA"/>
    <s v="33096799"/>
    <s v="33096799"/>
    <s v="TG"/>
    <s v="Turbogas 2"/>
    <s v="S"/>
    <n v="37.4"/>
    <n v="36.470999999999997"/>
    <n v="1337.7270000000001"/>
    <n v="7245.5339999999997"/>
    <n v="8583.2610000000004"/>
    <n v="7.83"/>
    <n v="279.98"/>
    <n v="0"/>
    <n v="0"/>
    <m/>
    <x v="1"/>
    <s v="EGASA33096799Turbogas 2TG"/>
    <s v="Emp. de Generaci¢n El‚ctrica de Arequipa S. A."/>
    <s v="EGASA"/>
    <x v="10"/>
    <s v="C.T. Pisco"/>
    <x v="61"/>
    <s v="TG"/>
    <x v="3"/>
    <s v="Turbogas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8583.2610000000004"/>
    <n v="8.5832610000000003"/>
    <m/>
    <s v="-"/>
    <s v="-"/>
    <n v="69.222999999999999"/>
    <n v="0"/>
    <n v="29"/>
    <s v="BASE DE DATOS"/>
  </r>
  <r>
    <s v="19"/>
    <x v="1"/>
    <s v="EGASA"/>
    <s v="33013693"/>
    <s v="33013693"/>
    <s v="EL"/>
    <s v="SULZER 1"/>
    <s v="S"/>
    <n v="5.23"/>
    <n v="5.1310000000000002"/>
    <n v="17.469000000000001"/>
    <n v="9.5280000000000005"/>
    <n v="26.997"/>
    <n v="6.9"/>
    <n v="8.42"/>
    <n v="0"/>
    <n v="0"/>
    <m/>
    <x v="1"/>
    <s v="EGASA33013693SULZER 1EL"/>
    <s v="Emp. de Generaci¢n El‚ctrica de Arequipa S. A."/>
    <s v="EGASA"/>
    <x v="10"/>
    <s v="C. T. Chilina"/>
    <x v="62"/>
    <s v="EL"/>
    <x v="0"/>
    <s v="SULZER 1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26.997"/>
    <n v="2.6997E-2"/>
    <m/>
    <n v="0.8716666666666667"/>
    <n v="0.85516666666666674"/>
    <n v="12.457000000000001"/>
    <n v="0"/>
    <n v="29"/>
    <s v="BASE DE DATOS"/>
  </r>
  <r>
    <s v="19"/>
    <x v="1"/>
    <s v="EGASA"/>
    <s v="33013693"/>
    <s v="33013693"/>
    <s v="EL"/>
    <s v="SULZER 2"/>
    <s v="S"/>
    <n v="5.23"/>
    <n v="5.23"/>
    <n v="28.785"/>
    <n v="10.4"/>
    <n v="39.185000000000002"/>
    <n v="6.03"/>
    <n v="12.67"/>
    <n v="0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39.185000000000002"/>
    <n v="3.9185000000000005E-2"/>
    <m/>
    <n v="0.65375000000000005"/>
    <n v="0.65375000000000005"/>
    <n v="12.457000000000001"/>
    <n v="0"/>
    <n v="29"/>
    <s v="BASE DE DATOS"/>
  </r>
  <r>
    <s v="19"/>
    <x v="1"/>
    <s v="EGASA"/>
    <s v="53010597"/>
    <s v="53010597"/>
    <s v="EL"/>
    <s v="Grupo 1"/>
    <s v="S"/>
    <n v="10.57"/>
    <n v="10.57"/>
    <n v="8.141"/>
    <n v="53.29"/>
    <n v="61.430999999999997"/>
    <n v="292.10000000000002"/>
    <n v="11.83"/>
    <n v="0"/>
    <n v="1559"/>
    <m/>
    <x v="1"/>
    <s v="EGASA53010597Grupo 1EL"/>
    <s v="Emp. de Generaci¢n El‚ctrica de Arequipa S. A."/>
    <s v="EGASA"/>
    <x v="10"/>
    <s v="C. T. Mollendo"/>
    <x v="60"/>
    <s v="EL"/>
    <x v="0"/>
    <s v="Grupo 1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61.430999999999997"/>
    <n v="6.1430999999999999E-2"/>
    <m/>
    <n v="2.1139999999999999"/>
    <n v="2.1139999999999999"/>
    <n v="8.484"/>
    <n v="0"/>
    <n v="29"/>
    <s v="BASE DE DATOS"/>
  </r>
  <r>
    <s v="19"/>
    <x v="1"/>
    <s v="EGASA"/>
    <s v="53010597"/>
    <s v="53010597"/>
    <s v="EL"/>
    <s v="Grupo 2"/>
    <s v="S"/>
    <n v="10.57"/>
    <n v="10.57"/>
    <n v="0"/>
    <n v="0"/>
    <n v="0"/>
    <n v="0"/>
    <n v="0"/>
    <n v="0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"/>
    <n v="0"/>
    <m/>
    <n v="1.32125"/>
    <n v="1.32125"/>
    <n v="8.484"/>
    <n v="0"/>
    <n v="29"/>
    <s v="BASE DE DATOS"/>
  </r>
  <r>
    <s v="19"/>
    <x v="1"/>
    <s v="EGASA"/>
    <s v="53010597"/>
    <s v="53010597"/>
    <s v="EL"/>
    <s v="Grupo 3"/>
    <s v="S"/>
    <n v="10.57"/>
    <n v="10.57"/>
    <n v="0"/>
    <n v="0"/>
    <n v="0"/>
    <n v="0"/>
    <n v="0"/>
    <n v="0"/>
    <n v="0"/>
    <m/>
    <x v="1"/>
    <s v="EGASA53010597Grupo 3EL"/>
    <s v="Emp. de Generaci¢n El‚ctrica de Arequipa S. A."/>
    <s v="EGASA"/>
    <x v="10"/>
    <s v="C. T. Mollendo"/>
    <x v="60"/>
    <s v="EL"/>
    <x v="0"/>
    <s v="Grupo 3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"/>
    <n v="0"/>
    <m/>
    <n v="1.7616666666666667"/>
    <n v="1.7616666666666667"/>
    <n v="8.484"/>
    <n v="0"/>
    <n v="29"/>
    <s v="BASE DE DATOS"/>
  </r>
  <r>
    <s v="19"/>
    <x v="1"/>
    <s v="EGASA"/>
    <s v="33096799"/>
    <s v="33096799"/>
    <s v="TG"/>
    <s v="Turbogas 1"/>
    <s v="S"/>
    <n v="37.4"/>
    <n v="36.731000000000002"/>
    <n v="1662.732"/>
    <n v="3764.4630000000002"/>
    <n v="5427.1949999999997"/>
    <n v="7.88"/>
    <n v="176.93"/>
    <n v="0"/>
    <n v="0"/>
    <m/>
    <x v="1"/>
    <s v="EGASA33096799Turbogas 1TG"/>
    <s v="Emp. de Generaci¢n El‚ctrica de Arequipa S. A."/>
    <s v="EGASA"/>
    <x v="10"/>
    <s v="C.T. Pisco"/>
    <x v="61"/>
    <s v="TG"/>
    <x v="3"/>
    <s v="Turbogas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5427.1949999999997"/>
    <n v="5.4271949999999993"/>
    <m/>
    <s v="-"/>
    <s v="-"/>
    <n v="69.222999999999999"/>
    <n v="0"/>
    <n v="29"/>
    <s v="BASE DE DATOS"/>
  </r>
  <r>
    <s v="19"/>
    <x v="1"/>
    <s v="EGASA"/>
    <s v="33096799"/>
    <s v="33096799"/>
    <s v="TG"/>
    <s v="Turbogas 2"/>
    <s v="S"/>
    <n v="37.4"/>
    <n v="36.470999999999997"/>
    <n v="1412.239"/>
    <n v="5078.9480000000003"/>
    <n v="6491.1869999999999"/>
    <n v="7.92"/>
    <n v="212.07"/>
    <n v="2.48"/>
    <n v="0"/>
    <m/>
    <x v="1"/>
    <s v="EGASA33096799Turbogas 2TG"/>
    <s v="Emp. de Generaci¢n El‚ctrica de Arequipa S. A."/>
    <s v="EGASA"/>
    <x v="10"/>
    <s v="C.T. Pisco"/>
    <x v="61"/>
    <s v="TG"/>
    <x v="3"/>
    <s v="Turbogas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6491.1869999999999"/>
    <n v="6.491187"/>
    <m/>
    <s v="-"/>
    <s v="-"/>
    <n v="69.222999999999999"/>
    <n v="0"/>
    <n v="29"/>
    <s v="BASE DE DATOS"/>
  </r>
  <r>
    <s v="19"/>
    <x v="2"/>
    <s v="EGASA"/>
    <s v="33013693"/>
    <s v="33013693"/>
    <s v="EL"/>
    <s v="SULZER 2"/>
    <s v="S"/>
    <n v="5.23"/>
    <n v="5.23"/>
    <n v="1.0149999999999999"/>
    <n v="0"/>
    <n v="1.0149999999999999"/>
    <n v="0"/>
    <n v="0.55000000000000004"/>
    <n v="2.33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1.0149999999999999"/>
    <n v="1.0149999999999998E-3"/>
    <m/>
    <n v="0.65375000000000005"/>
    <n v="0.65375000000000005"/>
    <n v="12.457000000000001"/>
    <n v="0"/>
    <n v="29"/>
    <s v="BASE DE DATOS"/>
  </r>
  <r>
    <s v="19"/>
    <x v="2"/>
    <s v="EGASA"/>
    <s v="53010597"/>
    <s v="53010597"/>
    <s v="EL"/>
    <s v="Grupo 2"/>
    <s v="S"/>
    <n v="10.57"/>
    <n v="10.57"/>
    <n v="0"/>
    <n v="4.2640000000000002"/>
    <n v="4.2640000000000002"/>
    <n v="49.82"/>
    <n v="0.97"/>
    <n v="0.43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4.2640000000000002"/>
    <n v="4.2640000000000004E-3"/>
    <m/>
    <n v="1.32125"/>
    <n v="1.32125"/>
    <n v="8.484"/>
    <n v="0"/>
    <n v="29"/>
    <s v="BASE DE DATOS"/>
  </r>
  <r>
    <s v="19"/>
    <x v="2"/>
    <s v="EGASA"/>
    <s v="53010597"/>
    <s v="53010597"/>
    <s v="EL"/>
    <s v="Grupo 1"/>
    <s v="S"/>
    <n v="10.57"/>
    <n v="10.57"/>
    <n v="0"/>
    <n v="0"/>
    <n v="0"/>
    <n v="6.72"/>
    <n v="0"/>
    <n v="0.43"/>
    <n v="0"/>
    <m/>
    <x v="1"/>
    <s v="EGASA53010597Grupo 1EL"/>
    <s v="Emp. de Generaci¢n El‚ctrica de Arequipa S. A."/>
    <s v="EGASA"/>
    <x v="10"/>
    <s v="C. T. Mollendo"/>
    <x v="60"/>
    <s v="EL"/>
    <x v="0"/>
    <s v="Grupo 1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"/>
    <n v="0"/>
    <m/>
    <n v="2.1139999999999999"/>
    <n v="2.1139999999999999"/>
    <n v="8.484"/>
    <n v="0"/>
    <n v="29"/>
    <s v="BASE DE DATOS"/>
  </r>
  <r>
    <s v="19"/>
    <x v="2"/>
    <s v="EGASA"/>
    <s v="53010597"/>
    <s v="53010597"/>
    <s v="EL"/>
    <s v="Grupo 3"/>
    <s v="S"/>
    <n v="10.57"/>
    <n v="10.57"/>
    <n v="4.9020000000000001"/>
    <n v="0"/>
    <n v="4.9020000000000001"/>
    <n v="58.17"/>
    <n v="1.17"/>
    <n v="0.43"/>
    <n v="0"/>
    <m/>
    <x v="1"/>
    <s v="EGASA53010597Grupo 3EL"/>
    <s v="Emp. de Generaci¢n El‚ctrica de Arequipa S. A."/>
    <s v="EGASA"/>
    <x v="10"/>
    <s v="C. T. Mollendo"/>
    <x v="60"/>
    <s v="EL"/>
    <x v="0"/>
    <s v="Grupo 3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4.9020000000000001"/>
    <n v="4.9020000000000001E-3"/>
    <m/>
    <n v="1.7616666666666667"/>
    <n v="1.7616666666666667"/>
    <n v="8.484"/>
    <n v="0"/>
    <n v="29"/>
    <s v="BASE DE DATOS"/>
  </r>
  <r>
    <s v="19"/>
    <x v="2"/>
    <s v="EGASA"/>
    <s v="33096799"/>
    <s v="33096799"/>
    <s v="TG"/>
    <s v="Turbogas 1"/>
    <s v="S"/>
    <n v="37.4"/>
    <n v="36.731000000000002"/>
    <n v="1019.399"/>
    <n v="1705.095"/>
    <n v="2724.4940000000001"/>
    <n v="42.33"/>
    <n v="89.27"/>
    <n v="4.47"/>
    <n v="0"/>
    <m/>
    <x v="1"/>
    <s v="EGASA33096799Turbogas 1TG"/>
    <s v="Emp. de Generaci¢n El‚ctrica de Arequipa S. A."/>
    <s v="EGASA"/>
    <x v="10"/>
    <s v="C.T. Pisco"/>
    <x v="61"/>
    <s v="TG"/>
    <x v="3"/>
    <s v="Turbogas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724.4940000000001"/>
    <n v="2.724494"/>
    <m/>
    <s v="-"/>
    <s v="-"/>
    <n v="69.222999999999999"/>
    <n v="0"/>
    <n v="29"/>
    <s v="BASE DE DATOS"/>
  </r>
  <r>
    <s v="19"/>
    <x v="2"/>
    <s v="EGASA"/>
    <s v="33096799"/>
    <s v="33096799"/>
    <s v="TG"/>
    <s v="Turbogas 2"/>
    <s v="S"/>
    <n v="37.4"/>
    <n v="36.470999999999997"/>
    <n v="1699.2"/>
    <n v="4991.598"/>
    <n v="6690.7979999999998"/>
    <n v="7.9"/>
    <n v="220.28"/>
    <n v="0"/>
    <n v="0"/>
    <m/>
    <x v="1"/>
    <s v="EGASA33096799Turbogas 2TG"/>
    <s v="Emp. de Generaci¢n El‚ctrica de Arequipa S. A."/>
    <s v="EGASA"/>
    <x v="10"/>
    <s v="C.T. Pisco"/>
    <x v="61"/>
    <s v="TG"/>
    <x v="3"/>
    <s v="Turbogas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6690.7979999999998"/>
    <n v="6.690798"/>
    <m/>
    <s v="-"/>
    <s v="-"/>
    <n v="69.222999999999999"/>
    <n v="0"/>
    <n v="29"/>
    <s v="BASE DE DATOS"/>
  </r>
  <r>
    <s v="19"/>
    <x v="0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0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0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0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0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0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0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1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1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1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1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1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1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1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2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2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2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2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2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2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2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2"/>
    <s v="ELC"/>
    <s v="33008793"/>
    <s v="33008793"/>
    <s v="EL"/>
    <s v="SKODA-E1"/>
    <s v="N"/>
    <n v="0.5"/>
    <n v="0"/>
    <n v="0"/>
    <n v="0"/>
    <n v="0"/>
    <n v="0"/>
    <n v="0"/>
    <n v="0"/>
    <n v="0"/>
    <m/>
    <x v="1"/>
    <s v="ELC33008793SKODA-E1EL"/>
    <s v="Electro Centro S. A."/>
    <s v="ELC"/>
    <x v="1"/>
    <s v="CT Ayacucho"/>
    <x v="2"/>
    <s v="EL"/>
    <x v="0"/>
    <s v="SKODA-E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2"/>
    <s v="ELC"/>
    <s v="33008793"/>
    <s v="33008793"/>
    <s v="EL"/>
    <s v="SKODA-E2"/>
    <s v="N"/>
    <n v="0.5"/>
    <n v="0"/>
    <n v="0"/>
    <n v="0"/>
    <n v="0"/>
    <n v="0"/>
    <n v="0"/>
    <n v="0"/>
    <n v="0"/>
    <m/>
    <x v="1"/>
    <s v="ELC33008793SKODA-E2EL"/>
    <s v="Electro Centro S. A."/>
    <s v="ELC"/>
    <x v="1"/>
    <s v="CT Ayacucho"/>
    <x v="2"/>
    <s v="EL"/>
    <x v="0"/>
    <s v="SKODA-E2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2"/>
    <s v="ELC"/>
    <s v="33008793"/>
    <s v="33008793"/>
    <s v="EL"/>
    <s v="PS-AYC"/>
    <s v="N"/>
    <n v="7.65"/>
    <n v="0"/>
    <n v="0"/>
    <n v="0"/>
    <n v="0"/>
    <n v="0"/>
    <n v="0"/>
    <n v="0"/>
    <n v="0"/>
    <m/>
    <x v="1"/>
    <s v="ELC33008793PS-AYCEL"/>
    <s v="Electro Centro S. A."/>
    <s v="ELC"/>
    <x v="1"/>
    <s v="CT Ayacucho"/>
    <x v="2"/>
    <s v="EL"/>
    <x v="0"/>
    <s v="PS-AYC"/>
    <x v="0"/>
    <s v="Instalado"/>
    <s v="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2"/>
    <s v="ELC"/>
    <s v="33008793"/>
    <s v="33008793"/>
    <s v="EL"/>
    <s v="PS-SFC"/>
    <s v="N"/>
    <n v="2.5499999999999998"/>
    <n v="0"/>
    <n v="0"/>
    <n v="0"/>
    <n v="0"/>
    <n v="0"/>
    <n v="0"/>
    <n v="0"/>
    <n v="0"/>
    <m/>
    <x v="1"/>
    <s v="ELC33008793PS-SFCEL"/>
    <s v="Electro Centro S. A."/>
    <s v="ELC"/>
    <x v="1"/>
    <s v="CT Ayacucho"/>
    <x v="2"/>
    <s v="EL"/>
    <x v="0"/>
    <s v="PS-SFC"/>
    <x v="0"/>
    <s v="Instalado"/>
    <s v="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2"/>
    <s v="ELC"/>
    <s v="33009493"/>
    <s v="33009493"/>
    <s v="EL"/>
    <s v="CAT-E1"/>
    <s v="S"/>
    <n v="0.5"/>
    <n v="0.4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2"/>
    <s v="ELC"/>
    <s v="33009493"/>
    <s v="33009493"/>
    <s v="EL"/>
    <s v="CAT-M1"/>
    <s v="S"/>
    <n v="0.5"/>
    <n v="0.5"/>
    <n v="0"/>
    <n v="0"/>
    <n v="0"/>
    <n v="0"/>
    <n v="0"/>
    <n v="0"/>
    <n v="0"/>
    <m/>
    <x v="1"/>
    <s v="ELC33009493CAT-M1EL"/>
    <s v="Electro Centro S. A."/>
    <s v="ELC"/>
    <x v="1"/>
    <s v="CT Satipo"/>
    <x v="3"/>
    <s v="EL"/>
    <x v="0"/>
    <s v="CAT-M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0"/>
    <n v="0"/>
    <n v="0.503"/>
    <n v="0"/>
    <n v="25"/>
    <s v="BASE DE DATOS"/>
  </r>
  <r>
    <s v="19"/>
    <x v="2"/>
    <s v="ELC"/>
    <s v="33009493"/>
    <s v="33009493"/>
    <s v="EL"/>
    <s v="CAT-M2"/>
    <s v="S"/>
    <n v="0.5"/>
    <n v="0.5"/>
    <n v="0"/>
    <n v="0"/>
    <n v="0"/>
    <n v="0"/>
    <n v="0"/>
    <n v="0"/>
    <n v="0"/>
    <m/>
    <x v="1"/>
    <s v="ELC33009493CAT-M2EL"/>
    <s v="Electro Centro S. A."/>
    <s v="ELC"/>
    <x v="1"/>
    <s v="CT Satipo"/>
    <x v="3"/>
    <s v="EL"/>
    <x v="0"/>
    <s v="CAT-M2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0"/>
    <n v="0"/>
    <n v="0.503"/>
    <n v="0"/>
    <n v="25"/>
    <s v="BASE DE DATOS"/>
  </r>
  <r>
    <s v="19"/>
    <x v="2"/>
    <s v="ELC"/>
    <s v="53203411"/>
    <s v="53203411"/>
    <s v="EL"/>
    <s v="CAT-Ea1"/>
    <s v="S"/>
    <n v="0.25"/>
    <n v="0.2"/>
    <n v="0.23499999999999999"/>
    <n v="0.59199999999999997"/>
    <n v="0.82699999999999996"/>
    <n v="0"/>
    <n v="12.65"/>
    <n v="0"/>
    <n v="0"/>
    <m/>
    <x v="1"/>
    <s v="ELC53203411CAT-Ea1EL"/>
    <s v="Electro Centro S. A."/>
    <s v="ELC"/>
    <x v="1"/>
    <s v="CT Pozuzo"/>
    <x v="4"/>
    <s v="EL"/>
    <x v="0"/>
    <s v="CAT-Ea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82699999999999996"/>
    <n v="8.2699999999999994E-4"/>
    <m/>
    <n v="0"/>
    <n v="0"/>
    <n v="1.1080000000000001"/>
    <n v="0"/>
    <n v="25"/>
    <s v="BASE DE DATOS"/>
  </r>
  <r>
    <s v="19"/>
    <x v="2"/>
    <s v="ELC"/>
    <s v="53203411"/>
    <s v="53203411"/>
    <s v="EL"/>
    <s v="CAT-Ea2"/>
    <s v="S"/>
    <n v="0.25"/>
    <n v="0.25"/>
    <n v="2.7949999999999999"/>
    <n v="6.1909999999999998"/>
    <n v="8.9860000000000007"/>
    <n v="0"/>
    <n v="53.52"/>
    <n v="0"/>
    <n v="0"/>
    <m/>
    <x v="1"/>
    <s v="ELC53203411CAT-Ea2EL"/>
    <s v="Electro Centro S. A."/>
    <s v="ELC"/>
    <x v="1"/>
    <s v="CT Pozuzo"/>
    <x v="4"/>
    <s v="EL"/>
    <x v="0"/>
    <s v="CAT-Ea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8.9860000000000007"/>
    <n v="8.9860000000000009E-3"/>
    <m/>
    <n v="0"/>
    <n v="0"/>
    <n v="1.1080000000000001"/>
    <n v="0"/>
    <n v="25"/>
    <s v="BASE DE DATOS"/>
  </r>
  <r>
    <s v="19"/>
    <x v="2"/>
    <s v="ELC"/>
    <s v="53203411"/>
    <s v="53203411"/>
    <s v="EL"/>
    <s v="PERKINS-Ea1"/>
    <s v="S"/>
    <n v="0.5"/>
    <n v="0.25"/>
    <n v="0.76900000000000002"/>
    <n v="0.41699999999999998"/>
    <n v="1.1859999999999999"/>
    <n v="0"/>
    <n v="7.5"/>
    <n v="0"/>
    <n v="0"/>
    <m/>
    <x v="1"/>
    <s v="ELC53203411PERKINS-Ea1EL"/>
    <s v="Electro Centro S. A."/>
    <s v="ELC"/>
    <x v="1"/>
    <s v="CT Pozuzo"/>
    <x v="4"/>
    <s v="EL"/>
    <x v="0"/>
    <s v="PERKINS-Ea1"/>
    <x v="0"/>
    <s v="Instalado"/>
    <n v="0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1859999999999999"/>
    <n v="1.186E-3"/>
    <m/>
    <n v="0"/>
    <n v="0"/>
    <n v="1.1080000000000001"/>
    <n v="0"/>
    <n v="25"/>
    <s v="BASE DE DATOS"/>
  </r>
  <r>
    <s v="19"/>
    <x v="2"/>
    <s v="ELC"/>
    <s v="53203411"/>
    <s v="53203411"/>
    <s v="EL"/>
    <s v="VOLVO-M1"/>
    <s v="S"/>
    <n v="0.5"/>
    <n v="0.5"/>
    <n v="0"/>
    <n v="0"/>
    <n v="0"/>
    <n v="0"/>
    <n v="0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4.1666666666666664E-2"/>
    <n v="4.1666666666666664E-2"/>
    <n v="1.1080000000000001"/>
    <n v="0"/>
    <n v="25"/>
    <s v="BASE DE DATOS"/>
  </r>
  <r>
    <s v="19"/>
    <x v="2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2"/>
    <s v="ELC"/>
    <s v="53022212"/>
    <s v="53022212"/>
    <s v="EL"/>
    <s v="DETROIT-M1"/>
    <s v="S"/>
    <n v="0.5"/>
    <n v="0.5"/>
    <n v="0"/>
    <n v="0"/>
    <n v="0"/>
    <n v="0"/>
    <n v="0"/>
    <n v="0"/>
    <n v="0"/>
    <m/>
    <x v="1"/>
    <s v="ELC53022212DETROIT-M1EL"/>
    <s v="Electro Centro S. A."/>
    <s v="ELC"/>
    <x v="1"/>
    <s v="CT Huancayo"/>
    <x v="5"/>
    <s v="EL"/>
    <x v="0"/>
    <s v="DETROIT-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"/>
    <n v="0"/>
    <n v="0"/>
    <n v="0"/>
    <n v="25"/>
    <s v="BASE DE DATOS"/>
  </r>
  <r>
    <s v="19"/>
    <x v="2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2"/>
    <s v="ELOR"/>
    <s v="53200204"/>
    <s v="53200204"/>
    <s v="EL"/>
    <s v="CAT3_3516"/>
    <s v="S"/>
    <n v="2"/>
    <n v="0.9"/>
    <n v="45.265999999999998"/>
    <n v="0"/>
    <n v="45.265999999999998"/>
    <n v="0"/>
    <n v="47.17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45.265999999999998"/>
    <n v="4.5266000000000001E-2"/>
    <m/>
    <n v="0.16666666666666666"/>
    <n v="7.4999999999999997E-2"/>
    <n v="2.1"/>
    <n v="0"/>
    <n v="20"/>
    <s v="BASE DE DATOS"/>
  </r>
  <r>
    <s v="19"/>
    <x v="2"/>
    <s v="ELOR"/>
    <s v="53200204"/>
    <s v="53200204"/>
    <s v="EL"/>
    <s v="Cat-1_3512"/>
    <s v="S"/>
    <n v="0.5"/>
    <n v="0.35"/>
    <n v="2.7610000000000001"/>
    <n v="0"/>
    <n v="2.7610000000000001"/>
    <n v="0"/>
    <n v="42.86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2.7610000000000001"/>
    <n v="2.761E-3"/>
    <m/>
    <n v="4.1666666666666664E-2"/>
    <n v="2.9166666666666664E-2"/>
    <n v="2.1"/>
    <n v="0"/>
    <n v="20"/>
    <s v="BASE DE DATOS"/>
  </r>
  <r>
    <s v="19"/>
    <x v="2"/>
    <s v="ELOR"/>
    <s v="53200204"/>
    <s v="53200204"/>
    <s v="EL"/>
    <s v="Cat-2_3512"/>
    <s v="S"/>
    <n v="0.5"/>
    <n v="0.35"/>
    <n v="2.67"/>
    <n v="0"/>
    <n v="2.67"/>
    <n v="0"/>
    <n v="12.54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2.67"/>
    <n v="2.6700000000000001E-3"/>
    <m/>
    <n v="4.1666666666666664E-2"/>
    <n v="2.9166666666666664E-2"/>
    <n v="2.1"/>
    <n v="0"/>
    <n v="20"/>
    <s v="BASE DE DATOS"/>
  </r>
  <r>
    <s v="19"/>
    <x v="2"/>
    <s v="ELOR"/>
    <s v="53200204"/>
    <s v="53200204"/>
    <s v="EL"/>
    <s v="DETROIT"/>
    <s v="S"/>
    <n v="0.45"/>
    <n v="0.3"/>
    <n v="1.534"/>
    <n v="0"/>
    <n v="1.534"/>
    <n v="0"/>
    <n v="7.3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1.534"/>
    <n v="1.534E-3"/>
    <m/>
    <n v="3.7499999999999999E-2"/>
    <n v="2.4999999999999998E-2"/>
    <n v="2.1"/>
    <n v="0"/>
    <n v="20"/>
    <s v="BASE DE DATOS"/>
  </r>
  <r>
    <s v="19"/>
    <x v="2"/>
    <s v="ELOR"/>
    <s v="53026818"/>
    <s v="53026818"/>
    <s v="EL"/>
    <s v="CAT1_HUMBOLT"/>
    <s v="S"/>
    <n v="1.1000000000000001"/>
    <n v="0.8"/>
    <n v="0"/>
    <n v="0"/>
    <n v="0"/>
    <n v="0"/>
    <n v="0"/>
    <n v="0"/>
    <n v="0"/>
    <m/>
    <x v="1"/>
    <s v="ELOR53026818CAT1_HUMBOLTEL"/>
    <s v="Electro Oriente S. A."/>
    <s v="ELOR"/>
    <x v="2"/>
    <s v="C.T. San Ignacio"/>
    <x v="8"/>
    <s v="EL"/>
    <x v="0"/>
    <s v="CAT1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0"/>
    <n v="0"/>
    <m/>
    <n v="0.3666666666666667"/>
    <n v="0.26666666666666666"/>
    <n v="2.2690000000000001"/>
    <n v="0"/>
    <n v="20"/>
    <s v="BASE DE DATOS"/>
  </r>
  <r>
    <s v="19"/>
    <x v="2"/>
    <s v="ELOR"/>
    <s v="53026818"/>
    <s v="53026818"/>
    <s v="EL"/>
    <s v="CAT2_HUMBOLT"/>
    <s v="S"/>
    <n v="0.7"/>
    <n v="0.5"/>
    <n v="35.963000000000001"/>
    <n v="0"/>
    <n v="35.963000000000001"/>
    <n v="0"/>
    <n v="89.1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5.963000000000001"/>
    <n v="3.5963000000000002E-2"/>
    <m/>
    <n v="5.8333333333333327E-2"/>
    <n v="4.1666666666666664E-2"/>
    <n v="2.2690000000000001"/>
    <n v="0"/>
    <n v="20"/>
    <s v="BASE DE DATOS"/>
  </r>
  <r>
    <s v="19"/>
    <x v="2"/>
    <s v="ELOR"/>
    <s v="53026818"/>
    <s v="53026818"/>
    <s v="EL"/>
    <s v="CAT3_HUMBOLT"/>
    <s v="S"/>
    <n v="1.1000000000000001"/>
    <n v="0.8"/>
    <n v="62.521999999999998"/>
    <n v="0"/>
    <n v="62.521999999999998"/>
    <n v="0"/>
    <n v="98.38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2.521999999999998"/>
    <n v="6.2521999999999994E-2"/>
    <m/>
    <n v="9.1666666666666674E-2"/>
    <n v="6.6666666666666666E-2"/>
    <n v="2.2690000000000001"/>
    <n v="0"/>
    <n v="20"/>
    <s v="BASE DE DATOS"/>
  </r>
  <r>
    <s v="19"/>
    <x v="2"/>
    <s v="ELOR"/>
    <s v="53026818"/>
    <s v="53026818"/>
    <s v="EL"/>
    <s v="CAT4_HUMBOLT"/>
    <s v="S"/>
    <n v="0.7"/>
    <n v="0.5"/>
    <n v="40.844000000000001"/>
    <n v="0"/>
    <n v="40.844000000000001"/>
    <n v="0"/>
    <n v="82.9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0.844000000000001"/>
    <n v="4.0843999999999998E-2"/>
    <m/>
    <n v="5.8333333333333327E-2"/>
    <n v="4.1666666666666664E-2"/>
    <n v="2.2690000000000001"/>
    <n v="0"/>
    <n v="20"/>
    <s v="BASE DE DATOS"/>
  </r>
  <r>
    <s v="19"/>
    <x v="2"/>
    <s v="ELOR"/>
    <s v="53026818"/>
    <s v="53026818"/>
    <s v="EL"/>
    <s v="CAT5_HUMBOLT"/>
    <s v="S"/>
    <n v="0.7"/>
    <n v="0.5"/>
    <n v="35.703000000000003"/>
    <n v="0"/>
    <n v="35.703000000000003"/>
    <n v="0"/>
    <n v="71.95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5.703000000000003"/>
    <n v="3.5703000000000006E-2"/>
    <m/>
    <n v="5.8333333333333327E-2"/>
    <n v="4.1666666666666664E-2"/>
    <n v="2.2690000000000001"/>
    <n v="0"/>
    <n v="20"/>
    <s v="BASE DE DATOS"/>
  </r>
  <r>
    <s v="19"/>
    <x v="2"/>
    <s v="ELOR"/>
    <s v="53202349"/>
    <s v="53202349"/>
    <s v="EL"/>
    <s v="CAT 2 3516"/>
    <s v="S"/>
    <n v="2"/>
    <n v="1.5"/>
    <n v="56.438000000000002"/>
    <n v="59.289000000000001"/>
    <n v="115.727"/>
    <n v="0"/>
    <n v="246.7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115.727"/>
    <n v="0.11572700000000001"/>
    <m/>
    <n v="0.16666666666666666"/>
    <n v="0.125"/>
    <n v="4.0650000000000004"/>
    <n v="0"/>
    <n v="20"/>
    <s v="BASE DE DATOS"/>
  </r>
  <r>
    <s v="19"/>
    <x v="2"/>
    <s v="ELOR"/>
    <s v="53202349"/>
    <s v="53202349"/>
    <s v="EL"/>
    <s v="CAT 3 3516"/>
    <s v="S"/>
    <n v="2"/>
    <n v="1.5"/>
    <n v="54.314999999999998"/>
    <n v="65.98"/>
    <n v="120.295"/>
    <n v="0"/>
    <n v="224.9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120.295"/>
    <n v="0.120295"/>
    <m/>
    <n v="0.16666666666666666"/>
    <n v="0.125"/>
    <n v="4.0650000000000004"/>
    <n v="0"/>
    <n v="20"/>
    <s v="BASE DE DATOS"/>
  </r>
  <r>
    <s v="19"/>
    <x v="2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2"/>
    <s v="ELOR"/>
    <s v="33010767"/>
    <s v="33010767"/>
    <s v="EL"/>
    <s v="CUMMINS 1"/>
    <s v="S"/>
    <n v="2"/>
    <n v="1.5"/>
    <n v="0"/>
    <n v="0"/>
    <n v="0"/>
    <n v="0"/>
    <n v="0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2"/>
    <s v="ELOR"/>
    <s v="33010793"/>
    <s v="33010793"/>
    <s v="EL"/>
    <s v="WARTSILA 1"/>
    <s v="S"/>
    <n v="6.4"/>
    <n v="6"/>
    <n v="0"/>
    <n v="0"/>
    <n v="0"/>
    <n v="0"/>
    <n v="0.33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2"/>
    <s v="ELOR"/>
    <s v="33010793"/>
    <s v="33010793"/>
    <s v="EL"/>
    <s v="WARTSILA 2"/>
    <s v="S"/>
    <n v="6.4"/>
    <n v="6"/>
    <n v="0"/>
    <n v="0"/>
    <n v="0"/>
    <n v="0"/>
    <n v="0.33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2"/>
    <s v="ELOR"/>
    <s v="33010793"/>
    <s v="33010793"/>
    <s v="EL"/>
    <s v="WARTSILA 3"/>
    <s v="S"/>
    <n v="6.4"/>
    <n v="6"/>
    <n v="0"/>
    <n v="0"/>
    <n v="0"/>
    <n v="272"/>
    <n v="0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2"/>
    <s v="ELOR"/>
    <s v="33010793"/>
    <s v="33010793"/>
    <s v="EL"/>
    <s v="WARTSILA 4"/>
    <s v="S"/>
    <n v="6.4"/>
    <n v="6"/>
    <n v="0"/>
    <n v="3.4000000000000002E-2"/>
    <n v="3.4000000000000002E-2"/>
    <n v="8"/>
    <n v="0.67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3.4000000000000002E-2"/>
    <n v="3.4E-5"/>
    <m/>
    <n v="0.53333333333333333"/>
    <n v="0.5"/>
    <n v="39.720999999999997"/>
    <n v="0"/>
    <n v="20"/>
    <s v="BASE DE DATOS"/>
  </r>
  <r>
    <s v="19"/>
    <x v="2"/>
    <s v="ELOR"/>
    <s v="33010793"/>
    <s v="33010793"/>
    <s v="EL"/>
    <s v="WARTSILA 5"/>
    <s v="S"/>
    <n v="8.1"/>
    <n v="7.8"/>
    <n v="14.670999999999999"/>
    <n v="224.13300000000001"/>
    <n v="238.804"/>
    <n v="94"/>
    <n v="35"/>
    <n v="131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38.804"/>
    <n v="0.23880399999999999"/>
    <m/>
    <n v="0.67499999999999993"/>
    <n v="0.65"/>
    <n v="39.720999999999997"/>
    <n v="0"/>
    <n v="20"/>
    <s v="BASE DE DATOS"/>
  </r>
  <r>
    <s v="19"/>
    <x v="2"/>
    <s v="ELOR"/>
    <s v="33010793"/>
    <s v="33010793"/>
    <s v="EL"/>
    <s v="WARTSILA 6"/>
    <s v="S"/>
    <n v="8.1"/>
    <n v="7.8"/>
    <n v="56.704000000000001"/>
    <n v="112.498"/>
    <n v="169.202"/>
    <n v="0"/>
    <n v="330"/>
    <n v="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69.202"/>
    <n v="0.16920199999999999"/>
    <m/>
    <n v="0.67499999999999993"/>
    <n v="0.65"/>
    <n v="39.720999999999997"/>
    <n v="0"/>
    <n v="20"/>
    <s v="BASE DE DATOS"/>
  </r>
  <r>
    <s v="19"/>
    <x v="2"/>
    <s v="ELOR"/>
    <s v="33010793"/>
    <s v="33010793"/>
    <s v="EL"/>
    <s v="WARTSILA 7"/>
    <s v="S"/>
    <n v="8.1"/>
    <n v="7.8"/>
    <n v="0"/>
    <n v="0.47499999999999998"/>
    <n v="0.47499999999999998"/>
    <n v="468"/>
    <n v="0.2"/>
    <n v="6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.47499999999999998"/>
    <n v="4.75E-4"/>
    <m/>
    <n v="0.67499999999999993"/>
    <n v="0.65"/>
    <n v="39.720999999999997"/>
    <n v="0"/>
    <n v="20"/>
    <s v="BASE DE DATOS"/>
  </r>
  <r>
    <s v="19"/>
    <x v="2"/>
    <s v="ELOR"/>
    <s v="33010793"/>
    <s v="33010793"/>
    <s v="EL"/>
    <s v="CAT-16CM32"/>
    <s v="S"/>
    <n v="7.4"/>
    <n v="6.5"/>
    <n v="8.0000000000000002E-3"/>
    <n v="0"/>
    <n v="8.0000000000000002E-3"/>
    <n v="8"/>
    <n v="0.28000000000000003"/>
    <n v="12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8.0000000000000002E-3"/>
    <n v="7.9999999999999996E-6"/>
    <m/>
    <n v="0.6166666666666667"/>
    <n v="0.54166666666666663"/>
    <n v="39.720999999999997"/>
    <n v="0"/>
    <n v="20"/>
    <s v="BASE DE DATOS"/>
  </r>
  <r>
    <s v="19"/>
    <x v="2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2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2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2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00000000"/>
    <s v="00000000"/>
    <s v="EL"/>
    <s v="Cat. 3512 Dito"/>
    <s v="S"/>
    <n v="0.5"/>
    <n v="0.4"/>
    <n v="34.32"/>
    <n v="129.19999999999999"/>
    <n v="163.52000000000001"/>
    <n v="16"/>
    <n v="533"/>
    <n v="0"/>
    <n v="105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63.52000000000001"/>
    <n v="0.16352"/>
    <m/>
    <n v="4.1666666666666664E-2"/>
    <n v="3.3333333333333333E-2"/>
    <n v="1.577"/>
    <n v="-2.8421709430404007E-14"/>
    <n v="20"/>
    <s v="BASE DE DATOS"/>
  </r>
  <r>
    <s v="19"/>
    <x v="2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2"/>
    <s v="ELOR"/>
    <s v="00000000"/>
    <s v="00000000"/>
    <s v="EL"/>
    <s v="CUMMINS 3"/>
    <s v="S"/>
    <n v="0.6"/>
    <n v="0.48"/>
    <n v="20.079999999999998"/>
    <n v="23.94"/>
    <n v="44.02"/>
    <n v="0"/>
    <n v="169"/>
    <n v="0"/>
    <n v="6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44.02"/>
    <n v="4.4020000000000004E-2"/>
    <m/>
    <n v="4.9999999999999996E-2"/>
    <n v="0.04"/>
    <n v="1.577"/>
    <n v="-7.1054273576010019E-15"/>
    <n v="20"/>
    <s v="BASE DE DATOS"/>
  </r>
  <r>
    <s v="19"/>
    <x v="2"/>
    <s v="ELOR"/>
    <s v="00000000"/>
    <s v="00000000"/>
    <s v="EL"/>
    <s v="Cat.4-3412-16878"/>
    <s v="S"/>
    <n v="0.73399999999999999"/>
    <n v="0.5"/>
    <n v="34.249000000000002"/>
    <n v="130.14599999999999"/>
    <n v="164.39500000000001"/>
    <n v="15"/>
    <n v="548"/>
    <n v="0"/>
    <n v="43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64.39500000000001"/>
    <n v="0.16439500000000001"/>
    <m/>
    <n v="6.1166666666666668E-2"/>
    <n v="4.1666666666666664E-2"/>
    <n v="1.577"/>
    <n v="-2.8421709430404007E-14"/>
    <n v="20"/>
    <s v="BASE DE DATOS"/>
  </r>
  <r>
    <s v="19"/>
    <x v="2"/>
    <s v="ELOR"/>
    <s v="00000000"/>
    <s v="00000000"/>
    <s v="EL"/>
    <s v="MTU 1000"/>
    <s v="S"/>
    <n v="1"/>
    <n v="0.85"/>
    <n v="23.207000000000001"/>
    <n v="88.185000000000002"/>
    <n v="111.392"/>
    <n v="6"/>
    <n v="331"/>
    <n v="0"/>
    <n v="3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11.392"/>
    <n v="0.11139199999999999"/>
    <m/>
    <n v="8.3333333333333329E-2"/>
    <n v="7.0833333333333331E-2"/>
    <n v="1.577"/>
    <n v="0"/>
    <n v="20"/>
    <s v="BASE DE DATOS"/>
  </r>
  <r>
    <s v="19"/>
    <x v="2"/>
    <s v="ELOR"/>
    <s v="53026715"/>
    <s v="53026715"/>
    <s v="EL"/>
    <s v="Cat 3306DI"/>
    <s v="S"/>
    <n v="0.16"/>
    <n v="0.13"/>
    <n v="0"/>
    <n v="0"/>
    <n v="0"/>
    <n v="0"/>
    <n v="0"/>
    <n v="0"/>
    <n v="0"/>
    <m/>
    <x v="1"/>
    <s v="ELOR53026715Cat 3306DIEL"/>
    <s v="Electro Oriente S. A."/>
    <s v="ELOR"/>
    <x v="2"/>
    <s v="C.T. Isla Santa Rosa"/>
    <x v="30"/>
    <s v="EL"/>
    <x v="0"/>
    <s v="Cat 3306DI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0"/>
    <n v="0"/>
    <m/>
    <n v="5.3333333333333337E-2"/>
    <n v="4.3333333333333335E-2"/>
    <n v="0.14599999999999999"/>
    <n v="0"/>
    <n v="20"/>
    <s v="BASE DE DATOS"/>
  </r>
  <r>
    <s v="19"/>
    <x v="2"/>
    <s v="ELOR"/>
    <s v="53026715"/>
    <s v="53026715"/>
    <s v="EL"/>
    <s v="Cat.5-C15 7925"/>
    <s v="S"/>
    <n v="0.43"/>
    <n v="0.3"/>
    <n v="11.744999999999999"/>
    <n v="39.215000000000003"/>
    <n v="50.96"/>
    <n v="2"/>
    <n v="722"/>
    <n v="0"/>
    <n v="99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0.96"/>
    <n v="5.0959999999999998E-2"/>
    <m/>
    <n v="3.5833333333333335E-2"/>
    <n v="2.4999999999999998E-2"/>
    <n v="0.14599999999999999"/>
    <n v="0"/>
    <n v="20"/>
    <s v="BASE DE DATOS"/>
  </r>
  <r>
    <s v="19"/>
    <x v="2"/>
    <s v="ELOR"/>
    <s v="53026613"/>
    <s v="53026613"/>
    <s v="EL"/>
    <s v="Volv.Pent1 RVL-451"/>
    <s v="S"/>
    <n v="0.48"/>
    <n v="0.38"/>
    <n v="51.610999999999997"/>
    <n v="29.472000000000001"/>
    <n v="81.082999999999998"/>
    <n v="6"/>
    <n v="450"/>
    <n v="0"/>
    <n v="99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1.082999999999998"/>
    <n v="8.1083000000000002E-2"/>
    <m/>
    <n v="0.04"/>
    <n v="3.1666666666666669E-2"/>
    <n v="0.33200000000000002"/>
    <n v="0"/>
    <n v="20"/>
    <s v="BASE DE DATOS"/>
  </r>
  <r>
    <s v="19"/>
    <x v="2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2"/>
    <s v="ELOR"/>
    <s v="53026512"/>
    <s v="53026512"/>
    <s v="EL"/>
    <s v="Volv.Pent1 RVL-251"/>
    <s v="S"/>
    <n v="0.27300000000000002"/>
    <n v="0.2"/>
    <n v="12.340999999999999"/>
    <n v="7.1879999999999997"/>
    <n v="19.529"/>
    <n v="10"/>
    <n v="159"/>
    <n v="0"/>
    <n v="10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19.529"/>
    <n v="1.9529000000000001E-2"/>
    <m/>
    <n v="2.2750000000000003E-2"/>
    <n v="1.6666666666666666E-2"/>
    <n v="0.25800000000000001"/>
    <n v="0"/>
    <n v="20"/>
    <s v="BASE DE DATOS"/>
  </r>
  <r>
    <s v="19"/>
    <x v="2"/>
    <s v="ELOR"/>
    <s v="53026512"/>
    <s v="53026512"/>
    <s v="EL"/>
    <s v="OLYMPIAN"/>
    <s v="S"/>
    <n v="0.13"/>
    <n v="0.1"/>
    <n v="4.1340000000000003"/>
    <n v="2.407"/>
    <n v="6.5410000000000004"/>
    <n v="10"/>
    <n v="127"/>
    <n v="0"/>
    <n v="5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6.5410000000000004"/>
    <n v="6.5409999999999999E-3"/>
    <m/>
    <n v="1.0833333333333334E-2"/>
    <n v="8.3333333333333332E-3"/>
    <n v="0.25800000000000001"/>
    <n v="0"/>
    <n v="20"/>
    <s v="BASE DE DATOS"/>
  </r>
  <r>
    <s v="19"/>
    <x v="2"/>
    <s v="ELOR"/>
    <s v="53023414"/>
    <s v="53023414"/>
    <s v="EL"/>
    <s v="Cat-1 3406"/>
    <s v="S"/>
    <n v="0.27500000000000002"/>
    <n v="0.245"/>
    <n v="10.596"/>
    <n v="40.578000000000003"/>
    <n v="51.173999999999999"/>
    <n v="4"/>
    <n v="267"/>
    <n v="0"/>
    <n v="18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51.173999999999999"/>
    <n v="5.1173999999999997E-2"/>
    <m/>
    <n v="2.2916666666666669E-2"/>
    <n v="2.0416666666666666E-2"/>
    <n v="0.26700000000000002"/>
    <n v="7.1054273576010019E-15"/>
    <n v="20"/>
    <s v="BASE DE DATOS"/>
  </r>
  <r>
    <s v="19"/>
    <x v="2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2"/>
    <s v="ELOR"/>
    <s v="53023414"/>
    <s v="53023414"/>
    <s v="EL"/>
    <s v="Volvo 03"/>
    <s v="S"/>
    <n v="0.36399999999999999"/>
    <n v="0.32500000000000001"/>
    <n v="15.926"/>
    <n v="4.6929999999999996"/>
    <n v="20.619"/>
    <n v="2.5"/>
    <n v="198"/>
    <n v="0"/>
    <n v="3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20.619"/>
    <n v="2.0618999999999998E-2"/>
    <m/>
    <n v="3.0333333333333334E-2"/>
    <n v="2.7083333333333334E-2"/>
    <n v="0.26700000000000002"/>
    <n v="0"/>
    <n v="20"/>
    <s v="BASE DE DATOS"/>
  </r>
  <r>
    <s v="19"/>
    <x v="2"/>
    <s v="ELOR"/>
    <s v="33011093"/>
    <s v="33011093"/>
    <s v="EL"/>
    <s v="Cat.3512 Dita"/>
    <s v="S"/>
    <n v="0.5"/>
    <n v="0.46"/>
    <n v="38.96"/>
    <n v="146.88"/>
    <n v="185.84"/>
    <n v="5"/>
    <n v="696"/>
    <n v="0"/>
    <n v="84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85.84"/>
    <n v="0.18584000000000001"/>
    <m/>
    <n v="4.1666666666666664E-2"/>
    <n v="3.8333333333333337E-2"/>
    <n v="1.415"/>
    <n v="0"/>
    <n v="20"/>
    <s v="BASE DE DATOS"/>
  </r>
  <r>
    <s v="19"/>
    <x v="2"/>
    <s v="ELOR"/>
    <s v="33011093"/>
    <s v="33011093"/>
    <s v="EL"/>
    <s v="Cat.2.3512 Dita"/>
    <s v="S"/>
    <n v="0.5"/>
    <n v="0.32"/>
    <n v="41.12"/>
    <n v="165.84"/>
    <n v="206.96"/>
    <n v="4.3"/>
    <n v="719"/>
    <n v="0"/>
    <n v="84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206.96"/>
    <n v="0.20696000000000001"/>
    <m/>
    <n v="4.1666666666666664E-2"/>
    <n v="2.6666666666666668E-2"/>
    <n v="1.415"/>
    <n v="0"/>
    <n v="20"/>
    <s v="BASE DE DATOS"/>
  </r>
  <r>
    <s v="19"/>
    <x v="2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2"/>
    <s v="ELOR"/>
    <s v="33011093"/>
    <s v="33011093"/>
    <s v="EL"/>
    <s v="Cat.4-3412-16877"/>
    <s v="N"/>
    <n v="0.68"/>
    <n v="0"/>
    <n v="0"/>
    <n v="0"/>
    <n v="0"/>
    <n v="0"/>
    <n v="0"/>
    <n v="0"/>
    <n v="0"/>
    <m/>
    <x v="1"/>
    <s v="ELOR33011093Cat.4-3412-16877EL"/>
    <s v="Electro Oriente S. A."/>
    <s v="ELOR"/>
    <x v="2"/>
    <s v="C. T. Contamana"/>
    <x v="34"/>
    <s v="EL"/>
    <x v="0"/>
    <s v="Cat.4-3412-16877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"/>
    <n v="0"/>
    <n v="1.415"/>
    <n v="0"/>
    <n v="20"/>
    <s v="BASE DE DATOS"/>
  </r>
  <r>
    <s v="19"/>
    <x v="2"/>
    <s v="ELOR"/>
    <s v="33011093"/>
    <s v="33011093"/>
    <s v="EL"/>
    <s v="Cat.5-C15-07183"/>
    <s v="S"/>
    <n v="0.45500000000000002"/>
    <n v="0.39"/>
    <n v="32.119999999999997"/>
    <n v="93.74"/>
    <n v="125.86"/>
    <n v="4"/>
    <n v="536"/>
    <n v="0"/>
    <n v="39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25.86"/>
    <n v="0.12586"/>
    <m/>
    <n v="3.7916666666666668E-2"/>
    <n v="3.2500000000000001E-2"/>
    <n v="1.415"/>
    <n v="-1.4210854715202004E-14"/>
    <n v="20"/>
    <s v="BASE DE DATOS"/>
  </r>
  <r>
    <s v="19"/>
    <x v="2"/>
    <s v="ELOR"/>
    <s v="33011093"/>
    <s v="33011093"/>
    <s v="EL"/>
    <s v="Cat.6 3516B 0141"/>
    <s v="S"/>
    <n v="2"/>
    <n v="1.2"/>
    <n v="17.82"/>
    <n v="2.86"/>
    <n v="20.68"/>
    <n v="10.3"/>
    <n v="64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20.68"/>
    <n v="2.068E-2"/>
    <m/>
    <n v="0.16666666666666666"/>
    <n v="9.9999999999999992E-2"/>
    <n v="1.415"/>
    <n v="0"/>
    <n v="20"/>
    <s v="BASE DE DATOS"/>
  </r>
  <r>
    <s v="19"/>
    <x v="2"/>
    <s v="ELOR"/>
    <s v="43096499"/>
    <s v="43096499"/>
    <s v="EL"/>
    <s v="Perkins 2506AE15TAG"/>
    <s v="S"/>
    <n v="0.46800000000000003"/>
    <n v="0.3"/>
    <n v="0"/>
    <n v="0"/>
    <n v="0"/>
    <n v="0"/>
    <n v="0"/>
    <n v="0"/>
    <n v="0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0"/>
    <n v="0"/>
    <m/>
    <n v="3.9E-2"/>
    <n v="2.4999999999999998E-2"/>
    <n v="0.28699999999999998"/>
    <n v="0"/>
    <n v="20"/>
    <s v="BASE DE DATOS"/>
  </r>
  <r>
    <s v="19"/>
    <x v="2"/>
    <s v="ELOR"/>
    <s v="43096499"/>
    <s v="43096499"/>
    <s v="EL"/>
    <s v="Cat.C18 G6B20736"/>
    <s v="S"/>
    <n v="0.5"/>
    <n v="0.45"/>
    <n v="11.875999999999999"/>
    <n v="83.13"/>
    <n v="95.006"/>
    <n v="11"/>
    <n v="713"/>
    <n v="0"/>
    <n v="41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95.006"/>
    <n v="9.5006000000000007E-2"/>
    <m/>
    <n v="4.1666666666666664E-2"/>
    <n v="3.7499999999999999E-2"/>
    <n v="0.28699999999999998"/>
    <n v="0"/>
    <n v="20"/>
    <s v="BASE DE DATOS"/>
  </r>
  <r>
    <s v="19"/>
    <x v="2"/>
    <s v="ELOR"/>
    <s v="43094699"/>
    <s v="43094699"/>
    <s v="EL"/>
    <s v="Volvo Penta RVM364"/>
    <s v="S"/>
    <n v="0.36399999999999999"/>
    <n v="0.17"/>
    <n v="6.1020000000000003"/>
    <n v="42.712000000000003"/>
    <n v="48.814"/>
    <n v="10"/>
    <n v="497"/>
    <n v="0"/>
    <n v="3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48.814"/>
    <n v="4.8814000000000003E-2"/>
    <m/>
    <n v="3.0333333333333334E-2"/>
    <n v="1.4166666666666668E-2"/>
    <n v="0.51600000000000001"/>
    <n v="7.1054273576010019E-15"/>
    <n v="20"/>
    <s v="BASE DE DATOS"/>
  </r>
  <r>
    <s v="19"/>
    <x v="2"/>
    <s v="ELOR"/>
    <s v="43094699"/>
    <s v="43094699"/>
    <s v="EL"/>
    <s v="Volvo2 CAD1641GE"/>
    <s v="S"/>
    <n v="0.45600000000000002"/>
    <n v="0.33"/>
    <n v="18.492999999999999"/>
    <n v="129.453"/>
    <n v="147.946"/>
    <n v="10"/>
    <n v="714"/>
    <n v="0"/>
    <n v="30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47.946"/>
    <n v="0.14794599999999999"/>
    <m/>
    <n v="3.7999999999999999E-2"/>
    <n v="2.75E-2"/>
    <n v="0.51600000000000001"/>
    <n v="0"/>
    <n v="20"/>
    <s v="BASE DE DATOS"/>
  </r>
  <r>
    <s v="19"/>
    <x v="2"/>
    <s v="ELOR"/>
    <s v="43094699"/>
    <s v="43094699"/>
    <s v="EL"/>
    <s v="Cat. C9-225"/>
    <s v="S"/>
    <n v="0.22500000000000001"/>
    <n v="0.18"/>
    <n v="2.238"/>
    <n v="15.669"/>
    <n v="17.907"/>
    <n v="6"/>
    <n v="217"/>
    <n v="0"/>
    <n v="13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7.907"/>
    <n v="1.7906999999999999E-2"/>
    <m/>
    <n v="0"/>
    <n v="0"/>
    <n v="0.51600000000000001"/>
    <n v="0"/>
    <n v="20"/>
    <s v="BASE DE DATOS"/>
  </r>
  <r>
    <s v="19"/>
    <x v="2"/>
    <s v="ELOR"/>
    <s v="33011193"/>
    <s v="33011193"/>
    <s v="EL"/>
    <s v="CUMMINS"/>
    <s v="S"/>
    <n v="0.6"/>
    <n v="0.3"/>
    <n v="23.8"/>
    <n v="56.38"/>
    <n v="80.180000000000007"/>
    <n v="14"/>
    <n v="275"/>
    <n v="0"/>
    <n v="41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80.180000000000007"/>
    <n v="8.0180000000000001E-2"/>
    <m/>
    <n v="4.9999999999999996E-2"/>
    <n v="2.4999999999999998E-2"/>
    <n v="1.45"/>
    <n v="0"/>
    <n v="20"/>
    <s v="BASE DE DATOS"/>
  </r>
  <r>
    <s v="19"/>
    <x v="2"/>
    <s v="ELOR"/>
    <s v="33011193"/>
    <s v="33011193"/>
    <s v="EL"/>
    <s v="MTU-1 1200DS Detroi"/>
    <s v="S"/>
    <n v="1.2250000000000001"/>
    <n v="1"/>
    <n v="319.005"/>
    <n v="83.981999999999999"/>
    <n v="402.98700000000002"/>
    <n v="25"/>
    <n v="688"/>
    <n v="0"/>
    <n v="13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02.98700000000002"/>
    <n v="0.40298700000000004"/>
    <m/>
    <n v="0.10208333333333335"/>
    <n v="8.3333333333333329E-2"/>
    <n v="1.45"/>
    <n v="-5.6843418860808015E-14"/>
    <n v="20"/>
    <s v="BASE DE DATOS"/>
  </r>
  <r>
    <s v="19"/>
    <x v="2"/>
    <s v="ELOR"/>
    <s v="33011193"/>
    <s v="33011193"/>
    <s v="EL"/>
    <s v="MTU=2 1200DS Detroi"/>
    <s v="S"/>
    <n v="1.2250000000000001"/>
    <n v="1"/>
    <n v="0"/>
    <n v="0"/>
    <n v="0"/>
    <n v="0"/>
    <n v="0"/>
    <n v="0"/>
    <n v="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2"/>
    <s v="ELOR"/>
    <s v="33011193"/>
    <s v="33011193"/>
    <s v="EL"/>
    <s v="Cat. 3512 Dita"/>
    <s v="S"/>
    <n v="0.5"/>
    <n v="0.25"/>
    <n v="52.290999999999997"/>
    <n v="13.766"/>
    <n v="66.057000000000002"/>
    <n v="5"/>
    <n v="244"/>
    <n v="0"/>
    <n v="85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66.057000000000002"/>
    <n v="6.6057000000000005E-2"/>
    <m/>
    <n v="4.1666666666666664E-2"/>
    <n v="2.0833333333333332E-2"/>
    <n v="1.45"/>
    <n v="0"/>
    <n v="20"/>
    <s v="BASE DE DATOS"/>
  </r>
  <r>
    <s v="19"/>
    <x v="2"/>
    <s v="ELOR"/>
    <s v="33010993"/>
    <s v="33010993"/>
    <s v="EL"/>
    <s v="Cat.1-3512(.208)"/>
    <s v="S"/>
    <n v="0.5"/>
    <n v="0.25"/>
    <n v="22.8"/>
    <n v="56.16"/>
    <n v="78.959999999999994"/>
    <n v="4"/>
    <n v="190"/>
    <n v="0"/>
    <n v="91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8.959999999999994"/>
    <n v="7.8959999999999989E-2"/>
    <m/>
    <n v="4.1666666666666664E-2"/>
    <n v="2.0833333333333332E-2"/>
    <n v="1.5980000000000001"/>
    <n v="0"/>
    <n v="20"/>
    <s v="BASE DE DATOS"/>
  </r>
  <r>
    <s v="19"/>
    <x v="2"/>
    <s v="ELOR"/>
    <s v="33010993"/>
    <s v="33010993"/>
    <s v="EL"/>
    <s v="Cat.3-3512(.219)"/>
    <s v="S"/>
    <n v="0.5"/>
    <n v="0.35"/>
    <n v="11.36"/>
    <n v="11.68"/>
    <n v="23.04"/>
    <n v="8"/>
    <n v="36"/>
    <n v="0"/>
    <n v="85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3.04"/>
    <n v="2.3039999999999998E-2"/>
    <m/>
    <n v="4.1666666666666664E-2"/>
    <n v="2.4999999999999998E-2"/>
    <n v="1.5980000000000001"/>
    <n v="0"/>
    <n v="20"/>
    <s v="BASE DE DATOS"/>
  </r>
  <r>
    <s v="19"/>
    <x v="2"/>
    <s v="ELOR"/>
    <s v="33010993"/>
    <s v="33010993"/>
    <s v="EL"/>
    <s v="Cat.5-3412STA-16860"/>
    <s v="N"/>
    <n v="0.72499999999999998"/>
    <n v="0"/>
    <n v="0"/>
    <n v="0"/>
    <n v="0"/>
    <n v="0"/>
    <n v="0"/>
    <n v="0"/>
    <n v="0"/>
    <m/>
    <x v="1"/>
    <s v="ELOR33010993Cat.5-3412STA-16860EL"/>
    <s v="Electro Oriente S. A."/>
    <s v="ELOR"/>
    <x v="2"/>
    <s v="C. T. Requena"/>
    <x v="38"/>
    <s v="EL"/>
    <x v="0"/>
    <s v="Cat.5-3412STA-16860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0"/>
    <n v="0"/>
    <n v="1.5980000000000001"/>
    <n v="0"/>
    <n v="20"/>
    <s v="BASE DE DATOS"/>
  </r>
  <r>
    <s v="19"/>
    <x v="2"/>
    <s v="ELOR"/>
    <s v="33010993"/>
    <s v="33010993"/>
    <s v="EL"/>
    <s v="MTU 1200DS"/>
    <s v="S"/>
    <n v="1.2250000000000001"/>
    <n v="1"/>
    <n v="159.595"/>
    <n v="245.85400000000001"/>
    <n v="405.44900000000001"/>
    <n v="13"/>
    <n v="711"/>
    <n v="0"/>
    <n v="37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405.44900000000001"/>
    <n v="0.405449"/>
    <m/>
    <n v="0.10208333333333335"/>
    <n v="8.3333333333333329E-2"/>
    <n v="1.5980000000000001"/>
    <n v="0"/>
    <n v="20"/>
    <s v="BASE DE DATOS"/>
  </r>
  <r>
    <s v="19"/>
    <x v="2"/>
    <s v="ELOR"/>
    <s v="33010993"/>
    <s v="33010993"/>
    <s v="EL"/>
    <s v="CUMMINS 4"/>
    <s v="S"/>
    <n v="0.6"/>
    <n v="0.45700000000000002"/>
    <n v="25.74"/>
    <n v="58.4"/>
    <n v="84.14"/>
    <n v="13"/>
    <n v="275"/>
    <n v="0"/>
    <n v="26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84.14"/>
    <n v="8.4140000000000006E-2"/>
    <m/>
    <n v="4.9999999999999996E-2"/>
    <n v="3.8083333333333337E-2"/>
    <n v="1.5980000000000001"/>
    <n v="0"/>
    <n v="20"/>
    <s v="BASE DE DATOS"/>
  </r>
  <r>
    <s v="19"/>
    <x v="2"/>
    <s v="ELOR"/>
    <s v="33010993"/>
    <s v="33010993"/>
    <s v="EL"/>
    <s v="CAT 6-3516B-139"/>
    <s v="S"/>
    <n v="2"/>
    <n v="1"/>
    <n v="1.08"/>
    <n v="3.9470000000000001"/>
    <n v="5.0270000000000001"/>
    <n v="30"/>
    <n v="21"/>
    <n v="0"/>
    <n v="15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.0270000000000001"/>
    <n v="5.0270000000000002E-3"/>
    <m/>
    <n v="0.16666666666666666"/>
    <n v="8.3333333333333329E-2"/>
    <n v="1.5980000000000001"/>
    <n v="0"/>
    <n v="20"/>
    <s v="BASE DE DATOS"/>
  </r>
  <r>
    <s v="19"/>
    <x v="2"/>
    <s v="ELOR"/>
    <s v="43094599"/>
    <s v="43094599"/>
    <s v="EL"/>
    <s v="CUMMINS_1 C200(050)"/>
    <s v="S"/>
    <n v="0.20799999999999999"/>
    <n v="0.15"/>
    <n v="5.0170000000000003"/>
    <n v="35.118000000000002"/>
    <n v="40.134999999999998"/>
    <n v="6"/>
    <n v="616"/>
    <n v="0"/>
    <n v="17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0.134999999999998"/>
    <n v="4.0134999999999997E-2"/>
    <m/>
    <n v="1.7333333333333333E-2"/>
    <n v="1.2499999999999999E-2"/>
    <n v="0.31"/>
    <n v="7.1054273576010019E-15"/>
    <n v="20"/>
    <s v="BASE DE DATOS"/>
  </r>
  <r>
    <s v="19"/>
    <x v="2"/>
    <s v="ELOR"/>
    <s v="43094599"/>
    <s v="43094599"/>
    <s v="EL"/>
    <s v="CUMMINS_2 C200(026)"/>
    <s v="S"/>
    <n v="0.20799999999999999"/>
    <n v="0.15"/>
    <n v="4.1580000000000004"/>
    <n v="29.109000000000002"/>
    <n v="33.267000000000003"/>
    <n v="4"/>
    <n v="497"/>
    <n v="0"/>
    <n v="18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3.267000000000003"/>
    <n v="3.3267000000000005E-2"/>
    <m/>
    <n v="1.7333333333333333E-2"/>
    <n v="1.2499999999999999E-2"/>
    <n v="0.31"/>
    <n v="0"/>
    <n v="20"/>
    <s v="BASE DE DATOS"/>
  </r>
  <r>
    <s v="19"/>
    <x v="2"/>
    <s v="ELOR"/>
    <s v="43094599"/>
    <s v="43094599"/>
    <s v="EL"/>
    <s v="Cat. C9-180"/>
    <s v="S"/>
    <n v="0.18"/>
    <n v="0.15"/>
    <n v="5.8929999999999998"/>
    <n v="41.253"/>
    <n v="47.146000000000001"/>
    <n v="4"/>
    <n v="429"/>
    <n v="0"/>
    <n v="26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7.146000000000001"/>
    <n v="4.7146E-2"/>
    <m/>
    <n v="1.4999999999999999E-2"/>
    <n v="1.2499999999999999E-2"/>
    <n v="0.31"/>
    <n v="0"/>
    <n v="20"/>
    <s v="BASE DE DATOS"/>
  </r>
  <r>
    <s v="19"/>
    <x v="2"/>
    <s v="ELOR"/>
    <s v="43094599"/>
    <s v="43094599"/>
    <s v="EL"/>
    <s v="Volvo PentaTWD1010G"/>
    <s v="S"/>
    <n v="0.21"/>
    <n v="0.15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2"/>
    <s v="ELOR"/>
    <s v="53023514"/>
    <s v="53023514"/>
    <s v="EL"/>
    <s v="OLYMPIAN"/>
    <s v="S"/>
    <n v="0.04"/>
    <n v="0.03"/>
    <n v="0.40600000000000003"/>
    <n v="2.4E-2"/>
    <n v="0.43"/>
    <n v="1"/>
    <n v="188"/>
    <n v="0"/>
    <n v="1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2"/>
    <s v="ELOR"/>
    <s v="43095299"/>
    <s v="43095299"/>
    <s v="EL"/>
    <s v="MODASA"/>
    <s v="N"/>
    <n v="3.5000000000000003E-2"/>
    <n v="0"/>
    <n v="0"/>
    <n v="0"/>
    <n v="0"/>
    <n v="0"/>
    <n v="0"/>
    <n v="0"/>
    <n v="0"/>
    <m/>
    <x v="1"/>
    <s v="ELOR43095299MODASAEL"/>
    <s v="Electro Oriente S. A."/>
    <s v="ELOR"/>
    <x v="2"/>
    <s v="C. T. Petropolis"/>
    <x v="22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"/>
    <n v="0"/>
    <m/>
    <n v="0"/>
    <n v="0"/>
    <n v="2.7E-2"/>
    <n v="0"/>
    <n v="20"/>
    <s v="BASE DE DATOS"/>
  </r>
  <r>
    <s v="19"/>
    <x v="2"/>
    <s v="ELOR"/>
    <s v="53026919"/>
    <s v="53026919"/>
    <s v="EL"/>
    <s v="Perkins1 R014001C"/>
    <s v="S"/>
    <n v="0.13600000000000001"/>
    <n v="0.1"/>
    <n v="5.52"/>
    <n v="2.41"/>
    <n v="7.93"/>
    <n v="2"/>
    <n v="176"/>
    <n v="0"/>
    <n v="6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7.93"/>
    <n v="7.9299999999999995E-3"/>
    <m/>
    <n v="1.3600000000000001E-2"/>
    <n v="0.01"/>
    <n v="0.214"/>
    <n v="0"/>
    <n v="20"/>
    <s v="BASE DE DATOS"/>
  </r>
  <r>
    <s v="19"/>
    <x v="2"/>
    <s v="ELOR"/>
    <s v="53026919"/>
    <s v="53026919"/>
    <s v="EL"/>
    <s v="Olympian OLY 1091"/>
    <s v="S"/>
    <n v="0.13200000000000001"/>
    <n v="0.1"/>
    <n v="6.1589999999999998"/>
    <n v="6.1070000000000002"/>
    <n v="12.266"/>
    <n v="3"/>
    <n v="244"/>
    <n v="0"/>
    <n v="7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2.266"/>
    <n v="1.2266000000000001E-2"/>
    <m/>
    <n v="1.32E-2"/>
    <n v="0.01"/>
    <n v="0.214"/>
    <n v="0"/>
    <n v="20"/>
    <s v="BASE DE DATOS"/>
  </r>
  <r>
    <s v="19"/>
    <x v="2"/>
    <s v="ELOR"/>
    <s v="53026919"/>
    <s v="53026919"/>
    <s v="EL"/>
    <s v="Perkins2 R013699C"/>
    <s v="S"/>
    <n v="0.13600000000000001"/>
    <n v="0.1"/>
    <n v="6.8609999999999998"/>
    <n v="6.0730000000000004"/>
    <n v="12.933999999999999"/>
    <n v="2"/>
    <n v="231"/>
    <n v="0"/>
    <n v="6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2.933999999999999"/>
    <n v="1.2933999999999999E-2"/>
    <m/>
    <n v="1.3600000000000001E-2"/>
    <n v="0.01"/>
    <n v="0.214"/>
    <n v="1.7763568394002505E-15"/>
    <n v="20"/>
    <s v="BASE DE DATOS"/>
  </r>
  <r>
    <s v="19"/>
    <x v="2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2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2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2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2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2"/>
    <s v="ELOR"/>
    <s v="43047494"/>
    <s v="43047494"/>
    <s v="EL"/>
    <s v="CAT C-18"/>
    <s v="S"/>
    <n v="0.5"/>
    <n v="0.5"/>
    <n v="37.731999999999999"/>
    <n v="0"/>
    <n v="37.731999999999999"/>
    <n v="5"/>
    <n v="159"/>
    <n v="0"/>
    <n v="1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7.731999999999999"/>
    <n v="3.7732000000000002E-2"/>
    <m/>
    <n v="4.1666666666666664E-2"/>
    <n v="4.1666666666666664E-2"/>
    <n v="0.997"/>
    <n v="0"/>
    <n v="20"/>
    <s v="BASE DE DATOS"/>
  </r>
  <r>
    <s v="19"/>
    <x v="2"/>
    <s v="ELOR"/>
    <s v="43047494"/>
    <s v="43047494"/>
    <s v="EL"/>
    <s v="Cat. D-3512&lt;G3&gt;"/>
    <s v="S"/>
    <n v="0.5"/>
    <n v="0.45"/>
    <n v="21.048999999999999"/>
    <n v="0"/>
    <n v="21.048999999999999"/>
    <n v="0"/>
    <n v="261"/>
    <n v="3"/>
    <n v="1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21.048999999999999"/>
    <n v="2.1048999999999998E-2"/>
    <m/>
    <n v="4.1666666666666664E-2"/>
    <n v="3.7499999999999999E-2"/>
    <n v="0.997"/>
    <n v="0"/>
    <n v="20"/>
    <s v="BASE DE DATOS"/>
  </r>
  <r>
    <s v="19"/>
    <x v="2"/>
    <s v="ELOR"/>
    <s v="43047494"/>
    <s v="43047494"/>
    <s v="EL"/>
    <s v="Volvo Penta TAD1630"/>
    <s v="S"/>
    <n v="0.4"/>
    <n v="0.4"/>
    <n v="0"/>
    <n v="40.816000000000003"/>
    <n v="40.816000000000003"/>
    <n v="5"/>
    <n v="89"/>
    <n v="0"/>
    <n v="80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0.816000000000003"/>
    <n v="4.0816000000000005E-2"/>
    <m/>
    <n v="3.3333333333333333E-2"/>
    <n v="3.3333333333333333E-2"/>
    <n v="0.997"/>
    <n v="0"/>
    <n v="20"/>
    <s v="BASE DE DATOS"/>
  </r>
  <r>
    <s v="19"/>
    <x v="0"/>
    <s v="ELP"/>
    <s v="33034695"/>
    <s v="33034695"/>
    <s v="EL"/>
    <s v="MAK-1"/>
    <s v="S"/>
    <n v="9.34"/>
    <n v="8.9960000000000004"/>
    <n v="0"/>
    <n v="0"/>
    <n v="0"/>
    <n v="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0"/>
    <s v="ELP"/>
    <s v="33034695"/>
    <s v="33034695"/>
    <s v="EL"/>
    <s v="MAK-2"/>
    <s v="S"/>
    <n v="9.34"/>
    <n v="8.5570000000000004"/>
    <n v="0"/>
    <n v="0"/>
    <n v="0"/>
    <n v="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1"/>
    <s v="ELP"/>
    <s v="33034695"/>
    <s v="33034695"/>
    <s v="EL"/>
    <s v="MAK-1"/>
    <s v="S"/>
    <n v="9.34"/>
    <n v="8.9960000000000004"/>
    <n v="10.016999999999999"/>
    <n v="26.661000000000001"/>
    <n v="36.677999999999997"/>
    <n v="0"/>
    <n v="7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36.677999999999997"/>
    <n v="3.6677999999999995E-2"/>
    <m/>
    <n v="0.77833333333333332"/>
    <n v="0.7496666666666667"/>
    <n v="17.510000000000002"/>
    <n v="0"/>
    <n v="28"/>
    <s v="BASE DE DATOS"/>
  </r>
  <r>
    <s v="19"/>
    <x v="1"/>
    <s v="ELP"/>
    <s v="33034695"/>
    <s v="33034695"/>
    <s v="EL"/>
    <s v="MAK-2"/>
    <s v="S"/>
    <n v="9.34"/>
    <n v="8.5570000000000004"/>
    <n v="8.9130000000000003"/>
    <n v="19.027000000000001"/>
    <n v="27.94"/>
    <n v="0"/>
    <n v="6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27.94"/>
    <n v="2.794E-2"/>
    <m/>
    <n v="0.77833333333333332"/>
    <n v="0.7130833333333334"/>
    <n v="17.510000000000002"/>
    <n v="0"/>
    <n v="28"/>
    <s v="BASE DE DATOS"/>
  </r>
  <r>
    <s v="19"/>
    <x v="2"/>
    <s v="ELP"/>
    <s v="33034695"/>
    <s v="33034695"/>
    <s v="EL"/>
    <s v="MAK-1"/>
    <s v="S"/>
    <n v="9.34"/>
    <n v="8.9960000000000004"/>
    <n v="0"/>
    <n v="0"/>
    <n v="0"/>
    <n v="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2"/>
    <s v="ELP"/>
    <s v="33034695"/>
    <s v="33034695"/>
    <s v="EL"/>
    <s v="MAK-2"/>
    <s v="S"/>
    <n v="9.34"/>
    <n v="8.5570000000000004"/>
    <n v="0"/>
    <n v="0"/>
    <n v="0"/>
    <n v="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2"/>
    <s v="ELSE"/>
    <s v="23005600"/>
    <s v="23005600"/>
    <s v="EL"/>
    <s v="CUMMINS-7"/>
    <s v="S"/>
    <n v="1.825"/>
    <n v="1.2"/>
    <n v="2.0169999999999999"/>
    <n v="7.665"/>
    <n v="9.6820000000000004"/>
    <n v="0"/>
    <n v="20"/>
    <n v="724"/>
    <n v="2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9.6820000000000004"/>
    <n v="9.6819999999999996E-3"/>
    <m/>
    <n v="0.15166666666666667"/>
    <n v="9.9999999999999992E-2"/>
    <n v="0.83"/>
    <n v="0"/>
    <n v="22"/>
    <s v="BASE DE DATOS"/>
  </r>
  <r>
    <s v="19"/>
    <x v="2"/>
    <s v="ELSE"/>
    <s v="23006600"/>
    <s v="23006600"/>
    <s v="EL"/>
    <s v="Cummins_Ottomotores"/>
    <s v="S"/>
    <n v="0.8"/>
    <n v="0.45"/>
    <n v="0.14299999999999999"/>
    <n v="0.54300000000000004"/>
    <n v="0.68600000000000005"/>
    <n v="0"/>
    <n v="3"/>
    <n v="741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.68600000000000005"/>
    <n v="6.8600000000000009E-4"/>
    <m/>
    <n v="6.6666666666666666E-2"/>
    <n v="3.7499999999999999E-2"/>
    <n v="0.45"/>
    <n v="0"/>
    <n v="22"/>
    <s v="BASE DE DATOS"/>
  </r>
  <r>
    <s v="19"/>
    <x v="2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2"/>
    <s v="UCAYAL"/>
    <s v="23201005"/>
    <s v="23201005"/>
    <s v="EL"/>
    <s v="CAT 3512"/>
    <s v="S"/>
    <n v="0.5"/>
    <n v="0.3"/>
    <n v="12.236000000000001"/>
    <n v="19.734000000000002"/>
    <n v="31.97"/>
    <n v="0"/>
    <n v="293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1.97"/>
    <n v="3.1969999999999998E-2"/>
    <m/>
    <n v="4.1666666666666664E-2"/>
    <n v="2.4999999999999998E-2"/>
    <n v="0.8"/>
    <n v="3.5527136788005009E-15"/>
    <n v="23"/>
    <s v="BASE DE DATOS"/>
  </r>
  <r>
    <s v="19"/>
    <x v="2"/>
    <s v="UCAYAL"/>
    <s v="23201005"/>
    <s v="23201005"/>
    <s v="EL"/>
    <s v="CUMMINS"/>
    <s v="S"/>
    <n v="1"/>
    <n v="0.9"/>
    <n v="1.996"/>
    <n v="3.1850000000000001"/>
    <n v="5.181"/>
    <n v="0"/>
    <n v="16"/>
    <n v="0"/>
    <n v="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5.181"/>
    <n v="5.1809999999999998E-3"/>
    <m/>
    <n v="8.3333333333333329E-2"/>
    <n v="7.4999999999999997E-2"/>
    <n v="0.8"/>
    <n v="0"/>
    <n v="23"/>
    <s v="BASE DE DATOS"/>
  </r>
  <r>
    <s v="19"/>
    <x v="2"/>
    <s v="UCAYAL"/>
    <s v="23201005"/>
    <s v="23201005"/>
    <s v="EL"/>
    <s v="CAT 3412C-I"/>
    <s v="S"/>
    <n v="0.59099999999999997"/>
    <n v="0.5"/>
    <n v="25.265999999999998"/>
    <n v="16.971"/>
    <n v="42.237000000000002"/>
    <n v="0"/>
    <n v="148"/>
    <n v="0"/>
    <n v="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2.237000000000002"/>
    <n v="4.2237000000000004E-2"/>
    <m/>
    <n v="4.9249999999999995E-2"/>
    <n v="4.1666666666666664E-2"/>
    <n v="0.8"/>
    <n v="-7.1054273576010019E-15"/>
    <n v="23"/>
    <s v="BASE DE DATOS"/>
  </r>
  <r>
    <s v="19"/>
    <x v="2"/>
    <s v="UCAYAL"/>
    <s v="23201005"/>
    <s v="23201005"/>
    <s v="EL"/>
    <s v="CAT 3412C-II"/>
    <s v="S"/>
    <n v="0.59099999999999997"/>
    <n v="0.5"/>
    <n v="21.417999999999999"/>
    <n v="29.648"/>
    <n v="51.066000000000003"/>
    <n v="0"/>
    <n v="172"/>
    <n v="0"/>
    <n v="4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51.066000000000003"/>
    <n v="5.1066E-2"/>
    <m/>
    <n v="4.9249999999999995E-2"/>
    <n v="4.1666666666666664E-2"/>
    <n v="0.8"/>
    <n v="0"/>
    <n v="23"/>
    <s v="BASE DE DATOS"/>
  </r>
  <r>
    <s v="19"/>
    <x v="2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2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2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2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2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2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2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2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2"/>
    <s v="ENEGEN"/>
    <s v="33002293"/>
    <s v="33002293"/>
    <s v="TG"/>
    <s v="TG-5"/>
    <s v="S"/>
    <n v="59.6"/>
    <n v="52.429000000000002"/>
    <n v="30.684000000000001"/>
    <n v="124.22499999999999"/>
    <n v="154.90899999999999"/>
    <n v="144"/>
    <n v="4.05"/>
    <n v="81.38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54.90899999999999"/>
    <n v="0.15490899999999999"/>
    <m/>
    <n v="4.9666666666666668"/>
    <n v="4.3690833333333332"/>
    <n v="362.82900000000001"/>
    <n v="0"/>
    <n v="44"/>
    <s v="BASE DE DATOS"/>
  </r>
  <r>
    <s v="19"/>
    <x v="2"/>
    <s v="ENEGEN"/>
    <s v="33002293"/>
    <s v="33002293"/>
    <s v="TG"/>
    <s v="TG-6"/>
    <s v="S"/>
    <n v="59.6"/>
    <n v="53.21"/>
    <n v="0"/>
    <n v="0"/>
    <n v="0"/>
    <n v="228.35"/>
    <n v="0"/>
    <n v="515.65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2"/>
    <s v="ENEGEN"/>
    <s v="33002293"/>
    <s v="33002293"/>
    <s v="TG"/>
    <s v="TG-7"/>
    <s v="S"/>
    <n v="127.5"/>
    <n v="124.746"/>
    <n v="3149.538"/>
    <n v="7917.4740000000002"/>
    <n v="11067.012000000001"/>
    <n v="0"/>
    <n v="165.57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1067.012000000001"/>
    <n v="11.067012"/>
    <m/>
    <n v="10.625"/>
    <n v="10.3955"/>
    <n v="362.82900000000001"/>
    <n v="0"/>
    <n v="44"/>
    <s v="BASE DE DATOS"/>
  </r>
  <r>
    <s v="19"/>
    <x v="2"/>
    <s v="ENEGEN"/>
    <s v="33002293"/>
    <s v="33002293"/>
    <s v="TG"/>
    <s v="TG-8"/>
    <s v="S"/>
    <n v="200"/>
    <n v="188.20699999999999"/>
    <n v="3381.201"/>
    <n v="10258.634"/>
    <n v="13639.834999999999"/>
    <n v="0"/>
    <n v="80.069999999999993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3639.834999999999"/>
    <n v="13.639835"/>
    <m/>
    <n v="16.666666666666668"/>
    <n v="15.683916666666667"/>
    <n v="362.82900000000001"/>
    <n v="0"/>
    <n v="44"/>
    <s v="BASE DE DATOS"/>
  </r>
  <r>
    <s v="19"/>
    <x v="2"/>
    <s v="ENEGEN"/>
    <s v="33028294"/>
    <s v="33028294"/>
    <s v="TG"/>
    <s v="TG-3"/>
    <s v="S"/>
    <n v="170"/>
    <n v="151.05000000000001"/>
    <n v="18919.796999999999"/>
    <n v="62304.307000000001"/>
    <n v="81224.104000000007"/>
    <n v="0"/>
    <n v="687.93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1224.104000000007"/>
    <n v="81.224104000000011"/>
    <m/>
    <n v="14.166666666666666"/>
    <n v="12.5875"/>
    <n v="459.71600000000001"/>
    <n v="-1.4551915228366852E-11"/>
    <n v="44"/>
    <s v="BASE DE DATOS"/>
  </r>
  <r>
    <s v="19"/>
    <x v="2"/>
    <s v="ENEGEN"/>
    <s v="33028294"/>
    <s v="33028294"/>
    <s v="TG"/>
    <s v="TG-4"/>
    <s v="S"/>
    <n v="170"/>
    <n v="149.202"/>
    <n v="18387.155999999999"/>
    <n v="57460.627999999997"/>
    <n v="75847.785000000003"/>
    <n v="24.42"/>
    <n v="645.08000000000004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75847.785000000003"/>
    <n v="75.847785000000002"/>
    <m/>
    <n v="14.166666666666666"/>
    <n v="12.4335"/>
    <n v="459.71600000000001"/>
    <n v="-1.0000000038417056E-3"/>
    <n v="44"/>
    <s v="BASE DE DATOS"/>
  </r>
  <r>
    <s v="19"/>
    <x v="2"/>
    <s v="ENEGEN"/>
    <s v="33028294"/>
    <s v="33028294"/>
    <s v="TV"/>
    <s v="TV-7"/>
    <s v="S"/>
    <n v="184"/>
    <n v="183.52"/>
    <n v="20677.424999999999"/>
    <n v="66921.505999999994"/>
    <n v="87598.930999999997"/>
    <n v="0"/>
    <n v="744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7598.930999999997"/>
    <n v="87.598930999999993"/>
    <m/>
    <n v="15.333333333333334"/>
    <n v="15.293333333333335"/>
    <n v="459.71600000000001"/>
    <n v="0"/>
    <n v="44"/>
    <s v="BASE DE DATOS"/>
  </r>
  <r>
    <s v="19"/>
    <x v="0"/>
    <s v="ENEPIU"/>
    <s v="33024793"/>
    <s v="33024793"/>
    <s v="TG"/>
    <s v="Unidad TG-6"/>
    <s v="N"/>
    <n v="51.39"/>
    <n v="51.28"/>
    <n v="0"/>
    <n v="217.95"/>
    <n v="217.95"/>
    <n v="0"/>
    <n v="6.87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217.95"/>
    <n v="0.21794999999999998"/>
    <m/>
    <n v="4.2824999999999998"/>
    <n v="4.230666666666667"/>
    <n v="51.709000000000003"/>
    <n v="0"/>
    <n v="45"/>
    <s v="BASE DE DATOS"/>
  </r>
  <r>
    <s v="19"/>
    <x v="0"/>
    <s v="ENEPIU"/>
    <s v="33070996"/>
    <s v="33070996"/>
    <s v="TG"/>
    <s v="Unid. TG-4"/>
    <s v="S"/>
    <n v="101.3"/>
    <n v="105.947"/>
    <n v="11717.37"/>
    <n v="37379.24"/>
    <n v="49096.61"/>
    <n v="100.65"/>
    <n v="643.35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49096.61"/>
    <n v="49.096609999999998"/>
    <m/>
    <n v="8.4416666666666664"/>
    <n v="8.8289166666666663"/>
    <n v="103.69"/>
    <n v="0"/>
    <n v="45"/>
    <s v="BASE DE DATOS"/>
  </r>
  <r>
    <s v="19"/>
    <x v="0"/>
    <s v="ENEPIU"/>
    <s v="33282311"/>
    <s v="33282311"/>
    <s v="TG"/>
    <s v="Unid. TG-5"/>
    <s v="S"/>
    <n v="177.65"/>
    <n v="187.46199999999999"/>
    <n v="2011.8"/>
    <n v="4235.25"/>
    <n v="6247.05"/>
    <n v="0"/>
    <n v="89.13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6247.05"/>
    <n v="6.2470499999999998"/>
    <m/>
    <n v="14.804166666666667"/>
    <n v="15.621833333333333"/>
    <n v="191.06"/>
    <n v="0"/>
    <n v="45"/>
    <s v="BASE DE DATOS"/>
  </r>
  <r>
    <s v="19"/>
    <x v="0"/>
    <s v="FENIXP"/>
    <s v="33162508"/>
    <s v="33162508"/>
    <s v="CC"/>
    <s v="TG11"/>
    <s v="S"/>
    <n v="193.4"/>
    <n v="190.15199999999999"/>
    <n v="23202.77"/>
    <n v="106985.126"/>
    <n v="130187.89599999999"/>
    <n v="0"/>
    <n v="733.5"/>
    <n v="10.5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0187.89599999999"/>
    <n v="130.18789599999999"/>
    <m/>
    <n v="16.116666666666667"/>
    <n v="15.845999999999998"/>
    <n v="566.31399999999996"/>
    <n v="1.4551915228366852E-11"/>
    <n v="49"/>
    <s v="BASE DE DATOS"/>
  </r>
  <r>
    <s v="19"/>
    <x v="0"/>
    <s v="FENIXP"/>
    <s v="33162508"/>
    <s v="33162508"/>
    <s v="CC"/>
    <s v="TG12"/>
    <s v="S"/>
    <n v="193.4"/>
    <n v="187.631"/>
    <n v="21454.420999999998"/>
    <n v="97195.448999999993"/>
    <n v="118649.87"/>
    <n v="61.25"/>
    <n v="672.25"/>
    <n v="10.5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8649.87"/>
    <n v="118.64986999999999"/>
    <m/>
    <n v="16.116666666666667"/>
    <n v="15.635916666666667"/>
    <n v="566.31399999999996"/>
    <n v="0"/>
    <n v="49"/>
    <s v="BASE DE DATOS"/>
  </r>
  <r>
    <s v="19"/>
    <x v="0"/>
    <s v="FENIXP"/>
    <s v="33162508"/>
    <s v="33162508"/>
    <s v="CC"/>
    <s v="TV10"/>
    <s v="S"/>
    <n v="192"/>
    <n v="189.40899999999999"/>
    <n v="22422.196"/>
    <n v="103097.645"/>
    <n v="125519.841"/>
    <n v="0"/>
    <n v="725"/>
    <n v="19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5519.841"/>
    <n v="125.519841"/>
    <m/>
    <n v="16"/>
    <n v="15.784083333333333"/>
    <n v="566.31399999999996"/>
    <n v="0"/>
    <n v="49"/>
    <s v="BASE DE DATOS"/>
  </r>
  <r>
    <s v="19"/>
    <x v="1"/>
    <s v="FENIXP"/>
    <s v="33162508"/>
    <s v="33162508"/>
    <s v="CC"/>
    <s v="TG11"/>
    <s v="S"/>
    <n v="193.4"/>
    <n v="190.15199999999999"/>
    <n v="20839.969000000001"/>
    <n v="90463.539000000004"/>
    <n v="111303.508"/>
    <n v="0"/>
    <n v="672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1303.508"/>
    <n v="111.30350800000001"/>
    <m/>
    <n v="16.116666666666667"/>
    <n v="15.845999999999998"/>
    <n v="566.31399999999996"/>
    <n v="0"/>
    <n v="49"/>
    <s v="BASE DE DATOS"/>
  </r>
  <r>
    <s v="19"/>
    <x v="1"/>
    <s v="FENIXP"/>
    <s v="33162508"/>
    <s v="33162508"/>
    <s v="CC"/>
    <s v="TG12"/>
    <s v="S"/>
    <n v="193.4"/>
    <n v="187.631"/>
    <n v="20826.708999999999"/>
    <n v="90468.758000000002"/>
    <n v="111295.467"/>
    <n v="0"/>
    <n v="672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1295.467"/>
    <n v="111.295467"/>
    <m/>
    <n v="16.116666666666667"/>
    <n v="15.635916666666667"/>
    <n v="566.31399999999996"/>
    <n v="0"/>
    <n v="49"/>
    <s v="BASE DE DATOS"/>
  </r>
  <r>
    <s v="19"/>
    <x v="1"/>
    <s v="FENIXP"/>
    <s v="33162508"/>
    <s v="33162508"/>
    <s v="CC"/>
    <s v="TV10"/>
    <s v="S"/>
    <n v="192"/>
    <n v="189.40899999999999"/>
    <n v="21805.050999999999"/>
    <n v="98138.748999999996"/>
    <n v="119943.8"/>
    <n v="0"/>
    <n v="672"/>
    <n v="0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9943.8"/>
    <n v="119.9438"/>
    <m/>
    <n v="16"/>
    <n v="15.784083333333333"/>
    <n v="566.31399999999996"/>
    <n v="-1.4551915228366852E-11"/>
    <n v="49"/>
    <s v="BASE DE DATOS"/>
  </r>
  <r>
    <s v="19"/>
    <x v="2"/>
    <s v="FENIXP"/>
    <s v="33162508"/>
    <s v="33162508"/>
    <s v="CC"/>
    <s v="TG11"/>
    <s v="S"/>
    <n v="193.4"/>
    <n v="190.15199999999999"/>
    <n v="12856.599"/>
    <n v="56583.313000000002"/>
    <n v="69439.911999999997"/>
    <n v="182.87"/>
    <n v="312.25"/>
    <n v="431.75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9439.911999999997"/>
    <n v="69.439911999999993"/>
    <m/>
    <n v="16.116666666666667"/>
    <n v="15.845999999999998"/>
    <n v="566.31399999999996"/>
    <n v="0"/>
    <n v="49"/>
    <s v="BASE DE DATOS"/>
  </r>
  <r>
    <s v="19"/>
    <x v="2"/>
    <s v="FENIXP"/>
    <s v="33162508"/>
    <s v="33162508"/>
    <s v="CC"/>
    <s v="TG12"/>
    <s v="S"/>
    <n v="193.4"/>
    <n v="187.631"/>
    <n v="12782.018"/>
    <n v="56615.116999999998"/>
    <n v="69397.134999999995"/>
    <n v="181.12"/>
    <n v="313"/>
    <n v="431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9397.134999999995"/>
    <n v="69.397134999999992"/>
    <m/>
    <n v="16.116666666666667"/>
    <n v="15.635916666666667"/>
    <n v="566.31399999999996"/>
    <n v="0"/>
    <n v="49"/>
    <s v="BASE DE DATOS"/>
  </r>
  <r>
    <s v="19"/>
    <x v="2"/>
    <s v="FENIXP"/>
    <s v="33162508"/>
    <s v="33162508"/>
    <s v="CC"/>
    <s v="TV10"/>
    <s v="S"/>
    <n v="192"/>
    <n v="189.40899999999999"/>
    <n v="13474.992"/>
    <n v="62408.025999999998"/>
    <n v="75883.017999999996"/>
    <n v="186.44"/>
    <n v="312.75"/>
    <n v="431.25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75883.017999999996"/>
    <n v="75.883017999999993"/>
    <m/>
    <n v="16"/>
    <n v="15.784083333333333"/>
    <n v="566.31399999999996"/>
    <n v="0"/>
    <n v="49"/>
    <s v="BASE DE DATOS"/>
  </r>
  <r>
    <s v="19"/>
    <x v="2"/>
    <s v="GENRNT"/>
    <s v="33372916"/>
    <s v="33372916"/>
    <s v="EL"/>
    <s v="G-1"/>
    <s v="S"/>
    <n v="11.6"/>
    <n v="11.124000000000001"/>
    <n v="1103.9639999999999"/>
    <n v="2863.623"/>
    <n v="3967.587"/>
    <n v="63"/>
    <n v="458"/>
    <n v="0"/>
    <n v="733.92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967.587"/>
    <n v="3.967587"/>
    <m/>
    <n v="0.96666666666666667"/>
    <n v="0.9275000000000001"/>
    <n v="62.497999999999998"/>
    <n v="0"/>
    <n v="52"/>
    <s v="BASE DE DATOS"/>
  </r>
  <r>
    <s v="19"/>
    <x v="2"/>
    <s v="GENRNT"/>
    <s v="33372916"/>
    <s v="33372916"/>
    <s v="EL"/>
    <s v="G-2"/>
    <s v="S"/>
    <n v="11.6"/>
    <n v="10.958"/>
    <n v="926.86500000000001"/>
    <n v="2814.4690000000001"/>
    <n v="3741.3339999999998"/>
    <n v="183"/>
    <n v="433"/>
    <n v="0"/>
    <n v="441.37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741.3339999999998"/>
    <n v="3.7413339999999997"/>
    <m/>
    <n v="0.96666666666666667"/>
    <n v="0.91683333333333339"/>
    <n v="62.497999999999998"/>
    <n v="0"/>
    <n v="52"/>
    <s v="BASE DE DATOS"/>
  </r>
  <r>
    <s v="19"/>
    <x v="2"/>
    <s v="GENRNT"/>
    <s v="33372916"/>
    <s v="33372916"/>
    <s v="EL"/>
    <s v="G-3"/>
    <s v="S"/>
    <n v="11.6"/>
    <n v="11.334"/>
    <n v="1161.4179999999999"/>
    <n v="3267.107"/>
    <n v="4428.5249999999996"/>
    <n v="90"/>
    <n v="512"/>
    <n v="0"/>
    <n v="417.12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428.5249999999996"/>
    <n v="4.4285249999999996"/>
    <m/>
    <n v="0.96666666666666667"/>
    <n v="0.9448333333333333"/>
    <n v="62.497999999999998"/>
    <n v="0"/>
    <n v="52"/>
    <s v="BASE DE DATOS"/>
  </r>
  <r>
    <s v="19"/>
    <x v="2"/>
    <s v="GENRNT"/>
    <s v="33372916"/>
    <s v="33372916"/>
    <s v="EL"/>
    <s v="G-4"/>
    <s v="S"/>
    <n v="11.6"/>
    <n v="11.143000000000001"/>
    <n v="1032.393"/>
    <n v="3081.18"/>
    <n v="4113.5730000000003"/>
    <n v="78"/>
    <n v="480"/>
    <n v="0"/>
    <n v="679.82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113.5730000000003"/>
    <n v="4.1135730000000006"/>
    <m/>
    <n v="0.96666666666666667"/>
    <n v="0.92858333333333343"/>
    <n v="62.497999999999998"/>
    <n v="0"/>
    <n v="52"/>
    <s v="BASE DE DATOS"/>
  </r>
  <r>
    <s v="19"/>
    <x v="2"/>
    <s v="GENRNT"/>
    <s v="33372916"/>
    <s v="33372916"/>
    <s v="EL"/>
    <s v="G-5"/>
    <s v="S"/>
    <n v="11.6"/>
    <n v="11.194000000000001"/>
    <n v="1262.317"/>
    <n v="3351.0450000000001"/>
    <n v="4613.3620000000001"/>
    <n v="28"/>
    <n v="534"/>
    <n v="0"/>
    <n v="520.26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613.3620000000001"/>
    <n v="4.6133620000000004"/>
    <m/>
    <n v="0.96666666666666667"/>
    <n v="0.9328333333333334"/>
    <n v="62.497999999999998"/>
    <n v="0"/>
    <n v="52"/>
    <s v="BASE DE DATOS"/>
  </r>
  <r>
    <s v="19"/>
    <x v="2"/>
    <s v="GENRNT"/>
    <s v="33372916"/>
    <s v="33372916"/>
    <s v="EL"/>
    <s v="G-6"/>
    <s v="S"/>
    <n v="11.6"/>
    <n v="11.186"/>
    <n v="1052.9749999999999"/>
    <n v="3532.538"/>
    <n v="4585.5129999999999"/>
    <n v="126"/>
    <n v="500"/>
    <n v="0"/>
    <n v="560.73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585.5129999999999"/>
    <n v="4.5855129999999997"/>
    <m/>
    <n v="0.96666666666666667"/>
    <n v="0.9321666666666667"/>
    <n v="62.497999999999998"/>
    <n v="0"/>
    <n v="52"/>
    <s v="BASE DE DATOS"/>
  </r>
  <r>
    <s v="19"/>
    <x v="2"/>
    <s v="GENRNT"/>
    <s v="33372916"/>
    <s v="33372916"/>
    <s v="EL"/>
    <s v="G-7"/>
    <s v="S"/>
    <n v="11.6"/>
    <n v="11.159000000000001"/>
    <n v="1091.7550000000001"/>
    <n v="3680.0949999999998"/>
    <n v="4771.8500000000004"/>
    <n v="150"/>
    <n v="508"/>
    <n v="0.55000000000000004"/>
    <n v="567.20000000000005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71.8500000000004"/>
    <n v="4.7718500000000006"/>
    <m/>
    <n v="0.96666666666666667"/>
    <n v="0.92991666666666672"/>
    <n v="62.497999999999998"/>
    <n v="0"/>
    <n v="52"/>
    <s v="BASE DE DATOS"/>
  </r>
  <r>
    <s v="19"/>
    <x v="0"/>
    <s v="KALLPA"/>
    <s v="33145006"/>
    <s v="33145006"/>
    <s v="TG"/>
    <s v="TG1"/>
    <s v="S"/>
    <n v="187.07300000000001"/>
    <n v="187.07300000000001"/>
    <n v="10410.679"/>
    <n v="42365.587"/>
    <n v="52776.266000000003"/>
    <n v="0"/>
    <n v="351.65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2776.266000000003"/>
    <n v="52.776266000000007"/>
    <m/>
    <n v="15"/>
    <n v="15.589416666666667"/>
    <n v="863.41700000000003"/>
    <n v="0"/>
    <n v="63"/>
    <s v="BASE DE DATOS"/>
  </r>
  <r>
    <s v="19"/>
    <x v="0"/>
    <s v="KALLPA"/>
    <s v="33145006"/>
    <s v="33145006"/>
    <s v="TG"/>
    <s v="TG2"/>
    <s v="S"/>
    <n v="191.429"/>
    <n v="191.429"/>
    <n v="4516.393"/>
    <n v="21399.181"/>
    <n v="25915.574000000001"/>
    <n v="0"/>
    <n v="182.22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5915.574000000001"/>
    <n v="25.915573999999999"/>
    <m/>
    <n v="18"/>
    <n v="15.952416666666666"/>
    <n v="863.41700000000003"/>
    <n v="0"/>
    <n v="63"/>
    <s v="BASE DE DATOS"/>
  </r>
  <r>
    <s v="19"/>
    <x v="0"/>
    <s v="KALLPA"/>
    <s v="33145006"/>
    <s v="33145006"/>
    <s v="TG"/>
    <s v="TG3"/>
    <s v="S"/>
    <n v="193.74799999999999"/>
    <n v="193.74799999999999"/>
    <n v="8051.2380000000003"/>
    <n v="39672.271999999997"/>
    <n v="47723.51"/>
    <n v="0"/>
    <n v="312.75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7723.51"/>
    <n v="47.723510000000005"/>
    <m/>
    <n v="19.416666666666668"/>
    <n v="16.145666666666667"/>
    <n v="863.41700000000003"/>
    <n v="-7.2759576141834259E-12"/>
    <n v="63"/>
    <s v="BASE DE DATOS"/>
  </r>
  <r>
    <s v="19"/>
    <x v="0"/>
    <s v="KALLPA"/>
    <s v="33170108"/>
    <s v="33170108"/>
    <s v="TG"/>
    <s v="TG5"/>
    <s v="S"/>
    <n v="195.428"/>
    <n v="195.428"/>
    <n v="5175.4449999999997"/>
    <n v="18823.939999999999"/>
    <n v="23999.384999999998"/>
    <n v="0"/>
    <n v="163.22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3999.384999999998"/>
    <n v="23.999384999999997"/>
    <m/>
    <n v="16.041666666666668"/>
    <n v="16.285666666666668"/>
    <n v="195.428"/>
    <n v="0"/>
    <n v="63"/>
    <s v="BASE DE DATOS"/>
  </r>
  <r>
    <s v="19"/>
    <x v="0"/>
    <s v="KALLPA"/>
    <s v="33145006"/>
    <s v="33145006"/>
    <s v="TV"/>
    <s v="TV"/>
    <s v="S"/>
    <n v="291.16699999999997"/>
    <n v="291.16699999999997"/>
    <n v="9462.4220000000005"/>
    <n v="51393.315999999999"/>
    <n v="60855.737999999998"/>
    <n v="0"/>
    <n v="294.52999999999997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0855.737999999998"/>
    <n v="60.855737999999995"/>
    <m/>
    <n v="29.166666666666668"/>
    <n v="24.263916666666663"/>
    <n v="863.41700000000003"/>
    <n v="0"/>
    <n v="63"/>
    <s v="BASE DE DATOS"/>
  </r>
  <r>
    <s v="19"/>
    <x v="1"/>
    <s v="KALLPA"/>
    <s v="33145006"/>
    <s v="33145006"/>
    <s v="TG"/>
    <s v="TG1"/>
    <s v="S"/>
    <n v="187.07300000000001"/>
    <n v="187.07300000000001"/>
    <n v="14570.386"/>
    <n v="57661.271999999997"/>
    <n v="72231.657999999996"/>
    <n v="1"/>
    <n v="523.23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72231.657999999996"/>
    <n v="72.231657999999996"/>
    <m/>
    <n v="15"/>
    <n v="15.589416666666667"/>
    <n v="863.41700000000003"/>
    <n v="0"/>
    <n v="63"/>
    <s v="BASE DE DATOS"/>
  </r>
  <r>
    <s v="19"/>
    <x v="1"/>
    <s v="KALLPA"/>
    <s v="33145006"/>
    <s v="33145006"/>
    <s v="TG"/>
    <s v="TG2"/>
    <s v="S"/>
    <n v="191.429"/>
    <n v="191.429"/>
    <n v="3442.4540000000002"/>
    <n v="9993.31"/>
    <n v="13435.763999999999"/>
    <n v="3.56"/>
    <n v="102.42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435.763999999999"/>
    <n v="13.435763999999999"/>
    <m/>
    <n v="18"/>
    <n v="15.952416666666666"/>
    <n v="863.41700000000003"/>
    <n v="0"/>
    <n v="63"/>
    <s v="BASE DE DATOS"/>
  </r>
  <r>
    <s v="19"/>
    <x v="1"/>
    <s v="KALLPA"/>
    <s v="33145006"/>
    <s v="33145006"/>
    <s v="TG"/>
    <s v="TG3"/>
    <s v="S"/>
    <n v="193.74799999999999"/>
    <n v="193.74799999999999"/>
    <n v="13382.183000000001"/>
    <n v="53242.572999999997"/>
    <n v="66624.755999999994"/>
    <n v="1.52"/>
    <n v="486.05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6624.755999999994"/>
    <n v="66.624755999999991"/>
    <m/>
    <n v="19.416666666666668"/>
    <n v="16.145666666666667"/>
    <n v="863.41700000000003"/>
    <n v="0"/>
    <n v="63"/>
    <s v="BASE DE DATOS"/>
  </r>
  <r>
    <s v="19"/>
    <x v="1"/>
    <s v="KALLPA"/>
    <s v="33170108"/>
    <s v="33170108"/>
    <s v="TG"/>
    <s v="TG5"/>
    <s v="S"/>
    <n v="195.428"/>
    <n v="195.428"/>
    <n v="14941.373"/>
    <n v="36731.408000000003"/>
    <n v="51672.781000000003"/>
    <n v="0"/>
    <n v="378.42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1672.781000000003"/>
    <n v="51.672781000000001"/>
    <m/>
    <n v="16.041666666666668"/>
    <n v="16.285666666666668"/>
    <n v="195.428"/>
    <n v="0"/>
    <n v="63"/>
    <s v="BASE DE DATOS"/>
  </r>
  <r>
    <s v="19"/>
    <x v="1"/>
    <s v="KALLPA"/>
    <s v="33145006"/>
    <s v="33145006"/>
    <s v="TV"/>
    <s v="TV"/>
    <s v="S"/>
    <n v="291.16699999999997"/>
    <n v="291.16699999999997"/>
    <n v="11031.398999999999"/>
    <n v="52800.887000000002"/>
    <n v="63832.286"/>
    <n v="0"/>
    <n v="406.7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3832.286"/>
    <n v="63.832286000000003"/>
    <m/>
    <n v="29.166666666666668"/>
    <n v="24.263916666666663"/>
    <n v="863.41700000000003"/>
    <n v="0"/>
    <n v="63"/>
    <s v="BASE DE DATOS"/>
  </r>
  <r>
    <s v="19"/>
    <x v="2"/>
    <s v="KALLPA"/>
    <s v="33145006"/>
    <s v="33145006"/>
    <s v="TG"/>
    <s v="TG1"/>
    <s v="S"/>
    <n v="187.07300000000001"/>
    <n v="187.07300000000001"/>
    <n v="3620.5010000000002"/>
    <n v="16840.511999999999"/>
    <n v="20461.012999999999"/>
    <n v="0"/>
    <n v="152.47999999999999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0461.012999999999"/>
    <n v="20.461012999999998"/>
    <m/>
    <n v="15"/>
    <n v="15.589416666666667"/>
    <n v="863.41700000000003"/>
    <n v="0"/>
    <n v="63"/>
    <s v="BASE DE DATOS"/>
  </r>
  <r>
    <s v="19"/>
    <x v="2"/>
    <s v="KALLPA"/>
    <s v="33145006"/>
    <s v="33145006"/>
    <s v="TG"/>
    <s v="TG2"/>
    <s v="S"/>
    <n v="191.429"/>
    <n v="191.429"/>
    <n v="14354.134"/>
    <n v="67494.146999999997"/>
    <n v="81848.281000000003"/>
    <n v="20.85"/>
    <n v="604.78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1848.281000000003"/>
    <n v="81.848281"/>
    <m/>
    <n v="18"/>
    <n v="15.952416666666666"/>
    <n v="863.41700000000003"/>
    <n v="0"/>
    <n v="63"/>
    <s v="BASE DE DATOS"/>
  </r>
  <r>
    <s v="19"/>
    <x v="2"/>
    <s v="KALLPA"/>
    <s v="33145006"/>
    <s v="33145006"/>
    <s v="TG"/>
    <s v="TG3"/>
    <s v="S"/>
    <n v="193.74799999999999"/>
    <n v="193.74799999999999"/>
    <n v="17126.151000000002"/>
    <n v="78223.365999999995"/>
    <n v="95349.517000000007"/>
    <n v="1.9"/>
    <n v="698.57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95349.517000000007"/>
    <n v="95.349517000000006"/>
    <m/>
    <n v="19.416666666666668"/>
    <n v="16.145666666666667"/>
    <n v="863.41700000000003"/>
    <n v="-1.4551915228366852E-11"/>
    <n v="63"/>
    <s v="BASE DE DATOS"/>
  </r>
  <r>
    <s v="19"/>
    <x v="2"/>
    <s v="KALLPA"/>
    <s v="33170108"/>
    <s v="33170108"/>
    <s v="TG"/>
    <s v="TG5"/>
    <s v="S"/>
    <n v="195.428"/>
    <n v="195.428"/>
    <n v="13394.536"/>
    <n v="32509.063999999998"/>
    <n v="45903.6"/>
    <n v="0"/>
    <n v="352.52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5903.6"/>
    <n v="45.903599999999997"/>
    <m/>
    <n v="16.041666666666668"/>
    <n v="16.285666666666668"/>
    <n v="195.428"/>
    <n v="0"/>
    <n v="63"/>
    <s v="BASE DE DATOS"/>
  </r>
  <r>
    <s v="19"/>
    <x v="2"/>
    <s v="KALLPA"/>
    <s v="33145006"/>
    <s v="33145006"/>
    <s v="TV"/>
    <s v="TV"/>
    <s v="S"/>
    <n v="291.16699999999997"/>
    <n v="291.16699999999997"/>
    <n v="18646.282999999999"/>
    <n v="88364.17"/>
    <n v="107010.45299999999"/>
    <n v="0"/>
    <n v="672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7010.45299999999"/>
    <n v="107.010453"/>
    <m/>
    <n v="29.166666666666668"/>
    <n v="24.263916666666663"/>
    <n v="863.41700000000003"/>
    <n v="0"/>
    <n v="63"/>
    <s v="BASE DE DATOS"/>
  </r>
  <r>
    <s v="19"/>
    <x v="0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0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0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0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1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1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1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1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2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2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2"/>
    <s v="SAMAYI"/>
    <s v="33357314"/>
    <s v="33357314"/>
    <s v="TG"/>
    <s v="TG3"/>
    <s v="S"/>
    <n v="176.25200000000001"/>
    <n v="176.25200000000001"/>
    <n v="43.845999999999997"/>
    <n v="350.40100000000001"/>
    <n v="394.24700000000001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94.24700000000001"/>
    <n v="0.39424700000000001"/>
    <m/>
    <n v="12.833333333333334"/>
    <n v="14.687666666666667"/>
    <n v="530.029"/>
    <n v="0"/>
    <n v="73"/>
    <s v="BASE DE DATOS"/>
  </r>
  <r>
    <s v="19"/>
    <x v="2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0"/>
    <s v="SDFENE"/>
    <s v="33149607"/>
    <s v="33149607"/>
    <s v="TV"/>
    <s v="TV1"/>
    <s v="S"/>
    <n v="5.42"/>
    <n v="5"/>
    <n v="399.31599999999997"/>
    <n v="1886.001"/>
    <n v="2285.317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285.317"/>
    <n v="2.285317"/>
    <m/>
    <n v="0.45166666666666666"/>
    <n v="0.41666666666666669"/>
    <n v="29.332999999999998"/>
    <n v="0"/>
    <n v="74"/>
    <s v="BASE DE DATOS"/>
  </r>
  <r>
    <s v="19"/>
    <x v="0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0"/>
    <s v="SDFENE"/>
    <s v="33149607"/>
    <s v="33149607"/>
    <s v="TG"/>
    <s v="TG1"/>
    <s v="S"/>
    <n v="31"/>
    <n v="28.445"/>
    <n v="3540.1619999999998"/>
    <n v="16635.202000000001"/>
    <n v="20175.364000000001"/>
    <n v="0"/>
    <n v="744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175.364000000001"/>
    <n v="20.175364000000002"/>
    <m/>
    <n v="2.5833333333333335"/>
    <n v="2.3704166666666668"/>
    <n v="29.332999999999998"/>
    <n v="0"/>
    <n v="74"/>
    <s v="BASE DE DATOS"/>
  </r>
  <r>
    <s v="19"/>
    <x v="1"/>
    <s v="SDFENE"/>
    <s v="33149607"/>
    <s v="33149607"/>
    <s v="TV"/>
    <s v="TV1"/>
    <s v="S"/>
    <n v="5.42"/>
    <n v="5"/>
    <n v="365.72399999999999"/>
    <n v="1682.3309999999999"/>
    <n v="2048.0549999999998"/>
    <n v="0"/>
    <n v="672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048.0549999999998"/>
    <n v="2.0480549999999997"/>
    <m/>
    <n v="0.45166666666666666"/>
    <n v="0.41666666666666669"/>
    <n v="29.332999999999998"/>
    <n v="0"/>
    <n v="74"/>
    <s v="BASE DE DATOS"/>
  </r>
  <r>
    <s v="19"/>
    <x v="1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1"/>
    <s v="SDFENE"/>
    <s v="33149607"/>
    <s v="33149607"/>
    <s v="TG"/>
    <s v="TG1"/>
    <s v="S"/>
    <n v="31"/>
    <n v="28.445"/>
    <n v="3211.0949999999998"/>
    <n v="14717.067999999999"/>
    <n v="17928.163"/>
    <n v="0"/>
    <n v="672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17928.163"/>
    <n v="17.928163000000001"/>
    <m/>
    <n v="2.5833333333333335"/>
    <n v="2.3704166666666668"/>
    <n v="29.332999999999998"/>
    <n v="0"/>
    <n v="74"/>
    <s v="BASE DE DATOS"/>
  </r>
  <r>
    <s v="19"/>
    <x v="2"/>
    <s v="SDFENE"/>
    <s v="33149607"/>
    <s v="33149607"/>
    <s v="TV"/>
    <s v="TV1"/>
    <s v="S"/>
    <n v="5.42"/>
    <n v="5"/>
    <n v="392.024"/>
    <n v="1851.5609999999999"/>
    <n v="2243.585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243.585"/>
    <n v="2.2435849999999999"/>
    <m/>
    <n v="0.45166666666666666"/>
    <n v="0.41666666666666669"/>
    <n v="29.332999999999998"/>
    <n v="0"/>
    <n v="74"/>
    <s v="BASE DE DATOS"/>
  </r>
  <r>
    <s v="19"/>
    <x v="2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2"/>
    <s v="SDFENE"/>
    <s v="33149607"/>
    <s v="33149607"/>
    <s v="TG"/>
    <s v="TG1"/>
    <s v="S"/>
    <n v="31"/>
    <n v="28.445"/>
    <n v="3553.627"/>
    <n v="16677.367999999999"/>
    <n v="20230.994999999999"/>
    <n v="0"/>
    <n v="744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230.994999999999"/>
    <n v="20.230995"/>
    <m/>
    <n v="2.5833333333333335"/>
    <n v="2.3704166666666668"/>
    <n v="29.332999999999998"/>
    <n v="0"/>
    <n v="74"/>
    <s v="BASE DE DATOS"/>
  </r>
  <r>
    <s v="19"/>
    <x v="0"/>
    <s v="SHOGSA"/>
    <s v="33009993"/>
    <s v="33009993"/>
    <s v="TV"/>
    <s v="UNIDAD 1"/>
    <s v="S"/>
    <n v="20.18"/>
    <n v="17.792000000000002"/>
    <n v="328.24700000000001"/>
    <n v="1969.864"/>
    <n v="2298.1109999999999"/>
    <n v="264"/>
    <n v="179.62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2298.1109999999999"/>
    <n v="2.298111"/>
    <m/>
    <n v="1.6816666666666666"/>
    <n v="1.4705000000000001"/>
    <n v="31.03"/>
    <n v="0"/>
    <n v="75"/>
    <s v="BASE DE DATOS"/>
  </r>
  <r>
    <s v="19"/>
    <x v="0"/>
    <s v="SHOGSA"/>
    <s v="33009993"/>
    <s v="33009993"/>
    <s v="TV"/>
    <s v="UNIDAD 2"/>
    <s v="S"/>
    <n v="20.18"/>
    <n v="19.323"/>
    <n v="0"/>
    <n v="0"/>
    <n v="0"/>
    <n v="0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0"/>
    <s v="SHOGSA"/>
    <s v="33009993"/>
    <s v="33009993"/>
    <s v="TV"/>
    <s v="UNIDAD 3"/>
    <s v="S"/>
    <n v="27.478000000000002"/>
    <n v="25.145"/>
    <n v="565.46199999999999"/>
    <n v="2970.8270000000002"/>
    <n v="3536.2890000000002"/>
    <n v="0"/>
    <n v="281.07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3536.2890000000002"/>
    <n v="3.536289"/>
    <m/>
    <n v="2.2898333333333336"/>
    <n v="2.0188333333333333"/>
    <n v="31.03"/>
    <n v="0"/>
    <n v="75"/>
    <s v="BASE DE DATOS"/>
  </r>
  <r>
    <s v="19"/>
    <x v="0"/>
    <s v="SHOGSA"/>
    <s v="33009993"/>
    <s v="33009993"/>
    <s v="EL"/>
    <s v="CUMMINS ONAN"/>
    <s v="S"/>
    <n v="1.25"/>
    <n v="1.2290000000000001"/>
    <n v="0"/>
    <n v="0"/>
    <n v="0"/>
    <n v="336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1"/>
    <s v="SHOGSA"/>
    <s v="33009993"/>
    <s v="33009993"/>
    <s v="TV"/>
    <s v="UNIDAD 1"/>
    <s v="S"/>
    <n v="20.18"/>
    <n v="17.792000000000002"/>
    <n v="645.66999999999996"/>
    <n v="2574.5140000000001"/>
    <n v="3220.1840000000002"/>
    <n v="383"/>
    <n v="263.58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3220.1840000000002"/>
    <n v="3.2201840000000002"/>
    <m/>
    <n v="1.6816666666666666"/>
    <n v="1.4705000000000001"/>
    <n v="31.03"/>
    <n v="0"/>
    <n v="75"/>
    <s v="BASE DE DATOS"/>
  </r>
  <r>
    <s v="19"/>
    <x v="1"/>
    <s v="SHOGSA"/>
    <s v="33009993"/>
    <s v="33009993"/>
    <s v="TV"/>
    <s v="UNIDAD 2"/>
    <s v="S"/>
    <n v="20.18"/>
    <n v="19.323"/>
    <n v="0"/>
    <n v="0"/>
    <n v="0"/>
    <n v="672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1"/>
    <s v="SHOGSA"/>
    <s v="33009993"/>
    <s v="33009993"/>
    <s v="TV"/>
    <s v="UNIDAD 3"/>
    <s v="S"/>
    <n v="27.478000000000002"/>
    <n v="25.145"/>
    <n v="1879.846"/>
    <n v="7533.6329999999998"/>
    <n v="9413.4789999999994"/>
    <n v="9.52"/>
    <n v="657.9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9413.4789999999994"/>
    <n v="9.4134789999999988"/>
    <m/>
    <n v="2.2898333333333336"/>
    <n v="2.0188333333333333"/>
    <n v="31.03"/>
    <n v="0"/>
    <n v="75"/>
    <s v="BASE DE DATOS"/>
  </r>
  <r>
    <s v="19"/>
    <x v="1"/>
    <s v="SHOGSA"/>
    <s v="33009993"/>
    <s v="33009993"/>
    <s v="EL"/>
    <s v="CUMMINS ONAN"/>
    <s v="S"/>
    <n v="1.25"/>
    <n v="1.2290000000000001"/>
    <n v="81.174000000000007"/>
    <n v="240.96600000000001"/>
    <n v="322.14"/>
    <n v="0"/>
    <n v="278.52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322.14"/>
    <n v="0.32213999999999998"/>
    <m/>
    <n v="0.10416666666666667"/>
    <n v="0.10241666666666667"/>
    <n v="31.03"/>
    <n v="0"/>
    <n v="75"/>
    <s v="BASE DE DATOS"/>
  </r>
  <r>
    <s v="19"/>
    <x v="2"/>
    <s v="SHOGSA"/>
    <s v="33009993"/>
    <s v="33009993"/>
    <s v="TV"/>
    <s v="UNIDAD 1"/>
    <s v="S"/>
    <n v="20.18"/>
    <n v="17.792000000000002"/>
    <n v="1736.097"/>
    <n v="8191.558"/>
    <n v="9927.6550000000007"/>
    <n v="7.85"/>
    <n v="716.15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9927.6550000000007"/>
    <n v="9.9276550000000015"/>
    <m/>
    <n v="1.6816666666666666"/>
    <n v="1.4705000000000001"/>
    <n v="31.03"/>
    <n v="0"/>
    <n v="75"/>
    <s v="BASE DE DATOS"/>
  </r>
  <r>
    <s v="19"/>
    <x v="2"/>
    <s v="SHOGSA"/>
    <s v="33009993"/>
    <s v="33009993"/>
    <s v="TV"/>
    <s v="UNIDAD 2"/>
    <s v="S"/>
    <n v="20.18"/>
    <n v="13.771000000000001"/>
    <n v="0"/>
    <n v="0"/>
    <n v="0"/>
    <n v="724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2"/>
    <s v="SHOGSA"/>
    <s v="33009993"/>
    <s v="33009993"/>
    <s v="TV"/>
    <s v="UNIDAD 3"/>
    <s v="S"/>
    <n v="27.478000000000002"/>
    <n v="25.145"/>
    <n v="1607.2619999999999"/>
    <n v="6702.4709999999995"/>
    <n v="8309.7330000000002"/>
    <n v="18.7"/>
    <n v="705.3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8309.7330000000002"/>
    <n v="8.3097329999999996"/>
    <m/>
    <n v="2.2898333333333336"/>
    <n v="2.0188333333333333"/>
    <n v="31.03"/>
    <n v="0"/>
    <n v="75"/>
    <s v="BASE DE DATOS"/>
  </r>
  <r>
    <s v="19"/>
    <x v="2"/>
    <s v="SHOGSA"/>
    <s v="33009993"/>
    <s v="33009993"/>
    <s v="EL"/>
    <s v="CUMMINS ONAN"/>
    <s v="S"/>
    <n v="1.25"/>
    <n v="1.2290000000000001"/>
    <n v="50.406999999999996"/>
    <n v="118.95399999999999"/>
    <n v="169.36099999999999"/>
    <n v="0"/>
    <n v="152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169.36099999999999"/>
    <n v="0.16936099999999998"/>
    <m/>
    <n v="0.10416666666666667"/>
    <n v="0.10241666666666667"/>
    <n v="31.03"/>
    <n v="0"/>
    <n v="75"/>
    <s v="BASE DE DATOS"/>
  </r>
  <r>
    <s v="19"/>
    <x v="0"/>
    <s v="TSELVA"/>
    <s v="33051895"/>
    <s v="33051895"/>
    <s v="TG"/>
    <s v="TG1"/>
    <s v="S"/>
    <n v="101.32"/>
    <n v="90.051000000000002"/>
    <n v="1719.462"/>
    <n v="7457.0749999999998"/>
    <n v="9176.5380000000005"/>
    <n v="0"/>
    <n v="107.95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9176.5380000000005"/>
    <n v="9.1765380000000007"/>
    <m/>
    <n v="8.4433333333333334"/>
    <n v="7.5042499999999999"/>
    <n v="378.50200000000001"/>
    <n v="-1.0000000002037268E-3"/>
    <n v="82"/>
    <s v="BASE DE DATOS"/>
  </r>
  <r>
    <s v="19"/>
    <x v="0"/>
    <s v="TSELVA"/>
    <s v="33051895"/>
    <s v="33051895"/>
    <s v="TG"/>
    <s v="TG2"/>
    <s v="S"/>
    <n v="101.32"/>
    <n v="85.995999999999995"/>
    <n v="2459.3220000000001"/>
    <n v="10186.647999999999"/>
    <n v="12645.971"/>
    <n v="0"/>
    <n v="163.63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12645.971"/>
    <n v="12.645970999999999"/>
    <m/>
    <n v="8.4433333333333334"/>
    <n v="7.1663333333333332"/>
    <n v="378.50200000000001"/>
    <n v="-1.0000000002037268E-3"/>
    <n v="82"/>
    <s v="BASE DE DATOS"/>
  </r>
  <r>
    <s v="19"/>
    <x v="1"/>
    <s v="TSELVA"/>
    <s v="33051895"/>
    <s v="33051895"/>
    <s v="TG"/>
    <s v="TG1"/>
    <s v="S"/>
    <n v="101.32"/>
    <n v="90.051000000000002"/>
    <n v="1682.0060000000001"/>
    <n v="4809.5730000000003"/>
    <n v="6491.5789999999997"/>
    <n v="0"/>
    <n v="83.7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6491.5789999999997"/>
    <n v="6.4915789999999998"/>
    <m/>
    <n v="8.4433333333333334"/>
    <n v="7.5042499999999999"/>
    <n v="378.50200000000001"/>
    <n v="9.0949470177292824E-13"/>
    <n v="82"/>
    <s v="BASE DE DATOS"/>
  </r>
  <r>
    <s v="19"/>
    <x v="1"/>
    <s v="TSELVA"/>
    <s v="33051895"/>
    <s v="33051895"/>
    <s v="TG"/>
    <s v="TG2"/>
    <s v="S"/>
    <n v="101.32"/>
    <n v="85.995999999999995"/>
    <n v="1318.136"/>
    <n v="7678.5389999999998"/>
    <n v="8996.6749999999993"/>
    <n v="0"/>
    <n v="125.12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8996.6749999999993"/>
    <n v="8.9966749999999998"/>
    <m/>
    <n v="8.4433333333333334"/>
    <n v="7.1663333333333332"/>
    <n v="378.50200000000001"/>
    <n v="0"/>
    <n v="82"/>
    <s v="BASE DE DATOS"/>
  </r>
  <r>
    <s v="19"/>
    <x v="2"/>
    <s v="TSELVA"/>
    <s v="33051895"/>
    <s v="33051895"/>
    <s v="TG"/>
    <s v="TG1"/>
    <s v="S"/>
    <n v="101.32"/>
    <n v="90.051000000000002"/>
    <n v="825.30600000000004"/>
    <n v="1780.854"/>
    <n v="2606.16"/>
    <n v="0"/>
    <n v="33.6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2606.16"/>
    <n v="2.60616"/>
    <m/>
    <n v="8.4433333333333334"/>
    <n v="7.5042499999999999"/>
    <n v="378.50200000000001"/>
    <n v="0"/>
    <n v="82"/>
    <s v="BASE DE DATOS"/>
  </r>
  <r>
    <s v="19"/>
    <x v="2"/>
    <s v="TSELVA"/>
    <s v="33051895"/>
    <s v="33051895"/>
    <s v="TG"/>
    <s v="TG2"/>
    <s v="S"/>
    <n v="101.32"/>
    <n v="85.995999999999995"/>
    <n v="513.06100000000004"/>
    <n v="4817.0649999999996"/>
    <n v="5330.1260000000002"/>
    <n v="0"/>
    <n v="74.13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5330.1260000000002"/>
    <n v="5.3301259999999999"/>
    <m/>
    <n v="8.4433333333333334"/>
    <n v="7.1663333333333332"/>
    <n v="378.50200000000001"/>
    <n v="-9.0949470177292824E-13"/>
    <n v="82"/>
    <s v="BASE DE DATOS"/>
  </r>
  <r>
    <s v="19"/>
    <x v="0"/>
    <s v="ENEDIS"/>
    <s v="53014599"/>
    <s v="53014599"/>
    <s v="EL"/>
    <s v="Kumins170kW"/>
    <s v="S"/>
    <n v="0.17"/>
    <n v="0.15"/>
    <n v="4.8090000000000002"/>
    <n v="0"/>
    <n v="4.8090000000000002"/>
    <n v="0"/>
    <n v="49"/>
    <n v="0"/>
    <n v="0"/>
    <m/>
    <x v="1"/>
    <s v="ENEDIS53014599Kumins170kWEL"/>
    <s v="ENEL Distribución Perú S.A.A."/>
    <s v="ENEL DISTRIBUCION"/>
    <x v="21"/>
    <s v="C. T. Ravira-Pacaraos"/>
    <x v="78"/>
    <s v="EL"/>
    <x v="0"/>
    <s v="Kumins170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4.8090000000000002"/>
    <n v="4.8089999999999999E-3"/>
    <m/>
    <n v="8.5000000000000006E-2"/>
    <n v="7.4999999999999997E-2"/>
    <n v="0.52"/>
    <n v="0"/>
    <n v="43"/>
    <s v="BASE DE DATOS"/>
  </r>
  <r>
    <s v="19"/>
    <x v="1"/>
    <s v="ENEDIS"/>
    <s v="53014599"/>
    <s v="53014599"/>
    <s v="EL"/>
    <s v="MODASA 515kW"/>
    <s v="S"/>
    <n v="0.46300000000000002"/>
    <n v="0.35"/>
    <n v="0"/>
    <n v="0.29699999999999999"/>
    <n v="0.29699999999999999"/>
    <n v="0"/>
    <n v="5"/>
    <n v="0"/>
    <n v="0"/>
    <m/>
    <x v="1"/>
    <s v="ENEDIS53014599MODASA 515kWEL"/>
    <s v="ENEL Distribución Perú S.A.A."/>
    <s v="ENEL DISTRIBUCION"/>
    <x v="21"/>
    <s v="C. T. Ravira-Pacaraos"/>
    <x v="78"/>
    <s v="EL"/>
    <x v="0"/>
    <s v="MODASA 515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0.29699999999999999"/>
    <n v="2.9700000000000001E-4"/>
    <m/>
    <n v="0.15433333333333335"/>
    <n v="0.11666666666666665"/>
    <n v="0.52"/>
    <n v="0"/>
    <n v="43"/>
    <s v="BASE DE DATOS"/>
  </r>
  <r>
    <s v="19"/>
    <x v="2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2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2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2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2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2"/>
    <s v="SEAL"/>
    <s v="33013850"/>
    <s v="33013850"/>
    <s v="EL"/>
    <s v="PERKINS 1"/>
    <s v="S"/>
    <n v="0.46"/>
    <n v="0.35"/>
    <n v="35.197000000000003"/>
    <n v="90.358999999999995"/>
    <n v="125.556"/>
    <n v="13.5"/>
    <n v="565"/>
    <n v="0"/>
    <n v="1.5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25.556"/>
    <n v="0.125556"/>
    <m/>
    <n v="3.8333333333333337E-2"/>
    <n v="2.9166666666666664E-2"/>
    <n v="0.58699999999999997"/>
    <n v="0"/>
    <n v="77"/>
    <s v="BASE DE DATOS"/>
  </r>
  <r>
    <s v="19"/>
    <x v="2"/>
    <s v="SEAL"/>
    <s v="33013850"/>
    <s v="33013850"/>
    <s v="EL"/>
    <s v="CAT"/>
    <s v="S"/>
    <n v="0.5"/>
    <n v="0.38"/>
    <n v="0"/>
    <n v="0"/>
    <n v="0"/>
    <n v="0"/>
    <n v="0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4.1666666666666664E-2"/>
    <n v="3.1666666666666669E-2"/>
    <n v="0.58699999999999997"/>
    <n v="0"/>
    <n v="77"/>
    <s v="BASE DE DATOS"/>
  </r>
  <r>
    <s v="19"/>
    <x v="2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2"/>
    <s v="SEAL"/>
    <s v="33013850"/>
    <s v="33013850"/>
    <s v="EL"/>
    <s v="PERKINS 2"/>
    <s v="S"/>
    <n v="0.46"/>
    <n v="0.35"/>
    <n v="35.159999999999997"/>
    <n v="93.295000000000002"/>
    <n v="128.45500000000001"/>
    <n v="13.5"/>
    <n v="581"/>
    <n v="0"/>
    <n v="2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28.45500000000001"/>
    <n v="0.12845500000000001"/>
    <m/>
    <n v="3.8333333333333337E-2"/>
    <n v="2.9166666666666664E-2"/>
    <n v="0.58699999999999997"/>
    <n v="-2.8421709430404007E-14"/>
    <n v="77"/>
    <s v="BASE DE DATOS"/>
  </r>
  <r>
    <s v="19"/>
    <x v="2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2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2"/>
    <s v="SEAL"/>
    <s v="33013870"/>
    <s v="33013870"/>
    <s v="EL"/>
    <s v="PERKINS"/>
    <s v="S"/>
    <n v="0.55000000000000004"/>
    <n v="0.3"/>
    <n v="0"/>
    <n v="0.36299999999999999"/>
    <n v="0.36299999999999999"/>
    <n v="0"/>
    <n v="1.5"/>
    <n v="0"/>
    <n v="0.5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.36299999999999999"/>
    <n v="3.6299999999999999E-4"/>
    <m/>
    <n v="4.5833333333333337E-2"/>
    <n v="2.4999999999999998E-2"/>
    <n v="0.3"/>
    <n v="0"/>
    <n v="77"/>
    <s v="BASE DE DATOS"/>
  </r>
  <r>
    <s v="19"/>
    <x v="2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2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2"/>
    <s v="SEAL"/>
    <s v="33014010"/>
    <s v="33014010"/>
    <s v="EL"/>
    <s v="CAT 1"/>
    <s v="S"/>
    <n v="0.45"/>
    <n v="0.35"/>
    <n v="0"/>
    <n v="0.42799999999999999"/>
    <n v="0.42799999999999999"/>
    <n v="16"/>
    <n v="2.5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42799999999999999"/>
    <n v="4.28E-4"/>
    <m/>
    <n v="4.4999999999999998E-2"/>
    <n v="3.4999999999999996E-2"/>
    <n v="0.55500000000000005"/>
    <n v="0"/>
    <n v="77"/>
    <s v="BASE DE DATOS"/>
  </r>
  <r>
    <s v="19"/>
    <x v="2"/>
    <s v="SEAL"/>
    <s v="33014010"/>
    <s v="33014010"/>
    <s v="EL"/>
    <s v="CAT 2"/>
    <s v="S"/>
    <n v="0.45"/>
    <n v="0.35"/>
    <n v="0"/>
    <n v="0.222"/>
    <n v="0.222"/>
    <n v="16"/>
    <n v="2.5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222"/>
    <n v="2.22E-4"/>
    <m/>
    <n v="4.4999999999999998E-2"/>
    <n v="3.4999999999999996E-2"/>
    <n v="0.55500000000000005"/>
    <n v="0"/>
    <n v="77"/>
    <s v="BASE DE DATOS"/>
  </r>
  <r>
    <s v="19"/>
    <x v="2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2"/>
    <s v="SEAL"/>
    <s v="33014010"/>
    <s v="33014010"/>
    <s v="EL"/>
    <s v="AREM 1"/>
    <s v="S"/>
    <n v="0.2"/>
    <n v="0.19500000000000001"/>
    <n v="8.6999999999999994E-2"/>
    <n v="0.23599999999999999"/>
    <n v="0.32300000000000001"/>
    <n v="8"/>
    <n v="3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32300000000000001"/>
    <n v="3.2299999999999999E-4"/>
    <m/>
    <n v="1.6666666666666666E-2"/>
    <n v="1.6250000000000001E-2"/>
    <n v="0.55500000000000005"/>
    <n v="-5.5511151231257827E-17"/>
    <n v="77"/>
    <s v="BASE DE DATOS"/>
  </r>
  <r>
    <s v="19"/>
    <x v="2"/>
    <s v="SEAL"/>
    <s v="33014010"/>
    <s v="33014010"/>
    <s v="EL"/>
    <s v="AREM 2"/>
    <s v="S"/>
    <n v="0.1"/>
    <n v="0.09"/>
    <n v="4.1000000000000002E-2"/>
    <n v="0.109"/>
    <n v="0.15"/>
    <n v="8"/>
    <n v="3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15"/>
    <n v="1.4999999999999999E-4"/>
    <m/>
    <n v="8.3333333333333332E-3"/>
    <n v="7.4999999999999997E-3"/>
    <n v="0.55500000000000005"/>
    <n v="0"/>
    <n v="77"/>
    <s v="BASE DE DATOS"/>
  </r>
  <r>
    <s v="19"/>
    <x v="2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0"/>
    <s v="PETRAM"/>
    <s v="CTRER001"/>
    <s v="CTRER001"/>
    <s v="EL"/>
    <s v="Grupos 1-2-3"/>
    <s v="S"/>
    <n v="4.8"/>
    <n v="4.22"/>
    <n v="555.14800000000002"/>
    <n v="2536.8629999999998"/>
    <n v="3092.011"/>
    <n v="22.92"/>
    <n v="713.66"/>
    <n v="7.41"/>
    <n v="608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3092.011"/>
    <n v="3.0920109999999998"/>
    <m/>
    <n v="0.39999999999999997"/>
    <n v="0.34874999999999995"/>
    <n v="4.82"/>
    <n v="0"/>
    <n v="70"/>
    <s v="BASE DE DATOS"/>
  </r>
  <r>
    <s v="19"/>
    <x v="0"/>
    <s v="PETRAM"/>
    <s v="CTRER002"/>
    <s v="CTRER002"/>
    <s v="EL"/>
    <s v="Grupos 1-2"/>
    <s v="S"/>
    <n v="3.2"/>
    <n v="2.9529999999999998"/>
    <n v="361.83699999999999"/>
    <n v="1608.722"/>
    <n v="1970.559"/>
    <n v="40.020000000000003"/>
    <n v="700.59"/>
    <n v="3.38"/>
    <n v="310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970.559"/>
    <n v="1.9705589999999999"/>
    <m/>
    <n v="0.26666666666666666"/>
    <n v="0.23191666666666666"/>
    <n v="3.23"/>
    <n v="0"/>
    <n v="70"/>
    <s v="BASE DE DATOS"/>
  </r>
  <r>
    <s v="19"/>
    <x v="0"/>
    <s v="PETRAM"/>
    <s v="305167"/>
    <s v="305167"/>
    <s v="EL"/>
    <s v="Grupos 1_2"/>
    <s v="S"/>
    <n v="2.4"/>
    <n v="2.3199999999999998"/>
    <n v="121.63"/>
    <n v="565.01199999999994"/>
    <n v="686.64200000000005"/>
    <n v="425.85"/>
    <n v="294.95999999999998"/>
    <n v="23.17"/>
    <n v="385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686.64200000000005"/>
    <n v="0.68664200000000009"/>
    <m/>
    <n v="0.19999999999999998"/>
    <n v="0.19333333333333333"/>
    <n v="2.41"/>
    <n v="-1.1368683772161603E-13"/>
    <n v="70"/>
    <s v="BASE DE DATOS"/>
  </r>
  <r>
    <s v="19"/>
    <x v="1"/>
    <s v="PETRAM"/>
    <s v="CTRER001"/>
    <s v="CTRER001"/>
    <s v="EL"/>
    <s v="Grupos 1-2-3"/>
    <s v="S"/>
    <n v="4.8"/>
    <n v="4.2619999999999996"/>
    <n v="483.56900000000002"/>
    <n v="2188.0210000000002"/>
    <n v="2671.59"/>
    <n v="46.15"/>
    <n v="625.01"/>
    <n v="0.84"/>
    <n v="238.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671.59"/>
    <n v="2.6715900000000001"/>
    <m/>
    <n v="0.39999999999999997"/>
    <n v="0.34874999999999995"/>
    <n v="4.82"/>
    <n v="0"/>
    <n v="70"/>
    <s v="BASE DE DATOS"/>
  </r>
  <r>
    <s v="19"/>
    <x v="1"/>
    <s v="PETRAM"/>
    <s v="CTRER002"/>
    <s v="CTRER002"/>
    <s v="EL"/>
    <s v="Grupos 1-2"/>
    <s v="S"/>
    <n v="3.2"/>
    <n v="2.782"/>
    <n v="319.81099999999998"/>
    <n v="1438.008"/>
    <n v="1757.819"/>
    <n v="38.32"/>
    <n v="632.77"/>
    <n v="0.9"/>
    <n v="275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757.819"/>
    <n v="1.757819"/>
    <m/>
    <n v="0.26666666666666666"/>
    <n v="0.23191666666666666"/>
    <n v="3.23"/>
    <n v="0"/>
    <n v="70"/>
    <s v="BASE DE DATOS"/>
  </r>
  <r>
    <s v="19"/>
    <x v="1"/>
    <s v="PETRAM"/>
    <s v="305167"/>
    <s v="305167"/>
    <s v="EL"/>
    <s v="Grupos 1_2"/>
    <s v="S"/>
    <n v="2.4"/>
    <n v="2.1909999999999998"/>
    <n v="234.93"/>
    <n v="1026.2629999999999"/>
    <n v="1261.193"/>
    <n v="89.01"/>
    <n v="551.73"/>
    <n v="31.25"/>
    <n v="47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261.193"/>
    <n v="1.261193"/>
    <m/>
    <n v="0.19999999999999998"/>
    <n v="0.19333333333333333"/>
    <n v="2.41"/>
    <n v="0"/>
    <n v="70"/>
    <s v="BASE DE DATOS"/>
  </r>
  <r>
    <s v="19"/>
    <x v="2"/>
    <s v="PETRAM"/>
    <s v="CTRER001"/>
    <s v="CTRER001"/>
    <s v="EL"/>
    <s v="Grupos 1-2-3"/>
    <s v="S"/>
    <n v="4.8"/>
    <n v="4.1849999999999996"/>
    <n v="541.72699999999998"/>
    <n v="2458.6590000000001"/>
    <n v="3000.386"/>
    <n v="45.56"/>
    <n v="693.19"/>
    <n v="5.25"/>
    <n v="522.2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3000.386"/>
    <n v="3.0003859999999998"/>
    <m/>
    <n v="0.39999999999999997"/>
    <n v="0.34874999999999995"/>
    <n v="4.82"/>
    <n v="0"/>
    <n v="70"/>
    <s v="BASE DE DATOS"/>
  </r>
  <r>
    <s v="19"/>
    <x v="2"/>
    <s v="PETRAM"/>
    <s v="CTRER002"/>
    <s v="CTRER002"/>
    <s v="EL"/>
    <s v="Grupos 1-2"/>
    <s v="S"/>
    <n v="3.2"/>
    <n v="2.782"/>
    <n v="327.74599999999998"/>
    <n v="1500.4459999999999"/>
    <n v="1828.192"/>
    <n v="63.25"/>
    <n v="677.66"/>
    <n v="3.08"/>
    <n v="100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828.192"/>
    <n v="1.828192"/>
    <m/>
    <n v="0.26666666666666666"/>
    <n v="0.23191666666666666"/>
    <n v="3.23"/>
    <n v="0"/>
    <n v="70"/>
    <s v="BASE DE DATOS"/>
  </r>
  <r>
    <s v="19"/>
    <x v="2"/>
    <s v="PETRAM"/>
    <s v="305167"/>
    <s v="305167"/>
    <s v="EL"/>
    <s v="Grupos 1_2"/>
    <s v="S"/>
    <n v="2.4"/>
    <n v="2.3199999999999998"/>
    <n v="295.78699999999998"/>
    <n v="1262.7349999999999"/>
    <n v="1558.5219999999999"/>
    <n v="29.53"/>
    <n v="707.25"/>
    <n v="43.96"/>
    <n v="0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558.5219999999999"/>
    <n v="1.558522"/>
    <m/>
    <n v="0.19999999999999998"/>
    <n v="0.19333333333333333"/>
    <n v="2.41"/>
    <n v="0"/>
    <n v="70"/>
    <s v="BASE DE DATOS"/>
  </r>
  <r>
    <s v="19"/>
    <x v="0"/>
    <s v="PRFGET"/>
    <s v="33330013"/>
    <s v="33330013"/>
    <s v="TG"/>
    <s v="GT 1"/>
    <s v="S"/>
    <n v="225"/>
    <n v="219.65"/>
    <n v="0"/>
    <n v="0"/>
    <n v="0"/>
    <n v="0"/>
    <n v="0.6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0"/>
    <s v="PRFGET"/>
    <s v="33330013"/>
    <s v="33330013"/>
    <s v="EL"/>
    <s v="GT 2"/>
    <s v="S"/>
    <n v="8.44"/>
    <n v="8.44"/>
    <n v="15.653"/>
    <n v="1.2250000000000001"/>
    <n v="16.878"/>
    <n v="0"/>
    <n v="2.12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6.878"/>
    <n v="1.6878000000000001E-2"/>
    <m/>
    <n v="0.70333333333333325"/>
    <n v="0.66083333333333327"/>
    <n v="10.44"/>
    <n v="0"/>
    <n v="71"/>
    <s v="BASE DE DATOS"/>
  </r>
  <r>
    <s v="19"/>
    <x v="0"/>
    <s v="PRFGET"/>
    <s v="33330013"/>
    <s v="33330013"/>
    <s v="EL"/>
    <s v="Unid. de Emergencia"/>
    <s v="S"/>
    <n v="2.19"/>
    <n v="2.19"/>
    <n v="0"/>
    <n v="0"/>
    <n v="0"/>
    <n v="9"/>
    <n v="0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0.1825"/>
    <n v="0.1825"/>
    <n v="10.44"/>
    <n v="0"/>
    <n v="71"/>
    <s v="BASE DE DATOS"/>
  </r>
  <r>
    <s v="19"/>
    <x v="1"/>
    <s v="PRFGET"/>
    <s v="33330013"/>
    <s v="33330013"/>
    <s v="TG"/>
    <s v="GT 1"/>
    <s v="S"/>
    <n v="225"/>
    <n v="219.65"/>
    <n v="0"/>
    <n v="4.827"/>
    <n v="4.827"/>
    <n v="6.85"/>
    <n v="0.9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4.827"/>
    <n v="4.8269999999999997E-3"/>
    <m/>
    <n v="18.75"/>
    <n v="17.994166666666668"/>
    <n v="10.44"/>
    <n v="0"/>
    <n v="71"/>
    <s v="BASE DE DATOS"/>
  </r>
  <r>
    <s v="19"/>
    <x v="1"/>
    <s v="PRFGET"/>
    <s v="33330013"/>
    <s v="33330013"/>
    <s v="EL"/>
    <s v="GT 2"/>
    <s v="S"/>
    <n v="8.44"/>
    <n v="8.44"/>
    <n v="6.2309999999999999"/>
    <n v="13.32"/>
    <n v="19.550999999999998"/>
    <n v="0"/>
    <n v="2.4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9.550999999999998"/>
    <n v="1.9550999999999999E-2"/>
    <m/>
    <n v="0.70333333333333325"/>
    <n v="0.66083333333333327"/>
    <n v="10.44"/>
    <n v="3.5527136788005009E-15"/>
    <n v="71"/>
    <s v="BASE DE DATOS"/>
  </r>
  <r>
    <s v="19"/>
    <x v="1"/>
    <s v="PRFGET"/>
    <s v="33330013"/>
    <s v="33330013"/>
    <s v="EL"/>
    <s v="Unid. de Emergencia"/>
    <s v="S"/>
    <n v="2.19"/>
    <n v="2.19"/>
    <n v="0"/>
    <n v="1.992"/>
    <n v="1.992"/>
    <n v="0"/>
    <n v="4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.992"/>
    <n v="1.9919999999999998E-3"/>
    <m/>
    <n v="0.1825"/>
    <n v="0.1825"/>
    <n v="10.44"/>
    <n v="0"/>
    <n v="71"/>
    <s v="BASE DE DATOS"/>
  </r>
  <r>
    <s v="19"/>
    <x v="2"/>
    <s v="PRFGET"/>
    <s v="33330013"/>
    <s v="33330013"/>
    <s v="TG"/>
    <s v="GT 1"/>
    <s v="S"/>
    <n v="225"/>
    <n v="219.65"/>
    <n v="0"/>
    <n v="0"/>
    <n v="0"/>
    <n v="21.33"/>
    <n v="0.4"/>
    <n v="5.15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2"/>
    <s v="PRFGET"/>
    <s v="33330013"/>
    <s v="33330013"/>
    <s v="EL"/>
    <s v="GT 2"/>
    <s v="S"/>
    <n v="8.44"/>
    <n v="8.44"/>
    <n v="0"/>
    <n v="0"/>
    <n v="0"/>
    <n v="12.83"/>
    <n v="0"/>
    <n v="1.8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0.70333333333333325"/>
    <n v="0.66083333333333327"/>
    <n v="10.44"/>
    <n v="0"/>
    <n v="71"/>
    <s v="BASE DE DATOS"/>
  </r>
  <r>
    <s v="19"/>
    <x v="2"/>
    <s v="PRFGET"/>
    <s v="33330013"/>
    <s v="33330013"/>
    <s v="EL"/>
    <s v="Unid. de Emergencia"/>
    <s v="S"/>
    <n v="2.19"/>
    <n v="2.19"/>
    <n v="2.84"/>
    <n v="6.91"/>
    <n v="9.75"/>
    <n v="5"/>
    <n v="17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9.75"/>
    <n v="9.75E-3"/>
    <m/>
    <n v="0.1825"/>
    <n v="0.1825"/>
    <n v="10.44"/>
    <n v="0"/>
    <n v="71"/>
    <s v="BASE DE DATOS"/>
  </r>
  <r>
    <s v="19"/>
    <x v="1"/>
    <s v="IENEPE"/>
    <s v="33362415"/>
    <s v="33362415"/>
    <s v="EL"/>
    <s v="G1-G25"/>
    <s v="S"/>
    <n v="45.63"/>
    <n v="40.6"/>
    <n v="40.64"/>
    <n v="32.71"/>
    <n v="73.349999999999994"/>
    <n v="0"/>
    <n v="12.78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73.349999999999994"/>
    <n v="7.3349999999999999E-2"/>
    <m/>
    <n v="3.8025000000000002"/>
    <n v="3.3833333333333333"/>
    <s v="-"/>
    <n v="0"/>
    <n v="61"/>
    <s v="BASE DE DATOS"/>
  </r>
  <r>
    <s v="19"/>
    <x v="1"/>
    <s v="IENEPE"/>
    <s v="33362515"/>
    <s v="33362515"/>
    <s v="EL"/>
    <s v="G1-G11"/>
    <s v="S"/>
    <n v="20.079999999999998"/>
    <n v="18.25"/>
    <n v="19.27"/>
    <n v="137.24"/>
    <n v="156.51"/>
    <n v="0"/>
    <n v="20.63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156.51"/>
    <n v="0.15650999999999998"/>
    <m/>
    <n v="1.6733333333333331"/>
    <n v="1.5208333333333333"/>
    <s v="-"/>
    <n v="2.8421709430404007E-14"/>
    <n v="61"/>
    <s v="BASE DE DATOS"/>
  </r>
  <r>
    <s v="19"/>
    <x v="0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1"/>
    <s v="RIODOB"/>
    <s v="53022913"/>
    <s v="53022913"/>
    <s v="EL"/>
    <s v="A1"/>
    <s v="S"/>
    <n v="0.31"/>
    <n v="0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2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1"/>
    <s v="BIOCHI"/>
    <s v="33175009"/>
    <s v="33175009"/>
    <s v="TV"/>
    <s v="TM5000"/>
    <s v="S"/>
    <n v="10"/>
    <n v="10"/>
    <n v="780.82799999999997"/>
    <n v="3522.047"/>
    <n v="4302.875"/>
    <n v="40.75"/>
    <n v="679.2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4302.875"/>
    <n v="4.3028750000000002"/>
    <m/>
    <n v="0.83333333333333337"/>
    <n v="0.83333333333333337"/>
    <n v="14.416"/>
    <n v="0"/>
    <n v="7"/>
    <s v="BASE DE DATOS"/>
  </r>
  <r>
    <s v="19"/>
    <x v="1"/>
    <s v="BIOCHI"/>
    <s v="33175009"/>
    <s v="33175009"/>
    <s v="TV"/>
    <s v="TMC5000"/>
    <s v="S"/>
    <n v="4"/>
    <n v="4"/>
    <n v="94.375"/>
    <n v="524.52300000000002"/>
    <n v="618.89800000000002"/>
    <n v="318.5"/>
    <n v="401.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618.89800000000002"/>
    <n v="0.61889800000000006"/>
    <m/>
    <n v="0.33333333333333331"/>
    <n v="0.33333333333333331"/>
    <n v="14.416"/>
    <n v="0"/>
    <n v="7"/>
    <s v="BASE DE DATOS"/>
  </r>
  <r>
    <s v="19"/>
    <x v="1"/>
    <s v="BIOCHI"/>
    <s v="53203511"/>
    <s v="53203511"/>
    <s v="EL"/>
    <s v="CAT C32 GRUPO 1"/>
    <s v="S"/>
    <n v="0.91"/>
    <n v="0.91"/>
    <n v="0"/>
    <n v="132.393"/>
    <n v="132.393"/>
    <n v="530.4"/>
    <n v="189.6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32.393"/>
    <n v="0.13239300000000001"/>
    <m/>
    <n v="7.5833333333333336E-2"/>
    <n v="7.5833333333333336E-2"/>
    <n v="0.6"/>
    <n v="0"/>
    <n v="7"/>
    <s v="BASE DE DATOS"/>
  </r>
  <r>
    <s v="19"/>
    <x v="2"/>
    <s v="BIOCHI"/>
    <s v="33175009"/>
    <s v="33175009"/>
    <s v="TV"/>
    <s v="TM5000"/>
    <s v="S"/>
    <n v="10"/>
    <n v="10"/>
    <n v="508.125"/>
    <n v="2512.0630000000001"/>
    <n v="3020.1880000000001"/>
    <n v="377.5"/>
    <n v="342.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3020.1880000000001"/>
    <n v="3.0201880000000001"/>
    <m/>
    <n v="0.83333333333333337"/>
    <n v="0.83333333333333337"/>
    <n v="14.416"/>
    <n v="0"/>
    <n v="7"/>
    <s v="BASE DE DATOS"/>
  </r>
  <r>
    <s v="19"/>
    <x v="2"/>
    <s v="BIOCHI"/>
    <s v="33175009"/>
    <s v="33175009"/>
    <s v="TV"/>
    <s v="TMC5000"/>
    <s v="S"/>
    <n v="4"/>
    <n v="4"/>
    <n v="59.703000000000003"/>
    <n v="276"/>
    <n v="335.70299999999997"/>
    <n v="619.5"/>
    <n v="100.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335.70299999999997"/>
    <n v="0.33570299999999997"/>
    <m/>
    <n v="0.33333333333333331"/>
    <n v="0.33333333333333331"/>
    <n v="14.416"/>
    <n v="0"/>
    <n v="7"/>
    <s v="BASE DE DATOS"/>
  </r>
  <r>
    <s v="19"/>
    <x v="2"/>
    <s v="BIOCHI"/>
    <s v="53203511"/>
    <s v="53203511"/>
    <s v="EL"/>
    <s v="CAT C32 GRUPO 1"/>
    <s v="S"/>
    <n v="0.91"/>
    <n v="0.91"/>
    <n v="0"/>
    <n v="386.91"/>
    <n v="386.91"/>
    <n v="240.65"/>
    <n v="479.3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386.91"/>
    <n v="0.38691000000000003"/>
    <m/>
    <n v="7.5833333333333336E-2"/>
    <n v="7.5833333333333336E-2"/>
    <n v="0.6"/>
    <n v="0"/>
    <n v="7"/>
    <s v="BASE DE DATOS"/>
  </r>
  <r>
    <s v="19"/>
    <x v="2"/>
    <s v="BIOCHI"/>
    <s v="53203511"/>
    <s v="53203511"/>
    <s v="EL"/>
    <s v="CAT C32 GRUPO 2"/>
    <s v="S"/>
    <n v="0.91"/>
    <n v="0.91"/>
    <n v="0"/>
    <n v="386.91"/>
    <n v="386.91"/>
    <n v="240.65"/>
    <n v="479.3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386.91"/>
    <n v="0.38691000000000003"/>
    <m/>
    <n v="0.10111111111111111"/>
    <n v="0.10111111111111111"/>
    <n v="0.6"/>
    <n v="0"/>
    <n v="7"/>
    <s v="BASE DE DATOS"/>
  </r>
  <r>
    <s v="19"/>
    <x v="3"/>
    <s v="BIOCHI"/>
    <s v="33175009"/>
    <s v="33175009"/>
    <s v="TV"/>
    <s v="TM5000"/>
    <s v="S"/>
    <n v="10"/>
    <n v="10"/>
    <n v="839.54399999999998"/>
    <n v="4139.0150000000003"/>
    <n v="4978.5590000000002"/>
    <n v="89"/>
    <n v="631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4978.5590000000002"/>
    <n v="4.9785590000000006"/>
    <m/>
    <n v="0.83333333333333337"/>
    <n v="0.83333333333333337"/>
    <n v="14.416"/>
    <n v="0"/>
    <n v="7"/>
    <s v="BASE DE DATOS"/>
  </r>
  <r>
    <s v="19"/>
    <x v="3"/>
    <s v="BIOCHI"/>
    <s v="33175009"/>
    <s v="33175009"/>
    <s v="TV"/>
    <s v="TMC5000"/>
    <s v="S"/>
    <n v="4"/>
    <n v="4"/>
    <n v="281.38099999999997"/>
    <n v="1432.4690000000001"/>
    <n v="1713.85"/>
    <n v="136.75"/>
    <n v="583.2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1713.85"/>
    <n v="1.7138499999999999"/>
    <m/>
    <n v="0.33333333333333331"/>
    <n v="0.33333333333333331"/>
    <n v="14.416"/>
    <n v="0"/>
    <n v="7"/>
    <s v="BASE DE DATOS"/>
  </r>
  <r>
    <s v="19"/>
    <x v="3"/>
    <s v="BIOCHI"/>
    <s v="53203511"/>
    <s v="53203511"/>
    <s v="EL"/>
    <s v="CAT C32 GRUPO 1"/>
    <s v="S"/>
    <n v="0.91"/>
    <n v="0.91"/>
    <n v="0"/>
    <n v="195.47399999999999"/>
    <n v="195.47399999999999"/>
    <n v="556.75"/>
    <n v="163.2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95.47399999999999"/>
    <n v="0.19547399999999998"/>
    <m/>
    <n v="7.5833333333333336E-2"/>
    <n v="7.5833333333333336E-2"/>
    <n v="0.6"/>
    <n v="0"/>
    <n v="7"/>
    <s v="BASE DE DATOS"/>
  </r>
  <r>
    <s v="19"/>
    <x v="3"/>
    <s v="BIOCHI"/>
    <s v="53203511"/>
    <s v="53203511"/>
    <s v="EL"/>
    <s v="CAT C32 GRUPO 2"/>
    <s v="S"/>
    <n v="0.91"/>
    <n v="0.91"/>
    <n v="0"/>
    <n v="195.47399999999999"/>
    <n v="195.47399999999999"/>
    <n v="556.75"/>
    <n v="163.2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95.47399999999999"/>
    <n v="0.19547399999999998"/>
    <m/>
    <n v="0.10111111111111111"/>
    <n v="0.10111111111111111"/>
    <n v="0.6"/>
    <n v="0"/>
    <n v="7"/>
    <s v="BASE DE DATOS"/>
  </r>
  <r>
    <s v="19"/>
    <x v="0"/>
    <s v="BIOCHI"/>
    <s v="33175009"/>
    <s v="33175009"/>
    <s v="TV"/>
    <s v="TM5000"/>
    <s v="S"/>
    <n v="10"/>
    <n v="10"/>
    <n v="1005.0309999999999"/>
    <n v="4518.0309999999999"/>
    <n v="5523.0619999999999"/>
    <n v="39.25"/>
    <n v="680.7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5523.0619999999999"/>
    <n v="5.5230619999999995"/>
    <m/>
    <n v="0.83333333333333337"/>
    <n v="0.83333333333333337"/>
    <n v="14.416"/>
    <n v="0"/>
    <n v="7"/>
    <s v="BASE DE DATOS"/>
  </r>
  <r>
    <s v="19"/>
    <x v="0"/>
    <s v="BIOCHI"/>
    <s v="33175009"/>
    <s v="33175009"/>
    <s v="TV"/>
    <s v="TMC5000"/>
    <s v="S"/>
    <n v="4"/>
    <n v="4"/>
    <n v="50.030999999999999"/>
    <n v="178.07"/>
    <n v="228.101"/>
    <n v="645.5"/>
    <n v="74.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228.101"/>
    <n v="0.228101"/>
    <m/>
    <n v="0.33333333333333331"/>
    <n v="0.33333333333333331"/>
    <n v="14.416"/>
    <n v="0"/>
    <n v="7"/>
    <s v="BASE DE DATOS"/>
  </r>
  <r>
    <s v="19"/>
    <x v="0"/>
    <s v="BIOCHI"/>
    <s v="53203511"/>
    <s v="53203511"/>
    <s v="EL"/>
    <s v="CAT C32 GRUPO 1"/>
    <s v="S"/>
    <n v="0.91"/>
    <n v="0.91"/>
    <n v="0"/>
    <n v="307.82400000000001"/>
    <n v="307.82400000000001"/>
    <n v="275.60000000000002"/>
    <n v="444.4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307.82400000000001"/>
    <n v="0.30782399999999999"/>
    <m/>
    <n v="7.5833333333333336E-2"/>
    <n v="7.5833333333333336E-2"/>
    <n v="0.6"/>
    <n v="0"/>
    <n v="7"/>
    <s v="BASE DE DATOS"/>
  </r>
  <r>
    <s v="19"/>
    <x v="3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3"/>
    <s v="ELOR"/>
    <s v="53200204"/>
    <s v="53200204"/>
    <s v="EL"/>
    <s v="Cat-1_3512"/>
    <s v="S"/>
    <n v="0.5"/>
    <n v="0.35"/>
    <n v="5.6429999999999998"/>
    <n v="0"/>
    <n v="5.6429999999999998"/>
    <n v="0"/>
    <n v="10.48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5.6429999999999998"/>
    <n v="5.6429999999999996E-3"/>
    <m/>
    <n v="4.1666666666666664E-2"/>
    <n v="2.9166666666666664E-2"/>
    <n v="2.1"/>
    <n v="0"/>
    <n v="20"/>
    <s v="BASE DE DATOS"/>
  </r>
  <r>
    <s v="19"/>
    <x v="3"/>
    <s v="ELOR"/>
    <s v="53200204"/>
    <s v="53200204"/>
    <s v="EL"/>
    <s v="Cat-2_3512"/>
    <s v="S"/>
    <n v="0.5"/>
    <n v="0.35"/>
    <n v="4.6669999999999998"/>
    <n v="0"/>
    <n v="4.6669999999999998"/>
    <n v="0"/>
    <n v="12.71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4.6669999999999998"/>
    <n v="4.6670000000000001E-3"/>
    <m/>
    <n v="4.1666666666666664E-2"/>
    <n v="2.9166666666666664E-2"/>
    <n v="2.1"/>
    <n v="0"/>
    <n v="20"/>
    <s v="BASE DE DATOS"/>
  </r>
  <r>
    <s v="19"/>
    <x v="3"/>
    <s v="ELOR"/>
    <s v="53200204"/>
    <s v="53200204"/>
    <s v="EL"/>
    <s v="CAT3_3516"/>
    <s v="S"/>
    <n v="2"/>
    <n v="0.9"/>
    <n v="53.540999999999997"/>
    <n v="0"/>
    <n v="53.540999999999997"/>
    <n v="0"/>
    <n v="38.29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53.540999999999997"/>
    <n v="5.3540999999999998E-2"/>
    <m/>
    <n v="0.16666666666666666"/>
    <n v="7.4999999999999997E-2"/>
    <n v="2.1"/>
    <n v="0"/>
    <n v="20"/>
    <s v="BASE DE DATOS"/>
  </r>
  <r>
    <s v="19"/>
    <x v="3"/>
    <s v="ELOR"/>
    <s v="53200204"/>
    <s v="53200204"/>
    <s v="EL"/>
    <s v="DETROIT"/>
    <s v="S"/>
    <n v="0.45"/>
    <n v="0.3"/>
    <n v="3.8330000000000002"/>
    <n v="0"/>
    <n v="3.8330000000000002"/>
    <n v="0"/>
    <n v="14.48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3.8330000000000002"/>
    <n v="3.833E-3"/>
    <m/>
    <n v="3.7499999999999999E-2"/>
    <n v="2.4999999999999998E-2"/>
    <n v="2.1"/>
    <n v="0"/>
    <n v="20"/>
    <s v="BASE DE DATOS"/>
  </r>
  <r>
    <s v="19"/>
    <x v="3"/>
    <s v="ELOR"/>
    <s v="53026818"/>
    <s v="53026818"/>
    <s v="EL"/>
    <s v="CAT2_HUMBOLT"/>
    <s v="S"/>
    <n v="0.7"/>
    <n v="0.5"/>
    <n v="31.634"/>
    <n v="0"/>
    <n v="31.634"/>
    <n v="0"/>
    <n v="79.040000000000006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1.634"/>
    <n v="3.1634000000000002E-2"/>
    <m/>
    <n v="5.8333333333333327E-2"/>
    <n v="4.1666666666666664E-2"/>
    <n v="2.2690000000000001"/>
    <n v="0"/>
    <n v="20"/>
    <s v="BASE DE DATOS"/>
  </r>
  <r>
    <s v="19"/>
    <x v="3"/>
    <s v="ELOR"/>
    <s v="53026818"/>
    <s v="53026818"/>
    <s v="EL"/>
    <s v="CAT3_HUMBOLT"/>
    <s v="S"/>
    <n v="1.1000000000000001"/>
    <n v="0.8"/>
    <n v="68.111000000000004"/>
    <n v="0"/>
    <n v="68.111000000000004"/>
    <n v="0"/>
    <n v="93.07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8.111000000000004"/>
    <n v="6.8111000000000005E-2"/>
    <m/>
    <n v="9.1666666666666674E-2"/>
    <n v="6.6666666666666666E-2"/>
    <n v="2.2690000000000001"/>
    <n v="0"/>
    <n v="20"/>
    <s v="BASE DE DATOS"/>
  </r>
  <r>
    <s v="19"/>
    <x v="3"/>
    <s v="ELOR"/>
    <s v="53026818"/>
    <s v="53026818"/>
    <s v="EL"/>
    <s v="CAT4_HUMBOLT"/>
    <s v="S"/>
    <n v="0.7"/>
    <n v="0.5"/>
    <n v="10.612"/>
    <n v="0"/>
    <n v="10.612"/>
    <n v="0"/>
    <n v="21.41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10.612"/>
    <n v="1.0612E-2"/>
    <m/>
    <n v="5.8333333333333327E-2"/>
    <n v="4.1666666666666664E-2"/>
    <n v="2.2690000000000001"/>
    <n v="0"/>
    <n v="20"/>
    <s v="BASE DE DATOS"/>
  </r>
  <r>
    <s v="19"/>
    <x v="3"/>
    <s v="ELOR"/>
    <s v="53026818"/>
    <s v="53026818"/>
    <s v="EL"/>
    <s v="CAT5_HUMBOLT"/>
    <s v="S"/>
    <n v="0.7"/>
    <n v="0.5"/>
    <n v="32.012"/>
    <n v="0"/>
    <n v="32.012"/>
    <n v="0"/>
    <n v="71.02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2.012"/>
    <n v="3.2011999999999999E-2"/>
    <m/>
    <n v="5.8333333333333327E-2"/>
    <n v="4.1666666666666664E-2"/>
    <n v="2.2690000000000001"/>
    <n v="0"/>
    <n v="20"/>
    <s v="BASE DE DATOS"/>
  </r>
  <r>
    <s v="19"/>
    <x v="3"/>
    <s v="ELOR"/>
    <s v="53202349"/>
    <s v="53202349"/>
    <s v="EL"/>
    <s v="CAT 2 3516"/>
    <s v="S"/>
    <n v="2"/>
    <n v="1.5"/>
    <n v="21.597999999999999"/>
    <n v="38.957999999999998"/>
    <n v="60.555999999999997"/>
    <n v="0"/>
    <n v="90.3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60.555999999999997"/>
    <n v="6.0555999999999999E-2"/>
    <m/>
    <n v="0.16666666666666666"/>
    <n v="0.125"/>
    <n v="4.0650000000000004"/>
    <n v="0"/>
    <n v="20"/>
    <s v="BASE DE DATOS"/>
  </r>
  <r>
    <s v="19"/>
    <x v="3"/>
    <s v="ELOR"/>
    <s v="53202349"/>
    <s v="53202349"/>
    <s v="EL"/>
    <s v="CAT 3 3516"/>
    <s v="S"/>
    <n v="2"/>
    <n v="1.5"/>
    <n v="20.57"/>
    <n v="36.92"/>
    <n v="57.49"/>
    <n v="0"/>
    <n v="77.599999999999994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57.49"/>
    <n v="5.7489999999999999E-2"/>
    <m/>
    <n v="0.16666666666666666"/>
    <n v="0.125"/>
    <n v="4.0650000000000004"/>
    <n v="0"/>
    <n v="20"/>
    <s v="BASE DE DATOS"/>
  </r>
  <r>
    <s v="19"/>
    <x v="3"/>
    <s v="ELOR"/>
    <s v="53202349"/>
    <s v="53202349"/>
    <s v="EL"/>
    <s v="CAT 4 3516 DITA"/>
    <s v="S"/>
    <n v="1.25"/>
    <n v="0.6"/>
    <n v="6.9859999999999998"/>
    <n v="2.7549999999999999"/>
    <n v="9.7409999999999997"/>
    <n v="0"/>
    <n v="26.8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9.7409999999999997"/>
    <n v="9.7409999999999997E-3"/>
    <m/>
    <n v="0.10416666666666667"/>
    <n v="4.9999999999999996E-2"/>
    <n v="4.0650000000000004"/>
    <n v="0"/>
    <n v="20"/>
    <s v="BASE DE DATOS"/>
  </r>
  <r>
    <s v="19"/>
    <x v="3"/>
    <s v="ELOR"/>
    <s v="33010767"/>
    <s v="33010767"/>
    <s v="EL"/>
    <s v="CUMMINS 1"/>
    <s v="S"/>
    <n v="2"/>
    <n v="1.5"/>
    <n v="0"/>
    <n v="0"/>
    <n v="0"/>
    <n v="0"/>
    <n v="0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3"/>
    <s v="ELOR"/>
    <s v="33010793"/>
    <s v="33010793"/>
    <s v="EL"/>
    <s v="WARTSILA 1"/>
    <s v="S"/>
    <n v="6.4"/>
    <n v="6"/>
    <n v="0"/>
    <n v="0"/>
    <n v="0"/>
    <n v="0"/>
    <n v="0.75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3"/>
    <s v="ELOR"/>
    <s v="33010793"/>
    <s v="33010793"/>
    <s v="EL"/>
    <s v="WARTSILA 2"/>
    <s v="S"/>
    <n v="6.4"/>
    <n v="6"/>
    <n v="0"/>
    <n v="0"/>
    <n v="0"/>
    <n v="0"/>
    <n v="0.42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3"/>
    <s v="ELOR"/>
    <s v="33010793"/>
    <s v="33010793"/>
    <s v="EL"/>
    <s v="WARTSILA 3"/>
    <s v="S"/>
    <n v="6.4"/>
    <n v="6"/>
    <n v="0"/>
    <n v="0"/>
    <n v="0"/>
    <n v="144"/>
    <n v="0.08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3"/>
    <s v="ELOR"/>
    <s v="33010793"/>
    <s v="33010793"/>
    <s v="EL"/>
    <s v="WARTSILA 4"/>
    <s v="S"/>
    <n v="6.4"/>
    <n v="6"/>
    <n v="0"/>
    <n v="0"/>
    <n v="0"/>
    <n v="0"/>
    <n v="0.42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3"/>
    <s v="ELOR"/>
    <s v="33010793"/>
    <s v="33010793"/>
    <s v="EL"/>
    <s v="WARTSILA 5"/>
    <s v="S"/>
    <n v="8.1"/>
    <n v="7.8"/>
    <n v="69.968999999999994"/>
    <n v="7.28"/>
    <n v="77.248999999999995"/>
    <n v="0"/>
    <n v="12"/>
    <n v="72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77.248999999999995"/>
    <n v="7.7248999999999998E-2"/>
    <m/>
    <n v="0.67499999999999993"/>
    <n v="0.65"/>
    <n v="39.720999999999997"/>
    <n v="0"/>
    <n v="20"/>
    <s v="BASE DE DATOS"/>
  </r>
  <r>
    <s v="19"/>
    <x v="3"/>
    <s v="ELOR"/>
    <s v="33010793"/>
    <s v="33010793"/>
    <s v="EL"/>
    <s v="WARTSILA 6"/>
    <s v="S"/>
    <n v="8.1"/>
    <n v="7.8"/>
    <n v="25.224"/>
    <n v="3.0390000000000001"/>
    <n v="28.263000000000002"/>
    <n v="0"/>
    <n v="5"/>
    <n v="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8.263000000000002"/>
    <n v="2.8263000000000003E-2"/>
    <m/>
    <n v="0.67499999999999993"/>
    <n v="0.65"/>
    <n v="39.720999999999997"/>
    <n v="0"/>
    <n v="20"/>
    <s v="BASE DE DATOS"/>
  </r>
  <r>
    <s v="19"/>
    <x v="3"/>
    <s v="ELOR"/>
    <s v="33010793"/>
    <s v="33010793"/>
    <s v="EL"/>
    <s v="WARTSILA 7"/>
    <s v="S"/>
    <n v="8.1"/>
    <n v="7.8"/>
    <n v="78.638999999999996"/>
    <n v="329.31400000000002"/>
    <n v="407.95299999999997"/>
    <n v="298"/>
    <n v="55"/>
    <n v="8"/>
    <n v="132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407.95299999999997"/>
    <n v="0.40795299999999995"/>
    <m/>
    <n v="0.67499999999999993"/>
    <n v="0.65"/>
    <n v="39.720999999999997"/>
    <n v="5.6843418860808015E-14"/>
    <n v="20"/>
    <s v="BASE DE DATOS"/>
  </r>
  <r>
    <s v="19"/>
    <x v="3"/>
    <s v="ELOR"/>
    <s v="33010793"/>
    <s v="33010793"/>
    <s v="EL"/>
    <s v="CAT-16CM32"/>
    <s v="S"/>
    <n v="7.4"/>
    <n v="6.5"/>
    <n v="0"/>
    <n v="0"/>
    <n v="0"/>
    <n v="0"/>
    <n v="0.33"/>
    <n v="0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3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3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3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3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00000000"/>
    <s v="00000000"/>
    <s v="EL"/>
    <s v="Cat. 3512 Dito"/>
    <s v="S"/>
    <n v="0.5"/>
    <n v="0.4"/>
    <n v="27.92"/>
    <n v="109.44"/>
    <n v="137.36000000000001"/>
    <n v="3"/>
    <n v="444"/>
    <n v="0"/>
    <n v="107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37.36000000000001"/>
    <n v="0.13736000000000001"/>
    <m/>
    <n v="4.1666666666666664E-2"/>
    <n v="3.3333333333333333E-2"/>
    <n v="1.577"/>
    <n v="0"/>
    <n v="20"/>
    <s v="BASE DE DATOS"/>
  </r>
  <r>
    <s v="19"/>
    <x v="3"/>
    <s v="ELOR"/>
    <s v="00000000"/>
    <s v="00000000"/>
    <s v="EL"/>
    <s v="Cat 2. 3512 Dita"/>
    <s v="S"/>
    <n v="0.5"/>
    <n v="0.38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3"/>
    <s v="ELOR"/>
    <s v="00000000"/>
    <s v="00000000"/>
    <s v="EL"/>
    <s v="CUMMINS 3"/>
    <s v="S"/>
    <n v="0.6"/>
    <n v="0.48"/>
    <n v="24.26"/>
    <n v="48.22"/>
    <n v="72.48"/>
    <n v="10"/>
    <n v="284"/>
    <n v="0"/>
    <n v="37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72.48"/>
    <n v="7.2480000000000003E-2"/>
    <m/>
    <n v="4.9999999999999996E-2"/>
    <n v="0.04"/>
    <n v="1.577"/>
    <n v="0"/>
    <n v="20"/>
    <s v="BASE DE DATOS"/>
  </r>
  <r>
    <s v="19"/>
    <x v="3"/>
    <s v="ELOR"/>
    <s v="00000000"/>
    <s v="00000000"/>
    <s v="EL"/>
    <s v="Cat.4-3412-16878"/>
    <s v="S"/>
    <n v="0.73399999999999999"/>
    <n v="0.5"/>
    <n v="5.7919999999999998"/>
    <n v="22.009"/>
    <n v="27.800999999999998"/>
    <n v="9"/>
    <n v="102"/>
    <n v="0"/>
    <n v="40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7.800999999999998"/>
    <n v="2.7800999999999999E-2"/>
    <m/>
    <n v="6.1166666666666668E-2"/>
    <n v="4.1666666666666664E-2"/>
    <n v="1.577"/>
    <n v="3.5527136788005009E-15"/>
    <n v="20"/>
    <s v="BASE DE DATOS"/>
  </r>
  <r>
    <s v="19"/>
    <x v="3"/>
    <s v="ELOR"/>
    <s v="00000000"/>
    <s v="00000000"/>
    <s v="EL"/>
    <s v="MTU 1000"/>
    <s v="S"/>
    <n v="1"/>
    <n v="0.85"/>
    <n v="48.619"/>
    <n v="184.75"/>
    <n v="233.369"/>
    <n v="17"/>
    <n v="658"/>
    <n v="0"/>
    <n v="3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33.369"/>
    <n v="0.23336899999999999"/>
    <m/>
    <n v="8.3333333333333329E-2"/>
    <n v="7.0833333333333331E-2"/>
    <n v="1.577"/>
    <n v="0"/>
    <n v="20"/>
    <s v="BASE DE DATOS"/>
  </r>
  <r>
    <s v="19"/>
    <x v="3"/>
    <s v="ELOR"/>
    <s v="53026715"/>
    <s v="53026715"/>
    <s v="EL"/>
    <s v="Cat.5-C15 7925"/>
    <s v="S"/>
    <n v="0.43"/>
    <n v="0.3"/>
    <n v="10.81"/>
    <n v="39.39"/>
    <n v="50.2"/>
    <n v="5"/>
    <n v="716"/>
    <n v="0"/>
    <n v="23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0.2"/>
    <n v="5.0200000000000002E-2"/>
    <m/>
    <n v="3.5833333333333335E-2"/>
    <n v="2.4999999999999998E-2"/>
    <n v="0.14599999999999999"/>
    <n v="0"/>
    <n v="20"/>
    <s v="BASE DE DATOS"/>
  </r>
  <r>
    <s v="19"/>
    <x v="3"/>
    <s v="ELOR"/>
    <s v="53026613"/>
    <s v="53026613"/>
    <s v="EL"/>
    <s v="Volv.Pent1 RVL-451"/>
    <s v="S"/>
    <n v="0.48"/>
    <n v="0.38"/>
    <n v="48.927999999999997"/>
    <n v="25.716000000000001"/>
    <n v="74.644000000000005"/>
    <n v="6"/>
    <n v="435"/>
    <n v="0"/>
    <n v="24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74.644000000000005"/>
    <n v="7.4644000000000002E-2"/>
    <m/>
    <n v="0.04"/>
    <n v="3.1666666666666669E-2"/>
    <n v="0.33200000000000002"/>
    <n v="0"/>
    <n v="20"/>
    <s v="BASE DE DATOS"/>
  </r>
  <r>
    <s v="19"/>
    <x v="3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3"/>
    <s v="ELOR"/>
    <s v="53026512"/>
    <s v="53026512"/>
    <s v="EL"/>
    <s v="Volv.Pent1 RVL-251"/>
    <s v="S"/>
    <n v="0.27300000000000002"/>
    <n v="0.2"/>
    <n v="4.2859999999999996"/>
    <n v="2.9980000000000002"/>
    <n v="7.2839999999999998"/>
    <n v="5"/>
    <n v="130"/>
    <n v="0"/>
    <n v="0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7.2839999999999998"/>
    <n v="7.2839999999999997E-3"/>
    <m/>
    <n v="2.2750000000000003E-2"/>
    <n v="1.6666666666666666E-2"/>
    <n v="0.25800000000000001"/>
    <n v="0"/>
    <n v="20"/>
    <s v="BASE DE DATOS"/>
  </r>
  <r>
    <s v="19"/>
    <x v="3"/>
    <s v="ELOR"/>
    <s v="53026512"/>
    <s v="53026512"/>
    <s v="EL"/>
    <s v="OLYMPIAN"/>
    <s v="S"/>
    <n v="0.13"/>
    <n v="0.1"/>
    <n v="15.013999999999999"/>
    <n v="10.502000000000001"/>
    <n v="25.515999999999998"/>
    <n v="10"/>
    <n v="181"/>
    <n v="0"/>
    <n v="18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5.515999999999998"/>
    <n v="2.5515999999999997E-2"/>
    <m/>
    <n v="1.0833333333333334E-2"/>
    <n v="8.3333333333333332E-3"/>
    <n v="0.25800000000000001"/>
    <n v="0"/>
    <n v="20"/>
    <s v="BASE DE DATOS"/>
  </r>
  <r>
    <s v="19"/>
    <x v="3"/>
    <s v="ELOR"/>
    <s v="53026919"/>
    <s v="53026919"/>
    <s v="EL"/>
    <s v="Perkins1 R014001C"/>
    <s v="S"/>
    <n v="0.13600000000000001"/>
    <n v="0.1"/>
    <n v="8.7959999999999994"/>
    <n v="5.8869999999999996"/>
    <n v="14.683"/>
    <n v="3"/>
    <n v="259"/>
    <n v="0"/>
    <n v="6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4.683"/>
    <n v="1.4683E-2"/>
    <m/>
    <n v="1.3600000000000001E-2"/>
    <n v="0.01"/>
    <n v="0.214"/>
    <n v="0"/>
    <n v="20"/>
    <s v="BASE DE DATOS"/>
  </r>
  <r>
    <s v="19"/>
    <x v="3"/>
    <s v="ELOR"/>
    <s v="53026919"/>
    <s v="53026919"/>
    <s v="EL"/>
    <s v="Perkins2 R013699C"/>
    <s v="S"/>
    <n v="0.13600000000000001"/>
    <n v="0.1"/>
    <n v="8.4420000000000002"/>
    <n v="5.5940000000000003"/>
    <n v="14.036"/>
    <n v="3"/>
    <n v="246"/>
    <n v="0"/>
    <n v="6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4.036"/>
    <n v="1.4036E-2"/>
    <m/>
    <n v="1.3600000000000001E-2"/>
    <n v="0.01"/>
    <n v="0.214"/>
    <n v="1.7763568394002505E-15"/>
    <n v="20"/>
    <s v="BASE DE DATOS"/>
  </r>
  <r>
    <s v="19"/>
    <x v="3"/>
    <s v="ELOR"/>
    <s v="53026919"/>
    <s v="53026919"/>
    <s v="EL"/>
    <s v="Olympian OLY 1091"/>
    <s v="S"/>
    <n v="0.13200000000000001"/>
    <n v="0.1"/>
    <n v="0.33200000000000002"/>
    <n v="0.20899999999999999"/>
    <n v="0.54100000000000004"/>
    <n v="2"/>
    <n v="17"/>
    <n v="0"/>
    <n v="7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0.54100000000000004"/>
    <n v="5.4100000000000003E-4"/>
    <m/>
    <n v="1.32E-2"/>
    <n v="0.01"/>
    <n v="0.214"/>
    <n v="0"/>
    <n v="20"/>
    <s v="BASE DE DATOS"/>
  </r>
  <r>
    <s v="19"/>
    <x v="3"/>
    <s v="ELOR"/>
    <s v="43095299"/>
    <s v="43095299"/>
    <s v="EL"/>
    <s v="Perkins1 U489142C"/>
    <s v="S"/>
    <n v="3.1E-2"/>
    <n v="2.5000000000000001E-2"/>
    <n v="0.27700000000000002"/>
    <n v="0"/>
    <n v="0.27700000000000002"/>
    <n v="0"/>
    <n v="100"/>
    <n v="0"/>
    <n v="1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7700000000000002"/>
    <n v="2.7700000000000001E-4"/>
    <m/>
    <n v="3.4444444444444444E-3"/>
    <n v="2.7777777777777779E-3"/>
    <n v="2.7E-2"/>
    <n v="0"/>
    <n v="20"/>
    <s v="BASE DE DATOS"/>
  </r>
  <r>
    <s v="19"/>
    <x v="3"/>
    <s v="ELOR"/>
    <s v="43095299"/>
    <s v="43095299"/>
    <s v="EL"/>
    <s v="Perkins2 U487536C"/>
    <s v="S"/>
    <n v="3.1E-2"/>
    <n v="2.5000000000000001E-2"/>
    <n v="0.129"/>
    <n v="0"/>
    <n v="0.129"/>
    <n v="0"/>
    <n v="12"/>
    <n v="0"/>
    <n v="1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129"/>
    <n v="1.2899999999999999E-4"/>
    <m/>
    <n v="3.4444444444444444E-3"/>
    <n v="2.7777777777777779E-3"/>
    <n v="2.7E-2"/>
    <n v="0"/>
    <n v="20"/>
    <s v="BASE DE DATOS"/>
  </r>
  <r>
    <s v="19"/>
    <x v="3"/>
    <s v="ELOR"/>
    <s v="53023414"/>
    <s v="53023414"/>
    <s v="EL"/>
    <s v="Cat-1 3406"/>
    <s v="S"/>
    <n v="0.27500000000000002"/>
    <n v="0.245"/>
    <n v="0.77900000000000003"/>
    <n v="37.389000000000003"/>
    <n v="38.167999999999999"/>
    <n v="1"/>
    <n v="260"/>
    <n v="0"/>
    <n v="10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8.167999999999999"/>
    <n v="3.8168000000000001E-2"/>
    <m/>
    <n v="2.2916666666666669E-2"/>
    <n v="2.0416666666666666E-2"/>
    <n v="0.26700000000000002"/>
    <n v="7.1054273576010019E-15"/>
    <n v="20"/>
    <s v="BASE DE DATOS"/>
  </r>
  <r>
    <s v="19"/>
    <x v="3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3"/>
    <s v="ELOR"/>
    <s v="53023414"/>
    <s v="53023414"/>
    <s v="EL"/>
    <s v="Volvo 03"/>
    <s v="S"/>
    <n v="0.36399999999999999"/>
    <n v="0.32500000000000001"/>
    <n v="26.265000000000001"/>
    <n v="7.78"/>
    <n v="34.045000000000002"/>
    <n v="1"/>
    <n v="190"/>
    <n v="0"/>
    <n v="13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4.045000000000002"/>
    <n v="3.4044999999999999E-2"/>
    <m/>
    <n v="3.0333333333333334E-2"/>
    <n v="2.7083333333333334E-2"/>
    <n v="0.26700000000000002"/>
    <n v="0"/>
    <n v="20"/>
    <s v="BASE DE DATOS"/>
  </r>
  <r>
    <s v="19"/>
    <x v="3"/>
    <s v="ELOR"/>
    <s v="33011093"/>
    <s v="33011093"/>
    <s v="EL"/>
    <s v="Cat.3512 Dita"/>
    <s v="S"/>
    <n v="0.5"/>
    <n v="0.46"/>
    <n v="37.76"/>
    <n v="151.91999999999999"/>
    <n v="189.68"/>
    <n v="12"/>
    <n v="675"/>
    <n v="0"/>
    <n v="5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89.68"/>
    <n v="0.18968000000000002"/>
    <m/>
    <n v="4.1666666666666664E-2"/>
    <n v="3.8333333333333337E-2"/>
    <n v="1.415"/>
    <n v="-2.8421709430404007E-14"/>
    <n v="20"/>
    <s v="BASE DE DATOS"/>
  </r>
  <r>
    <s v="19"/>
    <x v="3"/>
    <s v="ELOR"/>
    <s v="33011093"/>
    <s v="33011093"/>
    <s v="EL"/>
    <s v="Cat.2.3512 Dita"/>
    <s v="S"/>
    <n v="0.5"/>
    <n v="0.32"/>
    <n v="41.12"/>
    <n v="153.84"/>
    <n v="194.96"/>
    <n v="15"/>
    <n v="690"/>
    <n v="0"/>
    <n v="89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94.96"/>
    <n v="0.19495999999999999"/>
    <m/>
    <n v="4.1666666666666664E-2"/>
    <n v="2.6666666666666668E-2"/>
    <n v="1.415"/>
    <n v="0"/>
    <n v="20"/>
    <s v="BASE DE DATOS"/>
  </r>
  <r>
    <s v="19"/>
    <x v="3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3"/>
    <s v="ELOR"/>
    <s v="33011093"/>
    <s v="33011093"/>
    <s v="EL"/>
    <s v="Cat.5-C15-07183"/>
    <s v="S"/>
    <n v="0.45500000000000002"/>
    <n v="0.39"/>
    <n v="36.979999999999997"/>
    <n v="103.42"/>
    <n v="140.4"/>
    <n v="17.75"/>
    <n v="554"/>
    <n v="0"/>
    <n v="63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40.4"/>
    <n v="0.1404"/>
    <m/>
    <n v="3.7916666666666668E-2"/>
    <n v="3.2500000000000001E-2"/>
    <n v="1.415"/>
    <n v="0"/>
    <n v="20"/>
    <s v="BASE DE DATOS"/>
  </r>
  <r>
    <s v="19"/>
    <x v="3"/>
    <s v="ELOR"/>
    <s v="33011093"/>
    <s v="33011093"/>
    <s v="EL"/>
    <s v="Cat.6 3516B 0141"/>
    <s v="S"/>
    <n v="2"/>
    <n v="1.2"/>
    <n v="0.44"/>
    <n v="0.33"/>
    <n v="0.77"/>
    <n v="24"/>
    <n v="4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.77"/>
    <n v="7.7000000000000007E-4"/>
    <m/>
    <n v="0.16666666666666666"/>
    <n v="9.9999999999999992E-2"/>
    <n v="1.415"/>
    <n v="0"/>
    <n v="20"/>
    <s v="BASE DE DATOS"/>
  </r>
  <r>
    <s v="19"/>
    <x v="3"/>
    <s v="ELOR"/>
    <s v="43096499"/>
    <s v="43096499"/>
    <s v="EL"/>
    <s v="Perkins 2506AE15TAG"/>
    <s v="S"/>
    <n v="0.46800000000000003"/>
    <n v="0.3"/>
    <n v="0"/>
    <n v="7.6050000000000004"/>
    <n v="7.6050000000000004"/>
    <n v="9"/>
    <n v="75"/>
    <n v="0"/>
    <n v="16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7.6050000000000004"/>
    <n v="7.6050000000000006E-3"/>
    <m/>
    <n v="3.9E-2"/>
    <n v="2.4999999999999998E-2"/>
    <n v="0.28699999999999998"/>
    <n v="0"/>
    <n v="20"/>
    <s v="BASE DE DATOS"/>
  </r>
  <r>
    <s v="19"/>
    <x v="3"/>
    <s v="ELOR"/>
    <s v="43096499"/>
    <s v="43096499"/>
    <s v="EL"/>
    <s v="Cat.C18 G6B20736"/>
    <s v="S"/>
    <n v="0.5"/>
    <n v="0.45"/>
    <n v="12.282"/>
    <n v="78.372"/>
    <n v="90.653999999999996"/>
    <n v="11"/>
    <n v="644"/>
    <n v="0"/>
    <n v="26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90.653999999999996"/>
    <n v="9.0653999999999998E-2"/>
    <m/>
    <n v="4.1666666666666664E-2"/>
    <n v="3.7499999999999999E-2"/>
    <n v="0.28699999999999998"/>
    <n v="0"/>
    <n v="20"/>
    <s v="BASE DE DATOS"/>
  </r>
  <r>
    <s v="19"/>
    <x v="3"/>
    <s v="ELOR"/>
    <s v="43094699"/>
    <s v="43094699"/>
    <s v="EL"/>
    <s v="Volvo Penta RVM364"/>
    <s v="S"/>
    <n v="0.36399999999999999"/>
    <n v="0.17"/>
    <n v="8.4619999999999997"/>
    <n v="59.231999999999999"/>
    <n v="67.694000000000003"/>
    <n v="11"/>
    <n v="607"/>
    <n v="0"/>
    <n v="31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67.694000000000003"/>
    <n v="6.7694000000000004E-2"/>
    <m/>
    <n v="3.0333333333333334E-2"/>
    <n v="1.4166666666666668E-2"/>
    <n v="0.51600000000000001"/>
    <n v="0"/>
    <n v="20"/>
    <s v="BASE DE DATOS"/>
  </r>
  <r>
    <s v="19"/>
    <x v="3"/>
    <s v="ELOR"/>
    <s v="43094699"/>
    <s v="43094699"/>
    <s v="EL"/>
    <s v="Volvo2 CAD1641GE"/>
    <s v="S"/>
    <n v="0.45600000000000002"/>
    <n v="0.33"/>
    <n v="15.84"/>
    <n v="110.883"/>
    <n v="126.723"/>
    <n v="17"/>
    <n v="683"/>
    <n v="0"/>
    <n v="48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26.723"/>
    <n v="0.126723"/>
    <m/>
    <n v="3.7999999999999999E-2"/>
    <n v="2.75E-2"/>
    <n v="0.51600000000000001"/>
    <n v="0"/>
    <n v="20"/>
    <s v="BASE DE DATOS"/>
  </r>
  <r>
    <s v="19"/>
    <x v="3"/>
    <s v="ELOR"/>
    <s v="43094699"/>
    <s v="43094699"/>
    <s v="EL"/>
    <s v="Cat. C9-225"/>
    <s v="S"/>
    <n v="0.22500000000000001"/>
    <n v="0.18"/>
    <n v="2.6539999999999999"/>
    <n v="18.579999999999998"/>
    <n v="21.234000000000002"/>
    <n v="6"/>
    <n v="236"/>
    <n v="0"/>
    <n v="14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1.234000000000002"/>
    <n v="2.1234000000000003E-2"/>
    <m/>
    <n v="0"/>
    <n v="0"/>
    <n v="0.51600000000000001"/>
    <n v="-3.5527136788005009E-15"/>
    <n v="20"/>
    <s v="BASE DE DATOS"/>
  </r>
  <r>
    <s v="19"/>
    <x v="3"/>
    <s v="ELOR"/>
    <s v="33011193"/>
    <s v="33011193"/>
    <s v="EL"/>
    <s v="CUMMINS"/>
    <s v="S"/>
    <n v="0.6"/>
    <n v="0.3"/>
    <n v="25.44"/>
    <n v="32.520000000000003"/>
    <n v="57.96"/>
    <n v="4"/>
    <n v="206"/>
    <n v="0"/>
    <n v="43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57.96"/>
    <n v="5.7959999999999998E-2"/>
    <m/>
    <n v="4.9999999999999996E-2"/>
    <n v="2.4999999999999998E-2"/>
    <n v="1.45"/>
    <n v="7.1054273576010019E-15"/>
    <n v="20"/>
    <s v="BASE DE DATOS"/>
  </r>
  <r>
    <s v="19"/>
    <x v="3"/>
    <s v="ELOR"/>
    <s v="33011193"/>
    <s v="33011193"/>
    <s v="EL"/>
    <s v="MTU-1 1200DS Detroi"/>
    <s v="S"/>
    <n v="1.2250000000000001"/>
    <n v="1"/>
    <n v="328.32799999999997"/>
    <n v="86.436999999999998"/>
    <n v="414.76499999999999"/>
    <n v="11"/>
    <n v="691"/>
    <n v="0"/>
    <n v="12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14.76499999999999"/>
    <n v="0.41476499999999999"/>
    <m/>
    <n v="0.10208333333333335"/>
    <n v="8.3333333333333329E-2"/>
    <n v="1.45"/>
    <n v="0"/>
    <n v="20"/>
    <s v="BASE DE DATOS"/>
  </r>
  <r>
    <s v="19"/>
    <x v="3"/>
    <s v="ELOR"/>
    <s v="33011193"/>
    <s v="33011193"/>
    <s v="EL"/>
    <s v="MTU=2 1200DS Detroi"/>
    <s v="S"/>
    <n v="1.2250000000000001"/>
    <n v="1"/>
    <n v="0"/>
    <n v="0"/>
    <n v="0"/>
    <n v="0"/>
    <n v="0"/>
    <n v="0"/>
    <n v="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3"/>
    <s v="ELOR"/>
    <s v="33011193"/>
    <s v="33011193"/>
    <s v="EL"/>
    <s v="Cat. 3512 Dita"/>
    <s v="S"/>
    <n v="0.5"/>
    <n v="0.25"/>
    <n v="68.177000000000007"/>
    <n v="17.949000000000002"/>
    <n v="86.126000000000005"/>
    <n v="1"/>
    <n v="339"/>
    <n v="0"/>
    <n v="80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86.126000000000005"/>
    <n v="8.6126000000000008E-2"/>
    <m/>
    <n v="4.1666666666666664E-2"/>
    <n v="2.0833333333333332E-2"/>
    <n v="1.45"/>
    <n v="0"/>
    <n v="20"/>
    <s v="BASE DE DATOS"/>
  </r>
  <r>
    <s v="19"/>
    <x v="3"/>
    <s v="ELOR"/>
    <s v="33010993"/>
    <s v="33010993"/>
    <s v="EL"/>
    <s v="Cat.1-3512(.208)"/>
    <s v="S"/>
    <n v="0.5"/>
    <n v="0.25"/>
    <n v="23.84"/>
    <n v="59.6"/>
    <n v="83.44"/>
    <n v="6"/>
    <n v="329"/>
    <n v="0"/>
    <n v="85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83.44"/>
    <n v="8.344E-2"/>
    <m/>
    <n v="4.1666666666666664E-2"/>
    <n v="2.0833333333333332E-2"/>
    <n v="1.5980000000000001"/>
    <n v="0"/>
    <n v="20"/>
    <s v="BASE DE DATOS"/>
  </r>
  <r>
    <s v="19"/>
    <x v="3"/>
    <s v="ELOR"/>
    <s v="33010993"/>
    <s v="33010993"/>
    <s v="EL"/>
    <s v="Cat.3-3512(.219)"/>
    <s v="S"/>
    <n v="0.5"/>
    <n v="0.35"/>
    <n v="11.2"/>
    <n v="22.32"/>
    <n v="33.520000000000003"/>
    <n v="1"/>
    <n v="116"/>
    <n v="0"/>
    <n v="5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33.520000000000003"/>
    <n v="3.3520000000000001E-2"/>
    <m/>
    <n v="4.1666666666666664E-2"/>
    <n v="2.4999999999999998E-2"/>
    <n v="1.5980000000000001"/>
    <n v="-7.1054273576010019E-15"/>
    <n v="20"/>
    <s v="BASE DE DATOS"/>
  </r>
  <r>
    <s v="19"/>
    <x v="3"/>
    <s v="ELOR"/>
    <s v="33010993"/>
    <s v="33010993"/>
    <s v="EL"/>
    <s v="MTU 1200DS"/>
    <s v="S"/>
    <n v="1.2250000000000001"/>
    <n v="1"/>
    <n v="122.41"/>
    <n v="220.36600000000001"/>
    <n v="342.77600000000001"/>
    <n v="41"/>
    <n v="574"/>
    <n v="0"/>
    <n v="99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342.77600000000001"/>
    <n v="0.34277600000000003"/>
    <m/>
    <n v="0.10208333333333335"/>
    <n v="8.3333333333333329E-2"/>
    <n v="1.5980000000000001"/>
    <n v="0"/>
    <n v="20"/>
    <s v="BASE DE DATOS"/>
  </r>
  <r>
    <s v="19"/>
    <x v="3"/>
    <s v="ELOR"/>
    <s v="33010993"/>
    <s v="33010993"/>
    <s v="EL"/>
    <s v="CUMMINS 4"/>
    <s v="S"/>
    <n v="0.6"/>
    <n v="0.45700000000000002"/>
    <n v="32.880000000000003"/>
    <n v="87.88"/>
    <n v="120.76"/>
    <n v="5"/>
    <n v="415"/>
    <n v="0"/>
    <n v="62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20.76"/>
    <n v="0.12076000000000001"/>
    <m/>
    <n v="4.9999999999999996E-2"/>
    <n v="3.8083333333333337E-2"/>
    <n v="1.5980000000000001"/>
    <n v="-1.4210854715202004E-14"/>
    <n v="20"/>
    <s v="BASE DE DATOS"/>
  </r>
  <r>
    <s v="19"/>
    <x v="3"/>
    <s v="ELOR"/>
    <s v="33010993"/>
    <s v="33010993"/>
    <s v="EL"/>
    <s v="CAT 6-3516B-139"/>
    <s v="S"/>
    <n v="2"/>
    <n v="1"/>
    <n v="0"/>
    <n v="0"/>
    <n v="0"/>
    <n v="30"/>
    <n v="0"/>
    <n v="0"/>
    <n v="34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0.16666666666666666"/>
    <n v="8.3333333333333329E-2"/>
    <n v="1.5980000000000001"/>
    <n v="0"/>
    <n v="20"/>
    <s v="BASE DE DATOS"/>
  </r>
  <r>
    <s v="19"/>
    <x v="3"/>
    <s v="ELOR"/>
    <s v="43094599"/>
    <s v="43094599"/>
    <s v="EL"/>
    <s v="CUMMINS_1 C200(050)"/>
    <s v="S"/>
    <n v="0.20799999999999999"/>
    <n v="0.15"/>
    <n v="4.8769999999999998"/>
    <n v="34.143000000000001"/>
    <n v="39.020000000000003"/>
    <n v="7"/>
    <n v="579"/>
    <n v="0"/>
    <n v="18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9.020000000000003"/>
    <n v="3.9020000000000006E-2"/>
    <m/>
    <n v="1.7333333333333333E-2"/>
    <n v="1.2499999999999999E-2"/>
    <n v="0.31"/>
    <n v="0"/>
    <n v="20"/>
    <s v="BASE DE DATOS"/>
  </r>
  <r>
    <s v="19"/>
    <x v="3"/>
    <s v="ELOR"/>
    <s v="43094599"/>
    <s v="43094599"/>
    <s v="EL"/>
    <s v="CUMMINS_2 C200(026)"/>
    <s v="S"/>
    <n v="0.20799999999999999"/>
    <n v="0.15"/>
    <n v="5.3470000000000004"/>
    <n v="37.432000000000002"/>
    <n v="42.779000000000003"/>
    <n v="7"/>
    <n v="611"/>
    <n v="0"/>
    <n v="17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2.779000000000003"/>
    <n v="4.2779000000000005E-2"/>
    <m/>
    <n v="1.7333333333333333E-2"/>
    <n v="1.2499999999999999E-2"/>
    <n v="0.31"/>
    <n v="0"/>
    <n v="20"/>
    <s v="BASE DE DATOS"/>
  </r>
  <r>
    <s v="19"/>
    <x v="3"/>
    <s v="ELOR"/>
    <s v="43094599"/>
    <s v="43094599"/>
    <s v="EL"/>
    <s v="Cat. C9-180"/>
    <s v="S"/>
    <n v="0.18"/>
    <n v="0.15"/>
    <n v="5.1260000000000003"/>
    <n v="35.878999999999998"/>
    <n v="41.005000000000003"/>
    <n v="6"/>
    <n v="373"/>
    <n v="0"/>
    <n v="15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1.005000000000003"/>
    <n v="4.1005E-2"/>
    <m/>
    <n v="1.4999999999999999E-2"/>
    <n v="1.2499999999999999E-2"/>
    <n v="0.31"/>
    <n v="-7.1054273576010019E-15"/>
    <n v="20"/>
    <s v="BASE DE DATOS"/>
  </r>
  <r>
    <s v="19"/>
    <x v="3"/>
    <s v="ELOR"/>
    <s v="43094599"/>
    <s v="43094599"/>
    <s v="EL"/>
    <s v="Volvo PentaTWD1010G"/>
    <s v="N"/>
    <n v="0.21"/>
    <n v="0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3"/>
    <s v="ELOR"/>
    <s v="53023514"/>
    <s v="53023514"/>
    <s v="EL"/>
    <s v="OLYMPIAN"/>
    <s v="S"/>
    <n v="0.04"/>
    <n v="0.03"/>
    <n v="0.40600000000000003"/>
    <n v="2.4E-2"/>
    <n v="0.43"/>
    <n v="1"/>
    <n v="183"/>
    <n v="0"/>
    <n v="2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3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3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3"/>
    <s v="ELOR"/>
    <s v="33011293"/>
    <s v="33011293"/>
    <s v="EL"/>
    <s v="Wartsila 2"/>
    <s v="S"/>
    <n v="6.24"/>
    <n v="6"/>
    <n v="0"/>
    <n v="0.77500000000000002"/>
    <n v="0.77500000000000002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.77500000000000002"/>
    <n v="7.7499999999999997E-4"/>
    <m/>
    <n v="0.52"/>
    <n v="0.5"/>
    <n v="11.32"/>
    <n v="0"/>
    <n v="20"/>
    <s v="BASE DE DATOS"/>
  </r>
  <r>
    <s v="19"/>
    <x v="3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3"/>
    <s v="ELOR"/>
    <s v="33011593"/>
    <s v="33011593"/>
    <s v="EL"/>
    <s v="EMD"/>
    <s v="N"/>
    <n v="2.5"/>
    <n v="0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3"/>
    <s v="ELOR"/>
    <s v="43047494"/>
    <s v="43047494"/>
    <s v="EL"/>
    <s v="CAT C-18"/>
    <s v="S"/>
    <n v="0.5"/>
    <n v="0.5"/>
    <n v="43.073"/>
    <n v="0"/>
    <n v="43.073"/>
    <n v="5"/>
    <n v="180"/>
    <n v="0"/>
    <n v="1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3.073"/>
    <n v="4.3073E-2"/>
    <m/>
    <n v="4.1666666666666664E-2"/>
    <n v="4.1666666666666664E-2"/>
    <n v="0.997"/>
    <n v="0"/>
    <n v="20"/>
    <s v="BASE DE DATOS"/>
  </r>
  <r>
    <s v="19"/>
    <x v="3"/>
    <s v="ELOR"/>
    <s v="43047494"/>
    <s v="43047494"/>
    <s v="EL"/>
    <s v="Cat. D-3512&lt;G3&gt;"/>
    <s v="S"/>
    <n v="0.5"/>
    <n v="0.45"/>
    <n v="19.765999999999998"/>
    <n v="0"/>
    <n v="19.765999999999998"/>
    <n v="0"/>
    <n v="247"/>
    <n v="3"/>
    <n v="15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19.765999999999998"/>
    <n v="1.9765999999999999E-2"/>
    <m/>
    <n v="4.1666666666666664E-2"/>
    <n v="3.7499999999999999E-2"/>
    <n v="0.997"/>
    <n v="0"/>
    <n v="20"/>
    <s v="BASE DE DATOS"/>
  </r>
  <r>
    <s v="19"/>
    <x v="3"/>
    <s v="ELOR"/>
    <s v="43047494"/>
    <s v="43047494"/>
    <s v="EL"/>
    <s v="Volvo Penta TAD1630"/>
    <s v="S"/>
    <n v="0.4"/>
    <n v="0.4"/>
    <n v="0"/>
    <n v="37.738"/>
    <n v="37.738"/>
    <n v="5"/>
    <n v="80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7.738"/>
    <n v="3.7738000000000001E-2"/>
    <m/>
    <n v="3.3333333333333333E-2"/>
    <n v="3.3333333333333333E-2"/>
    <n v="0.997"/>
    <n v="0"/>
    <n v="20"/>
    <s v="BASE DE DATOS"/>
  </r>
  <r>
    <s v="19"/>
    <x v="3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3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3"/>
    <s v="ELC"/>
    <s v="53203411"/>
    <s v="53203411"/>
    <s v="EL"/>
    <s v="CUMMINS"/>
    <s v="S"/>
    <n v="0.1"/>
    <n v="0.1"/>
    <n v="0.23599999999999999"/>
    <n v="0.58699999999999997"/>
    <n v="0.82299999999999995"/>
    <n v="0"/>
    <n v="10.119999999999999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82299999999999995"/>
    <n v="8.2299999999999995E-4"/>
    <m/>
    <n v="1.1111111111111112E-2"/>
    <n v="1.1111111111111112E-2"/>
    <n v="1.1080000000000001"/>
    <n v="0"/>
    <n v="25"/>
    <s v="BASE DE DATOS"/>
  </r>
  <r>
    <s v="19"/>
    <x v="3"/>
    <s v="ELC"/>
    <s v="53203411"/>
    <s v="53203411"/>
    <s v="EL"/>
    <s v="CAT-M2"/>
    <s v="S"/>
    <n v="0.5"/>
    <n v="0.5"/>
    <n v="0.67"/>
    <n v="4.7910000000000004"/>
    <n v="5.4610000000000003"/>
    <n v="0"/>
    <n v="32.33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5.4610000000000003"/>
    <n v="5.4610000000000006E-3"/>
    <m/>
    <n v="5.5555555555555552E-2"/>
    <n v="5.5555555555555552E-2"/>
    <n v="1.1080000000000001"/>
    <n v="0"/>
    <n v="25"/>
    <s v="BASE DE DATOS"/>
  </r>
  <r>
    <s v="19"/>
    <x v="3"/>
    <s v="ELC"/>
    <s v="53203411"/>
    <s v="53203411"/>
    <s v="EL"/>
    <s v="VOLVO-M1"/>
    <s v="S"/>
    <n v="0.5"/>
    <n v="0.5"/>
    <n v="2.1999999999999999E-2"/>
    <n v="1.1910000000000001"/>
    <n v="1.2130000000000001"/>
    <n v="0"/>
    <n v="7.38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2130000000000001"/>
    <n v="1.2130000000000001E-3"/>
    <m/>
    <n v="4.1666666666666664E-2"/>
    <n v="4.1666666666666664E-2"/>
    <n v="1.1080000000000001"/>
    <n v="0"/>
    <n v="25"/>
    <s v="BASE DE DATOS"/>
  </r>
  <r>
    <s v="19"/>
    <x v="3"/>
    <s v="ELC"/>
    <s v="53203411"/>
    <s v="53203411"/>
    <s v="EL"/>
    <s v="DETROIT-M1"/>
    <s v="S"/>
    <n v="0.5"/>
    <n v="0.5"/>
    <n v="0"/>
    <n v="0.81399999999999995"/>
    <n v="0.81399999999999995"/>
    <n v="0"/>
    <n v="5.25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81399999999999995"/>
    <n v="8.1399999999999994E-4"/>
    <m/>
    <n v="5.5555555555555552E-2"/>
    <n v="5.5555555555555552E-2"/>
    <n v="1.1080000000000001"/>
    <n v="0"/>
    <n v="25"/>
    <s v="BASE DE DATOS"/>
  </r>
  <r>
    <s v="19"/>
    <x v="3"/>
    <s v="ELC"/>
    <s v="53200705"/>
    <s v="53200705"/>
    <s v="EL"/>
    <s v="CAT-C27M1"/>
    <s v="S"/>
    <n v="0.75"/>
    <n v="0.5"/>
    <n v="0.48799999999999999"/>
    <n v="2.5979999999999999"/>
    <n v="3.0859999999999999"/>
    <n v="0"/>
    <n v="19.37"/>
    <n v="0"/>
    <n v="0"/>
    <m/>
    <x v="1"/>
    <s v="ELC53200705CAT-C27M1EL"/>
    <s v="Electro Centro S. A."/>
    <s v="ELC"/>
    <x v="1"/>
    <s v="C. T. PASCO"/>
    <x v="88"/>
    <s v="EL"/>
    <x v="0"/>
    <s v="CAT-C27M1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3.0859999999999999"/>
    <n v="3.0859999999999998E-3"/>
    <m/>
    <n v="0"/>
    <n v="0"/>
    <n v="0.245"/>
    <n v="0"/>
    <n v="25"/>
    <s v="BASE DE DATOS"/>
  </r>
  <r>
    <s v="19"/>
    <x v="3"/>
    <s v="ELC"/>
    <s v="53200705"/>
    <s v="53200705"/>
    <s v="EL"/>
    <s v="CAT-C27M2"/>
    <s v="S"/>
    <n v="0.75"/>
    <n v="0.5"/>
    <n v="0"/>
    <n v="0"/>
    <n v="0"/>
    <n v="0"/>
    <n v="0"/>
    <n v="0"/>
    <n v="0"/>
    <m/>
    <x v="1"/>
    <s v="ELC53200705CAT-C27M2EL"/>
    <s v="Electro Centro S. A."/>
    <s v="ELC"/>
    <x v="1"/>
    <s v="C. T. PASCO"/>
    <x v="88"/>
    <s v="EL"/>
    <x v="0"/>
    <s v="CAT-C27M2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3"/>
    <s v="ELSE"/>
    <s v="23005600"/>
    <s v="23005600"/>
    <s v="EL"/>
    <s v="CUMMINS-7"/>
    <s v="S"/>
    <n v="1.82"/>
    <n v="0.8"/>
    <n v="0.85"/>
    <n v="3.26"/>
    <n v="4.1100000000000003"/>
    <n v="0"/>
    <n v="11"/>
    <n v="709"/>
    <n v="0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4.1100000000000003"/>
    <n v="4.1099999999999999E-3"/>
    <m/>
    <n v="0.15166666666666667"/>
    <n v="9.9999999999999992E-2"/>
    <n v="0.83"/>
    <n v="-8.8817841970012523E-16"/>
    <n v="22"/>
    <s v="BASE DE DATOS"/>
  </r>
  <r>
    <s v="19"/>
    <x v="3"/>
    <s v="ELSE"/>
    <s v="23006600"/>
    <s v="23006600"/>
    <s v="EL"/>
    <s v="Cummins_Ottomotores"/>
    <s v="S"/>
    <n v="0.8"/>
    <n v="0.45"/>
    <n v="1.1200000000000001"/>
    <n v="4.28"/>
    <n v="5.4"/>
    <n v="0"/>
    <n v="27"/>
    <n v="693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5.4"/>
    <n v="5.4000000000000003E-3"/>
    <m/>
    <n v="6.6666666666666666E-2"/>
    <n v="3.7499999999999999E-2"/>
    <n v="0.45"/>
    <n v="0"/>
    <n v="22"/>
    <s v="BASE DE DATOS"/>
  </r>
  <r>
    <s v="19"/>
    <x v="3"/>
    <s v="UCAYAL"/>
    <s v="23201005"/>
    <s v="23201005"/>
    <s v="EL"/>
    <s v="CAT 3512"/>
    <s v="S"/>
    <n v="0.5"/>
    <n v="0.3"/>
    <n v="0.79"/>
    <n v="17.829999999999998"/>
    <n v="18.62"/>
    <n v="0"/>
    <n v="266"/>
    <n v="0"/>
    <n v="75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18.62"/>
    <n v="1.8620000000000001E-2"/>
    <m/>
    <n v="4.1666666666666664E-2"/>
    <n v="2.4999999999999998E-2"/>
    <n v="0.8"/>
    <n v="-3.5527136788005009E-15"/>
    <n v="23"/>
    <s v="BASE DE DATOS"/>
  </r>
  <r>
    <s v="19"/>
    <x v="3"/>
    <s v="UCAYAL"/>
    <s v="23201005"/>
    <s v="23201005"/>
    <s v="EL"/>
    <s v="CUMMINS"/>
    <s v="S"/>
    <n v="1"/>
    <n v="0.9"/>
    <n v="12.97"/>
    <n v="22.41"/>
    <n v="35.380000000000003"/>
    <n v="0"/>
    <n v="77"/>
    <n v="0"/>
    <n v="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5.380000000000003"/>
    <n v="3.5380000000000002E-2"/>
    <m/>
    <n v="8.3333333333333329E-2"/>
    <n v="7.4999999999999997E-2"/>
    <n v="0.8"/>
    <n v="0"/>
    <n v="23"/>
    <s v="BASE DE DATOS"/>
  </r>
  <r>
    <s v="19"/>
    <x v="3"/>
    <s v="UCAYAL"/>
    <s v="23201005"/>
    <s v="23201005"/>
    <s v="EL"/>
    <s v="CAT 3412C-I"/>
    <s v="S"/>
    <n v="0.59099999999999997"/>
    <n v="0.5"/>
    <n v="8.9700000000000006"/>
    <n v="3.92"/>
    <n v="12.89"/>
    <n v="0"/>
    <n v="41"/>
    <n v="0"/>
    <n v="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2.89"/>
    <n v="1.289E-2"/>
    <m/>
    <n v="4.9249999999999995E-2"/>
    <n v="4.1666666666666664E-2"/>
    <n v="0.8"/>
    <n v="0"/>
    <n v="23"/>
    <s v="BASE DE DATOS"/>
  </r>
  <r>
    <s v="19"/>
    <x v="3"/>
    <s v="UCAYAL"/>
    <s v="23201005"/>
    <s v="23201005"/>
    <s v="EL"/>
    <s v="CAT 3412C-II"/>
    <s v="S"/>
    <n v="0.59099999999999997"/>
    <n v="0.5"/>
    <n v="39.24"/>
    <n v="47.48"/>
    <n v="86.72"/>
    <n v="0"/>
    <n v="296"/>
    <n v="0"/>
    <n v="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86.72"/>
    <n v="8.6720000000000005E-2"/>
    <m/>
    <n v="4.9249999999999995E-2"/>
    <n v="4.1666666666666664E-2"/>
    <n v="0.8"/>
    <n v="0"/>
    <n v="23"/>
    <s v="BASE DE DATOS"/>
  </r>
  <r>
    <s v="19"/>
    <x v="3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3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3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3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3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3"/>
    <s v="UCAYAL"/>
    <s v="53027019"/>
    <s v="53027019"/>
    <s v="EL"/>
    <s v="PERKINS-HCI434D1L"/>
    <s v="S"/>
    <n v="0.316"/>
    <n v="0.3"/>
    <n v="1.762"/>
    <n v="5.2850000000000001"/>
    <n v="7.0469999999999997"/>
    <n v="0"/>
    <n v="137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7.0469999999999997"/>
    <n v="7.0469999999999994E-3"/>
    <m/>
    <n v="3.5111111111111114E-2"/>
    <n v="3.3333333333333333E-2"/>
    <n v="0.113"/>
    <n v="8.8817841970012523E-16"/>
    <n v="23"/>
    <s v="BASE DE DATOS"/>
  </r>
  <r>
    <s v="19"/>
    <x v="3"/>
    <s v="UCAYAL"/>
    <s v="53027019"/>
    <s v="53027019"/>
    <s v="EL"/>
    <s v="PERKINS-MP-2251"/>
    <s v="S"/>
    <n v="0.2"/>
    <n v="0.19600000000000001"/>
    <n v="7.7690000000000001"/>
    <n v="23.306000000000001"/>
    <n v="31.074999999999999"/>
    <n v="0"/>
    <n v="622"/>
    <n v="0"/>
    <n v="0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31.074999999999999"/>
    <n v="3.1074999999999998E-2"/>
    <m/>
    <n v="2.2222222222222223E-2"/>
    <n v="2.1777777777777778E-2"/>
    <n v="0.113"/>
    <n v="3.5527136788005009E-15"/>
    <n v="23"/>
    <s v="BASE DE DATOS"/>
  </r>
  <r>
    <s v="19"/>
    <x v="3"/>
    <s v="GENRNT"/>
    <s v="33372916"/>
    <s v="33372916"/>
    <s v="EL"/>
    <s v="G-1"/>
    <s v="S"/>
    <n v="11.6"/>
    <n v="11.124000000000001"/>
    <n v="1227.6949999999999"/>
    <n v="3599.9140000000002"/>
    <n v="4827.6090000000004"/>
    <n v="67"/>
    <n v="543"/>
    <n v="0"/>
    <n v="1165.58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827.6090000000004"/>
    <n v="4.8276090000000007"/>
    <m/>
    <n v="0.96666666666666667"/>
    <n v="0.9275000000000001"/>
    <n v="62.497999999999998"/>
    <n v="0"/>
    <n v="52"/>
    <s v="BASE DE DATOS"/>
  </r>
  <r>
    <s v="19"/>
    <x v="3"/>
    <s v="GENRNT"/>
    <s v="33372916"/>
    <s v="33372916"/>
    <s v="EL"/>
    <s v="G-2"/>
    <s v="S"/>
    <n v="11.6"/>
    <n v="10.958"/>
    <n v="1261.1179999999999"/>
    <n v="4442.3760000000002"/>
    <n v="5703.4939999999997"/>
    <n v="59"/>
    <n v="637"/>
    <n v="0"/>
    <n v="803.82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703.4939999999997"/>
    <n v="5.7034940000000001"/>
    <m/>
    <n v="0.96666666666666667"/>
    <n v="0.91683333333333339"/>
    <n v="62.497999999999998"/>
    <n v="9.0949470177292824E-13"/>
    <n v="52"/>
    <s v="BASE DE DATOS"/>
  </r>
  <r>
    <s v="19"/>
    <x v="3"/>
    <s v="GENRNT"/>
    <s v="33372916"/>
    <s v="33372916"/>
    <s v="EL"/>
    <s v="G-3"/>
    <s v="S"/>
    <n v="11.6"/>
    <n v="11.334"/>
    <n v="1125.4069999999999"/>
    <n v="3403.3290000000002"/>
    <n v="4528.7359999999999"/>
    <n v="17"/>
    <n v="510"/>
    <n v="0"/>
    <n v="510.25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528.7359999999999"/>
    <n v="4.5287360000000003"/>
    <m/>
    <n v="0.96666666666666667"/>
    <n v="0.9448333333333333"/>
    <n v="62.497999999999998"/>
    <n v="0"/>
    <n v="52"/>
    <s v="BASE DE DATOS"/>
  </r>
  <r>
    <s v="19"/>
    <x v="3"/>
    <s v="GENRNT"/>
    <s v="33372916"/>
    <s v="33372916"/>
    <s v="EL"/>
    <s v="G-4"/>
    <s v="S"/>
    <n v="11.6"/>
    <n v="11.143000000000001"/>
    <n v="563.70100000000002"/>
    <n v="1428.5840000000001"/>
    <n v="1992.2850000000001"/>
    <n v="182"/>
    <n v="234"/>
    <n v="0.06"/>
    <n v="324.67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992.2850000000001"/>
    <n v="1.9922850000000001"/>
    <m/>
    <n v="0.96666666666666667"/>
    <n v="0.92858333333333343"/>
    <n v="62.497999999999998"/>
    <n v="0"/>
    <n v="52"/>
    <s v="BASE DE DATOS"/>
  </r>
  <r>
    <s v="19"/>
    <x v="3"/>
    <s v="GENRNT"/>
    <s v="33372916"/>
    <s v="33372916"/>
    <s v="EL"/>
    <s v="G-5"/>
    <s v="S"/>
    <n v="11.6"/>
    <n v="11.194000000000001"/>
    <n v="547.35799999999995"/>
    <n v="1411.1679999999999"/>
    <n v="1958.5260000000001"/>
    <n v="262"/>
    <n v="228"/>
    <n v="0"/>
    <n v="278.57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958.5260000000001"/>
    <n v="1.958526"/>
    <m/>
    <n v="0.96666666666666667"/>
    <n v="0.9328333333333334"/>
    <n v="62.497999999999998"/>
    <n v="-2.2737367544323206E-13"/>
    <n v="52"/>
    <s v="BASE DE DATOS"/>
  </r>
  <r>
    <s v="19"/>
    <x v="3"/>
    <s v="GENRNT"/>
    <s v="33372916"/>
    <s v="33372916"/>
    <s v="EL"/>
    <s v="G-6"/>
    <s v="S"/>
    <n v="11.6"/>
    <n v="11.186"/>
    <n v="1312.3320000000001"/>
    <n v="4651.5569999999998"/>
    <n v="5963.8890000000001"/>
    <n v="50"/>
    <n v="652"/>
    <n v="0"/>
    <n v="801.37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963.8890000000001"/>
    <n v="5.963889"/>
    <m/>
    <n v="0.96666666666666667"/>
    <n v="0.9321666666666667"/>
    <n v="62.497999999999998"/>
    <n v="0"/>
    <n v="52"/>
    <s v="BASE DE DATOS"/>
  </r>
  <r>
    <s v="19"/>
    <x v="3"/>
    <s v="GENRNT"/>
    <s v="33372916"/>
    <s v="33372916"/>
    <s v="EL"/>
    <s v="G-7"/>
    <s v="S"/>
    <n v="11.6"/>
    <n v="11.159000000000001"/>
    <n v="1245.472"/>
    <n v="3474.3820000000001"/>
    <n v="4719.8540000000003"/>
    <n v="49"/>
    <n v="521"/>
    <n v="0"/>
    <n v="596.32000000000005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19.8540000000003"/>
    <n v="4.7198540000000007"/>
    <m/>
    <n v="0.96666666666666667"/>
    <n v="0.92991666666666672"/>
    <n v="62.497999999999998"/>
    <n v="0"/>
    <n v="52"/>
    <s v="BASE DE DATOS"/>
  </r>
  <r>
    <s v="19"/>
    <x v="3"/>
    <s v="ELNM"/>
    <s v="53002696"/>
    <s v="53002696"/>
    <s v="EL"/>
    <s v="1"/>
    <s v="S"/>
    <n v="0.7"/>
    <n v="0.5"/>
    <n v="0"/>
    <n v="0.248"/>
    <n v="0.248"/>
    <n v="0"/>
    <n v="1.32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248"/>
    <n v="2.4800000000000001E-4"/>
    <m/>
    <n v="5.8333333333333327E-2"/>
    <n v="4.1666666666666664E-2"/>
    <n v="0.51900000000000002"/>
    <n v="0"/>
    <n v="55"/>
    <s v="BASE DE DATOS"/>
  </r>
  <r>
    <s v="19"/>
    <x v="2"/>
    <s v="ELNM"/>
    <s v="53002696"/>
    <s v="53002696"/>
    <s v="EL"/>
    <s v="1"/>
    <s v="S"/>
    <n v="0.7"/>
    <n v="0.5"/>
    <n v="0"/>
    <n v="0.37"/>
    <n v="0.37"/>
    <n v="0"/>
    <n v="5.3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37"/>
    <n v="3.6999999999999999E-4"/>
    <m/>
    <n v="5.8333333333333327E-2"/>
    <n v="4.1666666666666664E-2"/>
    <n v="0.51900000000000002"/>
    <n v="0"/>
    <n v="55"/>
    <s v="BASE DE DATOS"/>
  </r>
  <r>
    <s v="19"/>
    <x v="3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3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3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3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3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3"/>
    <s v="SEAL"/>
    <s v="33013850"/>
    <s v="33013850"/>
    <s v="EL"/>
    <s v="PERKINS 1"/>
    <s v="S"/>
    <n v="0.46"/>
    <n v="0.35"/>
    <n v="35.197000000000003"/>
    <n v="70.477999999999994"/>
    <n v="105.675"/>
    <n v="13.5"/>
    <n v="428"/>
    <n v="0"/>
    <n v="0.75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5.675"/>
    <n v="0.10567499999999999"/>
    <m/>
    <n v="3.8333333333333337E-2"/>
    <n v="2.9166666666666664E-2"/>
    <n v="0.58699999999999997"/>
    <n v="0"/>
    <n v="77"/>
    <s v="BASE DE DATOS"/>
  </r>
  <r>
    <s v="19"/>
    <x v="3"/>
    <s v="SEAL"/>
    <s v="33013850"/>
    <s v="33013850"/>
    <s v="EL"/>
    <s v="CAT"/>
    <s v="S"/>
    <n v="0.5"/>
    <n v="0.38"/>
    <n v="0"/>
    <n v="10.157"/>
    <n v="10.157"/>
    <n v="0"/>
    <n v="55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.157"/>
    <n v="1.0156999999999999E-2"/>
    <m/>
    <n v="4.1666666666666664E-2"/>
    <n v="3.1666666666666669E-2"/>
    <n v="0.58699999999999997"/>
    <n v="0"/>
    <n v="77"/>
    <s v="BASE DE DATOS"/>
  </r>
  <r>
    <s v="19"/>
    <x v="3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3"/>
    <s v="SEAL"/>
    <s v="33013850"/>
    <s v="33013850"/>
    <s v="EL"/>
    <s v="PERKINS 2"/>
    <s v="S"/>
    <n v="0.46"/>
    <n v="0.35"/>
    <n v="35.159999999999997"/>
    <n v="81.203999999999994"/>
    <n v="116.364"/>
    <n v="13.5"/>
    <n v="484"/>
    <n v="0"/>
    <n v="1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6.364"/>
    <n v="0.11636400000000001"/>
    <m/>
    <n v="3.8333333333333337E-2"/>
    <n v="2.9166666666666664E-2"/>
    <n v="0.58699999999999997"/>
    <n v="-1.4210854715202004E-14"/>
    <n v="77"/>
    <s v="BASE DE DATOS"/>
  </r>
  <r>
    <s v="19"/>
    <x v="3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3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3"/>
    <s v="SEAL"/>
    <s v="33013870"/>
    <s v="33013870"/>
    <s v="EL"/>
    <s v="PERKINS"/>
    <s v="S"/>
    <n v="0.55000000000000004"/>
    <n v="0.3"/>
    <n v="0"/>
    <n v="0"/>
    <n v="0"/>
    <n v="0"/>
    <n v="0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4.5833333333333337E-2"/>
    <n v="2.4999999999999998E-2"/>
    <n v="0.3"/>
    <n v="0"/>
    <n v="77"/>
    <s v="BASE DE DATOS"/>
  </r>
  <r>
    <s v="19"/>
    <x v="3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3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3"/>
    <s v="SEAL"/>
    <s v="33014010"/>
    <s v="33014010"/>
    <s v="EL"/>
    <s v="CAT 1"/>
    <s v="S"/>
    <n v="0.45"/>
    <n v="0.35"/>
    <n v="0"/>
    <n v="1.2450000000000001"/>
    <n v="1.2450000000000001"/>
    <n v="16"/>
    <n v="6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1.2450000000000001"/>
    <n v="1.245E-3"/>
    <m/>
    <n v="4.4999999999999998E-2"/>
    <n v="3.4999999999999996E-2"/>
    <n v="0.55500000000000005"/>
    <n v="0"/>
    <n v="77"/>
    <s v="BASE DE DATOS"/>
  </r>
  <r>
    <s v="19"/>
    <x v="3"/>
    <s v="SEAL"/>
    <s v="33014010"/>
    <s v="33014010"/>
    <s v="EL"/>
    <s v="CAT 2"/>
    <s v="S"/>
    <n v="0.45"/>
    <n v="0.35"/>
    <n v="0"/>
    <n v="0"/>
    <n v="0"/>
    <n v="16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3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3"/>
    <s v="SEAL"/>
    <s v="33014010"/>
    <s v="33014010"/>
    <s v="EL"/>
    <s v="AREM 1"/>
    <s v="S"/>
    <n v="0.2"/>
    <n v="0.19500000000000001"/>
    <n v="0"/>
    <n v="0.13500000000000001"/>
    <n v="0.13500000000000001"/>
    <n v="8"/>
    <n v="1.75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13500000000000001"/>
    <n v="1.35E-4"/>
    <m/>
    <n v="1.6666666666666666E-2"/>
    <n v="1.6250000000000001E-2"/>
    <n v="0.55500000000000005"/>
    <n v="0"/>
    <n v="77"/>
    <s v="BASE DE DATOS"/>
  </r>
  <r>
    <s v="19"/>
    <x v="3"/>
    <s v="SEAL"/>
    <s v="33014010"/>
    <s v="33014010"/>
    <s v="EL"/>
    <s v="AREM 2"/>
    <s v="S"/>
    <n v="0.1"/>
    <n v="0.09"/>
    <n v="0"/>
    <n v="6.5000000000000002E-2"/>
    <n v="6.5000000000000002E-2"/>
    <n v="8"/>
    <n v="1.75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6.5000000000000002E-2"/>
    <n v="6.5000000000000008E-5"/>
    <m/>
    <n v="8.3333333333333332E-3"/>
    <n v="7.4999999999999997E-3"/>
    <n v="0.55500000000000005"/>
    <n v="0"/>
    <n v="77"/>
    <s v="BASE DE DATOS"/>
  </r>
  <r>
    <s v="19"/>
    <x v="3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0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0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0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0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0"/>
    <s v="ELN"/>
    <s v="33019393"/>
    <s v="33019393"/>
    <s v="EL"/>
    <s v="Caterp-3512"/>
    <s v="S"/>
    <n v="0.5"/>
    <n v="0.5"/>
    <n v="0"/>
    <n v="0"/>
    <n v="0"/>
    <n v="0"/>
    <n v="1.55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0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0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0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0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0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0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1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1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1"/>
    <s v="ELN"/>
    <s v="33019393"/>
    <s v="33019393"/>
    <s v="EL"/>
    <s v="Caterp-3512"/>
    <s v="S"/>
    <n v="0.5"/>
    <n v="0.5"/>
    <n v="2.6909999999999998"/>
    <n v="0.29899999999999999"/>
    <n v="2.99"/>
    <n v="0"/>
    <n v="5.0999999999999996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2.99"/>
    <n v="2.99E-3"/>
    <m/>
    <n v="4.1666666666666664E-2"/>
    <n v="4.1666666666666664E-2"/>
    <n v="0.38"/>
    <n v="-4.4408920985006262E-16"/>
    <n v="27"/>
    <s v="BASE DE DATOS"/>
  </r>
  <r>
    <s v="19"/>
    <x v="1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1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1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1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2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2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2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2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2"/>
    <s v="ELN"/>
    <s v="33019393"/>
    <s v="33019393"/>
    <s v="EL"/>
    <s v="Caterp-3512"/>
    <s v="S"/>
    <n v="0.5"/>
    <n v="0.5"/>
    <n v="2.6909999999999998"/>
    <n v="0.29899999999999999"/>
    <n v="2.99"/>
    <n v="0"/>
    <n v="5.0999999999999996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2.99"/>
    <n v="2.99E-3"/>
    <m/>
    <n v="4.1666666666666664E-2"/>
    <n v="4.1666666666666664E-2"/>
    <n v="0.38"/>
    <n v="-4.4408920985006262E-16"/>
    <n v="27"/>
    <s v="BASE DE DATOS"/>
  </r>
  <r>
    <s v="19"/>
    <x v="2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2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2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2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2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2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3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3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3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3"/>
    <s v="ELN"/>
    <s v="33019393"/>
    <s v="33019393"/>
    <s v="EL"/>
    <s v="Caterp-3512"/>
    <s v="S"/>
    <n v="0.5"/>
    <n v="0.5"/>
    <n v="0"/>
    <n v="0"/>
    <n v="0"/>
    <n v="0"/>
    <n v="0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3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3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3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3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3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3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3"/>
    <s v="AIPSAA"/>
    <s v="13177209"/>
    <s v="13177209"/>
    <s v="TV"/>
    <s v="TV01"/>
    <s v="S"/>
    <n v="23"/>
    <n v="12.741"/>
    <n v="1474.0540000000001"/>
    <n v="6565.5209999999997"/>
    <n v="8039.5749999999998"/>
    <n v="162.57"/>
    <n v="556.83000000000004"/>
    <n v="0.6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8039.5749999999998"/>
    <n v="8.0395749999999992"/>
    <m/>
    <n v="1.9166666666666667"/>
    <n v="1.06175"/>
    <n v="18.353000000000002"/>
    <n v="0"/>
    <n v="1"/>
    <s v="BASE DE DATOS"/>
  </r>
  <r>
    <s v="19"/>
    <x v="3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3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3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3"/>
    <s v="ENEGEN"/>
    <s v="33002293"/>
    <s v="33002293"/>
    <s v="TG"/>
    <s v="TG-5"/>
    <s v="S"/>
    <n v="59.6"/>
    <n v="52.429000000000002"/>
    <n v="15.507999999999999"/>
    <n v="459.298"/>
    <n v="474.80599999999998"/>
    <n v="0"/>
    <n v="10.73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474.80599999999998"/>
    <n v="0.47480600000000001"/>
    <m/>
    <n v="4.9666666666666668"/>
    <n v="4.3690833333333332"/>
    <n v="362.82900000000001"/>
    <n v="0"/>
    <n v="44"/>
    <s v="BASE DE DATOS"/>
  </r>
  <r>
    <s v="19"/>
    <x v="3"/>
    <s v="ENEGEN"/>
    <s v="33002293"/>
    <s v="33002293"/>
    <s v="TG"/>
    <s v="TG-6"/>
    <s v="S"/>
    <n v="59.6"/>
    <n v="53.21"/>
    <n v="0"/>
    <n v="0"/>
    <n v="0"/>
    <n v="0"/>
    <n v="0"/>
    <n v="720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3"/>
    <s v="ENEGEN"/>
    <s v="33002293"/>
    <s v="33002293"/>
    <s v="TG"/>
    <s v="TG-7"/>
    <s v="S"/>
    <n v="127.5"/>
    <n v="124.746"/>
    <n v="0"/>
    <n v="0"/>
    <n v="0"/>
    <n v="0"/>
    <n v="0"/>
    <n v="233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10.625"/>
    <n v="10.3955"/>
    <n v="362.82900000000001"/>
    <n v="0"/>
    <n v="44"/>
    <s v="BASE DE DATOS"/>
  </r>
  <r>
    <s v="19"/>
    <x v="3"/>
    <s v="ENEGEN"/>
    <s v="33002293"/>
    <s v="33002293"/>
    <s v="TG"/>
    <s v="TG-8"/>
    <s v="S"/>
    <n v="200"/>
    <n v="188.20699999999999"/>
    <n v="5038.4449999999997"/>
    <n v="13786.98"/>
    <n v="18825.424999999999"/>
    <n v="0"/>
    <n v="124.02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8825.424999999999"/>
    <n v="18.825424999999999"/>
    <m/>
    <n v="16.666666666666668"/>
    <n v="15.683916666666667"/>
    <n v="362.82900000000001"/>
    <n v="0"/>
    <n v="44"/>
    <s v="BASE DE DATOS"/>
  </r>
  <r>
    <s v="19"/>
    <x v="3"/>
    <s v="ENEGEN"/>
    <s v="33028294"/>
    <s v="33028294"/>
    <s v="TG"/>
    <s v="TG-3"/>
    <s v="S"/>
    <n v="170"/>
    <n v="151.05000000000001"/>
    <n v="17325.867999999999"/>
    <n v="51835.576000000001"/>
    <n v="69161.444000000003"/>
    <n v="0"/>
    <n v="523.45000000000005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69161.444000000003"/>
    <n v="69.161444000000003"/>
    <m/>
    <n v="14.166666666666666"/>
    <n v="12.5875"/>
    <n v="459.71600000000001"/>
    <n v="0"/>
    <n v="44"/>
    <s v="BASE DE DATOS"/>
  </r>
  <r>
    <s v="19"/>
    <x v="3"/>
    <s v="ENEGEN"/>
    <s v="33028294"/>
    <s v="33028294"/>
    <s v="TG"/>
    <s v="TG-4"/>
    <s v="S"/>
    <n v="170"/>
    <n v="149.202"/>
    <n v="19647.738000000001"/>
    <n v="63264.51"/>
    <n v="82912.248999999996"/>
    <n v="0"/>
    <n v="628.27"/>
    <n v="16.13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2912.248999999996"/>
    <n v="82.912249000000003"/>
    <m/>
    <n v="14.166666666666666"/>
    <n v="12.4335"/>
    <n v="459.71600000000001"/>
    <n v="-9.9999998928979039E-4"/>
    <n v="44"/>
    <s v="BASE DE DATOS"/>
  </r>
  <r>
    <s v="19"/>
    <x v="3"/>
    <s v="ENEGEN"/>
    <s v="33028294"/>
    <s v="33028294"/>
    <s v="TV"/>
    <s v="TV-7"/>
    <s v="S"/>
    <n v="184"/>
    <n v="183.52"/>
    <n v="7186.4449999999997"/>
    <n v="25394.866999999998"/>
    <n v="32581.311000000002"/>
    <n v="360"/>
    <n v="337.73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32581.311000000002"/>
    <n v="32.581310999999999"/>
    <m/>
    <n v="15.333333333333334"/>
    <n v="15.293333333333335"/>
    <n v="459.71600000000001"/>
    <n v="9.9999999656574801E-4"/>
    <n v="44"/>
    <s v="BASE DE DATOS"/>
  </r>
  <r>
    <s v="19"/>
    <x v="3"/>
    <s v="ELP"/>
    <s v="33034695"/>
    <s v="33034695"/>
    <s v="EL"/>
    <s v="MAK-1"/>
    <s v="S"/>
    <n v="9.34"/>
    <n v="8.9960000000000004"/>
    <n v="0"/>
    <n v="0"/>
    <n v="0"/>
    <n v="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3"/>
    <s v="ELP"/>
    <s v="33034695"/>
    <s v="33034695"/>
    <s v="EL"/>
    <s v="MAK-2"/>
    <s v="S"/>
    <n v="9.34"/>
    <n v="8.5570000000000004"/>
    <n v="0"/>
    <n v="0"/>
    <n v="0"/>
    <n v="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0"/>
    <s v="SUR"/>
    <s v="20092010"/>
    <s v="20092010"/>
    <s v="EL"/>
    <s v="Grupo 1"/>
    <s v="S"/>
    <n v="5.7320000000000002"/>
    <n v="5.7320000000000002"/>
    <n v="747.55700000000002"/>
    <n v="2494.3620000000001"/>
    <n v="3241.9189999999999"/>
    <n v="38.270000000000003"/>
    <n v="652.52"/>
    <n v="0.75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241.9189999999999"/>
    <n v="3.2419189999999998"/>
    <m/>
    <n v="0.47766666666666668"/>
    <n v="0.437"/>
    <n v="22.789000000000001"/>
    <n v="0"/>
    <n v="30"/>
    <s v="BASE DE DATOS"/>
  </r>
  <r>
    <s v="19"/>
    <x v="0"/>
    <s v="SUR"/>
    <s v="20092010"/>
    <s v="20092010"/>
    <s v="EL"/>
    <s v="Grupo 2"/>
    <s v="S"/>
    <n v="5.7320000000000002"/>
    <n v="5.7270000000000003"/>
    <n v="645.85699999999997"/>
    <n v="2086.4349999999999"/>
    <n v="2732.2919999999999"/>
    <n v="6.02"/>
    <n v="553.12"/>
    <n v="139.52000000000001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732.2919999999999"/>
    <n v="2.7322919999999997"/>
    <m/>
    <n v="0.47766666666666668"/>
    <n v="0.42675000000000002"/>
    <n v="22.789000000000001"/>
    <n v="0"/>
    <n v="30"/>
    <s v="BASE DE DATOS"/>
  </r>
  <r>
    <s v="19"/>
    <x v="0"/>
    <s v="SUR"/>
    <s v="20092010"/>
    <s v="20092010"/>
    <s v="EL"/>
    <s v="Grupo 3"/>
    <s v="S"/>
    <n v="5.7320000000000002"/>
    <n v="5.7320000000000002"/>
    <n v="784.94"/>
    <n v="2556.0169999999998"/>
    <n v="3340.9569999999999"/>
    <n v="9.7799999999999994"/>
    <n v="661.52"/>
    <n v="21.18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340.9569999999999"/>
    <n v="3.340957"/>
    <m/>
    <n v="0.47766666666666668"/>
    <n v="0.42941666666666661"/>
    <n v="22.789000000000001"/>
    <n v="0"/>
    <n v="30"/>
    <s v="BASE DE DATOS"/>
  </r>
  <r>
    <s v="19"/>
    <x v="0"/>
    <s v="SUR"/>
    <s v="20092010"/>
    <s v="20092010"/>
    <s v="EL"/>
    <s v="Grupo 4"/>
    <s v="S"/>
    <n v="5.7320000000000002"/>
    <n v="5.7320000000000002"/>
    <n v="791.06799999999998"/>
    <n v="2698.7249999999999"/>
    <n v="3489.7930000000001"/>
    <n v="6.02"/>
    <n v="685.35"/>
    <n v="0.5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489.7930000000001"/>
    <n v="3.4897930000000001"/>
    <m/>
    <n v="0.47766666666666668"/>
    <n v="0.435"/>
    <n v="22.789000000000001"/>
    <n v="-4.5474735088646412E-13"/>
    <n v="30"/>
    <s v="BASE DE DATOS"/>
  </r>
  <r>
    <s v="19"/>
    <x v="1"/>
    <s v="SUR"/>
    <s v="20092010"/>
    <s v="20092010"/>
    <s v="EL"/>
    <s v="Grupo 1"/>
    <s v="S"/>
    <n v="5.7320000000000002"/>
    <n v="5.7320000000000002"/>
    <n v="673.43399999999997"/>
    <n v="1761.8019999999999"/>
    <n v="2435.2359999999999"/>
    <n v="2.7"/>
    <n v="490.75"/>
    <n v="19.13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435.2359999999999"/>
    <n v="2.4352359999999997"/>
    <m/>
    <n v="0.47766666666666668"/>
    <n v="0.437"/>
    <n v="22.789000000000001"/>
    <n v="0"/>
    <n v="30"/>
    <s v="BASE DE DATOS"/>
  </r>
  <r>
    <s v="19"/>
    <x v="1"/>
    <s v="SUR"/>
    <s v="20092010"/>
    <s v="20092010"/>
    <s v="EL"/>
    <s v="Grupo 2"/>
    <s v="S"/>
    <n v="5.7320000000000002"/>
    <n v="5.7270000000000003"/>
    <n v="386.59500000000003"/>
    <n v="1083.002"/>
    <n v="1469.597"/>
    <n v="0"/>
    <n v="304.47000000000003"/>
    <n v="287.75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469.597"/>
    <n v="1.469597"/>
    <m/>
    <n v="0.47766666666666668"/>
    <n v="0.42675000000000002"/>
    <n v="22.789000000000001"/>
    <n v="0"/>
    <n v="30"/>
    <s v="BASE DE DATOS"/>
  </r>
  <r>
    <s v="19"/>
    <x v="1"/>
    <s v="SUR"/>
    <s v="20092010"/>
    <s v="20092010"/>
    <s v="EL"/>
    <s v="Grupo 3"/>
    <s v="S"/>
    <n v="5.7320000000000002"/>
    <n v="5.7320000000000002"/>
    <n v="655.45899999999995"/>
    <n v="1744.912"/>
    <n v="2400.3710000000001"/>
    <n v="0"/>
    <n v="485.87"/>
    <n v="24.18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400.3710000000001"/>
    <n v="2.4003710000000003"/>
    <m/>
    <n v="0.47766666666666668"/>
    <n v="0.42941666666666661"/>
    <n v="22.789000000000001"/>
    <n v="0"/>
    <n v="30"/>
    <s v="BASE DE DATOS"/>
  </r>
  <r>
    <s v="19"/>
    <x v="1"/>
    <s v="SUR"/>
    <s v="20092010"/>
    <s v="20092010"/>
    <s v="EL"/>
    <s v="Grupo 4"/>
    <s v="S"/>
    <n v="5.7320000000000002"/>
    <n v="5.7320000000000002"/>
    <n v="670.42499999999995"/>
    <n v="1856.9880000000001"/>
    <n v="2527.413"/>
    <n v="3.38"/>
    <n v="503.52"/>
    <n v="5.15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527.413"/>
    <n v="2.5274130000000001"/>
    <m/>
    <n v="0.47766666666666668"/>
    <n v="0.435"/>
    <n v="22.789000000000001"/>
    <n v="0"/>
    <n v="30"/>
    <s v="BASE DE DATOS"/>
  </r>
  <r>
    <s v="19"/>
    <x v="2"/>
    <s v="SUR"/>
    <s v="20092010"/>
    <s v="20092010"/>
    <s v="EL"/>
    <s v="Grupo 1"/>
    <s v="S"/>
    <n v="5.7320000000000002"/>
    <n v="5.7320000000000002"/>
    <n v="694.92499999999995"/>
    <n v="1550.64"/>
    <n v="2245.5650000000001"/>
    <n v="33.57"/>
    <n v="448.73"/>
    <n v="11.17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245.5650000000001"/>
    <n v="2.245565"/>
    <m/>
    <n v="0.47766666666666668"/>
    <n v="0.437"/>
    <n v="22.789000000000001"/>
    <n v="0"/>
    <n v="30"/>
    <s v="BASE DE DATOS"/>
  </r>
  <r>
    <s v="19"/>
    <x v="2"/>
    <s v="SUR"/>
    <s v="20092010"/>
    <s v="20092010"/>
    <s v="EL"/>
    <s v="Grupo 2"/>
    <s v="S"/>
    <n v="5.7320000000000002"/>
    <n v="5.7270000000000003"/>
    <n v="674.04700000000003"/>
    <n v="1482.11"/>
    <n v="2156.1570000000002"/>
    <n v="33.57"/>
    <n v="441.05"/>
    <n v="17.77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156.1570000000002"/>
    <n v="2.1561570000000003"/>
    <m/>
    <n v="0.47766666666666668"/>
    <n v="0.42675000000000002"/>
    <n v="22.789000000000001"/>
    <n v="0"/>
    <n v="30"/>
    <s v="BASE DE DATOS"/>
  </r>
  <r>
    <s v="19"/>
    <x v="2"/>
    <s v="SUR"/>
    <s v="20092010"/>
    <s v="20092010"/>
    <s v="EL"/>
    <s v="Grupo 3"/>
    <s v="S"/>
    <n v="5.7320000000000002"/>
    <n v="5.7320000000000002"/>
    <n v="668.37"/>
    <n v="1504.5550000000001"/>
    <n v="2172.9250000000002"/>
    <n v="33.57"/>
    <n v="438.5"/>
    <n v="22.48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172.9250000000002"/>
    <n v="2.1729250000000002"/>
    <m/>
    <n v="0.47766666666666668"/>
    <n v="0.42941666666666661"/>
    <n v="22.789000000000001"/>
    <n v="0"/>
    <n v="30"/>
    <s v="BASE DE DATOS"/>
  </r>
  <r>
    <s v="19"/>
    <x v="2"/>
    <s v="SUR"/>
    <s v="20092010"/>
    <s v="20092010"/>
    <s v="EL"/>
    <s v="Grupo 4"/>
    <s v="S"/>
    <n v="5.7320000000000002"/>
    <n v="5.7320000000000002"/>
    <n v="695.55700000000002"/>
    <n v="1528.7809999999999"/>
    <n v="2224.3380000000002"/>
    <n v="33.57"/>
    <n v="443.63"/>
    <n v="6.93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224.3380000000002"/>
    <n v="2.2243380000000004"/>
    <m/>
    <n v="0.47766666666666668"/>
    <n v="0.435"/>
    <n v="22.789000000000001"/>
    <n v="-4.5474735088646412E-13"/>
    <n v="30"/>
    <s v="BASE DE DATOS"/>
  </r>
  <r>
    <s v="19"/>
    <x v="3"/>
    <s v="SUR"/>
    <s v="20092010"/>
    <s v="20092010"/>
    <s v="EL"/>
    <s v="Grupo 1"/>
    <s v="S"/>
    <n v="5.7320000000000002"/>
    <n v="5.7320000000000002"/>
    <n v="224.333"/>
    <n v="728.57100000000003"/>
    <n v="952.904"/>
    <n v="0"/>
    <n v="187.9"/>
    <n v="532.1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952.904"/>
    <n v="0.95290399999999997"/>
    <m/>
    <n v="0.47766666666666668"/>
    <n v="0.437"/>
    <n v="22.789000000000001"/>
    <n v="0"/>
    <n v="30"/>
    <s v="BASE DE DATOS"/>
  </r>
  <r>
    <s v="19"/>
    <x v="3"/>
    <s v="SUR"/>
    <s v="20092010"/>
    <s v="20092010"/>
    <s v="EL"/>
    <s v="Grupo 2"/>
    <s v="S"/>
    <n v="5.7320000000000002"/>
    <n v="5.1210000000000004"/>
    <n v="345.34"/>
    <n v="1150.2449999999999"/>
    <n v="1495.585"/>
    <n v="0"/>
    <n v="303.2"/>
    <n v="403.8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495.585"/>
    <n v="1.4955849999999999"/>
    <m/>
    <n v="0.47766666666666668"/>
    <n v="0.42675000000000002"/>
    <n v="22.789000000000001"/>
    <n v="-2.2737367544323206E-13"/>
    <n v="30"/>
    <s v="BASE DE DATOS"/>
  </r>
  <r>
    <s v="19"/>
    <x v="3"/>
    <s v="SUR"/>
    <s v="20092010"/>
    <s v="20092010"/>
    <s v="EL"/>
    <s v="Grupo 3"/>
    <s v="S"/>
    <n v="5.7320000000000002"/>
    <n v="5.1529999999999996"/>
    <n v="172.59700000000001"/>
    <n v="600.24"/>
    <n v="772.83699999999999"/>
    <n v="0"/>
    <n v="156.83000000000001"/>
    <n v="563.16999999999996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772.83699999999999"/>
    <n v="0.772837"/>
    <m/>
    <n v="0.47766666666666668"/>
    <n v="0.42941666666666661"/>
    <n v="22.789000000000001"/>
    <n v="0"/>
    <n v="30"/>
    <s v="BASE DE DATOS"/>
  </r>
  <r>
    <s v="19"/>
    <x v="3"/>
    <s v="SUR"/>
    <s v="20092010"/>
    <s v="20092010"/>
    <s v="EL"/>
    <s v="Grupo 4"/>
    <s v="S"/>
    <n v="5.7320000000000002"/>
    <n v="5.7320000000000002"/>
    <n v="350.40600000000001"/>
    <n v="1138.075"/>
    <n v="1488.481"/>
    <n v="0"/>
    <n v="297.60000000000002"/>
    <n v="409.4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488.481"/>
    <n v="1.4884809999999999"/>
    <m/>
    <n v="0.47766666666666668"/>
    <n v="0.435"/>
    <n v="22.789000000000001"/>
    <n v="0"/>
    <n v="30"/>
    <s v="BASE DE DATOS"/>
  </r>
  <r>
    <s v="19"/>
    <x v="3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3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3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3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3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3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3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3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3"/>
    <s v="FENIXP"/>
    <s v="33162508"/>
    <s v="33162508"/>
    <s v="CC"/>
    <s v="TG11"/>
    <s v="S"/>
    <n v="193.4"/>
    <n v="190.15199999999999"/>
    <n v="9617.4770000000008"/>
    <n v="43546.307999999997"/>
    <n v="53163.785000000003"/>
    <n v="404.25"/>
    <n v="315.75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3163.785000000003"/>
    <n v="53.163785000000004"/>
    <m/>
    <n v="16.116666666666667"/>
    <n v="15.845999999999998"/>
    <n v="566.31399999999996"/>
    <n v="-7.2759576141834259E-12"/>
    <n v="49"/>
    <s v="BASE DE DATOS"/>
  </r>
  <r>
    <s v="19"/>
    <x v="3"/>
    <s v="FENIXP"/>
    <s v="33162508"/>
    <s v="33162508"/>
    <s v="CC"/>
    <s v="TG12"/>
    <s v="S"/>
    <n v="193.4"/>
    <n v="187.631"/>
    <n v="8565.9259999999995"/>
    <n v="41240.584000000003"/>
    <n v="49806.51"/>
    <n v="424.75"/>
    <n v="295.25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9806.51"/>
    <n v="49.806510000000003"/>
    <m/>
    <n v="16.116666666666667"/>
    <n v="15.635916666666667"/>
    <n v="566.31399999999996"/>
    <n v="0"/>
    <n v="49"/>
    <s v="BASE DE DATOS"/>
  </r>
  <r>
    <s v="19"/>
    <x v="3"/>
    <s v="FENIXP"/>
    <s v="33162508"/>
    <s v="33162508"/>
    <s v="CC"/>
    <s v="TV10"/>
    <s v="S"/>
    <n v="192"/>
    <n v="189.40899999999999"/>
    <n v="9111.1409999999996"/>
    <n v="41207.995000000003"/>
    <n v="50319.135999999999"/>
    <n v="426.75"/>
    <n v="293.25"/>
    <n v="0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0319.135999999999"/>
    <n v="50.319136"/>
    <m/>
    <n v="16"/>
    <n v="15.784083333333333"/>
    <n v="566.31399999999996"/>
    <n v="0"/>
    <n v="49"/>
    <s v="BASE DE DATOS"/>
  </r>
  <r>
    <s v="19"/>
    <x v="3"/>
    <s v="CEVER2"/>
    <s v="33021893"/>
    <s v="33021893"/>
    <s v="TG"/>
    <s v="TG1"/>
    <s v="S"/>
    <n v="15.2"/>
    <n v="14.819000000000001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3"/>
    <s v="CEVER2"/>
    <s v="33359615"/>
    <s v="33359615"/>
    <s v="TG"/>
    <s v="TG1"/>
    <s v="S"/>
    <n v="181.3"/>
    <n v="177.44900000000001"/>
    <n v="0"/>
    <n v="0"/>
    <n v="0"/>
    <n v="720"/>
    <n v="0"/>
    <n v="0"/>
    <n v="2.64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3"/>
    <s v="PRFGET"/>
    <s v="33330013"/>
    <s v="33330013"/>
    <s v="TG"/>
    <s v="GT 1"/>
    <s v="S"/>
    <n v="225"/>
    <n v="219.65"/>
    <n v="0"/>
    <n v="18.722000000000001"/>
    <n v="18.722000000000001"/>
    <n v="0"/>
    <n v="0.5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8.722000000000001"/>
    <n v="1.8722000000000003E-2"/>
    <m/>
    <n v="18.75"/>
    <n v="17.994166666666668"/>
    <n v="10.44"/>
    <n v="0"/>
    <n v="71"/>
    <s v="BASE DE DATOS"/>
  </r>
  <r>
    <s v="19"/>
    <x v="3"/>
    <s v="PRFGET"/>
    <s v="33330013"/>
    <s v="33330013"/>
    <s v="EL"/>
    <s v="GT 2"/>
    <s v="S"/>
    <n v="8.44"/>
    <n v="8.44"/>
    <n v="2.3479999999999999"/>
    <n v="1.25"/>
    <n v="3.5979999999999999"/>
    <n v="56.72"/>
    <n v="0.67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3.5979999999999999"/>
    <n v="3.5980000000000001E-3"/>
    <m/>
    <n v="0.70333333333333325"/>
    <n v="0.66083333333333327"/>
    <n v="10.44"/>
    <n v="0"/>
    <n v="71"/>
    <s v="BASE DE DATOS"/>
  </r>
  <r>
    <s v="19"/>
    <x v="3"/>
    <s v="PRFGET"/>
    <s v="33330013"/>
    <s v="33330013"/>
    <s v="EL"/>
    <s v="Unid. de Emergencia"/>
    <s v="S"/>
    <n v="2.19"/>
    <n v="2.19"/>
    <n v="0"/>
    <n v="1.012"/>
    <n v="1.012"/>
    <n v="8"/>
    <n v="2"/>
    <n v="0"/>
    <n v="15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.012"/>
    <n v="1.0120000000000001E-3"/>
    <m/>
    <n v="0.1825"/>
    <n v="0.1825"/>
    <n v="10.44"/>
    <n v="0"/>
    <n v="71"/>
    <s v="BASE DE DATOS"/>
  </r>
  <r>
    <s v="19"/>
    <x v="0"/>
    <s v="IENEPE"/>
    <s v="33362415"/>
    <s v="33362415"/>
    <s v="EL"/>
    <s v="G1-G25"/>
    <s v="S"/>
    <n v="45.63"/>
    <n v="40.6"/>
    <n v="119.29"/>
    <n v="132.94"/>
    <n v="252.23"/>
    <n v="0"/>
    <n v="23.03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252.23"/>
    <n v="0.25223000000000001"/>
    <m/>
    <n v="3.8025000000000002"/>
    <n v="3.3833333333333333"/>
    <s v="-"/>
    <n v="2.8421709430404007E-14"/>
    <n v="61"/>
    <s v="BASE DE DATOS"/>
  </r>
  <r>
    <s v="19"/>
    <x v="0"/>
    <s v="IENEPE"/>
    <s v="33362515"/>
    <s v="33362515"/>
    <s v="EL"/>
    <s v="G1-G11"/>
    <s v="S"/>
    <n v="20.079999999999998"/>
    <n v="0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3"/>
    <s v="KALLPA"/>
    <s v="33145006"/>
    <s v="33145006"/>
    <s v="TG"/>
    <s v="TG1"/>
    <s v="S"/>
    <n v="187.07300000000001"/>
    <n v="187.07300000000001"/>
    <n v="11656.705"/>
    <n v="21963.238000000001"/>
    <n v="33619.942999999999"/>
    <n v="0"/>
    <n v="243.77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3619.942999999999"/>
    <n v="33.619942999999999"/>
    <m/>
    <n v="15"/>
    <n v="15.589416666666667"/>
    <n v="863.41700000000003"/>
    <n v="0"/>
    <n v="63"/>
    <s v="BASE DE DATOS"/>
  </r>
  <r>
    <s v="19"/>
    <x v="3"/>
    <s v="KALLPA"/>
    <s v="33145006"/>
    <s v="33145006"/>
    <s v="TG"/>
    <s v="TG2"/>
    <s v="S"/>
    <n v="191.429"/>
    <n v="191.429"/>
    <n v="1724.5360000000001"/>
    <n v="3582.2779999999998"/>
    <n v="5306.8140000000003"/>
    <n v="47.57"/>
    <n v="40.32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306.8140000000003"/>
    <n v="5.3068140000000001"/>
    <m/>
    <n v="18"/>
    <n v="15.952416666666666"/>
    <n v="863.41700000000003"/>
    <n v="0"/>
    <n v="63"/>
    <s v="BASE DE DATOS"/>
  </r>
  <r>
    <s v="19"/>
    <x v="3"/>
    <s v="KALLPA"/>
    <s v="33145006"/>
    <s v="33145006"/>
    <s v="TG"/>
    <s v="TG3"/>
    <s v="S"/>
    <n v="193.74799999999999"/>
    <n v="193.74799999999999"/>
    <n v="5189.2219999999998"/>
    <n v="14914"/>
    <n v="20103.222000000002"/>
    <n v="48.3"/>
    <n v="148.35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0103.222000000002"/>
    <n v="20.103222000000002"/>
    <m/>
    <n v="19.416666666666668"/>
    <n v="16.145666666666667"/>
    <n v="863.41700000000003"/>
    <n v="0"/>
    <n v="63"/>
    <s v="BASE DE DATOS"/>
  </r>
  <r>
    <s v="19"/>
    <x v="3"/>
    <s v="KALLPA"/>
    <s v="33170108"/>
    <s v="33170108"/>
    <s v="TG"/>
    <s v="TG5"/>
    <s v="S"/>
    <n v="195.428"/>
    <n v="195.428"/>
    <n v="15559.136"/>
    <n v="32445.067999999999"/>
    <n v="48004.203999999998"/>
    <n v="0"/>
    <n v="370.65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8004.203999999998"/>
    <n v="48.004204000000001"/>
    <m/>
    <n v="16.041666666666668"/>
    <n v="16.285666666666668"/>
    <n v="195.428"/>
    <n v="0"/>
    <n v="63"/>
    <s v="BASE DE DATOS"/>
  </r>
  <r>
    <s v="19"/>
    <x v="3"/>
    <s v="KALLPA"/>
    <s v="33145006"/>
    <s v="33145006"/>
    <s v="TV"/>
    <s v="TV"/>
    <s v="S"/>
    <n v="291.16699999999997"/>
    <n v="291.16699999999997"/>
    <n v="0"/>
    <n v="0"/>
    <n v="0"/>
    <n v="720"/>
    <n v="0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0"/>
    <n v="0"/>
    <m/>
    <n v="29.166666666666668"/>
    <n v="24.263916666666663"/>
    <n v="863.41700000000003"/>
    <n v="0"/>
    <n v="63"/>
    <s v="BASE DE DATOS"/>
  </r>
  <r>
    <s v="19"/>
    <x v="3"/>
    <s v="PETRAM"/>
    <s v="CTRER001"/>
    <s v="CTRER001"/>
    <s v="EL"/>
    <s v="Grupos 1-2-3"/>
    <s v="S"/>
    <n v="4.8"/>
    <n v="4.1849999999999996"/>
    <n v="383.05900000000003"/>
    <n v="1876.799"/>
    <n v="2259.8580000000002"/>
    <n v="192.49"/>
    <n v="525.64"/>
    <n v="1.86"/>
    <n v="433.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259.8580000000002"/>
    <n v="2.2598580000000004"/>
    <m/>
    <n v="0.39999999999999997"/>
    <n v="0.34874999999999995"/>
    <n v="4.82"/>
    <n v="0"/>
    <n v="70"/>
    <s v="BASE DE DATOS"/>
  </r>
  <r>
    <s v="19"/>
    <x v="3"/>
    <s v="PETRAM"/>
    <s v="CTRER002"/>
    <s v="CTRER002"/>
    <s v="EL"/>
    <s v="Grupos 1-2"/>
    <s v="S"/>
    <n v="3.2"/>
    <n v="2.782"/>
    <n v="204.74199999999999"/>
    <n v="1039.3779999999999"/>
    <n v="1244.1199999999999"/>
    <n v="218"/>
    <n v="494.55"/>
    <n v="7.44"/>
    <n v="432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244.1199999999999"/>
    <n v="1.2441199999999999"/>
    <m/>
    <n v="0.26666666666666666"/>
    <n v="0.23191666666666666"/>
    <n v="3.23"/>
    <n v="0"/>
    <n v="70"/>
    <s v="BASE DE DATOS"/>
  </r>
  <r>
    <s v="19"/>
    <x v="3"/>
    <s v="PETRAM"/>
    <s v="305167"/>
    <s v="305167"/>
    <s v="EL"/>
    <s v="Grupos 1_2"/>
    <s v="S"/>
    <n v="2.4"/>
    <n v="2.3210000000000002"/>
    <n v="191.04499999999999"/>
    <n v="977.01900000000001"/>
    <n v="1168.0640000000001"/>
    <n v="209.2"/>
    <n v="488.99"/>
    <n v="21.8"/>
    <n v="498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168.0640000000001"/>
    <n v="1.168064"/>
    <m/>
    <n v="0.19999999999999998"/>
    <n v="0.19333333333333333"/>
    <n v="2.41"/>
    <n v="0"/>
    <n v="70"/>
    <s v="BASE DE DATOS"/>
  </r>
  <r>
    <s v="19"/>
    <x v="3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3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3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3"/>
    <s v="SAMAYI"/>
    <s v="33357314"/>
    <s v="33357314"/>
    <s v="TG"/>
    <s v="TG4"/>
    <s v="S"/>
    <n v="178.244"/>
    <n v="178.244"/>
    <n v="389.14299999999997"/>
    <n v="0.84299999999999997"/>
    <n v="389.98599999999999"/>
    <n v="0"/>
    <n v="3.17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89.98599999999999"/>
    <n v="0.389986"/>
    <m/>
    <n v="12.833333333333334"/>
    <n v="14.853666666666667"/>
    <n v="530.029"/>
    <n v="0"/>
    <n v="73"/>
    <s v="BASE DE DATOS"/>
  </r>
  <r>
    <s v="19"/>
    <x v="3"/>
    <s v="SDFENE"/>
    <s v="33149607"/>
    <s v="33149607"/>
    <s v="TV"/>
    <s v="TV1"/>
    <s v="S"/>
    <n v="5.42"/>
    <n v="5"/>
    <n v="373.27100000000002"/>
    <n v="1866.356"/>
    <n v="2239.627"/>
    <n v="0"/>
    <n v="720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239.627"/>
    <n v="2.239627"/>
    <m/>
    <n v="0.45166666666666666"/>
    <n v="0.41666666666666669"/>
    <n v="29.332999999999998"/>
    <n v="0"/>
    <n v="74"/>
    <s v="BASE DE DATOS"/>
  </r>
  <r>
    <s v="19"/>
    <x v="3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3"/>
    <s v="SDFENE"/>
    <s v="33149607"/>
    <s v="33149607"/>
    <s v="TG"/>
    <s v="TG1"/>
    <s v="S"/>
    <n v="31"/>
    <n v="28.445"/>
    <n v="3329.2190000000001"/>
    <n v="16513.773000000001"/>
    <n v="19842.991999999998"/>
    <n v="1.85"/>
    <n v="718.15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19842.991999999998"/>
    <n v="19.842991999999999"/>
    <m/>
    <n v="2.5833333333333335"/>
    <n v="2.3704166666666668"/>
    <n v="29.332999999999998"/>
    <n v="3.637978807091713E-12"/>
    <n v="74"/>
    <s v="BASE DE DATOS"/>
  </r>
  <r>
    <s v="19"/>
    <x v="3"/>
    <s v="SHOGSA"/>
    <s v="33009993"/>
    <s v="33009993"/>
    <s v="TV"/>
    <s v="UNIDAD 1"/>
    <s v="S"/>
    <n v="20.18"/>
    <n v="17.792000000000002"/>
    <n v="103.81399999999999"/>
    <n v="662.529"/>
    <n v="766.34299999999996"/>
    <n v="0"/>
    <n v="71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766.34299999999996"/>
    <n v="0.766343"/>
    <m/>
    <n v="1.6816666666666666"/>
    <n v="1.4705000000000001"/>
    <n v="31.03"/>
    <n v="0"/>
    <n v="75"/>
    <s v="BASE DE DATOS"/>
  </r>
  <r>
    <s v="19"/>
    <x v="3"/>
    <s v="SHOGSA"/>
    <s v="33009993"/>
    <s v="33009993"/>
    <s v="TV"/>
    <s v="UNIDAD 2"/>
    <s v="S"/>
    <n v="20.18"/>
    <n v="13.771000000000001"/>
    <n v="0"/>
    <n v="0"/>
    <n v="0"/>
    <n v="496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3"/>
    <s v="SHOGSA"/>
    <s v="33009993"/>
    <s v="33009993"/>
    <s v="TV"/>
    <s v="UNIDAD 3"/>
    <s v="S"/>
    <n v="27.478000000000002"/>
    <n v="25.145"/>
    <n v="82.123000000000005"/>
    <n v="410.25200000000001"/>
    <n v="492.375"/>
    <n v="168"/>
    <n v="44.97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492.375"/>
    <n v="0.49237500000000001"/>
    <m/>
    <n v="2.2898333333333336"/>
    <n v="2.0188333333333333"/>
    <n v="31.03"/>
    <n v="0"/>
    <n v="75"/>
    <s v="BASE DE DATOS"/>
  </r>
  <r>
    <s v="19"/>
    <x v="3"/>
    <s v="SHOGSA"/>
    <s v="33009993"/>
    <s v="33009993"/>
    <s v="EL"/>
    <s v="CUMMINS ONAN"/>
    <s v="S"/>
    <n v="1.25"/>
    <n v="1.2290000000000001"/>
    <n v="0"/>
    <n v="0"/>
    <n v="0"/>
    <n v="720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4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4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4"/>
    <s v="ELC"/>
    <s v="53203411"/>
    <s v="53203411"/>
    <s v="EL"/>
    <s v="CUMMINS"/>
    <s v="S"/>
    <n v="0.1"/>
    <n v="0.1"/>
    <n v="0"/>
    <n v="0.47399999999999998"/>
    <n v="0.47399999999999998"/>
    <n v="0"/>
    <n v="5.97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47399999999999998"/>
    <n v="4.7399999999999997E-4"/>
    <m/>
    <n v="1.1111111111111112E-2"/>
    <n v="1.1111111111111112E-2"/>
    <n v="1.1080000000000001"/>
    <n v="0"/>
    <n v="25"/>
    <s v="BASE DE DATOS"/>
  </r>
  <r>
    <s v="19"/>
    <x v="4"/>
    <s v="ELC"/>
    <s v="53203411"/>
    <s v="53203411"/>
    <s v="EL"/>
    <s v="CAT-M2"/>
    <s v="S"/>
    <n v="0.5"/>
    <n v="0.5"/>
    <n v="1.0369999999999999"/>
    <n v="4.2560000000000002"/>
    <n v="5.2930000000000001"/>
    <n v="0"/>
    <n v="31.28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5.2930000000000001"/>
    <n v="5.293E-3"/>
    <m/>
    <n v="5.5555555555555552E-2"/>
    <n v="5.5555555555555552E-2"/>
    <n v="1.1080000000000001"/>
    <n v="0"/>
    <n v="25"/>
    <s v="BASE DE DATOS"/>
  </r>
  <r>
    <s v="19"/>
    <x v="4"/>
    <s v="ELC"/>
    <s v="53203411"/>
    <s v="53203411"/>
    <s v="EL"/>
    <s v="VOLVO-M1"/>
    <s v="S"/>
    <n v="0.5"/>
    <n v="0.5"/>
    <n v="0"/>
    <n v="0.97099999999999997"/>
    <n v="0.97099999999999997"/>
    <n v="0"/>
    <n v="6.32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97099999999999997"/>
    <n v="9.7099999999999997E-4"/>
    <m/>
    <n v="4.1666666666666664E-2"/>
    <n v="4.1666666666666664E-2"/>
    <n v="1.1080000000000001"/>
    <n v="0"/>
    <n v="25"/>
    <s v="BASE DE DATOS"/>
  </r>
  <r>
    <s v="19"/>
    <x v="4"/>
    <s v="ELC"/>
    <s v="53203411"/>
    <s v="53203411"/>
    <s v="EL"/>
    <s v="DETROIT-M1"/>
    <s v="S"/>
    <n v="0.5"/>
    <n v="0.5"/>
    <n v="0"/>
    <n v="0.215"/>
    <n v="0.215"/>
    <n v="0"/>
    <n v="1.3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.215"/>
    <n v="2.1499999999999999E-4"/>
    <m/>
    <n v="5.5555555555555552E-2"/>
    <n v="5.5555555555555552E-2"/>
    <n v="1.1080000000000001"/>
    <n v="0"/>
    <n v="25"/>
    <s v="BASE DE DATOS"/>
  </r>
  <r>
    <s v="19"/>
    <x v="4"/>
    <s v="ELC"/>
    <s v="53200705"/>
    <s v="53200705"/>
    <s v="EL"/>
    <s v="CAT-C27M1"/>
    <s v="S"/>
    <n v="0.75"/>
    <n v="0.5"/>
    <n v="0"/>
    <n v="0"/>
    <n v="0"/>
    <n v="0"/>
    <n v="0"/>
    <n v="0"/>
    <n v="0"/>
    <m/>
    <x v="1"/>
    <s v="ELC53200705CAT-C27M1EL"/>
    <s v="Electro Centro S. A."/>
    <s v="ELC"/>
    <x v="1"/>
    <s v="C. T. PASCO"/>
    <x v="88"/>
    <s v="EL"/>
    <x v="0"/>
    <s v="CAT-C27M1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4"/>
    <s v="ELC"/>
    <s v="53200705"/>
    <s v="53200705"/>
    <s v="EL"/>
    <s v="CAT-C27M2"/>
    <s v="S"/>
    <n v="0.75"/>
    <n v="0.5"/>
    <n v="0"/>
    <n v="0"/>
    <n v="0"/>
    <n v="0"/>
    <n v="0"/>
    <n v="0"/>
    <n v="0"/>
    <m/>
    <x v="1"/>
    <s v="ELC53200705CAT-C27M2EL"/>
    <s v="Electro Centro S. A."/>
    <s v="ELC"/>
    <x v="1"/>
    <s v="C. T. PASCO"/>
    <x v="88"/>
    <s v="EL"/>
    <x v="0"/>
    <s v="CAT-C27M2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4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4"/>
    <s v="ELOR"/>
    <s v="53202349"/>
    <s v="53202349"/>
    <s v="EL"/>
    <s v="CAT 2 3516"/>
    <s v="S"/>
    <n v="2"/>
    <n v="1.5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4"/>
    <s v="ELOR"/>
    <s v="53202349"/>
    <s v="53202349"/>
    <s v="EL"/>
    <s v="CAT 3 3516"/>
    <s v="S"/>
    <n v="2"/>
    <n v="1.5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4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4"/>
    <s v="ELOR"/>
    <s v="53200204"/>
    <s v="53200204"/>
    <s v="EL"/>
    <s v="CAT3_3516"/>
    <s v="S"/>
    <n v="2"/>
    <n v="0.9"/>
    <n v="57.83"/>
    <n v="0"/>
    <n v="57.83"/>
    <n v="0"/>
    <n v="22.34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57.83"/>
    <n v="5.7829999999999999E-2"/>
    <m/>
    <n v="0.16666666666666666"/>
    <n v="7.4999999999999997E-2"/>
    <n v="2.1"/>
    <n v="0"/>
    <n v="20"/>
    <s v="BASE DE DATOS"/>
  </r>
  <r>
    <s v="19"/>
    <x v="4"/>
    <s v="ELOR"/>
    <s v="53200204"/>
    <s v="53200204"/>
    <s v="EL"/>
    <s v="Cat-1_3512"/>
    <s v="S"/>
    <n v="0.5"/>
    <n v="0.35"/>
    <n v="9.91"/>
    <n v="0"/>
    <n v="9.91"/>
    <n v="0"/>
    <n v="11.17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9.91"/>
    <n v="9.9100000000000004E-3"/>
    <m/>
    <n v="4.1666666666666664E-2"/>
    <n v="2.9166666666666664E-2"/>
    <n v="2.1"/>
    <n v="0"/>
    <n v="20"/>
    <s v="BASE DE DATOS"/>
  </r>
  <r>
    <s v="19"/>
    <x v="4"/>
    <s v="ELOR"/>
    <s v="53200204"/>
    <s v="53200204"/>
    <s v="EL"/>
    <s v="Cat-2_3512"/>
    <s v="S"/>
    <n v="0.5"/>
    <n v="0.35"/>
    <n v="7.4690000000000003"/>
    <n v="0"/>
    <n v="7.4690000000000003"/>
    <n v="0"/>
    <n v="42.86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7.4690000000000003"/>
    <n v="7.4689999999999999E-3"/>
    <m/>
    <n v="4.1666666666666664E-2"/>
    <n v="2.9166666666666664E-2"/>
    <n v="2.1"/>
    <n v="0"/>
    <n v="20"/>
    <s v="BASE DE DATOS"/>
  </r>
  <r>
    <s v="19"/>
    <x v="4"/>
    <s v="ELOR"/>
    <s v="53200204"/>
    <s v="53200204"/>
    <s v="EL"/>
    <s v="DETROIT"/>
    <s v="S"/>
    <n v="0.45"/>
    <n v="0.3"/>
    <n v="6.4850000000000003"/>
    <n v="0"/>
    <n v="6.4850000000000003"/>
    <n v="0"/>
    <n v="79.13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6.4850000000000003"/>
    <n v="6.4850000000000003E-3"/>
    <m/>
    <n v="3.7499999999999999E-2"/>
    <n v="2.4999999999999998E-2"/>
    <n v="2.1"/>
    <n v="0"/>
    <n v="20"/>
    <s v="BASE DE DATOS"/>
  </r>
  <r>
    <s v="19"/>
    <x v="4"/>
    <s v="ELOR"/>
    <s v="53026818"/>
    <s v="53026818"/>
    <s v="EL"/>
    <s v="CAT2_HUMBOLT"/>
    <s v="S"/>
    <n v="0.7"/>
    <n v="0.5"/>
    <n v="33.173999999999999"/>
    <n v="0"/>
    <n v="33.173999999999999"/>
    <n v="0"/>
    <n v="81.650000000000006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3.173999999999999"/>
    <n v="3.3174000000000002E-2"/>
    <m/>
    <n v="5.8333333333333327E-2"/>
    <n v="4.1666666666666664E-2"/>
    <n v="2.2690000000000001"/>
    <n v="0"/>
    <n v="20"/>
    <s v="BASE DE DATOS"/>
  </r>
  <r>
    <s v="19"/>
    <x v="4"/>
    <s v="ELOR"/>
    <s v="53026818"/>
    <s v="53026818"/>
    <s v="EL"/>
    <s v="CAT3_HUMBOLT"/>
    <s v="S"/>
    <n v="1.1000000000000001"/>
    <n v="0.8"/>
    <n v="66.667000000000002"/>
    <n v="0"/>
    <n v="66.667000000000002"/>
    <n v="0"/>
    <n v="103.49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6.667000000000002"/>
    <n v="6.6667000000000004E-2"/>
    <m/>
    <n v="9.1666666666666674E-2"/>
    <n v="6.6666666666666666E-2"/>
    <n v="2.2690000000000001"/>
    <n v="0"/>
    <n v="20"/>
    <s v="BASE DE DATOS"/>
  </r>
  <r>
    <s v="19"/>
    <x v="4"/>
    <s v="ELOR"/>
    <s v="53026818"/>
    <s v="53026818"/>
    <s v="EL"/>
    <s v="CAT4_HUMBOLT"/>
    <s v="S"/>
    <n v="0.7"/>
    <n v="0.5"/>
    <n v="44.045999999999999"/>
    <n v="0"/>
    <n v="44.045999999999999"/>
    <n v="0"/>
    <n v="86.42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4.045999999999999"/>
    <n v="4.4046000000000002E-2"/>
    <m/>
    <n v="5.8333333333333327E-2"/>
    <n v="4.1666666666666664E-2"/>
    <n v="2.2690000000000001"/>
    <n v="0"/>
    <n v="20"/>
    <s v="BASE DE DATOS"/>
  </r>
  <r>
    <s v="19"/>
    <x v="4"/>
    <s v="ELOR"/>
    <s v="53026818"/>
    <s v="53026818"/>
    <s v="EL"/>
    <s v="CAT5_HUMBOLT"/>
    <s v="S"/>
    <n v="0.7"/>
    <n v="0.5"/>
    <n v="41.978000000000002"/>
    <n v="0"/>
    <n v="41.978000000000002"/>
    <n v="0"/>
    <n v="84.62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1.978000000000002"/>
    <n v="4.1978000000000001E-2"/>
    <m/>
    <n v="5.8333333333333327E-2"/>
    <n v="4.1666666666666664E-2"/>
    <n v="2.2690000000000001"/>
    <n v="0"/>
    <n v="20"/>
    <s v="BASE DE DATOS"/>
  </r>
  <r>
    <s v="19"/>
    <x v="4"/>
    <s v="ELOR"/>
    <s v="33010767"/>
    <s v="33010767"/>
    <s v="EL"/>
    <s v="CUMMINS 1"/>
    <s v="S"/>
    <n v="2"/>
    <n v="1.5"/>
    <n v="0"/>
    <n v="0"/>
    <n v="0"/>
    <n v="0"/>
    <n v="0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4"/>
    <s v="ELOR"/>
    <s v="33010793"/>
    <s v="33010793"/>
    <s v="EL"/>
    <s v="WARTSILA 1"/>
    <s v="S"/>
    <n v="6.4"/>
    <n v="6"/>
    <n v="0"/>
    <n v="0"/>
    <n v="0"/>
    <n v="2"/>
    <n v="0.42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4"/>
    <s v="ELOR"/>
    <s v="33010793"/>
    <s v="33010793"/>
    <s v="EL"/>
    <s v="WARTSILA 2"/>
    <s v="S"/>
    <n v="6.4"/>
    <n v="6"/>
    <n v="0"/>
    <n v="0"/>
    <n v="0"/>
    <n v="5"/>
    <n v="0.42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4"/>
    <s v="ELOR"/>
    <s v="33010793"/>
    <s v="33010793"/>
    <s v="EL"/>
    <s v="WARTSILA 3"/>
    <s v="S"/>
    <n v="6.4"/>
    <n v="6"/>
    <n v="0"/>
    <n v="0"/>
    <n v="0"/>
    <n v="0"/>
    <n v="0.33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4"/>
    <s v="ELOR"/>
    <s v="33010793"/>
    <s v="33010793"/>
    <s v="EL"/>
    <s v="WARTSILA 4"/>
    <s v="S"/>
    <n v="6.4"/>
    <n v="6"/>
    <n v="0"/>
    <n v="0"/>
    <n v="0"/>
    <n v="0"/>
    <n v="0.33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4"/>
    <s v="ELOR"/>
    <s v="33010793"/>
    <s v="33010793"/>
    <s v="EL"/>
    <s v="WARTSILA 5"/>
    <s v="S"/>
    <n v="8.1"/>
    <n v="7.8"/>
    <n v="0"/>
    <n v="0"/>
    <n v="0"/>
    <n v="26"/>
    <n v="0"/>
    <n v="0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4"/>
    <s v="ELOR"/>
    <s v="33010793"/>
    <s v="33010793"/>
    <s v="EL"/>
    <s v="WARTSILA 6"/>
    <s v="S"/>
    <n v="8.1"/>
    <n v="7.8"/>
    <n v="0"/>
    <n v="16.995999999999999"/>
    <n v="16.995999999999999"/>
    <n v="29"/>
    <n v="2"/>
    <n v="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6.995999999999999"/>
    <n v="1.6995999999999997E-2"/>
    <m/>
    <n v="0.67499999999999993"/>
    <n v="0.65"/>
    <n v="39.720999999999997"/>
    <n v="0"/>
    <n v="20"/>
    <s v="BASE DE DATOS"/>
  </r>
  <r>
    <s v="19"/>
    <x v="4"/>
    <s v="ELOR"/>
    <s v="33010793"/>
    <s v="33010793"/>
    <s v="EL"/>
    <s v="WARTSILA 7"/>
    <s v="S"/>
    <n v="8.1"/>
    <n v="7.8"/>
    <n v="33.884999999999998"/>
    <n v="82.304000000000002"/>
    <n v="116.18899999999999"/>
    <n v="59"/>
    <n v="2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16.18899999999999"/>
    <n v="0.11618899999999999"/>
    <m/>
    <n v="0.67499999999999993"/>
    <n v="0.65"/>
    <n v="39.720999999999997"/>
    <n v="0"/>
    <n v="20"/>
    <s v="BASE DE DATOS"/>
  </r>
  <r>
    <s v="19"/>
    <x v="4"/>
    <s v="ELOR"/>
    <s v="33010793"/>
    <s v="33010793"/>
    <s v="EL"/>
    <s v="CAT-16CM32"/>
    <s v="S"/>
    <n v="7.4"/>
    <n v="6.5"/>
    <n v="0"/>
    <n v="0"/>
    <n v="0"/>
    <n v="40"/>
    <n v="1"/>
    <n v="12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4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4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4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4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00000000"/>
    <s v="00000000"/>
    <s v="EL"/>
    <s v="Cat. 3512 Dito"/>
    <s v="S"/>
    <n v="0.5"/>
    <n v="0.4"/>
    <n v="48.72"/>
    <n v="153.6"/>
    <n v="202.32"/>
    <n v="22"/>
    <n v="648"/>
    <n v="0"/>
    <n v="179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02.32"/>
    <n v="0.20232"/>
    <m/>
    <n v="4.1666666666666664E-2"/>
    <n v="3.3333333333333333E-2"/>
    <n v="1.577"/>
    <n v="0"/>
    <n v="20"/>
    <s v="BASE DE DATOS"/>
  </r>
  <r>
    <s v="19"/>
    <x v="4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4"/>
    <s v="ELOR"/>
    <s v="00000000"/>
    <s v="00000000"/>
    <s v="EL"/>
    <s v="CUMMINS 3"/>
    <s v="S"/>
    <n v="0.6"/>
    <n v="0.48"/>
    <n v="16.02"/>
    <n v="17.78"/>
    <n v="33.799999999999997"/>
    <n v="11"/>
    <n v="166"/>
    <n v="0"/>
    <n v="36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33.799999999999997"/>
    <n v="3.3799999999999997E-2"/>
    <m/>
    <n v="4.9999999999999996E-2"/>
    <n v="0.04"/>
    <n v="1.577"/>
    <n v="0"/>
    <n v="20"/>
    <s v="BASE DE DATOS"/>
  </r>
  <r>
    <s v="19"/>
    <x v="4"/>
    <s v="ELOR"/>
    <s v="00000000"/>
    <s v="00000000"/>
    <s v="EL"/>
    <s v="Cat.4-3412-16878"/>
    <s v="N"/>
    <n v="0.73399999999999999"/>
    <n v="0"/>
    <n v="0"/>
    <n v="0"/>
    <n v="0"/>
    <n v="0"/>
    <n v="0"/>
    <n v="0"/>
    <n v="0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6.1166666666666668E-2"/>
    <n v="4.1666666666666664E-2"/>
    <n v="1.577"/>
    <n v="0"/>
    <n v="20"/>
    <s v="BASE DE DATOS"/>
  </r>
  <r>
    <s v="19"/>
    <x v="4"/>
    <s v="ELOR"/>
    <s v="00000000"/>
    <s v="00000000"/>
    <s v="EL"/>
    <s v="MTU 1000"/>
    <s v="S"/>
    <n v="1"/>
    <n v="0.85"/>
    <n v="52.055999999999997"/>
    <n v="197.81299999999999"/>
    <n v="249.869"/>
    <n v="14"/>
    <n v="710"/>
    <n v="0"/>
    <n v="6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49.869"/>
    <n v="0.24986900000000001"/>
    <m/>
    <n v="8.3333333333333329E-2"/>
    <n v="7.0833333333333331E-2"/>
    <n v="1.577"/>
    <n v="-2.8421709430404007E-14"/>
    <n v="20"/>
    <s v="BASE DE DATOS"/>
  </r>
  <r>
    <s v="19"/>
    <x v="4"/>
    <s v="ELOR"/>
    <s v="53026715"/>
    <s v="53026715"/>
    <s v="EL"/>
    <s v="Cat.5-C15 7925"/>
    <s v="S"/>
    <n v="0.43"/>
    <n v="0.3"/>
    <n v="11.824999999999999"/>
    <n v="41.064999999999998"/>
    <n v="52.89"/>
    <n v="7"/>
    <n v="717"/>
    <n v="0"/>
    <n v="61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2.89"/>
    <n v="5.289E-2"/>
    <m/>
    <n v="3.5833333333333335E-2"/>
    <n v="2.4999999999999998E-2"/>
    <n v="0.14599999999999999"/>
    <n v="0"/>
    <n v="20"/>
    <s v="BASE DE DATOS"/>
  </r>
  <r>
    <s v="19"/>
    <x v="4"/>
    <s v="ELOR"/>
    <s v="53026613"/>
    <s v="53026613"/>
    <s v="EL"/>
    <s v="Volv.Pent1 RVL-451"/>
    <s v="S"/>
    <n v="0.48"/>
    <n v="0.38"/>
    <n v="53.622999999999998"/>
    <n v="30.742999999999999"/>
    <n v="84.366"/>
    <n v="6"/>
    <n v="446"/>
    <n v="0"/>
    <n v="24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4.366"/>
    <n v="8.4365999999999997E-2"/>
    <m/>
    <n v="0.04"/>
    <n v="3.1666666666666669E-2"/>
    <n v="0.33200000000000002"/>
    <n v="0"/>
    <n v="20"/>
    <s v="BASE DE DATOS"/>
  </r>
  <r>
    <s v="19"/>
    <x v="4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4"/>
    <s v="ELOR"/>
    <s v="53026512"/>
    <s v="53026512"/>
    <s v="EL"/>
    <s v="Volv.Pent1 RVL-251"/>
    <s v="S"/>
    <n v="0.27300000000000002"/>
    <n v="0.2"/>
    <n v="18.692"/>
    <n v="11.927"/>
    <n v="30.619"/>
    <n v="5"/>
    <n v="217"/>
    <n v="0"/>
    <n v="2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30.619"/>
    <n v="3.0619E-2"/>
    <m/>
    <n v="2.2750000000000003E-2"/>
    <n v="1.6666666666666666E-2"/>
    <n v="0.25800000000000001"/>
    <n v="0"/>
    <n v="20"/>
    <s v="BASE DE DATOS"/>
  </r>
  <r>
    <s v="19"/>
    <x v="4"/>
    <s v="ELOR"/>
    <s v="53026512"/>
    <s v="53026512"/>
    <s v="EL"/>
    <s v="OLYMPIAN"/>
    <s v="S"/>
    <n v="0.13"/>
    <n v="0.1"/>
    <n v="5.4279999999999999"/>
    <n v="3.4630000000000001"/>
    <n v="8.891"/>
    <n v="5"/>
    <n v="151"/>
    <n v="0"/>
    <n v="6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8.891"/>
    <n v="8.8909999999999996E-3"/>
    <m/>
    <n v="1.0833333333333334E-2"/>
    <n v="8.3333333333333332E-3"/>
    <n v="0.25800000000000001"/>
    <n v="0"/>
    <n v="20"/>
    <s v="BASE DE DATOS"/>
  </r>
  <r>
    <s v="19"/>
    <x v="4"/>
    <s v="ELOR"/>
    <s v="53026919"/>
    <s v="53026919"/>
    <s v="EL"/>
    <s v="Perkins1 R014001C"/>
    <s v="S"/>
    <n v="0.13600000000000001"/>
    <n v="0.1"/>
    <n v="11.715"/>
    <n v="10.46"/>
    <n v="22.175000000000001"/>
    <n v="10"/>
    <n v="363"/>
    <n v="0"/>
    <n v="6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2.175000000000001"/>
    <n v="2.2175E-2"/>
    <m/>
    <n v="1.3600000000000001E-2"/>
    <n v="0.01"/>
    <n v="0.214"/>
    <n v="0"/>
    <n v="20"/>
    <s v="BASE DE DATOS"/>
  </r>
  <r>
    <s v="19"/>
    <x v="4"/>
    <s v="ELOR"/>
    <s v="53026919"/>
    <s v="53026919"/>
    <s v="EL"/>
    <s v="Perkins2 R013699C"/>
    <s v="S"/>
    <n v="0.13600000000000001"/>
    <n v="0.1"/>
    <n v="9.8190000000000008"/>
    <n v="8.7669999999999995"/>
    <n v="18.585999999999999"/>
    <n v="11"/>
    <n v="293"/>
    <n v="0"/>
    <n v="6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8.585999999999999"/>
    <n v="1.8585999999999998E-2"/>
    <m/>
    <n v="1.3600000000000001E-2"/>
    <n v="0.01"/>
    <n v="0.214"/>
    <n v="0"/>
    <n v="20"/>
    <s v="BASE DE DATOS"/>
  </r>
  <r>
    <s v="19"/>
    <x v="4"/>
    <s v="ELOR"/>
    <s v="53026919"/>
    <s v="53026919"/>
    <s v="EL"/>
    <s v="Olympian OLY 1091"/>
    <s v="S"/>
    <n v="0.13200000000000001"/>
    <n v="0.1"/>
    <n v="3.302"/>
    <n v="2.948"/>
    <n v="6.25"/>
    <n v="10"/>
    <n v="118"/>
    <n v="0"/>
    <n v="2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6.25"/>
    <n v="6.2500000000000003E-3"/>
    <m/>
    <n v="1.32E-2"/>
    <n v="0.01"/>
    <n v="0.214"/>
    <n v="0"/>
    <n v="20"/>
    <s v="BASE DE DATOS"/>
  </r>
  <r>
    <s v="19"/>
    <x v="4"/>
    <s v="ELOR"/>
    <s v="43095299"/>
    <s v="43095299"/>
    <s v="EL"/>
    <s v="Perkins1 U489142C"/>
    <s v="S"/>
    <n v="3.1E-2"/>
    <n v="2.5000000000000001E-2"/>
    <n v="5.6000000000000001E-2"/>
    <n v="0"/>
    <n v="5.6000000000000001E-2"/>
    <n v="0"/>
    <n v="29"/>
    <n v="0"/>
    <n v="0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5.6000000000000001E-2"/>
    <n v="5.5999999999999999E-5"/>
    <m/>
    <n v="3.4444444444444444E-3"/>
    <n v="2.7777777777777779E-3"/>
    <n v="2.7E-2"/>
    <n v="0"/>
    <n v="20"/>
    <s v="BASE DE DATOS"/>
  </r>
  <r>
    <s v="19"/>
    <x v="4"/>
    <s v="ELOR"/>
    <s v="43095299"/>
    <s v="43095299"/>
    <s v="EL"/>
    <s v="Perkins2 U487536C"/>
    <s v="S"/>
    <n v="3.1E-2"/>
    <n v="2.5000000000000001E-2"/>
    <n v="0.57299999999999995"/>
    <n v="0"/>
    <n v="0.57299999999999995"/>
    <n v="0"/>
    <n v="99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57299999999999995"/>
    <n v="5.7299999999999994E-4"/>
    <m/>
    <n v="3.4444444444444444E-3"/>
    <n v="2.7777777777777779E-3"/>
    <n v="2.7E-2"/>
    <n v="0"/>
    <n v="20"/>
    <s v="BASE DE DATOS"/>
  </r>
  <r>
    <s v="19"/>
    <x v="4"/>
    <s v="ELOR"/>
    <s v="53023414"/>
    <s v="53023414"/>
    <s v="EL"/>
    <s v="Cat-1 3406"/>
    <s v="S"/>
    <n v="0.27500000000000002"/>
    <n v="0.245"/>
    <n v="22.239000000000001"/>
    <n v="18.234999999999999"/>
    <n v="40.473999999999997"/>
    <n v="1.3"/>
    <n v="273"/>
    <n v="0"/>
    <n v="18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40.473999999999997"/>
    <n v="4.0473999999999996E-2"/>
    <m/>
    <n v="2.2916666666666669E-2"/>
    <n v="2.0416666666666666E-2"/>
    <n v="0.26700000000000002"/>
    <n v="7.1054273576010019E-15"/>
    <n v="20"/>
    <s v="BASE DE DATOS"/>
  </r>
  <r>
    <s v="19"/>
    <x v="4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4"/>
    <s v="ELOR"/>
    <s v="53023414"/>
    <s v="53023414"/>
    <s v="EL"/>
    <s v="Volvo 03"/>
    <s v="S"/>
    <n v="0.36399999999999999"/>
    <n v="0.32500000000000001"/>
    <n v="28.829000000000001"/>
    <n v="7.44"/>
    <n v="36.268999999999998"/>
    <n v="2.2000000000000002"/>
    <n v="195"/>
    <n v="0"/>
    <n v="13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6.268999999999998"/>
    <n v="3.6268999999999996E-2"/>
    <m/>
    <n v="3.0333333333333334E-2"/>
    <n v="2.7083333333333334E-2"/>
    <n v="0.26700000000000002"/>
    <n v="0"/>
    <n v="20"/>
    <s v="BASE DE DATOS"/>
  </r>
  <r>
    <s v="19"/>
    <x v="4"/>
    <s v="ELOR"/>
    <s v="33011093"/>
    <s v="33011093"/>
    <s v="EL"/>
    <s v="Cat.3512 Dita"/>
    <s v="S"/>
    <n v="0.5"/>
    <n v="0.46"/>
    <n v="38.159999999999997"/>
    <n v="108.48"/>
    <n v="146.63999999999999"/>
    <n v="10"/>
    <n v="556"/>
    <n v="0"/>
    <n v="86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46.63999999999999"/>
    <n v="0.14663999999999999"/>
    <m/>
    <n v="4.1666666666666664E-2"/>
    <n v="3.8333333333333337E-2"/>
    <n v="1.415"/>
    <n v="0"/>
    <n v="20"/>
    <s v="BASE DE DATOS"/>
  </r>
  <r>
    <s v="19"/>
    <x v="4"/>
    <s v="ELOR"/>
    <s v="33011093"/>
    <s v="33011093"/>
    <s v="EL"/>
    <s v="Cat.2.3512 Dita"/>
    <s v="S"/>
    <n v="0.5"/>
    <n v="0.32"/>
    <n v="39.119999999999997"/>
    <n v="111.12"/>
    <n v="150.24"/>
    <n v="10"/>
    <n v="555"/>
    <n v="0"/>
    <n v="13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50.24"/>
    <n v="0.15024000000000001"/>
    <m/>
    <n v="4.1666666666666664E-2"/>
    <n v="2.6666666666666668E-2"/>
    <n v="1.415"/>
    <n v="0"/>
    <n v="20"/>
    <s v="BASE DE DATOS"/>
  </r>
  <r>
    <s v="19"/>
    <x v="4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4"/>
    <s v="ELOR"/>
    <s v="33011093"/>
    <s v="33011093"/>
    <s v="EL"/>
    <s v="VolvoPenta TWD1643G"/>
    <s v="S"/>
    <n v="0.6"/>
    <n v="0.4"/>
    <n v="33.566000000000003"/>
    <n v="127.501"/>
    <n v="161.06700000000001"/>
    <n v="16"/>
    <n v="569"/>
    <n v="0"/>
    <n v="0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61.06700000000001"/>
    <n v="0.16106700000000002"/>
    <m/>
    <n v="7.4999999999999997E-2"/>
    <n v="0.05"/>
    <n v="1.415"/>
    <n v="0"/>
    <n v="20"/>
    <s v="BASE DE DATOS"/>
  </r>
  <r>
    <s v="19"/>
    <x v="4"/>
    <s v="ELOR"/>
    <s v="33011093"/>
    <s v="33011093"/>
    <s v="EL"/>
    <s v="Cat.5-C15-07183"/>
    <s v="S"/>
    <n v="0.45500000000000002"/>
    <n v="0.39"/>
    <n v="33.659999999999997"/>
    <n v="75.400000000000006"/>
    <n v="109.06"/>
    <n v="26"/>
    <n v="480"/>
    <n v="0"/>
    <n v="57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09.06"/>
    <n v="0.10906"/>
    <m/>
    <n v="3.7916666666666668E-2"/>
    <n v="3.2500000000000001E-2"/>
    <n v="1.415"/>
    <n v="0"/>
    <n v="20"/>
    <s v="BASE DE DATOS"/>
  </r>
  <r>
    <s v="19"/>
    <x v="4"/>
    <s v="ELOR"/>
    <s v="33011093"/>
    <s v="33011093"/>
    <s v="EL"/>
    <s v="Cat.6 3516B 0141"/>
    <s v="N"/>
    <n v="2"/>
    <n v="0"/>
    <n v="0"/>
    <n v="0"/>
    <n v="0"/>
    <n v="0"/>
    <n v="0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.16666666666666666"/>
    <n v="9.9999999999999992E-2"/>
    <n v="1.415"/>
    <n v="0"/>
    <n v="20"/>
    <s v="BASE DE DATOS"/>
  </r>
  <r>
    <s v="19"/>
    <x v="4"/>
    <s v="ELOR"/>
    <s v="43096499"/>
    <s v="43096499"/>
    <s v="EL"/>
    <s v="Perkins 2506AE15TAG"/>
    <s v="S"/>
    <n v="0.46800000000000003"/>
    <n v="0.3"/>
    <n v="14.074999999999999"/>
    <n v="3.4329999999999998"/>
    <n v="17.507999999999999"/>
    <n v="14"/>
    <n v="193"/>
    <n v="0"/>
    <n v="4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17.507999999999999"/>
    <n v="1.7507999999999999E-2"/>
    <m/>
    <n v="3.9E-2"/>
    <n v="2.4999999999999998E-2"/>
    <n v="0.28699999999999998"/>
    <n v="0"/>
    <n v="20"/>
    <s v="BASE DE DATOS"/>
  </r>
  <r>
    <s v="19"/>
    <x v="4"/>
    <s v="ELOR"/>
    <s v="43096499"/>
    <s v="43096499"/>
    <s v="EL"/>
    <s v="Cat.C18 G6B20736"/>
    <s v="S"/>
    <n v="0.5"/>
    <n v="0.45"/>
    <n v="23.091000000000001"/>
    <n v="58.993000000000002"/>
    <n v="82.084000000000003"/>
    <n v="19"/>
    <n v="551"/>
    <n v="0"/>
    <n v="30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82.084000000000003"/>
    <n v="8.2084000000000004E-2"/>
    <m/>
    <n v="4.1666666666666664E-2"/>
    <n v="3.7499999999999999E-2"/>
    <n v="0.28699999999999998"/>
    <n v="0"/>
    <n v="20"/>
    <s v="BASE DE DATOS"/>
  </r>
  <r>
    <s v="19"/>
    <x v="4"/>
    <s v="ELOR"/>
    <s v="43094699"/>
    <s v="43094699"/>
    <s v="EL"/>
    <s v="Volvo Penta RVM364"/>
    <s v="S"/>
    <n v="0.36399999999999999"/>
    <n v="0.17"/>
    <n v="9.2080000000000002"/>
    <n v="64.453000000000003"/>
    <n v="73.661000000000001"/>
    <n v="10"/>
    <n v="664"/>
    <n v="0"/>
    <n v="3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73.661000000000001"/>
    <n v="7.3661000000000004E-2"/>
    <m/>
    <n v="3.0333333333333334E-2"/>
    <n v="1.4166666666666668E-2"/>
    <n v="0.51600000000000001"/>
    <n v="0"/>
    <n v="20"/>
    <s v="BASE DE DATOS"/>
  </r>
  <r>
    <s v="19"/>
    <x v="4"/>
    <s v="ELOR"/>
    <s v="43094699"/>
    <s v="43094699"/>
    <s v="EL"/>
    <s v="Volvo2 CAD1641GE"/>
    <s v="S"/>
    <n v="0.45600000000000002"/>
    <n v="0.33"/>
    <n v="16.216000000000001"/>
    <n v="113.514"/>
    <n v="129.72999999999999"/>
    <n v="13"/>
    <n v="708"/>
    <n v="0"/>
    <n v="34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29.72999999999999"/>
    <n v="0.12972999999999998"/>
    <m/>
    <n v="3.7999999999999999E-2"/>
    <n v="2.75E-2"/>
    <n v="0.51600000000000001"/>
    <n v="0"/>
    <n v="20"/>
    <s v="BASE DE DATOS"/>
  </r>
  <r>
    <s v="19"/>
    <x v="4"/>
    <s v="ELOR"/>
    <s v="43094699"/>
    <s v="43094699"/>
    <s v="EL"/>
    <s v="Cat. C9-225"/>
    <s v="S"/>
    <n v="0.22500000000000001"/>
    <n v="0.18"/>
    <n v="2.9929999999999999"/>
    <n v="20.951000000000001"/>
    <n v="23.943999999999999"/>
    <n v="11"/>
    <n v="262"/>
    <n v="0"/>
    <n v="25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3.943999999999999"/>
    <n v="2.3944E-2"/>
    <m/>
    <n v="0"/>
    <n v="0"/>
    <n v="0.51600000000000001"/>
    <n v="0"/>
    <n v="20"/>
    <s v="BASE DE DATOS"/>
  </r>
  <r>
    <s v="19"/>
    <x v="4"/>
    <s v="ELOR"/>
    <s v="33011193"/>
    <s v="33011193"/>
    <s v="EL"/>
    <s v="CUMMINS"/>
    <s v="S"/>
    <n v="0.6"/>
    <n v="0.3"/>
    <n v="27.06"/>
    <n v="38"/>
    <n v="65.06"/>
    <n v="5"/>
    <n v="219"/>
    <n v="0"/>
    <n v="30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65.06"/>
    <n v="6.5060000000000007E-2"/>
    <m/>
    <n v="4.9999999999999996E-2"/>
    <n v="2.4999999999999998E-2"/>
    <n v="1.45"/>
    <n v="0"/>
    <n v="20"/>
    <s v="BASE DE DATOS"/>
  </r>
  <r>
    <s v="19"/>
    <x v="4"/>
    <s v="ELOR"/>
    <s v="33011193"/>
    <s v="33011193"/>
    <s v="EL"/>
    <s v="MTU-1 1200DS Detroi"/>
    <s v="S"/>
    <n v="1.2250000000000001"/>
    <n v="1"/>
    <n v="323.87099999999998"/>
    <n v="85.263999999999996"/>
    <n v="409.13499999999999"/>
    <n v="13"/>
    <n v="675"/>
    <n v="0"/>
    <n v="123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09.13499999999999"/>
    <n v="0.40913499999999997"/>
    <m/>
    <n v="0.10208333333333335"/>
    <n v="8.3333333333333329E-2"/>
    <n v="1.45"/>
    <n v="0"/>
    <n v="20"/>
    <s v="BASE DE DATOS"/>
  </r>
  <r>
    <s v="19"/>
    <x v="4"/>
    <s v="ELOR"/>
    <s v="33011193"/>
    <s v="33011193"/>
    <s v="EL"/>
    <s v="MTU=2 1200DS Detroi"/>
    <s v="N"/>
    <n v="1.2250000000000001"/>
    <n v="0"/>
    <n v="0"/>
    <n v="0"/>
    <n v="0"/>
    <n v="0"/>
    <n v="0"/>
    <n v="0"/>
    <n v="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4"/>
    <s v="ELOR"/>
    <s v="33011193"/>
    <s v="33011193"/>
    <s v="EL"/>
    <s v="Cat. 3512 Dita"/>
    <s v="S"/>
    <n v="0.5"/>
    <n v="0.25"/>
    <n v="78.656999999999996"/>
    <n v="20.707999999999998"/>
    <n v="99.364999999999995"/>
    <n v="0"/>
    <n v="373"/>
    <n v="0"/>
    <n v="5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99.364999999999995"/>
    <n v="9.9364999999999995E-2"/>
    <m/>
    <n v="4.1666666666666664E-2"/>
    <n v="2.0833333333333332E-2"/>
    <n v="1.45"/>
    <n v="0"/>
    <n v="20"/>
    <s v="BASE DE DATOS"/>
  </r>
  <r>
    <s v="19"/>
    <x v="4"/>
    <s v="ELOR"/>
    <s v="33010993"/>
    <s v="33010993"/>
    <s v="EL"/>
    <s v="Cat.1-3512(.208)"/>
    <s v="S"/>
    <n v="0.5"/>
    <n v="0.25"/>
    <n v="13.92"/>
    <n v="30.72"/>
    <n v="44.64"/>
    <n v="6"/>
    <n v="172"/>
    <n v="0"/>
    <n v="85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44.64"/>
    <n v="4.4639999999999999E-2"/>
    <m/>
    <n v="4.1666666666666664E-2"/>
    <n v="2.0833333333333332E-2"/>
    <n v="1.5980000000000001"/>
    <n v="0"/>
    <n v="20"/>
    <s v="BASE DE DATOS"/>
  </r>
  <r>
    <s v="19"/>
    <x v="4"/>
    <s v="ELOR"/>
    <s v="33010993"/>
    <s v="33010993"/>
    <s v="EL"/>
    <s v="Cat.3-3512(.219)"/>
    <s v="S"/>
    <n v="0.5"/>
    <n v="0.35"/>
    <n v="8.4"/>
    <n v="12.4"/>
    <n v="20.8"/>
    <n v="6"/>
    <n v="68"/>
    <n v="0"/>
    <n v="86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0.8"/>
    <n v="2.0799999999999999E-2"/>
    <m/>
    <n v="4.1666666666666664E-2"/>
    <n v="2.4999999999999998E-2"/>
    <n v="1.5980000000000001"/>
    <n v="0"/>
    <n v="20"/>
    <s v="BASE DE DATOS"/>
  </r>
  <r>
    <s v="19"/>
    <x v="4"/>
    <s v="ELOR"/>
    <s v="33010993"/>
    <s v="33010993"/>
    <s v="EL"/>
    <s v="MTU 1200DS"/>
    <s v="S"/>
    <n v="1.2250000000000001"/>
    <n v="1"/>
    <n v="96.531999999999996"/>
    <n v="102.405"/>
    <n v="198.93700000000001"/>
    <n v="27"/>
    <n v="316"/>
    <n v="0"/>
    <n v="40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98.93700000000001"/>
    <n v="0.198937"/>
    <m/>
    <n v="0.10208333333333335"/>
    <n v="8.3333333333333329E-2"/>
    <n v="1.5980000000000001"/>
    <n v="0"/>
    <n v="20"/>
    <s v="BASE DE DATOS"/>
  </r>
  <r>
    <s v="19"/>
    <x v="4"/>
    <s v="ELOR"/>
    <s v="33010993"/>
    <s v="33010993"/>
    <s v="EL"/>
    <s v="CUMMINS 4"/>
    <s v="S"/>
    <n v="0.6"/>
    <n v="0.45700000000000002"/>
    <n v="36.340000000000003"/>
    <n v="65.819999999999993"/>
    <n v="102.16"/>
    <n v="14"/>
    <n v="325"/>
    <n v="0"/>
    <n v="52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02.16"/>
    <n v="0.10216"/>
    <m/>
    <n v="4.9999999999999996E-2"/>
    <n v="3.8083333333333337E-2"/>
    <n v="1.5980000000000001"/>
    <n v="0"/>
    <n v="20"/>
    <s v="BASE DE DATOS"/>
  </r>
  <r>
    <s v="19"/>
    <x v="4"/>
    <s v="ELOR"/>
    <s v="33010993"/>
    <s v="33010993"/>
    <s v="EL"/>
    <s v="CAT 6-3516B-139"/>
    <s v="S"/>
    <n v="2"/>
    <n v="1"/>
    <n v="107.43"/>
    <n v="152.01"/>
    <n v="259.44"/>
    <n v="20"/>
    <n v="338"/>
    <n v="0"/>
    <n v="52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59.44"/>
    <n v="0.25944"/>
    <m/>
    <n v="0.16666666666666666"/>
    <n v="8.3333333333333329E-2"/>
    <n v="1.5980000000000001"/>
    <n v="0"/>
    <n v="20"/>
    <s v="BASE DE DATOS"/>
  </r>
  <r>
    <s v="19"/>
    <x v="4"/>
    <s v="ELOR"/>
    <s v="43094599"/>
    <s v="43094599"/>
    <s v="EL"/>
    <s v="CUMMINS_1 C200(050)"/>
    <s v="S"/>
    <n v="0.20799999999999999"/>
    <n v="0.15"/>
    <n v="3.71"/>
    <n v="25.972999999999999"/>
    <n v="29.683"/>
    <n v="7"/>
    <n v="470"/>
    <n v="0"/>
    <n v="19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9.683"/>
    <n v="2.9683000000000001E-2"/>
    <m/>
    <n v="1.7333333333333333E-2"/>
    <n v="1.2499999999999999E-2"/>
    <n v="0.31"/>
    <n v="0"/>
    <n v="20"/>
    <s v="BASE DE DATOS"/>
  </r>
  <r>
    <s v="19"/>
    <x v="4"/>
    <s v="ELOR"/>
    <s v="43094599"/>
    <s v="43094599"/>
    <s v="EL"/>
    <s v="CUMMINS_2 C200(026)"/>
    <s v="S"/>
    <n v="0.20799999999999999"/>
    <n v="0.15"/>
    <n v="4.8250000000000002"/>
    <n v="33.770000000000003"/>
    <n v="38.594999999999999"/>
    <n v="5"/>
    <n v="576"/>
    <n v="0"/>
    <n v="18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8.594999999999999"/>
    <n v="3.8594999999999997E-2"/>
    <m/>
    <n v="1.7333333333333333E-2"/>
    <n v="1.2499999999999999E-2"/>
    <n v="0.31"/>
    <n v="7.1054273576010019E-15"/>
    <n v="20"/>
    <s v="BASE DE DATOS"/>
  </r>
  <r>
    <s v="19"/>
    <x v="4"/>
    <s v="ELOR"/>
    <s v="43094599"/>
    <s v="43094599"/>
    <s v="EL"/>
    <s v="Cat. C9-180"/>
    <s v="S"/>
    <n v="0.18"/>
    <n v="0.15"/>
    <n v="6.7949999999999999"/>
    <n v="47.566000000000003"/>
    <n v="54.360999999999997"/>
    <n v="2"/>
    <n v="509"/>
    <n v="0"/>
    <n v="22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54.360999999999997"/>
    <n v="5.4361E-2"/>
    <m/>
    <n v="1.4999999999999999E-2"/>
    <n v="1.2499999999999999E-2"/>
    <n v="0.31"/>
    <n v="7.1054273576010019E-15"/>
    <n v="20"/>
    <s v="BASE DE DATOS"/>
  </r>
  <r>
    <s v="19"/>
    <x v="4"/>
    <s v="ELOR"/>
    <s v="43094599"/>
    <s v="43094599"/>
    <s v="EL"/>
    <s v="Volvo PentaTWD1010G"/>
    <s v="N"/>
    <n v="0.21"/>
    <n v="0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4"/>
    <s v="ELOR"/>
    <s v="53023514"/>
    <s v="53023514"/>
    <s v="EL"/>
    <s v="OLYMPIAN"/>
    <s v="S"/>
    <n v="0.04"/>
    <n v="0.03"/>
    <n v="0.40600000000000003"/>
    <n v="2.4E-2"/>
    <n v="0.43"/>
    <n v="1"/>
    <n v="195"/>
    <n v="0"/>
    <n v="1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4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4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4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4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4"/>
    <s v="ELOR"/>
    <s v="33011593"/>
    <s v="33011593"/>
    <s v="EL"/>
    <s v="EMD"/>
    <s v="N"/>
    <n v="2.5"/>
    <n v="0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4"/>
    <s v="ELOR"/>
    <s v="43047494"/>
    <s v="43047494"/>
    <s v="EL"/>
    <s v="CAT C-18"/>
    <s v="S"/>
    <n v="0.5"/>
    <n v="0.5"/>
    <n v="30.568000000000001"/>
    <n v="0"/>
    <n v="30.568000000000001"/>
    <n v="5"/>
    <n v="145"/>
    <n v="0"/>
    <n v="2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0.568000000000001"/>
    <n v="3.0568000000000001E-2"/>
    <m/>
    <n v="4.1666666666666664E-2"/>
    <n v="4.1666666666666664E-2"/>
    <n v="0.997"/>
    <n v="0"/>
    <n v="20"/>
    <s v="BASE DE DATOS"/>
  </r>
  <r>
    <s v="19"/>
    <x v="4"/>
    <s v="ELOR"/>
    <s v="43047494"/>
    <s v="43047494"/>
    <s v="EL"/>
    <s v="Cat. D-3512&lt;G3&gt;"/>
    <s v="S"/>
    <n v="0.5"/>
    <n v="0.45"/>
    <n v="42.204000000000001"/>
    <n v="0"/>
    <n v="42.204000000000001"/>
    <n v="0"/>
    <n v="185"/>
    <n v="3"/>
    <n v="0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2.204000000000001"/>
    <n v="4.2203999999999998E-2"/>
    <m/>
    <n v="4.1666666666666664E-2"/>
    <n v="3.7499999999999999E-2"/>
    <n v="0.997"/>
    <n v="0"/>
    <n v="20"/>
    <s v="BASE DE DATOS"/>
  </r>
  <r>
    <s v="19"/>
    <x v="4"/>
    <s v="ELOR"/>
    <s v="43047494"/>
    <s v="43047494"/>
    <s v="EL"/>
    <s v="Volvo Penta TAD1630"/>
    <s v="S"/>
    <n v="0.4"/>
    <n v="0.4"/>
    <n v="0"/>
    <n v="31.099"/>
    <n v="31.099"/>
    <n v="5"/>
    <n v="243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1.099"/>
    <n v="3.1099000000000002E-2"/>
    <m/>
    <n v="3.3333333333333333E-2"/>
    <n v="3.3333333333333333E-2"/>
    <n v="0.997"/>
    <n v="0"/>
    <n v="20"/>
    <s v="BASE DE DATOS"/>
  </r>
  <r>
    <s v="19"/>
    <x v="4"/>
    <s v="AURORA"/>
    <s v="13281411"/>
    <s v="13281411"/>
    <s v="TV"/>
    <s v="G1"/>
    <s v="S"/>
    <n v="37.5"/>
    <n v="16.059000000000001"/>
    <n v="1073.78"/>
    <n v="3138.88"/>
    <n v="4212.66"/>
    <n v="234.25"/>
    <n v="485.75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4212.66"/>
    <n v="4.2126599999999996"/>
    <m/>
    <n v="3.125"/>
    <n v="1.6990833333333333"/>
    <n v="21.834"/>
    <n v="0"/>
    <n v="2"/>
    <s v="BASE DE DATOS"/>
  </r>
  <r>
    <s v="19"/>
    <x v="4"/>
    <s v="ELNM"/>
    <s v="53002696"/>
    <s v="53002696"/>
    <s v="EL"/>
    <s v="1"/>
    <s v="S"/>
    <n v="0.7"/>
    <n v="0.5"/>
    <n v="0.06"/>
    <n v="0.25"/>
    <n v="0.31"/>
    <n v="0"/>
    <n v="7.15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31"/>
    <n v="3.1E-4"/>
    <m/>
    <n v="5.8333333333333327E-2"/>
    <n v="4.1666666666666664E-2"/>
    <n v="0.51900000000000002"/>
    <n v="0"/>
    <n v="55"/>
    <s v="BASE DE DATOS"/>
  </r>
  <r>
    <s v="19"/>
    <x v="4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4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4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4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4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4"/>
    <s v="SEAL"/>
    <s v="33013850"/>
    <s v="33013850"/>
    <s v="EL"/>
    <s v="PERKINS 1"/>
    <s v="S"/>
    <n v="0.46"/>
    <n v="0.35"/>
    <n v="35.197000000000003"/>
    <n v="77.150000000000006"/>
    <n v="112.34699999999999"/>
    <n v="13.5"/>
    <n v="483"/>
    <n v="0"/>
    <n v="0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2.34699999999999"/>
    <n v="0.11234699999999999"/>
    <m/>
    <n v="3.8333333333333337E-2"/>
    <n v="2.9166666666666664E-2"/>
    <n v="0.58699999999999997"/>
    <n v="1.4210854715202004E-14"/>
    <n v="77"/>
    <s v="BASE DE DATOS"/>
  </r>
  <r>
    <s v="19"/>
    <x v="4"/>
    <s v="SEAL"/>
    <s v="33013850"/>
    <s v="33013850"/>
    <s v="EL"/>
    <s v="CAT"/>
    <s v="S"/>
    <n v="0.5"/>
    <n v="0.38"/>
    <n v="0"/>
    <n v="0"/>
    <n v="0"/>
    <n v="0"/>
    <n v="0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4.1666666666666664E-2"/>
    <n v="3.1666666666666669E-2"/>
    <n v="0.58699999999999997"/>
    <n v="0"/>
    <n v="77"/>
    <s v="BASE DE DATOS"/>
  </r>
  <r>
    <s v="19"/>
    <x v="4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4"/>
    <s v="SEAL"/>
    <s v="33013850"/>
    <s v="33013850"/>
    <s v="EL"/>
    <s v="PERKINS 2"/>
    <s v="S"/>
    <n v="0.46"/>
    <n v="0.35"/>
    <n v="35.159999999999997"/>
    <n v="82.191000000000003"/>
    <n v="117.351"/>
    <n v="13.5"/>
    <n v="504"/>
    <n v="0"/>
    <n v="0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7.351"/>
    <n v="0.117351"/>
    <m/>
    <n v="3.8333333333333337E-2"/>
    <n v="2.9166666666666664E-2"/>
    <n v="0.58699999999999997"/>
    <n v="0"/>
    <n v="77"/>
    <s v="BASE DE DATOS"/>
  </r>
  <r>
    <s v="19"/>
    <x v="4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4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4"/>
    <s v="SEAL"/>
    <s v="33013870"/>
    <s v="33013870"/>
    <s v="EL"/>
    <s v="PERKINS"/>
    <s v="S"/>
    <n v="0.55000000000000004"/>
    <n v="0.3"/>
    <n v="0"/>
    <n v="2.3130000000000002"/>
    <n v="2.3130000000000002"/>
    <n v="0"/>
    <n v="14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2.3130000000000002"/>
    <n v="2.313E-3"/>
    <m/>
    <n v="4.5833333333333337E-2"/>
    <n v="2.4999999999999998E-2"/>
    <n v="0.3"/>
    <n v="0"/>
    <n v="77"/>
    <s v="BASE DE DATOS"/>
  </r>
  <r>
    <s v="19"/>
    <x v="4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4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4"/>
    <s v="SEAL"/>
    <s v="33014010"/>
    <s v="33014010"/>
    <s v="EL"/>
    <s v="CAT 1"/>
    <s v="S"/>
    <n v="0.45"/>
    <n v="0.35"/>
    <n v="0"/>
    <n v="0"/>
    <n v="0"/>
    <n v="0"/>
    <n v="0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4"/>
    <s v="SEAL"/>
    <s v="33014010"/>
    <s v="33014010"/>
    <s v="EL"/>
    <s v="CAT 2"/>
    <s v="S"/>
    <n v="0.45"/>
    <n v="0.35"/>
    <n v="0"/>
    <n v="0"/>
    <n v="0"/>
    <n v="0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4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4"/>
    <s v="SEAL"/>
    <s v="33014010"/>
    <s v="33014010"/>
    <s v="EL"/>
    <s v="AREM 1"/>
    <s v="S"/>
    <n v="0.2"/>
    <n v="0.19500000000000001"/>
    <n v="0"/>
    <n v="0"/>
    <n v="0"/>
    <n v="0"/>
    <n v="0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1.6666666666666666E-2"/>
    <n v="1.6250000000000001E-2"/>
    <n v="0.55500000000000005"/>
    <n v="0"/>
    <n v="77"/>
    <s v="BASE DE DATOS"/>
  </r>
  <r>
    <s v="19"/>
    <x v="4"/>
    <s v="SEAL"/>
    <s v="33014010"/>
    <s v="33014010"/>
    <s v="EL"/>
    <s v="AREM 2"/>
    <s v="S"/>
    <n v="0.1"/>
    <n v="0.09"/>
    <n v="0"/>
    <n v="0"/>
    <n v="0"/>
    <n v="0"/>
    <n v="0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8.3333333333333332E-3"/>
    <n v="7.4999999999999997E-3"/>
    <n v="0.55500000000000005"/>
    <n v="0"/>
    <n v="77"/>
    <s v="BASE DE DATOS"/>
  </r>
  <r>
    <s v="19"/>
    <x v="4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4"/>
    <s v="SDFENE"/>
    <s v="33149607"/>
    <s v="33149607"/>
    <s v="TV"/>
    <s v="TV1"/>
    <s v="S"/>
    <n v="5.42"/>
    <n v="5"/>
    <n v="392.19499999999999"/>
    <n v="1852.3689999999999"/>
    <n v="2244.5639999999999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244.5639999999999"/>
    <n v="2.244564"/>
    <m/>
    <n v="0.45166666666666666"/>
    <n v="0.41666666666666669"/>
    <n v="29.332999999999998"/>
    <n v="0"/>
    <n v="74"/>
    <s v="BASE DE DATOS"/>
  </r>
  <r>
    <s v="19"/>
    <x v="4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4"/>
    <s v="SDFENE"/>
    <s v="33149607"/>
    <s v="33149607"/>
    <s v="TG"/>
    <s v="TG1"/>
    <s v="S"/>
    <n v="31"/>
    <n v="28.445"/>
    <n v="3676.0929999999998"/>
    <n v="17127.976999999999"/>
    <n v="20804.07"/>
    <n v="5.22"/>
    <n v="738.78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804.07"/>
    <n v="20.804069999999999"/>
    <m/>
    <n v="2.5833333333333335"/>
    <n v="2.3704166666666668"/>
    <n v="29.332999999999998"/>
    <n v="0"/>
    <n v="74"/>
    <s v="BASE DE DATOS"/>
  </r>
  <r>
    <s v="19"/>
    <x v="4"/>
    <s v="GENRNT"/>
    <s v="33372916"/>
    <s v="33372916"/>
    <s v="EL"/>
    <s v="G-1"/>
    <s v="S"/>
    <n v="11.6"/>
    <n v="11.124000000000001"/>
    <n v="1238.43"/>
    <n v="3635.7730000000001"/>
    <n v="4874.2030000000004"/>
    <n v="116"/>
    <n v="549"/>
    <n v="0"/>
    <n v="1064.6099999999999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874.2030000000004"/>
    <n v="4.8742030000000005"/>
    <m/>
    <n v="0.96666666666666667"/>
    <n v="0.9275000000000001"/>
    <n v="62.497999999999998"/>
    <n v="0"/>
    <n v="52"/>
    <s v="BASE DE DATOS"/>
  </r>
  <r>
    <s v="19"/>
    <x v="4"/>
    <s v="GENRNT"/>
    <s v="33372916"/>
    <s v="33372916"/>
    <s v="EL"/>
    <s v="G-2"/>
    <s v="S"/>
    <n v="11.6"/>
    <n v="10.958"/>
    <n v="1293.2750000000001"/>
    <n v="4329.0540000000001"/>
    <n v="5622.3289999999997"/>
    <n v="73"/>
    <n v="646"/>
    <n v="0"/>
    <n v="887.41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622.3289999999997"/>
    <n v="5.6223289999999997"/>
    <m/>
    <n v="0.96666666666666667"/>
    <n v="0.91683333333333339"/>
    <n v="62.497999999999998"/>
    <n v="0"/>
    <n v="52"/>
    <s v="BASE DE DATOS"/>
  </r>
  <r>
    <s v="19"/>
    <x v="4"/>
    <s v="GENRNT"/>
    <s v="33372916"/>
    <s v="33372916"/>
    <s v="EL"/>
    <s v="G-3"/>
    <s v="S"/>
    <n v="11.6"/>
    <n v="11.334"/>
    <n v="1253.989"/>
    <n v="3525.268"/>
    <n v="4779.2569999999996"/>
    <n v="66"/>
    <n v="549"/>
    <n v="0"/>
    <n v="613.79999999999995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79.2569999999996"/>
    <n v="4.7792569999999994"/>
    <m/>
    <n v="0.96666666666666667"/>
    <n v="0.9448333333333333"/>
    <n v="62.497999999999998"/>
    <n v="0"/>
    <n v="52"/>
    <s v="BASE DE DATOS"/>
  </r>
  <r>
    <s v="19"/>
    <x v="4"/>
    <s v="GENRNT"/>
    <s v="33372916"/>
    <s v="33372916"/>
    <s v="EL"/>
    <s v="G-4"/>
    <s v="S"/>
    <n v="11.6"/>
    <n v="11.143000000000001"/>
    <n v="0"/>
    <n v="0"/>
    <n v="0"/>
    <n v="264"/>
    <n v="0"/>
    <n v="0"/>
    <n v="0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0"/>
    <n v="0"/>
    <m/>
    <n v="0.96666666666666667"/>
    <n v="0.92858333333333343"/>
    <n v="62.497999999999998"/>
    <n v="0"/>
    <n v="52"/>
    <s v="BASE DE DATOS"/>
  </r>
  <r>
    <s v="19"/>
    <x v="4"/>
    <s v="GENRNT"/>
    <s v="33372916"/>
    <s v="33372916"/>
    <s v="EL"/>
    <s v="G-5"/>
    <s v="S"/>
    <n v="11.6"/>
    <n v="11.194000000000001"/>
    <n v="1083.1679999999999"/>
    <n v="2927.6469999999999"/>
    <n v="4010.8150000000001"/>
    <n v="127"/>
    <n v="464"/>
    <n v="0"/>
    <n v="398.03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010.8150000000001"/>
    <n v="4.010815"/>
    <m/>
    <n v="0.96666666666666667"/>
    <n v="0.9328333333333334"/>
    <n v="62.497999999999998"/>
    <n v="-4.5474735088646412E-13"/>
    <n v="52"/>
    <s v="BASE DE DATOS"/>
  </r>
  <r>
    <s v="19"/>
    <x v="4"/>
    <s v="GENRNT"/>
    <s v="33372916"/>
    <s v="33372916"/>
    <s v="EL"/>
    <s v="G-6"/>
    <s v="S"/>
    <n v="11.6"/>
    <n v="11.186"/>
    <n v="1345.2370000000001"/>
    <n v="4867.2079999999996"/>
    <n v="6212.4449999999997"/>
    <n v="27"/>
    <n v="692"/>
    <n v="0"/>
    <n v="925.95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6212.4449999999997"/>
    <n v="6.2124449999999998"/>
    <m/>
    <n v="0.96666666666666667"/>
    <n v="0.9321666666666667"/>
    <n v="62.497999999999998"/>
    <n v="0"/>
    <n v="52"/>
    <s v="BASE DE DATOS"/>
  </r>
  <r>
    <s v="19"/>
    <x v="4"/>
    <s v="GENRNT"/>
    <s v="33372916"/>
    <s v="33372916"/>
    <s v="EL"/>
    <s v="G-7"/>
    <s v="S"/>
    <n v="11.6"/>
    <n v="11.159000000000001"/>
    <n v="1253.1679999999999"/>
    <n v="3551.442"/>
    <n v="4804.6099999999997"/>
    <n v="25"/>
    <n v="545"/>
    <n v="0"/>
    <n v="661.3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804.6099999999997"/>
    <n v="4.8046099999999994"/>
    <m/>
    <n v="0.96666666666666667"/>
    <n v="0.92991666666666672"/>
    <n v="62.497999999999998"/>
    <n v="0"/>
    <n v="52"/>
    <s v="BASE DE DATOS"/>
  </r>
  <r>
    <s v="19"/>
    <x v="3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3"/>
    <s v="ELSM"/>
    <s v="53024517"/>
    <s v="53024517"/>
    <s v="EL"/>
    <s v="G1"/>
    <s v="S"/>
    <n v="9.6"/>
    <n v="9.3409999999999993"/>
    <n v="1562.64"/>
    <n v="4687.91"/>
    <n v="6250.55"/>
    <n v="46.61"/>
    <n v="697.39"/>
    <n v="0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6250.55"/>
    <n v="6.2505500000000005"/>
    <m/>
    <n v="0.79999999999999993"/>
    <n v="0.77841666666666665"/>
    <n v="18.695180000000001"/>
    <n v="0"/>
    <n v="19"/>
    <s v="BASE DE DATOS"/>
  </r>
  <r>
    <s v="19"/>
    <x v="3"/>
    <s v="ELSM"/>
    <s v="53024517"/>
    <s v="53024517"/>
    <s v="EL"/>
    <s v="G2"/>
    <s v="S"/>
    <n v="9.6"/>
    <n v="9.3409999999999993"/>
    <n v="163.08000000000001"/>
    <n v="652.32000000000005"/>
    <n v="815.4"/>
    <n v="649.86"/>
    <n v="94.14"/>
    <n v="0"/>
    <n v="6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815.4"/>
    <n v="0.81540000000000001"/>
    <m/>
    <n v="0.79999999999999993"/>
    <n v="0.77841666666666665"/>
    <n v="18.695180000000001"/>
    <n v="1.1368683772161603E-13"/>
    <n v="19"/>
    <s v="BASE DE DATOS"/>
  </r>
  <r>
    <s v="19"/>
    <x v="3"/>
    <s v="ELSM"/>
    <s v="XXXXXXXX"/>
    <s v="XXXXXXXX"/>
    <s v="EL"/>
    <s v="G2"/>
    <s v="S"/>
    <n v="9.6"/>
    <n v="9.3409999999999993"/>
    <n v="1210.03"/>
    <n v="3630.09"/>
    <n v="4840.12"/>
    <n v="0"/>
    <n v="536.97"/>
    <n v="183.03"/>
    <n v="0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840.12"/>
    <n v="4.8401199999999998"/>
    <m/>
    <n v="1.0666666666666667"/>
    <n v="1.0378888888888889"/>
    <n v="18.774999999999999"/>
    <n v="0"/>
    <n v="19"/>
    <s v="BASE DE DATOS"/>
  </r>
  <r>
    <s v="19"/>
    <x v="3"/>
    <s v="ELSM"/>
    <s v="XXXXXXXX"/>
    <s v="XXXXXXXX"/>
    <s v="EL"/>
    <s v="G1"/>
    <s v="S"/>
    <n v="9.6"/>
    <n v="9.3409999999999993"/>
    <n v="1193.07"/>
    <n v="3579.2"/>
    <n v="4772.2700000000004"/>
    <n v="0"/>
    <n v="525.26"/>
    <n v="194.74"/>
    <n v="0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772.2700000000004"/>
    <n v="4.7722700000000007"/>
    <m/>
    <n v="1.0666666666666667"/>
    <n v="1.0378888888888889"/>
    <n v="18.774999999999999"/>
    <n v="-9.0949470177292824E-13"/>
    <n v="19"/>
    <s v="BASE DE DATOS"/>
  </r>
  <r>
    <s v="19"/>
    <x v="4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4"/>
    <s v="ELSM"/>
    <s v="53024517"/>
    <s v="53024517"/>
    <s v="EL"/>
    <s v="G1"/>
    <s v="S"/>
    <n v="9.6"/>
    <n v="9.3409999999999993"/>
    <n v="1153.8599999999999"/>
    <n v="4615.4399999999996"/>
    <n v="5769.3"/>
    <n v="0"/>
    <n v="701.66"/>
    <n v="3.91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769.3"/>
    <n v="5.7693000000000003"/>
    <m/>
    <n v="0.79999999999999993"/>
    <n v="0.77841666666666665"/>
    <n v="18.695180000000001"/>
    <n v="-9.0949470177292824E-13"/>
    <n v="19"/>
    <s v="BASE DE DATOS"/>
  </r>
  <r>
    <s v="19"/>
    <x v="4"/>
    <s v="ELSM"/>
    <s v="53024517"/>
    <s v="53024517"/>
    <s v="EL"/>
    <s v="G2"/>
    <s v="S"/>
    <n v="9.6"/>
    <n v="9.3409999999999993"/>
    <n v="1065.55"/>
    <n v="4252.2"/>
    <n v="5317.75"/>
    <n v="48.36"/>
    <n v="657.58"/>
    <n v="24"/>
    <n v="0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317.75"/>
    <n v="5.3177500000000002"/>
    <m/>
    <n v="0.79999999999999993"/>
    <n v="0.77841666666666665"/>
    <n v="18.695180000000001"/>
    <n v="0"/>
    <n v="19"/>
    <s v="BASE DE DATOS"/>
  </r>
  <r>
    <s v="19"/>
    <x v="4"/>
    <s v="ELSM"/>
    <s v="XXXXXXXX"/>
    <s v="XXXXXXXX"/>
    <s v="EL"/>
    <s v="G1"/>
    <s v="S"/>
    <n v="9.6"/>
    <n v="9.3409999999999993"/>
    <n v="904.01"/>
    <n v="3853.94"/>
    <n v="4757.95"/>
    <n v="0"/>
    <n v="554.39"/>
    <n v="0"/>
    <n v="0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757.95"/>
    <n v="4.7579500000000001"/>
    <m/>
    <n v="1.0666666666666667"/>
    <n v="1.0378888888888889"/>
    <n v="18.774999999999999"/>
    <n v="0"/>
    <n v="19"/>
    <s v="BASE DE DATOS"/>
  </r>
  <r>
    <s v="19"/>
    <x v="4"/>
    <s v="ELSM"/>
    <s v="XXXXXXXX"/>
    <s v="XXXXXXXX"/>
    <s v="EL"/>
    <s v="G2"/>
    <s v="S"/>
    <n v="9.6"/>
    <n v="9.3409999999999993"/>
    <n v="921.98"/>
    <n v="4200.1400000000003"/>
    <n v="5122.12"/>
    <n v="0"/>
    <n v="591.15"/>
    <n v="0"/>
    <n v="0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5122.12"/>
    <n v="5.1221199999999998"/>
    <m/>
    <n v="1.0666666666666667"/>
    <n v="1.0378888888888889"/>
    <n v="18.774999999999999"/>
    <n v="9.0949470177292824E-13"/>
    <n v="19"/>
    <s v="BASE DE DATOS"/>
  </r>
  <r>
    <s v="19"/>
    <x v="5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5"/>
    <s v="ELSM"/>
    <s v="53024517"/>
    <s v="53024517"/>
    <s v="EL"/>
    <s v="G1"/>
    <s v="S"/>
    <n v="9.6"/>
    <n v="9.3409999999999993"/>
    <n v="1001.84"/>
    <n v="4271"/>
    <n v="5272.84"/>
    <n v="56.94"/>
    <n v="662.56"/>
    <n v="0.5"/>
    <n v="1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272.84"/>
    <n v="5.2728400000000004"/>
    <m/>
    <n v="0.79999999999999993"/>
    <n v="0.77841666666666665"/>
    <n v="18.695180000000001"/>
    <n v="0"/>
    <n v="19"/>
    <s v="BASE DE DATOS"/>
  </r>
  <r>
    <s v="19"/>
    <x v="5"/>
    <s v="ELSM"/>
    <s v="53024517"/>
    <s v="53024517"/>
    <s v="EL"/>
    <s v="G2"/>
    <s v="S"/>
    <n v="9.6"/>
    <n v="9.3409999999999993"/>
    <n v="1014.67"/>
    <n v="4325.6899999999996"/>
    <n v="5340.36"/>
    <n v="20.61"/>
    <n v="699.26"/>
    <n v="0.13"/>
    <n v="1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340.36"/>
    <n v="5.3403599999999996"/>
    <m/>
    <n v="0.79999999999999993"/>
    <n v="0.77841666666666665"/>
    <n v="18.695180000000001"/>
    <n v="0"/>
    <n v="19"/>
    <s v="BASE DE DATOS"/>
  </r>
  <r>
    <s v="19"/>
    <x v="5"/>
    <s v="ELSM"/>
    <s v="XXXXXXXX"/>
    <s v="XXXXXXXX"/>
    <s v="EL"/>
    <s v="G1"/>
    <s v="S"/>
    <n v="9.6"/>
    <n v="9.3409999999999993"/>
    <n v="972.28"/>
    <n v="3889.15"/>
    <n v="4861.43"/>
    <n v="7"/>
    <n v="701.87"/>
    <n v="11.13"/>
    <n v="1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861.43"/>
    <n v="4.8614300000000004"/>
    <m/>
    <n v="1.0666666666666667"/>
    <n v="1.0378888888888889"/>
    <n v="18.774999999999999"/>
    <n v="0"/>
    <n v="19"/>
    <s v="BASE DE DATOS"/>
  </r>
  <r>
    <s v="19"/>
    <x v="5"/>
    <s v="ELSM"/>
    <s v="XXXXXXXX"/>
    <s v="XXXXXXXX"/>
    <s v="EL"/>
    <s v="G2"/>
    <s v="S"/>
    <n v="9.6"/>
    <n v="9.3409999999999993"/>
    <n v="994.35"/>
    <n v="3977.42"/>
    <n v="4971.7700000000004"/>
    <n v="6"/>
    <n v="714"/>
    <n v="0"/>
    <n v="1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971.7700000000004"/>
    <n v="4.9717700000000002"/>
    <m/>
    <n v="1.0666666666666667"/>
    <n v="1.0378888888888889"/>
    <n v="18.774999999999999"/>
    <n v="0"/>
    <n v="19"/>
    <s v="BASE DE DATOS"/>
  </r>
  <r>
    <s v="19"/>
    <x v="5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5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5"/>
    <s v="ELC"/>
    <s v="53203411"/>
    <s v="53203411"/>
    <s v="EL"/>
    <s v="CUMMINS"/>
    <s v="S"/>
    <n v="0.1"/>
    <n v="0.1"/>
    <n v="0.34699999999999998"/>
    <n v="0.82799999999999996"/>
    <n v="1.175"/>
    <n v="0"/>
    <n v="18.38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175"/>
    <n v="1.175E-3"/>
    <m/>
    <n v="1.1111111111111112E-2"/>
    <n v="1.1111111111111112E-2"/>
    <n v="1.1080000000000001"/>
    <n v="-2.2204460492503131E-16"/>
    <n v="25"/>
    <s v="BASE DE DATOS"/>
  </r>
  <r>
    <s v="19"/>
    <x v="5"/>
    <s v="ELC"/>
    <s v="53203411"/>
    <s v="53203411"/>
    <s v="EL"/>
    <s v="CAT-M2"/>
    <s v="S"/>
    <n v="0.5"/>
    <n v="0.5"/>
    <n v="1.706"/>
    <n v="4.4809999999999999"/>
    <n v="6.1870000000000003"/>
    <n v="0"/>
    <n v="39.35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6.1870000000000003"/>
    <n v="6.1870000000000007E-3"/>
    <m/>
    <n v="5.5555555555555552E-2"/>
    <n v="5.5555555555555552E-2"/>
    <n v="1.1080000000000001"/>
    <n v="-8.8817841970012523E-16"/>
    <n v="25"/>
    <s v="BASE DE DATOS"/>
  </r>
  <r>
    <s v="19"/>
    <x v="5"/>
    <s v="ELC"/>
    <s v="53203411"/>
    <s v="53203411"/>
    <s v="EL"/>
    <s v="VOLVO-M1"/>
    <s v="S"/>
    <n v="0.5"/>
    <n v="0.5"/>
    <n v="1.9059999999999999"/>
    <n v="3.5950000000000002"/>
    <n v="5.5010000000000003"/>
    <n v="0"/>
    <n v="31.87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5.5010000000000003"/>
    <n v="5.5010000000000007E-3"/>
    <m/>
    <n v="4.1666666666666664E-2"/>
    <n v="4.1666666666666664E-2"/>
    <n v="1.1080000000000001"/>
    <n v="0"/>
    <n v="25"/>
    <s v="BASE DE DATOS"/>
  </r>
  <r>
    <s v="19"/>
    <x v="5"/>
    <s v="ELC"/>
    <s v="53203411"/>
    <s v="53203411"/>
    <s v="EL"/>
    <s v="DETROIT-M1"/>
    <s v="S"/>
    <n v="0.5"/>
    <n v="0.5"/>
    <n v="0"/>
    <n v="0"/>
    <n v="0"/>
    <n v="0"/>
    <n v="0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5.5555555555555552E-2"/>
    <n v="5.5555555555555552E-2"/>
    <n v="1.1080000000000001"/>
    <n v="0"/>
    <n v="25"/>
    <s v="BASE DE DATOS"/>
  </r>
  <r>
    <s v="19"/>
    <x v="5"/>
    <s v="ELC"/>
    <s v="53200705"/>
    <s v="53200705"/>
    <s v="EL"/>
    <s v="CAT-C27M1"/>
    <s v="S"/>
    <n v="0.75"/>
    <n v="0.5"/>
    <n v="0"/>
    <n v="0"/>
    <n v="0"/>
    <n v="0"/>
    <n v="0"/>
    <n v="0"/>
    <n v="0"/>
    <m/>
    <x v="1"/>
    <s v="ELC53200705CAT-C27M1EL"/>
    <s v="Electro Centro S. A."/>
    <s v="ELC"/>
    <x v="1"/>
    <s v="C. T. PASCO"/>
    <x v="88"/>
    <s v="EL"/>
    <x v="0"/>
    <s v="CAT-C27M1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5"/>
    <s v="ELC"/>
    <s v="53200705"/>
    <s v="53200705"/>
    <s v="EL"/>
    <s v="CAT-C27M2"/>
    <s v="S"/>
    <n v="0.75"/>
    <n v="0.5"/>
    <n v="0"/>
    <n v="0"/>
    <n v="0"/>
    <n v="0"/>
    <n v="0"/>
    <n v="0"/>
    <n v="0"/>
    <m/>
    <x v="1"/>
    <s v="ELC53200705CAT-C27M2EL"/>
    <s v="Electro Centro S. A."/>
    <s v="ELC"/>
    <x v="1"/>
    <s v="C. T. PASCO"/>
    <x v="88"/>
    <s v="EL"/>
    <x v="0"/>
    <s v="CAT-C27M2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5"/>
    <s v="ELNM"/>
    <s v="53002696"/>
    <s v="53002696"/>
    <s v="EL"/>
    <s v="1"/>
    <s v="S"/>
    <n v="0.7"/>
    <n v="0.5"/>
    <n v="0"/>
    <n v="0.18"/>
    <n v="0.18"/>
    <n v="0"/>
    <n v="4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18"/>
    <n v="1.7999999999999998E-4"/>
    <m/>
    <n v="5.8333333333333327E-2"/>
    <n v="4.1666666666666664E-2"/>
    <n v="0.51900000000000002"/>
    <n v="0"/>
    <n v="55"/>
    <s v="BASE DE DATOS"/>
  </r>
  <r>
    <s v="19"/>
    <x v="5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5"/>
    <s v="ELOR"/>
    <s v="53200204"/>
    <s v="53200204"/>
    <s v="EL"/>
    <s v="Cat-1_3512"/>
    <s v="S"/>
    <n v="0.5"/>
    <n v="0.3"/>
    <n v="11.193"/>
    <n v="0"/>
    <n v="11.193"/>
    <n v="0"/>
    <n v="42.86"/>
    <n v="0"/>
    <n v="2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11.193"/>
    <n v="1.1193E-2"/>
    <m/>
    <n v="4.1666666666666664E-2"/>
    <n v="2.9166666666666664E-2"/>
    <n v="2.1"/>
    <n v="0"/>
    <n v="20"/>
    <s v="BASE DE DATOS"/>
  </r>
  <r>
    <s v="19"/>
    <x v="5"/>
    <s v="ELOR"/>
    <s v="53200204"/>
    <s v="53200204"/>
    <s v="EL"/>
    <s v="Cat-2_3512"/>
    <s v="S"/>
    <n v="0.5"/>
    <n v="0.37"/>
    <n v="8.26"/>
    <n v="0"/>
    <n v="8.26"/>
    <n v="0"/>
    <n v="24.38"/>
    <n v="0"/>
    <n v="2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8.26"/>
    <n v="8.26E-3"/>
    <m/>
    <n v="4.1666666666666664E-2"/>
    <n v="2.9166666666666664E-2"/>
    <n v="2.1"/>
    <n v="0"/>
    <n v="20"/>
    <s v="BASE DE DATOS"/>
  </r>
  <r>
    <s v="19"/>
    <x v="5"/>
    <s v="ELOR"/>
    <s v="53200204"/>
    <s v="53200204"/>
    <s v="EL"/>
    <s v="CAT3_3516"/>
    <s v="S"/>
    <n v="2"/>
    <n v="1.194"/>
    <n v="56.886000000000003"/>
    <n v="0"/>
    <n v="56.886000000000003"/>
    <n v="0"/>
    <n v="49.35"/>
    <n v="0"/>
    <n v="7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56.886000000000003"/>
    <n v="5.6886000000000006E-2"/>
    <m/>
    <n v="0.16666666666666666"/>
    <n v="7.4999999999999997E-2"/>
    <n v="2.1"/>
    <n v="0"/>
    <n v="20"/>
    <s v="BASE DE DATOS"/>
  </r>
  <r>
    <s v="19"/>
    <x v="5"/>
    <s v="ELOR"/>
    <s v="53200204"/>
    <s v="53200204"/>
    <s v="EL"/>
    <s v="DETROIT"/>
    <s v="S"/>
    <n v="0.45"/>
    <n v="0.20599999999999999"/>
    <n v="7.9989999999999997"/>
    <n v="0"/>
    <n v="7.9989999999999997"/>
    <n v="0"/>
    <n v="36.69"/>
    <n v="0"/>
    <n v="3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7.9989999999999997"/>
    <n v="7.9989999999999992E-3"/>
    <m/>
    <n v="3.7499999999999999E-2"/>
    <n v="2.4999999999999998E-2"/>
    <n v="2.1"/>
    <n v="0"/>
    <n v="20"/>
    <s v="BASE DE DATOS"/>
  </r>
  <r>
    <s v="19"/>
    <x v="5"/>
    <s v="ELOR"/>
    <s v="53026818"/>
    <s v="53026818"/>
    <s v="EL"/>
    <s v="CAT2_HUMBOLT"/>
    <s v="S"/>
    <n v="0.7"/>
    <n v="0.41499999999999998"/>
    <n v="34.914000000000001"/>
    <n v="0"/>
    <n v="34.914000000000001"/>
    <n v="0"/>
    <n v="86.14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4.914000000000001"/>
    <n v="3.4914000000000001E-2"/>
    <m/>
    <n v="5.8333333333333327E-2"/>
    <n v="4.1666666666666664E-2"/>
    <n v="2.2690000000000001"/>
    <n v="0"/>
    <n v="20"/>
    <s v="BASE DE DATOS"/>
  </r>
  <r>
    <s v="19"/>
    <x v="5"/>
    <s v="ELOR"/>
    <s v="53026818"/>
    <s v="53026818"/>
    <s v="EL"/>
    <s v="CAT3_HUMBOLT"/>
    <s v="S"/>
    <n v="1.1000000000000001"/>
    <n v="0.63100000000000001"/>
    <n v="60.127000000000002"/>
    <n v="0"/>
    <n v="60.127000000000002"/>
    <n v="0"/>
    <n v="96.52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0.127000000000002"/>
    <n v="6.0127E-2"/>
    <m/>
    <n v="9.1666666666666674E-2"/>
    <n v="6.6666666666666666E-2"/>
    <n v="2.2690000000000001"/>
    <n v="0"/>
    <n v="20"/>
    <s v="BASE DE DATOS"/>
  </r>
  <r>
    <s v="19"/>
    <x v="5"/>
    <s v="ELOR"/>
    <s v="53026818"/>
    <s v="53026818"/>
    <s v="EL"/>
    <s v="CAT4_HUMBOLT"/>
    <s v="S"/>
    <n v="0.7"/>
    <n v="0.52100000000000002"/>
    <n v="43.061"/>
    <n v="0"/>
    <n v="43.061"/>
    <n v="0"/>
    <n v="83.39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3.061"/>
    <n v="4.3061000000000002E-2"/>
    <m/>
    <n v="5.8333333333333327E-2"/>
    <n v="4.1666666666666664E-2"/>
    <n v="2.2690000000000001"/>
    <n v="0"/>
    <n v="20"/>
    <s v="BASE DE DATOS"/>
  </r>
  <r>
    <s v="19"/>
    <x v="5"/>
    <s v="ELOR"/>
    <s v="53026818"/>
    <s v="53026818"/>
    <s v="EL"/>
    <s v="CAT5_HUMBOLT"/>
    <s v="S"/>
    <n v="0.7"/>
    <n v="0.51400000000000001"/>
    <n v="42.036000000000001"/>
    <n v="0"/>
    <n v="42.036000000000001"/>
    <n v="0"/>
    <n v="82.07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2.036000000000001"/>
    <n v="4.2036000000000004E-2"/>
    <m/>
    <n v="5.8333333333333327E-2"/>
    <n v="4.1666666666666664E-2"/>
    <n v="2.2690000000000001"/>
    <n v="0"/>
    <n v="20"/>
    <s v="BASE DE DATOS"/>
  </r>
  <r>
    <s v="19"/>
    <x v="5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5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5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5"/>
    <s v="ELOR"/>
    <s v="33010767"/>
    <s v="33010767"/>
    <s v="EL"/>
    <s v="CUMMINS 1"/>
    <s v="S"/>
    <n v="2"/>
    <n v="1.5"/>
    <n v="0"/>
    <n v="0.14799999999999999"/>
    <n v="0.14799999999999999"/>
    <n v="0"/>
    <n v="0.72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.14799999999999999"/>
    <n v="1.4799999999999999E-4"/>
    <m/>
    <n v="0.16666666666666666"/>
    <n v="0.125"/>
    <n v="0.998"/>
    <n v="0"/>
    <n v="20"/>
    <s v="BASE DE DATOS"/>
  </r>
  <r>
    <s v="19"/>
    <x v="5"/>
    <s v="ELOR"/>
    <s v="33010793"/>
    <s v="33010793"/>
    <s v="EL"/>
    <s v="WARTSILA 1"/>
    <s v="S"/>
    <n v="6.4"/>
    <n v="6"/>
    <n v="0"/>
    <n v="0.4"/>
    <n v="0.4"/>
    <n v="16"/>
    <n v="0.42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.4"/>
    <n v="4.0000000000000002E-4"/>
    <m/>
    <n v="0.53333333333333333"/>
    <n v="0.5"/>
    <n v="39.720999999999997"/>
    <n v="0"/>
    <n v="20"/>
    <s v="BASE DE DATOS"/>
  </r>
  <r>
    <s v="19"/>
    <x v="5"/>
    <s v="ELOR"/>
    <s v="33010793"/>
    <s v="33010793"/>
    <s v="EL"/>
    <s v="WARTSILA 2"/>
    <s v="S"/>
    <n v="6.4"/>
    <n v="6"/>
    <n v="0"/>
    <n v="0"/>
    <n v="0"/>
    <n v="0"/>
    <n v="0.25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5"/>
    <s v="ELOR"/>
    <s v="33010793"/>
    <s v="33010793"/>
    <s v="EL"/>
    <s v="WARTSILA 3"/>
    <s v="S"/>
    <n v="6.4"/>
    <n v="6"/>
    <n v="0"/>
    <n v="0"/>
    <n v="0"/>
    <n v="0"/>
    <n v="0.25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5"/>
    <s v="ELOR"/>
    <s v="33010793"/>
    <s v="33010793"/>
    <s v="EL"/>
    <s v="WARTSILA 4"/>
    <s v="S"/>
    <n v="6.4"/>
    <n v="6"/>
    <n v="0"/>
    <n v="4.5759999999999996"/>
    <n v="4.5759999999999996"/>
    <n v="0"/>
    <n v="1.92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4.5759999999999996"/>
    <n v="4.5759999999999993E-3"/>
    <m/>
    <n v="0.53333333333333333"/>
    <n v="0.5"/>
    <n v="39.720999999999997"/>
    <n v="0"/>
    <n v="20"/>
    <s v="BASE DE DATOS"/>
  </r>
  <r>
    <s v="19"/>
    <x v="5"/>
    <s v="ELOR"/>
    <s v="33010793"/>
    <s v="33010793"/>
    <s v="EL"/>
    <s v="WARTSILA 5"/>
    <s v="S"/>
    <n v="8.1"/>
    <n v="7.8"/>
    <n v="0"/>
    <n v="5.8369999999999997"/>
    <n v="5.8369999999999997"/>
    <n v="3"/>
    <n v="1"/>
    <n v="0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5.8369999999999997"/>
    <n v="5.8370000000000002E-3"/>
    <m/>
    <n v="0.67499999999999993"/>
    <n v="0.65"/>
    <n v="39.720999999999997"/>
    <n v="0"/>
    <n v="20"/>
    <s v="BASE DE DATOS"/>
  </r>
  <r>
    <s v="19"/>
    <x v="5"/>
    <s v="ELOR"/>
    <s v="33010793"/>
    <s v="33010793"/>
    <s v="EL"/>
    <s v="WARTSILA 6"/>
    <s v="S"/>
    <n v="8.1"/>
    <n v="7.8"/>
    <n v="0"/>
    <n v="0"/>
    <n v="0"/>
    <n v="91"/>
    <n v="0"/>
    <n v="44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5"/>
    <s v="ELOR"/>
    <s v="33010793"/>
    <s v="33010793"/>
    <s v="EL"/>
    <s v="WARTSILA 7"/>
    <s v="S"/>
    <n v="8.1"/>
    <n v="7.8"/>
    <n v="17.661999999999999"/>
    <n v="12.279"/>
    <n v="29.940999999999999"/>
    <n v="3"/>
    <n v="5"/>
    <n v="28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9.940999999999999"/>
    <n v="2.9940999999999999E-2"/>
    <m/>
    <n v="0.67499999999999993"/>
    <n v="0.65"/>
    <n v="39.720999999999997"/>
    <n v="0"/>
    <n v="20"/>
    <s v="BASE DE DATOS"/>
  </r>
  <r>
    <s v="19"/>
    <x v="5"/>
    <s v="ELOR"/>
    <s v="33010793"/>
    <s v="33010793"/>
    <s v="EL"/>
    <s v="CAT-16CM32"/>
    <s v="S"/>
    <n v="7.4"/>
    <n v="7"/>
    <n v="0"/>
    <n v="0"/>
    <n v="0"/>
    <n v="52"/>
    <n v="0.53"/>
    <n v="72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5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5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5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5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00000000"/>
    <s v="00000000"/>
    <s v="EL"/>
    <s v="Cat. 3512 Dito"/>
    <s v="S"/>
    <n v="0.5"/>
    <n v="0.4"/>
    <n v="39.119999999999997"/>
    <n v="169.12"/>
    <n v="208.24"/>
    <n v="16"/>
    <n v="658"/>
    <n v="0"/>
    <n v="108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08.24"/>
    <n v="0.20824000000000001"/>
    <m/>
    <n v="4.1666666666666664E-2"/>
    <n v="3.3333333333333333E-2"/>
    <n v="1.577"/>
    <n v="0"/>
    <n v="20"/>
    <s v="BASE DE DATOS"/>
  </r>
  <r>
    <s v="19"/>
    <x v="5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5"/>
    <s v="ELOR"/>
    <s v="00000000"/>
    <s v="00000000"/>
    <s v="EL"/>
    <s v="CUMMINS 3"/>
    <s v="S"/>
    <n v="0.6"/>
    <n v="0.48"/>
    <n v="23.22"/>
    <n v="75.78"/>
    <n v="99"/>
    <n v="7"/>
    <n v="385"/>
    <n v="0"/>
    <n v="52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99"/>
    <n v="9.9000000000000005E-2"/>
    <m/>
    <n v="4.9999999999999996E-2"/>
    <n v="0.04"/>
    <n v="1.577"/>
    <n v="0"/>
    <n v="20"/>
    <s v="BASE DE DATOS"/>
  </r>
  <r>
    <s v="19"/>
    <x v="5"/>
    <s v="ELOR"/>
    <s v="00000000"/>
    <s v="00000000"/>
    <s v="EL"/>
    <s v="Cat.4-3412-16878"/>
    <s v="N"/>
    <n v="0.73399999999999999"/>
    <n v="0"/>
    <n v="0"/>
    <n v="0"/>
    <n v="0"/>
    <n v="0"/>
    <n v="0"/>
    <n v="0"/>
    <n v="0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6.1166666666666668E-2"/>
    <n v="4.1666666666666664E-2"/>
    <n v="1.577"/>
    <n v="0"/>
    <n v="20"/>
    <s v="BASE DE DATOS"/>
  </r>
  <r>
    <s v="19"/>
    <x v="5"/>
    <s v="ELOR"/>
    <s v="00000000"/>
    <s v="00000000"/>
    <s v="EL"/>
    <s v="MTU 1000"/>
    <s v="S"/>
    <n v="1"/>
    <n v="0.85"/>
    <n v="34.161999999999999"/>
    <n v="129.816"/>
    <n v="163.97800000000001"/>
    <n v="10"/>
    <n v="480"/>
    <n v="0"/>
    <n v="4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63.97800000000001"/>
    <n v="0.16397800000000001"/>
    <m/>
    <n v="8.3333333333333329E-2"/>
    <n v="7.0833333333333331E-2"/>
    <n v="1.577"/>
    <n v="0"/>
    <n v="20"/>
    <s v="BASE DE DATOS"/>
  </r>
  <r>
    <s v="19"/>
    <x v="5"/>
    <s v="ELOR"/>
    <s v="53026715"/>
    <s v="53026715"/>
    <s v="EL"/>
    <s v="Cat.5-C15 7925"/>
    <s v="S"/>
    <n v="0.43"/>
    <n v="0.3"/>
    <n v="10.845000000000001"/>
    <n v="39.83"/>
    <n v="50.674999999999997"/>
    <n v="8"/>
    <n v="699"/>
    <n v="0"/>
    <n v="27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0.674999999999997"/>
    <n v="5.0674999999999998E-2"/>
    <m/>
    <n v="3.5833333333333335E-2"/>
    <n v="2.4999999999999998E-2"/>
    <n v="0.14599999999999999"/>
    <n v="0"/>
    <n v="20"/>
    <s v="BASE DE DATOS"/>
  </r>
  <r>
    <s v="19"/>
    <x v="5"/>
    <s v="ELOR"/>
    <s v="53026613"/>
    <s v="53026613"/>
    <s v="EL"/>
    <s v="Volv.Pent1 RVL-451"/>
    <s v="S"/>
    <n v="0.48"/>
    <n v="0.38"/>
    <n v="53.289000000000001"/>
    <n v="28.594000000000001"/>
    <n v="81.882999999999996"/>
    <n v="6"/>
    <n v="446"/>
    <n v="0"/>
    <n v="0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1.882999999999996"/>
    <n v="8.1882999999999997E-2"/>
    <m/>
    <n v="0.04"/>
    <n v="3.1666666666666669E-2"/>
    <n v="0.33200000000000002"/>
    <n v="1.4210854715202004E-14"/>
    <n v="20"/>
    <s v="BASE DE DATOS"/>
  </r>
  <r>
    <s v="19"/>
    <x v="5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5"/>
    <s v="ELOR"/>
    <s v="53026512"/>
    <s v="53026512"/>
    <s v="EL"/>
    <s v="Volv.Pent1 RVL-251"/>
    <s v="S"/>
    <n v="0.27300000000000002"/>
    <n v="0.2"/>
    <n v="17.428999999999998"/>
    <n v="12.526999999999999"/>
    <n v="29.956"/>
    <n v="5"/>
    <n v="212"/>
    <n v="0"/>
    <n v="12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9.956"/>
    <n v="2.9956E-2"/>
    <m/>
    <n v="2.2750000000000003E-2"/>
    <n v="1.6666666666666666E-2"/>
    <n v="0.25800000000000001"/>
    <n v="-3.5527136788005009E-15"/>
    <n v="20"/>
    <s v="BASE DE DATOS"/>
  </r>
  <r>
    <s v="19"/>
    <x v="5"/>
    <s v="ELOR"/>
    <s v="53026512"/>
    <s v="53026512"/>
    <s v="EL"/>
    <s v="OLYMPIAN"/>
    <s v="S"/>
    <n v="0.13"/>
    <n v="0.1"/>
    <n v="3.5110000000000001"/>
    <n v="2.5230000000000001"/>
    <n v="6.0339999999999998"/>
    <n v="10"/>
    <n v="108"/>
    <n v="0"/>
    <n v="2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6.0339999999999998"/>
    <n v="6.0339999999999994E-3"/>
    <m/>
    <n v="1.0833333333333334E-2"/>
    <n v="8.3333333333333332E-3"/>
    <n v="0.25800000000000001"/>
    <n v="8.8817841970012523E-16"/>
    <n v="20"/>
    <s v="BASE DE DATOS"/>
  </r>
  <r>
    <s v="19"/>
    <x v="5"/>
    <s v="ELOR"/>
    <s v="53026919"/>
    <s v="53026919"/>
    <s v="EL"/>
    <s v="Perkins1 R014001C"/>
    <s v="S"/>
    <n v="0.13600000000000001"/>
    <n v="0.1"/>
    <n v="10.657"/>
    <n v="6.35"/>
    <n v="17.007000000000001"/>
    <n v="31"/>
    <n v="302"/>
    <n v="25"/>
    <n v="9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7.007000000000001"/>
    <n v="1.7007000000000001E-2"/>
    <m/>
    <n v="1.3600000000000001E-2"/>
    <n v="0.01"/>
    <n v="0.214"/>
    <n v="-3.5527136788005009E-15"/>
    <n v="20"/>
    <s v="BASE DE DATOS"/>
  </r>
  <r>
    <s v="19"/>
    <x v="5"/>
    <s v="ELOR"/>
    <s v="53026919"/>
    <s v="53026919"/>
    <s v="EL"/>
    <s v="Perkins2 R013699C"/>
    <s v="S"/>
    <n v="0.13600000000000001"/>
    <n v="0.1"/>
    <n v="11.385999999999999"/>
    <n v="6.7839999999999998"/>
    <n v="18.170000000000002"/>
    <n v="39"/>
    <n v="333"/>
    <n v="0"/>
    <n v="7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8.170000000000002"/>
    <n v="1.8170000000000002E-2"/>
    <m/>
    <n v="1.3600000000000001E-2"/>
    <n v="0.01"/>
    <n v="0.214"/>
    <n v="-3.5527136788005009E-15"/>
    <n v="20"/>
    <s v="BASE DE DATOS"/>
  </r>
  <r>
    <s v="19"/>
    <x v="5"/>
    <s v="ELOR"/>
    <s v="53026919"/>
    <s v="53026919"/>
    <s v="EL"/>
    <s v="Olympian OLY 1091"/>
    <s v="S"/>
    <n v="0.13200000000000001"/>
    <n v="0.1"/>
    <n v="4.1050000000000004"/>
    <n v="2.4470000000000001"/>
    <n v="6.5519999999999996"/>
    <n v="35"/>
    <n v="121"/>
    <n v="0"/>
    <n v="7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6.5519999999999996"/>
    <n v="6.5519999999999997E-3"/>
    <m/>
    <n v="1.32E-2"/>
    <n v="0.01"/>
    <n v="0.214"/>
    <n v="8.8817841970012523E-16"/>
    <n v="20"/>
    <s v="BASE DE DATOS"/>
  </r>
  <r>
    <s v="19"/>
    <x v="5"/>
    <s v="ELOR"/>
    <s v="43095299"/>
    <s v="43095299"/>
    <s v="EL"/>
    <s v="Perkins1 U489142C"/>
    <s v="S"/>
    <n v="3.1E-2"/>
    <n v="2.5000000000000001E-2"/>
    <n v="0.13300000000000001"/>
    <n v="0"/>
    <n v="0.13300000000000001"/>
    <n v="11"/>
    <n v="66"/>
    <n v="0"/>
    <n v="2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13300000000000001"/>
    <n v="1.3300000000000001E-4"/>
    <m/>
    <n v="3.4444444444444444E-3"/>
    <n v="2.7777777777777779E-3"/>
    <n v="2.7E-2"/>
    <n v="0"/>
    <n v="20"/>
    <s v="BASE DE DATOS"/>
  </r>
  <r>
    <s v="19"/>
    <x v="5"/>
    <s v="ELOR"/>
    <s v="43095299"/>
    <s v="43095299"/>
    <s v="EL"/>
    <s v="Perkins2 U487536C"/>
    <s v="S"/>
    <n v="3.1E-2"/>
    <n v="2.5000000000000001E-2"/>
    <n v="0.26"/>
    <n v="0"/>
    <n v="0.26"/>
    <n v="9"/>
    <n v="57"/>
    <n v="0"/>
    <n v="2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6"/>
    <n v="2.6000000000000003E-4"/>
    <m/>
    <n v="3.4444444444444444E-3"/>
    <n v="2.7777777777777779E-3"/>
    <n v="2.7E-2"/>
    <n v="0"/>
    <n v="20"/>
    <s v="BASE DE DATOS"/>
  </r>
  <r>
    <s v="19"/>
    <x v="5"/>
    <s v="ELOR"/>
    <s v="53023414"/>
    <s v="53023414"/>
    <s v="EL"/>
    <s v="Cat-1 3406"/>
    <s v="S"/>
    <n v="0.27500000000000002"/>
    <n v="0.245"/>
    <n v="3.1659999999999999"/>
    <n v="40.052"/>
    <n v="43.218000000000004"/>
    <n v="1.2"/>
    <n v="273"/>
    <n v="0"/>
    <n v="12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43.218000000000004"/>
    <n v="4.3218000000000006E-2"/>
    <m/>
    <n v="2.2916666666666669E-2"/>
    <n v="2.0416666666666666E-2"/>
    <n v="0.26700000000000002"/>
    <n v="-7.1054273576010019E-15"/>
    <n v="20"/>
    <s v="BASE DE DATOS"/>
  </r>
  <r>
    <s v="19"/>
    <x v="5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5"/>
    <s v="ELOR"/>
    <s v="53023414"/>
    <s v="53023414"/>
    <s v="EL"/>
    <s v="Volvo 03"/>
    <s v="S"/>
    <n v="0.36399999999999999"/>
    <n v="0.32500000000000001"/>
    <n v="24.326000000000001"/>
    <n v="8.7940000000000005"/>
    <n v="33.119999999999997"/>
    <n v="1.1000000000000001"/>
    <n v="177"/>
    <n v="0"/>
    <n v="12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3.119999999999997"/>
    <n v="3.3119999999999997E-2"/>
    <m/>
    <n v="3.0333333333333334E-2"/>
    <n v="2.7083333333333334E-2"/>
    <n v="0.26700000000000002"/>
    <n v="7.1054273576010019E-15"/>
    <n v="20"/>
    <s v="BASE DE DATOS"/>
  </r>
  <r>
    <s v="19"/>
    <x v="5"/>
    <s v="ELOR"/>
    <s v="33011093"/>
    <s v="33011093"/>
    <s v="EL"/>
    <s v="Cat.3512 Dita"/>
    <s v="S"/>
    <n v="0.5"/>
    <n v="0.46"/>
    <n v="32.799999999999997"/>
    <n v="46.4"/>
    <n v="79.2"/>
    <n v="18"/>
    <n v="301"/>
    <n v="0"/>
    <n v="84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79.2"/>
    <n v="7.9200000000000007E-2"/>
    <m/>
    <n v="4.1666666666666664E-2"/>
    <n v="3.8333333333333337E-2"/>
    <n v="1.415"/>
    <n v="-1.4210854715202004E-14"/>
    <n v="20"/>
    <s v="BASE DE DATOS"/>
  </r>
  <r>
    <s v="19"/>
    <x v="5"/>
    <s v="ELOR"/>
    <s v="33011093"/>
    <s v="33011093"/>
    <s v="EL"/>
    <s v="Cat.2.3512 Dita"/>
    <s v="S"/>
    <n v="0.5"/>
    <n v="0.32"/>
    <n v="33.520000000000003"/>
    <n v="139.6"/>
    <n v="173.12"/>
    <n v="35"/>
    <n v="662"/>
    <n v="0"/>
    <n v="89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73.12"/>
    <n v="0.17312"/>
    <m/>
    <n v="4.1666666666666664E-2"/>
    <n v="2.6666666666666668E-2"/>
    <n v="1.415"/>
    <n v="0"/>
    <n v="20"/>
    <s v="BASE DE DATOS"/>
  </r>
  <r>
    <s v="19"/>
    <x v="5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5"/>
    <s v="ELOR"/>
    <s v="33011093"/>
    <s v="33011093"/>
    <s v="EL"/>
    <s v="VolvoPenta TWD1643G"/>
    <s v="S"/>
    <n v="0.6"/>
    <n v="0.4"/>
    <n v="39.317"/>
    <n v="149.34200000000001"/>
    <n v="188.65899999999999"/>
    <n v="10"/>
    <n v="414"/>
    <n v="0"/>
    <n v="0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88.65899999999999"/>
    <n v="0.18865899999999999"/>
    <m/>
    <n v="7.4999999999999997E-2"/>
    <n v="0.05"/>
    <n v="1.415"/>
    <n v="2.8421709430404007E-14"/>
    <n v="20"/>
    <s v="BASE DE DATOS"/>
  </r>
  <r>
    <s v="19"/>
    <x v="5"/>
    <s v="ELOR"/>
    <s v="33011093"/>
    <s v="33011093"/>
    <s v="EL"/>
    <s v="Cat.5-C15-07183"/>
    <s v="S"/>
    <n v="0.45500000000000002"/>
    <n v="0.39"/>
    <n v="25.98"/>
    <n v="59.5"/>
    <n v="85.48"/>
    <n v="11"/>
    <n v="662"/>
    <n v="0"/>
    <n v="23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85.48"/>
    <n v="8.548E-2"/>
    <m/>
    <n v="3.7916666666666668E-2"/>
    <n v="3.2500000000000001E-2"/>
    <n v="1.415"/>
    <n v="0"/>
    <n v="20"/>
    <s v="BASE DE DATOS"/>
  </r>
  <r>
    <s v="19"/>
    <x v="5"/>
    <s v="ELOR"/>
    <s v="43096499"/>
    <s v="43096499"/>
    <s v="EL"/>
    <s v="Perkins 2506AE15TAG"/>
    <s v="S"/>
    <n v="0.46800000000000003"/>
    <n v="0.3"/>
    <n v="1.464"/>
    <n v="7.5510000000000002"/>
    <n v="9.0150000000000006"/>
    <n v="19"/>
    <n v="99"/>
    <n v="0"/>
    <n v="18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9.0150000000000006"/>
    <n v="9.0150000000000004E-3"/>
    <m/>
    <n v="3.9E-2"/>
    <n v="2.4999999999999998E-2"/>
    <n v="0.28699999999999998"/>
    <n v="0"/>
    <n v="20"/>
    <s v="BASE DE DATOS"/>
  </r>
  <r>
    <s v="19"/>
    <x v="5"/>
    <s v="ELOR"/>
    <s v="43096499"/>
    <s v="43096499"/>
    <s v="EL"/>
    <s v="Cat.C18 G6B20736"/>
    <s v="S"/>
    <n v="0.5"/>
    <n v="0.45"/>
    <n v="20.337"/>
    <n v="64.807000000000002"/>
    <n v="85.144000000000005"/>
    <n v="9"/>
    <n v="621"/>
    <n v="0"/>
    <n v="41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85.144000000000005"/>
    <n v="8.5144000000000011E-2"/>
    <m/>
    <n v="4.1666666666666664E-2"/>
    <n v="3.7499999999999999E-2"/>
    <n v="0.28699999999999998"/>
    <n v="0"/>
    <n v="20"/>
    <s v="BASE DE DATOS"/>
  </r>
  <r>
    <s v="19"/>
    <x v="5"/>
    <s v="ELOR"/>
    <s v="43094699"/>
    <s v="43094699"/>
    <s v="EL"/>
    <s v="Volvo Penta RVM364"/>
    <s v="S"/>
    <n v="0.36399999999999999"/>
    <n v="0.17"/>
    <n v="9.7050000000000001"/>
    <n v="67.935000000000002"/>
    <n v="77.64"/>
    <n v="17"/>
    <n v="655"/>
    <n v="0"/>
    <n v="48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77.64"/>
    <n v="7.7640000000000001E-2"/>
    <m/>
    <n v="3.0333333333333334E-2"/>
    <n v="1.4166666666666668E-2"/>
    <n v="0.51600000000000001"/>
    <n v="0"/>
    <n v="20"/>
    <s v="BASE DE DATOS"/>
  </r>
  <r>
    <s v="19"/>
    <x v="5"/>
    <s v="ELOR"/>
    <s v="43094699"/>
    <s v="43094699"/>
    <s v="EL"/>
    <s v="Volvo2 CAD1641GE"/>
    <s v="S"/>
    <n v="0.45600000000000002"/>
    <n v="0.33"/>
    <n v="13.537000000000001"/>
    <n v="94.757000000000005"/>
    <n v="108.294"/>
    <n v="11"/>
    <n v="613"/>
    <n v="0"/>
    <n v="31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08.294"/>
    <n v="0.108294"/>
    <m/>
    <n v="3.7999999999999999E-2"/>
    <n v="2.75E-2"/>
    <n v="0.51600000000000001"/>
    <n v="1.4210854715202004E-14"/>
    <n v="20"/>
    <s v="BASE DE DATOS"/>
  </r>
  <r>
    <s v="19"/>
    <x v="5"/>
    <s v="ELOR"/>
    <s v="43094699"/>
    <s v="43094699"/>
    <s v="EL"/>
    <s v="Cat. C9-225"/>
    <s v="S"/>
    <n v="0.22500000000000001"/>
    <n v="0.18"/>
    <n v="1.867"/>
    <n v="13.068"/>
    <n v="14.935"/>
    <n v="5"/>
    <n v="228"/>
    <n v="0"/>
    <n v="11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4.935"/>
    <n v="1.4935E-2"/>
    <m/>
    <n v="0"/>
    <n v="0"/>
    <n v="0.51600000000000001"/>
    <n v="-1.7763568394002505E-15"/>
    <n v="20"/>
    <s v="BASE DE DATOS"/>
  </r>
  <r>
    <s v="19"/>
    <x v="5"/>
    <s v="ELOR"/>
    <s v="33011193"/>
    <s v="33011193"/>
    <s v="EL"/>
    <s v="CUMMINS"/>
    <s v="S"/>
    <n v="0.6"/>
    <n v="0.3"/>
    <n v="19.399999999999999"/>
    <n v="48.38"/>
    <n v="67.78"/>
    <n v="4"/>
    <n v="240"/>
    <n v="0"/>
    <n v="39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67.78"/>
    <n v="6.7780000000000007E-2"/>
    <m/>
    <n v="4.9999999999999996E-2"/>
    <n v="2.4999999999999998E-2"/>
    <n v="1.45"/>
    <n v="0"/>
    <n v="20"/>
    <s v="BASE DE DATOS"/>
  </r>
  <r>
    <s v="19"/>
    <x v="5"/>
    <s v="ELOR"/>
    <s v="33011193"/>
    <s v="33011193"/>
    <s v="EL"/>
    <s v="MTU-1 1200DS Detroi"/>
    <s v="S"/>
    <n v="1.2250000000000001"/>
    <n v="1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5"/>
    <s v="ELOR"/>
    <s v="33011193"/>
    <s v="33011193"/>
    <s v="EL"/>
    <s v="MTU=2 1200DS Detroi"/>
    <s v="S"/>
    <n v="1.2250000000000001"/>
    <n v="1"/>
    <n v="318.87599999999998"/>
    <n v="83.948999999999998"/>
    <n v="402.82499999999999"/>
    <n v="11"/>
    <n v="658"/>
    <n v="0"/>
    <n v="95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02.82499999999999"/>
    <n v="0.40282499999999999"/>
    <m/>
    <n v="0.10208333333333335"/>
    <n v="8.3333333333333329E-2"/>
    <n v="1.45"/>
    <n v="0"/>
    <n v="20"/>
    <s v="BASE DE DATOS"/>
  </r>
  <r>
    <s v="19"/>
    <x v="5"/>
    <s v="ELOR"/>
    <s v="33011193"/>
    <s v="33011193"/>
    <s v="EL"/>
    <s v="Cat. 3512 Dita"/>
    <s v="S"/>
    <n v="0.5"/>
    <n v="0.25"/>
    <n v="55.098999999999997"/>
    <n v="14.506"/>
    <n v="69.605000000000004"/>
    <n v="3"/>
    <n v="250"/>
    <n v="0"/>
    <n v="85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69.605000000000004"/>
    <n v="6.9605E-2"/>
    <m/>
    <n v="4.1666666666666664E-2"/>
    <n v="2.0833333333333332E-2"/>
    <n v="1.45"/>
    <n v="-1.4210854715202004E-14"/>
    <n v="20"/>
    <s v="BASE DE DATOS"/>
  </r>
  <r>
    <s v="19"/>
    <x v="5"/>
    <s v="ELOR"/>
    <s v="33010993"/>
    <s v="33010993"/>
    <s v="EL"/>
    <s v="Cat.1-3512(.208)"/>
    <s v="S"/>
    <n v="0.5"/>
    <n v="0.25"/>
    <n v="0.24"/>
    <n v="0.56000000000000005"/>
    <n v="0.8"/>
    <n v="0"/>
    <n v="172"/>
    <n v="0"/>
    <n v="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.8"/>
    <n v="8.0000000000000004E-4"/>
    <m/>
    <n v="4.1666666666666664E-2"/>
    <n v="2.0833333333333332E-2"/>
    <n v="1.5980000000000001"/>
    <n v="0"/>
    <n v="20"/>
    <s v="BASE DE DATOS"/>
  </r>
  <r>
    <s v="19"/>
    <x v="5"/>
    <s v="ELOR"/>
    <s v="33010993"/>
    <s v="33010993"/>
    <s v="EL"/>
    <s v="Cat.3-3512(.219)"/>
    <s v="S"/>
    <n v="0.5"/>
    <n v="0.35"/>
    <n v="0"/>
    <n v="0"/>
    <n v="0"/>
    <n v="0"/>
    <n v="0"/>
    <n v="0"/>
    <n v="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4999999999999998E-2"/>
    <n v="1.5980000000000001"/>
    <n v="0"/>
    <n v="20"/>
    <s v="BASE DE DATOS"/>
  </r>
  <r>
    <s v="19"/>
    <x v="5"/>
    <s v="ELOR"/>
    <s v="33010993"/>
    <s v="33010993"/>
    <s v="EL"/>
    <s v="MTU 1200DS"/>
    <s v="S"/>
    <n v="1.2250000000000001"/>
    <n v="1"/>
    <n v="2.5289999999999999"/>
    <n v="0"/>
    <n v="2.5289999999999999"/>
    <n v="0"/>
    <n v="316"/>
    <n v="0"/>
    <n v="0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.5289999999999999"/>
    <n v="2.529E-3"/>
    <m/>
    <n v="0.10208333333333335"/>
    <n v="8.3333333333333329E-2"/>
    <n v="1.5980000000000001"/>
    <n v="0"/>
    <n v="20"/>
    <s v="BASE DE DATOS"/>
  </r>
  <r>
    <s v="19"/>
    <x v="5"/>
    <s v="ELOR"/>
    <s v="33010993"/>
    <s v="33010993"/>
    <s v="EL"/>
    <s v="CUMMINS 4"/>
    <s v="S"/>
    <n v="0.6"/>
    <n v="0.45700000000000002"/>
    <n v="35.42"/>
    <n v="42.32"/>
    <n v="77.739999999999995"/>
    <n v="4"/>
    <n v="325"/>
    <n v="0"/>
    <n v="86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7.739999999999995"/>
    <n v="7.773999999999999E-2"/>
    <m/>
    <n v="4.9999999999999996E-2"/>
    <n v="3.8083333333333337E-2"/>
    <n v="1.5980000000000001"/>
    <n v="1.4210854715202004E-14"/>
    <n v="20"/>
    <s v="BASE DE DATOS"/>
  </r>
  <r>
    <s v="19"/>
    <x v="5"/>
    <s v="ELOR"/>
    <s v="33010993"/>
    <s v="33010993"/>
    <s v="EL"/>
    <s v="CAT 6-3516B-139"/>
    <s v="S"/>
    <n v="2"/>
    <n v="1"/>
    <n v="380.38299999999998"/>
    <n v="153.089"/>
    <n v="533.47199999999998"/>
    <n v="7"/>
    <n v="338"/>
    <n v="0"/>
    <n v="200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33.47199999999998"/>
    <n v="0.53347199999999995"/>
    <m/>
    <n v="0.16666666666666666"/>
    <n v="8.3333333333333329E-2"/>
    <n v="1.5980000000000001"/>
    <n v="0"/>
    <n v="20"/>
    <s v="BASE DE DATOS"/>
  </r>
  <r>
    <s v="19"/>
    <x v="5"/>
    <s v="ELOR"/>
    <s v="43094599"/>
    <s v="43094599"/>
    <s v="EL"/>
    <s v="CUMMINS_1 C200(050)"/>
    <s v="S"/>
    <n v="0.20799999999999999"/>
    <n v="0.15"/>
    <n v="3.6589999999999998"/>
    <n v="25.61"/>
    <n v="29.268999999999998"/>
    <n v="4"/>
    <n v="495"/>
    <n v="0"/>
    <n v="17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9.268999999999998"/>
    <n v="2.9269E-2"/>
    <m/>
    <n v="1.7333333333333333E-2"/>
    <n v="1.2499999999999999E-2"/>
    <n v="0.31"/>
    <n v="0"/>
    <n v="20"/>
    <s v="BASE DE DATOS"/>
  </r>
  <r>
    <s v="19"/>
    <x v="5"/>
    <s v="ELOR"/>
    <s v="43094599"/>
    <s v="43094599"/>
    <s v="EL"/>
    <s v="CUMMINS_2 C200(026)"/>
    <s v="S"/>
    <n v="0.20799999999999999"/>
    <n v="0.15"/>
    <n v="4.4859999999999998"/>
    <n v="31.404"/>
    <n v="35.89"/>
    <n v="4"/>
    <n v="594"/>
    <n v="0"/>
    <n v="16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5.89"/>
    <n v="3.5889999999999998E-2"/>
    <m/>
    <n v="1.7333333333333333E-2"/>
    <n v="1.2499999999999999E-2"/>
    <n v="0.31"/>
    <n v="0"/>
    <n v="20"/>
    <s v="BASE DE DATOS"/>
  </r>
  <r>
    <s v="19"/>
    <x v="5"/>
    <s v="ELOR"/>
    <s v="43094599"/>
    <s v="43094599"/>
    <s v="EL"/>
    <s v="Cat. C9-180"/>
    <s v="S"/>
    <n v="0.18"/>
    <n v="0.15"/>
    <n v="6.782"/>
    <n v="47.470999999999997"/>
    <n v="54.253"/>
    <n v="4"/>
    <n v="491"/>
    <n v="0"/>
    <n v="11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54.253"/>
    <n v="5.4253000000000003E-2"/>
    <m/>
    <n v="1.4999999999999999E-2"/>
    <n v="1.2499999999999999E-2"/>
    <n v="0.31"/>
    <n v="0"/>
    <n v="20"/>
    <s v="BASE DE DATOS"/>
  </r>
  <r>
    <s v="19"/>
    <x v="5"/>
    <s v="ELOR"/>
    <s v="43094599"/>
    <s v="43094599"/>
    <s v="EL"/>
    <s v="Volvo PentaTWD1010G"/>
    <s v="N"/>
    <n v="0.21"/>
    <n v="0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5"/>
    <s v="ELOR"/>
    <s v="53023514"/>
    <s v="53023514"/>
    <s v="EL"/>
    <s v="OLYMPIAN"/>
    <s v="S"/>
    <n v="0.04"/>
    <n v="0.03"/>
    <n v="0.40600000000000003"/>
    <n v="2.4E-2"/>
    <n v="0.43"/>
    <n v="1"/>
    <n v="184"/>
    <n v="0"/>
    <n v="3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5"/>
    <s v="ELOR"/>
    <s v="33011093"/>
    <s v="33011093"/>
    <s v="EL"/>
    <s v="Cat.6 3516B 0141"/>
    <s v="N"/>
    <n v="2"/>
    <n v="0"/>
    <n v="0"/>
    <n v="0"/>
    <n v="0"/>
    <n v="0"/>
    <n v="0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.16666666666666666"/>
    <n v="9.9999999999999992E-2"/>
    <n v="1.415"/>
    <n v="0"/>
    <n v="20"/>
    <s v="BASE DE DATOS"/>
  </r>
  <r>
    <s v="19"/>
    <x v="5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5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5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5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5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5"/>
    <s v="ELOR"/>
    <s v="43047494"/>
    <s v="43047494"/>
    <s v="EL"/>
    <s v="CAT C-18"/>
    <s v="S"/>
    <n v="0.5"/>
    <n v="0.5"/>
    <n v="35.767000000000003"/>
    <n v="0"/>
    <n v="35.767000000000003"/>
    <n v="5"/>
    <n v="156"/>
    <n v="0"/>
    <n v="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5.767000000000003"/>
    <n v="3.5767E-2"/>
    <m/>
    <n v="4.1666666666666664E-2"/>
    <n v="4.1666666666666664E-2"/>
    <n v="0.997"/>
    <n v="0"/>
    <n v="20"/>
    <s v="BASE DE DATOS"/>
  </r>
  <r>
    <s v="19"/>
    <x v="5"/>
    <s v="ELOR"/>
    <s v="43047494"/>
    <s v="43047494"/>
    <s v="EL"/>
    <s v="Cat. D-3512&lt;G3&gt;"/>
    <s v="S"/>
    <n v="0.5"/>
    <n v="0.45"/>
    <n v="32.689"/>
    <n v="0"/>
    <n v="32.689"/>
    <n v="0"/>
    <n v="200"/>
    <n v="3"/>
    <n v="16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2.689"/>
    <n v="3.2689000000000003E-2"/>
    <m/>
    <n v="4.1666666666666664E-2"/>
    <n v="3.7499999999999999E-2"/>
    <n v="0.997"/>
    <n v="0"/>
    <n v="20"/>
    <s v="BASE DE DATOS"/>
  </r>
  <r>
    <s v="19"/>
    <x v="5"/>
    <s v="ELOR"/>
    <s v="43047494"/>
    <s v="43047494"/>
    <s v="EL"/>
    <s v="Volvo Penta TAD1630"/>
    <s v="S"/>
    <n v="0.4"/>
    <n v="0.4"/>
    <n v="0"/>
    <n v="33.319000000000003"/>
    <n v="33.319000000000003"/>
    <n v="5"/>
    <n v="130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3.319000000000003"/>
    <n v="3.3319000000000001E-2"/>
    <m/>
    <n v="3.3333333333333333E-2"/>
    <n v="3.3333333333333333E-2"/>
    <n v="0.997"/>
    <n v="0"/>
    <n v="20"/>
    <s v="BASE DE DATOS"/>
  </r>
  <r>
    <s v="19"/>
    <x v="5"/>
    <s v="ENEDIS"/>
    <s v="53014599"/>
    <s v="53014599"/>
    <s v="EL"/>
    <s v="MODASA 515kW"/>
    <s v="S"/>
    <n v="0.46300000000000002"/>
    <n v="0.35"/>
    <n v="0"/>
    <n v="0.33"/>
    <n v="0.33"/>
    <n v="0"/>
    <n v="4.3"/>
    <n v="0"/>
    <n v="0"/>
    <m/>
    <x v="1"/>
    <s v="ENEDIS53014599MODASA 515kWEL"/>
    <s v="ENEL Distribución Perú S.A.A."/>
    <s v="ENEL DISTRIBUCION"/>
    <x v="21"/>
    <s v="C. T. Ravira-Pacaraos"/>
    <x v="78"/>
    <s v="EL"/>
    <x v="0"/>
    <s v="MODASA 515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0.33"/>
    <n v="3.3E-4"/>
    <m/>
    <n v="0.15433333333333335"/>
    <n v="0.11666666666666665"/>
    <n v="0.52"/>
    <n v="0"/>
    <n v="43"/>
    <s v="BASE DE DATOS"/>
  </r>
  <r>
    <s v="19"/>
    <x v="5"/>
    <s v="GENRNT"/>
    <s v="33372916"/>
    <s v="33372916"/>
    <s v="EL"/>
    <s v="G-1"/>
    <s v="S"/>
    <n v="11.6"/>
    <n v="11.124000000000001"/>
    <n v="1033.8320000000001"/>
    <n v="2439.0230000000001"/>
    <n v="3472.855"/>
    <n v="72"/>
    <n v="411"/>
    <n v="0"/>
    <n v="877.39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472.855"/>
    <n v="3.472855"/>
    <m/>
    <n v="0.96666666666666667"/>
    <n v="0.9275000000000001"/>
    <n v="62.497999999999998"/>
    <n v="4.5474735088646412E-13"/>
    <n v="52"/>
    <s v="BASE DE DATOS"/>
  </r>
  <r>
    <s v="19"/>
    <x v="5"/>
    <s v="GENRNT"/>
    <s v="33372916"/>
    <s v="33372916"/>
    <s v="EL"/>
    <s v="G-2"/>
    <s v="S"/>
    <n v="11.6"/>
    <n v="10.958"/>
    <n v="1243.201"/>
    <n v="3657.0790000000002"/>
    <n v="4900.28"/>
    <n v="120"/>
    <n v="571"/>
    <n v="0"/>
    <n v="777.01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900.28"/>
    <n v="4.9002799999999995"/>
    <m/>
    <n v="0.96666666666666667"/>
    <n v="0.91683333333333339"/>
    <n v="62.497999999999998"/>
    <n v="9.0949470177292824E-13"/>
    <n v="52"/>
    <s v="BASE DE DATOS"/>
  </r>
  <r>
    <s v="19"/>
    <x v="5"/>
    <s v="GENRNT"/>
    <s v="33372916"/>
    <s v="33372916"/>
    <s v="EL"/>
    <s v="G-3"/>
    <s v="S"/>
    <n v="11.6"/>
    <n v="11.334"/>
    <n v="408.4"/>
    <n v="1073.481"/>
    <n v="1481.8810000000001"/>
    <n v="195"/>
    <n v="178"/>
    <n v="11.33"/>
    <n v="180.3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481.8810000000001"/>
    <n v="1.481881"/>
    <m/>
    <n v="0.96666666666666667"/>
    <n v="0.9448333333333333"/>
    <n v="62.497999999999998"/>
    <n v="-2.2737367544323206E-13"/>
    <n v="52"/>
    <s v="BASE DE DATOS"/>
  </r>
  <r>
    <s v="19"/>
    <x v="5"/>
    <s v="GENRNT"/>
    <s v="33372916"/>
    <s v="33372916"/>
    <s v="EL"/>
    <s v="G-4"/>
    <s v="S"/>
    <n v="11.6"/>
    <n v="11.143000000000001"/>
    <n v="811.178"/>
    <n v="2596.21"/>
    <n v="3407.3879999999999"/>
    <n v="113"/>
    <n v="399"/>
    <n v="0"/>
    <n v="840.23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407.3879999999999"/>
    <n v="3.4073880000000001"/>
    <m/>
    <n v="0.96666666666666667"/>
    <n v="0.92858333333333343"/>
    <n v="62.497999999999998"/>
    <n v="0"/>
    <n v="52"/>
    <s v="BASE DE DATOS"/>
  </r>
  <r>
    <s v="19"/>
    <x v="5"/>
    <s v="GENRNT"/>
    <s v="33372916"/>
    <s v="33372916"/>
    <s v="EL"/>
    <s v="G-5"/>
    <s v="S"/>
    <n v="11.6"/>
    <n v="11.194000000000001"/>
    <n v="1276.4849999999999"/>
    <n v="3963.7"/>
    <n v="5240.1850000000004"/>
    <n v="19"/>
    <n v="607"/>
    <n v="0"/>
    <n v="611.64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240.1850000000004"/>
    <n v="5.2401850000000003"/>
    <m/>
    <n v="0.96666666666666667"/>
    <n v="0.9328333333333334"/>
    <n v="62.497999999999998"/>
    <n v="-9.0949470177292824E-13"/>
    <n v="52"/>
    <s v="BASE DE DATOS"/>
  </r>
  <r>
    <s v="19"/>
    <x v="5"/>
    <s v="GENRNT"/>
    <s v="33372916"/>
    <s v="33372916"/>
    <s v="EL"/>
    <s v="G-6"/>
    <s v="S"/>
    <n v="11.6"/>
    <n v="11.186"/>
    <n v="1060.5150000000001"/>
    <n v="3562.0880000000002"/>
    <n v="4622.6030000000001"/>
    <n v="107"/>
    <n v="527"/>
    <n v="0"/>
    <n v="736.17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622.6030000000001"/>
    <n v="4.6226029999999998"/>
    <m/>
    <n v="0.96666666666666667"/>
    <n v="0.9321666666666667"/>
    <n v="62.497999999999998"/>
    <n v="0"/>
    <n v="52"/>
    <s v="BASE DE DATOS"/>
  </r>
  <r>
    <s v="19"/>
    <x v="5"/>
    <s v="GENRNT"/>
    <s v="33372916"/>
    <s v="33372916"/>
    <s v="EL"/>
    <s v="G-7"/>
    <s v="S"/>
    <n v="11.6"/>
    <n v="11.159000000000001"/>
    <n v="1275.893"/>
    <n v="3774.5030000000002"/>
    <n v="5050.3959999999997"/>
    <n v="52"/>
    <n v="567"/>
    <n v="0"/>
    <n v="667.48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050.3959999999997"/>
    <n v="5.0503960000000001"/>
    <m/>
    <n v="0.96666666666666667"/>
    <n v="0.92991666666666672"/>
    <n v="62.497999999999998"/>
    <n v="9.0949470177292824E-13"/>
    <n v="52"/>
    <s v="BASE DE DATOS"/>
  </r>
  <r>
    <s v="19"/>
    <x v="5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5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5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5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5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5"/>
    <s v="SEAL"/>
    <s v="33013850"/>
    <s v="33013850"/>
    <s v="EL"/>
    <s v="PERKINS 1"/>
    <s v="S"/>
    <n v="0.46"/>
    <n v="0.35"/>
    <n v="35.197000000000003"/>
    <n v="66.259"/>
    <n v="101.456"/>
    <n v="13.5"/>
    <n v="420"/>
    <n v="0"/>
    <n v="0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1.456"/>
    <n v="0.101456"/>
    <m/>
    <n v="3.8333333333333337E-2"/>
    <n v="2.9166666666666664E-2"/>
    <n v="0.58699999999999997"/>
    <n v="0"/>
    <n v="77"/>
    <s v="BASE DE DATOS"/>
  </r>
  <r>
    <s v="19"/>
    <x v="5"/>
    <s v="SEAL"/>
    <s v="33013850"/>
    <s v="33013850"/>
    <s v="EL"/>
    <s v="CAT"/>
    <s v="S"/>
    <n v="0.5"/>
    <n v="0.38"/>
    <n v="0"/>
    <n v="11.756"/>
    <n v="11.756"/>
    <n v="0"/>
    <n v="55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.756"/>
    <n v="1.1756000000000001E-2"/>
    <m/>
    <n v="4.1666666666666664E-2"/>
    <n v="3.1666666666666669E-2"/>
    <n v="0.58699999999999997"/>
    <n v="0"/>
    <n v="77"/>
    <s v="BASE DE DATOS"/>
  </r>
  <r>
    <s v="19"/>
    <x v="5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5"/>
    <s v="SEAL"/>
    <s v="33013850"/>
    <s v="33013850"/>
    <s v="EL"/>
    <s v="PERKINS 2"/>
    <s v="S"/>
    <n v="0.46"/>
    <n v="0.35"/>
    <n v="35.159999999999997"/>
    <n v="76.319999999999993"/>
    <n v="111.48"/>
    <n v="13.5"/>
    <n v="467"/>
    <n v="0"/>
    <n v="0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1.48"/>
    <n v="0.11148000000000001"/>
    <m/>
    <n v="3.8333333333333337E-2"/>
    <n v="2.9166666666666664E-2"/>
    <n v="0.58699999999999997"/>
    <n v="-1.4210854715202004E-14"/>
    <n v="77"/>
    <s v="BASE DE DATOS"/>
  </r>
  <r>
    <s v="19"/>
    <x v="5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5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5"/>
    <s v="SEAL"/>
    <s v="33013870"/>
    <s v="33013870"/>
    <s v="EL"/>
    <s v="PERKINS"/>
    <s v="S"/>
    <n v="0.55000000000000004"/>
    <n v="0.3"/>
    <n v="0"/>
    <n v="3.169"/>
    <n v="3.169"/>
    <n v="0"/>
    <n v="20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3.169"/>
    <n v="3.1689999999999999E-3"/>
    <m/>
    <n v="4.5833333333333337E-2"/>
    <n v="2.4999999999999998E-2"/>
    <n v="0.3"/>
    <n v="0"/>
    <n v="77"/>
    <s v="BASE DE DATOS"/>
  </r>
  <r>
    <s v="19"/>
    <x v="5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5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5"/>
    <s v="SEAL"/>
    <s v="33014010"/>
    <s v="33014010"/>
    <s v="EL"/>
    <s v="CAT 1"/>
    <s v="S"/>
    <n v="0.45"/>
    <n v="0.35"/>
    <n v="0"/>
    <n v="0"/>
    <n v="0"/>
    <n v="0"/>
    <n v="0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5"/>
    <s v="SEAL"/>
    <s v="33014010"/>
    <s v="33014010"/>
    <s v="EL"/>
    <s v="CAT 2"/>
    <s v="S"/>
    <n v="0.45"/>
    <n v="0.35"/>
    <n v="0"/>
    <n v="0"/>
    <n v="0"/>
    <n v="0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5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5"/>
    <s v="SEAL"/>
    <s v="33014010"/>
    <s v="33014010"/>
    <s v="EL"/>
    <s v="AREM 1"/>
    <s v="S"/>
    <n v="0.2"/>
    <n v="0.19500000000000001"/>
    <n v="0"/>
    <n v="0"/>
    <n v="0"/>
    <n v="0"/>
    <n v="0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1.6666666666666666E-2"/>
    <n v="1.6250000000000001E-2"/>
    <n v="0.55500000000000005"/>
    <n v="0"/>
    <n v="77"/>
    <s v="BASE DE DATOS"/>
  </r>
  <r>
    <s v="19"/>
    <x v="5"/>
    <s v="SEAL"/>
    <s v="33014010"/>
    <s v="33014010"/>
    <s v="EL"/>
    <s v="AREM 2"/>
    <s v="S"/>
    <n v="0.1"/>
    <n v="0.09"/>
    <n v="0"/>
    <n v="0"/>
    <n v="0"/>
    <n v="0"/>
    <n v="0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8.3333333333333332E-3"/>
    <n v="7.4999999999999997E-3"/>
    <n v="0.55500000000000005"/>
    <n v="0"/>
    <n v="77"/>
    <s v="BASE DE DATOS"/>
  </r>
  <r>
    <s v="19"/>
    <x v="5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5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5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5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5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5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5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5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5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5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5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5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5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5"/>
    <s v="ELNO"/>
    <s v="33281811"/>
    <s v="33281811"/>
    <s v="TG"/>
    <s v="TG01"/>
    <s v="S"/>
    <n v="31"/>
    <n v="26.838999999999999"/>
    <n v="3341.8429999999998"/>
    <n v="16569.798999999999"/>
    <n v="19911.642"/>
    <n v="0"/>
    <n v="720"/>
    <n v="720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9911.642"/>
    <n v="19.911642000000001"/>
    <m/>
    <n v="2.5833333333333335"/>
    <n v="2.2365833333333334"/>
    <n v="29.370999999999999"/>
    <n v="0"/>
    <n v="26"/>
    <s v="BASE DE DATOS"/>
  </r>
  <r>
    <s v="19"/>
    <x v="5"/>
    <s v="SDFENE"/>
    <s v="33149607"/>
    <s v="33149607"/>
    <s v="TV"/>
    <s v="TV1"/>
    <s v="S"/>
    <n v="5.42"/>
    <n v="5"/>
    <n v="362.77100000000002"/>
    <n v="1813.854"/>
    <n v="2176.625"/>
    <n v="0"/>
    <n v="720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176.625"/>
    <n v="2.176625"/>
    <m/>
    <n v="0.45166666666666666"/>
    <n v="0.41666666666666669"/>
    <n v="29.332999999999998"/>
    <n v="0"/>
    <n v="74"/>
    <s v="BASE DE DATOS"/>
  </r>
  <r>
    <s v="19"/>
    <x v="5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5"/>
    <s v="SDFENE"/>
    <s v="33149607"/>
    <s v="33149607"/>
    <s v="TG"/>
    <s v="TG1"/>
    <s v="S"/>
    <n v="31"/>
    <n v="28.445"/>
    <n v="3438.5030000000002"/>
    <n v="17144.886999999999"/>
    <n v="20583.39"/>
    <n v="0"/>
    <n v="720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583.39"/>
    <n v="20.583389999999998"/>
    <m/>
    <n v="2.5833333333333335"/>
    <n v="2.3704166666666668"/>
    <n v="29.332999999999998"/>
    <n v="0"/>
    <n v="74"/>
    <s v="BASE DE DATOS"/>
  </r>
  <r>
    <s v="19"/>
    <x v="6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6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6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6"/>
    <s v="ELOR"/>
    <s v="53200204"/>
    <s v="53200204"/>
    <s v="EL"/>
    <s v="Cat-1_3512"/>
    <s v="S"/>
    <n v="0.5"/>
    <n v="0.35"/>
    <n v="9.2010000000000005"/>
    <n v="0"/>
    <n v="9.2010000000000005"/>
    <n v="0"/>
    <n v="34.42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9.2010000000000005"/>
    <n v="9.2010000000000008E-3"/>
    <m/>
    <n v="4.1666666666666664E-2"/>
    <n v="2.9166666666666664E-2"/>
    <n v="2.1"/>
    <n v="0"/>
    <n v="20"/>
    <s v="BASE DE DATOS"/>
  </r>
  <r>
    <s v="19"/>
    <x v="6"/>
    <s v="ELOR"/>
    <s v="53200204"/>
    <s v="53200204"/>
    <s v="EL"/>
    <s v="Cat-2_3512"/>
    <s v="S"/>
    <n v="0.5"/>
    <n v="0.35"/>
    <n v="6.5990000000000002"/>
    <n v="0"/>
    <n v="6.5990000000000002"/>
    <n v="0"/>
    <n v="64.739999999999995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6.5990000000000002"/>
    <n v="6.5989999999999998E-3"/>
    <m/>
    <n v="4.1666666666666664E-2"/>
    <n v="2.9166666666666664E-2"/>
    <n v="2.1"/>
    <n v="0"/>
    <n v="20"/>
    <s v="BASE DE DATOS"/>
  </r>
  <r>
    <s v="19"/>
    <x v="6"/>
    <s v="ELOR"/>
    <s v="53200204"/>
    <s v="53200204"/>
    <s v="EL"/>
    <s v="CAT3_3516"/>
    <s v="S"/>
    <n v="2"/>
    <n v="0.9"/>
    <n v="56.917999999999999"/>
    <n v="0"/>
    <n v="56.917999999999999"/>
    <n v="0"/>
    <n v="52.16"/>
    <n v="0"/>
    <n v="5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56.917999999999999"/>
    <n v="5.6917999999999996E-2"/>
    <m/>
    <n v="0.16666666666666666"/>
    <n v="7.4999999999999997E-2"/>
    <n v="2.1"/>
    <n v="0"/>
    <n v="20"/>
    <s v="BASE DE DATOS"/>
  </r>
  <r>
    <s v="19"/>
    <x v="6"/>
    <s v="ELOR"/>
    <s v="53200204"/>
    <s v="53200204"/>
    <s v="EL"/>
    <s v="DETROIT"/>
    <s v="S"/>
    <n v="0.45"/>
    <n v="0.3"/>
    <n v="6.86"/>
    <n v="0"/>
    <n v="6.86"/>
    <n v="0"/>
    <n v="32.729999999999997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6.86"/>
    <n v="6.8600000000000006E-3"/>
    <m/>
    <n v="3.7499999999999999E-2"/>
    <n v="2.4999999999999998E-2"/>
    <n v="2.1"/>
    <n v="0"/>
    <n v="20"/>
    <s v="BASE DE DATOS"/>
  </r>
  <r>
    <s v="19"/>
    <x v="6"/>
    <s v="ELOR"/>
    <s v="65010914"/>
    <s v="65010914"/>
    <s v="EL"/>
    <s v="GRUPO 1"/>
    <s v="S"/>
    <n v="1.1000000000000001"/>
    <n v="1"/>
    <n v="10.606999999999999"/>
    <n v="0"/>
    <n v="10.606999999999999"/>
    <n v="0"/>
    <n v="22.96"/>
    <n v="0"/>
    <n v="0"/>
    <m/>
    <x v="1"/>
    <s v="ELOR65010914GRUPO 1EL"/>
    <s v="Electro Oriente S. A."/>
    <s v="ELOR"/>
    <x v="2"/>
    <s v="C. T. Juan Velazco Alvarado"/>
    <x v="108"/>
    <s v="EL"/>
    <x v="0"/>
    <s v="GRUPO 1"/>
    <x v="0"/>
    <s v="Instalado"/>
    <s v="Operativo"/>
    <s v="Distribuidora"/>
    <x v="0"/>
    <x v="1"/>
    <s v="NO COES"/>
    <x v="0"/>
    <s v="Estatal"/>
    <s v="AMAZONAS"/>
    <s v="AMAZONAS"/>
    <s v="CONDORCANQUI"/>
    <s v="SANTA MARÍA DE NIEVA"/>
    <s v="JUAN VELAZCO ALVARADO"/>
    <s v="Diésel"/>
    <n v="0"/>
    <n v="0"/>
    <n v="0"/>
    <x v="0"/>
    <s v="MWh"/>
    <n v="10.606999999999999"/>
    <n v="1.0607E-2"/>
    <m/>
    <n v="0.18333333333333335"/>
    <n v="0.13333333333333333"/>
    <n v="0.83"/>
    <n v="0"/>
    <n v="20"/>
    <s v="BASE DE DATOS"/>
  </r>
  <r>
    <s v="19"/>
    <x v="6"/>
    <s v="ELOR"/>
    <s v="53026818"/>
    <s v="53026818"/>
    <s v="EL"/>
    <s v="CAT2_HUMBOLT"/>
    <s v="S"/>
    <n v="0.7"/>
    <n v="0.5"/>
    <n v="32.441000000000003"/>
    <n v="0"/>
    <n v="32.441000000000003"/>
    <n v="0"/>
    <n v="80.709999999999994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2.441000000000003"/>
    <n v="3.2441000000000005E-2"/>
    <m/>
    <n v="5.8333333333333327E-2"/>
    <n v="4.1666666666666664E-2"/>
    <n v="2.2690000000000001"/>
    <n v="0"/>
    <n v="20"/>
    <s v="BASE DE DATOS"/>
  </r>
  <r>
    <s v="19"/>
    <x v="6"/>
    <s v="ELOR"/>
    <s v="53026818"/>
    <s v="53026818"/>
    <s v="EL"/>
    <s v="CAT3_HUMBOLT"/>
    <s v="S"/>
    <n v="1.1000000000000001"/>
    <n v="0.8"/>
    <n v="60.076000000000001"/>
    <n v="0"/>
    <n v="60.076000000000001"/>
    <n v="0"/>
    <n v="99.57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0.076000000000001"/>
    <n v="6.0075999999999997E-2"/>
    <m/>
    <n v="9.1666666666666674E-2"/>
    <n v="6.6666666666666666E-2"/>
    <n v="2.2690000000000001"/>
    <n v="0"/>
    <n v="20"/>
    <s v="BASE DE DATOS"/>
  </r>
  <r>
    <s v="19"/>
    <x v="6"/>
    <s v="ELOR"/>
    <s v="53026818"/>
    <s v="53026818"/>
    <s v="EL"/>
    <s v="CAT4_HUMBOLT"/>
    <s v="S"/>
    <n v="0.7"/>
    <n v="0.5"/>
    <n v="34.840000000000003"/>
    <n v="0"/>
    <n v="34.840000000000003"/>
    <n v="0"/>
    <n v="73.05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4.840000000000003"/>
    <n v="3.4840000000000003E-2"/>
    <m/>
    <n v="5.8333333333333327E-2"/>
    <n v="4.1666666666666664E-2"/>
    <n v="2.2690000000000001"/>
    <n v="0"/>
    <n v="20"/>
    <s v="BASE DE DATOS"/>
  </r>
  <r>
    <s v="19"/>
    <x v="6"/>
    <s v="ELOR"/>
    <s v="53026818"/>
    <s v="53026818"/>
    <s v="EL"/>
    <s v="CAT5_HUMBOLT"/>
    <s v="S"/>
    <n v="0.7"/>
    <n v="0.5"/>
    <n v="38.273000000000003"/>
    <n v="0"/>
    <n v="38.273000000000003"/>
    <n v="0"/>
    <n v="72.56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8.273000000000003"/>
    <n v="3.8273000000000001E-2"/>
    <m/>
    <n v="5.8333333333333327E-2"/>
    <n v="4.1666666666666664E-2"/>
    <n v="2.2690000000000001"/>
    <n v="0"/>
    <n v="20"/>
    <s v="BASE DE DATOS"/>
  </r>
  <r>
    <s v="19"/>
    <x v="6"/>
    <s v="ELOR"/>
    <s v="33010767"/>
    <s v="33010767"/>
    <s v="EL"/>
    <s v="CUMMINS 1"/>
    <s v="S"/>
    <n v="2"/>
    <n v="1.5"/>
    <n v="0"/>
    <n v="0"/>
    <n v="0"/>
    <n v="0"/>
    <n v="0.25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6"/>
    <s v="ELOR"/>
    <s v="33010793"/>
    <s v="33010793"/>
    <s v="EL"/>
    <s v="WARTSILA 1"/>
    <s v="S"/>
    <n v="6.4"/>
    <n v="6"/>
    <n v="0"/>
    <n v="0"/>
    <n v="0"/>
    <n v="36"/>
    <n v="0.33"/>
    <n v="8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6"/>
    <s v="ELOR"/>
    <s v="33010793"/>
    <s v="33010793"/>
    <s v="EL"/>
    <s v="WARTSILA 2"/>
    <s v="S"/>
    <n v="6.4"/>
    <n v="6"/>
    <n v="0"/>
    <n v="0"/>
    <n v="0"/>
    <n v="12"/>
    <n v="0.33"/>
    <n v="8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6"/>
    <s v="ELOR"/>
    <s v="33010793"/>
    <s v="33010793"/>
    <s v="EL"/>
    <s v="WARTSILA 3"/>
    <s v="S"/>
    <n v="6.4"/>
    <n v="6"/>
    <n v="0"/>
    <n v="0"/>
    <n v="0"/>
    <n v="12"/>
    <n v="0.33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6"/>
    <s v="ELOR"/>
    <s v="33010793"/>
    <s v="33010793"/>
    <s v="EL"/>
    <s v="WARTSILA 4"/>
    <s v="S"/>
    <n v="6.4"/>
    <n v="6"/>
    <n v="0"/>
    <n v="0"/>
    <n v="0"/>
    <n v="28"/>
    <n v="0.33"/>
    <n v="8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6"/>
    <s v="ELOR"/>
    <s v="33010793"/>
    <s v="33010793"/>
    <s v="EL"/>
    <s v="WARTSILA 5"/>
    <s v="S"/>
    <n v="8.1"/>
    <n v="7.8"/>
    <n v="47.253"/>
    <n v="146.494"/>
    <n v="193.74700000000001"/>
    <n v="40"/>
    <n v="30"/>
    <n v="14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93.74700000000001"/>
    <n v="0.193747"/>
    <m/>
    <n v="0.67499999999999993"/>
    <n v="0.65"/>
    <n v="39.720999999999997"/>
    <n v="0"/>
    <n v="20"/>
    <s v="BASE DE DATOS"/>
  </r>
  <r>
    <s v="19"/>
    <x v="6"/>
    <s v="ELOR"/>
    <s v="33010793"/>
    <s v="33010793"/>
    <s v="EL"/>
    <s v="WARTSILA 6"/>
    <s v="S"/>
    <n v="8.1"/>
    <n v="7.8"/>
    <n v="0"/>
    <n v="0"/>
    <n v="0"/>
    <n v="0"/>
    <n v="0"/>
    <n v="12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6"/>
    <s v="ELOR"/>
    <s v="33010793"/>
    <s v="33010793"/>
    <s v="EL"/>
    <s v="WARTSILA 7"/>
    <s v="S"/>
    <n v="8.1"/>
    <n v="7.8"/>
    <n v="78.522999999999996"/>
    <n v="180.4"/>
    <n v="258.923"/>
    <n v="8"/>
    <n v="42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58.923"/>
    <n v="0.25892300000000001"/>
    <m/>
    <n v="0.67499999999999993"/>
    <n v="0.65"/>
    <n v="39.720999999999997"/>
    <n v="0"/>
    <n v="20"/>
    <s v="BASE DE DATOS"/>
  </r>
  <r>
    <s v="19"/>
    <x v="6"/>
    <s v="ELOR"/>
    <s v="33010793"/>
    <s v="33010793"/>
    <s v="EL"/>
    <s v="CAT-16CM32"/>
    <s v="S"/>
    <n v="7.4"/>
    <n v="7"/>
    <n v="0"/>
    <n v="0"/>
    <n v="0"/>
    <n v="0"/>
    <n v="0.5"/>
    <n v="0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6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6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6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6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00000000"/>
    <s v="00000000"/>
    <s v="EL"/>
    <s v="Cat. 3512 Dito"/>
    <s v="S"/>
    <n v="0.5"/>
    <n v="0.4"/>
    <n v="19.04"/>
    <n v="49.52"/>
    <n v="68.56"/>
    <n v="3"/>
    <n v="231"/>
    <n v="0"/>
    <n v="56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68.56"/>
    <n v="6.8559999999999996E-2"/>
    <m/>
    <n v="4.1666666666666664E-2"/>
    <n v="3.3333333333333333E-2"/>
    <n v="1.577"/>
    <n v="0"/>
    <n v="20"/>
    <s v="BASE DE DATOS"/>
  </r>
  <r>
    <s v="19"/>
    <x v="6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6"/>
    <s v="ELOR"/>
    <s v="00000000"/>
    <s v="00000000"/>
    <s v="EL"/>
    <s v="CUMMINS 3"/>
    <s v="S"/>
    <n v="0.6"/>
    <n v="0.48"/>
    <n v="27.34"/>
    <n v="77.599999999999994"/>
    <n v="104.94"/>
    <n v="14"/>
    <n v="396"/>
    <n v="0"/>
    <n v="79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04.94"/>
    <n v="0.10493999999999999"/>
    <m/>
    <n v="4.9999999999999996E-2"/>
    <n v="0.04"/>
    <n v="1.577"/>
    <n v="0"/>
    <n v="20"/>
    <s v="BASE DE DATOS"/>
  </r>
  <r>
    <s v="19"/>
    <x v="6"/>
    <s v="ELOR"/>
    <s v="00000000"/>
    <s v="00000000"/>
    <s v="EL"/>
    <s v="Cat.4-3412-16878"/>
    <s v="S"/>
    <n v="0.73399999999999999"/>
    <n v="0.5"/>
    <n v="19.669"/>
    <n v="74.742000000000004"/>
    <n v="94.411000000000001"/>
    <n v="103.38"/>
    <n v="0"/>
    <n v="0"/>
    <n v="50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94.411000000000001"/>
    <n v="9.4410999999999995E-2"/>
    <m/>
    <n v="6.1166666666666668E-2"/>
    <n v="4.1666666666666664E-2"/>
    <n v="1.577"/>
    <n v="0"/>
    <n v="20"/>
    <s v="BASE DE DATOS"/>
  </r>
  <r>
    <s v="19"/>
    <x v="6"/>
    <s v="ELOR"/>
    <s v="00000000"/>
    <s v="00000000"/>
    <s v="EL"/>
    <s v="MTU 1000"/>
    <s v="S"/>
    <n v="1"/>
    <n v="0.85"/>
    <n v="43.914999999999999"/>
    <n v="166.87899999999999"/>
    <n v="210.79400000000001"/>
    <n v="15"/>
    <n v="626"/>
    <n v="0"/>
    <n v="6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10.79400000000001"/>
    <n v="0.21079400000000001"/>
    <m/>
    <n v="8.3333333333333329E-2"/>
    <n v="7.0833333333333331E-2"/>
    <n v="1.577"/>
    <n v="-2.8421709430404007E-14"/>
    <n v="20"/>
    <s v="BASE DE DATOS"/>
  </r>
  <r>
    <s v="19"/>
    <x v="6"/>
    <s v="ELOR"/>
    <s v="53026715"/>
    <s v="53026715"/>
    <s v="EL"/>
    <s v="Cat.5-C15 7925"/>
    <s v="S"/>
    <n v="0.43"/>
    <n v="0.3"/>
    <n v="12.34"/>
    <n v="42.4"/>
    <n v="54.74"/>
    <n v="10"/>
    <n v="714"/>
    <n v="0"/>
    <n v="48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4.74"/>
    <n v="5.4740000000000004E-2"/>
    <m/>
    <n v="3.5833333333333335E-2"/>
    <n v="2.4999999999999998E-2"/>
    <n v="0.14599999999999999"/>
    <n v="-7.1054273576010019E-15"/>
    <n v="20"/>
    <s v="BASE DE DATOS"/>
  </r>
  <r>
    <s v="19"/>
    <x v="6"/>
    <s v="ELOR"/>
    <s v="53026613"/>
    <s v="53026613"/>
    <s v="EL"/>
    <s v="Volv.Pent1 RVL-451"/>
    <s v="S"/>
    <n v="0.48"/>
    <n v="0.38"/>
    <n v="53.63"/>
    <n v="30.053000000000001"/>
    <n v="83.683000000000007"/>
    <n v="6"/>
    <n v="450"/>
    <n v="0"/>
    <n v="13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3.683000000000007"/>
    <n v="8.3683000000000007E-2"/>
    <m/>
    <n v="0.04"/>
    <n v="3.1666666666666669E-2"/>
    <n v="0.33200000000000002"/>
    <n v="0"/>
    <n v="20"/>
    <s v="BASE DE DATOS"/>
  </r>
  <r>
    <s v="19"/>
    <x v="6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6"/>
    <s v="ELOR"/>
    <s v="53026512"/>
    <s v="53026512"/>
    <s v="EL"/>
    <s v="Volv.Pent1 RVL-251"/>
    <s v="S"/>
    <n v="0.27300000000000002"/>
    <n v="0.2"/>
    <n v="19.582999999999998"/>
    <n v="11.879"/>
    <n v="31.462"/>
    <n v="17"/>
    <n v="217"/>
    <n v="0"/>
    <n v="12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31.462"/>
    <n v="3.1461999999999997E-2"/>
    <m/>
    <n v="2.2750000000000003E-2"/>
    <n v="1.6666666666666666E-2"/>
    <n v="0.25800000000000001"/>
    <n v="-3.5527136788005009E-15"/>
    <n v="20"/>
    <s v="BASE DE DATOS"/>
  </r>
  <r>
    <s v="19"/>
    <x v="6"/>
    <s v="ELOR"/>
    <s v="53026512"/>
    <s v="53026512"/>
    <s v="EL"/>
    <s v="OLYMPIAN"/>
    <s v="S"/>
    <n v="0.13"/>
    <n v="0.1"/>
    <n v="5.4509999999999996"/>
    <n v="3.3069999999999999"/>
    <n v="8.7579999999999991"/>
    <n v="6"/>
    <n v="145"/>
    <n v="0"/>
    <n v="5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8.7579999999999991"/>
    <n v="8.7579999999999984E-3"/>
    <m/>
    <n v="1.0833333333333334E-2"/>
    <n v="8.3333333333333332E-3"/>
    <n v="0.25800000000000001"/>
    <n v="0"/>
    <n v="20"/>
    <s v="BASE DE DATOS"/>
  </r>
  <r>
    <s v="19"/>
    <x v="6"/>
    <s v="ELOR"/>
    <s v="53026919"/>
    <s v="53026919"/>
    <s v="EL"/>
    <s v="Perkins1 R014001C"/>
    <s v="S"/>
    <n v="0.13600000000000001"/>
    <n v="0.1"/>
    <n v="8.4870000000000001"/>
    <n v="13.555999999999999"/>
    <n v="22.042999999999999"/>
    <n v="30"/>
    <n v="387"/>
    <n v="0"/>
    <n v="7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2.042999999999999"/>
    <n v="2.2043E-2"/>
    <m/>
    <n v="1.3600000000000001E-2"/>
    <n v="0.01"/>
    <n v="0.214"/>
    <n v="0"/>
    <n v="20"/>
    <s v="BASE DE DATOS"/>
  </r>
  <r>
    <s v="19"/>
    <x v="6"/>
    <s v="ELOR"/>
    <s v="53026919"/>
    <s v="53026919"/>
    <s v="EL"/>
    <s v="Perkins2 R013699C"/>
    <s v="S"/>
    <n v="0.13600000000000001"/>
    <n v="0.1"/>
    <n v="6.9"/>
    <n v="10.659000000000001"/>
    <n v="17.559000000000001"/>
    <n v="30"/>
    <n v="313"/>
    <n v="49"/>
    <n v="9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7.559000000000001"/>
    <n v="1.7559000000000002E-2"/>
    <m/>
    <n v="1.3600000000000001E-2"/>
    <n v="0.01"/>
    <n v="0.214"/>
    <n v="0"/>
    <n v="20"/>
    <s v="BASE DE DATOS"/>
  </r>
  <r>
    <s v="19"/>
    <x v="6"/>
    <s v="ELOR"/>
    <s v="53026919"/>
    <s v="53026919"/>
    <s v="EL"/>
    <s v="Olympian OLY 1091"/>
    <s v="S"/>
    <n v="0.13200000000000001"/>
    <n v="0.1"/>
    <n v="2.0289999999999999"/>
    <n v="2.2610000000000001"/>
    <n v="4.29"/>
    <n v="14"/>
    <n v="74"/>
    <n v="44"/>
    <n v="0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4.29"/>
    <n v="4.2900000000000004E-3"/>
    <m/>
    <n v="1.32E-2"/>
    <n v="0.01"/>
    <n v="0.214"/>
    <n v="0"/>
    <n v="20"/>
    <s v="BASE DE DATOS"/>
  </r>
  <r>
    <s v="19"/>
    <x v="6"/>
    <s v="ELOR"/>
    <s v="43095299"/>
    <s v="43095299"/>
    <s v="EL"/>
    <s v="Perkins1 U489142C"/>
    <s v="S"/>
    <n v="3.1E-2"/>
    <n v="2.5000000000000001E-2"/>
    <n v="7.6999999999999999E-2"/>
    <n v="0"/>
    <n v="7.6999999999999999E-2"/>
    <n v="2"/>
    <n v="30"/>
    <n v="0"/>
    <n v="0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7.6999999999999999E-2"/>
    <n v="7.7000000000000001E-5"/>
    <m/>
    <n v="3.4444444444444444E-3"/>
    <n v="2.7777777777777779E-3"/>
    <n v="2.7E-2"/>
    <n v="0"/>
    <n v="20"/>
    <s v="BASE DE DATOS"/>
  </r>
  <r>
    <s v="19"/>
    <x v="6"/>
    <s v="ELOR"/>
    <s v="43095299"/>
    <s v="43095299"/>
    <s v="EL"/>
    <s v="Perkins2 U487536C"/>
    <s v="S"/>
    <n v="3.1E-2"/>
    <n v="2.5000000000000001E-2"/>
    <n v="0.44500000000000001"/>
    <n v="0"/>
    <n v="0.44500000000000001"/>
    <n v="17"/>
    <n v="99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44500000000000001"/>
    <n v="4.4500000000000003E-4"/>
    <m/>
    <n v="3.4444444444444444E-3"/>
    <n v="2.7777777777777779E-3"/>
    <n v="2.7E-2"/>
    <n v="0"/>
    <n v="20"/>
    <s v="BASE DE DATOS"/>
  </r>
  <r>
    <s v="19"/>
    <x v="6"/>
    <s v="ELOR"/>
    <s v="53023414"/>
    <s v="53023414"/>
    <s v="EL"/>
    <s v="Cat-1 3406"/>
    <s v="S"/>
    <n v="0.27500000000000002"/>
    <n v="0.245"/>
    <n v="20.04"/>
    <n v="40.079000000000001"/>
    <n v="60.119"/>
    <n v="4.4000000000000004"/>
    <n v="396"/>
    <n v="0"/>
    <n v="13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60.119"/>
    <n v="6.0118999999999999E-2"/>
    <m/>
    <n v="2.2916666666666669E-2"/>
    <n v="2.0416666666666666E-2"/>
    <n v="0.26700000000000002"/>
    <n v="0"/>
    <n v="20"/>
    <s v="BASE DE DATOS"/>
  </r>
  <r>
    <s v="19"/>
    <x v="6"/>
    <s v="ELOR"/>
    <s v="53023414"/>
    <s v="53023414"/>
    <s v="EL"/>
    <s v="Cat-2 3306"/>
    <s v="S"/>
    <n v="0.22500000000000001"/>
    <n v="0.19500000000000001"/>
    <n v="0.22"/>
    <n v="0"/>
    <n v="0.22"/>
    <n v="7"/>
    <n v="5"/>
    <n v="0"/>
    <n v="9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.22"/>
    <n v="2.2000000000000001E-4"/>
    <m/>
    <n v="1.8749999999999999E-2"/>
    <n v="0"/>
    <n v="0.26700000000000002"/>
    <n v="0"/>
    <n v="20"/>
    <s v="BASE DE DATOS"/>
  </r>
  <r>
    <s v="19"/>
    <x v="6"/>
    <s v="ELOR"/>
    <s v="53023414"/>
    <s v="53023414"/>
    <s v="EL"/>
    <s v="Volvo 03"/>
    <s v="S"/>
    <n v="0.36399999999999999"/>
    <n v="0.32500000000000001"/>
    <n v="1.482"/>
    <n v="2.9649999999999999"/>
    <n v="4.4470000000000001"/>
    <n v="1"/>
    <n v="30"/>
    <n v="0"/>
    <n v="0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4.4470000000000001"/>
    <n v="4.4470000000000004E-3"/>
    <m/>
    <n v="3.0333333333333334E-2"/>
    <n v="2.7083333333333334E-2"/>
    <n v="0.26700000000000002"/>
    <n v="0"/>
    <n v="20"/>
    <s v="BASE DE DATOS"/>
  </r>
  <r>
    <s v="19"/>
    <x v="6"/>
    <s v="ELOR"/>
    <s v="33011093"/>
    <s v="33011093"/>
    <s v="EL"/>
    <s v="Cat.3512 Dita"/>
    <s v="S"/>
    <n v="0.5"/>
    <n v="0.46"/>
    <n v="33.6"/>
    <n v="56.96"/>
    <n v="90.56"/>
    <n v="0"/>
    <n v="369"/>
    <n v="0"/>
    <n v="0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90.56"/>
    <n v="9.0560000000000002E-2"/>
    <m/>
    <n v="4.1666666666666664E-2"/>
    <n v="3.8333333333333337E-2"/>
    <n v="1.415"/>
    <n v="0"/>
    <n v="20"/>
    <s v="BASE DE DATOS"/>
  </r>
  <r>
    <s v="19"/>
    <x v="6"/>
    <s v="ELOR"/>
    <s v="33011093"/>
    <s v="33011093"/>
    <s v="EL"/>
    <s v="Cat.2.3512 Dita"/>
    <s v="S"/>
    <n v="0.5"/>
    <n v="0.32"/>
    <n v="35.520000000000003"/>
    <n v="130.63999999999999"/>
    <n v="166.16"/>
    <n v="19"/>
    <n v="648"/>
    <n v="0"/>
    <n v="94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66.16"/>
    <n v="0.16616"/>
    <m/>
    <n v="4.1666666666666664E-2"/>
    <n v="2.6666666666666668E-2"/>
    <n v="1.415"/>
    <n v="0"/>
    <n v="20"/>
    <s v="BASE DE DATOS"/>
  </r>
  <r>
    <s v="19"/>
    <x v="6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6"/>
    <s v="ELOR"/>
    <s v="33011093"/>
    <s v="33011093"/>
    <s v="EL"/>
    <s v="VolvoPenta TWD1643G"/>
    <s v="S"/>
    <n v="0.6"/>
    <n v="0.4"/>
    <n v="41.42"/>
    <n v="157.33000000000001"/>
    <n v="198.75"/>
    <n v="6"/>
    <n v="483"/>
    <n v="0"/>
    <n v="0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98.75"/>
    <n v="0.19875000000000001"/>
    <m/>
    <n v="7.4999999999999997E-2"/>
    <n v="0.05"/>
    <n v="1.415"/>
    <n v="0"/>
    <n v="20"/>
    <s v="BASE DE DATOS"/>
  </r>
  <r>
    <s v="19"/>
    <x v="6"/>
    <s v="ELOR"/>
    <s v="33011093"/>
    <s v="33011093"/>
    <s v="EL"/>
    <s v="Cat.5-C15-07183"/>
    <s v="S"/>
    <n v="0.45500000000000002"/>
    <n v="0.39"/>
    <n v="32.277999999999999"/>
    <n v="73.522000000000006"/>
    <n v="105.8"/>
    <n v="11"/>
    <n v="690"/>
    <n v="0"/>
    <n v="18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05.8"/>
    <n v="0.10579999999999999"/>
    <m/>
    <n v="3.7916666666666668E-2"/>
    <n v="3.2500000000000001E-2"/>
    <n v="1.415"/>
    <n v="1.4210854715202004E-14"/>
    <n v="20"/>
    <s v="BASE DE DATOS"/>
  </r>
  <r>
    <s v="19"/>
    <x v="6"/>
    <s v="ELOR"/>
    <s v="43096499"/>
    <s v="43096499"/>
    <s v="EL"/>
    <s v="Cat.C18 G6B20736"/>
    <s v="S"/>
    <n v="0.5"/>
    <n v="0.45"/>
    <n v="12.535"/>
    <n v="53.694000000000003"/>
    <n v="66.228999999999999"/>
    <n v="7"/>
    <n v="476"/>
    <n v="0"/>
    <n v="27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66.228999999999999"/>
    <n v="6.6228999999999996E-2"/>
    <m/>
    <n v="4.1666666666666664E-2"/>
    <n v="3.7499999999999999E-2"/>
    <n v="0.28699999999999998"/>
    <n v="0"/>
    <n v="20"/>
    <s v="BASE DE DATOS"/>
  </r>
  <r>
    <s v="19"/>
    <x v="6"/>
    <s v="ELOR"/>
    <s v="43096499"/>
    <s v="43096499"/>
    <s v="EL"/>
    <s v="Perkins 2506AE15TAG"/>
    <s v="S"/>
    <n v="0.46800000000000003"/>
    <n v="0.3"/>
    <n v="7.2889999999999997"/>
    <n v="22.82"/>
    <n v="30.109000000000002"/>
    <n v="15"/>
    <n v="269"/>
    <n v="0"/>
    <n v="26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30.109000000000002"/>
    <n v="3.0109E-2"/>
    <m/>
    <n v="3.9E-2"/>
    <n v="2.4999999999999998E-2"/>
    <n v="0.28699999999999998"/>
    <n v="0"/>
    <n v="20"/>
    <s v="BASE DE DATOS"/>
  </r>
  <r>
    <s v="19"/>
    <x v="6"/>
    <s v="ELOR"/>
    <s v="43094699"/>
    <s v="43094699"/>
    <s v="EL"/>
    <s v="Volvo Penta RVM364"/>
    <s v="S"/>
    <n v="0.36399999999999999"/>
    <n v="0.17"/>
    <n v="2.2850000000000001"/>
    <n v="15.997"/>
    <n v="18.282"/>
    <n v="11"/>
    <n v="179"/>
    <n v="0"/>
    <n v="3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8.282"/>
    <n v="1.8282E-2"/>
    <m/>
    <n v="3.0333333333333334E-2"/>
    <n v="1.4166666666666668E-2"/>
    <n v="0.51600000000000001"/>
    <n v="0"/>
    <n v="20"/>
    <s v="BASE DE DATOS"/>
  </r>
  <r>
    <s v="19"/>
    <x v="6"/>
    <s v="ELOR"/>
    <s v="43094699"/>
    <s v="43094699"/>
    <s v="EL"/>
    <s v="Volvo2 CAD1641GE"/>
    <s v="S"/>
    <n v="0.45600000000000002"/>
    <n v="0.33"/>
    <n v="10.680999999999999"/>
    <n v="74.766999999999996"/>
    <n v="85.447999999999993"/>
    <n v="8"/>
    <n v="487"/>
    <n v="0"/>
    <n v="25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85.447999999999993"/>
    <n v="8.5447999999999996E-2"/>
    <m/>
    <n v="3.7999999999999999E-2"/>
    <n v="2.75E-2"/>
    <n v="0.51600000000000001"/>
    <n v="0"/>
    <n v="20"/>
    <s v="BASE DE DATOS"/>
  </r>
  <r>
    <s v="19"/>
    <x v="6"/>
    <s v="ELOR"/>
    <s v="43094699"/>
    <s v="43094699"/>
    <s v="EL"/>
    <s v="Cat.5-3412STA-16860"/>
    <s v="S"/>
    <n v="0.72499999999999998"/>
    <n v="0.6"/>
    <n v="10.311999999999999"/>
    <n v="72.180999999999997"/>
    <n v="82.492999999999995"/>
    <n v="6"/>
    <n v="299"/>
    <n v="0"/>
    <n v="37"/>
    <m/>
    <x v="1"/>
    <s v="ELOR43094699Cat.5-3412STA-16860EL"/>
    <s v="Electro Oriente S. A."/>
    <s v="ELOR"/>
    <x v="2"/>
    <s v="C. T. Indiana"/>
    <x v="36"/>
    <s v="EL"/>
    <x v="0"/>
    <s v="Cat.5-3412STA-16860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82.492999999999995"/>
    <n v="8.2492999999999997E-2"/>
    <m/>
    <n v="0.12083333333333333"/>
    <n v="9.9999999999999992E-2"/>
    <n v="0.51600000000000001"/>
    <n v="0"/>
    <n v="20"/>
    <s v="BASE DE DATOS"/>
  </r>
  <r>
    <s v="19"/>
    <x v="6"/>
    <s v="ELOR"/>
    <s v="43094699"/>
    <s v="43094699"/>
    <s v="EL"/>
    <s v="Cat. C9-225"/>
    <s v="S"/>
    <n v="0.22500000000000001"/>
    <n v="0.22500000000000001"/>
    <n v="0.871"/>
    <n v="6.1"/>
    <n v="6.9710000000000001"/>
    <n v="0"/>
    <n v="193"/>
    <n v="0"/>
    <n v="0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6.9710000000000001"/>
    <n v="6.9709999999999998E-3"/>
    <m/>
    <n v="0"/>
    <n v="0"/>
    <n v="0.51600000000000001"/>
    <n v="0"/>
    <n v="20"/>
    <s v="BASE DE DATOS"/>
  </r>
  <r>
    <s v="19"/>
    <x v="6"/>
    <s v="ELOR"/>
    <s v="33011193"/>
    <s v="33011193"/>
    <s v="EL"/>
    <s v="CUMMINS"/>
    <s v="S"/>
    <n v="0.6"/>
    <n v="0.3"/>
    <n v="24.02"/>
    <n v="38.799999999999997"/>
    <n v="62.82"/>
    <n v="10"/>
    <n v="244"/>
    <n v="0"/>
    <n v="39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62.82"/>
    <n v="6.2820000000000001E-2"/>
    <m/>
    <n v="4.9999999999999996E-2"/>
    <n v="2.4999999999999998E-2"/>
    <n v="1.45"/>
    <n v="-7.1054273576010019E-15"/>
    <n v="20"/>
    <s v="BASE DE DATOS"/>
  </r>
  <r>
    <s v="19"/>
    <x v="6"/>
    <s v="ELOR"/>
    <s v="33011193"/>
    <s v="33011193"/>
    <s v="EL"/>
    <s v="MTU-1 1200DS Detroi"/>
    <s v="N"/>
    <n v="1.2250000000000001"/>
    <n v="0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6"/>
    <s v="ELOR"/>
    <s v="33011193"/>
    <s v="33011193"/>
    <s v="EL"/>
    <s v="MTU=2 1200DS Detroi"/>
    <s v="S"/>
    <n v="1.2250000000000001"/>
    <n v="1"/>
    <n v="346.83300000000003"/>
    <n v="91.308999999999997"/>
    <n v="438.142"/>
    <n v="9"/>
    <n v="715"/>
    <n v="0"/>
    <n v="84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38.142"/>
    <n v="0.43814199999999998"/>
    <m/>
    <n v="0.10208333333333335"/>
    <n v="8.3333333333333329E-2"/>
    <n v="1.45"/>
    <n v="5.6843418860808015E-14"/>
    <n v="20"/>
    <s v="BASE DE DATOS"/>
  </r>
  <r>
    <s v="19"/>
    <x v="6"/>
    <s v="ELOR"/>
    <s v="33011193"/>
    <s v="33011193"/>
    <s v="EL"/>
    <s v="Cat. 3512 Dita"/>
    <s v="S"/>
    <n v="0.5"/>
    <n v="0.25"/>
    <n v="41.994999999999997"/>
    <n v="11.055999999999999"/>
    <n v="53.051000000000002"/>
    <n v="7"/>
    <n v="197"/>
    <n v="0"/>
    <n v="0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53.051000000000002"/>
    <n v="5.3051000000000001E-2"/>
    <m/>
    <n v="4.1666666666666664E-2"/>
    <n v="2.0833333333333332E-2"/>
    <n v="1.45"/>
    <n v="-7.1054273576010019E-15"/>
    <n v="20"/>
    <s v="BASE DE DATOS"/>
  </r>
  <r>
    <s v="19"/>
    <x v="6"/>
    <s v="ELOR"/>
    <s v="33010993"/>
    <s v="33010993"/>
    <s v="EL"/>
    <s v="Cat.1-3512(.208)"/>
    <s v="S"/>
    <n v="0.5"/>
    <n v="0.25"/>
    <n v="0"/>
    <n v="1.2"/>
    <n v="1.2"/>
    <n v="0"/>
    <n v="2"/>
    <n v="0"/>
    <n v="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.2"/>
    <n v="1.1999999999999999E-3"/>
    <m/>
    <n v="4.1666666666666664E-2"/>
    <n v="2.0833333333333332E-2"/>
    <n v="1.5980000000000001"/>
    <n v="0"/>
    <n v="20"/>
    <s v="BASE DE DATOS"/>
  </r>
  <r>
    <s v="19"/>
    <x v="6"/>
    <s v="ELOR"/>
    <s v="33010993"/>
    <s v="33010993"/>
    <s v="EL"/>
    <s v="Cat.3-3512(.219)"/>
    <s v="S"/>
    <n v="0.5"/>
    <n v="0.35"/>
    <n v="0"/>
    <n v="0"/>
    <n v="0"/>
    <n v="0"/>
    <n v="0"/>
    <n v="0"/>
    <n v="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4999999999999998E-2"/>
    <n v="1.5980000000000001"/>
    <n v="0"/>
    <n v="20"/>
    <s v="BASE DE DATOS"/>
  </r>
  <r>
    <s v="19"/>
    <x v="6"/>
    <s v="ELOR"/>
    <s v="33010993"/>
    <s v="33010993"/>
    <s v="EL"/>
    <s v="MTU 1200DS"/>
    <s v="S"/>
    <n v="1.2250000000000001"/>
    <n v="1"/>
    <n v="0"/>
    <n v="6.1920000000000002"/>
    <n v="6.1920000000000002"/>
    <n v="0"/>
    <n v="11"/>
    <n v="0"/>
    <n v="0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6.1920000000000002"/>
    <n v="6.1920000000000005E-3"/>
    <m/>
    <n v="0.10208333333333335"/>
    <n v="8.3333333333333329E-2"/>
    <n v="1.5980000000000001"/>
    <n v="0"/>
    <n v="20"/>
    <s v="BASE DE DATOS"/>
  </r>
  <r>
    <s v="19"/>
    <x v="6"/>
    <s v="ELOR"/>
    <s v="33010993"/>
    <s v="33010993"/>
    <s v="EL"/>
    <s v="CUMMINS 4"/>
    <s v="S"/>
    <n v="0.6"/>
    <n v="0.45700000000000002"/>
    <n v="35.22"/>
    <n v="22.74"/>
    <n v="57.96"/>
    <n v="2"/>
    <n v="189"/>
    <n v="0"/>
    <n v="46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7.96"/>
    <n v="5.7959999999999998E-2"/>
    <m/>
    <n v="4.9999999999999996E-2"/>
    <n v="3.8083333333333337E-2"/>
    <n v="1.5980000000000001"/>
    <n v="-7.1054273576010019E-15"/>
    <n v="20"/>
    <s v="BASE DE DATOS"/>
  </r>
  <r>
    <s v="19"/>
    <x v="6"/>
    <s v="ELOR"/>
    <s v="33010993"/>
    <s v="33010993"/>
    <s v="EL"/>
    <s v="CAT 6-3516B-139"/>
    <s v="S"/>
    <n v="2"/>
    <n v="1"/>
    <n v="154.41800000000001"/>
    <n v="379.077"/>
    <n v="533.495"/>
    <n v="15"/>
    <n v="709"/>
    <n v="0"/>
    <n v="319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33.495"/>
    <n v="0.53349500000000005"/>
    <m/>
    <n v="0.16666666666666666"/>
    <n v="8.3333333333333329E-2"/>
    <n v="1.5980000000000001"/>
    <n v="0"/>
    <n v="20"/>
    <s v="BASE DE DATOS"/>
  </r>
  <r>
    <s v="19"/>
    <x v="6"/>
    <s v="ELOR"/>
    <s v="43094599"/>
    <s v="43094599"/>
    <s v="EL"/>
    <s v="CUMMINS_1 C200(050)"/>
    <s v="S"/>
    <n v="0.20799999999999999"/>
    <n v="0.15"/>
    <n v="4.7629999999999999"/>
    <n v="33.343000000000004"/>
    <n v="38.106000000000002"/>
    <n v="7"/>
    <n v="600"/>
    <n v="0"/>
    <n v="27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8.106000000000002"/>
    <n v="3.8106000000000001E-2"/>
    <m/>
    <n v="1.7333333333333333E-2"/>
    <n v="1.2499999999999999E-2"/>
    <n v="0.31"/>
    <n v="0"/>
    <n v="20"/>
    <s v="BASE DE DATOS"/>
  </r>
  <r>
    <s v="19"/>
    <x v="6"/>
    <s v="ELOR"/>
    <s v="43094599"/>
    <s v="43094599"/>
    <s v="EL"/>
    <s v="CUMMINS_2 C200(026)"/>
    <s v="S"/>
    <n v="0.20799999999999999"/>
    <n v="0.15"/>
    <n v="4.3920000000000003"/>
    <n v="30.74"/>
    <n v="35.131999999999998"/>
    <n v="7"/>
    <n v="557"/>
    <n v="0"/>
    <n v="25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5.131999999999998"/>
    <n v="3.5131999999999997E-2"/>
    <m/>
    <n v="1.7333333333333333E-2"/>
    <n v="1.2499999999999999E-2"/>
    <n v="0.31"/>
    <n v="0"/>
    <n v="20"/>
    <s v="BASE DE DATOS"/>
  </r>
  <r>
    <s v="19"/>
    <x v="6"/>
    <s v="ELOR"/>
    <s v="43094599"/>
    <s v="43094599"/>
    <s v="EL"/>
    <s v="Cat. C9-180"/>
    <s v="S"/>
    <n v="0.18"/>
    <n v="0.15"/>
    <n v="6.2249999999999996"/>
    <n v="43.573999999999998"/>
    <n v="49.798999999999999"/>
    <n v="8"/>
    <n v="463"/>
    <n v="0"/>
    <n v="22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9.798999999999999"/>
    <n v="4.9798999999999996E-2"/>
    <m/>
    <n v="1.4999999999999999E-2"/>
    <n v="1.2499999999999999E-2"/>
    <n v="0.31"/>
    <n v="0"/>
    <n v="20"/>
    <s v="BASE DE DATOS"/>
  </r>
  <r>
    <s v="19"/>
    <x v="6"/>
    <s v="ELOR"/>
    <s v="53023514"/>
    <s v="53023514"/>
    <s v="EL"/>
    <s v="OLYMPIAN"/>
    <s v="S"/>
    <n v="0.04"/>
    <n v="0.03"/>
    <n v="0.40600000000000003"/>
    <n v="2.4E-2"/>
    <n v="0.43"/>
    <n v="1"/>
    <n v="184"/>
    <n v="0"/>
    <n v="3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6"/>
    <s v="ELOR"/>
    <s v="43094599"/>
    <s v="43094599"/>
    <s v="EL"/>
    <s v="Volvo PentaTWD1010G"/>
    <s v="N"/>
    <n v="0.21"/>
    <n v="0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6"/>
    <s v="ELOR"/>
    <s v="33011093"/>
    <s v="33011093"/>
    <s v="EL"/>
    <s v="Cat.6 3516B 0141"/>
    <s v="N"/>
    <n v="2"/>
    <n v="0"/>
    <n v="0"/>
    <n v="0"/>
    <n v="0"/>
    <n v="0"/>
    <n v="0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.16666666666666666"/>
    <n v="9.9999999999999992E-2"/>
    <n v="1.415"/>
    <n v="0"/>
    <n v="20"/>
    <s v="BASE DE DATOS"/>
  </r>
  <r>
    <s v="19"/>
    <x v="6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6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6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6"/>
    <s v="ELOR"/>
    <s v="33011293"/>
    <s v="33011293"/>
    <s v="EL"/>
    <s v="CAT.D-3512"/>
    <s v="S"/>
    <n v="0.52"/>
    <n v="0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6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6"/>
    <s v="ELOR"/>
    <s v="43047494"/>
    <s v="43047494"/>
    <s v="EL"/>
    <s v="CAT C-18"/>
    <s v="S"/>
    <n v="0.5"/>
    <n v="0.5"/>
    <n v="35.31"/>
    <n v="0"/>
    <n v="35.31"/>
    <n v="5"/>
    <n v="145"/>
    <n v="0"/>
    <n v="1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5.31"/>
    <n v="3.5310000000000001E-2"/>
    <m/>
    <n v="4.1666666666666664E-2"/>
    <n v="4.1666666666666664E-2"/>
    <n v="0.997"/>
    <n v="0"/>
    <n v="20"/>
    <s v="BASE DE DATOS"/>
  </r>
  <r>
    <s v="19"/>
    <x v="6"/>
    <s v="ELOR"/>
    <s v="43047494"/>
    <s v="43047494"/>
    <s v="EL"/>
    <s v="Cat. D-3512&lt;G3&gt;"/>
    <s v="S"/>
    <n v="0.5"/>
    <n v="0.45"/>
    <n v="28.431000000000001"/>
    <n v="0"/>
    <n v="28.431000000000001"/>
    <n v="0"/>
    <n v="247"/>
    <n v="3"/>
    <n v="15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28.431000000000001"/>
    <n v="2.8431000000000001E-2"/>
    <m/>
    <n v="4.1666666666666664E-2"/>
    <n v="3.7499999999999999E-2"/>
    <n v="0.997"/>
    <n v="0"/>
    <n v="20"/>
    <s v="BASE DE DATOS"/>
  </r>
  <r>
    <s v="19"/>
    <x v="6"/>
    <s v="ELOR"/>
    <s v="43047494"/>
    <s v="43047494"/>
    <s v="EL"/>
    <s v="Volvo Penta TAD1630"/>
    <s v="S"/>
    <n v="0.4"/>
    <n v="0.4"/>
    <n v="0"/>
    <n v="40.389000000000003"/>
    <n v="40.389000000000003"/>
    <n v="5"/>
    <n v="114"/>
    <n v="0"/>
    <n v="79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0.389000000000003"/>
    <n v="4.0389000000000001E-2"/>
    <m/>
    <n v="3.3333333333333333E-2"/>
    <n v="3.3333333333333333E-2"/>
    <n v="0.997"/>
    <n v="0"/>
    <n v="20"/>
    <s v="BASE DE DATOS"/>
  </r>
  <r>
    <s v="19"/>
    <x v="6"/>
    <s v="ELNM"/>
    <s v="53002696"/>
    <s v="53002696"/>
    <s v="EL"/>
    <s v="1"/>
    <s v="S"/>
    <n v="0.7"/>
    <n v="0.5"/>
    <n v="0.04"/>
    <n v="8.1"/>
    <n v="8.14"/>
    <n v="0"/>
    <n v="45.45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8.14"/>
    <n v="8.1400000000000014E-3"/>
    <m/>
    <n v="5.8333333333333327E-2"/>
    <n v="4.1666666666666664E-2"/>
    <n v="0.51900000000000002"/>
    <n v="-1.7763568394002505E-15"/>
    <n v="55"/>
    <s v="BASE DE DATOS"/>
  </r>
  <r>
    <s v="19"/>
    <x v="6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6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6"/>
    <s v="ELC"/>
    <s v="53203411"/>
    <s v="53203411"/>
    <s v="EL"/>
    <s v="CUMMINS"/>
    <s v="S"/>
    <n v="0.1"/>
    <n v="0.1"/>
    <n v="6.4000000000000001E-2"/>
    <n v="1.131"/>
    <n v="1.1950000000000001"/>
    <n v="0"/>
    <n v="19.77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1950000000000001"/>
    <n v="1.1950000000000001E-3"/>
    <m/>
    <n v="1.1111111111111112E-2"/>
    <n v="1.1111111111111112E-2"/>
    <n v="1.1080000000000001"/>
    <n v="0"/>
    <n v="25"/>
    <s v="BASE DE DATOS"/>
  </r>
  <r>
    <s v="19"/>
    <x v="6"/>
    <s v="ELC"/>
    <s v="53203411"/>
    <s v="53203411"/>
    <s v="EL"/>
    <s v="CAT-M2"/>
    <s v="S"/>
    <n v="0.5"/>
    <n v="0.5"/>
    <n v="0.23100000000000001"/>
    <n v="3.2149999999999999"/>
    <n v="3.4460000000000002"/>
    <n v="0"/>
    <n v="23.9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3.4460000000000002"/>
    <n v="3.4460000000000003E-3"/>
    <m/>
    <n v="5.5555555555555552E-2"/>
    <n v="5.5555555555555552E-2"/>
    <n v="1.1080000000000001"/>
    <n v="-4.4408920985006262E-16"/>
    <n v="25"/>
    <s v="BASE DE DATOS"/>
  </r>
  <r>
    <s v="19"/>
    <x v="6"/>
    <s v="ELC"/>
    <s v="53203411"/>
    <s v="53203411"/>
    <s v="EL"/>
    <s v="VOLVO-M1"/>
    <s v="S"/>
    <n v="0.5"/>
    <n v="0.5"/>
    <n v="0.28000000000000003"/>
    <n v="3.2349999999999999"/>
    <n v="3.5150000000000001"/>
    <n v="0"/>
    <n v="23.63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3.5150000000000001"/>
    <n v="3.5150000000000003E-3"/>
    <m/>
    <n v="4.1666666666666664E-2"/>
    <n v="4.1666666666666664E-2"/>
    <n v="1.1080000000000001"/>
    <n v="-4.4408920985006262E-16"/>
    <n v="25"/>
    <s v="BASE DE DATOS"/>
  </r>
  <r>
    <s v="19"/>
    <x v="6"/>
    <s v="ELC"/>
    <s v="53203411"/>
    <s v="53203411"/>
    <s v="EL"/>
    <s v="DETROIT-M1"/>
    <s v="S"/>
    <n v="0.5"/>
    <n v="0.5"/>
    <n v="9.2999999999999999E-2"/>
    <n v="1.8080000000000001"/>
    <n v="1.901"/>
    <n v="0"/>
    <n v="14.5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901"/>
    <n v="1.9010000000000001E-3"/>
    <m/>
    <n v="5.5555555555555552E-2"/>
    <n v="5.5555555555555552E-2"/>
    <n v="1.1080000000000001"/>
    <n v="0"/>
    <n v="25"/>
    <s v="BASE DE DATOS"/>
  </r>
  <r>
    <s v="19"/>
    <x v="6"/>
    <s v="ELC"/>
    <s v="53200705"/>
    <s v="53200705"/>
    <s v="EL"/>
    <s v="CAT-C27M1"/>
    <s v="S"/>
    <n v="0.75"/>
    <n v="0.5"/>
    <n v="0"/>
    <n v="0"/>
    <n v="0"/>
    <n v="0"/>
    <n v="0"/>
    <n v="0"/>
    <n v="0"/>
    <m/>
    <x v="1"/>
    <s v="ELC53200705CAT-C27M1EL"/>
    <s v="Electro Centro S. A."/>
    <s v="ELC"/>
    <x v="1"/>
    <s v="C. T. PASCO"/>
    <x v="88"/>
    <s v="EL"/>
    <x v="0"/>
    <s v="CAT-C27M1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6"/>
    <s v="ELC"/>
    <s v="53200705"/>
    <s v="53200705"/>
    <s v="EL"/>
    <s v="CAT-C27M2"/>
    <s v="S"/>
    <n v="0.75"/>
    <n v="0.5"/>
    <n v="0"/>
    <n v="0"/>
    <n v="0"/>
    <n v="0"/>
    <n v="0"/>
    <n v="0"/>
    <n v="0"/>
    <m/>
    <x v="1"/>
    <s v="ELC53200705CAT-C27M2EL"/>
    <s v="Electro Centro S. A."/>
    <s v="ELC"/>
    <x v="1"/>
    <s v="C. T. PASCO"/>
    <x v="88"/>
    <s v="EL"/>
    <x v="0"/>
    <s v="CAT-C27M2"/>
    <x v="0"/>
    <n v="0"/>
    <s v="Operativo"/>
    <s v="Distribuidora"/>
    <x v="0"/>
    <x v="0"/>
    <s v="NO COES"/>
    <x v="0"/>
    <s v="Estatal"/>
    <s v="PASCO"/>
    <s v="PASCO"/>
    <s v="PASCO"/>
    <s v="PASCO, YANACANCHA, HURIACA"/>
    <n v="0"/>
    <s v="Diésel"/>
    <n v="0"/>
    <n v="0"/>
    <n v="0"/>
    <x v="0"/>
    <s v="MWh"/>
    <n v="0"/>
    <n v="0"/>
    <m/>
    <n v="0"/>
    <n v="0"/>
    <n v="0.245"/>
    <n v="0"/>
    <n v="25"/>
    <s v="BASE DE DATOS"/>
  </r>
  <r>
    <s v="19"/>
    <x v="6"/>
    <s v="ENEDIS"/>
    <s v="53014599"/>
    <s v="53014599"/>
    <s v="EL"/>
    <s v="Luvegi 700kW"/>
    <s v="S"/>
    <n v="0.7"/>
    <n v="0.7"/>
    <n v="10.433"/>
    <n v="1.325"/>
    <n v="11.757999999999999"/>
    <n v="0"/>
    <n v="24"/>
    <n v="0"/>
    <n v="0"/>
    <m/>
    <x v="1"/>
    <s v="ENEDIS53014599Luvegi 700kWEL"/>
    <s v="ENEL Distribución Perú S.A.A."/>
    <s v="ENEL DISTRIBUCION"/>
    <x v="21"/>
    <s v="C. T. Ravira-Pacaraos"/>
    <x v="78"/>
    <s v="EL"/>
    <x v="0"/>
    <s v="Luvegi 700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11.757999999999999"/>
    <n v="1.1757999999999999E-2"/>
    <m/>
    <n v="0.35"/>
    <n v="0.35"/>
    <n v="0.52"/>
    <n v="0"/>
    <n v="43"/>
    <s v="BASE DE DATOS"/>
  </r>
  <r>
    <s v="19"/>
    <x v="6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6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6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6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6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6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6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6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6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6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6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6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6"/>
    <s v="ELNO"/>
    <s v="33281811"/>
    <s v="33281811"/>
    <s v="TG"/>
    <s v="TG01"/>
    <s v="S"/>
    <n v="31"/>
    <n v="26.838999999999999"/>
    <n v="3672.547"/>
    <n v="17230.296999999999"/>
    <n v="20902.844000000001"/>
    <n v="0"/>
    <n v="744"/>
    <n v="744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20902.844000000001"/>
    <n v="20.902844000000002"/>
    <m/>
    <n v="2.5833333333333335"/>
    <n v="2.2365833333333334"/>
    <n v="29.370999999999999"/>
    <n v="-3.637978807091713E-12"/>
    <n v="26"/>
    <s v="BASE DE DATOS"/>
  </r>
  <r>
    <s v="19"/>
    <x v="6"/>
    <s v="GENRNT"/>
    <s v="33372916"/>
    <s v="33372916"/>
    <s v="EL"/>
    <s v="G-1"/>
    <s v="S"/>
    <n v="11.6"/>
    <n v="11.124000000000001"/>
    <n v="1043.9459999999999"/>
    <n v="2121.0329999999999"/>
    <n v="3164.9789999999998"/>
    <n v="82"/>
    <n v="379"/>
    <n v="0"/>
    <n v="850.71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164.9789999999998"/>
    <n v="3.1649789999999998"/>
    <m/>
    <n v="0.96666666666666667"/>
    <n v="0.9275000000000001"/>
    <n v="62.497999999999998"/>
    <n v="0"/>
    <n v="52"/>
    <s v="BASE DE DATOS"/>
  </r>
  <r>
    <s v="19"/>
    <x v="6"/>
    <s v="GENRNT"/>
    <s v="33372916"/>
    <s v="33372916"/>
    <s v="EL"/>
    <s v="G-2"/>
    <s v="S"/>
    <n v="11.6"/>
    <n v="10.958"/>
    <n v="1096.366"/>
    <n v="2916.558"/>
    <n v="4012.924"/>
    <n v="131.83000000000001"/>
    <n v="471"/>
    <n v="4.3899999999999997"/>
    <n v="668.17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012.924"/>
    <n v="4.0129239999999999"/>
    <m/>
    <n v="0.96666666666666667"/>
    <n v="0.91683333333333339"/>
    <n v="62.497999999999998"/>
    <n v="0"/>
    <n v="52"/>
    <s v="BASE DE DATOS"/>
  </r>
  <r>
    <s v="19"/>
    <x v="6"/>
    <s v="GENRNT"/>
    <s v="33372916"/>
    <s v="33372916"/>
    <s v="EL"/>
    <s v="G-3"/>
    <s v="S"/>
    <n v="11.6"/>
    <n v="11.334"/>
    <n v="997.50300000000004"/>
    <n v="2549.4380000000001"/>
    <n v="3546.9409999999998"/>
    <n v="125.66"/>
    <n v="428"/>
    <n v="0"/>
    <n v="443.6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546.9409999999998"/>
    <n v="3.5469409999999999"/>
    <m/>
    <n v="0.96666666666666667"/>
    <n v="0.9448333333333333"/>
    <n v="62.497999999999998"/>
    <n v="4.5474735088646412E-13"/>
    <n v="52"/>
    <s v="BASE DE DATOS"/>
  </r>
  <r>
    <s v="19"/>
    <x v="6"/>
    <s v="GENRNT"/>
    <s v="33372916"/>
    <s v="33372916"/>
    <s v="EL"/>
    <s v="G-4"/>
    <s v="S"/>
    <n v="11.6"/>
    <n v="11.143000000000001"/>
    <n v="1132.4880000000001"/>
    <n v="3885.377"/>
    <n v="5017.8649999999998"/>
    <n v="84.75"/>
    <n v="590"/>
    <n v="0"/>
    <n v="737.41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017.8649999999998"/>
    <n v="5.0178649999999996"/>
    <m/>
    <n v="0.96666666666666667"/>
    <n v="0.92858333333333343"/>
    <n v="62.497999999999998"/>
    <n v="0"/>
    <n v="52"/>
    <s v="BASE DE DATOS"/>
  </r>
  <r>
    <s v="19"/>
    <x v="6"/>
    <s v="GENRNT"/>
    <s v="33372916"/>
    <s v="33372916"/>
    <s v="EL"/>
    <s v="G-5"/>
    <s v="S"/>
    <n v="11.6"/>
    <n v="11.194000000000001"/>
    <n v="1269.346"/>
    <n v="3504.1840000000002"/>
    <n v="4773.53"/>
    <n v="75"/>
    <n v="565"/>
    <n v="0"/>
    <n v="666.19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73.53"/>
    <n v="4.7735300000000001"/>
    <m/>
    <n v="0.96666666666666667"/>
    <n v="0.9328333333333334"/>
    <n v="62.497999999999998"/>
    <n v="9.0949470177292824E-13"/>
    <n v="52"/>
    <s v="BASE DE DATOS"/>
  </r>
  <r>
    <s v="19"/>
    <x v="6"/>
    <s v="GENRNT"/>
    <s v="33372916"/>
    <s v="33372916"/>
    <s v="EL"/>
    <s v="G-6"/>
    <s v="S"/>
    <n v="11.6"/>
    <n v="11.186"/>
    <n v="353.99099999999999"/>
    <n v="1206.643"/>
    <n v="1560.634"/>
    <n v="268.39999999999998"/>
    <n v="174"/>
    <n v="0"/>
    <n v="334.89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560.634"/>
    <n v="1.5606340000000001"/>
    <m/>
    <n v="0.96666666666666667"/>
    <n v="0.9321666666666667"/>
    <n v="62.497999999999998"/>
    <n v="0"/>
    <n v="52"/>
    <s v="BASE DE DATOS"/>
  </r>
  <r>
    <s v="19"/>
    <x v="6"/>
    <s v="GENRNT"/>
    <s v="33372916"/>
    <s v="33372916"/>
    <s v="EL"/>
    <s v="G-7"/>
    <s v="S"/>
    <n v="11.6"/>
    <n v="11.159000000000001"/>
    <n v="1222.441"/>
    <n v="4502.1180000000004"/>
    <n v="5724.5590000000002"/>
    <n v="109.98"/>
    <n v="601"/>
    <n v="10.29"/>
    <n v="797.4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724.5590000000002"/>
    <n v="5.7245590000000002"/>
    <m/>
    <n v="0.96666666666666667"/>
    <n v="0.92991666666666672"/>
    <n v="62.497999999999998"/>
    <n v="0"/>
    <n v="52"/>
    <s v="BASE DE DATOS"/>
  </r>
  <r>
    <s v="19"/>
    <x v="6"/>
    <s v="SDFENE"/>
    <s v="33149607"/>
    <s v="33149607"/>
    <s v="TV"/>
    <s v="TV1"/>
    <s v="S"/>
    <n v="5.42"/>
    <n v="5"/>
    <n v="387.53199999999998"/>
    <n v="1830.3440000000001"/>
    <n v="2217.8760000000002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217.8760000000002"/>
    <n v="2.2178760000000004"/>
    <m/>
    <n v="0.45166666666666666"/>
    <n v="0.41666666666666669"/>
    <n v="29.332999999999998"/>
    <n v="0"/>
    <n v="74"/>
    <s v="BASE DE DATOS"/>
  </r>
  <r>
    <s v="19"/>
    <x v="6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6"/>
    <s v="SDFENE"/>
    <s v="33149607"/>
    <s v="33149607"/>
    <s v="TG"/>
    <s v="TG1"/>
    <s v="S"/>
    <n v="31"/>
    <n v="28.445"/>
    <n v="3678.23"/>
    <n v="16906.432000000001"/>
    <n v="20584.662"/>
    <n v="20.350000000000001"/>
    <n v="723.35"/>
    <n v="0.3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584.662"/>
    <n v="20.584662000000002"/>
    <m/>
    <n v="2.5833333333333335"/>
    <n v="2.3704166666666668"/>
    <n v="29.332999999999998"/>
    <n v="0"/>
    <n v="74"/>
    <s v="BASE DE DATOS"/>
  </r>
  <r>
    <s v="19"/>
    <x v="6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6"/>
    <s v="ELSM"/>
    <s v="53024517"/>
    <s v="53024517"/>
    <s v="EL"/>
    <s v="G1"/>
    <s v="S"/>
    <n v="9.6"/>
    <n v="9.3409999999999993"/>
    <n v="986.5"/>
    <n v="4494.04"/>
    <n v="5480.54"/>
    <n v="9.31"/>
    <n v="689.96"/>
    <n v="0.15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480.54"/>
    <n v="5.4805399999999995"/>
    <m/>
    <n v="0.79999999999999993"/>
    <n v="0.77841666666666665"/>
    <n v="18.695180000000001"/>
    <n v="0"/>
    <n v="19"/>
    <s v="BASE DE DATOS"/>
  </r>
  <r>
    <s v="19"/>
    <x v="6"/>
    <s v="ELSM"/>
    <s v="53024517"/>
    <s v="53024517"/>
    <s v="EL"/>
    <s v="G2"/>
    <s v="S"/>
    <n v="9.6"/>
    <n v="9.3409999999999993"/>
    <n v="972.07"/>
    <n v="4428.34"/>
    <n v="5400.41"/>
    <n v="21.27"/>
    <n v="683.96"/>
    <n v="2.0299999999999998"/>
    <n v="0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400.41"/>
    <n v="5.4004099999999999"/>
    <m/>
    <n v="0.79999999999999993"/>
    <n v="0.77841666666666665"/>
    <n v="18.695180000000001"/>
    <n v="0"/>
    <n v="19"/>
    <s v="BASE DE DATOS"/>
  </r>
  <r>
    <s v="19"/>
    <x v="6"/>
    <s v="ELSM"/>
    <s v="XXXXXXXX"/>
    <s v="XXXXXXXX"/>
    <s v="EL"/>
    <s v="G1"/>
    <s v="S"/>
    <n v="9.6"/>
    <n v="9.3409999999999993"/>
    <n v="880.87"/>
    <n v="3313.76"/>
    <n v="4194.63"/>
    <n v="0"/>
    <n v="517.69000000000005"/>
    <n v="1.4"/>
    <n v="0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194.63"/>
    <n v="4.1946300000000001"/>
    <m/>
    <n v="1.0666666666666667"/>
    <n v="1.0378888888888889"/>
    <n v="18.774999999999999"/>
    <n v="0"/>
    <n v="19"/>
    <s v="BASE DE DATOS"/>
  </r>
  <r>
    <s v="19"/>
    <x v="6"/>
    <s v="ELSM"/>
    <s v="XXXXXXXX"/>
    <s v="XXXXXXXX"/>
    <s v="EL"/>
    <s v="G2"/>
    <s v="S"/>
    <n v="9.6"/>
    <n v="9.3409999999999993"/>
    <n v="881.86"/>
    <n v="3317.45"/>
    <n v="4199.3100000000004"/>
    <n v="0"/>
    <n v="519.08000000000004"/>
    <n v="0"/>
    <n v="0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199.3100000000004"/>
    <n v="4.1993100000000005"/>
    <m/>
    <n v="1.0666666666666667"/>
    <n v="1.0378888888888889"/>
    <n v="18.774999999999999"/>
    <n v="-9.0949470177292824E-13"/>
    <n v="19"/>
    <s v="BASE DE DATOS"/>
  </r>
  <r>
    <s v="19"/>
    <x v="7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7"/>
    <s v="ELSM"/>
    <s v="53024517"/>
    <s v="53024517"/>
    <s v="EL"/>
    <s v="G1"/>
    <s v="S"/>
    <n v="9.6"/>
    <n v="9.3409999999999993"/>
    <n v="1057.48"/>
    <n v="4508.22"/>
    <n v="5565.7"/>
    <n v="0.56999999999999995"/>
    <n v="699.15"/>
    <n v="0.39"/>
    <n v="165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565.7"/>
    <n v="5.5656999999999996"/>
    <m/>
    <n v="0.79999999999999993"/>
    <n v="0.77841666666666665"/>
    <n v="18.695180000000001"/>
    <n v="9.0949470177292824E-13"/>
    <n v="19"/>
    <s v="BASE DE DATOS"/>
  </r>
  <r>
    <s v="19"/>
    <x v="7"/>
    <s v="ELSM"/>
    <s v="53024517"/>
    <s v="53024517"/>
    <s v="EL"/>
    <s v="G2"/>
    <s v="S"/>
    <n v="9.6"/>
    <n v="9.3409999999999993"/>
    <n v="991.59"/>
    <n v="4227.29"/>
    <n v="5218.88"/>
    <n v="23.98"/>
    <n v="661.41"/>
    <n v="16.18"/>
    <n v="55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218.88"/>
    <n v="5.2188800000000004"/>
    <m/>
    <n v="0.79999999999999993"/>
    <n v="0.77841666666666665"/>
    <n v="18.695180000000001"/>
    <n v="0"/>
    <n v="19"/>
    <s v="BASE DE DATOS"/>
  </r>
  <r>
    <s v="19"/>
    <x v="7"/>
    <s v="ELSM"/>
    <s v="XXXXXXXX"/>
    <s v="XXXXXXXX"/>
    <s v="EL"/>
    <s v="G1"/>
    <s v="S"/>
    <n v="9.6"/>
    <n v="9.3409999999999993"/>
    <n v="793.45"/>
    <n v="3382.59"/>
    <n v="4176.04"/>
    <n v="7"/>
    <n v="518.20000000000005"/>
    <n v="0"/>
    <n v="224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176.04"/>
    <n v="4.1760399999999995"/>
    <m/>
    <n v="1.0666666666666667"/>
    <n v="1.0378888888888889"/>
    <n v="18.774999999999999"/>
    <n v="0"/>
    <n v="19"/>
    <s v="BASE DE DATOS"/>
  </r>
  <r>
    <s v="19"/>
    <x v="7"/>
    <s v="ELSM"/>
    <s v="XXXXXXXX"/>
    <s v="XXXXXXXX"/>
    <s v="EL"/>
    <s v="G2"/>
    <s v="S"/>
    <n v="9.6"/>
    <n v="9.3409999999999993"/>
    <n v="791.68"/>
    <n v="3375.06"/>
    <n v="4166.74"/>
    <n v="7"/>
    <n v="518.20000000000005"/>
    <n v="0"/>
    <n v="330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166.74"/>
    <n v="4.1667399999999999"/>
    <m/>
    <n v="1.0666666666666667"/>
    <n v="1.0378888888888889"/>
    <n v="18.774999999999999"/>
    <n v="0"/>
    <n v="19"/>
    <s v="BASE DE DATOS"/>
  </r>
  <r>
    <s v="19"/>
    <x v="7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7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7"/>
    <s v="ELC"/>
    <s v="33009493"/>
    <s v="33009493"/>
    <s v="EL"/>
    <s v="CAT-C27M1"/>
    <s v="S"/>
    <n v="0.75"/>
    <n v="0.5"/>
    <n v="9.7530000000000001"/>
    <n v="1.17"/>
    <n v="10.923"/>
    <n v="0"/>
    <n v="22.92"/>
    <n v="0"/>
    <n v="0"/>
    <m/>
    <x v="1"/>
    <s v="ELC33009493CAT-C27M1EL"/>
    <s v="Electro Centro S. A."/>
    <s v="ELC"/>
    <x v="1"/>
    <s v="CT Satipo"/>
    <x v="3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10.923"/>
    <n v="1.0923E-2"/>
    <m/>
    <n v="0"/>
    <n v="0"/>
    <n v="0.503"/>
    <n v="0"/>
    <n v="25"/>
    <s v="BASE DE DATOS"/>
  </r>
  <r>
    <s v="19"/>
    <x v="7"/>
    <s v="ELC"/>
    <s v="53203411"/>
    <s v="53203411"/>
    <s v="EL"/>
    <s v="CUMMINS"/>
    <s v="S"/>
    <n v="0.1"/>
    <n v="0.1"/>
    <n v="1.214"/>
    <n v="1.127"/>
    <n v="2.3410000000000002"/>
    <n v="0"/>
    <n v="41.78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2.3410000000000002"/>
    <n v="2.3410000000000002E-3"/>
    <m/>
    <n v="1.1111111111111112E-2"/>
    <n v="1.1111111111111112E-2"/>
    <n v="1.1080000000000001"/>
    <n v="0"/>
    <n v="25"/>
    <s v="BASE DE DATOS"/>
  </r>
  <r>
    <s v="19"/>
    <x v="7"/>
    <s v="ELC"/>
    <s v="53203411"/>
    <s v="53203411"/>
    <s v="EL"/>
    <s v="CAT-M2"/>
    <s v="S"/>
    <n v="0.5"/>
    <n v="0.5"/>
    <n v="6.2080000000000002"/>
    <n v="17.55"/>
    <n v="23.757999999999999"/>
    <n v="0"/>
    <n v="123.08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23.757999999999999"/>
    <n v="2.3757999999999998E-2"/>
    <m/>
    <n v="5.5555555555555552E-2"/>
    <n v="5.5555555555555552E-2"/>
    <n v="1.1080000000000001"/>
    <n v="3.5527136788005009E-15"/>
    <n v="25"/>
    <s v="BASE DE DATOS"/>
  </r>
  <r>
    <s v="19"/>
    <x v="7"/>
    <s v="ELC"/>
    <s v="53203411"/>
    <s v="53203411"/>
    <s v="EL"/>
    <s v="VOLVO-M1"/>
    <s v="S"/>
    <n v="0.5"/>
    <n v="0.5"/>
    <n v="3.633"/>
    <n v="8.1539999999999999"/>
    <n v="11.787000000000001"/>
    <n v="0"/>
    <n v="70.25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1.787000000000001"/>
    <n v="1.1787000000000001E-2"/>
    <m/>
    <n v="4.1666666666666664E-2"/>
    <n v="4.1666666666666664E-2"/>
    <n v="1.1080000000000001"/>
    <n v="-1.7763568394002505E-15"/>
    <n v="25"/>
    <s v="BASE DE DATOS"/>
  </r>
  <r>
    <s v="19"/>
    <x v="7"/>
    <s v="ELC"/>
    <s v="53203411"/>
    <s v="53203411"/>
    <s v="EL"/>
    <s v="DETROIT-M1"/>
    <s v="S"/>
    <n v="0.5"/>
    <n v="0.5"/>
    <n v="3.0169999999999999"/>
    <n v="1.881"/>
    <n v="4.8979999999999997"/>
    <n v="0"/>
    <n v="23.02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4.8979999999999997"/>
    <n v="4.8979999999999996E-3"/>
    <m/>
    <n v="5.5555555555555552E-2"/>
    <n v="5.5555555555555552E-2"/>
    <n v="1.1080000000000001"/>
    <n v="0"/>
    <n v="25"/>
    <s v="BASE DE DATOS"/>
  </r>
  <r>
    <s v="19"/>
    <x v="7"/>
    <s v="ELC"/>
    <s v="53022212"/>
    <s v="53022212"/>
    <s v="EL"/>
    <s v="CAT-C27M2"/>
    <s v="S"/>
    <n v="0.75"/>
    <n v="0.5"/>
    <n v="0"/>
    <n v="0"/>
    <n v="0"/>
    <n v="0"/>
    <n v="0"/>
    <n v="0"/>
    <n v="0"/>
    <m/>
    <x v="1"/>
    <s v="ELC53022212CAT-C27M2EL"/>
    <s v="Electro Centro S. A."/>
    <s v="ELC"/>
    <x v="1"/>
    <s v="CT Huancayo"/>
    <x v="5"/>
    <s v="EL"/>
    <x v="0"/>
    <s v="CAT-C27M2"/>
    <x v="0"/>
    <n v="0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5"/>
    <n v="0.1"/>
    <n v="0"/>
    <n v="0"/>
    <n v="25"/>
    <s v="BASE DE DATOS"/>
  </r>
  <r>
    <s v="19"/>
    <x v="7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7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7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7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7"/>
    <s v="ELOR"/>
    <s v="65010914"/>
    <s v="65010914"/>
    <s v="EL"/>
    <s v="GRUPO 1"/>
    <s v="S"/>
    <n v="1.1000000000000001"/>
    <n v="1"/>
    <n v="39.624000000000002"/>
    <n v="0"/>
    <n v="39.624000000000002"/>
    <n v="0"/>
    <n v="72.7"/>
    <n v="0"/>
    <n v="0"/>
    <m/>
    <x v="1"/>
    <s v="ELOR65010914GRUPO 1EL"/>
    <s v="Electro Oriente S. A."/>
    <s v="ELOR"/>
    <x v="2"/>
    <s v="C. T. Juan Velazco Alvarado"/>
    <x v="108"/>
    <s v="EL"/>
    <x v="0"/>
    <s v="GRUPO 1"/>
    <x v="0"/>
    <s v="Instalado"/>
    <s v="Operativo"/>
    <s v="Distribuidora"/>
    <x v="0"/>
    <x v="1"/>
    <s v="NO COES"/>
    <x v="0"/>
    <s v="Estatal"/>
    <s v="AMAZONAS"/>
    <s v="AMAZONAS"/>
    <s v="CONDORCANQUI"/>
    <s v="SANTA MARÍA DE NIEVA"/>
    <s v="JUAN VELAZCO ALVARADO"/>
    <s v="Diésel"/>
    <n v="0"/>
    <n v="0"/>
    <n v="0"/>
    <x v="0"/>
    <s v="MWh"/>
    <n v="39.624000000000002"/>
    <n v="3.9623999999999999E-2"/>
    <m/>
    <n v="0.18333333333333335"/>
    <n v="0.13333333333333333"/>
    <n v="0.83"/>
    <n v="0"/>
    <n v="20"/>
    <s v="BASE DE DATOS"/>
  </r>
  <r>
    <s v="19"/>
    <x v="7"/>
    <s v="ELOR"/>
    <s v="53200204"/>
    <s v="53200204"/>
    <s v="EL"/>
    <s v="Cat-1_3512"/>
    <s v="S"/>
    <n v="0.5"/>
    <n v="0.35"/>
    <n v="12.746"/>
    <n v="0"/>
    <n v="12.746"/>
    <n v="0"/>
    <n v="42.86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12.746"/>
    <n v="1.2746E-2"/>
    <m/>
    <n v="4.1666666666666664E-2"/>
    <n v="2.9166666666666664E-2"/>
    <n v="2.1"/>
    <n v="0"/>
    <n v="20"/>
    <s v="BASE DE DATOS"/>
  </r>
  <r>
    <s v="19"/>
    <x v="7"/>
    <s v="ELOR"/>
    <s v="53200204"/>
    <s v="53200204"/>
    <s v="EL"/>
    <s v="Cat-2_3512"/>
    <s v="S"/>
    <n v="0.5"/>
    <n v="0.35"/>
    <n v="10.552"/>
    <n v="0"/>
    <n v="10.552"/>
    <n v="0"/>
    <n v="32.21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10.552"/>
    <n v="1.0551999999999999E-2"/>
    <m/>
    <n v="4.1666666666666664E-2"/>
    <n v="2.9166666666666664E-2"/>
    <n v="2.1"/>
    <n v="0"/>
    <n v="20"/>
    <s v="BASE DE DATOS"/>
  </r>
  <r>
    <s v="19"/>
    <x v="7"/>
    <s v="ELOR"/>
    <s v="53200204"/>
    <s v="53200204"/>
    <s v="EL"/>
    <s v="CAT3_3516"/>
    <s v="S"/>
    <n v="2"/>
    <n v="0.9"/>
    <n v="26.103000000000002"/>
    <n v="0"/>
    <n v="26.103000000000002"/>
    <n v="0"/>
    <n v="27.87"/>
    <n v="0"/>
    <n v="8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26.103000000000002"/>
    <n v="2.6103000000000001E-2"/>
    <m/>
    <n v="0.16666666666666666"/>
    <n v="7.4999999999999997E-2"/>
    <n v="2.1"/>
    <n v="0"/>
    <n v="20"/>
    <s v="BASE DE DATOS"/>
  </r>
  <r>
    <s v="19"/>
    <x v="7"/>
    <s v="ELOR"/>
    <s v="53200204"/>
    <s v="53200204"/>
    <s v="EL"/>
    <s v="DETROIT"/>
    <s v="S"/>
    <n v="0.45"/>
    <n v="0.3"/>
    <n v="8.2509999999999994"/>
    <n v="0"/>
    <n v="8.2509999999999994"/>
    <n v="0"/>
    <n v="46.72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8.2509999999999994"/>
    <n v="8.2509999999999997E-3"/>
    <m/>
    <n v="3.7499999999999999E-2"/>
    <n v="2.4999999999999998E-2"/>
    <n v="2.1"/>
    <n v="0"/>
    <n v="20"/>
    <s v="BASE DE DATOS"/>
  </r>
  <r>
    <s v="19"/>
    <x v="7"/>
    <s v="ELOR"/>
    <s v="53026818"/>
    <s v="53026818"/>
    <s v="EL"/>
    <s v="CAT2_HUMBOLT"/>
    <s v="S"/>
    <n v="0.7"/>
    <n v="0.5"/>
    <n v="31.251000000000001"/>
    <n v="0"/>
    <n v="31.251000000000001"/>
    <n v="0"/>
    <n v="73.819999999999993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1.251000000000001"/>
    <n v="3.1251000000000001E-2"/>
    <m/>
    <n v="5.8333333333333327E-2"/>
    <n v="4.1666666666666664E-2"/>
    <n v="2.2690000000000001"/>
    <n v="0"/>
    <n v="20"/>
    <s v="BASE DE DATOS"/>
  </r>
  <r>
    <s v="19"/>
    <x v="7"/>
    <s v="ELOR"/>
    <s v="53026818"/>
    <s v="53026818"/>
    <s v="EL"/>
    <s v="CAT3_HUMBOLT"/>
    <s v="S"/>
    <n v="1.1000000000000001"/>
    <n v="0.8"/>
    <n v="54.713000000000001"/>
    <n v="0"/>
    <n v="54.713000000000001"/>
    <n v="0"/>
    <n v="75.97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54.713000000000001"/>
    <n v="5.4712999999999998E-2"/>
    <m/>
    <n v="9.1666666666666674E-2"/>
    <n v="6.6666666666666666E-2"/>
    <n v="2.2690000000000001"/>
    <n v="0"/>
    <n v="20"/>
    <s v="BASE DE DATOS"/>
  </r>
  <r>
    <s v="19"/>
    <x v="7"/>
    <s v="ELOR"/>
    <s v="53026818"/>
    <s v="53026818"/>
    <s v="EL"/>
    <s v="CAT4_HUMBOLT"/>
    <s v="S"/>
    <n v="0.7"/>
    <n v="0.5"/>
    <n v="15.846"/>
    <n v="0"/>
    <n v="15.846"/>
    <n v="0"/>
    <n v="29.99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15.846"/>
    <n v="1.5845999999999999E-2"/>
    <m/>
    <n v="5.8333333333333327E-2"/>
    <n v="4.1666666666666664E-2"/>
    <n v="2.2690000000000001"/>
    <n v="0"/>
    <n v="20"/>
    <s v="BASE DE DATOS"/>
  </r>
  <r>
    <s v="19"/>
    <x v="7"/>
    <s v="ELOR"/>
    <s v="53026818"/>
    <s v="53026818"/>
    <s v="EL"/>
    <s v="CAT5_HUMBOLT"/>
    <s v="S"/>
    <n v="0.7"/>
    <n v="0.5"/>
    <n v="40.115000000000002"/>
    <n v="0"/>
    <n v="40.115000000000002"/>
    <n v="0"/>
    <n v="79.099999999999994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0.115000000000002"/>
    <n v="4.0115000000000005E-2"/>
    <m/>
    <n v="5.8333333333333327E-2"/>
    <n v="4.1666666666666664E-2"/>
    <n v="2.2690000000000001"/>
    <n v="0"/>
    <n v="20"/>
    <s v="BASE DE DATOS"/>
  </r>
  <r>
    <s v="19"/>
    <x v="7"/>
    <s v="ELOR"/>
    <s v="33010767"/>
    <s v="33010767"/>
    <s v="EL"/>
    <s v="CUMMINS 1"/>
    <s v="S"/>
    <n v="2"/>
    <n v="1.5"/>
    <n v="0"/>
    <n v="0"/>
    <n v="0"/>
    <n v="0"/>
    <n v="0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7"/>
    <s v="ELOR"/>
    <s v="33010793"/>
    <s v="33010793"/>
    <s v="EL"/>
    <s v="WARTSILA 1"/>
    <s v="S"/>
    <n v="6.4"/>
    <n v="6"/>
    <n v="0"/>
    <n v="2.1000000000000001E-2"/>
    <n v="2.1000000000000001E-2"/>
    <n v="0"/>
    <n v="0.25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2.1000000000000001E-2"/>
    <n v="2.1000000000000002E-5"/>
    <m/>
    <n v="0.53333333333333333"/>
    <n v="0.5"/>
    <n v="39.720999999999997"/>
    <n v="0"/>
    <n v="20"/>
    <s v="BASE DE DATOS"/>
  </r>
  <r>
    <s v="19"/>
    <x v="7"/>
    <s v="ELOR"/>
    <s v="33010793"/>
    <s v="33010793"/>
    <s v="EL"/>
    <s v="WARTSILA 2"/>
    <s v="S"/>
    <n v="6.4"/>
    <n v="6"/>
    <n v="0"/>
    <n v="0"/>
    <n v="0"/>
    <n v="0"/>
    <n v="0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7"/>
    <s v="ELOR"/>
    <s v="33010793"/>
    <s v="33010793"/>
    <s v="EL"/>
    <s v="WARTSILA 3"/>
    <s v="S"/>
    <n v="6.4"/>
    <n v="6"/>
    <n v="0"/>
    <n v="0"/>
    <n v="0"/>
    <n v="0"/>
    <n v="0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7"/>
    <s v="ELOR"/>
    <s v="33010793"/>
    <s v="33010793"/>
    <s v="EL"/>
    <s v="WARTSILA 4"/>
    <s v="S"/>
    <n v="6.4"/>
    <n v="6"/>
    <n v="0"/>
    <n v="7.8470000000000004"/>
    <n v="7.8470000000000004"/>
    <n v="0"/>
    <n v="3.08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7.8470000000000004"/>
    <n v="7.8469999999999998E-3"/>
    <m/>
    <n v="0.53333333333333333"/>
    <n v="0.5"/>
    <n v="39.720999999999997"/>
    <n v="0"/>
    <n v="20"/>
    <s v="BASE DE DATOS"/>
  </r>
  <r>
    <s v="19"/>
    <x v="7"/>
    <s v="ELOR"/>
    <s v="33010793"/>
    <s v="33010793"/>
    <s v="EL"/>
    <s v="WARTSILA 5"/>
    <s v="S"/>
    <n v="8.1"/>
    <n v="7.8"/>
    <n v="160.76300000000001"/>
    <n v="499.97899999999998"/>
    <n v="660.74199999999996"/>
    <n v="61"/>
    <n v="94"/>
    <n v="0"/>
    <n v="11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660.74199999999996"/>
    <n v="0.66074199999999994"/>
    <m/>
    <n v="0.67499999999999993"/>
    <n v="0.65"/>
    <n v="39.720999999999997"/>
    <n v="0"/>
    <n v="20"/>
    <s v="BASE DE DATOS"/>
  </r>
  <r>
    <s v="19"/>
    <x v="7"/>
    <s v="ELOR"/>
    <s v="33010793"/>
    <s v="33010793"/>
    <s v="EL"/>
    <s v="WARTSILA 6"/>
    <s v="S"/>
    <n v="8.1"/>
    <n v="7.8"/>
    <n v="0"/>
    <n v="0"/>
    <n v="0"/>
    <n v="3"/>
    <n v="0"/>
    <n v="216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7"/>
    <s v="ELOR"/>
    <s v="33010793"/>
    <s v="33010793"/>
    <s v="EL"/>
    <s v="WARTSILA 7"/>
    <s v="S"/>
    <n v="8.1"/>
    <n v="7.8"/>
    <n v="92.281999999999996"/>
    <n v="358.358"/>
    <n v="450.64"/>
    <n v="67"/>
    <n v="70"/>
    <n v="12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450.64"/>
    <n v="0.45063999999999999"/>
    <m/>
    <n v="0.67499999999999993"/>
    <n v="0.65"/>
    <n v="39.720999999999997"/>
    <n v="0"/>
    <n v="20"/>
    <s v="BASE DE DATOS"/>
  </r>
  <r>
    <s v="19"/>
    <x v="7"/>
    <s v="ELOR"/>
    <s v="33010793"/>
    <s v="33010793"/>
    <s v="EL"/>
    <s v="CAT-16CM32"/>
    <s v="S"/>
    <n v="7.4"/>
    <n v="7"/>
    <n v="0"/>
    <n v="0"/>
    <n v="0"/>
    <n v="6"/>
    <n v="0.43"/>
    <n v="0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7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7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7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7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00000000"/>
    <s v="00000000"/>
    <s v="EL"/>
    <s v="Cat. 3512 Dito"/>
    <s v="S"/>
    <n v="0.5"/>
    <n v="0.4"/>
    <n v="0"/>
    <n v="2.96"/>
    <n v="2.96"/>
    <n v="7"/>
    <n v="10"/>
    <n v="0"/>
    <n v="3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.96"/>
    <n v="2.96E-3"/>
    <m/>
    <n v="4.1666666666666664E-2"/>
    <n v="3.3333333333333333E-2"/>
    <n v="1.577"/>
    <n v="0"/>
    <n v="20"/>
    <s v="BASE DE DATOS"/>
  </r>
  <r>
    <s v="19"/>
    <x v="7"/>
    <s v="ELOR"/>
    <s v="00000000"/>
    <s v="00000000"/>
    <s v="EL"/>
    <s v="Cat 2. 3512 Dita"/>
    <s v="N"/>
    <n v="0.5"/>
    <n v="0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7"/>
    <s v="ELOR"/>
    <s v="00000000"/>
    <s v="00000000"/>
    <s v="EL"/>
    <s v="CUMMINS 3"/>
    <s v="S"/>
    <n v="0.6"/>
    <n v="0.48"/>
    <n v="38.1"/>
    <n v="95.18"/>
    <n v="133.28"/>
    <n v="11"/>
    <n v="480"/>
    <n v="0"/>
    <n v="45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33.28"/>
    <n v="0.13328000000000001"/>
    <m/>
    <n v="4.9999999999999996E-2"/>
    <n v="0.04"/>
    <n v="1.577"/>
    <n v="0"/>
    <n v="20"/>
    <s v="BASE DE DATOS"/>
  </r>
  <r>
    <s v="19"/>
    <x v="7"/>
    <s v="ELOR"/>
    <s v="00000000"/>
    <s v="00000000"/>
    <s v="EL"/>
    <s v="Cat.4-3412-16878"/>
    <s v="S"/>
    <n v="0.73399999999999999"/>
    <n v="0.5"/>
    <n v="22.51"/>
    <n v="85.536000000000001"/>
    <n v="108.04600000000001"/>
    <n v="5"/>
    <n v="403"/>
    <n v="0"/>
    <n v="46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08.04600000000001"/>
    <n v="0.108046"/>
    <m/>
    <n v="6.1166666666666668E-2"/>
    <n v="4.1666666666666664E-2"/>
    <n v="1.577"/>
    <n v="0"/>
    <n v="20"/>
    <s v="BASE DE DATOS"/>
  </r>
  <r>
    <s v="19"/>
    <x v="7"/>
    <s v="ELOR"/>
    <s v="00000000"/>
    <s v="00000000"/>
    <s v="EL"/>
    <s v="MTU 1000"/>
    <s v="S"/>
    <n v="1"/>
    <n v="0.85"/>
    <n v="54.994999999999997"/>
    <n v="208.98"/>
    <n v="263.97500000000002"/>
    <n v="15"/>
    <n v="709"/>
    <n v="0"/>
    <n v="78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63.97500000000002"/>
    <n v="0.26397500000000002"/>
    <m/>
    <n v="8.3333333333333329E-2"/>
    <n v="7.0833333333333331E-2"/>
    <n v="1.577"/>
    <n v="-5.6843418860808015E-14"/>
    <n v="20"/>
    <s v="BASE DE DATOS"/>
  </r>
  <r>
    <s v="19"/>
    <x v="7"/>
    <s v="ELOR"/>
    <s v="53026715"/>
    <s v="53026715"/>
    <s v="EL"/>
    <s v="Cat.5-C15 7925"/>
    <s v="S"/>
    <n v="0.43"/>
    <n v="0.3"/>
    <n v="12.7"/>
    <n v="44.524999999999999"/>
    <n v="57.225000000000001"/>
    <n v="6"/>
    <n v="718"/>
    <n v="0"/>
    <n v="36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7.225000000000001"/>
    <n v="5.7224999999999998E-2"/>
    <m/>
    <n v="3.5833333333333335E-2"/>
    <n v="2.4999999999999998E-2"/>
    <n v="0.14599999999999999"/>
    <n v="-7.1054273576010019E-15"/>
    <n v="20"/>
    <s v="BASE DE DATOS"/>
  </r>
  <r>
    <s v="19"/>
    <x v="7"/>
    <s v="ELOR"/>
    <s v="53026613"/>
    <s v="53026613"/>
    <s v="EL"/>
    <s v="Volv.Pent1 RVL-451"/>
    <s v="S"/>
    <n v="0.48"/>
    <n v="0.38"/>
    <n v="52.618000000000002"/>
    <n v="29.512"/>
    <n v="82.13"/>
    <n v="6"/>
    <n v="436"/>
    <n v="0"/>
    <n v="12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2.13"/>
    <n v="8.2129999999999995E-2"/>
    <m/>
    <n v="0.04"/>
    <n v="3.1666666666666669E-2"/>
    <n v="0.33200000000000002"/>
    <n v="0"/>
    <n v="20"/>
    <s v="BASE DE DATOS"/>
  </r>
  <r>
    <s v="19"/>
    <x v="7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7"/>
    <s v="ELOR"/>
    <s v="53026512"/>
    <s v="53026512"/>
    <s v="EL"/>
    <s v="Volv.Pent1 RVL-251"/>
    <s v="S"/>
    <n v="0.27300000000000002"/>
    <n v="0.2"/>
    <n v="11.496"/>
    <n v="7.1139999999999999"/>
    <n v="18.61"/>
    <n v="10"/>
    <n v="168"/>
    <n v="0"/>
    <n v="10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18.61"/>
    <n v="1.8609999999999998E-2"/>
    <m/>
    <n v="2.2750000000000003E-2"/>
    <n v="1.6666666666666666E-2"/>
    <n v="0.25800000000000001"/>
    <n v="0"/>
    <n v="20"/>
    <s v="BASE DE DATOS"/>
  </r>
  <r>
    <s v="19"/>
    <x v="7"/>
    <s v="ELOR"/>
    <s v="53026512"/>
    <s v="53026512"/>
    <s v="EL"/>
    <s v="OLYMPIAN"/>
    <s v="S"/>
    <n v="0.13"/>
    <n v="0.1"/>
    <n v="7.48"/>
    <n v="4.63"/>
    <n v="12.11"/>
    <n v="5"/>
    <n v="195"/>
    <n v="0"/>
    <n v="2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12.11"/>
    <n v="1.2109999999999999E-2"/>
    <m/>
    <n v="1.0833333333333334E-2"/>
    <n v="8.3333333333333332E-3"/>
    <n v="0.25800000000000001"/>
    <n v="0"/>
    <n v="20"/>
    <s v="BASE DE DATOS"/>
  </r>
  <r>
    <s v="19"/>
    <x v="7"/>
    <s v="ELOR"/>
    <s v="53026919"/>
    <s v="53026919"/>
    <s v="EL"/>
    <s v="Perkins1 R014001C"/>
    <s v="S"/>
    <n v="0.13600000000000001"/>
    <n v="0.1"/>
    <n v="7"/>
    <n v="9.5749999999999993"/>
    <n v="16.574999999999999"/>
    <n v="75"/>
    <n v="296"/>
    <n v="0"/>
    <n v="12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6.574999999999999"/>
    <n v="1.6574999999999999E-2"/>
    <m/>
    <n v="1.3600000000000001E-2"/>
    <n v="0.01"/>
    <n v="0.214"/>
    <n v="0"/>
    <n v="20"/>
    <s v="BASE DE DATOS"/>
  </r>
  <r>
    <s v="19"/>
    <x v="7"/>
    <s v="ELOR"/>
    <s v="53026919"/>
    <s v="53026919"/>
    <s v="EL"/>
    <s v="Perkins2 R013699C"/>
    <s v="S"/>
    <n v="0.13600000000000001"/>
    <n v="0.1"/>
    <n v="8.5879999999999992"/>
    <n v="12.244999999999999"/>
    <n v="20.832999999999998"/>
    <n v="36"/>
    <n v="376"/>
    <n v="0"/>
    <n v="12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0.832999999999998"/>
    <n v="2.0832999999999997E-2"/>
    <m/>
    <n v="1.3600000000000001E-2"/>
    <n v="0.01"/>
    <n v="0.214"/>
    <n v="0"/>
    <n v="20"/>
    <s v="BASE DE DATOS"/>
  </r>
  <r>
    <s v="19"/>
    <x v="7"/>
    <s v="ELOR"/>
    <s v="53026919"/>
    <s v="53026919"/>
    <s v="EL"/>
    <s v="Olympian OLY 1091"/>
    <s v="S"/>
    <n v="0.13200000000000001"/>
    <n v="0.1"/>
    <n v="1.7370000000000001"/>
    <n v="3.1269999999999998"/>
    <n v="4.8639999999999999"/>
    <n v="20"/>
    <n v="98"/>
    <n v="0"/>
    <n v="7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4.8639999999999999"/>
    <n v="4.8640000000000003E-3"/>
    <m/>
    <n v="1.32E-2"/>
    <n v="0.01"/>
    <n v="0.214"/>
    <n v="0"/>
    <n v="20"/>
    <s v="BASE DE DATOS"/>
  </r>
  <r>
    <s v="19"/>
    <x v="7"/>
    <s v="ELOR"/>
    <s v="43095299"/>
    <s v="43095299"/>
    <s v="EL"/>
    <s v="Perkins1 U489142C"/>
    <s v="S"/>
    <n v="3.1E-2"/>
    <n v="2.5000000000000001E-2"/>
    <n v="0.14199999999999999"/>
    <n v="0"/>
    <n v="0.14199999999999999"/>
    <n v="5"/>
    <n v="65"/>
    <n v="0"/>
    <n v="1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14199999999999999"/>
    <n v="1.4199999999999998E-4"/>
    <m/>
    <n v="3.4444444444444444E-3"/>
    <n v="2.7777777777777779E-3"/>
    <n v="2.7E-2"/>
    <n v="0"/>
    <n v="20"/>
    <s v="BASE DE DATOS"/>
  </r>
  <r>
    <s v="19"/>
    <x v="7"/>
    <s v="ELOR"/>
    <s v="43095299"/>
    <s v="43095299"/>
    <s v="EL"/>
    <s v="Perkins2 U487536C"/>
    <s v="S"/>
    <n v="3.1E-2"/>
    <n v="2.5000000000000001E-2"/>
    <n v="0.29899999999999999"/>
    <n v="0"/>
    <n v="0.29899999999999999"/>
    <n v="5"/>
    <n v="60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9899999999999999"/>
    <n v="2.99E-4"/>
    <m/>
    <n v="3.4444444444444444E-3"/>
    <n v="2.7777777777777779E-3"/>
    <n v="2.7E-2"/>
    <n v="0"/>
    <n v="20"/>
    <s v="BASE DE DATOS"/>
  </r>
  <r>
    <s v="19"/>
    <x v="7"/>
    <s v="ELOR"/>
    <s v="53023414"/>
    <s v="53023414"/>
    <s v="EL"/>
    <s v="Cat-1 3406"/>
    <s v="S"/>
    <n v="0.27500000000000002"/>
    <n v="0.245"/>
    <n v="9.5069999999999997"/>
    <n v="19.088000000000001"/>
    <n v="28.594999999999999"/>
    <n v="0.5"/>
    <n v="196"/>
    <n v="0"/>
    <n v="14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28.594999999999999"/>
    <n v="2.8594999999999999E-2"/>
    <m/>
    <n v="2.2916666666666669E-2"/>
    <n v="2.0416666666666666E-2"/>
    <n v="0.26700000000000002"/>
    <n v="0"/>
    <n v="20"/>
    <s v="BASE DE DATOS"/>
  </r>
  <r>
    <s v="19"/>
    <x v="7"/>
    <s v="ELOR"/>
    <s v="53023414"/>
    <s v="53023414"/>
    <s v="EL"/>
    <s v="Cat-2 3306"/>
    <s v="S"/>
    <n v="0.22500000000000001"/>
    <n v="0.19500000000000001"/>
    <n v="0.70499999999999996"/>
    <n v="1.61"/>
    <n v="2.3149999999999999"/>
    <n v="1"/>
    <n v="115"/>
    <n v="0"/>
    <n v="3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2.3149999999999999"/>
    <n v="2.3149999999999998E-3"/>
    <m/>
    <n v="1.8749999999999999E-2"/>
    <n v="0"/>
    <n v="0.26700000000000002"/>
    <n v="0"/>
    <n v="20"/>
    <s v="BASE DE DATOS"/>
  </r>
  <r>
    <s v="19"/>
    <x v="7"/>
    <s v="ELOR"/>
    <s v="53023414"/>
    <s v="53023414"/>
    <s v="EL"/>
    <s v="Volvo 03"/>
    <s v="S"/>
    <n v="0.36399999999999999"/>
    <n v="0.32500000000000001"/>
    <n v="9.3559999999999999"/>
    <n v="17.436"/>
    <n v="26.792000000000002"/>
    <n v="3.2"/>
    <n v="158"/>
    <n v="0"/>
    <n v="12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26.792000000000002"/>
    <n v="2.6792000000000003E-2"/>
    <m/>
    <n v="3.0333333333333334E-2"/>
    <n v="2.7083333333333334E-2"/>
    <n v="0.26700000000000002"/>
    <n v="0"/>
    <n v="20"/>
    <s v="BASE DE DATOS"/>
  </r>
  <r>
    <s v="19"/>
    <x v="7"/>
    <s v="ELOR"/>
    <s v="33011093"/>
    <s v="33011093"/>
    <s v="EL"/>
    <s v="Cat.3512 Dita"/>
    <s v="S"/>
    <n v="0.5"/>
    <n v="0.46"/>
    <n v="35.36"/>
    <n v="82.64"/>
    <n v="118"/>
    <n v="19"/>
    <n v="484"/>
    <n v="0"/>
    <n v="84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18"/>
    <n v="0.11799999999999999"/>
    <m/>
    <n v="4.1666666666666664E-2"/>
    <n v="3.8333333333333337E-2"/>
    <n v="1.415"/>
    <n v="0"/>
    <n v="20"/>
    <s v="BASE DE DATOS"/>
  </r>
  <r>
    <s v="19"/>
    <x v="7"/>
    <s v="ELOR"/>
    <s v="33011093"/>
    <s v="33011093"/>
    <s v="EL"/>
    <s v="Cat.2.3512 Dita"/>
    <s v="S"/>
    <n v="0.5"/>
    <n v="0.32"/>
    <n v="34.08"/>
    <n v="150.88"/>
    <n v="184.96"/>
    <n v="14"/>
    <n v="710"/>
    <n v="0"/>
    <n v="84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84.96"/>
    <n v="0.18496000000000001"/>
    <m/>
    <n v="4.1666666666666664E-2"/>
    <n v="2.6666666666666668E-2"/>
    <n v="1.415"/>
    <n v="-2.8421709430404007E-14"/>
    <n v="20"/>
    <s v="BASE DE DATOS"/>
  </r>
  <r>
    <s v="19"/>
    <x v="7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7"/>
    <s v="ELOR"/>
    <s v="33011093"/>
    <s v="33011093"/>
    <s v="EL"/>
    <s v="VolvoPenta TWD1643G"/>
    <s v="S"/>
    <n v="0.6"/>
    <n v="0.4"/>
    <n v="27.382000000000001"/>
    <n v="37.118000000000002"/>
    <n v="64.5"/>
    <n v="10"/>
    <n v="287"/>
    <n v="0"/>
    <n v="39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64.5"/>
    <n v="6.4500000000000002E-2"/>
    <m/>
    <n v="7.4999999999999997E-2"/>
    <n v="0.05"/>
    <n v="1.415"/>
    <n v="0"/>
    <n v="20"/>
    <s v="BASE DE DATOS"/>
  </r>
  <r>
    <s v="19"/>
    <x v="7"/>
    <s v="ELOR"/>
    <s v="33011093"/>
    <s v="33011093"/>
    <s v="EL"/>
    <s v="Cat.5-C15-07183"/>
    <s v="S"/>
    <n v="0.45500000000000002"/>
    <n v="0.39"/>
    <n v="40.487000000000002"/>
    <n v="153.78700000000001"/>
    <n v="194.274"/>
    <n v="17"/>
    <n v="700"/>
    <n v="0"/>
    <n v="18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94.274"/>
    <n v="0.194274"/>
    <m/>
    <n v="3.7916666666666668E-2"/>
    <n v="3.2500000000000001E-2"/>
    <n v="1.415"/>
    <n v="0"/>
    <n v="20"/>
    <s v="BASE DE DATOS"/>
  </r>
  <r>
    <s v="19"/>
    <x v="7"/>
    <s v="ELOR"/>
    <s v="33011093"/>
    <s v="33011093"/>
    <s v="EL"/>
    <s v="Cat.6 3516B 0141"/>
    <s v="N"/>
    <n v="2"/>
    <n v="0"/>
    <n v="0"/>
    <n v="0"/>
    <n v="0"/>
    <n v="0"/>
    <n v="0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.16666666666666666"/>
    <n v="9.9999999999999992E-2"/>
    <n v="1.415"/>
    <n v="0"/>
    <n v="20"/>
    <s v="BASE DE DATOS"/>
  </r>
  <r>
    <s v="19"/>
    <x v="7"/>
    <s v="ELOR"/>
    <s v="43096499"/>
    <s v="43096499"/>
    <s v="EL"/>
    <s v="Cat.C18 G6B20736"/>
    <s v="S"/>
    <n v="0.5"/>
    <n v="0.45"/>
    <n v="11.987"/>
    <n v="61.765000000000001"/>
    <n v="73.751999999999995"/>
    <n v="10"/>
    <n v="540"/>
    <n v="0"/>
    <n v="41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73.751999999999995"/>
    <n v="7.3751999999999998E-2"/>
    <m/>
    <n v="4.1666666666666664E-2"/>
    <n v="3.7499999999999999E-2"/>
    <n v="0.28699999999999998"/>
    <n v="0"/>
    <n v="20"/>
    <s v="BASE DE DATOS"/>
  </r>
  <r>
    <s v="19"/>
    <x v="7"/>
    <s v="ELOR"/>
    <s v="43096499"/>
    <s v="43096499"/>
    <s v="EL"/>
    <s v="Perkins 2506AE15TAG"/>
    <s v="S"/>
    <n v="0.46800000000000003"/>
    <n v="0.3"/>
    <n v="0"/>
    <n v="22.141999999999999"/>
    <n v="22.141999999999999"/>
    <n v="5"/>
    <n v="201"/>
    <n v="0"/>
    <n v="18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22.141999999999999"/>
    <n v="2.2141999999999998E-2"/>
    <m/>
    <n v="3.9E-2"/>
    <n v="2.4999999999999998E-2"/>
    <n v="0.28699999999999998"/>
    <n v="0"/>
    <n v="20"/>
    <s v="BASE DE DATOS"/>
  </r>
  <r>
    <s v="19"/>
    <x v="7"/>
    <s v="ELOR"/>
    <s v="43094699"/>
    <s v="43094699"/>
    <s v="EL"/>
    <s v="Volvo Penta RVM364"/>
    <s v="S"/>
    <n v="0.36399999999999999"/>
    <n v="0.17"/>
    <n v="1.0209999999999999"/>
    <n v="7.1459999999999999"/>
    <n v="8.1669999999999998"/>
    <n v="4"/>
    <n v="112"/>
    <n v="0"/>
    <n v="1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8.1669999999999998"/>
    <n v="8.1670000000000006E-3"/>
    <m/>
    <n v="3.0333333333333334E-2"/>
    <n v="1.4166666666666668E-2"/>
    <n v="0.51600000000000001"/>
    <n v="0"/>
    <n v="20"/>
    <s v="BASE DE DATOS"/>
  </r>
  <r>
    <s v="19"/>
    <x v="7"/>
    <s v="ELOR"/>
    <s v="43094699"/>
    <s v="43094699"/>
    <s v="EL"/>
    <s v="Volvo2 CAD1641GE"/>
    <s v="S"/>
    <n v="0.45600000000000002"/>
    <n v="0.33"/>
    <n v="0"/>
    <n v="0"/>
    <n v="0"/>
    <n v="4"/>
    <n v="0"/>
    <n v="0"/>
    <n v="5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3.7999999999999999E-2"/>
    <n v="2.75E-2"/>
    <n v="0.51600000000000001"/>
    <n v="0"/>
    <n v="20"/>
    <s v="BASE DE DATOS"/>
  </r>
  <r>
    <s v="19"/>
    <x v="7"/>
    <s v="ELOR"/>
    <s v="43094699"/>
    <s v="43094699"/>
    <s v="EL"/>
    <s v="Cat.5-3412STA-16860"/>
    <s v="S"/>
    <n v="0.72499999999999998"/>
    <n v="0.6"/>
    <n v="26.492999999999999"/>
    <n v="185.44900000000001"/>
    <n v="211.94200000000001"/>
    <n v="15"/>
    <n v="709"/>
    <n v="0"/>
    <n v="88"/>
    <m/>
    <x v="1"/>
    <s v="ELOR43094699Cat.5-3412STA-16860EL"/>
    <s v="Electro Oriente S. A."/>
    <s v="ELOR"/>
    <x v="2"/>
    <s v="C. T. Indiana"/>
    <x v="36"/>
    <s v="EL"/>
    <x v="0"/>
    <s v="Cat.5-3412STA-16860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11.94200000000001"/>
    <n v="0.21194200000000002"/>
    <m/>
    <n v="0.12083333333333333"/>
    <n v="9.9999999999999992E-2"/>
    <n v="0.51600000000000001"/>
    <n v="0"/>
    <n v="20"/>
    <s v="BASE DE DATOS"/>
  </r>
  <r>
    <s v="19"/>
    <x v="7"/>
    <s v="ELOR"/>
    <s v="43094699"/>
    <s v="43094699"/>
    <s v="EL"/>
    <s v="Cat. C9-225"/>
    <s v="N"/>
    <n v="0.22500000000000001"/>
    <n v="0"/>
    <n v="0"/>
    <n v="0"/>
    <n v="0"/>
    <n v="0"/>
    <n v="0"/>
    <n v="0"/>
    <n v="0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0"/>
    <n v="0"/>
    <n v="0.51600000000000001"/>
    <n v="0"/>
    <n v="20"/>
    <s v="BASE DE DATOS"/>
  </r>
  <r>
    <s v="19"/>
    <x v="7"/>
    <s v="ELOR"/>
    <s v="33011193"/>
    <s v="33011193"/>
    <s v="EL"/>
    <s v="CUMMINS"/>
    <s v="S"/>
    <n v="0.6"/>
    <n v="0.3"/>
    <n v="16.62"/>
    <n v="69.94"/>
    <n v="86.56"/>
    <n v="4"/>
    <n v="304"/>
    <n v="0"/>
    <n v="40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86.56"/>
    <n v="8.6559999999999998E-2"/>
    <m/>
    <n v="4.9999999999999996E-2"/>
    <n v="2.4999999999999998E-2"/>
    <n v="1.45"/>
    <n v="0"/>
    <n v="20"/>
    <s v="BASE DE DATOS"/>
  </r>
  <r>
    <s v="19"/>
    <x v="7"/>
    <s v="ELOR"/>
    <s v="33011193"/>
    <s v="33011193"/>
    <s v="EL"/>
    <s v="MTU-1 1200DS Detroi"/>
    <s v="N"/>
    <n v="1.2250000000000001"/>
    <n v="0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7"/>
    <s v="ELOR"/>
    <s v="33011193"/>
    <s v="33011193"/>
    <s v="EL"/>
    <s v="MTU=2 1200DS Detroi"/>
    <s v="S"/>
    <n v="1.2250000000000001"/>
    <n v="1"/>
    <n v="348.23599999999999"/>
    <n v="91.677999999999997"/>
    <n v="439.91399999999999"/>
    <n v="12"/>
    <n v="709"/>
    <n v="0"/>
    <n v="8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39.91399999999999"/>
    <n v="0.43991399999999997"/>
    <m/>
    <n v="0.10208333333333335"/>
    <n v="8.3333333333333329E-2"/>
    <n v="1.45"/>
    <n v="0"/>
    <n v="20"/>
    <s v="BASE DE DATOS"/>
  </r>
  <r>
    <s v="19"/>
    <x v="7"/>
    <s v="ELOR"/>
    <s v="33011193"/>
    <s v="33011193"/>
    <s v="EL"/>
    <s v="Cat. 3512 Dita"/>
    <s v="S"/>
    <n v="0.5"/>
    <n v="0.25"/>
    <n v="45.375"/>
    <n v="11.945"/>
    <n v="57.32"/>
    <n v="9"/>
    <n v="222"/>
    <n v="0"/>
    <n v="83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57.32"/>
    <n v="5.7320000000000003E-2"/>
    <m/>
    <n v="4.1666666666666664E-2"/>
    <n v="2.0833333333333332E-2"/>
    <n v="1.45"/>
    <n v="0"/>
    <n v="20"/>
    <s v="BASE DE DATOS"/>
  </r>
  <r>
    <s v="19"/>
    <x v="7"/>
    <s v="ELOR"/>
    <s v="33010993"/>
    <s v="33010993"/>
    <s v="EL"/>
    <s v="Cat.1-3512(.208)"/>
    <s v="S"/>
    <n v="0.5"/>
    <n v="0.25"/>
    <n v="0"/>
    <n v="0"/>
    <n v="0"/>
    <n v="0"/>
    <n v="0"/>
    <n v="0"/>
    <n v="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0833333333333332E-2"/>
    <n v="1.5980000000000001"/>
    <n v="0"/>
    <n v="20"/>
    <s v="BASE DE DATOS"/>
  </r>
  <r>
    <s v="19"/>
    <x v="7"/>
    <s v="ELOR"/>
    <s v="33010993"/>
    <s v="33010993"/>
    <s v="EL"/>
    <s v="Cat.3-3512(.219)"/>
    <s v="S"/>
    <n v="0.5"/>
    <n v="0.35"/>
    <n v="0"/>
    <n v="0"/>
    <n v="0"/>
    <n v="0"/>
    <n v="0"/>
    <n v="0"/>
    <n v="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4999999999999998E-2"/>
    <n v="1.5980000000000001"/>
    <n v="0"/>
    <n v="20"/>
    <s v="BASE DE DATOS"/>
  </r>
  <r>
    <s v="19"/>
    <x v="7"/>
    <s v="ELOR"/>
    <s v="33010993"/>
    <s v="33010993"/>
    <s v="EL"/>
    <s v="MTU 1200DS"/>
    <s v="S"/>
    <n v="1.2250000000000001"/>
    <n v="1"/>
    <n v="0"/>
    <n v="13.089"/>
    <n v="13.089"/>
    <n v="0"/>
    <n v="25"/>
    <n v="0"/>
    <n v="0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3.089"/>
    <n v="1.3089E-2"/>
    <m/>
    <n v="0.10208333333333335"/>
    <n v="8.3333333333333329E-2"/>
    <n v="1.5980000000000001"/>
    <n v="0"/>
    <n v="20"/>
    <s v="BASE DE DATOS"/>
  </r>
  <r>
    <s v="19"/>
    <x v="7"/>
    <s v="ELOR"/>
    <s v="33010993"/>
    <s v="33010993"/>
    <s v="EL"/>
    <s v="CUMMINS 4"/>
    <s v="S"/>
    <n v="0.6"/>
    <n v="0.45700000000000002"/>
    <n v="37.119999999999997"/>
    <n v="22.92"/>
    <n v="60.04"/>
    <n v="5"/>
    <n v="191"/>
    <n v="0"/>
    <n v="11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60.04"/>
    <n v="6.0039999999999996E-2"/>
    <m/>
    <n v="4.9999999999999996E-2"/>
    <n v="3.8083333333333337E-2"/>
    <n v="1.5980000000000001"/>
    <n v="0"/>
    <n v="20"/>
    <s v="BASE DE DATOS"/>
  </r>
  <r>
    <s v="19"/>
    <x v="7"/>
    <s v="ELOR"/>
    <s v="33010993"/>
    <s v="33010993"/>
    <s v="EL"/>
    <s v="CAT 6-3516B-139"/>
    <s v="S"/>
    <n v="2"/>
    <n v="1"/>
    <n v="169.423"/>
    <n v="375.37400000000002"/>
    <n v="544.79700000000003"/>
    <n v="18"/>
    <n v="706"/>
    <n v="0"/>
    <n v="205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44.79700000000003"/>
    <n v="0.54479699999999998"/>
    <m/>
    <n v="0.16666666666666666"/>
    <n v="8.3333333333333329E-2"/>
    <n v="1.5980000000000001"/>
    <n v="0"/>
    <n v="20"/>
    <s v="BASE DE DATOS"/>
  </r>
  <r>
    <s v="19"/>
    <x v="7"/>
    <s v="ELOR"/>
    <s v="43094599"/>
    <s v="43094599"/>
    <s v="EL"/>
    <s v="CUMMINS_1 C200(050)"/>
    <s v="S"/>
    <n v="0.20799999999999999"/>
    <n v="0.15"/>
    <n v="5.069"/>
    <n v="35.485999999999997"/>
    <n v="40.555"/>
    <n v="6"/>
    <n v="610"/>
    <n v="0"/>
    <n v="18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0.555"/>
    <n v="4.0555000000000001E-2"/>
    <m/>
    <n v="1.7333333333333333E-2"/>
    <n v="1.2499999999999999E-2"/>
    <n v="0.31"/>
    <n v="0"/>
    <n v="20"/>
    <s v="BASE DE DATOS"/>
  </r>
  <r>
    <s v="19"/>
    <x v="7"/>
    <s v="ELOR"/>
    <s v="43094599"/>
    <s v="43094599"/>
    <s v="EL"/>
    <s v="CUMMINS_2 C200(026)"/>
    <s v="S"/>
    <n v="0.20799999999999999"/>
    <n v="0.15"/>
    <n v="4.95"/>
    <n v="34.65"/>
    <n v="39.6"/>
    <n v="6"/>
    <n v="592"/>
    <n v="0"/>
    <n v="18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9.6"/>
    <n v="3.9600000000000003E-2"/>
    <m/>
    <n v="1.7333333333333333E-2"/>
    <n v="1.2499999999999999E-2"/>
    <n v="0.31"/>
    <n v="0"/>
    <n v="20"/>
    <s v="BASE DE DATOS"/>
  </r>
  <r>
    <s v="19"/>
    <x v="7"/>
    <s v="ELOR"/>
    <s v="43094599"/>
    <s v="43094599"/>
    <s v="EL"/>
    <s v="Cat. C9-180"/>
    <s v="S"/>
    <n v="0.18"/>
    <n v="0.15"/>
    <n v="5.5839999999999996"/>
    <n v="39.087000000000003"/>
    <n v="44.670999999999999"/>
    <n v="4"/>
    <n v="415"/>
    <n v="0"/>
    <n v="15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4.670999999999999"/>
    <n v="4.4671000000000002E-2"/>
    <m/>
    <n v="1.4999999999999999E-2"/>
    <n v="1.2499999999999999E-2"/>
    <n v="0.31"/>
    <n v="7.1054273576010019E-15"/>
    <n v="20"/>
    <s v="BASE DE DATOS"/>
  </r>
  <r>
    <s v="19"/>
    <x v="7"/>
    <s v="ELOR"/>
    <s v="43094599"/>
    <s v="43094599"/>
    <s v="EL"/>
    <s v="Volvo PentaTWD1010G"/>
    <s v="N"/>
    <n v="0.21"/>
    <n v="0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7"/>
    <s v="ELOR"/>
    <s v="53023514"/>
    <s v="53023514"/>
    <s v="EL"/>
    <s v="OLYMPIAN"/>
    <s v="S"/>
    <n v="0.04"/>
    <n v="0.03"/>
    <n v="0.40600000000000003"/>
    <n v="2.4E-2"/>
    <n v="0.43"/>
    <n v="3"/>
    <n v="206"/>
    <n v="0"/>
    <n v="2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7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7"/>
    <s v="ELOR"/>
    <s v="33011293"/>
    <s v="33011293"/>
    <s v="EL"/>
    <s v="Wartsila 1"/>
    <s v="S"/>
    <n v="6.24"/>
    <n v="6"/>
    <n v="14.617000000000001"/>
    <n v="15.042"/>
    <n v="29.658999999999999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29.658999999999999"/>
    <n v="2.9658999999999998E-2"/>
    <m/>
    <n v="0.52"/>
    <n v="0.5"/>
    <n v="11.32"/>
    <n v="0"/>
    <n v="20"/>
    <s v="BASE DE DATOS"/>
  </r>
  <r>
    <s v="19"/>
    <x v="7"/>
    <s v="ELOR"/>
    <s v="33011293"/>
    <s v="33011293"/>
    <s v="EL"/>
    <s v="Wartsila 2"/>
    <s v="S"/>
    <n v="6.24"/>
    <n v="6"/>
    <n v="18.608000000000001"/>
    <n v="30.998999999999999"/>
    <n v="49.606999999999999"/>
    <n v="0"/>
    <n v="13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49.606999999999999"/>
    <n v="4.9606999999999998E-2"/>
    <m/>
    <n v="0.52"/>
    <n v="0.5"/>
    <n v="11.32"/>
    <n v="0"/>
    <n v="20"/>
    <s v="BASE DE DATOS"/>
  </r>
  <r>
    <s v="19"/>
    <x v="7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7"/>
    <s v="ELOR"/>
    <s v="43047494"/>
    <s v="43047494"/>
    <s v="EL"/>
    <s v="CAT C-18"/>
    <s v="S"/>
    <n v="0.5"/>
    <n v="0.5"/>
    <n v="34.991999999999997"/>
    <n v="0"/>
    <n v="34.991999999999997"/>
    <n v="5"/>
    <n v="137"/>
    <n v="0"/>
    <n v="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4.991999999999997"/>
    <n v="3.4991999999999995E-2"/>
    <m/>
    <n v="4.1666666666666664E-2"/>
    <n v="4.1666666666666664E-2"/>
    <n v="0.997"/>
    <n v="0"/>
    <n v="20"/>
    <s v="BASE DE DATOS"/>
  </r>
  <r>
    <s v="19"/>
    <x v="7"/>
    <s v="ELOR"/>
    <s v="43047494"/>
    <s v="43047494"/>
    <s v="EL"/>
    <s v="Cat. D-3512&lt;G3&gt;"/>
    <s v="S"/>
    <n v="0.5"/>
    <n v="0.45"/>
    <n v="29.655999999999999"/>
    <n v="0"/>
    <n v="29.655999999999999"/>
    <n v="0"/>
    <n v="235"/>
    <n v="3"/>
    <n v="0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29.655999999999999"/>
    <n v="2.9655999999999998E-2"/>
    <m/>
    <n v="4.1666666666666664E-2"/>
    <n v="3.7499999999999999E-2"/>
    <n v="0.997"/>
    <n v="0"/>
    <n v="20"/>
    <s v="BASE DE DATOS"/>
  </r>
  <r>
    <s v="19"/>
    <x v="7"/>
    <s v="ELOR"/>
    <s v="43047494"/>
    <s v="43047494"/>
    <s v="EL"/>
    <s v="Volvo Penta TAD1630"/>
    <s v="S"/>
    <n v="0.4"/>
    <n v="0.4"/>
    <n v="0"/>
    <n v="37.829000000000001"/>
    <n v="37.829000000000001"/>
    <n v="5"/>
    <n v="114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7.829000000000001"/>
    <n v="3.7829000000000002E-2"/>
    <m/>
    <n v="3.3333333333333333E-2"/>
    <n v="3.3333333333333333E-2"/>
    <n v="0.997"/>
    <n v="0"/>
    <n v="20"/>
    <s v="BASE DE DATOS"/>
  </r>
  <r>
    <s v="19"/>
    <x v="7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7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7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7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7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7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7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7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7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7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7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7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7"/>
    <s v="ELNO"/>
    <s v="33281811"/>
    <s v="33281811"/>
    <s v="TG"/>
    <s v="TG01"/>
    <s v="S"/>
    <n v="31"/>
    <n v="26.838999999999999"/>
    <n v="3690.9690000000001"/>
    <n v="16980.878000000001"/>
    <n v="20671.847000000002"/>
    <n v="14.05"/>
    <n v="729.95"/>
    <n v="729.95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20671.847000000002"/>
    <n v="20.671847000000003"/>
    <m/>
    <n v="2.5833333333333335"/>
    <n v="2.2365833333333334"/>
    <n v="29.370999999999999"/>
    <n v="0"/>
    <n v="26"/>
    <s v="BASE DE DATOS"/>
  </r>
  <r>
    <s v="19"/>
    <x v="7"/>
    <s v="GENRNT"/>
    <s v="33372916"/>
    <s v="33372916"/>
    <s v="EL"/>
    <s v="G-1"/>
    <s v="S"/>
    <n v="11.6"/>
    <n v="11.124000000000001"/>
    <n v="1070.673"/>
    <n v="2658.1689999999999"/>
    <n v="3728.8420000000001"/>
    <n v="69.95"/>
    <n v="436"/>
    <n v="14.91"/>
    <n v="901.14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728.8420000000001"/>
    <n v="3.7288420000000002"/>
    <m/>
    <n v="0.96666666666666667"/>
    <n v="0.9275000000000001"/>
    <n v="62.497999999999998"/>
    <n v="-4.5474735088646412E-13"/>
    <n v="52"/>
    <s v="BASE DE DATOS"/>
  </r>
  <r>
    <s v="19"/>
    <x v="7"/>
    <s v="GENRNT"/>
    <s v="33372916"/>
    <s v="33372916"/>
    <s v="EL"/>
    <s v="G-2"/>
    <s v="S"/>
    <n v="11.6"/>
    <n v="10.958"/>
    <n v="1156.7260000000001"/>
    <n v="3038.3069999999998"/>
    <n v="4195.0330000000004"/>
    <n v="86.18"/>
    <n v="493"/>
    <n v="0"/>
    <n v="698.66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195.0330000000004"/>
    <n v="4.1950330000000005"/>
    <m/>
    <n v="0.96666666666666667"/>
    <n v="0.91683333333333339"/>
    <n v="62.497999999999998"/>
    <n v="-9.0949470177292824E-13"/>
    <n v="52"/>
    <s v="BASE DE DATOS"/>
  </r>
  <r>
    <s v="19"/>
    <x v="7"/>
    <s v="GENRNT"/>
    <s v="33372916"/>
    <s v="33372916"/>
    <s v="EL"/>
    <s v="G-3"/>
    <s v="S"/>
    <n v="11.6"/>
    <n v="11.334"/>
    <n v="1126.125"/>
    <n v="3324.6350000000002"/>
    <n v="4450.76"/>
    <n v="101.1"/>
    <n v="522"/>
    <n v="3.27"/>
    <n v="657.31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450.76"/>
    <n v="4.4507599999999998"/>
    <m/>
    <n v="0.96666666666666667"/>
    <n v="0.9448333333333333"/>
    <n v="62.497999999999998"/>
    <n v="0"/>
    <n v="52"/>
    <s v="BASE DE DATOS"/>
  </r>
  <r>
    <s v="19"/>
    <x v="7"/>
    <s v="GENRNT"/>
    <s v="33372916"/>
    <s v="33372916"/>
    <s v="EL"/>
    <s v="G-4"/>
    <s v="S"/>
    <n v="11.6"/>
    <n v="11.143000000000001"/>
    <n v="1275.3240000000001"/>
    <n v="4084.625"/>
    <n v="5359.9489999999996"/>
    <n v="31.41"/>
    <n v="621"/>
    <n v="0"/>
    <n v="793.44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359.9489999999996"/>
    <n v="5.3599489999999994"/>
    <m/>
    <n v="0.96666666666666667"/>
    <n v="0.92858333333333343"/>
    <n v="62.497999999999998"/>
    <n v="9.0949470177292824E-13"/>
    <n v="52"/>
    <s v="BASE DE DATOS"/>
  </r>
  <r>
    <s v="19"/>
    <x v="7"/>
    <s v="GENRNT"/>
    <s v="33372916"/>
    <s v="33372916"/>
    <s v="EL"/>
    <s v="G-5"/>
    <s v="S"/>
    <n v="11.6"/>
    <n v="11.194000000000001"/>
    <n v="1289.665"/>
    <n v="3480.107"/>
    <n v="4769.7719999999999"/>
    <n v="117.11"/>
    <n v="553"/>
    <n v="0"/>
    <n v="642.12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69.7719999999999"/>
    <n v="4.7697719999999997"/>
    <m/>
    <n v="0.96666666666666667"/>
    <n v="0.9328333333333334"/>
    <n v="62.497999999999998"/>
    <n v="0"/>
    <n v="52"/>
    <s v="BASE DE DATOS"/>
  </r>
  <r>
    <s v="19"/>
    <x v="7"/>
    <s v="GENRNT"/>
    <s v="33372916"/>
    <s v="33372916"/>
    <s v="EL"/>
    <s v="G-6"/>
    <s v="S"/>
    <n v="11.6"/>
    <n v="11.186"/>
    <n v="0"/>
    <n v="0"/>
    <n v="0"/>
    <n v="138.33000000000001"/>
    <n v="0"/>
    <n v="0"/>
    <n v="0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0"/>
    <n v="0"/>
    <m/>
    <n v="0.96666666666666667"/>
    <n v="0.9321666666666667"/>
    <n v="62.497999999999998"/>
    <n v="0"/>
    <n v="52"/>
    <s v="BASE DE DATOS"/>
  </r>
  <r>
    <s v="19"/>
    <x v="7"/>
    <s v="GENRNT"/>
    <s v="33372916"/>
    <s v="33372916"/>
    <s v="EL"/>
    <s v="G-7"/>
    <s v="S"/>
    <n v="11.6"/>
    <n v="11.159000000000001"/>
    <n v="1422.971"/>
    <n v="4853.9449999999997"/>
    <n v="6276.9160000000002"/>
    <n v="78.53"/>
    <n v="645"/>
    <n v="0"/>
    <n v="871.03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6276.9160000000002"/>
    <n v="6.2769159999999999"/>
    <m/>
    <n v="0.96666666666666667"/>
    <n v="0.92991666666666672"/>
    <n v="62.497999999999998"/>
    <n v="-9.0949470177292824E-13"/>
    <n v="52"/>
    <s v="BASE DE DATOS"/>
  </r>
  <r>
    <s v="19"/>
    <x v="4"/>
    <s v="BIOCHI"/>
    <s v="33175009"/>
    <s v="33175009"/>
    <s v="TV"/>
    <s v="TM5000"/>
    <s v="S"/>
    <n v="10"/>
    <n v="10"/>
    <n v="1018.625"/>
    <n v="5002.2190000000001"/>
    <n v="6020.8440000000001"/>
    <n v="63.5"/>
    <n v="656.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6020.8440000000001"/>
    <n v="6.0208440000000003"/>
    <m/>
    <n v="0.83333333333333337"/>
    <n v="0.83333333333333337"/>
    <n v="14.416"/>
    <n v="0"/>
    <n v="7"/>
    <s v="BASE DE DATOS"/>
  </r>
  <r>
    <s v="19"/>
    <x v="4"/>
    <s v="BIOCHI"/>
    <s v="33175009"/>
    <s v="33175009"/>
    <s v="TV"/>
    <s v="TMC5000"/>
    <s v="S"/>
    <n v="4"/>
    <n v="4"/>
    <n v="391.32"/>
    <n v="1785.289"/>
    <n v="2176.6089999999999"/>
    <n v="10"/>
    <n v="710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2176.6089999999999"/>
    <n v="2.176609"/>
    <m/>
    <n v="0.33333333333333331"/>
    <n v="0.33333333333333331"/>
    <n v="14.416"/>
    <n v="0"/>
    <n v="7"/>
    <s v="BASE DE DATOS"/>
  </r>
  <r>
    <s v="19"/>
    <x v="4"/>
    <s v="BIOCHI"/>
    <s v="53203511"/>
    <s v="53203511"/>
    <s v="EL"/>
    <s v="CAT C32 GRUPO 1"/>
    <s v="S"/>
    <n v="0.91"/>
    <n v="0.91"/>
    <n v="0"/>
    <n v="44.607999999999997"/>
    <n v="44.607999999999997"/>
    <n v="654.1"/>
    <n v="65.900000000000006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44.607999999999997"/>
    <n v="4.4607999999999995E-2"/>
    <m/>
    <n v="7.5833333333333336E-2"/>
    <n v="7.5833333333333336E-2"/>
    <n v="0.6"/>
    <n v="0"/>
    <n v="7"/>
    <s v="BASE DE DATOS"/>
  </r>
  <r>
    <s v="19"/>
    <x v="5"/>
    <s v="BIOCHI"/>
    <s v="33175009"/>
    <s v="33175009"/>
    <s v="TV"/>
    <s v="TM5000"/>
    <s v="S"/>
    <n v="10"/>
    <n v="10"/>
    <n v="1051.251"/>
    <n v="4521.25"/>
    <n v="5572.5010000000002"/>
    <n v="48.75"/>
    <n v="671.2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5572.5010000000002"/>
    <n v="5.5725009999999999"/>
    <m/>
    <n v="0.83333333333333337"/>
    <n v="0.83333333333333337"/>
    <n v="14.416"/>
    <n v="0"/>
    <n v="7"/>
    <s v="BASE DE DATOS"/>
  </r>
  <r>
    <s v="19"/>
    <x v="5"/>
    <s v="BIOCHI"/>
    <s v="33175009"/>
    <s v="33175009"/>
    <s v="TV"/>
    <s v="TMC5000"/>
    <s v="S"/>
    <n v="4"/>
    <n v="4"/>
    <n v="282.76600000000002"/>
    <n v="1329.078"/>
    <n v="1611.8440000000001"/>
    <n v="65.75"/>
    <n v="654.2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1611.8440000000001"/>
    <n v="1.6118440000000001"/>
    <m/>
    <n v="0.33333333333333331"/>
    <n v="0.33333333333333331"/>
    <n v="14.416"/>
    <n v="0"/>
    <n v="7"/>
    <s v="BASE DE DATOS"/>
  </r>
  <r>
    <s v="19"/>
    <x v="5"/>
    <s v="BIOCHI"/>
    <s v="53203511"/>
    <s v="53203511"/>
    <s v="EL"/>
    <s v="CAT C32 GRUPO 1"/>
    <s v="S"/>
    <n v="0.91"/>
    <n v="0.91"/>
    <n v="0"/>
    <n v="10.643000000000001"/>
    <n v="10.643000000000001"/>
    <n v="704.3"/>
    <n v="15.7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0.643000000000001"/>
    <n v="1.0643000000000001E-2"/>
    <m/>
    <n v="7.5833333333333336E-2"/>
    <n v="7.5833333333333336E-2"/>
    <n v="0.6"/>
    <n v="0"/>
    <n v="7"/>
    <s v="BASE DE DATOS"/>
  </r>
  <r>
    <s v="19"/>
    <x v="5"/>
    <s v="BIOCHI"/>
    <s v="53203511"/>
    <s v="53203511"/>
    <s v="EL"/>
    <s v="CAT C32 GRUPO 2"/>
    <s v="S"/>
    <n v="0.91"/>
    <n v="0.91"/>
    <n v="0"/>
    <n v="10.643000000000001"/>
    <n v="10.643000000000001"/>
    <n v="704.3"/>
    <n v="15.7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0.643000000000001"/>
    <n v="1.0643000000000001E-2"/>
    <m/>
    <n v="0.10111111111111111"/>
    <n v="0.10111111111111111"/>
    <n v="0.6"/>
    <n v="0"/>
    <n v="7"/>
    <s v="BASE DE DATOS"/>
  </r>
  <r>
    <s v="19"/>
    <x v="6"/>
    <s v="BIOCHI"/>
    <s v="33175009"/>
    <s v="33175009"/>
    <s v="TV"/>
    <s v="TM5000"/>
    <s v="S"/>
    <n v="10"/>
    <n v="10"/>
    <n v="1080.1880000000001"/>
    <n v="4903.5"/>
    <n v="5983.6880000000001"/>
    <n v="64.5"/>
    <n v="655.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5983.6880000000001"/>
    <n v="5.9836879999999999"/>
    <m/>
    <n v="0.83333333333333337"/>
    <n v="0.83333333333333337"/>
    <n v="14.416"/>
    <n v="0"/>
    <n v="7"/>
    <s v="BASE DE DATOS"/>
  </r>
  <r>
    <s v="19"/>
    <x v="6"/>
    <s v="BIOCHI"/>
    <s v="33175009"/>
    <s v="33175009"/>
    <s v="TV"/>
    <s v="TMC5000"/>
    <s v="S"/>
    <n v="4"/>
    <n v="4"/>
    <n v="105.461"/>
    <n v="580.08600000000001"/>
    <n v="685.54700000000003"/>
    <n v="367.5"/>
    <n v="352.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685.54700000000003"/>
    <n v="0.68554700000000002"/>
    <m/>
    <n v="0.33333333333333331"/>
    <n v="0.33333333333333331"/>
    <n v="14.416"/>
    <n v="0"/>
    <n v="7"/>
    <s v="BASE DE DATOS"/>
  </r>
  <r>
    <s v="19"/>
    <x v="6"/>
    <s v="BIOCHI"/>
    <s v="53203511"/>
    <s v="53203511"/>
    <s v="EL"/>
    <s v="CAT C32 GRUPO 1"/>
    <s v="S"/>
    <n v="0.91"/>
    <n v="0.91"/>
    <n v="0"/>
    <n v="4.4909999999999997"/>
    <n v="4.4909999999999997"/>
    <n v="713.5"/>
    <n v="6.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4.4909999999999997"/>
    <n v="4.4909999999999993E-3"/>
    <m/>
    <n v="7.5833333333333336E-2"/>
    <n v="7.5833333333333336E-2"/>
    <n v="0.6"/>
    <n v="0"/>
    <n v="7"/>
    <s v="BASE DE DATOS"/>
  </r>
  <r>
    <s v="19"/>
    <x v="6"/>
    <s v="BIOCHI"/>
    <s v="53203511"/>
    <s v="53203511"/>
    <s v="EL"/>
    <s v="CAT C32 GRUPO 2"/>
    <s v="S"/>
    <n v="0.91"/>
    <n v="0.91"/>
    <n v="0"/>
    <n v="4.4909999999999997"/>
    <n v="4.4909999999999997"/>
    <n v="713.5"/>
    <n v="6.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4.4909999999999997"/>
    <n v="4.4909999999999993E-3"/>
    <m/>
    <n v="0.10111111111111111"/>
    <n v="0.10111111111111111"/>
    <n v="0.6"/>
    <n v="0"/>
    <n v="7"/>
    <s v="BASE DE DATOS"/>
  </r>
  <r>
    <s v="19"/>
    <x v="4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4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4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4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4"/>
    <s v="ELN"/>
    <s v="33019393"/>
    <s v="33019393"/>
    <s v="EL"/>
    <s v="Caterp-3512"/>
    <s v="S"/>
    <n v="0.5"/>
    <n v="0.4"/>
    <n v="0"/>
    <n v="0"/>
    <n v="0"/>
    <n v="0"/>
    <n v="0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4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4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4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4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4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4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5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5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5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5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5"/>
    <s v="ELN"/>
    <s v="33019393"/>
    <s v="33019393"/>
    <s v="EL"/>
    <s v="Caterp-3512"/>
    <s v="S"/>
    <n v="0.5"/>
    <n v="0.5"/>
    <n v="0"/>
    <n v="0"/>
    <n v="0"/>
    <n v="0"/>
    <n v="0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5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5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5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5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5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5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6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6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6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6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6"/>
    <s v="ELN"/>
    <s v="33019393"/>
    <s v="33019393"/>
    <s v="EL"/>
    <s v="Caterp-3512"/>
    <s v="S"/>
    <n v="0.5"/>
    <n v="0.4"/>
    <n v="0"/>
    <n v="0"/>
    <n v="0"/>
    <n v="0"/>
    <n v="0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6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6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6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6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6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6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7"/>
    <s v="ENEDIS"/>
    <s v="53014599"/>
    <s v="53014599"/>
    <s v="EL"/>
    <s v="Luvegi 700kW"/>
    <s v="S"/>
    <n v="0.7"/>
    <n v="0.7"/>
    <n v="13.6"/>
    <n v="1.2470000000000001"/>
    <n v="14.847"/>
    <n v="0"/>
    <n v="51"/>
    <n v="0"/>
    <n v="0"/>
    <m/>
    <x v="1"/>
    <s v="ENEDIS53014599Luvegi 700kWEL"/>
    <s v="ENEL Distribución Perú S.A.A."/>
    <s v="ENEL DISTRIBUCION"/>
    <x v="21"/>
    <s v="C. T. Ravira-Pacaraos"/>
    <x v="78"/>
    <s v="EL"/>
    <x v="0"/>
    <s v="Luvegi 700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14.847"/>
    <n v="1.4846999999999999E-2"/>
    <m/>
    <n v="0.35"/>
    <n v="0.35"/>
    <n v="0.52"/>
    <n v="0"/>
    <n v="43"/>
    <s v="BASE DE DATOS"/>
  </r>
  <r>
    <s v="19"/>
    <x v="7"/>
    <s v="ENEDIS"/>
    <s v="53014599"/>
    <s v="53014599"/>
    <s v="EL"/>
    <s v="Cummins G0064"/>
    <s v="S"/>
    <n v="0.17499999999999999"/>
    <n v="0.16"/>
    <n v="0.27200000000000002"/>
    <n v="0"/>
    <n v="0.27200000000000002"/>
    <n v="0"/>
    <n v="35"/>
    <n v="0"/>
    <n v="0"/>
    <m/>
    <x v="1"/>
    <s v="ENEDIS53014599Cummins G0064EL"/>
    <s v="ENEL Distribución Perú S.A.A."/>
    <s v="ENEL DISTRIBUCION"/>
    <x v="21"/>
    <s v="C. T. Ravira-Pacaraos"/>
    <x v="78"/>
    <s v="EL"/>
    <x v="0"/>
    <s v="Cummins G0064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0.27200000000000002"/>
    <n v="2.72E-4"/>
    <m/>
    <n v="0.17499999999999999"/>
    <n v="0.16"/>
    <n v="0.52"/>
    <n v="0"/>
    <n v="43"/>
    <s v="BASE DE DATOS"/>
  </r>
  <r>
    <s v="19"/>
    <x v="7"/>
    <s v="ENEDIS"/>
    <s v="53014599"/>
    <s v="53014599"/>
    <s v="EL"/>
    <s v="Cummins G0668"/>
    <s v="S"/>
    <n v="0.28799999999999998"/>
    <n v="0.25"/>
    <n v="0.29799999999999999"/>
    <n v="0"/>
    <n v="0.29799999999999999"/>
    <n v="0"/>
    <n v="40"/>
    <n v="0"/>
    <n v="0"/>
    <m/>
    <x v="1"/>
    <s v="ENEDIS53014599Cummins G0668EL"/>
    <s v="ENEL Distribución Perú S.A.A."/>
    <s v="ENEL DISTRIBUCION"/>
    <x v="21"/>
    <s v="C. T. Ravira-Pacaraos"/>
    <x v="78"/>
    <s v="EL"/>
    <x v="0"/>
    <s v="Cummins G0668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0.29799999999999999"/>
    <n v="2.9799999999999998E-4"/>
    <m/>
    <n v="0.28799999999999998"/>
    <n v="0.25"/>
    <n v="0.52"/>
    <n v="0"/>
    <n v="43"/>
    <s v="BASE DE DATOS"/>
  </r>
  <r>
    <s v="19"/>
    <x v="7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7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7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7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7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7"/>
    <s v="SEAL"/>
    <s v="33013850"/>
    <s v="33013850"/>
    <s v="EL"/>
    <s v="PERKINS 1"/>
    <s v="S"/>
    <n v="0.46"/>
    <n v="0.35"/>
    <n v="35.197000000000003"/>
    <n v="65.266999999999996"/>
    <n v="100.464"/>
    <n v="6.5"/>
    <n v="425"/>
    <n v="0"/>
    <n v="0.3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0.464"/>
    <n v="0.100464"/>
    <m/>
    <n v="3.8333333333333337E-2"/>
    <n v="2.9166666666666664E-2"/>
    <n v="0.58699999999999997"/>
    <n v="0"/>
    <n v="77"/>
    <s v="BASE DE DATOS"/>
  </r>
  <r>
    <s v="19"/>
    <x v="7"/>
    <s v="SEAL"/>
    <s v="33013850"/>
    <s v="33013850"/>
    <s v="EL"/>
    <s v="CAT"/>
    <s v="S"/>
    <n v="0.5"/>
    <n v="0.38"/>
    <n v="0"/>
    <n v="0.50600000000000001"/>
    <n v="0.50600000000000001"/>
    <n v="0"/>
    <n v="2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.50600000000000001"/>
    <n v="5.0600000000000005E-4"/>
    <m/>
    <n v="4.1666666666666664E-2"/>
    <n v="3.1666666666666669E-2"/>
    <n v="0.58699999999999997"/>
    <n v="0"/>
    <n v="77"/>
    <s v="BASE DE DATOS"/>
  </r>
  <r>
    <s v="19"/>
    <x v="7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7"/>
    <s v="SEAL"/>
    <s v="33013850"/>
    <s v="33013850"/>
    <s v="EL"/>
    <s v="PERKINS 2"/>
    <s v="S"/>
    <n v="0.46"/>
    <n v="0.35"/>
    <n v="35.159999999999997"/>
    <n v="61.747999999999998"/>
    <n v="96.908000000000001"/>
    <n v="6.5"/>
    <n v="414"/>
    <n v="0"/>
    <n v="2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96.908000000000001"/>
    <n v="9.6908000000000008E-2"/>
    <m/>
    <n v="3.8333333333333337E-2"/>
    <n v="2.9166666666666664E-2"/>
    <n v="0.58699999999999997"/>
    <n v="-1.4210854715202004E-14"/>
    <n v="77"/>
    <s v="BASE DE DATOS"/>
  </r>
  <r>
    <s v="19"/>
    <x v="7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7"/>
    <s v="SEAL"/>
    <s v="33013850"/>
    <s v="33013850"/>
    <s v="EL"/>
    <s v="ALGESA"/>
    <s v="S"/>
    <n v="0.74"/>
    <n v="0.68"/>
    <n v="0"/>
    <n v="26.594000000000001"/>
    <n v="26.594000000000001"/>
    <n v="0"/>
    <n v="91"/>
    <n v="0"/>
    <n v="0"/>
    <m/>
    <x v="1"/>
    <s v="SEAL33013850ALGESAEL"/>
    <s v="SEAL - Sociedad El‚ctrica del Sur Oeste S. A."/>
    <s v="SEAL"/>
    <x v="4"/>
    <s v="C. T. Atico"/>
    <x v="48"/>
    <s v="EL"/>
    <x v="0"/>
    <s v="ALGESA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26.594000000000001"/>
    <n v="2.6594E-2"/>
    <m/>
    <n v="0.14799999999999999"/>
    <n v="0.13600000000000001"/>
    <n v="0.58699999999999997"/>
    <n v="0"/>
    <n v="77"/>
    <s v="BASE DE DATOS"/>
  </r>
  <r>
    <s v="19"/>
    <x v="7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7"/>
    <s v="SEAL"/>
    <s v="33013870"/>
    <s v="33013870"/>
    <s v="EL"/>
    <s v="PERKINS"/>
    <s v="S"/>
    <n v="0.55000000000000004"/>
    <n v="0.3"/>
    <n v="0"/>
    <n v="0.17299999999999999"/>
    <n v="0.17299999999999999"/>
    <n v="0"/>
    <n v="2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.17299999999999999"/>
    <n v="1.7299999999999998E-4"/>
    <m/>
    <n v="4.5833333333333337E-2"/>
    <n v="2.4999999999999998E-2"/>
    <n v="0.3"/>
    <n v="0"/>
    <n v="77"/>
    <s v="BASE DE DATOS"/>
  </r>
  <r>
    <s v="19"/>
    <x v="7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7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7"/>
    <s v="SEAL"/>
    <s v="33014010"/>
    <s v="33014010"/>
    <s v="EL"/>
    <s v="CAT 1"/>
    <s v="S"/>
    <n v="0.45"/>
    <n v="0.35"/>
    <n v="0"/>
    <n v="1.8560000000000001"/>
    <n v="1.8560000000000001"/>
    <n v="16"/>
    <n v="9.25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1.8560000000000001"/>
    <n v="1.856E-3"/>
    <m/>
    <n v="4.4999999999999998E-2"/>
    <n v="3.4999999999999996E-2"/>
    <n v="0.55500000000000005"/>
    <n v="0"/>
    <n v="77"/>
    <s v="BASE DE DATOS"/>
  </r>
  <r>
    <s v="19"/>
    <x v="7"/>
    <s v="SEAL"/>
    <s v="33014010"/>
    <s v="33014010"/>
    <s v="EL"/>
    <s v="CAT 2"/>
    <s v="S"/>
    <n v="0.45"/>
    <n v="0.35"/>
    <n v="0"/>
    <n v="0"/>
    <n v="0"/>
    <n v="16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7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7"/>
    <s v="SEAL"/>
    <s v="33014010"/>
    <s v="33014010"/>
    <s v="EL"/>
    <s v="AREM 1"/>
    <s v="S"/>
    <n v="0.2"/>
    <n v="0.19500000000000001"/>
    <n v="0"/>
    <n v="0.307"/>
    <n v="0.307"/>
    <n v="8"/>
    <n v="3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307"/>
    <n v="3.0699999999999998E-4"/>
    <m/>
    <n v="1.6666666666666666E-2"/>
    <n v="1.6250000000000001E-2"/>
    <n v="0.55500000000000005"/>
    <n v="0"/>
    <n v="77"/>
    <s v="BASE DE DATOS"/>
  </r>
  <r>
    <s v="19"/>
    <x v="7"/>
    <s v="SEAL"/>
    <s v="33014010"/>
    <s v="33014010"/>
    <s v="EL"/>
    <s v="AREM 2"/>
    <s v="S"/>
    <n v="0.1"/>
    <n v="0.09"/>
    <n v="0"/>
    <n v="0.14699999999999999"/>
    <n v="0.14699999999999999"/>
    <n v="8"/>
    <n v="3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14699999999999999"/>
    <n v="1.47E-4"/>
    <m/>
    <n v="8.3333333333333332E-3"/>
    <n v="7.4999999999999997E-3"/>
    <n v="0.55500000000000005"/>
    <n v="0"/>
    <n v="77"/>
    <s v="BASE DE DATOS"/>
  </r>
  <r>
    <s v="19"/>
    <x v="7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7"/>
    <s v="SDFENE"/>
    <s v="33149607"/>
    <s v="33149607"/>
    <s v="TV"/>
    <s v="TV1"/>
    <s v="S"/>
    <n v="5.42"/>
    <n v="5"/>
    <n v="397.98500000000001"/>
    <n v="1879.7159999999999"/>
    <n v="2277.701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277.701"/>
    <n v="2.277701"/>
    <m/>
    <n v="0.45166666666666666"/>
    <n v="0.41666666666666669"/>
    <n v="29.332999999999998"/>
    <n v="0"/>
    <n v="74"/>
    <s v="BASE DE DATOS"/>
  </r>
  <r>
    <s v="19"/>
    <x v="7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7"/>
    <s v="SDFENE"/>
    <s v="33149607"/>
    <s v="33149607"/>
    <s v="TG"/>
    <s v="TG1"/>
    <s v="S"/>
    <n v="31"/>
    <n v="28.445"/>
    <n v="3683.2649999999999"/>
    <n v="17020.758999999998"/>
    <n v="20704.024000000001"/>
    <n v="0"/>
    <n v="731.37"/>
    <n v="12.63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704.024000000001"/>
    <n v="20.704024"/>
    <m/>
    <n v="2.5833333333333335"/>
    <n v="2.3704166666666668"/>
    <n v="29.332999999999998"/>
    <n v="-3.637978807091713E-12"/>
    <n v="74"/>
    <s v="BASE DE DATOS"/>
  </r>
  <r>
    <s v="19"/>
    <x v="7"/>
    <s v="ELNM"/>
    <s v="53002696"/>
    <s v="53002696"/>
    <s v="EL"/>
    <s v="1"/>
    <s v="S"/>
    <n v="0.7"/>
    <n v="0.5"/>
    <n v="0"/>
    <n v="0.13"/>
    <n v="0.13"/>
    <n v="0"/>
    <n v="3.15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13"/>
    <n v="1.3000000000000002E-4"/>
    <m/>
    <n v="5.8333333333333327E-2"/>
    <n v="4.1666666666666664E-2"/>
    <n v="0.51900000000000002"/>
    <n v="0"/>
    <n v="55"/>
    <s v="BASE DE DATOS"/>
  </r>
  <r>
    <s v="19"/>
    <x v="4"/>
    <s v="AIPSAA"/>
    <s v="13177209"/>
    <s v="13177209"/>
    <s v="TV"/>
    <s v="TV01"/>
    <s v="S"/>
    <n v="23"/>
    <n v="12.741"/>
    <n v="1263.3510000000001"/>
    <n v="5742.2309999999998"/>
    <n v="7005.5820000000003"/>
    <n v="197.97"/>
    <n v="545.30999999999995"/>
    <n v="0.72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7005.5820000000003"/>
    <n v="7.0055820000000004"/>
    <m/>
    <n v="1.9166666666666667"/>
    <n v="1.06175"/>
    <n v="18.353000000000002"/>
    <n v="0"/>
    <n v="1"/>
    <s v="BASE DE DATOS"/>
  </r>
  <r>
    <s v="19"/>
    <x v="5"/>
    <s v="AIPSAA"/>
    <s v="13177209"/>
    <s v="13177209"/>
    <s v="TV"/>
    <s v="TV01"/>
    <s v="S"/>
    <n v="23"/>
    <n v="12.741"/>
    <n v="1451.971"/>
    <n v="6386.0060000000003"/>
    <n v="7837.9769999999999"/>
    <n v="126.12"/>
    <n v="591.70000000000005"/>
    <n v="2.1800000000000002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7837.9769999999999"/>
    <n v="7.8379769999999995"/>
    <m/>
    <n v="1.9166666666666667"/>
    <n v="1.06175"/>
    <n v="18.353000000000002"/>
    <n v="9.0949470177292824E-13"/>
    <n v="1"/>
    <s v="BASE DE DATOS"/>
  </r>
  <r>
    <s v="19"/>
    <x v="6"/>
    <s v="AIPSAA"/>
    <s v="13177209"/>
    <s v="13177209"/>
    <s v="TV"/>
    <s v="TV01"/>
    <s v="S"/>
    <n v="23"/>
    <n v="12.741"/>
    <n v="1485.6220000000001"/>
    <n v="6839.99"/>
    <n v="8325.6119999999992"/>
    <n v="121.73"/>
    <n v="622.03"/>
    <n v="0.24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8325.6119999999992"/>
    <n v="8.3256119999999996"/>
    <m/>
    <n v="1.9166666666666667"/>
    <n v="1.06175"/>
    <n v="18.353000000000002"/>
    <n v="0"/>
    <n v="1"/>
    <s v="BASE DE DATOS"/>
  </r>
  <r>
    <s v="19"/>
    <x v="7"/>
    <s v="AIPSAA"/>
    <s v="13177209"/>
    <s v="13177209"/>
    <s v="TV"/>
    <s v="TV01"/>
    <s v="S"/>
    <n v="23"/>
    <n v="12.741"/>
    <n v="1443.4639999999999"/>
    <n v="6539.723"/>
    <n v="7983.1869999999999"/>
    <n v="128.47999999999999"/>
    <n v="609.84"/>
    <n v="5.68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7983.1869999999999"/>
    <n v="7.983187"/>
    <m/>
    <n v="1.9166666666666667"/>
    <n v="1.06175"/>
    <n v="18.353000000000002"/>
    <n v="0"/>
    <n v="1"/>
    <s v="BASE DE DATOS"/>
  </r>
  <r>
    <s v="19"/>
    <x v="8"/>
    <s v="AIPSAA"/>
    <s v="13177209"/>
    <s v="13177209"/>
    <s v="TV"/>
    <s v="TV01"/>
    <s v="S"/>
    <n v="23"/>
    <n v="12.741"/>
    <n v="1743.538"/>
    <n v="8110.875"/>
    <n v="9854.4130000000005"/>
    <n v="83.85"/>
    <n v="630.27"/>
    <n v="5.88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9854.4130000000005"/>
    <n v="9.854413000000001"/>
    <m/>
    <n v="1.9166666666666667"/>
    <n v="1.06175"/>
    <n v="18.353000000000002"/>
    <n v="0"/>
    <n v="1"/>
    <s v="BASE DE DATOS"/>
  </r>
  <r>
    <s v="19"/>
    <x v="8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8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8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8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8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8"/>
    <s v="SEAL"/>
    <s v="33013850"/>
    <s v="33013850"/>
    <s v="EL"/>
    <s v="PERKINS 1"/>
    <s v="S"/>
    <n v="0.46"/>
    <n v="0.35"/>
    <n v="35.197000000000003"/>
    <n v="64.311000000000007"/>
    <n v="99.507999999999996"/>
    <n v="6.5"/>
    <n v="430"/>
    <n v="0"/>
    <n v="0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99.507999999999996"/>
    <n v="9.9507999999999999E-2"/>
    <m/>
    <n v="3.8333333333333337E-2"/>
    <n v="2.9166666666666664E-2"/>
    <n v="0.58699999999999997"/>
    <n v="1.4210854715202004E-14"/>
    <n v="77"/>
    <s v="BASE DE DATOS"/>
  </r>
  <r>
    <s v="19"/>
    <x v="8"/>
    <s v="SEAL"/>
    <s v="33013850"/>
    <s v="33013850"/>
    <s v="EL"/>
    <s v="CAT"/>
    <s v="S"/>
    <n v="0.5"/>
    <n v="0.38"/>
    <n v="0"/>
    <n v="4.5090000000000003"/>
    <n v="4.5090000000000003"/>
    <n v="0"/>
    <n v="23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4.5090000000000003"/>
    <n v="4.509E-3"/>
    <m/>
    <n v="4.1666666666666664E-2"/>
    <n v="3.1666666666666669E-2"/>
    <n v="0.58699999999999997"/>
    <n v="0"/>
    <n v="77"/>
    <s v="BASE DE DATOS"/>
  </r>
  <r>
    <s v="19"/>
    <x v="8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8"/>
    <s v="SEAL"/>
    <s v="33013850"/>
    <s v="33013850"/>
    <s v="EL"/>
    <s v="PERKINS 2"/>
    <s v="S"/>
    <n v="0.46"/>
    <n v="0.35"/>
    <n v="35.159999999999997"/>
    <n v="58.149000000000001"/>
    <n v="93.308999999999997"/>
    <n v="6.5"/>
    <n v="404"/>
    <n v="0"/>
    <n v="2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93.308999999999997"/>
    <n v="9.3309000000000003E-2"/>
    <m/>
    <n v="3.8333333333333337E-2"/>
    <n v="2.9166666666666664E-2"/>
    <n v="0.58699999999999997"/>
    <n v="0"/>
    <n v="77"/>
    <s v="BASE DE DATOS"/>
  </r>
  <r>
    <s v="19"/>
    <x v="8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8"/>
    <s v="SEAL"/>
    <s v="33013850"/>
    <s v="33013850"/>
    <s v="EL"/>
    <s v="ALGESA"/>
    <s v="S"/>
    <n v="0.74"/>
    <n v="0.68"/>
    <n v="0"/>
    <n v="17.016999999999999"/>
    <n v="17.016999999999999"/>
    <n v="0"/>
    <n v="57"/>
    <n v="0"/>
    <n v="0"/>
    <m/>
    <x v="1"/>
    <s v="SEAL33013850ALGESAEL"/>
    <s v="SEAL - Sociedad El‚ctrica del Sur Oeste S. A."/>
    <s v="SEAL"/>
    <x v="4"/>
    <s v="C. T. Atico"/>
    <x v="48"/>
    <s v="EL"/>
    <x v="0"/>
    <s v="ALGESA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7.016999999999999"/>
    <n v="1.7017000000000001E-2"/>
    <m/>
    <n v="0.14799999999999999"/>
    <n v="0.13600000000000001"/>
    <n v="0.58699999999999997"/>
    <n v="0"/>
    <n v="77"/>
    <s v="BASE DE DATOS"/>
  </r>
  <r>
    <s v="19"/>
    <x v="8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8"/>
    <s v="SEAL"/>
    <s v="33013870"/>
    <s v="33013870"/>
    <s v="EL"/>
    <s v="PERKINS"/>
    <s v="S"/>
    <n v="0.55000000000000004"/>
    <n v="0.3"/>
    <n v="0"/>
    <n v="1.429"/>
    <n v="1.429"/>
    <n v="0"/>
    <n v="8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1.429"/>
    <n v="1.4290000000000001E-3"/>
    <m/>
    <n v="4.5833333333333337E-2"/>
    <n v="2.4999999999999998E-2"/>
    <n v="0.3"/>
    <n v="0"/>
    <n v="77"/>
    <s v="BASE DE DATOS"/>
  </r>
  <r>
    <s v="19"/>
    <x v="8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8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8"/>
    <s v="SEAL"/>
    <s v="33014010"/>
    <s v="33014010"/>
    <s v="EL"/>
    <s v="CAT 1"/>
    <s v="S"/>
    <n v="0.45"/>
    <n v="0.35"/>
    <n v="1.024"/>
    <n v="1.282"/>
    <n v="2.306"/>
    <n v="16"/>
    <n v="14.5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2.306"/>
    <n v="2.3059999999999999E-3"/>
    <m/>
    <n v="4.4999999999999998E-2"/>
    <n v="3.4999999999999996E-2"/>
    <n v="0.55500000000000005"/>
    <n v="0"/>
    <n v="77"/>
    <s v="BASE DE DATOS"/>
  </r>
  <r>
    <s v="19"/>
    <x v="8"/>
    <s v="SEAL"/>
    <s v="33014010"/>
    <s v="33014010"/>
    <s v="EL"/>
    <s v="CAT 2"/>
    <s v="S"/>
    <n v="0.45"/>
    <n v="0.35"/>
    <n v="0"/>
    <n v="0"/>
    <n v="0"/>
    <n v="16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8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8"/>
    <s v="SEAL"/>
    <s v="33014010"/>
    <s v="33014010"/>
    <s v="EL"/>
    <s v="AREM 1"/>
    <s v="S"/>
    <n v="0.2"/>
    <n v="0.19500000000000001"/>
    <n v="0.98799999999999999"/>
    <n v="0.46100000000000002"/>
    <n v="1.4490000000000001"/>
    <n v="8"/>
    <n v="19.75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1.4490000000000001"/>
    <n v="1.449E-3"/>
    <m/>
    <n v="1.6666666666666666E-2"/>
    <n v="1.6250000000000001E-2"/>
    <n v="0.55500000000000005"/>
    <n v="0"/>
    <n v="77"/>
    <s v="BASE DE DATOS"/>
  </r>
  <r>
    <s v="19"/>
    <x v="8"/>
    <s v="SEAL"/>
    <s v="33014010"/>
    <s v="33014010"/>
    <s v="EL"/>
    <s v="AREM 2"/>
    <s v="S"/>
    <n v="0.1"/>
    <n v="0.09"/>
    <n v="1.282"/>
    <n v="2.3490000000000002"/>
    <n v="3.6309999999999998"/>
    <n v="8"/>
    <n v="35.75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3.6309999999999998"/>
    <n v="3.6309999999999997E-3"/>
    <m/>
    <n v="8.3333333333333332E-3"/>
    <n v="7.4999999999999997E-3"/>
    <n v="0.55500000000000005"/>
    <n v="4.4408920985006262E-16"/>
    <n v="77"/>
    <s v="BASE DE DATOS"/>
  </r>
  <r>
    <s v="19"/>
    <x v="8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4"/>
    <s v="SHOGSA"/>
    <s v="33009993"/>
    <s v="33009993"/>
    <s v="TV"/>
    <s v="UNIDAD 1"/>
    <s v="S"/>
    <n v="20.18"/>
    <n v="17.792000000000002"/>
    <n v="326.02199999999999"/>
    <n v="1601.21"/>
    <n v="1927.232"/>
    <n v="0"/>
    <n v="157.08000000000001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927.232"/>
    <n v="1.9272320000000001"/>
    <m/>
    <n v="1.6816666666666666"/>
    <n v="1.4705000000000001"/>
    <n v="31.03"/>
    <n v="0"/>
    <n v="75"/>
    <s v="BASE DE DATOS"/>
  </r>
  <r>
    <s v="19"/>
    <x v="4"/>
    <s v="SHOGSA"/>
    <s v="33009993"/>
    <s v="33009993"/>
    <s v="TV"/>
    <s v="UNIDAD 2"/>
    <s v="S"/>
    <n v="20.18"/>
    <n v="13.771000000000001"/>
    <n v="302.37299999999999"/>
    <n v="1487.7180000000001"/>
    <n v="1790.0909999999999"/>
    <n v="0"/>
    <n v="152.13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790.0909999999999"/>
    <n v="1.7900909999999999"/>
    <m/>
    <n v="1.6816666666666666"/>
    <n v="1.6048333333333333"/>
    <n v="31.03"/>
    <n v="2.2737367544323206E-13"/>
    <n v="75"/>
    <s v="BASE DE DATOS"/>
  </r>
  <r>
    <s v="19"/>
    <x v="4"/>
    <s v="SHOGSA"/>
    <s v="33009993"/>
    <s v="33009993"/>
    <s v="TV"/>
    <s v="UNIDAD 3"/>
    <s v="S"/>
    <n v="27.478000000000002"/>
    <n v="25.145"/>
    <n v="0"/>
    <n v="0"/>
    <n v="0"/>
    <n v="724"/>
    <n v="0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2.2898333333333336"/>
    <n v="2.0188333333333333"/>
    <n v="31.03"/>
    <n v="0"/>
    <n v="75"/>
    <s v="BASE DE DATOS"/>
  </r>
  <r>
    <s v="19"/>
    <x v="4"/>
    <s v="SHOGSA"/>
    <s v="33009993"/>
    <s v="33009993"/>
    <s v="EL"/>
    <s v="CUMMINS ONAN"/>
    <s v="S"/>
    <n v="1.25"/>
    <n v="1.2290000000000001"/>
    <n v="0"/>
    <n v="0"/>
    <n v="0"/>
    <n v="724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5"/>
    <s v="SHOGSA"/>
    <s v="33009993"/>
    <s v="33009993"/>
    <s v="TV"/>
    <s v="UNIDAD 1"/>
    <s v="S"/>
    <n v="20.18"/>
    <n v="17.792000000000002"/>
    <n v="13.739000000000001"/>
    <n v="162.316"/>
    <n v="176.05500000000001"/>
    <n v="0"/>
    <n v="15.78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76.05500000000001"/>
    <n v="0.17605500000000002"/>
    <m/>
    <n v="1.6816666666666666"/>
    <n v="1.4705000000000001"/>
    <n v="31.03"/>
    <n v="0"/>
    <n v="75"/>
    <s v="BASE DE DATOS"/>
  </r>
  <r>
    <s v="19"/>
    <x v="5"/>
    <s v="SHOGSA"/>
    <s v="33009993"/>
    <s v="33009993"/>
    <s v="TV"/>
    <s v="UNIDAD 2"/>
    <s v="S"/>
    <n v="20.18"/>
    <n v="13.771000000000001"/>
    <n v="0"/>
    <n v="88.221999999999994"/>
    <n v="88.221999999999994"/>
    <n v="0"/>
    <n v="9.0299999999999994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88.221999999999994"/>
    <n v="8.8221999999999995E-2"/>
    <m/>
    <n v="1.6816666666666666"/>
    <n v="1.6048333333333333"/>
    <n v="31.03"/>
    <n v="0"/>
    <n v="75"/>
    <s v="BASE DE DATOS"/>
  </r>
  <r>
    <s v="19"/>
    <x v="5"/>
    <s v="SHOGSA"/>
    <s v="33009993"/>
    <s v="33009993"/>
    <s v="TV"/>
    <s v="UNIDAD 3"/>
    <s v="S"/>
    <n v="27.478000000000002"/>
    <n v="25.145"/>
    <n v="0"/>
    <n v="0"/>
    <n v="0"/>
    <n v="720"/>
    <n v="0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2.2898333333333336"/>
    <n v="2.0188333333333333"/>
    <n v="31.03"/>
    <n v="0"/>
    <n v="75"/>
    <s v="BASE DE DATOS"/>
  </r>
  <r>
    <s v="19"/>
    <x v="5"/>
    <s v="SHOGSA"/>
    <s v="33009993"/>
    <s v="33009993"/>
    <s v="EL"/>
    <s v="CUMMINS ONAN"/>
    <s v="S"/>
    <n v="1.25"/>
    <n v="1.2290000000000001"/>
    <n v="0"/>
    <n v="0"/>
    <n v="0"/>
    <n v="720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6"/>
    <s v="SHOGSA"/>
    <s v="33009993"/>
    <s v="33009993"/>
    <s v="TV"/>
    <s v="UNIDAD 1"/>
    <s v="S"/>
    <n v="20.18"/>
    <n v="17.792000000000002"/>
    <n v="0"/>
    <n v="75.192999999999998"/>
    <n v="75.192999999999998"/>
    <n v="282.77"/>
    <n v="7.72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75.192999999999998"/>
    <n v="7.5192999999999996E-2"/>
    <m/>
    <n v="1.6816666666666666"/>
    <n v="1.4705000000000001"/>
    <n v="31.03"/>
    <n v="0"/>
    <n v="75"/>
    <s v="BASE DE DATOS"/>
  </r>
  <r>
    <s v="19"/>
    <x v="6"/>
    <s v="SHOGSA"/>
    <s v="33009993"/>
    <s v="33009993"/>
    <s v="TV"/>
    <s v="UNIDAD 2"/>
    <s v="S"/>
    <n v="20.18"/>
    <n v="13.771000000000001"/>
    <n v="0"/>
    <n v="0"/>
    <n v="0"/>
    <n v="0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6"/>
    <s v="SHOGSA"/>
    <s v="33009993"/>
    <s v="33009993"/>
    <s v="TV"/>
    <s v="UNIDAD 3"/>
    <s v="S"/>
    <n v="27.478000000000002"/>
    <n v="25.145"/>
    <n v="0"/>
    <n v="0"/>
    <n v="0"/>
    <n v="724"/>
    <n v="0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2.2898333333333336"/>
    <n v="2.0188333333333333"/>
    <n v="31.03"/>
    <n v="0"/>
    <n v="75"/>
    <s v="BASE DE DATOS"/>
  </r>
  <r>
    <s v="19"/>
    <x v="6"/>
    <s v="SHOGSA"/>
    <s v="33009993"/>
    <s v="33009993"/>
    <s v="EL"/>
    <s v="CUMMINS ONAN"/>
    <s v="S"/>
    <n v="1.25"/>
    <n v="1.2290000000000001"/>
    <n v="0"/>
    <n v="0"/>
    <n v="0"/>
    <n v="176.67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7"/>
    <s v="SHOGSA"/>
    <s v="33009993"/>
    <s v="33009993"/>
    <s v="TV"/>
    <s v="UNIDAD 1"/>
    <s v="S"/>
    <n v="20.18"/>
    <n v="13.423999999999999"/>
    <n v="34.173999999999999"/>
    <n v="155.49700000000001"/>
    <n v="189.67099999999999"/>
    <n v="139"/>
    <n v="13.35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89.67099999999999"/>
    <n v="0.18967099999999998"/>
    <m/>
    <n v="1.6816666666666666"/>
    <n v="1.4705000000000001"/>
    <n v="31.03"/>
    <n v="2.8421709430404007E-14"/>
    <n v="75"/>
    <s v="BASE DE DATOS"/>
  </r>
  <r>
    <s v="19"/>
    <x v="7"/>
    <s v="SHOGSA"/>
    <s v="33009993"/>
    <s v="33009993"/>
    <s v="TV"/>
    <s v="UNIDAD 2"/>
    <s v="S"/>
    <n v="20.18"/>
    <n v="19.257999999999999"/>
    <n v="0"/>
    <n v="0"/>
    <n v="0"/>
    <n v="0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7"/>
    <s v="SHOGSA"/>
    <s v="33009993"/>
    <s v="33009993"/>
    <s v="TV"/>
    <s v="UNIDAD 3"/>
    <s v="S"/>
    <n v="27.478000000000002"/>
    <n v="14.218999999999999"/>
    <n v="0"/>
    <n v="0"/>
    <n v="0"/>
    <n v="724"/>
    <n v="0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2.2898333333333336"/>
    <n v="2.0188333333333333"/>
    <n v="31.03"/>
    <n v="0"/>
    <n v="75"/>
    <s v="BASE DE DATOS"/>
  </r>
  <r>
    <s v="19"/>
    <x v="7"/>
    <s v="SHOGSA"/>
    <s v="33009993"/>
    <s v="33009993"/>
    <s v="EL"/>
    <s v="CUMMINS ONAN"/>
    <s v="S"/>
    <n v="1.25"/>
    <n v="1.2290000000000001"/>
    <n v="0"/>
    <n v="2.3410000000000002"/>
    <n v="2.3410000000000002"/>
    <n v="0"/>
    <n v="2.0699999999999998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2.3410000000000002"/>
    <n v="2.3410000000000002E-3"/>
    <m/>
    <n v="0.10416666666666667"/>
    <n v="0.10241666666666667"/>
    <n v="31.03"/>
    <n v="0"/>
    <n v="75"/>
    <s v="BASE DE DATOS"/>
  </r>
  <r>
    <s v="19"/>
    <x v="8"/>
    <s v="SHOGSA"/>
    <s v="33009993"/>
    <s v="33009993"/>
    <s v="TV"/>
    <s v="UNIDAD 1"/>
    <s v="S"/>
    <n v="20.18"/>
    <n v="13.423999999999999"/>
    <n v="0"/>
    <n v="0"/>
    <n v="0"/>
    <n v="0"/>
    <n v="0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4705000000000001"/>
    <n v="31.03"/>
    <n v="0"/>
    <n v="75"/>
    <s v="BASE DE DATOS"/>
  </r>
  <r>
    <s v="19"/>
    <x v="8"/>
    <s v="SHOGSA"/>
    <s v="33009993"/>
    <s v="33009993"/>
    <s v="TV"/>
    <s v="UNIDAD 2"/>
    <s v="S"/>
    <n v="20.18"/>
    <n v="19.257999999999999"/>
    <n v="0"/>
    <n v="0"/>
    <n v="0"/>
    <n v="0"/>
    <n v="0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1.6816666666666666"/>
    <n v="1.6048333333333333"/>
    <n v="31.03"/>
    <n v="0"/>
    <n v="75"/>
    <s v="BASE DE DATOS"/>
  </r>
  <r>
    <s v="19"/>
    <x v="8"/>
    <s v="SHOGSA"/>
    <s v="33009993"/>
    <s v="33009993"/>
    <s v="TV"/>
    <s v="UNIDAD 3"/>
    <s v="S"/>
    <n v="27.478000000000002"/>
    <n v="14.218999999999999"/>
    <n v="0"/>
    <n v="0"/>
    <n v="0"/>
    <n v="136.5"/>
    <n v="0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0"/>
    <n v="0"/>
    <m/>
    <n v="2.2898333333333336"/>
    <n v="2.0188333333333333"/>
    <n v="31.03"/>
    <n v="0"/>
    <n v="75"/>
    <s v="BASE DE DATOS"/>
  </r>
  <r>
    <s v="19"/>
    <x v="8"/>
    <s v="SHOGSA"/>
    <s v="33009993"/>
    <s v="33009993"/>
    <s v="EL"/>
    <s v="CUMMINS ONAN"/>
    <s v="S"/>
    <n v="1.25"/>
    <n v="1.2290000000000001"/>
    <n v="0"/>
    <n v="0"/>
    <n v="0"/>
    <n v="0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4"/>
    <s v="KALLPA"/>
    <s v="33145006"/>
    <s v="33145006"/>
    <s v="TG"/>
    <s v="TG1"/>
    <s v="S"/>
    <n v="187.07300000000001"/>
    <n v="187.07300000000001"/>
    <n v="10440.036"/>
    <n v="40159.694000000003"/>
    <n v="50599.73"/>
    <n v="47"/>
    <n v="328.1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0599.73"/>
    <n v="50.599730000000001"/>
    <m/>
    <n v="15"/>
    <n v="15.589416666666667"/>
    <n v="863.41700000000003"/>
    <n v="0"/>
    <n v="63"/>
    <s v="BASE DE DATOS"/>
  </r>
  <r>
    <s v="19"/>
    <x v="4"/>
    <s v="KALLPA"/>
    <s v="33145006"/>
    <s v="33145006"/>
    <s v="TG"/>
    <s v="TG2"/>
    <s v="S"/>
    <n v="191.429"/>
    <n v="191.429"/>
    <n v="3315.2350000000001"/>
    <n v="16846.899000000001"/>
    <n v="20162.133999999998"/>
    <n v="0"/>
    <n v="130.35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0162.133999999998"/>
    <n v="20.162133999999998"/>
    <m/>
    <n v="18"/>
    <n v="15.952416666666666"/>
    <n v="863.41700000000003"/>
    <n v="3.637978807091713E-12"/>
    <n v="63"/>
    <s v="BASE DE DATOS"/>
  </r>
  <r>
    <s v="19"/>
    <x v="4"/>
    <s v="KALLPA"/>
    <s v="33145006"/>
    <s v="33145006"/>
    <s v="TG"/>
    <s v="TG3"/>
    <s v="S"/>
    <n v="193.74799999999999"/>
    <n v="193.74799999999999"/>
    <n v="7150.1310000000003"/>
    <n v="26086.048999999999"/>
    <n v="33236.18"/>
    <n v="0"/>
    <n v="203.37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3236.18"/>
    <n v="33.236179999999997"/>
    <m/>
    <n v="19.416666666666668"/>
    <n v="16.145666666666667"/>
    <n v="863.41700000000003"/>
    <n v="0"/>
    <n v="63"/>
    <s v="BASE DE DATOS"/>
  </r>
  <r>
    <s v="19"/>
    <x v="4"/>
    <s v="KALLPA"/>
    <s v="33170108"/>
    <s v="33170108"/>
    <s v="TG"/>
    <s v="TG5"/>
    <s v="S"/>
    <n v="195.428"/>
    <n v="195.428"/>
    <n v="8082.1120000000001"/>
    <n v="23792.37"/>
    <n v="31874.482"/>
    <n v="0"/>
    <n v="239.73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1874.482"/>
    <n v="31.874482"/>
    <m/>
    <n v="16.041666666666668"/>
    <n v="16.285666666666668"/>
    <n v="195.428"/>
    <n v="0"/>
    <n v="63"/>
    <s v="BASE DE DATOS"/>
  </r>
  <r>
    <s v="19"/>
    <x v="4"/>
    <s v="KALLPA"/>
    <s v="33145006"/>
    <s v="33145006"/>
    <s v="TV"/>
    <s v="TV"/>
    <s v="S"/>
    <n v="291.16699999999997"/>
    <n v="291.16699999999997"/>
    <n v="4815.6499999999996"/>
    <n v="21324.62"/>
    <n v="26140.27"/>
    <n v="648"/>
    <n v="119.07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6140.27"/>
    <n v="26.140270000000001"/>
    <m/>
    <n v="29.166666666666668"/>
    <n v="24.263916666666663"/>
    <n v="863.41700000000003"/>
    <n v="-3.637978807091713E-12"/>
    <n v="63"/>
    <s v="BASE DE DATOS"/>
  </r>
  <r>
    <s v="19"/>
    <x v="5"/>
    <s v="KALLPA"/>
    <s v="33145006"/>
    <s v="33145006"/>
    <s v="TG"/>
    <s v="TG1"/>
    <s v="S"/>
    <n v="187.07300000000001"/>
    <n v="187.07300000000001"/>
    <n v="18160.017"/>
    <n v="87528.054000000004"/>
    <n v="105688.071"/>
    <n v="0"/>
    <n v="696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5688.071"/>
    <n v="105.68807099999999"/>
    <m/>
    <n v="15"/>
    <n v="15.589416666666667"/>
    <n v="863.41700000000003"/>
    <n v="0"/>
    <n v="63"/>
    <s v="BASE DE DATOS"/>
  </r>
  <r>
    <s v="19"/>
    <x v="5"/>
    <s v="KALLPA"/>
    <s v="33145006"/>
    <s v="33145006"/>
    <s v="TG"/>
    <s v="TG2"/>
    <s v="S"/>
    <n v="191.429"/>
    <n v="191.429"/>
    <n v="17645.294000000002"/>
    <n v="85627.199999999997"/>
    <n v="103272.49400000001"/>
    <n v="18.05"/>
    <n v="698.25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3272.49400000001"/>
    <n v="103.27249400000001"/>
    <m/>
    <n v="18"/>
    <n v="15.952416666666666"/>
    <n v="863.41700000000003"/>
    <n v="0"/>
    <n v="63"/>
    <s v="BASE DE DATOS"/>
  </r>
  <r>
    <s v="19"/>
    <x v="5"/>
    <s v="KALLPA"/>
    <s v="33145006"/>
    <s v="33145006"/>
    <s v="TG"/>
    <s v="TG3"/>
    <s v="S"/>
    <n v="193.74799999999999"/>
    <n v="193.74799999999999"/>
    <n v="18304.222000000002"/>
    <n v="88241.815000000002"/>
    <n v="106546.037"/>
    <n v="0"/>
    <n v="696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6546.037"/>
    <n v="106.546037"/>
    <m/>
    <n v="19.416666666666668"/>
    <n v="16.145666666666667"/>
    <n v="863.41700000000003"/>
    <n v="1.4551915228366852E-11"/>
    <n v="63"/>
    <s v="BASE DE DATOS"/>
  </r>
  <r>
    <s v="19"/>
    <x v="5"/>
    <s v="KALLPA"/>
    <s v="33170108"/>
    <s v="33170108"/>
    <s v="TG"/>
    <s v="TG5"/>
    <s v="S"/>
    <n v="195.428"/>
    <n v="195.428"/>
    <n v="3814.0360000000001"/>
    <n v="11629.468999999999"/>
    <n v="15443.504999999999"/>
    <n v="0"/>
    <n v="110.73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5443.504999999999"/>
    <n v="15.443505"/>
    <m/>
    <n v="16.041666666666668"/>
    <n v="16.285666666666668"/>
    <n v="195.428"/>
    <n v="0"/>
    <n v="63"/>
    <s v="BASE DE DATOS"/>
  </r>
  <r>
    <s v="19"/>
    <x v="5"/>
    <s v="KALLPA"/>
    <s v="33145006"/>
    <s v="33145006"/>
    <s v="TV"/>
    <s v="TV"/>
    <s v="S"/>
    <n v="291.16699999999997"/>
    <n v="291.16699999999997"/>
    <n v="30806.487000000001"/>
    <n v="147988.27900000001"/>
    <n v="178794.766"/>
    <n v="0"/>
    <n v="696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8794.766"/>
    <n v="178.79476600000001"/>
    <m/>
    <n v="29.166666666666668"/>
    <n v="24.263916666666663"/>
    <n v="863.41700000000003"/>
    <n v="0"/>
    <n v="63"/>
    <s v="BASE DE DATOS"/>
  </r>
  <r>
    <s v="19"/>
    <x v="6"/>
    <s v="KALLPA"/>
    <s v="33145006"/>
    <s v="33145006"/>
    <s v="TG"/>
    <s v="TG1"/>
    <s v="S"/>
    <n v="187.07300000000001"/>
    <n v="187.07300000000001"/>
    <n v="19066.330000000002"/>
    <n v="93521.370999999999"/>
    <n v="112587.701"/>
    <n v="0"/>
    <n v="744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2587.701"/>
    <n v="112.587701"/>
    <m/>
    <n v="15"/>
    <n v="15.589416666666667"/>
    <n v="863.41700000000003"/>
    <n v="0"/>
    <n v="63"/>
    <s v="BASE DE DATOS"/>
  </r>
  <r>
    <s v="19"/>
    <x v="6"/>
    <s v="KALLPA"/>
    <s v="33145006"/>
    <s v="33145006"/>
    <s v="TG"/>
    <s v="TG2"/>
    <s v="S"/>
    <n v="191.429"/>
    <n v="191.429"/>
    <n v="19135.246999999999"/>
    <n v="93988.051000000007"/>
    <n v="113123.298"/>
    <n v="0"/>
    <n v="744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3123.298"/>
    <n v="113.12329799999999"/>
    <m/>
    <n v="18"/>
    <n v="15.952416666666666"/>
    <n v="863.41700000000003"/>
    <n v="1.4551915228366852E-11"/>
    <n v="63"/>
    <s v="BASE DE DATOS"/>
  </r>
  <r>
    <s v="19"/>
    <x v="6"/>
    <s v="KALLPA"/>
    <s v="33145006"/>
    <s v="33145006"/>
    <s v="TG"/>
    <s v="TG3"/>
    <s v="S"/>
    <n v="193.74799999999999"/>
    <n v="193.74799999999999"/>
    <n v="19224.383000000002"/>
    <n v="94257.618000000002"/>
    <n v="113482.001"/>
    <n v="0"/>
    <n v="744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3482.001"/>
    <n v="113.482001"/>
    <m/>
    <n v="19.416666666666668"/>
    <n v="16.145666666666667"/>
    <n v="863.41700000000003"/>
    <n v="0"/>
    <n v="63"/>
    <s v="BASE DE DATOS"/>
  </r>
  <r>
    <s v="19"/>
    <x v="6"/>
    <s v="KALLPA"/>
    <s v="33170108"/>
    <s v="33170108"/>
    <s v="TG"/>
    <s v="TG5"/>
    <s v="S"/>
    <n v="195.428"/>
    <n v="195.428"/>
    <n v="2259.1819999999998"/>
    <n v="14063.745000000001"/>
    <n v="16322.927"/>
    <n v="388.97"/>
    <n v="122.72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322.927"/>
    <n v="16.322927"/>
    <m/>
    <n v="16.041666666666668"/>
    <n v="16.285666666666668"/>
    <n v="195.428"/>
    <n v="0"/>
    <n v="63"/>
    <s v="BASE DE DATOS"/>
  </r>
  <r>
    <s v="19"/>
    <x v="6"/>
    <s v="KALLPA"/>
    <s v="33145006"/>
    <s v="33145006"/>
    <s v="TV"/>
    <s v="TV"/>
    <s v="S"/>
    <n v="291.16699999999997"/>
    <n v="291.16699999999997"/>
    <n v="32015.236000000001"/>
    <n v="157740.595"/>
    <n v="189755.83100000001"/>
    <n v="0"/>
    <n v="744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89755.83100000001"/>
    <n v="189.755831"/>
    <m/>
    <n v="29.166666666666668"/>
    <n v="24.263916666666663"/>
    <n v="863.41700000000003"/>
    <n v="0"/>
    <n v="63"/>
    <s v="BASE DE DATOS"/>
  </r>
  <r>
    <s v="19"/>
    <x v="7"/>
    <s v="KALLPA"/>
    <s v="33145006"/>
    <s v="33145006"/>
    <s v="TG"/>
    <s v="TG1"/>
    <s v="S"/>
    <n v="187.07300000000001"/>
    <n v="187.07300000000001"/>
    <n v="21423.107"/>
    <n v="105225.734"/>
    <n v="126648.841"/>
    <n v="0.45"/>
    <n v="742.62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6648.841"/>
    <n v="126.648841"/>
    <m/>
    <n v="15"/>
    <n v="15.589416666666667"/>
    <n v="863.41700000000003"/>
    <n v="0"/>
    <n v="63"/>
    <s v="BASE DE DATOS"/>
  </r>
  <r>
    <s v="19"/>
    <x v="7"/>
    <s v="KALLPA"/>
    <s v="33145006"/>
    <s v="33145006"/>
    <s v="TG"/>
    <s v="TG2"/>
    <s v="S"/>
    <n v="191.429"/>
    <n v="191.429"/>
    <n v="21835.392"/>
    <n v="106234.701"/>
    <n v="128070.09299999999"/>
    <n v="0"/>
    <n v="744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8070.09299999999"/>
    <n v="128.07009299999999"/>
    <m/>
    <n v="18"/>
    <n v="15.952416666666666"/>
    <n v="863.41700000000003"/>
    <n v="0"/>
    <n v="63"/>
    <s v="BASE DE DATOS"/>
  </r>
  <r>
    <s v="19"/>
    <x v="7"/>
    <s v="KALLPA"/>
    <s v="33145006"/>
    <s v="33145006"/>
    <s v="TG"/>
    <s v="TG3"/>
    <s v="S"/>
    <n v="193.74799999999999"/>
    <n v="193.74799999999999"/>
    <n v="21831.005000000001"/>
    <n v="104683.58900000001"/>
    <n v="126514.594"/>
    <n v="5.15"/>
    <n v="738.5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6514.594"/>
    <n v="126.514594"/>
    <m/>
    <n v="19.416666666666668"/>
    <n v="16.145666666666667"/>
    <n v="863.41700000000003"/>
    <n v="1.4551915228366852E-11"/>
    <n v="63"/>
    <s v="BASE DE DATOS"/>
  </r>
  <r>
    <s v="19"/>
    <x v="7"/>
    <s v="KALLPA"/>
    <s v="33170108"/>
    <s v="33170108"/>
    <s v="TG"/>
    <s v="TG5"/>
    <s v="S"/>
    <n v="195.428"/>
    <n v="195.428"/>
    <n v="17798.812999999998"/>
    <n v="83912.501000000004"/>
    <n v="101711.314"/>
    <n v="0"/>
    <n v="554.41999999999996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1711.314"/>
    <n v="101.711314"/>
    <m/>
    <n v="16.041666666666668"/>
    <n v="16.285666666666668"/>
    <n v="195.428"/>
    <n v="0"/>
    <n v="63"/>
    <s v="BASE DE DATOS"/>
  </r>
  <r>
    <s v="19"/>
    <x v="7"/>
    <s v="KALLPA"/>
    <s v="33145006"/>
    <s v="33145006"/>
    <s v="TV"/>
    <s v="TV"/>
    <s v="S"/>
    <n v="291.16699999999997"/>
    <n v="291.16699999999997"/>
    <n v="34176.932000000001"/>
    <n v="167826.443"/>
    <n v="202003.375"/>
    <n v="0"/>
    <n v="744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02003.375"/>
    <n v="202.00337500000001"/>
    <m/>
    <n v="29.166666666666668"/>
    <n v="24.263916666666663"/>
    <n v="863.41700000000003"/>
    <n v="0"/>
    <n v="63"/>
    <s v="BASE DE DATOS"/>
  </r>
  <r>
    <s v="19"/>
    <x v="7"/>
    <s v="BIOCHI"/>
    <s v="33175009"/>
    <s v="33175009"/>
    <s v="TV"/>
    <s v="TM5000"/>
    <s v="S"/>
    <n v="10"/>
    <n v="10"/>
    <n v="1093.1079999999999"/>
    <n v="4980.2640000000001"/>
    <n v="6073.3720000000003"/>
    <n v="51"/>
    <n v="669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6073.3720000000003"/>
    <n v="6.073372"/>
    <m/>
    <n v="0.83333333333333337"/>
    <n v="0.83333333333333337"/>
    <n v="14.416"/>
    <n v="0"/>
    <n v="7"/>
    <s v="BASE DE DATOS"/>
  </r>
  <r>
    <s v="19"/>
    <x v="7"/>
    <s v="BIOCHI"/>
    <s v="33175009"/>
    <s v="33175009"/>
    <s v="TV"/>
    <s v="TMC5000"/>
    <s v="S"/>
    <n v="4"/>
    <n v="4"/>
    <n v="224.339"/>
    <n v="1179.1510000000001"/>
    <n v="1403.49"/>
    <n v="66.5"/>
    <n v="653.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1403.49"/>
    <n v="1.4034899999999999"/>
    <m/>
    <n v="0.33333333333333331"/>
    <n v="0.33333333333333331"/>
    <n v="14.416"/>
    <n v="0"/>
    <n v="7"/>
    <s v="BASE DE DATOS"/>
  </r>
  <r>
    <s v="19"/>
    <x v="7"/>
    <s v="BIOCHI"/>
    <s v="53203511"/>
    <s v="53203511"/>
    <s v="EL"/>
    <s v="CAT C32 GRUPO 1"/>
    <s v="S"/>
    <n v="0.91"/>
    <n v="0.91"/>
    <n v="0"/>
    <n v="11.202999999999999"/>
    <n v="11.202999999999999"/>
    <n v="700.05"/>
    <n v="19.9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1.202999999999999"/>
    <n v="1.1202999999999999E-2"/>
    <m/>
    <n v="7.5833333333333336E-2"/>
    <n v="7.5833333333333336E-2"/>
    <n v="0.6"/>
    <n v="0"/>
    <n v="7"/>
    <s v="BASE DE DATOS"/>
  </r>
  <r>
    <s v="19"/>
    <x v="7"/>
    <s v="BIOCHI"/>
    <s v="53203511"/>
    <s v="53203511"/>
    <s v="EL"/>
    <s v="CAT C32 GRUPO 2"/>
    <s v="S"/>
    <n v="0.91"/>
    <n v="0.91"/>
    <n v="0"/>
    <n v="11.202999999999999"/>
    <n v="11.202999999999999"/>
    <n v="700.05"/>
    <n v="19.9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1.202999999999999"/>
    <n v="1.1202999999999999E-2"/>
    <m/>
    <n v="0.10111111111111111"/>
    <n v="0.10111111111111111"/>
    <n v="0.6"/>
    <n v="0"/>
    <n v="7"/>
    <s v="BASE DE DATOS"/>
  </r>
  <r>
    <s v="19"/>
    <x v="8"/>
    <s v="BIOCHI"/>
    <s v="33175009"/>
    <s v="33175009"/>
    <s v="TV"/>
    <s v="TM5000"/>
    <s v="S"/>
    <n v="10"/>
    <n v="10"/>
    <n v="997.09400000000005"/>
    <n v="4602.375"/>
    <n v="5599.4690000000001"/>
    <n v="64"/>
    <n v="656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5599.4690000000001"/>
    <n v="5.599469"/>
    <m/>
    <n v="0.83333333333333337"/>
    <n v="0.83333333333333337"/>
    <n v="14.416"/>
    <n v="0"/>
    <n v="7"/>
    <s v="BASE DE DATOS"/>
  </r>
  <r>
    <s v="19"/>
    <x v="8"/>
    <s v="BIOCHI"/>
    <s v="33175009"/>
    <s v="33175009"/>
    <s v="TV"/>
    <s v="TMC5000"/>
    <s v="S"/>
    <n v="4"/>
    <n v="4"/>
    <n v="150.5"/>
    <n v="834.5"/>
    <n v="985"/>
    <n v="174.5"/>
    <n v="545.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Bagazo"/>
    <n v="0"/>
    <s v="RER"/>
    <s v="-"/>
    <x v="0"/>
    <s v="MWh"/>
    <n v="985"/>
    <n v="0.98499999999999999"/>
    <m/>
    <n v="0.33333333333333331"/>
    <n v="0.33333333333333331"/>
    <n v="14.416"/>
    <n v="0"/>
    <n v="7"/>
    <s v="BASE DE DATOS"/>
  </r>
  <r>
    <s v="19"/>
    <x v="8"/>
    <s v="BIOCHI"/>
    <s v="53203511"/>
    <s v="53203511"/>
    <s v="EL"/>
    <s v="CAT C32 GRUPO 1"/>
    <s v="S"/>
    <n v="0.91"/>
    <n v="0.91"/>
    <n v="0"/>
    <n v="12.128"/>
    <n v="12.128"/>
    <n v="696.35"/>
    <n v="23.6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2.128"/>
    <n v="1.2128E-2"/>
    <m/>
    <n v="7.5833333333333336E-2"/>
    <n v="7.5833333333333336E-2"/>
    <n v="0.6"/>
    <n v="0"/>
    <n v="7"/>
    <s v="BASE DE DATOS"/>
  </r>
  <r>
    <s v="19"/>
    <x v="8"/>
    <s v="BIOCHI"/>
    <s v="53203511"/>
    <s v="53203511"/>
    <s v="EL"/>
    <s v="CAT C32 GRUPO 2"/>
    <s v="S"/>
    <n v="0.91"/>
    <n v="0.91"/>
    <n v="0"/>
    <n v="12.128"/>
    <n v="12.128"/>
    <n v="696.35"/>
    <n v="23.6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12.128"/>
    <n v="1.2128E-2"/>
    <m/>
    <n v="0.10111111111111111"/>
    <n v="0.10111111111111111"/>
    <n v="0.6"/>
    <n v="0"/>
    <n v="7"/>
    <s v="BASE DE DATOS"/>
  </r>
  <r>
    <s v="19"/>
    <x v="8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8"/>
    <s v="ELSM"/>
    <s v="53024517"/>
    <s v="53024517"/>
    <s v="EL"/>
    <s v="G1"/>
    <s v="S"/>
    <n v="9.6"/>
    <n v="9.3409999999999993"/>
    <n v="962.63"/>
    <n v="4385.3100000000004"/>
    <n v="5347.94"/>
    <n v="0"/>
    <n v="681.26"/>
    <n v="1.58"/>
    <n v="275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347.94"/>
    <n v="5.3479399999999995"/>
    <m/>
    <n v="0.79999999999999993"/>
    <n v="0.77841666666666665"/>
    <n v="18.695180000000001"/>
    <n v="9.0949470177292824E-13"/>
    <n v="19"/>
    <s v="BASE DE DATOS"/>
  </r>
  <r>
    <s v="19"/>
    <x v="8"/>
    <s v="ELSM"/>
    <s v="53024517"/>
    <s v="53024517"/>
    <s v="EL"/>
    <s v="G2"/>
    <s v="S"/>
    <n v="9.6"/>
    <n v="9.3409999999999993"/>
    <n v="917.98"/>
    <n v="4181.92"/>
    <n v="5099.8999999999996"/>
    <n v="39.81"/>
    <n v="630.66"/>
    <n v="19.27"/>
    <n v="55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099.8999999999996"/>
    <n v="5.0998999999999999"/>
    <m/>
    <n v="0.79999999999999993"/>
    <n v="0.77841666666666665"/>
    <n v="18.695180000000001"/>
    <n v="0"/>
    <n v="19"/>
    <s v="BASE DE DATOS"/>
  </r>
  <r>
    <s v="19"/>
    <x v="8"/>
    <s v="ELSM"/>
    <s v="XXXXXXXX"/>
    <s v="XXXXXXXX"/>
    <s v="EL"/>
    <s v="G1"/>
    <s v="S"/>
    <n v="9.6"/>
    <n v="9.3409999999999993"/>
    <n v="737.68"/>
    <n v="3360.54"/>
    <n v="4098.22"/>
    <n v="0"/>
    <n v="525.55999999999995"/>
    <n v="0"/>
    <n v="110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098.22"/>
    <n v="4.0982200000000004"/>
    <m/>
    <n v="1.0666666666666667"/>
    <n v="1.0378888888888889"/>
    <n v="18.774999999999999"/>
    <n v="0"/>
    <n v="19"/>
    <s v="BASE DE DATOS"/>
  </r>
  <r>
    <s v="19"/>
    <x v="8"/>
    <s v="ELSM"/>
    <s v="XXXXXXXX"/>
    <s v="XXXXXXXX"/>
    <s v="EL"/>
    <s v="G2"/>
    <s v="S"/>
    <n v="9.6"/>
    <n v="9.3409999999999993"/>
    <n v="717.88"/>
    <n v="3270.33"/>
    <n v="3988.21"/>
    <n v="6"/>
    <n v="536.97"/>
    <n v="11.73"/>
    <n v="165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3988.21"/>
    <n v="3.98821"/>
    <m/>
    <n v="1.0666666666666667"/>
    <n v="1.0378888888888889"/>
    <n v="18.774999999999999"/>
    <n v="0"/>
    <n v="19"/>
    <s v="BASE DE DATOS"/>
  </r>
  <r>
    <s v="19"/>
    <x v="8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8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8"/>
    <s v="ELC"/>
    <s v="53203411"/>
    <s v="53203411"/>
    <s v="EL"/>
    <s v="CUMMINS"/>
    <s v="S"/>
    <n v="0.1"/>
    <n v="0.1"/>
    <n v="0.64500000000000002"/>
    <n v="2.58"/>
    <n v="3.2250000000000001"/>
    <n v="0"/>
    <n v="47.3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3.2250000000000001"/>
    <n v="3.225E-3"/>
    <m/>
    <n v="1.1111111111111112E-2"/>
    <n v="1.1111111111111112E-2"/>
    <n v="1.1080000000000001"/>
    <n v="0"/>
    <n v="25"/>
    <s v="BASE DE DATOS"/>
  </r>
  <r>
    <s v="19"/>
    <x v="8"/>
    <s v="ELC"/>
    <s v="53203411"/>
    <s v="53203411"/>
    <s v="EL"/>
    <s v="CAT-M2"/>
    <s v="S"/>
    <n v="0.5"/>
    <n v="0.5"/>
    <n v="1.5269999999999999"/>
    <n v="5.2610000000000001"/>
    <n v="6.7880000000000003"/>
    <n v="0"/>
    <n v="39.97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6.7880000000000003"/>
    <n v="6.7880000000000006E-3"/>
    <m/>
    <n v="5.5555555555555552E-2"/>
    <n v="5.5555555555555552E-2"/>
    <n v="1.1080000000000001"/>
    <n v="0"/>
    <n v="25"/>
    <s v="BASE DE DATOS"/>
  </r>
  <r>
    <s v="19"/>
    <x v="8"/>
    <s v="ELC"/>
    <s v="53203411"/>
    <s v="53203411"/>
    <s v="EL"/>
    <s v="VOLVO-M1"/>
    <s v="S"/>
    <n v="0.5"/>
    <n v="0.5"/>
    <n v="1.0860000000000001"/>
    <n v="1.5589999999999999"/>
    <n v="2.645"/>
    <n v="0"/>
    <n v="13.93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2.645"/>
    <n v="2.6450000000000002E-3"/>
    <m/>
    <n v="4.1666666666666664E-2"/>
    <n v="4.1666666666666664E-2"/>
    <n v="1.1080000000000001"/>
    <n v="0"/>
    <n v="25"/>
    <s v="BASE DE DATOS"/>
  </r>
  <r>
    <s v="19"/>
    <x v="8"/>
    <s v="ELC"/>
    <s v="53203411"/>
    <s v="53203411"/>
    <s v="EL"/>
    <s v="DETROIT-M1"/>
    <s v="S"/>
    <n v="0.5"/>
    <n v="0.5"/>
    <n v="0.999"/>
    <n v="0.17899999999999999"/>
    <n v="1.1779999999999999"/>
    <n v="0"/>
    <n v="5.17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1779999999999999"/>
    <n v="1.178E-3"/>
    <m/>
    <n v="5.5555555555555552E-2"/>
    <n v="5.5555555555555552E-2"/>
    <n v="1.1080000000000001"/>
    <n v="0"/>
    <n v="25"/>
    <s v="BASE DE DATOS"/>
  </r>
  <r>
    <s v="19"/>
    <x v="8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8"/>
    <s v="ELC"/>
    <s v="53022212"/>
    <s v="53022212"/>
    <s v="EL"/>
    <s v="CAT-C27M2"/>
    <s v="S"/>
    <n v="0.75"/>
    <n v="0.5"/>
    <n v="0"/>
    <n v="0"/>
    <n v="0"/>
    <n v="0"/>
    <n v="0"/>
    <n v="0"/>
    <n v="0"/>
    <m/>
    <x v="1"/>
    <s v="ELC53022212CAT-C27M2EL"/>
    <s v="Electro Centro S. A."/>
    <s v="ELC"/>
    <x v="1"/>
    <s v="CT Huancayo"/>
    <x v="5"/>
    <s v="EL"/>
    <x v="0"/>
    <s v="CAT-C27M2"/>
    <x v="0"/>
    <n v="0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5"/>
    <n v="0.1"/>
    <n v="0"/>
    <n v="0"/>
    <n v="25"/>
    <s v="BASE DE DATOS"/>
  </r>
  <r>
    <s v="19"/>
    <x v="8"/>
    <s v="ELOR"/>
    <s v="41027493"/>
    <s v="41027493"/>
    <s v="HI"/>
    <s v="T-1"/>
    <s v="S"/>
    <n v="0.125"/>
    <n v="0"/>
    <n v="0"/>
    <n v="0"/>
    <n v="0"/>
    <n v="0"/>
    <n v="0"/>
    <n v="0"/>
    <n v="0"/>
    <m/>
    <x v="1"/>
    <s v="ELOR41027493T-1HI"/>
    <s v="Electro Oriente S. A."/>
    <s v="ELOR"/>
    <x v="2"/>
    <s v="C. H. Pomahuaca"/>
    <x v="6"/>
    <s v="HI"/>
    <x v="1"/>
    <s v="T-1"/>
    <x v="1"/>
    <s v="Instalado"/>
    <s v="Operativo"/>
    <s v="Distribuidora"/>
    <x v="0"/>
    <x v="1"/>
    <s v="NO COES"/>
    <x v="0"/>
    <s v="Estatal"/>
    <s v="CAJAMARCA"/>
    <s v="CAJAMARCA"/>
    <s v="JAEN"/>
    <s v="POMACAHUA"/>
    <n v="0"/>
    <s v="Agua"/>
    <n v="0"/>
    <n v="0"/>
    <n v="0"/>
    <x v="0"/>
    <s v="MWh"/>
    <n v="0"/>
    <n v="0"/>
    <m/>
    <n v="1.5625E-2"/>
    <n v="0"/>
    <n v="0"/>
    <n v="0"/>
    <n v="20"/>
    <s v="BASE DE DATOS"/>
  </r>
  <r>
    <s v="19"/>
    <x v="8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8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8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8"/>
    <s v="ELOR"/>
    <s v="65010914"/>
    <s v="65010914"/>
    <s v="EL"/>
    <s v="GRUPO 1"/>
    <s v="S"/>
    <n v="1.1000000000000001"/>
    <n v="0"/>
    <n v="41.6"/>
    <n v="8.0380000000000003"/>
    <n v="49.637999999999998"/>
    <n v="0"/>
    <n v="88.76"/>
    <n v="0"/>
    <n v="0"/>
    <m/>
    <x v="1"/>
    <s v="ELOR65010914GRUPO 1EL"/>
    <s v="Electro Oriente S. A."/>
    <s v="ELOR"/>
    <x v="2"/>
    <s v="C. T. Juan Velazco Alvarado"/>
    <x v="108"/>
    <s v="EL"/>
    <x v="0"/>
    <s v="GRUPO 1"/>
    <x v="0"/>
    <s v="Instalado"/>
    <s v="Operativo"/>
    <s v="Distribuidora"/>
    <x v="0"/>
    <x v="1"/>
    <s v="NO COES"/>
    <x v="0"/>
    <s v="Estatal"/>
    <s v="AMAZONAS"/>
    <s v="AMAZONAS"/>
    <s v="CONDORCANQUI"/>
    <s v="SANTA MARÍA DE NIEVA"/>
    <s v="JUAN VELAZCO ALVARADO"/>
    <s v="Diésel"/>
    <n v="0"/>
    <n v="0"/>
    <n v="0"/>
    <x v="0"/>
    <s v="MWh"/>
    <n v="49.637999999999998"/>
    <n v="4.9638000000000002E-2"/>
    <m/>
    <n v="0.18333333333333335"/>
    <n v="0.13333333333333333"/>
    <n v="0.83"/>
    <n v="7.1054273576010019E-15"/>
    <n v="20"/>
    <s v="BASE DE DATOS"/>
  </r>
  <r>
    <s v="19"/>
    <x v="8"/>
    <s v="ELOR"/>
    <s v="53200204"/>
    <s v="53200204"/>
    <s v="EL"/>
    <s v="Cat-1_3512"/>
    <s v="S"/>
    <n v="0.5"/>
    <n v="0.35"/>
    <n v="10.879"/>
    <n v="0"/>
    <n v="10.879"/>
    <n v="0"/>
    <n v="40.36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10.879"/>
    <n v="1.0879E-2"/>
    <m/>
    <n v="4.1666666666666664E-2"/>
    <n v="2.9166666666666664E-2"/>
    <n v="2.1"/>
    <n v="0"/>
    <n v="20"/>
    <s v="BASE DE DATOS"/>
  </r>
  <r>
    <s v="19"/>
    <x v="8"/>
    <s v="ELOR"/>
    <s v="53200204"/>
    <s v="53200204"/>
    <s v="EL"/>
    <s v="Cat-2_3512"/>
    <s v="S"/>
    <n v="0.5"/>
    <n v="0.35"/>
    <n v="9.1980000000000004"/>
    <n v="0"/>
    <n v="9.1980000000000004"/>
    <n v="0"/>
    <n v="30.76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9.1980000000000004"/>
    <n v="9.1979999999999996E-3"/>
    <m/>
    <n v="4.1666666666666664E-2"/>
    <n v="2.9166666666666664E-2"/>
    <n v="2.1"/>
    <n v="0"/>
    <n v="20"/>
    <s v="BASE DE DATOS"/>
  </r>
  <r>
    <s v="19"/>
    <x v="8"/>
    <s v="ELOR"/>
    <s v="53200204"/>
    <s v="53200204"/>
    <s v="EL"/>
    <s v="CAT3_3516"/>
    <s v="S"/>
    <n v="2"/>
    <n v="0.9"/>
    <n v="55.776000000000003"/>
    <n v="0"/>
    <n v="55.776000000000003"/>
    <n v="0"/>
    <n v="58.07"/>
    <n v="0"/>
    <n v="5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55.776000000000003"/>
    <n v="5.5776000000000006E-2"/>
    <m/>
    <n v="0.16666666666666666"/>
    <n v="7.4999999999999997E-2"/>
    <n v="2.1"/>
    <n v="0"/>
    <n v="20"/>
    <s v="BASE DE DATOS"/>
  </r>
  <r>
    <s v="19"/>
    <x v="8"/>
    <s v="ELOR"/>
    <s v="53200204"/>
    <s v="53200204"/>
    <s v="EL"/>
    <s v="DETROIT"/>
    <s v="S"/>
    <n v="0.45"/>
    <n v="0.3"/>
    <n v="6.1980000000000004"/>
    <n v="0"/>
    <n v="6.1980000000000004"/>
    <n v="0"/>
    <n v="42.63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6.1980000000000004"/>
    <n v="6.1980000000000004E-3"/>
    <m/>
    <n v="3.7499999999999999E-2"/>
    <n v="2.4999999999999998E-2"/>
    <n v="2.1"/>
    <n v="0"/>
    <n v="20"/>
    <s v="BASE DE DATOS"/>
  </r>
  <r>
    <s v="19"/>
    <x v="8"/>
    <s v="ELOR"/>
    <s v="53026818"/>
    <s v="53026818"/>
    <s v="EL"/>
    <s v="CAT2_HUMBOLT"/>
    <s v="S"/>
    <n v="0.7"/>
    <n v="0.5"/>
    <n v="23.366"/>
    <n v="0"/>
    <n v="23.366"/>
    <n v="0"/>
    <n v="61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23.366"/>
    <n v="2.3366000000000001E-2"/>
    <m/>
    <n v="5.8333333333333327E-2"/>
    <n v="4.1666666666666664E-2"/>
    <n v="2.2690000000000001"/>
    <n v="0"/>
    <n v="20"/>
    <s v="BASE DE DATOS"/>
  </r>
  <r>
    <s v="19"/>
    <x v="8"/>
    <s v="ELOR"/>
    <s v="53026818"/>
    <s v="53026818"/>
    <s v="EL"/>
    <s v="CAT3_HUMBOLT"/>
    <s v="S"/>
    <n v="1.1000000000000001"/>
    <n v="0.8"/>
    <n v="44.302"/>
    <n v="0"/>
    <n v="44.302"/>
    <n v="0"/>
    <n v="68.19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44.302"/>
    <n v="4.4302000000000001E-2"/>
    <m/>
    <n v="9.1666666666666674E-2"/>
    <n v="6.6666666666666666E-2"/>
    <n v="2.2690000000000001"/>
    <n v="0"/>
    <n v="20"/>
    <s v="BASE DE DATOS"/>
  </r>
  <r>
    <s v="19"/>
    <x v="8"/>
    <s v="ELOR"/>
    <s v="53026818"/>
    <s v="53026818"/>
    <s v="EL"/>
    <s v="CAT4_HUMBOLT"/>
    <s v="S"/>
    <n v="0.7"/>
    <n v="0.5"/>
    <n v="27.619"/>
    <n v="0"/>
    <n v="27.619"/>
    <n v="0"/>
    <n v="52.41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27.619"/>
    <n v="2.7619000000000001E-2"/>
    <m/>
    <n v="5.8333333333333327E-2"/>
    <n v="4.1666666666666664E-2"/>
    <n v="2.2690000000000001"/>
    <n v="0"/>
    <n v="20"/>
    <s v="BASE DE DATOS"/>
  </r>
  <r>
    <s v="19"/>
    <x v="8"/>
    <s v="ELOR"/>
    <s v="53026818"/>
    <s v="53026818"/>
    <s v="EL"/>
    <s v="CAT5_HUMBOLT"/>
    <s v="S"/>
    <n v="0.7"/>
    <n v="0.5"/>
    <n v="38.24"/>
    <n v="0"/>
    <n v="38.24"/>
    <n v="0"/>
    <n v="76.28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8.24"/>
    <n v="3.8240000000000003E-2"/>
    <m/>
    <n v="5.8333333333333327E-2"/>
    <n v="4.1666666666666664E-2"/>
    <n v="2.2690000000000001"/>
    <n v="0"/>
    <n v="20"/>
    <s v="BASE DE DATOS"/>
  </r>
  <r>
    <s v="19"/>
    <x v="8"/>
    <s v="ELOR"/>
    <s v="33010767"/>
    <s v="33010767"/>
    <s v="EL"/>
    <s v="CUMMINS 1"/>
    <s v="S"/>
    <n v="2"/>
    <n v="1.5"/>
    <n v="0"/>
    <n v="0"/>
    <n v="0"/>
    <n v="0"/>
    <n v="0.08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8"/>
    <s v="ELOR"/>
    <s v="33010793"/>
    <s v="33010793"/>
    <s v="EL"/>
    <s v="WARTSILA 1"/>
    <s v="S"/>
    <n v="6.4"/>
    <n v="6"/>
    <n v="0"/>
    <n v="0"/>
    <n v="0"/>
    <n v="0"/>
    <n v="0.5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8"/>
    <s v="ELOR"/>
    <s v="33010793"/>
    <s v="33010793"/>
    <s v="EL"/>
    <s v="WARTSILA 2"/>
    <s v="S"/>
    <n v="6.4"/>
    <n v="6"/>
    <n v="0"/>
    <n v="0"/>
    <n v="0"/>
    <n v="0"/>
    <n v="0.5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8"/>
    <s v="ELOR"/>
    <s v="33010793"/>
    <s v="33010793"/>
    <s v="EL"/>
    <s v="WARTSILA 3"/>
    <s v="S"/>
    <n v="6.4"/>
    <n v="6"/>
    <n v="0"/>
    <n v="0"/>
    <n v="0"/>
    <n v="0"/>
    <n v="0.5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8"/>
    <s v="ELOR"/>
    <s v="33010793"/>
    <s v="33010793"/>
    <s v="EL"/>
    <s v="WARTSILA 4"/>
    <s v="S"/>
    <n v="6.4"/>
    <n v="6"/>
    <n v="0"/>
    <n v="0"/>
    <n v="0"/>
    <n v="0"/>
    <n v="0.5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8"/>
    <s v="ELOR"/>
    <s v="33010793"/>
    <s v="33010793"/>
    <s v="EL"/>
    <s v="WARTSILA 5"/>
    <s v="S"/>
    <n v="8.1"/>
    <n v="7.8"/>
    <n v="322.61599999999999"/>
    <n v="682.90700000000004"/>
    <n v="1005.523"/>
    <n v="5"/>
    <n v="153"/>
    <n v="0"/>
    <n v="11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005.523"/>
    <n v="1.0055229999999999"/>
    <m/>
    <n v="0.67499999999999993"/>
    <n v="0.65"/>
    <n v="39.720999999999997"/>
    <n v="0"/>
    <n v="20"/>
    <s v="BASE DE DATOS"/>
  </r>
  <r>
    <s v="19"/>
    <x v="8"/>
    <s v="ELOR"/>
    <s v="33010793"/>
    <s v="33010793"/>
    <s v="EL"/>
    <s v="WARTSILA 6"/>
    <s v="S"/>
    <n v="8.1"/>
    <n v="7.8"/>
    <n v="0"/>
    <n v="0"/>
    <n v="0"/>
    <n v="6"/>
    <n v="0"/>
    <n v="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8"/>
    <s v="ELOR"/>
    <s v="33010793"/>
    <s v="33010793"/>
    <s v="EL"/>
    <s v="WARTSILA 7"/>
    <s v="S"/>
    <n v="8.1"/>
    <n v="7.8"/>
    <n v="0"/>
    <n v="0"/>
    <n v="0"/>
    <n v="6"/>
    <n v="0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8"/>
    <s v="ELOR"/>
    <s v="33010793"/>
    <s v="33010793"/>
    <s v="EL"/>
    <s v="CAT-16CM32"/>
    <s v="S"/>
    <n v="7.4"/>
    <n v="7"/>
    <n v="5.3490000000000002"/>
    <n v="4.7549999999999999"/>
    <n v="10.103999999999999"/>
    <n v="132"/>
    <n v="3"/>
    <n v="82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10.103999999999999"/>
    <n v="1.0103999999999998E-2"/>
    <m/>
    <n v="0.6166666666666667"/>
    <n v="0.54166666666666663"/>
    <n v="39.720999999999997"/>
    <n v="0"/>
    <n v="20"/>
    <s v="BASE DE DATOS"/>
  </r>
  <r>
    <s v="19"/>
    <x v="8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8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8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8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00000000"/>
    <s v="00000000"/>
    <s v="EL"/>
    <s v="Cat. 3512 Dito"/>
    <s v="S"/>
    <n v="0.5"/>
    <n v="0.4"/>
    <n v="31.04"/>
    <n v="121.76"/>
    <n v="152.80000000000001"/>
    <n v="8"/>
    <n v="443"/>
    <n v="0"/>
    <n v="75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52.80000000000001"/>
    <n v="0.15280000000000002"/>
    <m/>
    <n v="4.1666666666666664E-2"/>
    <n v="3.3333333333333333E-2"/>
    <n v="1.577"/>
    <n v="0"/>
    <n v="20"/>
    <s v="BASE DE DATOS"/>
  </r>
  <r>
    <s v="19"/>
    <x v="8"/>
    <s v="ELOR"/>
    <s v="00000000"/>
    <s v="00000000"/>
    <s v="EL"/>
    <s v="Cat 2. 3512 Dita"/>
    <s v="S"/>
    <n v="0.5"/>
    <n v="0.38"/>
    <n v="0"/>
    <n v="0"/>
    <n v="0"/>
    <n v="4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8"/>
    <s v="ELOR"/>
    <s v="00000000"/>
    <s v="00000000"/>
    <s v="EL"/>
    <s v="CUMMINS 3"/>
    <s v="S"/>
    <n v="0.6"/>
    <n v="0.48"/>
    <n v="35.78"/>
    <n v="98.08"/>
    <n v="133.86000000000001"/>
    <n v="7"/>
    <n v="481"/>
    <n v="0"/>
    <n v="52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33.86000000000001"/>
    <n v="0.13386000000000001"/>
    <m/>
    <n v="4.9999999999999996E-2"/>
    <n v="0.04"/>
    <n v="1.577"/>
    <n v="0"/>
    <n v="20"/>
    <s v="BASE DE DATOS"/>
  </r>
  <r>
    <s v="19"/>
    <x v="8"/>
    <s v="ELOR"/>
    <s v="00000000"/>
    <s v="00000000"/>
    <s v="EL"/>
    <s v="Cat.4-3412-16878"/>
    <s v="S"/>
    <n v="0.73399999999999999"/>
    <n v="0.5"/>
    <n v="30.594999999999999"/>
    <n v="116.259"/>
    <n v="146.85400000000001"/>
    <n v="11"/>
    <n v="542"/>
    <n v="0"/>
    <n v="54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46.85400000000001"/>
    <n v="0.14685400000000001"/>
    <m/>
    <n v="6.1166666666666668E-2"/>
    <n v="4.1666666666666664E-2"/>
    <n v="1.577"/>
    <n v="-2.8421709430404007E-14"/>
    <n v="20"/>
    <s v="BASE DE DATOS"/>
  </r>
  <r>
    <s v="19"/>
    <x v="8"/>
    <s v="ELOR"/>
    <s v="00000000"/>
    <s v="00000000"/>
    <s v="EL"/>
    <s v="MTU 1000"/>
    <s v="S"/>
    <n v="1"/>
    <n v="0.85"/>
    <n v="15.006"/>
    <n v="57.021000000000001"/>
    <n v="72.027000000000001"/>
    <n v="7"/>
    <n v="205"/>
    <n v="0"/>
    <n v="41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72.027000000000001"/>
    <n v="7.2027000000000008E-2"/>
    <m/>
    <n v="8.3333333333333329E-2"/>
    <n v="7.0833333333333331E-2"/>
    <n v="1.577"/>
    <n v="0"/>
    <n v="20"/>
    <s v="BASE DE DATOS"/>
  </r>
  <r>
    <s v="19"/>
    <x v="8"/>
    <s v="ELOR"/>
    <s v="53026715"/>
    <s v="53026715"/>
    <s v="EL"/>
    <s v="Cat.5-C15 7925"/>
    <s v="S"/>
    <n v="0.43"/>
    <n v="0.3"/>
    <n v="12.42"/>
    <n v="45.594999999999999"/>
    <n v="58.015000000000001"/>
    <n v="4"/>
    <n v="716"/>
    <n v="0"/>
    <n v="40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8.015000000000001"/>
    <n v="5.8014999999999997E-2"/>
    <m/>
    <n v="3.5833333333333335E-2"/>
    <n v="2.4999999999999998E-2"/>
    <n v="0.14599999999999999"/>
    <n v="0"/>
    <n v="20"/>
    <s v="BASE DE DATOS"/>
  </r>
  <r>
    <s v="19"/>
    <x v="8"/>
    <s v="ELOR"/>
    <s v="53026613"/>
    <s v="53026613"/>
    <s v="EL"/>
    <s v="Volv.Pent1 RVL-451"/>
    <s v="S"/>
    <n v="0.48"/>
    <n v="0.38"/>
    <n v="56.524000000000001"/>
    <n v="29.385000000000002"/>
    <n v="85.909000000000006"/>
    <n v="6"/>
    <n v="431"/>
    <n v="0"/>
    <n v="12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5.909000000000006"/>
    <n v="8.5908999999999999E-2"/>
    <m/>
    <n v="0.04"/>
    <n v="3.1666666666666669E-2"/>
    <n v="0.33200000000000002"/>
    <n v="0"/>
    <n v="20"/>
    <s v="BASE DE DATOS"/>
  </r>
  <r>
    <s v="19"/>
    <x v="8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8"/>
    <s v="ELOR"/>
    <s v="53026512"/>
    <s v="53026512"/>
    <s v="EL"/>
    <s v="Volv.Pent1 RVL-251"/>
    <s v="S"/>
    <n v="0.27300000000000002"/>
    <n v="0.2"/>
    <n v="12.039"/>
    <n v="8.3480000000000008"/>
    <n v="20.387"/>
    <n v="15"/>
    <n v="147"/>
    <n v="0"/>
    <n v="12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0.387"/>
    <n v="2.0386999999999999E-2"/>
    <m/>
    <n v="2.2750000000000003E-2"/>
    <n v="1.6666666666666666E-2"/>
    <n v="0.25800000000000001"/>
    <n v="0"/>
    <n v="20"/>
    <s v="BASE DE DATOS"/>
  </r>
  <r>
    <s v="19"/>
    <x v="8"/>
    <s v="ELOR"/>
    <s v="53026512"/>
    <s v="53026512"/>
    <s v="EL"/>
    <s v="OLYMPIAN"/>
    <s v="S"/>
    <n v="0.13"/>
    <n v="0.1"/>
    <n v="6.0609999999999999"/>
    <n v="4.202"/>
    <n v="10.263"/>
    <n v="10"/>
    <n v="184"/>
    <n v="0"/>
    <n v="6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10.263"/>
    <n v="1.0263E-2"/>
    <m/>
    <n v="1.0833333333333334E-2"/>
    <n v="8.3333333333333332E-3"/>
    <n v="0.25800000000000001"/>
    <n v="0"/>
    <n v="20"/>
    <s v="BASE DE DATOS"/>
  </r>
  <r>
    <s v="19"/>
    <x v="8"/>
    <s v="ELOR"/>
    <s v="53026919"/>
    <s v="53026919"/>
    <s v="EL"/>
    <s v="Perkins1 R014001C"/>
    <s v="S"/>
    <n v="0.13600000000000001"/>
    <n v="0.1"/>
    <n v="5.3620000000000001"/>
    <n v="8.9749999999999996"/>
    <n v="14.337"/>
    <n v="75"/>
    <n v="254"/>
    <n v="0"/>
    <n v="0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4.337"/>
    <n v="1.4336999999999999E-2"/>
    <m/>
    <n v="1.3600000000000001E-2"/>
    <n v="0.01"/>
    <n v="0.214"/>
    <n v="0"/>
    <n v="20"/>
    <s v="BASE DE DATOS"/>
  </r>
  <r>
    <s v="19"/>
    <x v="8"/>
    <s v="ELOR"/>
    <s v="53026919"/>
    <s v="53026919"/>
    <s v="EL"/>
    <s v="Perkins2 R013699C"/>
    <s v="S"/>
    <n v="0.13600000000000001"/>
    <n v="0.1"/>
    <n v="6.0490000000000004"/>
    <n v="9.6240000000000006"/>
    <n v="15.673"/>
    <n v="36"/>
    <n v="285"/>
    <n v="0"/>
    <n v="0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5.673"/>
    <n v="1.5672999999999999E-2"/>
    <m/>
    <n v="1.3600000000000001E-2"/>
    <n v="0.01"/>
    <n v="0.214"/>
    <n v="1.7763568394002505E-15"/>
    <n v="20"/>
    <s v="BASE DE DATOS"/>
  </r>
  <r>
    <s v="19"/>
    <x v="8"/>
    <s v="ELOR"/>
    <s v="53026919"/>
    <s v="53026919"/>
    <s v="EL"/>
    <s v="Olympian OLY 1091"/>
    <s v="S"/>
    <n v="0.13200000000000001"/>
    <n v="0.1"/>
    <n v="5.4029999999999996"/>
    <n v="8.7530000000000001"/>
    <n v="14.156000000000001"/>
    <n v="20"/>
    <n v="262"/>
    <n v="0"/>
    <n v="1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4.156000000000001"/>
    <n v="1.4156E-2"/>
    <m/>
    <n v="1.32E-2"/>
    <n v="0.01"/>
    <n v="0.214"/>
    <n v="-1.7763568394002505E-15"/>
    <n v="20"/>
    <s v="BASE DE DATOS"/>
  </r>
  <r>
    <s v="19"/>
    <x v="8"/>
    <s v="ELOR"/>
    <s v="43095299"/>
    <s v="43095299"/>
    <s v="EL"/>
    <s v="Perkins1 U489142C"/>
    <s v="S"/>
    <n v="3.1E-2"/>
    <n v="2.5000000000000001E-2"/>
    <n v="0.27100000000000002"/>
    <n v="0"/>
    <n v="0.27100000000000002"/>
    <n v="0"/>
    <n v="127"/>
    <n v="0"/>
    <n v="1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7100000000000002"/>
    <n v="2.7100000000000003E-4"/>
    <m/>
    <n v="3.4444444444444444E-3"/>
    <n v="2.7777777777777779E-3"/>
    <n v="2.7E-2"/>
    <n v="0"/>
    <n v="20"/>
    <s v="BASE DE DATOS"/>
  </r>
  <r>
    <s v="19"/>
    <x v="8"/>
    <s v="ELOR"/>
    <s v="43095299"/>
    <s v="43095299"/>
    <s v="EL"/>
    <s v="Perkins2 U487536C"/>
    <s v="S"/>
    <n v="3.1E-2"/>
    <n v="2.5000000000000001E-2"/>
    <n v="0"/>
    <n v="0"/>
    <n v="0"/>
    <n v="0"/>
    <n v="0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"/>
    <n v="0"/>
    <m/>
    <n v="3.4444444444444444E-3"/>
    <n v="2.7777777777777779E-3"/>
    <n v="2.7E-2"/>
    <n v="0"/>
    <n v="20"/>
    <s v="BASE DE DATOS"/>
  </r>
  <r>
    <s v="19"/>
    <x v="8"/>
    <s v="ELOR"/>
    <s v="53023414"/>
    <s v="53023414"/>
    <s v="EL"/>
    <s v="Cat-1 3406"/>
    <s v="S"/>
    <n v="0.27500000000000002"/>
    <n v="0.245"/>
    <n v="8.2780000000000005"/>
    <n v="42.384"/>
    <n v="50.661999999999999"/>
    <n v="2.1"/>
    <n v="306"/>
    <n v="0"/>
    <n v="28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50.661999999999999"/>
    <n v="5.0661999999999999E-2"/>
    <m/>
    <n v="2.2916666666666669E-2"/>
    <n v="2.0416666666666666E-2"/>
    <n v="0.26700000000000002"/>
    <n v="0"/>
    <n v="20"/>
    <s v="BASE DE DATOS"/>
  </r>
  <r>
    <s v="19"/>
    <x v="8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8"/>
    <s v="ELOR"/>
    <s v="53023414"/>
    <s v="53023414"/>
    <s v="EL"/>
    <s v="Volvo 03"/>
    <s v="S"/>
    <n v="0.36399999999999999"/>
    <n v="0.32500000000000001"/>
    <n v="19.885999999999999"/>
    <n v="8.9489999999999998"/>
    <n v="28.835000000000001"/>
    <n v="20.2"/>
    <n v="145"/>
    <n v="0"/>
    <n v="0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28.835000000000001"/>
    <n v="2.8835E-2"/>
    <m/>
    <n v="3.0333333333333334E-2"/>
    <n v="2.7083333333333334E-2"/>
    <n v="0.26700000000000002"/>
    <n v="0"/>
    <n v="20"/>
    <s v="BASE DE DATOS"/>
  </r>
  <r>
    <s v="19"/>
    <x v="8"/>
    <s v="ELOR"/>
    <s v="33011093"/>
    <s v="33011093"/>
    <s v="EL"/>
    <s v="Cat.3512 Dita"/>
    <s v="S"/>
    <n v="0.5"/>
    <n v="0.46"/>
    <n v="33.92"/>
    <n v="68.319999999999993"/>
    <n v="102.24"/>
    <n v="0"/>
    <n v="394"/>
    <n v="0"/>
    <n v="0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02.24"/>
    <n v="0.10224"/>
    <m/>
    <n v="4.1666666666666664E-2"/>
    <n v="3.8333333333333337E-2"/>
    <n v="1.415"/>
    <n v="0"/>
    <n v="20"/>
    <s v="BASE DE DATOS"/>
  </r>
  <r>
    <s v="19"/>
    <x v="8"/>
    <s v="ELOR"/>
    <s v="33011093"/>
    <s v="33011093"/>
    <s v="EL"/>
    <s v="Cat.2.3512 Dita"/>
    <s v="S"/>
    <n v="0.5"/>
    <n v="0.32"/>
    <n v="34.32"/>
    <n v="140.32"/>
    <n v="174.64"/>
    <n v="1"/>
    <n v="670"/>
    <n v="0"/>
    <n v="0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74.64"/>
    <n v="0.17463999999999999"/>
    <m/>
    <n v="4.1666666666666664E-2"/>
    <n v="2.6666666666666668E-2"/>
    <n v="1.415"/>
    <n v="0"/>
    <n v="20"/>
    <s v="BASE DE DATOS"/>
  </r>
  <r>
    <s v="19"/>
    <x v="8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8"/>
    <s v="ELOR"/>
    <s v="33011093"/>
    <s v="33011093"/>
    <s v="EL"/>
    <s v="VolvoPenta TWD1643G"/>
    <s v="S"/>
    <n v="0.6"/>
    <n v="0.4"/>
    <n v="31.86"/>
    <n v="56.18"/>
    <n v="88.04"/>
    <n v="6"/>
    <n v="382"/>
    <n v="0"/>
    <n v="22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88.04"/>
    <n v="8.8040000000000007E-2"/>
    <m/>
    <n v="7.4999999999999997E-2"/>
    <n v="0.05"/>
    <n v="1.415"/>
    <n v="-1.4210854715202004E-14"/>
    <n v="20"/>
    <s v="BASE DE DATOS"/>
  </r>
  <r>
    <s v="19"/>
    <x v="8"/>
    <s v="ELOR"/>
    <s v="33011093"/>
    <s v="33011093"/>
    <s v="EL"/>
    <s v="Cat.5-C15-07183"/>
    <s v="S"/>
    <n v="0.45500000000000002"/>
    <n v="0.39"/>
    <n v="42.186999999999998"/>
    <n v="160.24600000000001"/>
    <n v="202.43299999999999"/>
    <n v="17"/>
    <n v="656"/>
    <n v="0"/>
    <n v="20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202.43299999999999"/>
    <n v="0.202433"/>
    <m/>
    <n v="3.7916666666666668E-2"/>
    <n v="3.2500000000000001E-2"/>
    <n v="1.415"/>
    <n v="0"/>
    <n v="20"/>
    <s v="BASE DE DATOS"/>
  </r>
  <r>
    <s v="19"/>
    <x v="8"/>
    <s v="ELOR"/>
    <s v="33011093"/>
    <s v="33011093"/>
    <s v="EL"/>
    <s v="Cat.6 3516B 0141"/>
    <s v="S"/>
    <n v="2"/>
    <n v="1.2"/>
    <n v="1.2150000000000001"/>
    <n v="4.6150000000000002"/>
    <n v="5.83"/>
    <n v="10"/>
    <n v="14"/>
    <n v="0"/>
    <n v="11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5.83"/>
    <n v="5.8300000000000001E-3"/>
    <m/>
    <n v="0.16666666666666666"/>
    <n v="9.9999999999999992E-2"/>
    <n v="1.415"/>
    <n v="0"/>
    <n v="20"/>
    <s v="BASE DE DATOS"/>
  </r>
  <r>
    <s v="19"/>
    <x v="8"/>
    <s v="ELOR"/>
    <s v="43096499"/>
    <s v="43096499"/>
    <s v="EL"/>
    <s v="Cat.C18 G6B20736"/>
    <s v="S"/>
    <n v="0.5"/>
    <n v="0.45"/>
    <n v="12.394"/>
    <n v="86.754999999999995"/>
    <n v="99.149000000000001"/>
    <n v="15"/>
    <n v="705"/>
    <n v="0"/>
    <n v="49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99.149000000000001"/>
    <n v="9.9149000000000001E-2"/>
    <m/>
    <n v="4.1666666666666664E-2"/>
    <n v="3.7499999999999999E-2"/>
    <n v="0.28699999999999998"/>
    <n v="0"/>
    <n v="20"/>
    <s v="BASE DE DATOS"/>
  </r>
  <r>
    <s v="19"/>
    <x v="8"/>
    <s v="ELOR"/>
    <s v="43096499"/>
    <s v="43096499"/>
    <s v="EL"/>
    <s v="Perkins 2506AE15TAG"/>
    <s v="N"/>
    <n v="0.46800000000000003"/>
    <n v="0"/>
    <n v="0"/>
    <n v="0"/>
    <n v="0"/>
    <n v="0"/>
    <n v="0"/>
    <n v="0"/>
    <n v="0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0"/>
    <n v="0"/>
    <m/>
    <n v="3.9E-2"/>
    <n v="2.4999999999999998E-2"/>
    <n v="0.28699999999999998"/>
    <n v="0"/>
    <n v="20"/>
    <s v="BASE DE DATOS"/>
  </r>
  <r>
    <s v="19"/>
    <x v="8"/>
    <s v="ELOR"/>
    <s v="43094699"/>
    <s v="43094699"/>
    <s v="EL"/>
    <s v="Volvo Penta RVM364"/>
    <s v="S"/>
    <n v="0.36399999999999999"/>
    <n v="0.32"/>
    <n v="1.7430000000000001"/>
    <n v="12.199"/>
    <n v="13.942"/>
    <n v="4"/>
    <n v="158"/>
    <n v="0.42"/>
    <n v="15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3.942"/>
    <n v="1.3942E-2"/>
    <m/>
    <n v="3.0333333333333334E-2"/>
    <n v="1.4166666666666668E-2"/>
    <n v="0.51600000000000001"/>
    <n v="0"/>
    <n v="20"/>
    <s v="BASE DE DATOS"/>
  </r>
  <r>
    <s v="19"/>
    <x v="8"/>
    <s v="ELOR"/>
    <s v="43094699"/>
    <s v="43094699"/>
    <s v="EL"/>
    <s v="Volvo2 CAD1641GE"/>
    <s v="S"/>
    <n v="0.45600000000000002"/>
    <n v="0.33"/>
    <n v="0"/>
    <n v="0"/>
    <n v="0"/>
    <n v="5"/>
    <n v="0"/>
    <n v="0"/>
    <n v="15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3.7999999999999999E-2"/>
    <n v="2.75E-2"/>
    <n v="0.51600000000000001"/>
    <n v="0"/>
    <n v="20"/>
    <s v="BASE DE DATOS"/>
  </r>
  <r>
    <s v="19"/>
    <x v="8"/>
    <s v="ELOR"/>
    <s v="33011193"/>
    <s v="33011193"/>
    <s v="EL"/>
    <s v="CUMMINS"/>
    <s v="S"/>
    <n v="0.6"/>
    <n v="0.3"/>
    <n v="40.340000000000003"/>
    <n v="117.86"/>
    <n v="158.19999999999999"/>
    <n v="5"/>
    <n v="510"/>
    <n v="0"/>
    <n v="49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158.19999999999999"/>
    <n v="0.15819999999999998"/>
    <m/>
    <n v="4.9999999999999996E-2"/>
    <n v="2.4999999999999998E-2"/>
    <n v="1.45"/>
    <n v="0"/>
    <n v="20"/>
    <s v="BASE DE DATOS"/>
  </r>
  <r>
    <s v="19"/>
    <x v="8"/>
    <s v="ELOR"/>
    <s v="33011193"/>
    <s v="33011193"/>
    <s v="EL"/>
    <s v="MTU-1 1200DS Detroi"/>
    <s v="N"/>
    <n v="1.2250000000000001"/>
    <n v="0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8"/>
    <s v="ELOR"/>
    <s v="33011193"/>
    <s v="33011193"/>
    <s v="EL"/>
    <s v="MTU=2 1200DS Detroi"/>
    <s v="S"/>
    <n v="1.2250000000000001"/>
    <n v="1"/>
    <n v="260.87400000000002"/>
    <n v="68.679000000000002"/>
    <n v="329.553"/>
    <n v="13"/>
    <n v="560"/>
    <n v="0"/>
    <n v="85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29.553"/>
    <n v="0.32955299999999998"/>
    <m/>
    <n v="0.10208333333333335"/>
    <n v="8.3333333333333329E-2"/>
    <n v="1.45"/>
    <n v="0"/>
    <n v="20"/>
    <s v="BASE DE DATOS"/>
  </r>
  <r>
    <s v="19"/>
    <x v="8"/>
    <s v="ELOR"/>
    <s v="33011193"/>
    <s v="33011193"/>
    <s v="EL"/>
    <s v="Cat. 3512 Dita"/>
    <s v="S"/>
    <n v="0.5"/>
    <n v="0.25"/>
    <n v="67.197000000000003"/>
    <n v="17.690999999999999"/>
    <n v="84.888000000000005"/>
    <n v="2"/>
    <n v="272"/>
    <n v="0"/>
    <n v="5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84.888000000000005"/>
    <n v="8.4888000000000005E-2"/>
    <m/>
    <n v="4.1666666666666664E-2"/>
    <n v="2.0833333333333332E-2"/>
    <n v="1.45"/>
    <n v="0"/>
    <n v="20"/>
    <s v="BASE DE DATOS"/>
  </r>
  <r>
    <s v="19"/>
    <x v="8"/>
    <s v="ELOR"/>
    <s v="33010993"/>
    <s v="33010993"/>
    <s v="EL"/>
    <s v="Cat.1-3512(.208)"/>
    <s v="S"/>
    <n v="0.5"/>
    <n v="0.25"/>
    <n v="0"/>
    <n v="0"/>
    <n v="0"/>
    <n v="0"/>
    <n v="0"/>
    <n v="0"/>
    <n v="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0833333333333332E-2"/>
    <n v="1.5980000000000001"/>
    <n v="0"/>
    <n v="20"/>
    <s v="BASE DE DATOS"/>
  </r>
  <r>
    <s v="19"/>
    <x v="8"/>
    <s v="ELOR"/>
    <s v="33010993"/>
    <s v="33010993"/>
    <s v="EL"/>
    <s v="Cat.3-3512(.219)"/>
    <s v="N"/>
    <n v="0.5"/>
    <n v="0"/>
    <n v="0"/>
    <n v="0"/>
    <n v="0"/>
    <n v="0"/>
    <n v="0"/>
    <n v="0"/>
    <n v="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4999999999999998E-2"/>
    <n v="1.5980000000000001"/>
    <n v="0"/>
    <n v="20"/>
    <s v="BASE DE DATOS"/>
  </r>
  <r>
    <s v="19"/>
    <x v="8"/>
    <s v="ELOR"/>
    <s v="33010993"/>
    <s v="33010993"/>
    <s v="EL"/>
    <s v="MTU 1200DS"/>
    <s v="S"/>
    <n v="1.2250000000000001"/>
    <n v="1"/>
    <n v="0"/>
    <n v="6.0229999999999997"/>
    <n v="6.0229999999999997"/>
    <n v="0"/>
    <n v="10.67"/>
    <n v="0"/>
    <n v="0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6.0229999999999997"/>
    <n v="6.0229999999999997E-3"/>
    <m/>
    <n v="0.10208333333333335"/>
    <n v="8.3333333333333329E-2"/>
    <n v="1.5980000000000001"/>
    <n v="0"/>
    <n v="20"/>
    <s v="BASE DE DATOS"/>
  </r>
  <r>
    <s v="19"/>
    <x v="8"/>
    <s v="ELOR"/>
    <s v="33010993"/>
    <s v="33010993"/>
    <s v="EL"/>
    <s v="CUMMINS 4"/>
    <s v="S"/>
    <n v="0.6"/>
    <n v="0.45700000000000002"/>
    <n v="35.380000000000003"/>
    <n v="35.14"/>
    <n v="70.52"/>
    <n v="13.5"/>
    <n v="241"/>
    <n v="0"/>
    <n v="40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0.52"/>
    <n v="7.0519999999999999E-2"/>
    <m/>
    <n v="4.9999999999999996E-2"/>
    <n v="3.8083333333333337E-2"/>
    <n v="1.5980000000000001"/>
    <n v="1.4210854715202004E-14"/>
    <n v="20"/>
    <s v="BASE DE DATOS"/>
  </r>
  <r>
    <s v="19"/>
    <x v="8"/>
    <s v="ELOR"/>
    <s v="33010993"/>
    <s v="33010993"/>
    <s v="EL"/>
    <s v="CAT 6-3516B-139"/>
    <s v="S"/>
    <n v="2"/>
    <n v="1"/>
    <n v="150.892"/>
    <n v="375.017"/>
    <n v="525.90899999999999"/>
    <n v="9.33"/>
    <n v="707.63"/>
    <n v="0"/>
    <n v="300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25.90899999999999"/>
    <n v="0.52590899999999996"/>
    <m/>
    <n v="0.16666666666666666"/>
    <n v="8.3333333333333329E-2"/>
    <n v="1.5980000000000001"/>
    <n v="0"/>
    <n v="20"/>
    <s v="BASE DE DATOS"/>
  </r>
  <r>
    <s v="19"/>
    <x v="8"/>
    <s v="ELOR"/>
    <s v="43094599"/>
    <s v="43094599"/>
    <s v="EL"/>
    <s v="CUMMINS_1 C200(050)"/>
    <s v="S"/>
    <n v="0.20799999999999999"/>
    <n v="0.15"/>
    <n v="5.0289999999999999"/>
    <n v="35.204999999999998"/>
    <n v="40.234000000000002"/>
    <n v="3"/>
    <n v="606"/>
    <n v="0"/>
    <n v="15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40.234000000000002"/>
    <n v="4.0233999999999999E-2"/>
    <m/>
    <n v="1.7333333333333333E-2"/>
    <n v="1.2499999999999999E-2"/>
    <n v="0.31"/>
    <n v="-7.1054273576010019E-15"/>
    <n v="20"/>
    <s v="BASE DE DATOS"/>
  </r>
  <r>
    <s v="19"/>
    <x v="8"/>
    <s v="ELOR"/>
    <s v="43094599"/>
    <s v="43094599"/>
    <s v="EL"/>
    <s v="CUMMINS_2 C200(026)"/>
    <s v="S"/>
    <n v="0.20799999999999999"/>
    <n v="0.15"/>
    <n v="4.5229999999999997"/>
    <n v="31.658999999999999"/>
    <n v="36.182000000000002"/>
    <n v="4"/>
    <n v="553"/>
    <n v="0"/>
    <n v="18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6.182000000000002"/>
    <n v="3.6181999999999999E-2"/>
    <m/>
    <n v="1.7333333333333333E-2"/>
    <n v="1.2499999999999999E-2"/>
    <n v="0.31"/>
    <n v="0"/>
    <n v="20"/>
    <s v="BASE DE DATOS"/>
  </r>
  <r>
    <s v="19"/>
    <x v="8"/>
    <s v="ELOR"/>
    <s v="43094599"/>
    <s v="43094599"/>
    <s v="EL"/>
    <s v="Cat. C9-180"/>
    <s v="S"/>
    <n v="0.18"/>
    <n v="0.15"/>
    <n v="6.4610000000000003"/>
    <n v="45.225999999999999"/>
    <n v="51.686999999999998"/>
    <n v="4"/>
    <n v="534"/>
    <n v="0"/>
    <n v="26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51.686999999999998"/>
    <n v="5.1686999999999997E-2"/>
    <m/>
    <n v="1.4999999999999999E-2"/>
    <n v="1.2499999999999999E-2"/>
    <n v="0.31"/>
    <n v="0"/>
    <n v="20"/>
    <s v="BASE DE DATOS"/>
  </r>
  <r>
    <s v="19"/>
    <x v="8"/>
    <s v="ELOR"/>
    <s v="43094599"/>
    <s v="43094599"/>
    <s v="EL"/>
    <s v="Volvo PentaTWD1010G"/>
    <s v="N"/>
    <n v="0.21"/>
    <n v="0"/>
    <n v="0"/>
    <n v="0"/>
    <n v="0"/>
    <n v="0"/>
    <n v="0"/>
    <n v="0"/>
    <n v="0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1.7499999999999998E-2"/>
    <n v="1.2499999999999999E-2"/>
    <n v="0.31"/>
    <n v="0"/>
    <n v="20"/>
    <s v="BASE DE DATOS"/>
  </r>
  <r>
    <s v="19"/>
    <x v="8"/>
    <s v="ELOR"/>
    <s v="53023514"/>
    <s v="53023514"/>
    <s v="EL"/>
    <s v="OLYMPIAN"/>
    <s v="S"/>
    <n v="0.04"/>
    <n v="0.03"/>
    <n v="0.40600000000000003"/>
    <n v="2.4E-2"/>
    <n v="0.43"/>
    <n v="1"/>
    <n v="182"/>
    <n v="0"/>
    <n v="1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43"/>
    <n v="4.2999999999999999E-4"/>
    <m/>
    <n v="3.3333333333333335E-3"/>
    <n v="2.5000000000000001E-3"/>
    <n v="1.2E-2"/>
    <n v="5.5511151231257827E-17"/>
    <n v="20"/>
    <s v="BASE DE DATOS"/>
  </r>
  <r>
    <s v="19"/>
    <x v="8"/>
    <s v="ELOR"/>
    <s v="43094699"/>
    <s v="43094699"/>
    <s v="EL"/>
    <s v="Cat.5-3412STA-16860"/>
    <s v="S"/>
    <n v="0.72499999999999998"/>
    <n v="0.6"/>
    <n v="7.734"/>
    <n v="54.139000000000003"/>
    <n v="61.872999999999998"/>
    <n v="10"/>
    <n v="210"/>
    <n v="0.03"/>
    <n v="77"/>
    <m/>
    <x v="1"/>
    <s v="ELOR43094699Cat.5-3412STA-16860EL"/>
    <s v="Electro Oriente S. A."/>
    <s v="ELOR"/>
    <x v="2"/>
    <s v="C. T. Indiana"/>
    <x v="36"/>
    <s v="EL"/>
    <x v="0"/>
    <s v="Cat.5-3412STA-16860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61.872999999999998"/>
    <n v="6.1872999999999997E-2"/>
    <m/>
    <n v="0.12083333333333333"/>
    <n v="9.9999999999999992E-2"/>
    <n v="0.51600000000000001"/>
    <n v="7.1054273576010019E-15"/>
    <n v="20"/>
    <s v="BASE DE DATOS"/>
  </r>
  <r>
    <s v="19"/>
    <x v="8"/>
    <s v="ELOR"/>
    <s v="43094699"/>
    <s v="43094699"/>
    <s v="EL"/>
    <s v="Cat. C9-225"/>
    <s v="N"/>
    <n v="0.22500000000000001"/>
    <n v="0"/>
    <n v="0"/>
    <n v="0"/>
    <n v="0"/>
    <n v="0"/>
    <n v="0"/>
    <n v="0"/>
    <n v="0"/>
    <m/>
    <x v="1"/>
    <s v="ELOR43094699Cat. C9-225EL"/>
    <s v="Electro Oriente S. A."/>
    <s v="ELOR"/>
    <x v="2"/>
    <s v="C. T. Indiana"/>
    <x v="36"/>
    <s v="EL"/>
    <x v="0"/>
    <s v="Cat. C9-225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0"/>
    <n v="0"/>
    <n v="0.51600000000000001"/>
    <n v="0"/>
    <n v="20"/>
    <s v="BASE DE DATOS"/>
  </r>
  <r>
    <s v="19"/>
    <x v="8"/>
    <s v="ELOR"/>
    <s v="43094699"/>
    <s v="43094699"/>
    <s v="EL"/>
    <s v="Vol.3 Pent TWD1643G"/>
    <s v="S"/>
    <n v="0.6"/>
    <n v="0.45"/>
    <n v="13.989000000000001"/>
    <n v="97.926000000000002"/>
    <n v="111.91500000000001"/>
    <n v="8"/>
    <n v="459"/>
    <n v="0"/>
    <n v="30"/>
    <m/>
    <x v="1"/>
    <s v="ELOR43094699Vol.3 Pent TWD1643GEL"/>
    <s v="Electro Oriente S. A."/>
    <s v="ELOR"/>
    <x v="2"/>
    <s v="C. T. Indiana"/>
    <x v="36"/>
    <s v="EL"/>
    <x v="0"/>
    <s v="Vol.3 Pent TWD1643G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11.91500000000001"/>
    <n v="0.111915"/>
    <m/>
    <n v="0.15"/>
    <n v="0.1125"/>
    <n v="0.51600000000000001"/>
    <n v="0"/>
    <n v="20"/>
    <s v="BASE DE DATOS"/>
  </r>
  <r>
    <s v="19"/>
    <x v="8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33010893"/>
    <s v="33010893"/>
    <s v="EL"/>
    <s v="CAT.2 D-3512(G4)"/>
    <s v="S"/>
    <n v="0.5"/>
    <n v="0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8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8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8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8"/>
    <s v="ELOR"/>
    <s v="43047494"/>
    <s v="43047494"/>
    <s v="EL"/>
    <s v="CAT C-18"/>
    <s v="S"/>
    <n v="0.5"/>
    <n v="0.5"/>
    <n v="41.377000000000002"/>
    <n v="0"/>
    <n v="41.377000000000002"/>
    <n v="5"/>
    <n v="167"/>
    <n v="0"/>
    <n v="1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1.377000000000002"/>
    <n v="4.1377000000000004E-2"/>
    <m/>
    <n v="4.1666666666666664E-2"/>
    <n v="4.1666666666666664E-2"/>
    <n v="0.997"/>
    <n v="0"/>
    <n v="20"/>
    <s v="BASE DE DATOS"/>
  </r>
  <r>
    <s v="19"/>
    <x v="8"/>
    <s v="ELOR"/>
    <s v="43047494"/>
    <s v="43047494"/>
    <s v="EL"/>
    <s v="Cat. D-3512&lt;G3&gt;"/>
    <s v="S"/>
    <n v="0.5"/>
    <n v="0.45"/>
    <n v="30.169"/>
    <n v="0"/>
    <n v="30.169"/>
    <n v="0"/>
    <n v="203"/>
    <n v="3"/>
    <n v="15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0.169"/>
    <n v="3.0169000000000001E-2"/>
    <m/>
    <n v="4.1666666666666664E-2"/>
    <n v="3.7499999999999999E-2"/>
    <n v="0.997"/>
    <n v="0"/>
    <n v="20"/>
    <s v="BASE DE DATOS"/>
  </r>
  <r>
    <s v="19"/>
    <x v="8"/>
    <s v="ELOR"/>
    <s v="43047494"/>
    <s v="43047494"/>
    <s v="EL"/>
    <s v="Volvo Penta TAD1630"/>
    <s v="S"/>
    <n v="0.4"/>
    <n v="0.4"/>
    <n v="0"/>
    <n v="35.71"/>
    <n v="35.71"/>
    <n v="5"/>
    <n v="186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5.71"/>
    <n v="3.5709999999999999E-2"/>
    <m/>
    <n v="3.3333333333333333E-2"/>
    <n v="3.3333333333333333E-2"/>
    <n v="0.997"/>
    <n v="0"/>
    <n v="20"/>
    <s v="BASE DE DATOS"/>
  </r>
  <r>
    <s v="19"/>
    <x v="8"/>
    <s v="ENEDIS"/>
    <s v="53014599"/>
    <s v="53014599"/>
    <s v="EL"/>
    <s v="MODASA 515kW"/>
    <s v="S"/>
    <n v="0.46300000000000002"/>
    <n v="0.35"/>
    <n v="8.1000000000000003E-2"/>
    <n v="0"/>
    <n v="8.1000000000000003E-2"/>
    <n v="0"/>
    <n v="0"/>
    <n v="0"/>
    <n v="0"/>
    <m/>
    <x v="1"/>
    <s v="ENEDIS53014599MODASA 515kWEL"/>
    <s v="ENEL Distribución Perú S.A.A."/>
    <s v="ENEL DISTRIBUCION"/>
    <x v="21"/>
    <s v="C. T. Ravira-Pacaraos"/>
    <x v="78"/>
    <s v="EL"/>
    <x v="0"/>
    <s v="MODASA 515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8.1000000000000003E-2"/>
    <n v="8.1000000000000004E-5"/>
    <m/>
    <n v="0.15433333333333335"/>
    <n v="0.11666666666666665"/>
    <n v="0.52"/>
    <n v="0"/>
    <n v="43"/>
    <s v="BASE DE DATOS"/>
  </r>
  <r>
    <s v="19"/>
    <x v="8"/>
    <s v="GENRNT"/>
    <s v="33372916"/>
    <s v="33372916"/>
    <s v="EL"/>
    <s v="G-1"/>
    <s v="S"/>
    <n v="11.6"/>
    <n v="11.124000000000001"/>
    <n v="947.70799999999997"/>
    <n v="2581.7689999999998"/>
    <n v="3529.4769999999999"/>
    <n v="174"/>
    <n v="425"/>
    <n v="0.53"/>
    <n v="827.99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529.4769999999999"/>
    <n v="3.529477"/>
    <m/>
    <n v="0.96666666666666667"/>
    <n v="0.9275000000000001"/>
    <n v="62.497999999999998"/>
    <n v="0"/>
    <n v="52"/>
    <s v="BASE DE DATOS"/>
  </r>
  <r>
    <s v="19"/>
    <x v="8"/>
    <s v="GENRNT"/>
    <s v="33372916"/>
    <s v="33372916"/>
    <s v="EL"/>
    <s v="G-2"/>
    <s v="S"/>
    <n v="11.6"/>
    <n v="10.958"/>
    <n v="1176.691"/>
    <n v="3583.5949999999998"/>
    <n v="4760.2860000000001"/>
    <n v="50"/>
    <n v="551"/>
    <n v="0"/>
    <n v="678.95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60.2860000000001"/>
    <n v="4.7602859999999998"/>
    <m/>
    <n v="0.96666666666666667"/>
    <n v="0.91683333333333339"/>
    <n v="62.497999999999998"/>
    <n v="0"/>
    <n v="52"/>
    <s v="BASE DE DATOS"/>
  </r>
  <r>
    <s v="19"/>
    <x v="8"/>
    <s v="GENRNT"/>
    <s v="33372916"/>
    <s v="33372916"/>
    <s v="EL"/>
    <s v="G-3"/>
    <s v="S"/>
    <n v="11.6"/>
    <n v="11.334"/>
    <n v="1174.088"/>
    <n v="3481.5160000000001"/>
    <n v="4655.6040000000003"/>
    <n v="72"/>
    <n v="549"/>
    <n v="0"/>
    <n v="482.03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655.6040000000003"/>
    <n v="4.6556040000000003"/>
    <m/>
    <n v="0.96666666666666667"/>
    <n v="0.9448333333333333"/>
    <n v="62.497999999999998"/>
    <n v="0"/>
    <n v="52"/>
    <s v="BASE DE DATOS"/>
  </r>
  <r>
    <s v="19"/>
    <x v="8"/>
    <s v="GENRNT"/>
    <s v="33372916"/>
    <s v="33372916"/>
    <s v="EL"/>
    <s v="G-4"/>
    <s v="S"/>
    <n v="11.6"/>
    <n v="11.143000000000001"/>
    <n v="1218.9190000000001"/>
    <n v="4018.549"/>
    <n v="5237.4679999999998"/>
    <n v="103"/>
    <n v="616"/>
    <n v="0"/>
    <n v="865.96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237.4679999999998"/>
    <n v="5.2374679999999998"/>
    <m/>
    <n v="0.96666666666666667"/>
    <n v="0.92858333333333343"/>
    <n v="62.497999999999998"/>
    <n v="0"/>
    <n v="52"/>
    <s v="BASE DE DATOS"/>
  </r>
  <r>
    <s v="19"/>
    <x v="8"/>
    <s v="GENRNT"/>
    <s v="33372916"/>
    <s v="33372916"/>
    <s v="EL"/>
    <s v="G-5"/>
    <s v="S"/>
    <n v="11.6"/>
    <n v="11.194000000000001"/>
    <n v="1209.4649999999999"/>
    <n v="3506.0419999999999"/>
    <n v="4715.5069999999996"/>
    <n v="106"/>
    <n v="559"/>
    <n v="1.38"/>
    <n v="711.94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15.5069999999996"/>
    <n v="4.7155069999999997"/>
    <m/>
    <n v="0.96666666666666667"/>
    <n v="0.9328333333333334"/>
    <n v="62.497999999999998"/>
    <n v="0"/>
    <n v="52"/>
    <s v="BASE DE DATOS"/>
  </r>
  <r>
    <s v="19"/>
    <x v="8"/>
    <s v="GENRNT"/>
    <s v="33372916"/>
    <s v="33372916"/>
    <s v="EL"/>
    <s v="G-6"/>
    <s v="S"/>
    <n v="11.6"/>
    <n v="11.186"/>
    <n v="0"/>
    <n v="0"/>
    <n v="0"/>
    <n v="267.35000000000002"/>
    <n v="0"/>
    <n v="0"/>
    <n v="0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0"/>
    <n v="0"/>
    <m/>
    <n v="0.96666666666666667"/>
    <n v="0.9321666666666667"/>
    <n v="62.497999999999998"/>
    <n v="0"/>
    <n v="52"/>
    <s v="BASE DE DATOS"/>
  </r>
  <r>
    <s v="19"/>
    <x v="8"/>
    <s v="GENRNT"/>
    <s v="33372916"/>
    <s v="33372916"/>
    <s v="EL"/>
    <s v="G-7"/>
    <s v="S"/>
    <n v="11.6"/>
    <n v="11.159000000000001"/>
    <n v="1422.21"/>
    <n v="5174.7619999999997"/>
    <n v="6596.9719999999998"/>
    <n v="16"/>
    <n v="705"/>
    <n v="0.34"/>
    <n v="891.87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6596.9719999999998"/>
    <n v="6.5969720000000001"/>
    <m/>
    <n v="0.96666666666666667"/>
    <n v="0.92991666666666672"/>
    <n v="62.497999999999998"/>
    <n v="0"/>
    <n v="52"/>
    <s v="BASE DE DATOS"/>
  </r>
  <r>
    <s v="19"/>
    <x v="8"/>
    <s v="SDFENE"/>
    <s v="33149607"/>
    <s v="33149607"/>
    <s v="TV"/>
    <s v="TV1"/>
    <s v="S"/>
    <n v="5.42"/>
    <n v="5"/>
    <n v="359.52600000000001"/>
    <n v="1711.3430000000001"/>
    <n v="2070.8690000000001"/>
    <n v="0"/>
    <n v="720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070.8690000000001"/>
    <n v="2.0708690000000001"/>
    <m/>
    <n v="0.45166666666666666"/>
    <n v="0.41666666666666669"/>
    <n v="29.332999999999998"/>
    <n v="0"/>
    <n v="74"/>
    <s v="BASE DE DATOS"/>
  </r>
  <r>
    <s v="19"/>
    <x v="8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8"/>
    <s v="SDFENE"/>
    <s v="33149607"/>
    <s v="33149607"/>
    <s v="TG"/>
    <s v="TG1"/>
    <s v="S"/>
    <n v="31"/>
    <n v="28.445"/>
    <n v="3600.0140000000001"/>
    <n v="17053.174999999999"/>
    <n v="20653.188999999998"/>
    <n v="0.3"/>
    <n v="719.7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20653.188999999998"/>
    <n v="20.653188999999998"/>
    <m/>
    <n v="2.5833333333333335"/>
    <n v="2.3704166666666668"/>
    <n v="29.332999999999998"/>
    <n v="0"/>
    <n v="74"/>
    <s v="BASE DE DATOS"/>
  </r>
  <r>
    <s v="19"/>
    <x v="8"/>
    <s v="ELNM"/>
    <s v="53002696"/>
    <s v="53002696"/>
    <s v="EL"/>
    <s v="1"/>
    <s v="S"/>
    <n v="0.7"/>
    <n v="0.5"/>
    <n v="0"/>
    <n v="0.03"/>
    <n v="0.03"/>
    <n v="0"/>
    <n v="0.45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03"/>
    <n v="2.9999999999999997E-5"/>
    <m/>
    <n v="5.8333333333333327E-2"/>
    <n v="4.1666666666666664E-2"/>
    <n v="0.51900000000000002"/>
    <n v="0"/>
    <n v="55"/>
    <s v="BASE DE DATOS"/>
  </r>
  <r>
    <s v="19"/>
    <x v="5"/>
    <s v="AURORA"/>
    <s v="13281411"/>
    <s v="13281411"/>
    <s v="TV"/>
    <s v="G1"/>
    <s v="S"/>
    <n v="37.5"/>
    <n v="16.059000000000001"/>
    <n v="1045.98"/>
    <n v="4579.79"/>
    <n v="5625.77"/>
    <n v="377"/>
    <n v="343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5625.77"/>
    <n v="5.6257700000000002"/>
    <m/>
    <n v="3.125"/>
    <n v="1.6990833333333333"/>
    <n v="21.834"/>
    <n v="0"/>
    <n v="2"/>
    <s v="BASE DE DATOS"/>
  </r>
  <r>
    <s v="19"/>
    <x v="6"/>
    <s v="AURORA"/>
    <s v="13281411"/>
    <s v="13281411"/>
    <s v="TV"/>
    <s v="G1"/>
    <s v="S"/>
    <n v="37.5"/>
    <n v="16.059999999999999"/>
    <n v="1027.722"/>
    <n v="4893.08"/>
    <n v="5920.8019999999997"/>
    <n v="0"/>
    <n v="629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5920.8019999999997"/>
    <n v="5.9208020000000001"/>
    <m/>
    <n v="3.125"/>
    <n v="1.6990833333333333"/>
    <n v="21.834"/>
    <n v="0"/>
    <n v="2"/>
    <s v="BASE DE DATOS"/>
  </r>
  <r>
    <s v="19"/>
    <x v="7"/>
    <s v="AURORA"/>
    <s v="13281411"/>
    <s v="13281411"/>
    <s v="TV"/>
    <s v="G1"/>
    <s v="S"/>
    <n v="37.5"/>
    <n v="20.388000000000002"/>
    <n v="536.03300000000002"/>
    <n v="2629.1350000000002"/>
    <n v="3165.1680000000001"/>
    <n v="281.5"/>
    <n v="442.5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3165.1680000000001"/>
    <n v="3.165168"/>
    <m/>
    <n v="3.125"/>
    <n v="1.6990833333333333"/>
    <n v="21.834"/>
    <n v="0"/>
    <n v="2"/>
    <s v="BASE DE DATOS"/>
  </r>
  <r>
    <s v="19"/>
    <x v="8"/>
    <s v="AURORA"/>
    <s v="13281411"/>
    <s v="13281411"/>
    <s v="TV"/>
    <s v="G1"/>
    <s v="S"/>
    <n v="37.5"/>
    <n v="20.388999999999999"/>
    <n v="0"/>
    <n v="0"/>
    <n v="0"/>
    <n v="720"/>
    <n v="0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0"/>
    <n v="0"/>
    <m/>
    <n v="3.125"/>
    <n v="1.6990833333333333"/>
    <n v="21.834"/>
    <n v="0"/>
    <n v="2"/>
    <s v="BASE DE DATOS"/>
  </r>
  <r>
    <s v="19"/>
    <x v="4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4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4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4"/>
    <s v="ENEGEN"/>
    <s v="33002293"/>
    <s v="33002293"/>
    <s v="TG"/>
    <s v="TG-5"/>
    <s v="S"/>
    <n v="59.6"/>
    <n v="52.429000000000002"/>
    <n v="76.73"/>
    <n v="47.420999999999999"/>
    <n v="124.151"/>
    <n v="0"/>
    <n v="2.68"/>
    <n v="13.38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24.151"/>
    <n v="0.124151"/>
    <m/>
    <n v="4.9666666666666668"/>
    <n v="4.3690833333333332"/>
    <n v="362.82900000000001"/>
    <n v="1.4210854715202004E-14"/>
    <n v="44"/>
    <s v="BASE DE DATOS"/>
  </r>
  <r>
    <s v="19"/>
    <x v="4"/>
    <s v="ENEGEN"/>
    <s v="33002293"/>
    <s v="33002293"/>
    <s v="TG"/>
    <s v="TG-6"/>
    <s v="S"/>
    <n v="59.6"/>
    <n v="53.21"/>
    <n v="0"/>
    <n v="0"/>
    <n v="0"/>
    <n v="0"/>
    <n v="0"/>
    <n v="744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4"/>
    <s v="ENEGEN"/>
    <s v="33002293"/>
    <s v="33002293"/>
    <s v="TG"/>
    <s v="TG-7"/>
    <s v="S"/>
    <n v="127.5"/>
    <n v="124.746"/>
    <n v="602.66999999999996"/>
    <n v="2282.4690000000001"/>
    <n v="2885.14"/>
    <n v="318"/>
    <n v="24.48"/>
    <n v="114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2885.14"/>
    <n v="2.8851399999999998"/>
    <m/>
    <n v="10.625"/>
    <n v="10.3955"/>
    <n v="362.82900000000001"/>
    <n v="-9.9999999974897946E-4"/>
    <n v="44"/>
    <s v="BASE DE DATOS"/>
  </r>
  <r>
    <s v="19"/>
    <x v="4"/>
    <s v="ENEGEN"/>
    <s v="33002293"/>
    <s v="33002293"/>
    <s v="TG"/>
    <s v="TG-8"/>
    <s v="S"/>
    <n v="200"/>
    <n v="188.20699999999999"/>
    <n v="7740.0420000000004"/>
    <n v="28904.491999999998"/>
    <n v="36644.534"/>
    <n v="0"/>
    <n v="187.87"/>
    <n v="14.4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36644.534"/>
    <n v="36.644534"/>
    <m/>
    <n v="16.666666666666668"/>
    <n v="15.683916666666667"/>
    <n v="362.82900000000001"/>
    <n v="0"/>
    <n v="44"/>
    <s v="BASE DE DATOS"/>
  </r>
  <r>
    <s v="19"/>
    <x v="4"/>
    <s v="ENEGEN"/>
    <s v="33028294"/>
    <s v="33028294"/>
    <s v="TG"/>
    <s v="TG-3"/>
    <s v="S"/>
    <n v="170"/>
    <n v="151.05000000000001"/>
    <n v="21251.592000000001"/>
    <n v="74270.687000000005"/>
    <n v="95522.278999999995"/>
    <n v="0"/>
    <n v="702.85"/>
    <n v="16.850000000000001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5522.278999999995"/>
    <n v="95.522278999999997"/>
    <m/>
    <n v="14.166666666666666"/>
    <n v="12.5875"/>
    <n v="459.71600000000001"/>
    <n v="1.4551915228366852E-11"/>
    <n v="44"/>
    <s v="BASE DE DATOS"/>
  </r>
  <r>
    <s v="19"/>
    <x v="4"/>
    <s v="ENEGEN"/>
    <s v="33028294"/>
    <s v="33028294"/>
    <s v="TG"/>
    <s v="TG-4"/>
    <s v="S"/>
    <n v="170"/>
    <n v="149.202"/>
    <n v="18662.203000000001"/>
    <n v="63007.408000000003"/>
    <n v="81669.611000000004"/>
    <n v="48"/>
    <n v="618.48"/>
    <n v="26.72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1669.611000000004"/>
    <n v="81.669611000000003"/>
    <m/>
    <n v="14.166666666666666"/>
    <n v="12.4335"/>
    <n v="459.71600000000001"/>
    <n v="0"/>
    <n v="44"/>
    <s v="BASE DE DATOS"/>
  </r>
  <r>
    <s v="19"/>
    <x v="4"/>
    <s v="ENEGEN"/>
    <s v="33028294"/>
    <s v="33028294"/>
    <s v="TV"/>
    <s v="TV-7"/>
    <s v="S"/>
    <n v="184"/>
    <n v="183.52"/>
    <n v="18667.425999999999"/>
    <n v="65503.529000000002"/>
    <n v="84170.955000000002"/>
    <n v="48"/>
    <n v="646.92999999999995"/>
    <n v="6.87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4170.955000000002"/>
    <n v="84.170955000000006"/>
    <m/>
    <n v="15.333333333333334"/>
    <n v="15.293333333333335"/>
    <n v="459.71600000000001"/>
    <n v="0"/>
    <n v="44"/>
    <s v="BASE DE DATOS"/>
  </r>
  <r>
    <s v="19"/>
    <x v="5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5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5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5"/>
    <s v="ENEGEN"/>
    <s v="33002293"/>
    <s v="33002293"/>
    <s v="TG"/>
    <s v="TG-5"/>
    <s v="S"/>
    <n v="59.6"/>
    <n v="52.429000000000002"/>
    <n v="0"/>
    <n v="0"/>
    <n v="0"/>
    <n v="0"/>
    <n v="0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3690833333333332"/>
    <n v="362.82900000000001"/>
    <n v="0"/>
    <n v="44"/>
    <s v="BASE DE DATOS"/>
  </r>
  <r>
    <s v="19"/>
    <x v="5"/>
    <s v="ENEGEN"/>
    <s v="33002293"/>
    <s v="33002293"/>
    <s v="TG"/>
    <s v="TG-6"/>
    <s v="S"/>
    <n v="59.6"/>
    <n v="53.21"/>
    <n v="15.683"/>
    <n v="49.664000000000001"/>
    <n v="65.346999999999994"/>
    <n v="0"/>
    <n v="2"/>
    <n v="688.57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65.346999999999994"/>
    <n v="6.5346999999999988E-2"/>
    <m/>
    <n v="4.9666666666666668"/>
    <n v="4.434166666666667"/>
    <n v="362.82900000000001"/>
    <n v="1.4210854715202004E-14"/>
    <n v="44"/>
    <s v="BASE DE DATOS"/>
  </r>
  <r>
    <s v="19"/>
    <x v="5"/>
    <s v="ENEGEN"/>
    <s v="33002293"/>
    <s v="33002293"/>
    <s v="TG"/>
    <s v="TG-7"/>
    <s v="S"/>
    <n v="127.5"/>
    <n v="124.746"/>
    <n v="0"/>
    <n v="0"/>
    <n v="0"/>
    <n v="0"/>
    <n v="0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10.625"/>
    <n v="10.3955"/>
    <n v="362.82900000000001"/>
    <n v="0"/>
    <n v="44"/>
    <s v="BASE DE DATOS"/>
  </r>
  <r>
    <s v="19"/>
    <x v="5"/>
    <s v="ENEGEN"/>
    <s v="33002293"/>
    <s v="33002293"/>
    <s v="TG"/>
    <s v="TG-8"/>
    <s v="S"/>
    <n v="200"/>
    <n v="188.20699999999999"/>
    <n v="11787.338"/>
    <n v="43668.415999999997"/>
    <n v="55455.752999999997"/>
    <n v="0"/>
    <n v="299.97000000000003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55455.752999999997"/>
    <n v="55.455752999999994"/>
    <m/>
    <n v="16.666666666666668"/>
    <n v="15.683916666666667"/>
    <n v="362.82900000000001"/>
    <n v="1.0000000038417056E-3"/>
    <n v="44"/>
    <s v="BASE DE DATOS"/>
  </r>
  <r>
    <s v="19"/>
    <x v="5"/>
    <s v="ENEGEN"/>
    <s v="33028294"/>
    <s v="33028294"/>
    <s v="TG"/>
    <s v="TG-3"/>
    <s v="S"/>
    <n v="170"/>
    <n v="151.05000000000001"/>
    <n v="21493.898000000001"/>
    <n v="80269.88"/>
    <n v="101763.77899999999"/>
    <n v="0"/>
    <n v="716.72"/>
    <n v="3.28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1763.77899999999"/>
    <n v="101.763779"/>
    <m/>
    <n v="14.166666666666666"/>
    <n v="12.5875"/>
    <n v="459.71600000000001"/>
    <n v="-9.9999998928979039E-4"/>
    <n v="44"/>
    <s v="BASE DE DATOS"/>
  </r>
  <r>
    <s v="19"/>
    <x v="5"/>
    <s v="ENEGEN"/>
    <s v="33028294"/>
    <s v="33028294"/>
    <s v="TG"/>
    <s v="TG-4"/>
    <s v="S"/>
    <n v="170"/>
    <n v="149.202"/>
    <n v="20896.383999999998"/>
    <n v="78781.437000000005"/>
    <n v="99677.82"/>
    <n v="0"/>
    <n v="720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9677.82"/>
    <n v="99.677820000000011"/>
    <m/>
    <n v="14.166666666666666"/>
    <n v="12.4335"/>
    <n v="459.71600000000001"/>
    <n v="9.9999998928979039E-4"/>
    <n v="44"/>
    <s v="BASE DE DATOS"/>
  </r>
  <r>
    <s v="19"/>
    <x v="5"/>
    <s v="ENEGEN"/>
    <s v="33028294"/>
    <s v="33028294"/>
    <s v="TV"/>
    <s v="TV-7"/>
    <s v="S"/>
    <n v="184"/>
    <n v="183.52"/>
    <n v="23038.38"/>
    <n v="84756.294999999998"/>
    <n v="107794.674"/>
    <n v="0"/>
    <n v="720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7794.674"/>
    <n v="107.794674"/>
    <m/>
    <n v="15.333333333333334"/>
    <n v="15.293333333333335"/>
    <n v="459.71600000000001"/>
    <n v="1.0000000038417056E-3"/>
    <n v="44"/>
    <s v="BASE DE DATOS"/>
  </r>
  <r>
    <s v="19"/>
    <x v="6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6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6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6"/>
    <s v="ENEGEN"/>
    <s v="33002293"/>
    <s v="33002293"/>
    <s v="TG"/>
    <s v="TG-5"/>
    <s v="S"/>
    <n v="59.6"/>
    <n v="52.429000000000002"/>
    <n v="0"/>
    <n v="0"/>
    <n v="0"/>
    <n v="0"/>
    <n v="0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3690833333333332"/>
    <n v="362.82900000000001"/>
    <n v="0"/>
    <n v="44"/>
    <s v="BASE DE DATOS"/>
  </r>
  <r>
    <s v="19"/>
    <x v="6"/>
    <s v="ENEGEN"/>
    <s v="33002293"/>
    <s v="33002293"/>
    <s v="TG"/>
    <s v="TG-6"/>
    <s v="S"/>
    <n v="59.6"/>
    <n v="53.21"/>
    <n v="0"/>
    <n v="0"/>
    <n v="0"/>
    <n v="0"/>
    <n v="0"/>
    <n v="0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6"/>
    <s v="ENEGEN"/>
    <s v="33002293"/>
    <s v="33002293"/>
    <s v="TG"/>
    <s v="TG-7"/>
    <s v="S"/>
    <n v="127.5"/>
    <n v="124.746"/>
    <n v="588.13099999999997"/>
    <n v="1226.3050000000001"/>
    <n v="1814.4369999999999"/>
    <n v="0"/>
    <n v="27.92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814.4369999999999"/>
    <n v="1.8144369999999999"/>
    <m/>
    <n v="10.625"/>
    <n v="10.3955"/>
    <n v="362.82900000000001"/>
    <n v="-9.9999999974897946E-4"/>
    <n v="44"/>
    <s v="BASE DE DATOS"/>
  </r>
  <r>
    <s v="19"/>
    <x v="6"/>
    <s v="ENEGEN"/>
    <s v="33002293"/>
    <s v="33002293"/>
    <s v="TG"/>
    <s v="TG-8"/>
    <s v="S"/>
    <n v="200"/>
    <n v="188.20699999999999"/>
    <n v="1896.2550000000001"/>
    <n v="8137.2979999999998"/>
    <n v="10033.554"/>
    <n v="0"/>
    <n v="59.7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0033.554"/>
    <n v="10.033554000000001"/>
    <m/>
    <n v="16.666666666666668"/>
    <n v="15.683916666666667"/>
    <n v="362.82900000000001"/>
    <n v="-1.0000000002037268E-3"/>
    <n v="44"/>
    <s v="BASE DE DATOS"/>
  </r>
  <r>
    <s v="19"/>
    <x v="6"/>
    <s v="ENEGEN"/>
    <s v="33028294"/>
    <s v="33028294"/>
    <s v="TG"/>
    <s v="TG-3"/>
    <s v="S"/>
    <n v="170"/>
    <n v="151.05000000000001"/>
    <n v="21065.280999999999"/>
    <n v="76686.216"/>
    <n v="97751.495999999999"/>
    <n v="0"/>
    <n v="708.87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7751.495999999999"/>
    <n v="97.751496000000003"/>
    <m/>
    <n v="14.166666666666666"/>
    <n v="12.5875"/>
    <n v="459.71600000000001"/>
    <n v="1.0000000038417056E-3"/>
    <n v="44"/>
    <s v="BASE DE DATOS"/>
  </r>
  <r>
    <s v="19"/>
    <x v="6"/>
    <s v="ENEGEN"/>
    <s v="33028294"/>
    <s v="33028294"/>
    <s v="TG"/>
    <s v="TG-4"/>
    <s v="S"/>
    <n v="170"/>
    <n v="149.202"/>
    <n v="20593.699000000001"/>
    <n v="77833.941000000006"/>
    <n v="98427.64"/>
    <n v="0"/>
    <n v="733.6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8427.64"/>
    <n v="98.427639999999997"/>
    <m/>
    <n v="14.166666666666666"/>
    <n v="12.4335"/>
    <n v="459.71600000000001"/>
    <n v="1.4551915228366852E-11"/>
    <n v="44"/>
    <s v="BASE DE DATOS"/>
  </r>
  <r>
    <s v="19"/>
    <x v="6"/>
    <s v="ENEGEN"/>
    <s v="33028294"/>
    <s v="33028294"/>
    <s v="TV"/>
    <s v="TV-7"/>
    <s v="S"/>
    <n v="184"/>
    <n v="183.52"/>
    <n v="22604.527999999998"/>
    <n v="80769.596000000005"/>
    <n v="103374.124"/>
    <n v="0"/>
    <n v="723.28"/>
    <n v="10.72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3374.124"/>
    <n v="103.37412399999999"/>
    <m/>
    <n v="15.333333333333334"/>
    <n v="15.293333333333335"/>
    <n v="459.71600000000001"/>
    <n v="1.4551915228366852E-11"/>
    <n v="44"/>
    <s v="BASE DE DATOS"/>
  </r>
  <r>
    <s v="19"/>
    <x v="7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7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7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7"/>
    <s v="ENEGEN"/>
    <s v="33002293"/>
    <s v="33002293"/>
    <s v="TG"/>
    <s v="TG-5"/>
    <s v="S"/>
    <n v="59.6"/>
    <n v="52.429000000000002"/>
    <n v="476.61399999999998"/>
    <n v="1273.6420000000001"/>
    <n v="1750.2550000000001"/>
    <n v="0"/>
    <n v="36.93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750.2550000000001"/>
    <n v="1.7502550000000001"/>
    <m/>
    <n v="4.9666666666666668"/>
    <n v="4.3690833333333332"/>
    <n v="362.82900000000001"/>
    <n v="9.9999999997635314E-4"/>
    <n v="44"/>
    <s v="BASE DE DATOS"/>
  </r>
  <r>
    <s v="19"/>
    <x v="7"/>
    <s v="ENEGEN"/>
    <s v="33002293"/>
    <s v="33002293"/>
    <s v="TG"/>
    <s v="TG-6"/>
    <s v="S"/>
    <n v="59.6"/>
    <n v="53.21"/>
    <n v="0"/>
    <n v="71.995999999999995"/>
    <n v="71.995999999999995"/>
    <n v="0"/>
    <n v="1.72"/>
    <n v="0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71.995999999999995"/>
    <n v="7.1995999999999991E-2"/>
    <m/>
    <n v="4.9666666666666668"/>
    <n v="4.434166666666667"/>
    <n v="362.82900000000001"/>
    <n v="0"/>
    <n v="44"/>
    <s v="BASE DE DATOS"/>
  </r>
  <r>
    <s v="19"/>
    <x v="7"/>
    <s v="ENEGEN"/>
    <s v="33002293"/>
    <s v="33002293"/>
    <s v="TG"/>
    <s v="TG-7"/>
    <s v="S"/>
    <n v="127.5"/>
    <n v="124.746"/>
    <n v="1190.577"/>
    <n v="3280.442"/>
    <n v="4471.0190000000002"/>
    <n v="0"/>
    <n v="40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4471.0190000000002"/>
    <n v="4.4710190000000001"/>
    <m/>
    <n v="10.625"/>
    <n v="10.3955"/>
    <n v="362.82900000000001"/>
    <n v="0"/>
    <n v="44"/>
    <s v="BASE DE DATOS"/>
  </r>
  <r>
    <s v="19"/>
    <x v="7"/>
    <s v="ENEGEN"/>
    <s v="33002293"/>
    <s v="33002293"/>
    <s v="TG"/>
    <s v="TG-8"/>
    <s v="S"/>
    <n v="200"/>
    <n v="188.20699999999999"/>
    <n v="8467.7800000000007"/>
    <n v="29405.901999999998"/>
    <n v="37873.682000000001"/>
    <n v="0"/>
    <n v="209.73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37873.682000000001"/>
    <n v="37.873682000000002"/>
    <m/>
    <n v="16.666666666666668"/>
    <n v="15.683916666666667"/>
    <n v="362.82900000000001"/>
    <n v="0"/>
    <n v="44"/>
    <s v="BASE DE DATOS"/>
  </r>
  <r>
    <s v="19"/>
    <x v="7"/>
    <s v="ENEGEN"/>
    <s v="33028294"/>
    <s v="33028294"/>
    <s v="TG"/>
    <s v="TG-3"/>
    <s v="S"/>
    <n v="170"/>
    <n v="151.05000000000001"/>
    <n v="19683.089"/>
    <n v="73580.971000000005"/>
    <n v="93264.06"/>
    <n v="93.5"/>
    <n v="646"/>
    <n v="0.55000000000000004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3264.06"/>
    <n v="93.264060000000001"/>
    <m/>
    <n v="14.166666666666666"/>
    <n v="12.5875"/>
    <n v="459.71600000000001"/>
    <n v="0"/>
    <n v="44"/>
    <s v="BASE DE DATOS"/>
  </r>
  <r>
    <s v="19"/>
    <x v="7"/>
    <s v="ENEGEN"/>
    <s v="33028294"/>
    <s v="33028294"/>
    <s v="TG"/>
    <s v="TG-4"/>
    <s v="S"/>
    <n v="170"/>
    <n v="149.202"/>
    <n v="20326.668000000001"/>
    <n v="75389.724000000002"/>
    <n v="95716.392000000007"/>
    <n v="57.12"/>
    <n v="686.88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5716.392000000007"/>
    <n v="95.716392000000013"/>
    <m/>
    <n v="14.166666666666666"/>
    <n v="12.4335"/>
    <n v="459.71600000000001"/>
    <n v="0"/>
    <n v="44"/>
    <s v="BASE DE DATOS"/>
  </r>
  <r>
    <s v="19"/>
    <x v="7"/>
    <s v="ENEGEN"/>
    <s v="33028294"/>
    <s v="33028294"/>
    <s v="TV"/>
    <s v="TV-7"/>
    <s v="S"/>
    <n v="184"/>
    <n v="183.52"/>
    <n v="22446.476999999999"/>
    <n v="83901.754000000001"/>
    <n v="106348.232"/>
    <n v="0"/>
    <n v="744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6348.232"/>
    <n v="106.34823200000001"/>
    <m/>
    <n v="15.333333333333334"/>
    <n v="15.293333333333335"/>
    <n v="459.71600000000001"/>
    <n v="-1.0000000038417056E-3"/>
    <n v="44"/>
    <s v="BASE DE DATOS"/>
  </r>
  <r>
    <s v="19"/>
    <x v="8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8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8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8"/>
    <s v="ENEGEN"/>
    <s v="33002293"/>
    <s v="33002293"/>
    <s v="TG"/>
    <s v="TG-5"/>
    <s v="S"/>
    <n v="59.6"/>
    <n v="52.429000000000002"/>
    <n v="0"/>
    <n v="164.27799999999999"/>
    <n v="164.27799999999999"/>
    <n v="0"/>
    <n v="3.83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64.27799999999999"/>
    <n v="0.16427799999999998"/>
    <m/>
    <n v="4.9666666666666668"/>
    <n v="4.3690833333333332"/>
    <n v="362.82900000000001"/>
    <n v="0"/>
    <n v="44"/>
    <s v="BASE DE DATOS"/>
  </r>
  <r>
    <s v="19"/>
    <x v="8"/>
    <s v="ENEGEN"/>
    <s v="33002293"/>
    <s v="33002293"/>
    <s v="TG"/>
    <s v="TG-6"/>
    <s v="S"/>
    <n v="59.6"/>
    <n v="53.21"/>
    <n v="0"/>
    <n v="364.10500000000002"/>
    <n v="364.10500000000002"/>
    <n v="0"/>
    <n v="8.15"/>
    <n v="0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364.10500000000002"/>
    <n v="0.36410500000000001"/>
    <m/>
    <n v="4.9666666666666668"/>
    <n v="4.434166666666667"/>
    <n v="362.82900000000001"/>
    <n v="0"/>
    <n v="44"/>
    <s v="BASE DE DATOS"/>
  </r>
  <r>
    <s v="19"/>
    <x v="8"/>
    <s v="ENEGEN"/>
    <s v="33002293"/>
    <s v="33002293"/>
    <s v="TG"/>
    <s v="TG-7"/>
    <s v="S"/>
    <n v="127.5"/>
    <n v="124.746"/>
    <n v="0"/>
    <n v="0"/>
    <n v="0"/>
    <n v="0"/>
    <n v="0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10.625"/>
    <n v="10.3955"/>
    <n v="362.82900000000001"/>
    <n v="0"/>
    <n v="44"/>
    <s v="BASE DE DATOS"/>
  </r>
  <r>
    <s v="19"/>
    <x v="8"/>
    <s v="ENEGEN"/>
    <s v="33002293"/>
    <s v="33002293"/>
    <s v="TG"/>
    <s v="TG-8"/>
    <s v="S"/>
    <n v="200"/>
    <n v="188.20699999999999"/>
    <n v="3466.4789999999998"/>
    <n v="14139.49"/>
    <n v="17605.968000000001"/>
    <n v="144"/>
    <n v="112.65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7605.968000000001"/>
    <n v="17.605968000000001"/>
    <m/>
    <n v="16.666666666666668"/>
    <n v="15.683916666666667"/>
    <n v="362.82900000000001"/>
    <n v="1.0000000002037268E-3"/>
    <n v="44"/>
    <s v="BASE DE DATOS"/>
  </r>
  <r>
    <s v="19"/>
    <x v="8"/>
    <s v="ENEGEN"/>
    <s v="33028294"/>
    <s v="33028294"/>
    <s v="TG"/>
    <s v="TG-3"/>
    <s v="S"/>
    <n v="170"/>
    <n v="151.05000000000001"/>
    <n v="21665.322"/>
    <n v="81502.828999999998"/>
    <n v="103168.152"/>
    <n v="0"/>
    <n v="720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3168.152"/>
    <n v="103.16815200000001"/>
    <m/>
    <n v="14.166666666666666"/>
    <n v="12.5875"/>
    <n v="459.71600000000001"/>
    <n v="-1.0000000038417056E-3"/>
    <n v="44"/>
    <s v="BASE DE DATOS"/>
  </r>
  <r>
    <s v="19"/>
    <x v="8"/>
    <s v="ENEGEN"/>
    <s v="33028294"/>
    <s v="33028294"/>
    <s v="TG"/>
    <s v="TG-4"/>
    <s v="S"/>
    <n v="170"/>
    <n v="149.202"/>
    <n v="19692.650000000001"/>
    <n v="72111.459000000003"/>
    <n v="91804.107999999993"/>
    <n v="43.08"/>
    <n v="661.58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1804.107999999993"/>
    <n v="91.804107999999999"/>
    <m/>
    <n v="14.166666666666666"/>
    <n v="12.4335"/>
    <n v="459.71600000000001"/>
    <n v="1.0000000038417056E-3"/>
    <n v="44"/>
    <s v="BASE DE DATOS"/>
  </r>
  <r>
    <s v="19"/>
    <x v="8"/>
    <s v="ENEGEN"/>
    <s v="33028294"/>
    <s v="33028294"/>
    <s v="TV"/>
    <s v="TV-7"/>
    <s v="S"/>
    <n v="184"/>
    <n v="183.52"/>
    <n v="22768.364000000001"/>
    <n v="84914.554000000004"/>
    <n v="107682.91800000001"/>
    <n v="0"/>
    <n v="716.87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7682.91800000001"/>
    <n v="107.682918"/>
    <m/>
    <n v="15.333333333333334"/>
    <n v="15.293333333333335"/>
    <n v="459.71600000000001"/>
    <n v="0"/>
    <n v="44"/>
    <s v="BASE DE DATOS"/>
  </r>
  <r>
    <s v="19"/>
    <x v="4"/>
    <s v="ENEPIU"/>
    <s v="33024793"/>
    <s v="33024793"/>
    <s v="TG"/>
    <s v="Unidad TG-6"/>
    <s v="N"/>
    <n v="51.39"/>
    <n v="51.28"/>
    <n v="0"/>
    <n v="194.39"/>
    <n v="194.39"/>
    <n v="0"/>
    <n v="4.57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94.39"/>
    <n v="0.19438999999999998"/>
    <m/>
    <n v="4.2824999999999998"/>
    <n v="4.230666666666667"/>
    <n v="51.709000000000003"/>
    <n v="0"/>
    <n v="45"/>
    <s v="BASE DE DATOS"/>
  </r>
  <r>
    <s v="19"/>
    <x v="4"/>
    <s v="ENEPIU"/>
    <s v="33070996"/>
    <s v="33070996"/>
    <s v="TG"/>
    <s v="Unid. TG-4"/>
    <s v="S"/>
    <n v="101.3"/>
    <n v="105.947"/>
    <n v="0"/>
    <n v="0"/>
    <n v="0"/>
    <n v="744"/>
    <n v="0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0"/>
    <n v="0"/>
    <m/>
    <n v="8.4416666666666664"/>
    <n v="8.8289166666666663"/>
    <n v="103.69"/>
    <n v="0"/>
    <n v="45"/>
    <s v="BASE DE DATOS"/>
  </r>
  <r>
    <s v="19"/>
    <x v="4"/>
    <s v="ENEPIU"/>
    <s v="33282311"/>
    <s v="33282311"/>
    <s v="TG"/>
    <s v="Unid. TG-5"/>
    <s v="S"/>
    <n v="177.65"/>
    <n v="187.46199999999999"/>
    <n v="13336.61"/>
    <n v="45698.15"/>
    <n v="59034.76"/>
    <n v="0"/>
    <n v="695.48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59034.76"/>
    <n v="59.034759999999999"/>
    <m/>
    <n v="14.804166666666667"/>
    <n v="15.621833333333333"/>
    <n v="191.06"/>
    <n v="0"/>
    <n v="45"/>
    <s v="BASE DE DATOS"/>
  </r>
  <r>
    <s v="19"/>
    <x v="5"/>
    <s v="ENEPIU"/>
    <s v="33024793"/>
    <s v="33024793"/>
    <s v="TG"/>
    <s v="Unidad TG-6"/>
    <s v="N"/>
    <n v="51.39"/>
    <n v="51.28"/>
    <n v="0"/>
    <n v="82.15"/>
    <n v="82.15"/>
    <n v="0"/>
    <n v="2.42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82.15"/>
    <n v="8.2150000000000001E-2"/>
    <m/>
    <n v="4.2824999999999998"/>
    <n v="4.230666666666667"/>
    <n v="51.709000000000003"/>
    <n v="0"/>
    <n v="45"/>
    <s v="BASE DE DATOS"/>
  </r>
  <r>
    <s v="19"/>
    <x v="5"/>
    <s v="ENEPIU"/>
    <s v="33070996"/>
    <s v="33070996"/>
    <s v="TG"/>
    <s v="Unid. TG-4"/>
    <s v="S"/>
    <n v="101.3"/>
    <n v="105.947"/>
    <n v="474.74"/>
    <n v="670.54"/>
    <n v="1145.28"/>
    <n v="704.43"/>
    <n v="15.57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145.28"/>
    <n v="1.1452800000000001"/>
    <m/>
    <n v="8.4416666666666664"/>
    <n v="8.8289166666666663"/>
    <n v="103.69"/>
    <n v="0"/>
    <n v="45"/>
    <s v="BASE DE DATOS"/>
  </r>
  <r>
    <s v="19"/>
    <x v="5"/>
    <s v="ENEPIU"/>
    <s v="33282311"/>
    <s v="33282311"/>
    <s v="TG"/>
    <s v="Unid. TG-5"/>
    <s v="S"/>
    <n v="177.65"/>
    <n v="187.46199999999999"/>
    <n v="12319.22"/>
    <n v="45322.35"/>
    <n v="57641.57"/>
    <n v="0"/>
    <n v="687.35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57641.57"/>
    <n v="57.641570000000002"/>
    <m/>
    <n v="14.804166666666667"/>
    <n v="15.621833333333333"/>
    <n v="191.06"/>
    <n v="0"/>
    <n v="45"/>
    <s v="BASE DE DATOS"/>
  </r>
  <r>
    <s v="19"/>
    <x v="6"/>
    <s v="ENEPIU"/>
    <s v="33024793"/>
    <s v="33024793"/>
    <s v="TG"/>
    <s v="Unidad TG-6"/>
    <s v="N"/>
    <n v="51.39"/>
    <n v="50.768000000000001"/>
    <n v="0"/>
    <n v="423.73"/>
    <n v="423.73"/>
    <n v="0"/>
    <n v="11.55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423.73"/>
    <n v="0.42373"/>
    <m/>
    <n v="4.2824999999999998"/>
    <n v="4.230666666666667"/>
    <n v="51.709000000000003"/>
    <n v="0"/>
    <n v="45"/>
    <s v="BASE DE DATOS"/>
  </r>
  <r>
    <s v="19"/>
    <x v="6"/>
    <s v="ENEPIU"/>
    <s v="33070996"/>
    <s v="33070996"/>
    <s v="TG"/>
    <s v="Unid. TG-4"/>
    <s v="S"/>
    <n v="101.3"/>
    <n v="105.947"/>
    <n v="12527.66"/>
    <n v="44654.93"/>
    <n v="57182.59"/>
    <n v="99.4"/>
    <n v="644.38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57182.59"/>
    <n v="57.182589999999998"/>
    <m/>
    <n v="8.4416666666666664"/>
    <n v="8.8289166666666663"/>
    <n v="103.69"/>
    <n v="0"/>
    <n v="45"/>
    <s v="BASE DE DATOS"/>
  </r>
  <r>
    <s v="19"/>
    <x v="6"/>
    <s v="ENEPIU"/>
    <s v="33282311"/>
    <s v="33282311"/>
    <s v="TG"/>
    <s v="Unid. TG-5"/>
    <s v="S"/>
    <n v="177.65"/>
    <n v="187.46199999999999"/>
    <n v="1455.46"/>
    <n v="5276.25"/>
    <n v="6731.71"/>
    <n v="0"/>
    <n v="100.47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6731.71"/>
    <n v="6.7317099999999996"/>
    <m/>
    <n v="14.804166666666667"/>
    <n v="15.621833333333333"/>
    <n v="191.06"/>
    <n v="0"/>
    <n v="45"/>
    <s v="BASE DE DATOS"/>
  </r>
  <r>
    <s v="19"/>
    <x v="7"/>
    <s v="ENEPIU"/>
    <s v="33024793"/>
    <s v="33024793"/>
    <s v="TG"/>
    <s v="Unidad TG-6"/>
    <s v="N"/>
    <n v="51.39"/>
    <n v="50.768000000000001"/>
    <n v="0"/>
    <n v="479.97"/>
    <n v="479.97"/>
    <n v="0"/>
    <n v="9.9499999999999993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479.97"/>
    <n v="0.47997000000000001"/>
    <m/>
    <n v="4.2824999999999998"/>
    <n v="4.230666666666667"/>
    <n v="51.709000000000003"/>
    <n v="0"/>
    <n v="45"/>
    <s v="BASE DE DATOS"/>
  </r>
  <r>
    <s v="19"/>
    <x v="7"/>
    <s v="ENEPIU"/>
    <s v="33070996"/>
    <s v="33070996"/>
    <s v="TG"/>
    <s v="Unid. TG-4"/>
    <s v="S"/>
    <n v="101.3"/>
    <n v="105.947"/>
    <n v="13216.11"/>
    <n v="48069.279999999999"/>
    <n v="61285.39"/>
    <n v="12.12"/>
    <n v="731.88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61285.39"/>
    <n v="61.28539"/>
    <m/>
    <n v="8.4416666666666664"/>
    <n v="8.8289166666666663"/>
    <n v="103.69"/>
    <n v="0"/>
    <n v="45"/>
    <s v="BASE DE DATOS"/>
  </r>
  <r>
    <s v="19"/>
    <x v="7"/>
    <s v="ENEPIU"/>
    <s v="33282311"/>
    <s v="33282311"/>
    <s v="TG"/>
    <s v="Unid. TG-5"/>
    <s v="S"/>
    <n v="177.65"/>
    <n v="187.46199999999999"/>
    <n v="0"/>
    <n v="0"/>
    <n v="0"/>
    <n v="0"/>
    <n v="0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0"/>
    <n v="0"/>
    <m/>
    <n v="14.804166666666667"/>
    <n v="15.621833333333333"/>
    <n v="191.06"/>
    <n v="0"/>
    <n v="45"/>
    <s v="BASE DE DATOS"/>
  </r>
  <r>
    <s v="19"/>
    <x v="8"/>
    <s v="ENEPIU"/>
    <s v="33024793"/>
    <s v="33024793"/>
    <s v="TG"/>
    <s v="Unidad TG-6"/>
    <s v="N"/>
    <n v="51.39"/>
    <n v="50.768000000000001"/>
    <n v="66.16"/>
    <n v="1004.17"/>
    <n v="1070.33"/>
    <n v="0"/>
    <n v="22.68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070.33"/>
    <n v="1.07033"/>
    <m/>
    <n v="4.2824999999999998"/>
    <n v="4.230666666666667"/>
    <n v="51.709000000000003"/>
    <n v="0"/>
    <n v="45"/>
    <s v="BASE DE DATOS"/>
  </r>
  <r>
    <s v="19"/>
    <x v="8"/>
    <s v="ENEPIU"/>
    <s v="33070996"/>
    <s v="33070996"/>
    <s v="TG"/>
    <s v="Unid. TG-4"/>
    <s v="S"/>
    <n v="101.3"/>
    <n v="105.947"/>
    <n v="13432.56"/>
    <n v="48810.83"/>
    <n v="62243.39"/>
    <n v="15.87"/>
    <n v="704.13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62243.39"/>
    <n v="62.243389999999998"/>
    <m/>
    <n v="8.4416666666666664"/>
    <n v="8.8289166666666663"/>
    <n v="103.69"/>
    <n v="0"/>
    <n v="45"/>
    <s v="BASE DE DATOS"/>
  </r>
  <r>
    <s v="19"/>
    <x v="8"/>
    <s v="ENEPIU"/>
    <s v="33282311"/>
    <s v="33282311"/>
    <s v="TG"/>
    <s v="Unid. TG-5"/>
    <s v="S"/>
    <n v="177.65"/>
    <n v="187.46199999999999"/>
    <n v="0"/>
    <n v="0"/>
    <n v="0"/>
    <n v="0"/>
    <n v="0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0"/>
    <n v="0"/>
    <m/>
    <n v="14.804166666666667"/>
    <n v="15.621833333333333"/>
    <n v="191.06"/>
    <n v="0"/>
    <n v="45"/>
    <s v="BASE DE DATOS"/>
  </r>
  <r>
    <s v="19"/>
    <x v="4"/>
    <s v="ELP"/>
    <s v="33034695"/>
    <s v="33034695"/>
    <s v="EL"/>
    <s v="MAK-1"/>
    <s v="S"/>
    <n v="9.34"/>
    <n v="8.9960000000000004"/>
    <n v="0"/>
    <n v="0"/>
    <n v="0"/>
    <n v="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4"/>
    <s v="ELP"/>
    <s v="33034695"/>
    <s v="33034695"/>
    <s v="EL"/>
    <s v="MAK-2"/>
    <s v="S"/>
    <n v="9.34"/>
    <n v="8.5570000000000004"/>
    <n v="0"/>
    <n v="0"/>
    <n v="0"/>
    <n v="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5"/>
    <s v="ELP"/>
    <s v="33034695"/>
    <s v="33034695"/>
    <s v="EL"/>
    <s v="MAK-1"/>
    <s v="S"/>
    <n v="9.34"/>
    <n v="8.9960000000000004"/>
    <n v="0"/>
    <n v="0"/>
    <n v="0"/>
    <n v="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5"/>
    <s v="ELP"/>
    <s v="33034695"/>
    <s v="33034695"/>
    <s v="EL"/>
    <s v="MAK-2"/>
    <s v="S"/>
    <n v="9.34"/>
    <n v="8.5570000000000004"/>
    <n v="15.348000000000001"/>
    <n v="9.5640000000000001"/>
    <n v="24.911999999999999"/>
    <n v="0"/>
    <n v="4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24.911999999999999"/>
    <n v="2.4912E-2"/>
    <m/>
    <n v="0.77833333333333332"/>
    <n v="0.7130833333333334"/>
    <n v="17.510000000000002"/>
    <n v="0"/>
    <n v="28"/>
    <s v="BASE DE DATOS"/>
  </r>
  <r>
    <s v="19"/>
    <x v="4"/>
    <s v="EGEMSA"/>
    <s v="33005893"/>
    <s v="33005893"/>
    <s v="EL"/>
    <s v="ALCO 1"/>
    <s v="S"/>
    <n v="2.5"/>
    <n v="0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4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4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4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4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4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4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5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5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5"/>
    <s v="EGEMSA"/>
    <s v="33005893"/>
    <s v="33005893"/>
    <s v="EL"/>
    <s v="G.MOTORS1"/>
    <s v="S"/>
    <n v="2.5"/>
    <n v="0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5"/>
    <s v="EGEMSA"/>
    <s v="33005893"/>
    <s v="33005893"/>
    <s v="EL"/>
    <s v="G.MOTORS2"/>
    <s v="S"/>
    <n v="2.5"/>
    <n v="0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5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5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5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6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6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6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6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6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6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6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7"/>
    <s v="EGEMSA"/>
    <s v="33005893"/>
    <s v="33005893"/>
    <s v="EL"/>
    <s v="ALCO 1"/>
    <s v="S"/>
    <n v="2.5"/>
    <n v="0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7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7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7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7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7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7"/>
    <s v="EGEMSA"/>
    <s v="33005893"/>
    <s v="33005893"/>
    <s v="EL"/>
    <s v="SULZER 2"/>
    <s v="S"/>
    <n v="2.12"/>
    <n v="0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8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8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8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8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8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8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8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0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0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1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1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2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2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3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3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4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4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5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5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6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6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7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7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8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8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4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4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4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4"/>
    <s v="CEVER2"/>
    <s v="33359615"/>
    <s v="33359615"/>
    <s v="TG"/>
    <s v="TG1"/>
    <s v="S"/>
    <n v="181.3"/>
    <n v="177.44900000000001"/>
    <n v="0"/>
    <n v="0"/>
    <n v="0"/>
    <n v="96.6"/>
    <n v="0"/>
    <n v="0"/>
    <n v="0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5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5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5"/>
    <s v="CEVER2"/>
    <s v="33359615"/>
    <s v="33359615"/>
    <s v="TG"/>
    <s v="TG1"/>
    <s v="S"/>
    <n v="181.3"/>
    <n v="177.44900000000001"/>
    <n v="0"/>
    <n v="0"/>
    <n v="0"/>
    <n v="12.9"/>
    <n v="0"/>
    <n v="0"/>
    <n v="17.7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6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6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6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6"/>
    <s v="CEVER2"/>
    <s v="33359615"/>
    <s v="33359615"/>
    <s v="TG"/>
    <s v="TG1"/>
    <s v="S"/>
    <n v="181.3"/>
    <n v="177.44900000000001"/>
    <n v="0"/>
    <n v="0"/>
    <n v="0"/>
    <n v="76.5"/>
    <n v="0"/>
    <n v="0"/>
    <n v="3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7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7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7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7"/>
    <s v="CEVER2"/>
    <s v="33359615"/>
    <s v="33359615"/>
    <s v="TG"/>
    <s v="TG1"/>
    <s v="S"/>
    <n v="181.3"/>
    <n v="177.44900000000001"/>
    <n v="0"/>
    <n v="0"/>
    <n v="0"/>
    <n v="70.8"/>
    <n v="0"/>
    <n v="0"/>
    <n v="0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8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8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8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8"/>
    <s v="CEVER2"/>
    <s v="33359615"/>
    <s v="33359615"/>
    <s v="TG"/>
    <s v="TG1"/>
    <s v="S"/>
    <n v="181.3"/>
    <n v="177.44900000000001"/>
    <n v="0"/>
    <n v="0"/>
    <n v="0"/>
    <n v="14.4"/>
    <n v="0"/>
    <n v="0"/>
    <n v="11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5"/>
    <s v="FENIXP"/>
    <s v="33162508"/>
    <s v="33162508"/>
    <s v="CC"/>
    <s v="TG11"/>
    <s v="S"/>
    <n v="193.4"/>
    <n v="190.15199999999999"/>
    <n v="22472.703000000001"/>
    <n v="107040.16800000001"/>
    <n v="129512.871"/>
    <n v="0"/>
    <n v="720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9512.871"/>
    <n v="129.51287099999999"/>
    <m/>
    <n v="16.116666666666667"/>
    <n v="15.845999999999998"/>
    <n v="566.31399999999996"/>
    <n v="1.4551915228366852E-11"/>
    <n v="49"/>
    <s v="BASE DE DATOS"/>
  </r>
  <r>
    <s v="19"/>
    <x v="5"/>
    <s v="FENIXP"/>
    <s v="33162508"/>
    <s v="33162508"/>
    <s v="CC"/>
    <s v="TG12"/>
    <s v="S"/>
    <n v="193.4"/>
    <n v="187.631"/>
    <n v="22542.927"/>
    <n v="107408.049"/>
    <n v="129950.976"/>
    <n v="0"/>
    <n v="720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9950.976"/>
    <n v="129.950976"/>
    <m/>
    <n v="16.116666666666667"/>
    <n v="15.635916666666667"/>
    <n v="566.31399999999996"/>
    <n v="0"/>
    <n v="49"/>
    <s v="BASE DE DATOS"/>
  </r>
  <r>
    <s v="19"/>
    <x v="5"/>
    <s v="FENIXP"/>
    <s v="33162508"/>
    <s v="33162508"/>
    <s v="CC"/>
    <s v="TV10"/>
    <s v="S"/>
    <n v="192"/>
    <n v="189.40899999999999"/>
    <n v="23055.487000000001"/>
    <n v="109832.164"/>
    <n v="132887.65100000001"/>
    <n v="0"/>
    <n v="720"/>
    <n v="0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2887.65100000001"/>
    <n v="132.88765100000001"/>
    <m/>
    <n v="16"/>
    <n v="15.784083333333333"/>
    <n v="566.31399999999996"/>
    <n v="0"/>
    <n v="49"/>
    <s v="BASE DE DATOS"/>
  </r>
  <r>
    <s v="19"/>
    <x v="6"/>
    <s v="FENIXP"/>
    <s v="33162508"/>
    <s v="33162508"/>
    <s v="CC"/>
    <s v="TG11"/>
    <s v="S"/>
    <n v="193.4"/>
    <n v="190.15199999999999"/>
    <n v="23356.077000000001"/>
    <n v="110250.609"/>
    <n v="133606.68599999999"/>
    <n v="0"/>
    <n v="744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3606.68599999999"/>
    <n v="133.606686"/>
    <m/>
    <n v="16.116666666666667"/>
    <n v="15.845999999999998"/>
    <n v="566.31399999999996"/>
    <n v="0"/>
    <n v="49"/>
    <s v="BASE DE DATOS"/>
  </r>
  <r>
    <s v="19"/>
    <x v="6"/>
    <s v="FENIXP"/>
    <s v="33162508"/>
    <s v="33162508"/>
    <s v="CC"/>
    <s v="TG12"/>
    <s v="S"/>
    <n v="193.4"/>
    <n v="187.631"/>
    <n v="23420.668000000001"/>
    <n v="110562.985"/>
    <n v="133983.65299999999"/>
    <n v="0"/>
    <n v="744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3983.65299999999"/>
    <n v="133.983653"/>
    <m/>
    <n v="16.116666666666667"/>
    <n v="15.635916666666667"/>
    <n v="566.31399999999996"/>
    <n v="0"/>
    <n v="49"/>
    <s v="BASE DE DATOS"/>
  </r>
  <r>
    <s v="19"/>
    <x v="6"/>
    <s v="FENIXP"/>
    <s v="33162508"/>
    <s v="33162508"/>
    <s v="CC"/>
    <s v="TV10"/>
    <s v="S"/>
    <n v="192"/>
    <n v="189.40899999999999"/>
    <n v="23977.32"/>
    <n v="113277.952"/>
    <n v="137255.272"/>
    <n v="0"/>
    <n v="744"/>
    <n v="0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7255.272"/>
    <n v="137.25527199999999"/>
    <m/>
    <n v="16"/>
    <n v="15.784083333333333"/>
    <n v="566.31399999999996"/>
    <n v="0"/>
    <n v="49"/>
    <s v="BASE DE DATOS"/>
  </r>
  <r>
    <s v="19"/>
    <x v="7"/>
    <s v="FENIXP"/>
    <s v="33162508"/>
    <s v="33162508"/>
    <s v="CC"/>
    <s v="TG11"/>
    <s v="S"/>
    <n v="193.4"/>
    <n v="190.15199999999999"/>
    <n v="23216.757000000001"/>
    <n v="109260.414"/>
    <n v="132477.171"/>
    <n v="0"/>
    <n v="744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2477.171"/>
    <n v="132.477171"/>
    <m/>
    <n v="16.116666666666667"/>
    <n v="15.845999999999998"/>
    <n v="566.31399999999996"/>
    <n v="0"/>
    <n v="49"/>
    <s v="BASE DE DATOS"/>
  </r>
  <r>
    <s v="19"/>
    <x v="7"/>
    <s v="FENIXP"/>
    <s v="33162508"/>
    <s v="33162508"/>
    <s v="CC"/>
    <s v="TG12"/>
    <s v="S"/>
    <n v="193.4"/>
    <n v="187.631"/>
    <n v="23289.388999999999"/>
    <n v="109600.204"/>
    <n v="132889.59299999999"/>
    <n v="0"/>
    <n v="744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2889.59299999999"/>
    <n v="132.88959299999999"/>
    <m/>
    <n v="16.116666666666667"/>
    <n v="15.635916666666667"/>
    <n v="566.31399999999996"/>
    <n v="0"/>
    <n v="49"/>
    <s v="BASE DE DATOS"/>
  </r>
  <r>
    <s v="19"/>
    <x v="7"/>
    <s v="FENIXP"/>
    <s v="33162508"/>
    <s v="33162508"/>
    <s v="CC"/>
    <s v="TV10"/>
    <s v="S"/>
    <n v="192"/>
    <n v="189.40899999999999"/>
    <n v="23982.013999999999"/>
    <n v="113094.583"/>
    <n v="137076.59700000001"/>
    <n v="0"/>
    <n v="744"/>
    <n v="0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7076.59700000001"/>
    <n v="137.07659700000002"/>
    <m/>
    <n v="16"/>
    <n v="15.784083333333333"/>
    <n v="566.31399999999996"/>
    <n v="0"/>
    <n v="49"/>
    <s v="BASE DE DATOS"/>
  </r>
  <r>
    <s v="19"/>
    <x v="8"/>
    <s v="FENIXP"/>
    <s v="33162508"/>
    <s v="33162508"/>
    <s v="CC"/>
    <s v="TG11"/>
    <s v="S"/>
    <n v="193.4"/>
    <n v="190.15199999999999"/>
    <n v="21139.839"/>
    <n v="99604.945000000007"/>
    <n v="120744.784"/>
    <n v="43"/>
    <n v="677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0744.784"/>
    <n v="120.744784"/>
    <m/>
    <n v="16.116666666666667"/>
    <n v="15.845999999999998"/>
    <n v="566.31399999999996"/>
    <n v="1.4551915228366852E-11"/>
    <n v="49"/>
    <s v="BASE DE DATOS"/>
  </r>
  <r>
    <s v="19"/>
    <x v="8"/>
    <s v="FENIXP"/>
    <s v="33162508"/>
    <s v="33162508"/>
    <s v="CC"/>
    <s v="TG12"/>
    <s v="S"/>
    <n v="193.4"/>
    <n v="187.631"/>
    <n v="22410.550999999999"/>
    <n v="106661.709"/>
    <n v="129072.26"/>
    <n v="0"/>
    <n v="720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9072.26"/>
    <n v="129.07226"/>
    <m/>
    <n v="16.116666666666667"/>
    <n v="15.635916666666667"/>
    <n v="566.31399999999996"/>
    <n v="1.4551915228366852E-11"/>
    <n v="49"/>
    <s v="BASE DE DATOS"/>
  </r>
  <r>
    <s v="19"/>
    <x v="8"/>
    <s v="FENIXP"/>
    <s v="33162508"/>
    <s v="33162508"/>
    <s v="CC"/>
    <s v="TV10"/>
    <s v="S"/>
    <n v="192"/>
    <n v="189.40899999999999"/>
    <n v="22195.577000000001"/>
    <n v="106096.565"/>
    <n v="128292.14200000001"/>
    <n v="0"/>
    <n v="720"/>
    <n v="0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8292.14200000001"/>
    <n v="128.29214200000001"/>
    <m/>
    <n v="16"/>
    <n v="15.784083333333333"/>
    <n v="566.31399999999996"/>
    <n v="0"/>
    <n v="49"/>
    <s v="BASE DE DATOS"/>
  </r>
  <r>
    <s v="19"/>
    <x v="2"/>
    <s v="IENEPE"/>
    <s v="33362415"/>
    <s v="33362415"/>
    <s v="EL"/>
    <s v="G1-G25"/>
    <s v="S"/>
    <n v="45.63"/>
    <n v="40.6"/>
    <n v="90.85"/>
    <n v="203.04"/>
    <n v="293.89"/>
    <n v="0"/>
    <n v="13.32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293.89"/>
    <n v="0.29388999999999998"/>
    <m/>
    <n v="3.8025000000000002"/>
    <n v="3.3833333333333333"/>
    <s v="-"/>
    <n v="0"/>
    <n v="61"/>
    <s v="BASE DE DATOS"/>
  </r>
  <r>
    <s v="19"/>
    <x v="2"/>
    <s v="IENEPE"/>
    <s v="33362515"/>
    <s v="33362515"/>
    <s v="EL"/>
    <s v="G1-G11"/>
    <s v="S"/>
    <n v="20.079999999999998"/>
    <n v="18.25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3"/>
    <s v="IENEPE"/>
    <s v="33362515"/>
    <s v="33362515"/>
    <s v="EL"/>
    <s v="G1-G11"/>
    <s v="S"/>
    <n v="20.079999999999998"/>
    <n v="18.25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3"/>
    <s v="IENEPE"/>
    <s v="33362415"/>
    <s v="33362415"/>
    <s v="EL"/>
    <s v="G1-G25"/>
    <s v="S"/>
    <n v="45.63"/>
    <n v="40.6"/>
    <n v="17.510000000000002"/>
    <n v="273.79000000000002"/>
    <n v="291.3"/>
    <n v="0"/>
    <n v="11.31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291.3"/>
    <n v="0.2913"/>
    <m/>
    <n v="3.8025000000000002"/>
    <n v="3.3833333333333333"/>
    <s v="-"/>
    <n v="0"/>
    <n v="61"/>
    <s v="BASE DE DATOS"/>
  </r>
  <r>
    <s v="19"/>
    <x v="5"/>
    <s v="IENEPE"/>
    <s v="33362415"/>
    <s v="33362415"/>
    <s v="EL"/>
    <s v="G1-G25"/>
    <s v="S"/>
    <n v="45.63"/>
    <n v="40.6"/>
    <n v="62.94"/>
    <n v="280.31"/>
    <n v="343.25"/>
    <n v="0"/>
    <n v="13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343.25"/>
    <n v="0.34325"/>
    <m/>
    <n v="3.8025000000000002"/>
    <n v="3.3833333333333333"/>
    <s v="-"/>
    <n v="0"/>
    <n v="61"/>
    <s v="BASE DE DATOS"/>
  </r>
  <r>
    <s v="19"/>
    <x v="5"/>
    <s v="IENEPE"/>
    <s v="33362515"/>
    <s v="33362515"/>
    <s v="EL"/>
    <s v="G1-G11"/>
    <s v="S"/>
    <n v="20.079999999999998"/>
    <n v="18.25"/>
    <n v="9.85"/>
    <n v="46.32"/>
    <n v="56.17"/>
    <n v="0"/>
    <n v="5.2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56.17"/>
    <n v="5.6170000000000005E-2"/>
    <m/>
    <n v="1.6733333333333331"/>
    <n v="1.5208333333333333"/>
    <s v="-"/>
    <n v="0"/>
    <n v="61"/>
    <s v="BASE DE DATOS"/>
  </r>
  <r>
    <s v="19"/>
    <x v="6"/>
    <s v="IENEPE"/>
    <s v="33362415"/>
    <s v="33362415"/>
    <s v="EL"/>
    <s v="G1-G25"/>
    <s v="S"/>
    <n v="45.63"/>
    <n v="40.6"/>
    <n v="0"/>
    <n v="27.35"/>
    <n v="27.35"/>
    <n v="0"/>
    <n v="1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27.35"/>
    <n v="2.7350000000000003E-2"/>
    <m/>
    <n v="3.8025000000000002"/>
    <n v="3.3833333333333333"/>
    <s v="-"/>
    <n v="0"/>
    <n v="61"/>
    <s v="BASE DE DATOS"/>
  </r>
  <r>
    <s v="19"/>
    <x v="6"/>
    <s v="IENEPE"/>
    <s v="33362515"/>
    <s v="33362515"/>
    <s v="EL"/>
    <s v="G1-G11"/>
    <s v="S"/>
    <n v="20.079999999999998"/>
    <n v="18.25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7"/>
    <s v="IENEPE"/>
    <s v="33362515"/>
    <s v="33362515"/>
    <s v="EL"/>
    <s v="G1-G11"/>
    <s v="S"/>
    <n v="20.079999999999998"/>
    <n v="18.25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7"/>
    <s v="IENEPE"/>
    <s v="33362415"/>
    <s v="33362415"/>
    <s v="EL"/>
    <s v="G1-G25"/>
    <s v="S"/>
    <n v="45.63"/>
    <n v="40.6"/>
    <n v="0"/>
    <n v="7.88"/>
    <n v="7.88"/>
    <n v="0"/>
    <n v="4.8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7.88"/>
    <n v="7.8799999999999999E-3"/>
    <m/>
    <n v="3.8025000000000002"/>
    <n v="3.3833333333333333"/>
    <s v="-"/>
    <n v="0"/>
    <n v="61"/>
    <s v="BASE DE DATOS"/>
  </r>
  <r>
    <s v="19"/>
    <x v="8"/>
    <s v="IENEPE"/>
    <s v="33362415"/>
    <s v="33362415"/>
    <s v="EL"/>
    <s v="G1-G25"/>
    <s v="S"/>
    <n v="45.63"/>
    <n v="40.6"/>
    <n v="0"/>
    <n v="1.58"/>
    <n v="1.58"/>
    <n v="0"/>
    <n v="1.19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1.58"/>
    <n v="1.58E-3"/>
    <m/>
    <n v="3.8025000000000002"/>
    <n v="3.3833333333333333"/>
    <s v="-"/>
    <n v="0"/>
    <n v="61"/>
    <s v="BASE DE DATOS"/>
  </r>
  <r>
    <s v="19"/>
    <x v="8"/>
    <s v="IENEPE"/>
    <s v="33362515"/>
    <s v="33362515"/>
    <s v="EL"/>
    <s v="G1-G11"/>
    <s v="S"/>
    <n v="20.079999999999998"/>
    <n v="18.25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4"/>
    <s v="IENEPE"/>
    <s v="33362415"/>
    <s v="33362415"/>
    <s v="EL"/>
    <s v="G1-G25"/>
    <s v="S"/>
    <n v="45.63"/>
    <n v="40.6"/>
    <n v="52.22"/>
    <n v="103.45"/>
    <n v="155.66999999999999"/>
    <n v="0"/>
    <n v="8.32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155.66999999999999"/>
    <n v="0.15566999999999998"/>
    <m/>
    <n v="3.8025000000000002"/>
    <n v="3.3833333333333333"/>
    <s v="-"/>
    <n v="2.8421709430404007E-14"/>
    <n v="61"/>
    <s v="BASE DE DATOS"/>
  </r>
  <r>
    <s v="19"/>
    <x v="4"/>
    <s v="IENEPE"/>
    <s v="33362515"/>
    <s v="33362515"/>
    <s v="EL"/>
    <s v="G1-G11"/>
    <s v="S"/>
    <n v="20.079999999999998"/>
    <n v="18.25"/>
    <n v="11.6"/>
    <n v="47.75"/>
    <n v="59.35"/>
    <n v="0"/>
    <n v="10.75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59.35"/>
    <n v="5.935E-2"/>
    <m/>
    <n v="1.6733333333333331"/>
    <n v="1.5208333333333333"/>
    <s v="-"/>
    <n v="0"/>
    <n v="61"/>
    <s v="BASE DE DATOS"/>
  </r>
  <r>
    <s v="19"/>
    <x v="4"/>
    <s v="PETRAM"/>
    <s v="CTRER001"/>
    <s v="CTRER001"/>
    <s v="EL"/>
    <s v="Grupos 1-2-3"/>
    <s v="S"/>
    <n v="4.8"/>
    <n v="4.1849999999999996"/>
    <n v="545.57000000000005"/>
    <n v="2559.4470000000001"/>
    <n v="3105.0169999999998"/>
    <n v="23.94"/>
    <n v="713.12"/>
    <n v="6.93"/>
    <n v="324.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3105.0169999999998"/>
    <n v="3.1050169999999997"/>
    <m/>
    <n v="0.39999999999999997"/>
    <n v="0.34874999999999995"/>
    <n v="4.82"/>
    <n v="4.5474735088646412E-13"/>
    <n v="70"/>
    <s v="BASE DE DATOS"/>
  </r>
  <r>
    <s v="19"/>
    <x v="4"/>
    <s v="PETRAM"/>
    <s v="CTRER002"/>
    <s v="CTRER002"/>
    <s v="EL"/>
    <s v="Grupos 1-2"/>
    <s v="S"/>
    <n v="3.2"/>
    <n v="2.782"/>
    <n v="0"/>
    <n v="0"/>
    <n v="0"/>
    <n v="0"/>
    <n v="0"/>
    <n v="0"/>
    <n v="0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0"/>
    <n v="0"/>
    <m/>
    <n v="0.26666666666666666"/>
    <n v="0.23191666666666666"/>
    <n v="3.23"/>
    <n v="0"/>
    <n v="70"/>
    <s v="BASE DE DATOS"/>
  </r>
  <r>
    <s v="19"/>
    <x v="4"/>
    <s v="PETRAM"/>
    <s v="305167"/>
    <s v="305167"/>
    <s v="EL"/>
    <s v="Grupos 1_2"/>
    <s v="S"/>
    <n v="2.4"/>
    <n v="2.3199999999999998"/>
    <n v="271.34300000000002"/>
    <n v="1322.9369999999999"/>
    <n v="1594.28"/>
    <n v="12.03"/>
    <n v="691.7"/>
    <n v="40.28"/>
    <n v="259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594.28"/>
    <n v="1.5942799999999999"/>
    <m/>
    <n v="0.19999999999999998"/>
    <n v="0.19333333333333333"/>
    <n v="2.41"/>
    <n v="0"/>
    <n v="70"/>
    <s v="BASE DE DATOS"/>
  </r>
  <r>
    <s v="19"/>
    <x v="5"/>
    <s v="PETRAM"/>
    <s v="CTRER001"/>
    <s v="CTRER001"/>
    <s v="EL"/>
    <s v="Grupos 1-2-3"/>
    <s v="S"/>
    <n v="4.8"/>
    <n v="4.1849999999999996"/>
    <n v="434.39400000000001"/>
    <n v="2132.5790000000002"/>
    <n v="2566.973"/>
    <n v="82.37"/>
    <n v="618.32000000000005"/>
    <n v="19.309999999999999"/>
    <n v="460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566.973"/>
    <n v="2.5669729999999999"/>
    <m/>
    <n v="0.39999999999999997"/>
    <n v="0.34874999999999995"/>
    <n v="4.82"/>
    <n v="0"/>
    <n v="70"/>
    <s v="BASE DE DATOS"/>
  </r>
  <r>
    <s v="19"/>
    <x v="5"/>
    <s v="PETRAM"/>
    <s v="CTRER002"/>
    <s v="CTRER002"/>
    <s v="EL"/>
    <s v="Grupos 1-2"/>
    <s v="S"/>
    <n v="3.2"/>
    <n v="2.782"/>
    <n v="70.748999999999995"/>
    <n v="417.05799999999999"/>
    <n v="487.80700000000002"/>
    <n v="512.64"/>
    <n v="182.37"/>
    <n v="24.99"/>
    <n v="0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487.80700000000002"/>
    <n v="0.48780699999999999"/>
    <m/>
    <n v="0.26666666666666666"/>
    <n v="0.23191666666666666"/>
    <n v="3.23"/>
    <n v="0"/>
    <n v="70"/>
    <s v="BASE DE DATOS"/>
  </r>
  <r>
    <s v="19"/>
    <x v="5"/>
    <s v="PETRAM"/>
    <s v="305167"/>
    <s v="305167"/>
    <s v="EL"/>
    <s v="Grupos 1_2"/>
    <s v="S"/>
    <n v="2.4"/>
    <n v="2.3199999999999998"/>
    <n v="243.88499999999999"/>
    <n v="1121.1369999999999"/>
    <n v="1365.0219999999999"/>
    <n v="79.23"/>
    <n v="581.29"/>
    <n v="59.49"/>
    <n v="455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365.0219999999999"/>
    <n v="1.365022"/>
    <m/>
    <n v="0.19999999999999998"/>
    <n v="0.19333333333333333"/>
    <n v="2.41"/>
    <n v="0"/>
    <n v="70"/>
    <s v="BASE DE DATOS"/>
  </r>
  <r>
    <s v="19"/>
    <x v="6"/>
    <s v="PETRAM"/>
    <s v="CTRER001"/>
    <s v="CTRER001"/>
    <s v="EL"/>
    <s v="Grupos 1-2-3"/>
    <s v="S"/>
    <n v="4.8"/>
    <n v="4.1849999999999996"/>
    <n v="474.09800000000001"/>
    <n v="2270.59"/>
    <n v="2744.6880000000001"/>
    <n v="65"/>
    <n v="654.74"/>
    <n v="24.26"/>
    <n v="273.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744.6880000000001"/>
    <n v="2.744688"/>
    <m/>
    <n v="0.39999999999999997"/>
    <n v="0.34874999999999995"/>
    <n v="4.82"/>
    <n v="0"/>
    <n v="70"/>
    <s v="BASE DE DATOS"/>
  </r>
  <r>
    <s v="19"/>
    <x v="6"/>
    <s v="PETRAM"/>
    <s v="CTRER002"/>
    <s v="CTRER002"/>
    <s v="EL"/>
    <s v="Grupos 1-2"/>
    <s v="S"/>
    <n v="3.2"/>
    <n v="2.782"/>
    <n v="315.30700000000002"/>
    <n v="1575.9690000000001"/>
    <n v="1891.2760000000001"/>
    <n v="74.040000000000006"/>
    <n v="642.42999999999995"/>
    <n v="27.54"/>
    <n v="260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891.2760000000001"/>
    <n v="1.891276"/>
    <m/>
    <n v="0.26666666666666666"/>
    <n v="0.23191666666666666"/>
    <n v="3.23"/>
    <n v="0"/>
    <n v="70"/>
    <s v="BASE DE DATOS"/>
  </r>
  <r>
    <s v="19"/>
    <x v="6"/>
    <s v="PETRAM"/>
    <s v="305167"/>
    <s v="305167"/>
    <s v="EL"/>
    <s v="Grupos 1_2"/>
    <s v="S"/>
    <n v="2.4"/>
    <n v="2.3199999999999998"/>
    <n v="262.33600000000001"/>
    <n v="1333.9559999999999"/>
    <n v="1596.2919999999999"/>
    <n v="34.53"/>
    <n v="699.23"/>
    <n v="10.23"/>
    <n v="89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596.2919999999999"/>
    <n v="1.5962919999999998"/>
    <m/>
    <n v="0.19999999999999998"/>
    <n v="0.19333333333333333"/>
    <n v="2.41"/>
    <n v="0"/>
    <n v="70"/>
    <s v="BASE DE DATOS"/>
  </r>
  <r>
    <s v="19"/>
    <x v="7"/>
    <s v="PETRAM"/>
    <s v="CTRER001"/>
    <s v="CTRER001"/>
    <s v="EL"/>
    <s v="Grupos 1-2-3"/>
    <s v="S"/>
    <n v="4.8"/>
    <n v="4.18"/>
    <n v="536.30799999999999"/>
    <n v="2452.402"/>
    <n v="2988.71"/>
    <n v="44.83"/>
    <n v="694.43"/>
    <n v="4.74"/>
    <n v="678.8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988.71"/>
    <n v="2.9887100000000002"/>
    <m/>
    <n v="0.39999999999999997"/>
    <n v="0.34874999999999995"/>
    <n v="4.82"/>
    <n v="0"/>
    <n v="70"/>
    <s v="BASE DE DATOS"/>
  </r>
  <r>
    <s v="19"/>
    <x v="7"/>
    <s v="PETRAM"/>
    <s v="CTRER002"/>
    <s v="CTRER002"/>
    <s v="EL"/>
    <s v="Grupos 1-2"/>
    <s v="S"/>
    <n v="3.2"/>
    <n v="2.782"/>
    <n v="338.24299999999999"/>
    <n v="1570.242"/>
    <n v="1908.4849999999999"/>
    <n v="83.5"/>
    <n v="660.5"/>
    <n v="0"/>
    <n v="482.15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908.4849999999999"/>
    <n v="1.908485"/>
    <m/>
    <n v="0.26666666666666666"/>
    <n v="0.23191666666666666"/>
    <n v="3.23"/>
    <n v="0"/>
    <n v="70"/>
    <s v="BASE DE DATOS"/>
  </r>
  <r>
    <s v="19"/>
    <x v="7"/>
    <s v="PETRAM"/>
    <s v="305167"/>
    <s v="305167"/>
    <s v="EL"/>
    <s v="Grupos 1_2"/>
    <s v="S"/>
    <n v="2.4"/>
    <n v="2.3199999999999998"/>
    <n v="165.82400000000001"/>
    <n v="750.779"/>
    <n v="916.60299999999995"/>
    <n v="306.45"/>
    <n v="384.67"/>
    <n v="52.89"/>
    <n v="224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916.60299999999995"/>
    <n v="0.91660299999999995"/>
    <m/>
    <n v="0.19999999999999998"/>
    <n v="0.19333333333333333"/>
    <n v="2.41"/>
    <n v="1.1368683772161603E-13"/>
    <n v="70"/>
    <s v="BASE DE DATOS"/>
  </r>
  <r>
    <s v="19"/>
    <x v="8"/>
    <s v="PETRAM"/>
    <s v="CTRER001"/>
    <s v="CTRER001"/>
    <s v="EL"/>
    <s v="Grupos 1-2-3"/>
    <s v="S"/>
    <n v="4.8"/>
    <n v="4.1849999999999996"/>
    <n v="494.19200000000001"/>
    <n v="2332.3969999999999"/>
    <n v="2826.5889999999999"/>
    <n v="53.55"/>
    <n v="660.81"/>
    <n v="5.64"/>
    <n v="574.29999999999995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826.5889999999999"/>
    <n v="2.8265889999999998"/>
    <m/>
    <n v="0.39999999999999997"/>
    <n v="0.34874999999999995"/>
    <n v="4.82"/>
    <n v="0"/>
    <n v="70"/>
    <s v="BASE DE DATOS"/>
  </r>
  <r>
    <s v="19"/>
    <x v="8"/>
    <s v="PETRAM"/>
    <s v="CTRER002"/>
    <s v="CTRER002"/>
    <s v="EL"/>
    <s v="Grupos 1-2"/>
    <s v="S"/>
    <n v="3.2"/>
    <n v="2.7829999999999999"/>
    <n v="336.26100000000002"/>
    <n v="1567.3820000000001"/>
    <n v="1903.643"/>
    <n v="46.4"/>
    <n v="667.23"/>
    <n v="6.38"/>
    <n v="288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903.643"/>
    <n v="1.903643"/>
    <m/>
    <n v="0.26666666666666666"/>
    <n v="0.23191666666666666"/>
    <n v="3.23"/>
    <n v="0"/>
    <n v="70"/>
    <s v="BASE DE DATOS"/>
  </r>
  <r>
    <s v="19"/>
    <x v="8"/>
    <s v="PETRAM"/>
    <s v="305167"/>
    <s v="305167"/>
    <s v="EL"/>
    <s v="Grupos 1_2"/>
    <s v="S"/>
    <n v="2.4"/>
    <n v="2.3199999999999998"/>
    <n v="149.214"/>
    <n v="686.64700000000005"/>
    <n v="835.86099999999999"/>
    <n v="366.63"/>
    <n v="350.74"/>
    <n v="2.64"/>
    <n v="142.69999999999999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835.86099999999999"/>
    <n v="0.83586099999999997"/>
    <m/>
    <n v="0.19999999999999998"/>
    <n v="0.19333333333333333"/>
    <n v="2.41"/>
    <n v="1.1368683772161603E-13"/>
    <n v="70"/>
    <s v="BASE DE DATOS"/>
  </r>
  <r>
    <s v="19"/>
    <x v="4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4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4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4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5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5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5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5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6"/>
    <s v="SAMAYI"/>
    <s v="33357314"/>
    <s v="33357314"/>
    <s v="TG"/>
    <s v="TG1"/>
    <s v="S"/>
    <n v="176.34899999999999"/>
    <n v="176.34899999999999"/>
    <n v="67.34"/>
    <n v="336.76799999999997"/>
    <n v="404.108"/>
    <n v="0"/>
    <n v="3.02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404.108"/>
    <n v="0.40410800000000002"/>
    <m/>
    <n v="12.833333333333334"/>
    <n v="14.695749999999999"/>
    <n v="530.029"/>
    <n v="-5.6843418860808015E-14"/>
    <n v="73"/>
    <s v="BASE DE DATOS"/>
  </r>
  <r>
    <s v="19"/>
    <x v="6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6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6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7"/>
    <s v="SAMAYI"/>
    <s v="33357314"/>
    <s v="33357314"/>
    <s v="TG"/>
    <s v="TG1"/>
    <s v="S"/>
    <n v="176.34899999999999"/>
    <n v="176.34899999999999"/>
    <n v="0"/>
    <n v="0"/>
    <n v="0"/>
    <n v="0"/>
    <n v="1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7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7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7"/>
    <s v="SAMAYI"/>
    <s v="33357314"/>
    <s v="33357314"/>
    <s v="TG"/>
    <s v="TG4"/>
    <s v="S"/>
    <n v="178.244"/>
    <n v="178.244"/>
    <n v="48.488999999999997"/>
    <n v="340.005"/>
    <n v="388.49400000000003"/>
    <n v="0"/>
    <n v="1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88.49400000000003"/>
    <n v="0.38849400000000001"/>
    <m/>
    <n v="12.833333333333334"/>
    <n v="14.853666666666667"/>
    <n v="530.029"/>
    <n v="-5.6843418860808015E-14"/>
    <n v="73"/>
    <s v="BASE DE DATOS"/>
  </r>
  <r>
    <s v="19"/>
    <x v="8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8"/>
    <s v="SAMAYI"/>
    <s v="33357314"/>
    <s v="33357314"/>
    <s v="TG"/>
    <s v="TG2"/>
    <s v="S"/>
    <n v="177.428"/>
    <n v="177.428"/>
    <n v="382.14699999999999"/>
    <n v="15.462"/>
    <n v="397.60899999999998"/>
    <n v="0"/>
    <n v="2.92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97.60899999999998"/>
    <n v="0.39760899999999999"/>
    <m/>
    <n v="12.833333333333334"/>
    <n v="14.785666666666666"/>
    <n v="530.029"/>
    <n v="0"/>
    <n v="73"/>
    <s v="BASE DE DATOS"/>
  </r>
  <r>
    <s v="19"/>
    <x v="8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8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6"/>
    <s v="AGSJAC"/>
    <s v="13375116"/>
    <s v="13375116"/>
    <s v="TV"/>
    <s v="TV1"/>
    <s v="S"/>
    <n v="21.71"/>
    <n v="6.8250000000000002"/>
    <n v="896.09299999999996"/>
    <n v="4110.2470000000003"/>
    <n v="5006.34"/>
    <n v="0"/>
    <n v="719.06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5006.34"/>
    <n v="5.0063399999999998"/>
    <m/>
    <n v="1.9736363636363636"/>
    <n v="0.62045454545454548"/>
    <n v="7.6479999999999997"/>
    <n v="0"/>
    <n v="3"/>
    <s v="BASE DE DATOS"/>
  </r>
  <r>
    <s v="19"/>
    <x v="7"/>
    <s v="AGSJAC"/>
    <s v="13375116"/>
    <s v="13375116"/>
    <s v="TV"/>
    <s v="TV1"/>
    <s v="S"/>
    <n v="21.71"/>
    <n v="6.8250000000000002"/>
    <n v="874.31399999999996"/>
    <n v="4071.7930000000001"/>
    <n v="4946.107"/>
    <n v="21"/>
    <n v="703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4946.107"/>
    <n v="4.9461069999999996"/>
    <m/>
    <n v="1.9736363636363636"/>
    <n v="0.62045454545454548"/>
    <n v="7.6479999999999997"/>
    <n v="0"/>
    <n v="3"/>
    <s v="BASE DE DATOS"/>
  </r>
  <r>
    <s v="19"/>
    <x v="8"/>
    <s v="AGSJAC"/>
    <s v="13375116"/>
    <s v="13375116"/>
    <s v="TV"/>
    <s v="TV1"/>
    <s v="S"/>
    <n v="21.71"/>
    <n v="6.8250000000000002"/>
    <n v="776.00900000000001"/>
    <n v="3883.0639999999999"/>
    <n v="4659.0730000000003"/>
    <n v="106.75"/>
    <n v="613.2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4659.0730000000003"/>
    <n v="4.6590730000000002"/>
    <m/>
    <n v="1.9736363636363636"/>
    <n v="0.62045454545454548"/>
    <n v="7.6479999999999997"/>
    <n v="0"/>
    <n v="3"/>
    <s v="BASE DE DATOS"/>
  </r>
  <r>
    <s v="19"/>
    <x v="4"/>
    <s v="TSELVA"/>
    <s v="33051895"/>
    <s v="33051895"/>
    <s v="TG"/>
    <s v="TG1"/>
    <s v="S"/>
    <n v="101.32"/>
    <n v="90.051000000000002"/>
    <n v="428.53500000000003"/>
    <n v="3991.4490000000001"/>
    <n v="4419.9840000000004"/>
    <n v="0"/>
    <n v="0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4419.9840000000004"/>
    <n v="4.4199840000000004"/>
    <m/>
    <n v="8.4433333333333334"/>
    <n v="7.5042499999999999"/>
    <n v="378.50200000000001"/>
    <n v="0"/>
    <n v="82"/>
    <s v="BASE DE DATOS"/>
  </r>
  <r>
    <s v="19"/>
    <x v="4"/>
    <s v="TSELVA"/>
    <s v="33051895"/>
    <s v="33051895"/>
    <s v="TG"/>
    <s v="TG2"/>
    <s v="S"/>
    <n v="101.32"/>
    <n v="85.995999999999995"/>
    <n v="4606.0609999999997"/>
    <n v="22358.178"/>
    <n v="26964.239000000001"/>
    <n v="0"/>
    <n v="124.08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26964.239000000001"/>
    <n v="26.964239000000003"/>
    <m/>
    <n v="8.4433333333333334"/>
    <n v="7.1663333333333332"/>
    <n v="378.50200000000001"/>
    <n v="0"/>
    <n v="82"/>
    <s v="BASE DE DATOS"/>
  </r>
  <r>
    <s v="19"/>
    <x v="5"/>
    <s v="TSELVA"/>
    <s v="33051895"/>
    <s v="33051895"/>
    <s v="TG"/>
    <s v="TG1"/>
    <s v="S"/>
    <n v="101.32"/>
    <n v="90.051000000000002"/>
    <n v="1199.893"/>
    <n v="3865.5059999999999"/>
    <n v="5065.3990000000003"/>
    <n v="0"/>
    <n v="61.12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5065.3990000000003"/>
    <n v="5.0653990000000002"/>
    <m/>
    <n v="8.4433333333333334"/>
    <n v="7.5042499999999999"/>
    <n v="378.50200000000001"/>
    <n v="-9.0949470177292824E-13"/>
    <n v="82"/>
    <s v="BASE DE DATOS"/>
  </r>
  <r>
    <s v="19"/>
    <x v="5"/>
    <s v="TSELVA"/>
    <s v="33051895"/>
    <s v="33051895"/>
    <s v="TG"/>
    <s v="TG2"/>
    <s v="S"/>
    <n v="101.32"/>
    <n v="85.995999999999995"/>
    <n v="3154.19"/>
    <n v="14062.853999999999"/>
    <n v="17217.044000000002"/>
    <n v="0"/>
    <n v="213.58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17217.044000000002"/>
    <n v="17.217044000000001"/>
    <m/>
    <n v="8.4433333333333334"/>
    <n v="7.1663333333333332"/>
    <n v="378.50200000000001"/>
    <n v="-3.637978807091713E-12"/>
    <n v="82"/>
    <s v="BASE DE DATOS"/>
  </r>
  <r>
    <s v="19"/>
    <x v="6"/>
    <s v="TSELVA"/>
    <s v="33051895"/>
    <s v="33051895"/>
    <s v="TG"/>
    <s v="TG1"/>
    <s v="S"/>
    <n v="101.32"/>
    <n v="90.051000000000002"/>
    <n v="471.13900000000001"/>
    <n v="2173.2159999999999"/>
    <n v="2644.355"/>
    <n v="0"/>
    <n v="34.17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2644.355"/>
    <n v="2.644355"/>
    <m/>
    <n v="8.4433333333333334"/>
    <n v="7.5042499999999999"/>
    <n v="378.50200000000001"/>
    <n v="0"/>
    <n v="82"/>
    <s v="BASE DE DATOS"/>
  </r>
  <r>
    <s v="19"/>
    <x v="6"/>
    <s v="TSELVA"/>
    <s v="33051895"/>
    <s v="33051895"/>
    <s v="TG"/>
    <s v="TG2"/>
    <s v="S"/>
    <n v="101.32"/>
    <n v="85.995999999999995"/>
    <n v="4169.884"/>
    <n v="20193.099999999999"/>
    <n v="24362.984"/>
    <n v="0"/>
    <n v="318.13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24362.984"/>
    <n v="24.362984000000001"/>
    <m/>
    <n v="8.4433333333333334"/>
    <n v="7.1663333333333332"/>
    <n v="378.50200000000001"/>
    <n v="-3.637978807091713E-12"/>
    <n v="82"/>
    <s v="BASE DE DATOS"/>
  </r>
  <r>
    <s v="19"/>
    <x v="7"/>
    <s v="TSELVA"/>
    <s v="33051895"/>
    <s v="33051895"/>
    <s v="TG"/>
    <s v="TG1"/>
    <s v="S"/>
    <n v="101.32"/>
    <n v="90.051000000000002"/>
    <n v="4541.6229999999996"/>
    <n v="19935.513999999999"/>
    <n v="24477.136999999999"/>
    <n v="0"/>
    <n v="326.55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24477.136999999999"/>
    <n v="24.477136999999999"/>
    <m/>
    <n v="8.4433333333333334"/>
    <n v="7.5042499999999999"/>
    <n v="378.50200000000001"/>
    <n v="0"/>
    <n v="82"/>
    <s v="BASE DE DATOS"/>
  </r>
  <r>
    <s v="19"/>
    <x v="7"/>
    <s v="TSELVA"/>
    <s v="33051895"/>
    <s v="33051895"/>
    <s v="TG"/>
    <s v="TG2"/>
    <s v="S"/>
    <n v="101.32"/>
    <n v="85.995999999999995"/>
    <n v="8268.5360000000001"/>
    <n v="39955.74"/>
    <n v="48224.275999999998"/>
    <n v="0"/>
    <n v="637.20000000000005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48224.275999999998"/>
    <n v="48.224275999999996"/>
    <m/>
    <n v="8.4433333333333334"/>
    <n v="7.1663333333333332"/>
    <n v="378.50200000000001"/>
    <n v="0"/>
    <n v="82"/>
    <s v="BASE DE DATOS"/>
  </r>
  <r>
    <s v="19"/>
    <x v="8"/>
    <s v="TSELVA"/>
    <s v="33051895"/>
    <s v="33051895"/>
    <s v="TG"/>
    <s v="TG1"/>
    <s v="S"/>
    <n v="101.32"/>
    <n v="90.051000000000002"/>
    <n v="2346.9070000000002"/>
    <n v="11897.675999999999"/>
    <n v="14244.583000000001"/>
    <n v="0"/>
    <n v="205.43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14244.583000000001"/>
    <n v="14.244583"/>
    <m/>
    <n v="8.4433333333333334"/>
    <n v="7.5042499999999999"/>
    <n v="378.50200000000001"/>
    <n v="-1.8189894035458565E-12"/>
    <n v="82"/>
    <s v="BASE DE DATOS"/>
  </r>
  <r>
    <s v="19"/>
    <x v="8"/>
    <s v="TSELVA"/>
    <s v="33051895"/>
    <s v="33051895"/>
    <s v="TG"/>
    <s v="TG2"/>
    <s v="S"/>
    <n v="101.32"/>
    <n v="85.995999999999995"/>
    <n v="6104.6289999999999"/>
    <n v="30155.884999999998"/>
    <n v="36260.514000000003"/>
    <n v="0"/>
    <n v="500.7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36260.514000000003"/>
    <n v="36.260514000000001"/>
    <m/>
    <n v="8.4433333333333334"/>
    <n v="7.1663333333333332"/>
    <n v="378.50200000000001"/>
    <n v="-7.2759576141834259E-12"/>
    <n v="82"/>
    <s v="BASE DE DATOS"/>
  </r>
  <r>
    <s v="19"/>
    <x v="6"/>
    <s v="TCHILC"/>
    <s v="33180209"/>
    <s v="33180209"/>
    <s v="CC"/>
    <s v="G1"/>
    <s v="S"/>
    <n v="300"/>
    <n v="299.99900000000002"/>
    <n v="37255.688999999998"/>
    <n v="157593.43700000001"/>
    <n v="194849.12599999999"/>
    <n v="60"/>
    <n v="644"/>
    <n v="0"/>
    <n v="0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94849.12599999999"/>
    <n v="194.84912599999998"/>
    <m/>
    <n v="25"/>
    <n v="24.999166666666667"/>
    <n v="305.48500000000001"/>
    <n v="0"/>
    <n v="81"/>
    <s v="BASE DE DATOS"/>
  </r>
  <r>
    <s v="19"/>
    <x v="7"/>
    <s v="TCHILC"/>
    <s v="33180209"/>
    <s v="33180209"/>
    <s v="CC"/>
    <s v="G1"/>
    <s v="S"/>
    <n v="300"/>
    <n v="299.99"/>
    <n v="29770.319"/>
    <n v="141288.239"/>
    <n v="171058.55799999999"/>
    <n v="116"/>
    <n v="608"/>
    <n v="0"/>
    <n v="0.3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1058.55799999999"/>
    <n v="171.05855799999998"/>
    <m/>
    <n v="25"/>
    <n v="24.999166666666667"/>
    <n v="305.48500000000001"/>
    <n v="0"/>
    <n v="81"/>
    <s v="BASE DE DATOS"/>
  </r>
  <r>
    <s v="19"/>
    <x v="8"/>
    <s v="TCHILC"/>
    <s v="33180209"/>
    <s v="33180209"/>
    <s v="CC"/>
    <s v="G1"/>
    <s v="S"/>
    <n v="300"/>
    <n v="299.99"/>
    <n v="28881.769"/>
    <n v="134587.68100000001"/>
    <n v="163469.45000000001"/>
    <n v="89.65"/>
    <n v="630"/>
    <n v="0"/>
    <n v="3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3469.45000000001"/>
    <n v="163.46945000000002"/>
    <m/>
    <n v="25"/>
    <n v="24.999166666666667"/>
    <n v="305.48500000000001"/>
    <n v="0"/>
    <n v="81"/>
    <s v="BASE DE DATOS"/>
  </r>
  <r>
    <s v="19"/>
    <x v="4"/>
    <s v="PRFGET"/>
    <s v="33330013"/>
    <s v="33330013"/>
    <s v="TG"/>
    <s v="GT 1"/>
    <s v="S"/>
    <n v="225"/>
    <n v="219.65"/>
    <n v="0"/>
    <n v="0"/>
    <n v="0"/>
    <n v="7.8"/>
    <n v="0.4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4"/>
    <s v="PRFGET"/>
    <s v="33330013"/>
    <s v="33330013"/>
    <s v="EL"/>
    <s v="GT 2"/>
    <s v="S"/>
    <n v="8.44"/>
    <n v="8.44"/>
    <n v="0"/>
    <n v="2.085"/>
    <n v="2.085"/>
    <n v="7.8"/>
    <n v="0.32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2.085"/>
    <n v="2.085E-3"/>
    <m/>
    <n v="0.70333333333333325"/>
    <n v="0.66083333333333327"/>
    <n v="10.44"/>
    <n v="0"/>
    <n v="71"/>
    <s v="BASE DE DATOS"/>
  </r>
  <r>
    <s v="19"/>
    <x v="4"/>
    <s v="PRFGET"/>
    <s v="33330013"/>
    <s v="33330013"/>
    <s v="EL"/>
    <s v="Unid. de Emergencia"/>
    <s v="S"/>
    <n v="2.19"/>
    <n v="2.19"/>
    <n v="0"/>
    <n v="4.6230000000000002"/>
    <n v="4.6230000000000002"/>
    <n v="0"/>
    <n v="8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4.6230000000000002"/>
    <n v="4.6230000000000004E-3"/>
    <m/>
    <n v="0.1825"/>
    <n v="0.1825"/>
    <n v="10.44"/>
    <n v="0"/>
    <n v="71"/>
    <s v="BASE DE DATOS"/>
  </r>
  <r>
    <s v="19"/>
    <x v="5"/>
    <s v="PRFGET"/>
    <s v="33330013"/>
    <s v="33330013"/>
    <s v="TG"/>
    <s v="GT 1"/>
    <s v="S"/>
    <n v="225"/>
    <n v="219.65"/>
    <n v="574.57799999999997"/>
    <n v="0"/>
    <n v="574.57799999999997"/>
    <n v="6.98"/>
    <n v="4.2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574.57799999999997"/>
    <n v="0.57457799999999992"/>
    <m/>
    <n v="18.75"/>
    <n v="17.994166666666668"/>
    <n v="10.44"/>
    <n v="0"/>
    <n v="71"/>
    <s v="BASE DE DATOS"/>
  </r>
  <r>
    <s v="19"/>
    <x v="5"/>
    <s v="PRFGET"/>
    <s v="33330013"/>
    <s v="33330013"/>
    <s v="EL"/>
    <s v="GT 2"/>
    <s v="S"/>
    <n v="8.44"/>
    <n v="8.44"/>
    <n v="0"/>
    <n v="1.9339999999999999"/>
    <n v="1.9339999999999999"/>
    <n v="0"/>
    <n v="0.28000000000000003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.9339999999999999"/>
    <n v="1.934E-3"/>
    <m/>
    <n v="0.70333333333333325"/>
    <n v="0.66083333333333327"/>
    <n v="10.44"/>
    <n v="0"/>
    <n v="71"/>
    <s v="BASE DE DATOS"/>
  </r>
  <r>
    <s v="19"/>
    <x v="5"/>
    <s v="PRFGET"/>
    <s v="33330013"/>
    <s v="33330013"/>
    <s v="EL"/>
    <s v="Unid. de Emergencia"/>
    <s v="S"/>
    <n v="2.19"/>
    <n v="2.19"/>
    <n v="0"/>
    <n v="0"/>
    <n v="0"/>
    <n v="9.5"/>
    <n v="0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0.1825"/>
    <n v="0.1825"/>
    <n v="10.44"/>
    <n v="0"/>
    <n v="71"/>
    <s v="BASE DE DATOS"/>
  </r>
  <r>
    <s v="19"/>
    <x v="6"/>
    <s v="PRFGET"/>
    <s v="33330013"/>
    <s v="33330013"/>
    <s v="TG"/>
    <s v="GT 1"/>
    <s v="S"/>
    <n v="225"/>
    <n v="219.65"/>
    <n v="0"/>
    <n v="0"/>
    <n v="0"/>
    <n v="13.08"/>
    <n v="0.6"/>
    <n v="5.95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6"/>
    <s v="PRFGET"/>
    <s v="33330013"/>
    <s v="33330013"/>
    <s v="EL"/>
    <s v="GT 2"/>
    <s v="S"/>
    <n v="8.44"/>
    <n v="8.44"/>
    <n v="0"/>
    <n v="2.5219999999999998"/>
    <n v="2.5219999999999998"/>
    <n v="5.78"/>
    <n v="0.37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2.5219999999999998"/>
    <n v="2.5219999999999999E-3"/>
    <m/>
    <n v="0.70333333333333325"/>
    <n v="0.66083333333333327"/>
    <n v="10.44"/>
    <n v="0"/>
    <n v="71"/>
    <s v="BASE DE DATOS"/>
  </r>
  <r>
    <s v="19"/>
    <x v="6"/>
    <s v="PRFGET"/>
    <s v="33330013"/>
    <s v="33330013"/>
    <s v="EL"/>
    <s v="Unid. de Emergencia"/>
    <s v="S"/>
    <n v="2.19"/>
    <n v="2.19"/>
    <n v="0"/>
    <n v="0.65900000000000003"/>
    <n v="0.65900000000000003"/>
    <n v="4"/>
    <n v="1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.65900000000000003"/>
    <n v="6.5900000000000008E-4"/>
    <m/>
    <n v="0.1825"/>
    <n v="0.1825"/>
    <n v="10.44"/>
    <n v="0"/>
    <n v="71"/>
    <s v="BASE DE DATOS"/>
  </r>
  <r>
    <s v="19"/>
    <x v="7"/>
    <s v="PRFGET"/>
    <s v="33330013"/>
    <s v="33330013"/>
    <s v="TG"/>
    <s v="GT 1"/>
    <s v="S"/>
    <n v="225"/>
    <n v="219.65"/>
    <n v="0"/>
    <n v="0"/>
    <n v="0"/>
    <n v="1.98"/>
    <n v="0.4"/>
    <n v="4.78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7"/>
    <s v="PRFGET"/>
    <s v="33330013"/>
    <s v="33330013"/>
    <s v="EL"/>
    <s v="GT 2"/>
    <s v="S"/>
    <n v="8.44"/>
    <n v="8.44"/>
    <n v="5.91"/>
    <n v="11.023999999999999"/>
    <n v="16.934000000000001"/>
    <n v="1.98"/>
    <n v="2.1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6.934000000000001"/>
    <n v="1.6934000000000001E-2"/>
    <m/>
    <n v="0.70333333333333325"/>
    <n v="0.66083333333333327"/>
    <n v="10.44"/>
    <n v="-3.5527136788005009E-15"/>
    <n v="71"/>
    <s v="BASE DE DATOS"/>
  </r>
  <r>
    <s v="19"/>
    <x v="7"/>
    <s v="PRFGET"/>
    <s v="33330013"/>
    <s v="33330013"/>
    <s v="EL"/>
    <s v="Unid. de Emergencia"/>
    <s v="S"/>
    <n v="2.19"/>
    <n v="2.19"/>
    <n v="0.17499999999999999"/>
    <n v="0.433"/>
    <n v="0.60799999999999998"/>
    <n v="5"/>
    <n v="2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.60799999999999998"/>
    <n v="6.0800000000000003E-4"/>
    <m/>
    <n v="0.1825"/>
    <n v="0.1825"/>
    <n v="10.44"/>
    <n v="0"/>
    <n v="71"/>
    <s v="BASE DE DATOS"/>
  </r>
  <r>
    <s v="19"/>
    <x v="8"/>
    <s v="PRFGET"/>
    <s v="33330013"/>
    <s v="33330013"/>
    <s v="TG"/>
    <s v="GT 1"/>
    <s v="S"/>
    <n v="225"/>
    <n v="219.65"/>
    <n v="0"/>
    <n v="20.356000000000002"/>
    <n v="20.356000000000002"/>
    <n v="0"/>
    <n v="0.8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20.356000000000002"/>
    <n v="2.0356000000000003E-2"/>
    <m/>
    <n v="18.75"/>
    <n v="17.994166666666668"/>
    <n v="10.44"/>
    <n v="0"/>
    <n v="71"/>
    <s v="BASE DE DATOS"/>
  </r>
  <r>
    <s v="19"/>
    <x v="8"/>
    <s v="PRFGET"/>
    <s v="33330013"/>
    <s v="33330013"/>
    <s v="EL"/>
    <s v="GT 2"/>
    <s v="S"/>
    <n v="8.44"/>
    <n v="8.44"/>
    <n v="3.6230000000000002"/>
    <n v="4.8470000000000004"/>
    <n v="8.4700000000000006"/>
    <n v="58.28"/>
    <n v="1.53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8.4700000000000006"/>
    <n v="8.4700000000000001E-3"/>
    <m/>
    <n v="0.70333333333333325"/>
    <n v="0.66083333333333327"/>
    <n v="10.44"/>
    <n v="0"/>
    <n v="71"/>
    <s v="BASE DE DATOS"/>
  </r>
  <r>
    <s v="19"/>
    <x v="8"/>
    <s v="PRFGET"/>
    <s v="33330013"/>
    <s v="33330013"/>
    <s v="EL"/>
    <s v="Unid. de Emergencia"/>
    <s v="S"/>
    <n v="2.19"/>
    <n v="2.19"/>
    <n v="0"/>
    <n v="0.89200000000000002"/>
    <n v="0.89200000000000002"/>
    <n v="0"/>
    <n v="1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.89200000000000002"/>
    <n v="8.92E-4"/>
    <m/>
    <n v="0.1825"/>
    <n v="0.1825"/>
    <n v="10.44"/>
    <n v="0"/>
    <n v="71"/>
    <s v="BASE DE DATOS"/>
  </r>
  <r>
    <s v="19"/>
    <x v="4"/>
    <s v="EGASA"/>
    <s v="53010597"/>
    <s v="53010597"/>
    <s v="EL"/>
    <s v="Grupo 2"/>
    <s v="S"/>
    <n v="10.57"/>
    <n v="10.57"/>
    <n v="12.91"/>
    <n v="7.33"/>
    <n v="20.239999999999998"/>
    <n v="14.73"/>
    <n v="2.92"/>
    <n v="0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20.239999999999998"/>
    <n v="2.0239999999999998E-2"/>
    <m/>
    <n v="1.32125"/>
    <n v="1.32125"/>
    <n v="8.484"/>
    <n v="3.5527136788005009E-15"/>
    <n v="29"/>
    <s v="BASE DE DATOS"/>
  </r>
  <r>
    <s v="19"/>
    <x v="5"/>
    <s v="EGASA"/>
    <s v="33013693"/>
    <s v="33013693"/>
    <s v="CC"/>
    <s v="G-4"/>
    <s v="S"/>
    <n v="20.350000000000001"/>
    <n v="16.696999999999999"/>
    <n v="16.02"/>
    <n v="10.194000000000001"/>
    <n v="26.213999999999999"/>
    <n v="0"/>
    <n v="2.2999999999999998"/>
    <n v="0"/>
    <n v="0"/>
    <m/>
    <x v="1"/>
    <s v="EGASA33013693G-4CC"/>
    <s v="Emp. de Generaci¢n El‚ctrica de Arequipa S. A."/>
    <s v="EGASA"/>
    <x v="10"/>
    <s v="C. T. Chilina"/>
    <x v="62"/>
    <s v="CC"/>
    <x v="4"/>
    <s v="G-4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Gas Natural"/>
    <n v="0"/>
    <n v="0"/>
    <n v="0"/>
    <x v="0"/>
    <s v="MWh"/>
    <n v="26.213999999999999"/>
    <n v="2.6213999999999998E-2"/>
    <m/>
    <n v="4.07"/>
    <n v="3.3393999999999999"/>
    <n v="12.457000000000001"/>
    <n v="0"/>
    <n v="29"/>
    <s v="BASE DE DATOS"/>
  </r>
  <r>
    <s v="19"/>
    <x v="6"/>
    <s v="EGASA"/>
    <s v="33013693"/>
    <s v="33013693"/>
    <s v="EL"/>
    <s v="SULZER 2"/>
    <s v="S"/>
    <n v="5.23"/>
    <n v="5.23"/>
    <n v="13.884"/>
    <n v="1.044"/>
    <n v="14.928000000000001"/>
    <n v="4.25"/>
    <n v="3.77"/>
    <n v="0.9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14.928000000000001"/>
    <n v="1.4928E-2"/>
    <m/>
    <n v="0.65375000000000005"/>
    <n v="0.65375000000000005"/>
    <n v="12.457000000000001"/>
    <n v="0"/>
    <n v="29"/>
    <s v="BASE DE DATOS"/>
  </r>
  <r>
    <s v="19"/>
    <x v="6"/>
    <s v="EGASA"/>
    <s v="53010597"/>
    <s v="53010597"/>
    <s v="EL"/>
    <s v="Grupo 1"/>
    <s v="S"/>
    <n v="10.57"/>
    <n v="10.57"/>
    <n v="0"/>
    <n v="0.35399999999999998"/>
    <n v="0.35399999999999998"/>
    <n v="33.450000000000003"/>
    <n v="0.13"/>
    <n v="0"/>
    <n v="0"/>
    <m/>
    <x v="1"/>
    <s v="EGASA53010597Grupo 1EL"/>
    <s v="Emp. de Generaci¢n El‚ctrica de Arequipa S. A."/>
    <s v="EGASA"/>
    <x v="10"/>
    <s v="C. T. Mollendo"/>
    <x v="60"/>
    <s v="EL"/>
    <x v="0"/>
    <s v="Grupo 1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.35399999999999998"/>
    <n v="3.5399999999999999E-4"/>
    <m/>
    <n v="2.1139999999999999"/>
    <n v="2.1139999999999999"/>
    <n v="8.484"/>
    <n v="0"/>
    <n v="29"/>
    <s v="BASE DE DATOS"/>
  </r>
  <r>
    <s v="19"/>
    <x v="6"/>
    <s v="EGASA"/>
    <s v="53010597"/>
    <s v="53010597"/>
    <s v="EL"/>
    <s v="Grupo 2"/>
    <s v="S"/>
    <n v="10.57"/>
    <n v="10.57"/>
    <n v="13.202"/>
    <n v="8.7189999999999994"/>
    <n v="21.920999999999999"/>
    <n v="12.65"/>
    <n v="3.42"/>
    <n v="0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21.920999999999999"/>
    <n v="2.1921E-2"/>
    <m/>
    <n v="1.32125"/>
    <n v="1.32125"/>
    <n v="8.484"/>
    <n v="0"/>
    <n v="29"/>
    <s v="BASE DE DATOS"/>
  </r>
  <r>
    <s v="19"/>
    <x v="6"/>
    <s v="EGASA"/>
    <s v="53010597"/>
    <s v="53010597"/>
    <s v="EL"/>
    <s v="Grupo 3"/>
    <s v="S"/>
    <n v="10.57"/>
    <n v="10.57"/>
    <n v="0"/>
    <n v="0.21099999999999999"/>
    <n v="0.21099999999999999"/>
    <n v="12.48"/>
    <n v="0.12"/>
    <n v="0"/>
    <n v="0"/>
    <m/>
    <x v="1"/>
    <s v="EGASA53010597Grupo 3EL"/>
    <s v="Emp. de Generaci¢n El‚ctrica de Arequipa S. A."/>
    <s v="EGASA"/>
    <x v="10"/>
    <s v="C. T. Mollendo"/>
    <x v="60"/>
    <s v="EL"/>
    <x v="0"/>
    <s v="Grupo 3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.21099999999999999"/>
    <n v="2.1100000000000001E-4"/>
    <m/>
    <n v="1.7616666666666667"/>
    <n v="1.7616666666666667"/>
    <n v="8.484"/>
    <n v="0"/>
    <n v="29"/>
    <s v="BASE DE DATOS"/>
  </r>
  <r>
    <s v="19"/>
    <x v="7"/>
    <s v="EGASA"/>
    <s v="33013693"/>
    <s v="33013693"/>
    <s v="CC"/>
    <s v="G-4"/>
    <s v="S"/>
    <n v="20.350000000000001"/>
    <n v="16.696999999999999"/>
    <n v="0"/>
    <n v="1.2629999999999999"/>
    <n v="1.2629999999999999"/>
    <n v="63.52"/>
    <n v="0.25"/>
    <n v="0"/>
    <n v="0"/>
    <m/>
    <x v="1"/>
    <s v="EGASA33013693G-4CC"/>
    <s v="Emp. de Generaci¢n El‚ctrica de Arequipa S. A."/>
    <s v="EGASA"/>
    <x v="10"/>
    <s v="C. T. Chilina"/>
    <x v="62"/>
    <s v="CC"/>
    <x v="4"/>
    <s v="G-4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Gas Natural"/>
    <n v="0"/>
    <n v="0"/>
    <n v="0"/>
    <x v="0"/>
    <s v="MWh"/>
    <n v="1.2629999999999999"/>
    <n v="1.2629999999999998E-3"/>
    <m/>
    <n v="4.07"/>
    <n v="3.3393999999999999"/>
    <n v="12.457000000000001"/>
    <n v="0"/>
    <n v="29"/>
    <s v="BASE DE DATOS"/>
  </r>
  <r>
    <s v="19"/>
    <x v="7"/>
    <s v="EGASA"/>
    <s v="33013693"/>
    <s v="33013693"/>
    <s v="EL"/>
    <s v="SULZER 1"/>
    <s v="S"/>
    <n v="5.23"/>
    <n v="5.1310000000000002"/>
    <n v="0"/>
    <n v="0.128"/>
    <n v="0.128"/>
    <n v="6.78"/>
    <n v="0.15"/>
    <n v="0"/>
    <n v="0"/>
    <m/>
    <x v="1"/>
    <s v="EGASA33013693SULZER 1EL"/>
    <s v="Emp. de Generaci¢n El‚ctrica de Arequipa S. A."/>
    <s v="EGASA"/>
    <x v="10"/>
    <s v="C. T. Chilina"/>
    <x v="62"/>
    <s v="EL"/>
    <x v="0"/>
    <s v="SULZER 1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0.128"/>
    <n v="1.2799999999999999E-4"/>
    <m/>
    <n v="0.8716666666666667"/>
    <n v="0.85516666666666674"/>
    <n v="12.457000000000001"/>
    <n v="0"/>
    <n v="29"/>
    <s v="BASE DE DATOS"/>
  </r>
  <r>
    <s v="19"/>
    <x v="7"/>
    <s v="EGASA"/>
    <s v="33013693"/>
    <s v="33013693"/>
    <s v="EL"/>
    <s v="SULZER 2"/>
    <s v="S"/>
    <n v="5.23"/>
    <n v="5.23"/>
    <n v="9.391"/>
    <n v="0.10199999999999999"/>
    <n v="9.4930000000000003"/>
    <n v="6.13"/>
    <n v="2.72"/>
    <n v="0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9.4930000000000003"/>
    <n v="9.4929999999999997E-3"/>
    <m/>
    <n v="0.65375000000000005"/>
    <n v="0.65375000000000005"/>
    <n v="12.457000000000001"/>
    <n v="0"/>
    <n v="29"/>
    <s v="BASE DE DATOS"/>
  </r>
  <r>
    <s v="19"/>
    <x v="8"/>
    <s v="EGASA"/>
    <s v="33013693"/>
    <s v="33013693"/>
    <s v="CC"/>
    <s v="G-4"/>
    <s v="S"/>
    <n v="20.350000000000001"/>
    <n v="16.696999999999999"/>
    <n v="0"/>
    <n v="80.512"/>
    <n v="80.512"/>
    <n v="0"/>
    <n v="7.45"/>
    <n v="0"/>
    <n v="0"/>
    <m/>
    <x v="1"/>
    <s v="EGASA33013693G-4CC"/>
    <s v="Emp. de Generaci¢n El‚ctrica de Arequipa S. A."/>
    <s v="EGASA"/>
    <x v="10"/>
    <s v="C. T. Chilina"/>
    <x v="62"/>
    <s v="CC"/>
    <x v="4"/>
    <s v="G-4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Gas Natural"/>
    <n v="0"/>
    <n v="0"/>
    <n v="0"/>
    <x v="0"/>
    <s v="MWh"/>
    <n v="80.512"/>
    <n v="8.0512E-2"/>
    <m/>
    <n v="4.07"/>
    <n v="3.3393999999999999"/>
    <n v="12.457000000000001"/>
    <n v="0"/>
    <n v="29"/>
    <s v="BASE DE DATOS"/>
  </r>
  <r>
    <s v="19"/>
    <x v="8"/>
    <s v="EGASA"/>
    <s v="33013693"/>
    <s v="33013693"/>
    <s v="EL"/>
    <s v="SULZER 1"/>
    <s v="S"/>
    <n v="5.23"/>
    <n v="5.1310000000000002"/>
    <n v="22.439"/>
    <n v="29.221"/>
    <n v="51.66"/>
    <n v="0"/>
    <n v="132"/>
    <n v="0"/>
    <n v="286"/>
    <m/>
    <x v="1"/>
    <s v="EGASA33013693SULZER 1EL"/>
    <s v="Emp. de Generaci¢n El‚ctrica de Arequipa S. A."/>
    <s v="EGASA"/>
    <x v="10"/>
    <s v="C. T. Chilina"/>
    <x v="62"/>
    <s v="EL"/>
    <x v="0"/>
    <s v="SULZER 1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51.66"/>
    <n v="5.1659999999999998E-2"/>
    <m/>
    <n v="0.8716666666666667"/>
    <n v="0.85516666666666674"/>
    <n v="12.457000000000001"/>
    <n v="0"/>
    <n v="29"/>
    <s v="BASE DE DATOS"/>
  </r>
  <r>
    <s v="19"/>
    <x v="8"/>
    <s v="EGASA"/>
    <s v="33013693"/>
    <s v="33013693"/>
    <s v="EL"/>
    <s v="SULZER 2"/>
    <s v="S"/>
    <n v="5.23"/>
    <n v="5.23"/>
    <n v="5.2430000000000003"/>
    <n v="32.499000000000002"/>
    <n v="37.741999999999997"/>
    <n v="0"/>
    <n v="9.02"/>
    <n v="0"/>
    <n v="203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37.741999999999997"/>
    <n v="3.7741999999999998E-2"/>
    <m/>
    <n v="0.65375000000000005"/>
    <n v="0.65375000000000005"/>
    <n v="12.457000000000001"/>
    <n v="7.1054273576010019E-15"/>
    <n v="29"/>
    <s v="BASE DE DATOS"/>
  </r>
  <r>
    <s v="19"/>
    <x v="8"/>
    <s v="EGASA"/>
    <s v="53010597"/>
    <s v="53010597"/>
    <s v="EL"/>
    <s v="Grupo 1"/>
    <s v="S"/>
    <n v="10.57"/>
    <n v="10.57"/>
    <n v="3.129"/>
    <n v="57.298000000000002"/>
    <n v="60.427"/>
    <n v="0"/>
    <n v="9.1300000000000008"/>
    <n v="0"/>
    <n v="42"/>
    <m/>
    <x v="1"/>
    <s v="EGASA53010597Grupo 1EL"/>
    <s v="Emp. de Generaci¢n El‚ctrica de Arequipa S. A."/>
    <s v="EGASA"/>
    <x v="10"/>
    <s v="C. T. Mollendo"/>
    <x v="60"/>
    <s v="EL"/>
    <x v="0"/>
    <s v="Grupo 1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60.427"/>
    <n v="6.0427000000000002E-2"/>
    <m/>
    <n v="2.1139999999999999"/>
    <n v="2.1139999999999999"/>
    <n v="8.484"/>
    <n v="0"/>
    <n v="29"/>
    <s v="BASE DE DATOS"/>
  </r>
  <r>
    <s v="19"/>
    <x v="8"/>
    <s v="EGASA"/>
    <s v="53010597"/>
    <s v="53010597"/>
    <s v="EL"/>
    <s v="Grupo 2"/>
    <s v="S"/>
    <n v="10.57"/>
    <n v="10.57"/>
    <n v="4.9930000000000003"/>
    <n v="55.100999999999999"/>
    <n v="60.094000000000001"/>
    <n v="107.33"/>
    <n v="9.4"/>
    <n v="0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60.094000000000001"/>
    <n v="6.0094000000000002E-2"/>
    <m/>
    <n v="1.32125"/>
    <n v="1.32125"/>
    <n v="8.484"/>
    <n v="0"/>
    <n v="29"/>
    <s v="BASE DE DATOS"/>
  </r>
  <r>
    <s v="19"/>
    <x v="8"/>
    <s v="EGASA"/>
    <s v="53010597"/>
    <s v="53010597"/>
    <s v="EL"/>
    <s v="Grupo 3"/>
    <s v="S"/>
    <n v="10.57"/>
    <n v="10.57"/>
    <n v="0"/>
    <n v="59.177"/>
    <n v="59.177"/>
    <n v="37.049999999999997"/>
    <n v="9.2200000000000006"/>
    <n v="0"/>
    <n v="44"/>
    <m/>
    <x v="1"/>
    <s v="EGASA53010597Grupo 3EL"/>
    <s v="Emp. de Generaci¢n El‚ctrica de Arequipa S. A."/>
    <s v="EGASA"/>
    <x v="10"/>
    <s v="C. T. Mollendo"/>
    <x v="60"/>
    <s v="EL"/>
    <x v="0"/>
    <s v="Grupo 3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59.177"/>
    <n v="5.9177E-2"/>
    <m/>
    <n v="1.7616666666666667"/>
    <n v="1.7616666666666667"/>
    <n v="8.484"/>
    <n v="0"/>
    <n v="29"/>
    <s v="BASE DE DATOS"/>
  </r>
  <r>
    <s v="19"/>
    <x v="5"/>
    <s v="RIODOB"/>
    <s v="53022913"/>
    <s v="53022913"/>
    <s v="EL"/>
    <s v="A1"/>
    <s v="S"/>
    <n v="0.31"/>
    <n v="0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6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7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8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4"/>
    <s v="ENGIEP"/>
    <s v="33085298"/>
    <s v="33085298"/>
    <s v="TV"/>
    <s v="HITACHI TCDF RE. CO"/>
    <s v="S"/>
    <n v="135"/>
    <n v="140.34"/>
    <n v="0"/>
    <n v="0"/>
    <n v="0"/>
    <n v="0"/>
    <n v="0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0"/>
    <n v="0"/>
    <m/>
    <n v="12.272727272727273"/>
    <n v="12.791818181818183"/>
    <n v="135.33000000000001"/>
    <n v="0"/>
    <n v="48"/>
    <s v="BASE DE DATOS"/>
  </r>
  <r>
    <s v="19"/>
    <x v="4"/>
    <s v="ENGIEP"/>
    <s v="53201207"/>
    <s v="53201207"/>
    <s v="TG"/>
    <s v="TG11"/>
    <s v="S"/>
    <n v="180"/>
    <n v="174.7"/>
    <n v="12433.272999999999"/>
    <n v="32771.156999999999"/>
    <n v="45204.43"/>
    <n v="408"/>
    <n v="334.42"/>
    <n v="0.73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5204.43"/>
    <n v="45.204430000000002"/>
    <m/>
    <n v="15"/>
    <n v="14.334166666666667"/>
    <n v="893.11"/>
    <n v="0"/>
    <n v="48"/>
    <s v="BASE DE DATOS"/>
  </r>
  <r>
    <s v="19"/>
    <x v="4"/>
    <s v="ENGIEP"/>
    <s v="53201207"/>
    <s v="53201207"/>
    <s v="TG"/>
    <s v="TG12"/>
    <s v="S"/>
    <n v="174.53"/>
    <n v="174.53"/>
    <n v="27941.809000000001"/>
    <n v="78602.161999999997"/>
    <n v="106543.97100000001"/>
    <n v="0"/>
    <n v="744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6543.97100000001"/>
    <n v="106.543971"/>
    <m/>
    <n v="15"/>
    <n v="14.365833333333333"/>
    <n v="893.11"/>
    <n v="-1.4551915228366852E-11"/>
    <n v="48"/>
    <s v="BASE DE DATOS"/>
  </r>
  <r>
    <s v="19"/>
    <x v="4"/>
    <s v="ENGIEP"/>
    <s v="53201207"/>
    <s v="53201207"/>
    <s v="TG"/>
    <s v="TG21"/>
    <s v="S"/>
    <n v="194.60400000000001"/>
    <n v="190.36"/>
    <n v="16000.57"/>
    <n v="46353.881000000001"/>
    <n v="62354.451000000001"/>
    <n v="294.97000000000003"/>
    <n v="400.9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2354.451000000001"/>
    <n v="62.354450999999997"/>
    <m/>
    <n v="16.650000000000002"/>
    <n v="15.798333333333334"/>
    <n v="893.11"/>
    <n v="0"/>
    <n v="48"/>
    <s v="BASE DE DATOS"/>
  </r>
  <r>
    <s v="19"/>
    <x v="4"/>
    <s v="ENGIEP"/>
    <s v="53201207"/>
    <s v="53201207"/>
    <s v="TV"/>
    <s v="TV21"/>
    <s v="S"/>
    <n v="185"/>
    <n v="273.40800000000002"/>
    <n v="29133.011999999999"/>
    <n v="82041.361000000004"/>
    <n v="111174.37300000001"/>
    <n v="0"/>
    <n v="744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1174.37300000001"/>
    <n v="111.174373"/>
    <m/>
    <n v="24.791666666666668"/>
    <n v="23.375499999999999"/>
    <n v="893.11"/>
    <n v="0"/>
    <n v="48"/>
    <s v="BASE DE DATOS"/>
  </r>
  <r>
    <s v="19"/>
    <x v="4"/>
    <s v="ENGIEP"/>
    <s v="33280811"/>
    <s v="33280811"/>
    <s v="TG"/>
    <s v="GE (TG3)"/>
    <s v="S"/>
    <n v="189.55"/>
    <n v="166.35"/>
    <n v="194.58"/>
    <n v="163.93199999999999"/>
    <n v="358.512"/>
    <n v="0"/>
    <n v="2.42"/>
    <n v="0"/>
    <n v="0"/>
    <m/>
    <x v="1"/>
    <s v="ENGIEP33280811GE (TG3)TG"/>
    <s v="ENGIE Energía Perú S.A."/>
    <s v="ENGIE PERU"/>
    <x v="34"/>
    <s v="C. T. RF ILO"/>
    <x v="114"/>
    <s v="TG"/>
    <x v="3"/>
    <s v="GE (TG3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358.512"/>
    <n v="0.358512"/>
    <m/>
    <n v="47.387500000000003"/>
    <n v="41.557499999999997"/>
    <n v="174.17"/>
    <n v="0"/>
    <n v="48"/>
    <s v="BASE DE DATOS"/>
  </r>
  <r>
    <s v="19"/>
    <x v="4"/>
    <s v="ENGIEP"/>
    <s v="53201207"/>
    <s v="53201207"/>
    <s v="TG"/>
    <s v="TG41"/>
    <s v="S"/>
    <n v="73.599999999999994"/>
    <n v="75.03"/>
    <n v="9157.7250000000004"/>
    <n v="20677.710999999999"/>
    <n v="29835.436000000002"/>
    <n v="0"/>
    <n v="461.37"/>
    <n v="8.1999999999999993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9835.436000000002"/>
    <n v="29.835436000000001"/>
    <m/>
    <n v="6.1333333333333329"/>
    <n v="6.2525000000000004"/>
    <n v="893.11"/>
    <n v="0"/>
    <n v="48"/>
    <s v="BASE DE DATOS"/>
  </r>
  <r>
    <s v="19"/>
    <x v="4"/>
    <s v="ENGIEP"/>
    <s v="53201207"/>
    <s v="53201207"/>
    <s v="TV"/>
    <s v="TV41"/>
    <s v="S"/>
    <n v="45"/>
    <n v="36.76"/>
    <n v="2507.06"/>
    <n v="7757.174"/>
    <n v="10264.234"/>
    <n v="0"/>
    <n v="295"/>
    <n v="13.17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264.234"/>
    <n v="10.264234"/>
    <m/>
    <n v="3.9737499999999999"/>
    <n v="4.5946249999999997"/>
    <n v="893.11"/>
    <n v="0"/>
    <n v="48"/>
    <s v="BASE DE DATOS"/>
  </r>
  <r>
    <s v="19"/>
    <x v="5"/>
    <s v="ENGIEP"/>
    <s v="33085298"/>
    <s v="33085298"/>
    <s v="TV"/>
    <s v="HITACHI TCDF RE. CO"/>
    <s v="S"/>
    <n v="135"/>
    <n v="140.34"/>
    <n v="0"/>
    <n v="0"/>
    <n v="0"/>
    <n v="0"/>
    <n v="0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0"/>
    <n v="0"/>
    <m/>
    <n v="12.272727272727273"/>
    <n v="12.791818181818183"/>
    <n v="135.33000000000001"/>
    <n v="0"/>
    <n v="48"/>
    <s v="BASE DE DATOS"/>
  </r>
  <r>
    <s v="19"/>
    <x v="5"/>
    <s v="ENGIEP"/>
    <s v="53201207"/>
    <s v="53201207"/>
    <s v="TG"/>
    <s v="TG11"/>
    <s v="S"/>
    <n v="180"/>
    <n v="174.7"/>
    <n v="1007.299"/>
    <n v="242.90799999999999"/>
    <n v="1250.2070000000001"/>
    <n v="708.35"/>
    <n v="11.65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50.2070000000001"/>
    <n v="1.2502070000000001"/>
    <m/>
    <n v="15"/>
    <n v="14.334166666666667"/>
    <n v="893.11"/>
    <n v="-2.2737367544323206E-13"/>
    <n v="48"/>
    <s v="BASE DE DATOS"/>
  </r>
  <r>
    <s v="19"/>
    <x v="5"/>
    <s v="ENGIEP"/>
    <s v="53201207"/>
    <s v="53201207"/>
    <s v="TG"/>
    <s v="TG12"/>
    <s v="S"/>
    <n v="174.53"/>
    <n v="174.53"/>
    <n v="27244.615000000002"/>
    <n v="82392.771999999997"/>
    <n v="109637.387"/>
    <n v="0"/>
    <n v="720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9637.387"/>
    <n v="109.637387"/>
    <m/>
    <n v="15"/>
    <n v="14.365833333333333"/>
    <n v="893.11"/>
    <n v="0"/>
    <n v="48"/>
    <s v="BASE DE DATOS"/>
  </r>
  <r>
    <s v="19"/>
    <x v="5"/>
    <s v="ENGIEP"/>
    <s v="53201207"/>
    <s v="53201207"/>
    <s v="TG"/>
    <s v="TG21"/>
    <s v="S"/>
    <n v="194.60400000000001"/>
    <n v="190.36"/>
    <n v="30947.087"/>
    <n v="93634.869000000006"/>
    <n v="124581.95600000001"/>
    <n v="0"/>
    <n v="720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4581.95600000001"/>
    <n v="124.58195600000001"/>
    <m/>
    <n v="16.650000000000002"/>
    <n v="15.798333333333334"/>
    <n v="893.11"/>
    <n v="0"/>
    <n v="48"/>
    <s v="BASE DE DATOS"/>
  </r>
  <r>
    <s v="19"/>
    <x v="5"/>
    <s v="ENGIEP"/>
    <s v="53201207"/>
    <s v="53201207"/>
    <s v="TV"/>
    <s v="TV21"/>
    <s v="S"/>
    <n v="185"/>
    <n v="273.40800000000002"/>
    <n v="30071.098000000002"/>
    <n v="90837.156000000003"/>
    <n v="120908.254"/>
    <n v="0"/>
    <n v="720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0908.254"/>
    <n v="120.908254"/>
    <m/>
    <n v="24.791666666666668"/>
    <n v="23.375499999999999"/>
    <n v="893.11"/>
    <n v="0"/>
    <n v="48"/>
    <s v="BASE DE DATOS"/>
  </r>
  <r>
    <s v="19"/>
    <x v="5"/>
    <s v="ENGIEP"/>
    <s v="53201207"/>
    <s v="53201207"/>
    <s v="TG"/>
    <s v="TG41"/>
    <s v="S"/>
    <n v="73.599999999999994"/>
    <n v="75.03"/>
    <n v="11892.723"/>
    <n v="36066.862999999998"/>
    <n v="47959.586000000003"/>
    <n v="0"/>
    <n v="720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7959.586000000003"/>
    <n v="47.959586000000002"/>
    <m/>
    <n v="6.1333333333333329"/>
    <n v="6.2525000000000004"/>
    <n v="893.11"/>
    <n v="-7.2759576141834259E-12"/>
    <n v="48"/>
    <s v="BASE DE DATOS"/>
  </r>
  <r>
    <s v="19"/>
    <x v="5"/>
    <s v="ENGIEP"/>
    <s v="53201207"/>
    <s v="53201207"/>
    <s v="TV"/>
    <s v="TV41"/>
    <s v="S"/>
    <n v="45"/>
    <n v="36.76"/>
    <n v="6180.8990000000003"/>
    <n v="18529.735000000001"/>
    <n v="24710.633999999998"/>
    <n v="0"/>
    <n v="714.67"/>
    <n v="0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4710.633999999998"/>
    <n v="24.710633999999999"/>
    <m/>
    <n v="3.9737499999999999"/>
    <n v="4.5946249999999997"/>
    <n v="893.11"/>
    <n v="3.637978807091713E-12"/>
    <n v="48"/>
    <s v="BASE DE DATOS"/>
  </r>
  <r>
    <s v="19"/>
    <x v="5"/>
    <s v="ENGIEP"/>
    <s v="33280811"/>
    <s v="33280811"/>
    <s v="TG"/>
    <s v="GE (TG1)"/>
    <s v="S"/>
    <n v="189.55"/>
    <n v="167.13"/>
    <n v="0"/>
    <n v="1337.0740000000001"/>
    <n v="1337.0740000000001"/>
    <n v="0"/>
    <n v="9.6999999999999993"/>
    <n v="0"/>
    <n v="0"/>
    <m/>
    <x v="1"/>
    <s v="ENGIEP33280811GE (TG1)TG"/>
    <s v="ENGIE Energía Perú S.A."/>
    <s v="ENGIE PERU"/>
    <x v="34"/>
    <s v="C. T. RF ILO"/>
    <x v="114"/>
    <s v="TG"/>
    <x v="3"/>
    <s v="GE (TG1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1337.0740000000001"/>
    <n v="1.3370740000000001"/>
    <m/>
    <n v="94.775000000000006"/>
    <n v="83.564999999999998"/>
    <n v="174.17"/>
    <n v="0"/>
    <n v="48"/>
    <s v="BASE DE DATOS"/>
  </r>
  <r>
    <s v="19"/>
    <x v="5"/>
    <s v="ENGIEP"/>
    <s v="33280811"/>
    <s v="33280811"/>
    <s v="TG"/>
    <s v="GE (TG2)"/>
    <s v="S"/>
    <n v="189.55"/>
    <n v="165.65"/>
    <n v="0"/>
    <n v="1266.7840000000001"/>
    <n v="1266.7840000000001"/>
    <n v="0"/>
    <n v="8.77"/>
    <n v="0"/>
    <n v="0"/>
    <m/>
    <x v="1"/>
    <s v="ENGIEP33280811GE (TG2)TG"/>
    <s v="ENGIE Energía Perú S.A."/>
    <s v="ENGIE PERU"/>
    <x v="34"/>
    <s v="C. T. RF ILO"/>
    <x v="114"/>
    <s v="TG"/>
    <x v="3"/>
    <s v="GE (TG2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1266.7840000000001"/>
    <n v="1.2667840000000001"/>
    <m/>
    <n v="63.183333333333337"/>
    <n v="55.99"/>
    <n v="174.17"/>
    <n v="0"/>
    <n v="48"/>
    <s v="BASE DE DATOS"/>
  </r>
  <r>
    <s v="19"/>
    <x v="5"/>
    <s v="ENGIEP"/>
    <s v="33280811"/>
    <s v="33280811"/>
    <s v="TG"/>
    <s v="GE (TG3)"/>
    <s v="S"/>
    <n v="189.55"/>
    <n v="166.35"/>
    <n v="0"/>
    <n v="1304.06"/>
    <n v="1304.06"/>
    <n v="0"/>
    <n v="9.23"/>
    <n v="0"/>
    <n v="0"/>
    <m/>
    <x v="1"/>
    <s v="ENGIEP33280811GE (TG3)TG"/>
    <s v="ENGIE Energía Perú S.A."/>
    <s v="ENGIE PERU"/>
    <x v="34"/>
    <s v="C. T. RF ILO"/>
    <x v="114"/>
    <s v="TG"/>
    <x v="3"/>
    <s v="GE (TG3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1304.06"/>
    <n v="1.30406"/>
    <m/>
    <n v="47.387500000000003"/>
    <n v="41.557499999999997"/>
    <n v="174.17"/>
    <n v="0"/>
    <n v="48"/>
    <s v="BASE DE DATOS"/>
  </r>
  <r>
    <s v="19"/>
    <x v="5"/>
    <s v="ENGIEP"/>
    <s v="33357414"/>
    <s v="33357414"/>
    <s v="TG"/>
    <s v="TG1 NEPI"/>
    <s v="S"/>
    <n v="203.43"/>
    <n v="207.19"/>
    <n v="458.21600000000001"/>
    <n v="0"/>
    <n v="458.21600000000001"/>
    <n v="0"/>
    <n v="2.67"/>
    <n v="0"/>
    <n v="0"/>
    <m/>
    <x v="1"/>
    <s v="ENGIEP33357414TG1 NEPITG"/>
    <s v="ENGIE Energía Perú S.A."/>
    <s v="ENGIE PERU"/>
    <x v="34"/>
    <s v="C.T. NEPI"/>
    <x v="115"/>
    <s v="TG"/>
    <x v="3"/>
    <s v="TG1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458.21600000000001"/>
    <n v="0.45821600000000001"/>
    <m/>
    <n v="59.917499999999997"/>
    <n v="51.797499999999999"/>
    <n v="199.05"/>
    <n v="0"/>
    <n v="48"/>
    <s v="BASE DE DATOS"/>
  </r>
  <r>
    <s v="19"/>
    <x v="6"/>
    <s v="ENGIEP"/>
    <s v="33085298"/>
    <s v="33085298"/>
    <s v="TV"/>
    <s v="HITACHI TCDF RE. CO"/>
    <s v="S"/>
    <n v="135"/>
    <n v="140.34"/>
    <n v="639.85"/>
    <n v="3464.4279999999999"/>
    <n v="4104.2780000000002"/>
    <n v="0"/>
    <n v="40.42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4104.2780000000002"/>
    <n v="4.1042779999999999"/>
    <m/>
    <n v="12.272727272727273"/>
    <n v="12.791818181818183"/>
    <n v="135.33000000000001"/>
    <n v="0"/>
    <n v="48"/>
    <s v="BASE DE DATOS"/>
  </r>
  <r>
    <s v="19"/>
    <x v="6"/>
    <s v="ENGIEP"/>
    <s v="53201207"/>
    <s v="53201207"/>
    <s v="TG"/>
    <s v="TG11"/>
    <s v="S"/>
    <n v="180"/>
    <n v="174.7"/>
    <n v="27746.865000000002"/>
    <n v="82261.138000000006"/>
    <n v="110008.003"/>
    <n v="17.7"/>
    <n v="712.87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0008.003"/>
    <n v="110.008003"/>
    <m/>
    <n v="15"/>
    <n v="14.334166666666667"/>
    <n v="893.11"/>
    <n v="1.4551915228366852E-11"/>
    <n v="48"/>
    <s v="BASE DE DATOS"/>
  </r>
  <r>
    <s v="19"/>
    <x v="6"/>
    <s v="ENGIEP"/>
    <s v="53201207"/>
    <s v="53201207"/>
    <s v="TG"/>
    <s v="TG12"/>
    <s v="S"/>
    <n v="174.53"/>
    <n v="174.53"/>
    <n v="25939.249"/>
    <n v="76861.216"/>
    <n v="102800.465"/>
    <n v="62.85"/>
    <n v="674.37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2800.465"/>
    <n v="102.800465"/>
    <m/>
    <n v="15"/>
    <n v="14.365833333333333"/>
    <n v="893.11"/>
    <n v="0"/>
    <n v="48"/>
    <s v="BASE DE DATOS"/>
  </r>
  <r>
    <s v="19"/>
    <x v="6"/>
    <s v="ENGIEP"/>
    <s v="53201207"/>
    <s v="53201207"/>
    <s v="TG"/>
    <s v="TG21"/>
    <s v="S"/>
    <n v="194.60400000000001"/>
    <n v="190.36"/>
    <n v="31120.044000000002"/>
    <n v="91965.64"/>
    <n v="123085.68399999999"/>
    <n v="19.100000000000001"/>
    <n v="710.13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3085.68399999999"/>
    <n v="123.085684"/>
    <m/>
    <n v="16.650000000000002"/>
    <n v="15.798333333333334"/>
    <n v="893.11"/>
    <n v="1.4551915228366852E-11"/>
    <n v="48"/>
    <s v="BASE DE DATOS"/>
  </r>
  <r>
    <s v="19"/>
    <x v="6"/>
    <s v="ENGIEP"/>
    <s v="53201207"/>
    <s v="53201207"/>
    <s v="TV"/>
    <s v="TV21"/>
    <s v="S"/>
    <n v="185"/>
    <n v="273.40800000000002"/>
    <n v="43182.932000000001"/>
    <n v="127977.999"/>
    <n v="171160.93100000001"/>
    <n v="10.18"/>
    <n v="729.77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1160.93100000001"/>
    <n v="171.16093100000001"/>
    <m/>
    <n v="24.791666666666668"/>
    <n v="23.375499999999999"/>
    <n v="893.11"/>
    <n v="-2.9103830456733704E-11"/>
    <n v="48"/>
    <s v="BASE DE DATOS"/>
  </r>
  <r>
    <s v="19"/>
    <x v="6"/>
    <s v="ENGIEP"/>
    <s v="33280811"/>
    <s v="33280811"/>
    <s v="TG"/>
    <s v="GE (TG3)"/>
    <s v="S"/>
    <n v="189.55"/>
    <n v="166.35"/>
    <n v="228.411"/>
    <n v="142.63"/>
    <n v="371.041"/>
    <n v="0"/>
    <n v="2.57"/>
    <n v="0"/>
    <n v="0"/>
    <m/>
    <x v="1"/>
    <s v="ENGIEP33280811GE (TG3)TG"/>
    <s v="ENGIE Energía Perú S.A."/>
    <s v="ENGIE PERU"/>
    <x v="34"/>
    <s v="C. T. RF ILO"/>
    <x v="114"/>
    <s v="TG"/>
    <x v="3"/>
    <s v="GE (TG3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371.041"/>
    <n v="0.37104100000000001"/>
    <m/>
    <n v="47.387500000000003"/>
    <n v="41.557499999999997"/>
    <n v="174.17"/>
    <n v="0"/>
    <n v="48"/>
    <s v="BASE DE DATOS"/>
  </r>
  <r>
    <s v="19"/>
    <x v="6"/>
    <s v="ENGIEP"/>
    <s v="53201207"/>
    <s v="53201207"/>
    <s v="TG"/>
    <s v="TG41"/>
    <s v="S"/>
    <n v="73.599999999999994"/>
    <n v="75.03"/>
    <n v="1579.8320000000001"/>
    <n v="3422.7420000000002"/>
    <n v="5002.5739999999996"/>
    <n v="0"/>
    <n v="79.27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5002.5739999999996"/>
    <n v="5.0025739999999992"/>
    <m/>
    <n v="6.1333333333333329"/>
    <n v="6.2525000000000004"/>
    <n v="893.11"/>
    <n v="9.0949470177292824E-13"/>
    <n v="48"/>
    <s v="BASE DE DATOS"/>
  </r>
  <r>
    <s v="19"/>
    <x v="6"/>
    <s v="ENGIEP"/>
    <s v="53201207"/>
    <s v="53201207"/>
    <s v="TV"/>
    <s v="TV41"/>
    <s v="S"/>
    <n v="45"/>
    <n v="36.76"/>
    <n v="259.46899999999999"/>
    <n v="1153.1099999999999"/>
    <n v="1412.579"/>
    <n v="0"/>
    <n v="42.77"/>
    <n v="0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412.579"/>
    <n v="1.412579"/>
    <m/>
    <n v="3.9737499999999999"/>
    <n v="4.5946249999999997"/>
    <n v="893.11"/>
    <n v="0"/>
    <n v="48"/>
    <s v="BASE DE DATOS"/>
  </r>
  <r>
    <s v="19"/>
    <x v="7"/>
    <s v="ENGIEP"/>
    <s v="33085298"/>
    <s v="33085298"/>
    <s v="TV"/>
    <s v="HITACHI TCDF RE. CO"/>
    <s v="S"/>
    <n v="135"/>
    <n v="140.34"/>
    <n v="0"/>
    <n v="0"/>
    <n v="0"/>
    <n v="0"/>
    <n v="0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0"/>
    <n v="0"/>
    <m/>
    <n v="12.272727272727273"/>
    <n v="12.791818181818183"/>
    <n v="135.33000000000001"/>
    <n v="0"/>
    <n v="48"/>
    <s v="BASE DE DATOS"/>
  </r>
  <r>
    <s v="19"/>
    <x v="7"/>
    <s v="ENGIEP"/>
    <s v="53201207"/>
    <s v="53201207"/>
    <s v="TG"/>
    <s v="TG11"/>
    <s v="S"/>
    <n v="180"/>
    <n v="172.01"/>
    <n v="29131.561000000002"/>
    <n v="84800.156000000003"/>
    <n v="113931.717"/>
    <n v="0"/>
    <n v="737.97"/>
    <n v="3.52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3931.717"/>
    <n v="113.93171700000001"/>
    <m/>
    <n v="15"/>
    <n v="14.334166666666667"/>
    <n v="893.11"/>
    <n v="0"/>
    <n v="48"/>
    <s v="BASE DE DATOS"/>
  </r>
  <r>
    <s v="19"/>
    <x v="7"/>
    <s v="ENGIEP"/>
    <s v="53201207"/>
    <s v="53201207"/>
    <s v="TG"/>
    <s v="TG12"/>
    <s v="S"/>
    <n v="174.53"/>
    <n v="172.39"/>
    <n v="23377.034"/>
    <n v="68475.78"/>
    <n v="91852.813999999998"/>
    <n v="144.22"/>
    <n v="599.78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91852.813999999998"/>
    <n v="91.852813999999995"/>
    <m/>
    <n v="15"/>
    <n v="14.365833333333333"/>
    <n v="893.11"/>
    <n v="0"/>
    <n v="48"/>
    <s v="BASE DE DATOS"/>
  </r>
  <r>
    <s v="19"/>
    <x v="7"/>
    <s v="ENGIEP"/>
    <s v="53201207"/>
    <s v="53201207"/>
    <s v="TG"/>
    <s v="TG21"/>
    <s v="S"/>
    <n v="194.60400000000001"/>
    <n v="189.58"/>
    <n v="29135.97"/>
    <n v="86834.331999999995"/>
    <n v="115970.302"/>
    <n v="0"/>
    <n v="744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5970.302"/>
    <n v="115.97030199999999"/>
    <m/>
    <n v="16.650000000000002"/>
    <n v="15.798333333333334"/>
    <n v="893.11"/>
    <n v="0"/>
    <n v="48"/>
    <s v="BASE DE DATOS"/>
  </r>
  <r>
    <s v="19"/>
    <x v="7"/>
    <s v="ENGIEP"/>
    <s v="53201207"/>
    <s v="53201207"/>
    <s v="TV"/>
    <s v="TV21"/>
    <s v="S"/>
    <n v="185"/>
    <n v="273.13299999999998"/>
    <n v="42636.214"/>
    <n v="125853.503"/>
    <n v="168489.717"/>
    <n v="0"/>
    <n v="744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8489.717"/>
    <n v="168.48971700000001"/>
    <m/>
    <n v="24.791666666666668"/>
    <n v="23.375499999999999"/>
    <n v="893.11"/>
    <n v="0"/>
    <n v="48"/>
    <s v="BASE DE DATOS"/>
  </r>
  <r>
    <s v="19"/>
    <x v="7"/>
    <s v="ENGIEP"/>
    <s v="33357414"/>
    <s v="33357414"/>
    <s v="TG"/>
    <s v="TG3 NEPI"/>
    <s v="S"/>
    <n v="203.43"/>
    <n v="203.7"/>
    <n v="470.61099999999999"/>
    <n v="12.349"/>
    <n v="482.96"/>
    <n v="0"/>
    <n v="3.22"/>
    <n v="0"/>
    <n v="0"/>
    <m/>
    <x v="1"/>
    <s v="ENGIEP33357414TG3 NEPITG"/>
    <s v="ENGIE Energía Perú S.A."/>
    <s v="ENGIE PERU"/>
    <x v="34"/>
    <s v="C.T. NEPI"/>
    <x v="115"/>
    <s v="TG"/>
    <x v="3"/>
    <s v="TG3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482.96"/>
    <n v="0.48296"/>
    <m/>
    <n v="79.89"/>
    <n v="68.34"/>
    <n v="199.05"/>
    <n v="0"/>
    <n v="48"/>
    <s v="BASE DE DATOS"/>
  </r>
  <r>
    <s v="19"/>
    <x v="7"/>
    <s v="ENGIEP"/>
    <s v="53201207"/>
    <s v="53201207"/>
    <s v="TG"/>
    <s v="TG41"/>
    <s v="S"/>
    <n v="73.599999999999994"/>
    <n v="75.03"/>
    <n v="8696.2649999999994"/>
    <n v="24368.781999999999"/>
    <n v="33065.046999999999"/>
    <n v="0"/>
    <n v="548.41999999999996"/>
    <n v="25.07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3065.046999999999"/>
    <n v="33.065047"/>
    <m/>
    <n v="6.1333333333333329"/>
    <n v="6.2525000000000004"/>
    <n v="893.11"/>
    <n v="0"/>
    <n v="48"/>
    <s v="BASE DE DATOS"/>
  </r>
  <r>
    <s v="19"/>
    <x v="7"/>
    <s v="ENGIEP"/>
    <s v="53201207"/>
    <s v="53201207"/>
    <s v="TV"/>
    <s v="TV41"/>
    <s v="S"/>
    <n v="45"/>
    <n v="36.76"/>
    <n v="4195.5910000000003"/>
    <n v="12024.540999999999"/>
    <n v="16220.132"/>
    <n v="0"/>
    <n v="453"/>
    <n v="14.08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220.132"/>
    <n v="16.220132"/>
    <m/>
    <n v="3.9737499999999999"/>
    <n v="4.5946249999999997"/>
    <n v="893.11"/>
    <n v="0"/>
    <n v="48"/>
    <s v="BASE DE DATOS"/>
  </r>
  <r>
    <s v="19"/>
    <x v="8"/>
    <s v="ENGIEP"/>
    <s v="33085298"/>
    <s v="33085298"/>
    <s v="TV"/>
    <s v="HITACHI TCDF RE. CO"/>
    <s v="S"/>
    <n v="135"/>
    <n v="140.34"/>
    <n v="1048.385"/>
    <n v="4112.3869999999997"/>
    <n v="5160.7719999999999"/>
    <n v="0"/>
    <n v="60.55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5160.7719999999999"/>
    <n v="5.1607719999999997"/>
    <m/>
    <n v="12.272727272727273"/>
    <n v="12.791818181818183"/>
    <n v="135.33000000000001"/>
    <n v="0"/>
    <n v="48"/>
    <s v="BASE DE DATOS"/>
  </r>
  <r>
    <s v="19"/>
    <x v="8"/>
    <s v="ENGIEP"/>
    <s v="53201207"/>
    <s v="53201207"/>
    <s v="TG"/>
    <s v="TG11"/>
    <s v="S"/>
    <n v="180.9"/>
    <n v="174.7"/>
    <n v="27747.22"/>
    <n v="83220.114000000001"/>
    <n v="110967.334"/>
    <n v="0"/>
    <n v="720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0967.334"/>
    <n v="110.96733400000001"/>
    <m/>
    <n v="15"/>
    <n v="14.334166666666667"/>
    <n v="893.11"/>
    <n v="0"/>
    <n v="48"/>
    <s v="BASE DE DATOS"/>
  </r>
  <r>
    <s v="19"/>
    <x v="8"/>
    <s v="ENGIEP"/>
    <s v="53201207"/>
    <s v="53201207"/>
    <s v="TG"/>
    <s v="TG12"/>
    <s v="S"/>
    <n v="180.9"/>
    <n v="174.53"/>
    <n v="27695.989000000001"/>
    <n v="83069.864000000001"/>
    <n v="110765.853"/>
    <n v="0"/>
    <n v="720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0765.853"/>
    <n v="110.76585300000001"/>
    <m/>
    <n v="15"/>
    <n v="14.365833333333333"/>
    <n v="893.11"/>
    <n v="0"/>
    <n v="48"/>
    <s v="BASE DE DATOS"/>
  </r>
  <r>
    <s v="19"/>
    <x v="8"/>
    <s v="ENGIEP"/>
    <s v="53201207"/>
    <s v="53201207"/>
    <s v="TG"/>
    <s v="TG21"/>
    <s v="S"/>
    <n v="199.8"/>
    <n v="190.36"/>
    <n v="27702.496999999999"/>
    <n v="83111.483999999997"/>
    <n v="110813.981"/>
    <n v="0"/>
    <n v="720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0813.981"/>
    <n v="110.813981"/>
    <m/>
    <n v="16.650000000000002"/>
    <n v="15.798333333333334"/>
    <n v="893.11"/>
    <n v="0"/>
    <n v="48"/>
    <s v="BASE DE DATOS"/>
  </r>
  <r>
    <s v="19"/>
    <x v="8"/>
    <s v="ENGIEP"/>
    <s v="53201207"/>
    <s v="53201207"/>
    <s v="TV"/>
    <s v="TV21"/>
    <s v="S"/>
    <n v="292"/>
    <n v="273.40800000000002"/>
    <n v="43748.000999999997"/>
    <n v="131206.91099999999"/>
    <n v="174954.91200000001"/>
    <n v="0"/>
    <n v="720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4954.91200000001"/>
    <n v="174.95491200000001"/>
    <m/>
    <n v="24.791666666666668"/>
    <n v="23.375499999999999"/>
    <n v="893.11"/>
    <n v="-2.9103830456733704E-11"/>
    <n v="48"/>
    <s v="BASE DE DATOS"/>
  </r>
  <r>
    <s v="19"/>
    <x v="8"/>
    <s v="ENGIEP"/>
    <s v="53201207"/>
    <s v="53201207"/>
    <s v="TG"/>
    <s v="TG41"/>
    <s v="S"/>
    <n v="73.599999999999994"/>
    <n v="75.03"/>
    <n v="11231.975"/>
    <n v="33567.387000000002"/>
    <n v="44799.362000000001"/>
    <n v="0"/>
    <n v="720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4799.362000000001"/>
    <n v="44.799362000000002"/>
    <m/>
    <n v="6.1333333333333329"/>
    <n v="6.2525000000000004"/>
    <n v="893.11"/>
    <n v="0"/>
    <n v="48"/>
    <s v="BASE DE DATOS"/>
  </r>
  <r>
    <s v="19"/>
    <x v="8"/>
    <s v="ENGIEP"/>
    <s v="53201207"/>
    <s v="53201207"/>
    <s v="TV"/>
    <s v="TV41"/>
    <s v="S"/>
    <n v="45"/>
    <n v="36.756999999999998"/>
    <n v="6022.2460000000001"/>
    <n v="18028.598999999998"/>
    <n v="24050.845000000001"/>
    <n v="0"/>
    <n v="720"/>
    <n v="0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4050.845000000001"/>
    <n v="24.050845000000002"/>
    <m/>
    <n v="3.9737499999999999"/>
    <n v="4.5946249999999997"/>
    <n v="893.11"/>
    <n v="-3.637978807091713E-12"/>
    <n v="48"/>
    <s v="BASE DE DATOS"/>
  </r>
  <r>
    <s v="19"/>
    <x v="8"/>
    <s v="ENGIEP"/>
    <s v="33357414"/>
    <s v="33357414"/>
    <s v="TG"/>
    <s v="TG1 NEPI"/>
    <s v="S"/>
    <n v="203.43"/>
    <n v="207.19"/>
    <n v="453.46899999999999"/>
    <n v="0"/>
    <n v="453.46899999999999"/>
    <n v="0"/>
    <n v="2.65"/>
    <n v="0"/>
    <n v="0"/>
    <m/>
    <x v="1"/>
    <s v="ENGIEP33357414TG1 NEPITG"/>
    <s v="ENGIE Energía Perú S.A."/>
    <s v="ENGIE PERU"/>
    <x v="34"/>
    <s v="C.T. NEPI"/>
    <x v="115"/>
    <s v="TG"/>
    <x v="3"/>
    <s v="TG1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453.46899999999999"/>
    <n v="0.45346900000000001"/>
    <m/>
    <n v="59.917499999999997"/>
    <n v="51.797499999999999"/>
    <n v="199.05"/>
    <n v="0"/>
    <n v="48"/>
    <s v="BASE DE DATOS"/>
  </r>
  <r>
    <s v="19"/>
    <x v="0"/>
    <s v="ENGIEP"/>
    <s v="53201207"/>
    <s v="53201207"/>
    <s v="TG"/>
    <s v="TG11"/>
    <s v="S"/>
    <n v="180"/>
    <n v="174.7"/>
    <n v="22816.358"/>
    <n v="59583.839"/>
    <n v="82400.197"/>
    <n v="0"/>
    <n v="684.28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2400.197"/>
    <n v="82.400197000000006"/>
    <m/>
    <n v="15"/>
    <n v="14.334166666666667"/>
    <n v="893.11"/>
    <n v="0"/>
    <n v="48"/>
    <s v="BASE DE DATOS"/>
  </r>
  <r>
    <s v="19"/>
    <x v="0"/>
    <s v="ENGIEP"/>
    <s v="53201207"/>
    <s v="53201207"/>
    <s v="TG"/>
    <s v="TG12"/>
    <s v="S"/>
    <n v="174.53"/>
    <n v="176.72"/>
    <n v="23254.286"/>
    <n v="59435.828999999998"/>
    <n v="82690.115000000005"/>
    <n v="0"/>
    <n v="683.28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2690.115000000005"/>
    <n v="82.690115000000006"/>
    <m/>
    <n v="15"/>
    <n v="14.365833333333333"/>
    <n v="893.11"/>
    <n v="-1.4551915228366852E-11"/>
    <n v="48"/>
    <s v="BASE DE DATOS"/>
  </r>
  <r>
    <s v="19"/>
    <x v="0"/>
    <s v="ENGIEP"/>
    <s v="53201207"/>
    <s v="53201207"/>
    <s v="TG"/>
    <s v="TG21"/>
    <s v="S"/>
    <n v="194.60400000000001"/>
    <n v="190.36"/>
    <n v="24838.484"/>
    <n v="62804.237999999998"/>
    <n v="87642.721999999994"/>
    <n v="0"/>
    <n v="672.95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7642.721999999994"/>
    <n v="87.642721999999992"/>
    <m/>
    <n v="16.650000000000002"/>
    <n v="15.798333333333334"/>
    <n v="893.11"/>
    <n v="0"/>
    <n v="48"/>
    <s v="BASE DE DATOS"/>
  </r>
  <r>
    <s v="19"/>
    <x v="0"/>
    <s v="ENGIEP"/>
    <s v="53201207"/>
    <s v="53201207"/>
    <s v="TV"/>
    <s v="TV21"/>
    <s v="S"/>
    <n v="185"/>
    <n v="273.40800000000002"/>
    <n v="38211.434999999998"/>
    <n v="102598.211"/>
    <n v="140809.64600000001"/>
    <n v="0"/>
    <n v="677.92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40809.64600000001"/>
    <n v="140.80964600000001"/>
    <m/>
    <n v="24.791666666666668"/>
    <n v="23.375499999999999"/>
    <n v="893.11"/>
    <n v="0"/>
    <n v="48"/>
    <s v="BASE DE DATOS"/>
  </r>
  <r>
    <s v="19"/>
    <x v="0"/>
    <s v="ENGIEP"/>
    <s v="33085298"/>
    <s v="33085298"/>
    <s v="TV"/>
    <s v="HITACHI TCDF RE. CO"/>
    <s v="S"/>
    <n v="135"/>
    <n v="140.34"/>
    <n v="1048.2739999999999"/>
    <n v="3023.9960000000001"/>
    <n v="4072.27"/>
    <n v="0"/>
    <n v="46.78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4072.27"/>
    <n v="4.0722699999999996"/>
    <m/>
    <n v="12.272727272727273"/>
    <n v="12.791818181818183"/>
    <n v="135.33000000000001"/>
    <n v="0"/>
    <n v="48"/>
    <s v="BASE DE DATOS"/>
  </r>
  <r>
    <s v="19"/>
    <x v="0"/>
    <s v="ENGIEP"/>
    <s v="33357414"/>
    <s v="33357414"/>
    <s v="TG"/>
    <s v="TG3 NEPI"/>
    <s v="S"/>
    <n v="203.43"/>
    <n v="203.7"/>
    <n v="424.03500000000003"/>
    <n v="122.807"/>
    <n v="546.84199999999998"/>
    <n v="0"/>
    <n v="3.65"/>
    <n v="0"/>
    <n v="0"/>
    <m/>
    <x v="1"/>
    <s v="ENGIEP33357414TG3 NEPITG"/>
    <s v="ENGIE Energía Perú S.A."/>
    <s v="ENGIE PERU"/>
    <x v="34"/>
    <s v="C.T. NEPI"/>
    <x v="115"/>
    <s v="TG"/>
    <x v="3"/>
    <s v="TG3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546.84199999999998"/>
    <n v="0.54684199999999994"/>
    <m/>
    <n v="79.89"/>
    <n v="68.34"/>
    <n v="199.05"/>
    <n v="0"/>
    <n v="48"/>
    <s v="BASE DE DATOS"/>
  </r>
  <r>
    <s v="19"/>
    <x v="0"/>
    <s v="ENGIEP"/>
    <s v="16376016"/>
    <s v="16376016"/>
    <s v="HI"/>
    <s v="INV 123"/>
    <s v="S"/>
    <n v="11"/>
    <n v="11"/>
    <n v="32.027999999999999"/>
    <n v="2413.4389999999999"/>
    <n v="2445.4670000000001"/>
    <n v="0"/>
    <n v="375"/>
    <n v="0"/>
    <n v="0"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0"/>
    <s v="MWh"/>
    <n v="2445.4670000000001"/>
    <n v="2.4454670000000003"/>
    <m/>
    <n v="1.2351666666666665"/>
    <n v="1.2351666666666665"/>
    <n v="41.38"/>
    <n v="-4.5474735088646412E-13"/>
    <n v="48"/>
    <s v="BASE DE DATOS"/>
  </r>
  <r>
    <s v="19"/>
    <x v="0"/>
    <s v="ENGIEP"/>
    <s v="16376016"/>
    <s v="16376016"/>
    <s v="HI"/>
    <s v="INV 456"/>
    <s v="S"/>
    <n v="13"/>
    <n v="13"/>
    <n v="32.591999999999999"/>
    <n v="2395.377"/>
    <n v="2427.9690000000001"/>
    <n v="0"/>
    <n v="375.5"/>
    <n v="0"/>
    <n v="0"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0"/>
    <s v="MWh"/>
    <n v="2427.9690000000001"/>
    <n v="2.427969"/>
    <m/>
    <n v="1.2383333333333333"/>
    <n v="1.2383333333333333"/>
    <n v="41.38"/>
    <n v="0"/>
    <n v="48"/>
    <s v="BASE DE DATOS"/>
  </r>
  <r>
    <s v="19"/>
    <x v="0"/>
    <s v="ENGIEP"/>
    <s v="16376016"/>
    <s v="16376016"/>
    <s v="HI"/>
    <s v="INV 789"/>
    <s v="S"/>
    <n v="13"/>
    <n v="13"/>
    <n v="31.992999999999999"/>
    <n v="2379.5709999999999"/>
    <n v="2411.5639999999999"/>
    <n v="0"/>
    <n v="375"/>
    <n v="0"/>
    <n v="0"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0"/>
    <s v="MWh"/>
    <n v="2411.5639999999999"/>
    <n v="2.4115639999999998"/>
    <m/>
    <n v="1.2382500000000001"/>
    <n v="1.2382500000000001"/>
    <n v="41.38"/>
    <n v="0"/>
    <n v="48"/>
    <s v="BASE DE DATOS"/>
  </r>
  <r>
    <s v="19"/>
    <x v="0"/>
    <s v="ENGIEP"/>
    <s v="53201207"/>
    <s v="53201207"/>
    <s v="TG"/>
    <s v="TG41"/>
    <s v="S"/>
    <n v="73.599999999999994"/>
    <n v="75.03"/>
    <n v="8782.0769999999993"/>
    <n v="21476.813999999998"/>
    <n v="30258.891"/>
    <n v="0"/>
    <n v="533.63"/>
    <n v="28.72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0258.891"/>
    <n v="30.258890999999998"/>
    <m/>
    <n v="6.1333333333333329"/>
    <n v="6.2525000000000004"/>
    <n v="893.11"/>
    <n v="-3.637978807091713E-12"/>
    <n v="48"/>
    <s v="BASE DE DATOS"/>
  </r>
  <r>
    <s v="19"/>
    <x v="0"/>
    <s v="ENGIEP"/>
    <s v="53201207"/>
    <s v="53201207"/>
    <s v="TV"/>
    <s v="TV41"/>
    <s v="S"/>
    <n v="45"/>
    <n v="36.76"/>
    <n v="1095.0060000000001"/>
    <n v="12097.334999999999"/>
    <n v="13192.341"/>
    <n v="0"/>
    <n v="415.02"/>
    <n v="23.7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192.341"/>
    <n v="13.192341000000001"/>
    <m/>
    <n v="3.9737499999999999"/>
    <n v="4.5946249999999997"/>
    <n v="893.11"/>
    <n v="-1.8189894035458565E-12"/>
    <n v="48"/>
    <s v="BASE DE DATOS"/>
  </r>
  <r>
    <s v="19"/>
    <x v="1"/>
    <s v="ENGIEP"/>
    <s v="33085298"/>
    <s v="33085298"/>
    <s v="TV"/>
    <s v="HITACHI TCDF RE. CO"/>
    <s v="S"/>
    <n v="135"/>
    <n v="140.34"/>
    <n v="3178.6779999999999"/>
    <n v="11032.308000000001"/>
    <n v="14210.986000000001"/>
    <n v="0"/>
    <n v="162.16999999999999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14210.986000000001"/>
    <n v="14.210986"/>
    <m/>
    <n v="12.272727272727273"/>
    <n v="12.791818181818183"/>
    <n v="135.33000000000001"/>
    <n v="0"/>
    <n v="48"/>
    <s v="BASE DE DATOS"/>
  </r>
  <r>
    <s v="19"/>
    <x v="1"/>
    <s v="ENGIEP"/>
    <s v="33357414"/>
    <s v="33357414"/>
    <s v="TG"/>
    <s v="TG1 NEPI"/>
    <s v="S"/>
    <n v="203.43"/>
    <n v="207.19"/>
    <n v="268.20699999999999"/>
    <n v="183.99199999999999"/>
    <n v="452.19900000000001"/>
    <n v="2.7"/>
    <n v="0"/>
    <n v="0"/>
    <n v="0"/>
    <m/>
    <x v="1"/>
    <s v="ENGIEP33357414TG1 NEPITG"/>
    <s v="ENGIE Energía Perú S.A."/>
    <s v="ENGIE PERU"/>
    <x v="34"/>
    <s v="C.T. NEPI"/>
    <x v="115"/>
    <s v="TG"/>
    <x v="3"/>
    <s v="TG1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452.19900000000001"/>
    <n v="0.45219900000000002"/>
    <m/>
    <n v="59.917499999999997"/>
    <n v="51.797499999999999"/>
    <n v="199.05"/>
    <n v="-5.6843418860808015E-14"/>
    <n v="48"/>
    <s v="BASE DE DATOS"/>
  </r>
  <r>
    <s v="19"/>
    <x v="1"/>
    <s v="ENGIEP"/>
    <s v="33357414"/>
    <s v="33357414"/>
    <s v="TG"/>
    <s v="TG2 NEPI"/>
    <s v="S"/>
    <n v="203.43"/>
    <n v="204.64"/>
    <n v="326.45800000000003"/>
    <n v="0.223"/>
    <n v="326.68099999999998"/>
    <n v="0"/>
    <n v="2.13"/>
    <n v="0"/>
    <n v="0"/>
    <m/>
    <x v="1"/>
    <s v="ENGIEP33357414TG2 NEPITG"/>
    <s v="ENGIE Energía Perú S.A."/>
    <s v="ENGIE PERU"/>
    <x v="34"/>
    <s v="C.T. NEPI"/>
    <x v="115"/>
    <s v="TG"/>
    <x v="3"/>
    <s v="TG2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326.68099999999998"/>
    <n v="0.326681"/>
    <m/>
    <n v="239.67"/>
    <n v="204.64"/>
    <n v="199.05"/>
    <n v="5.6843418860808015E-14"/>
    <n v="48"/>
    <s v="BASE DE DATOS"/>
  </r>
  <r>
    <s v="19"/>
    <x v="1"/>
    <s v="ENGIEP"/>
    <s v="33280811"/>
    <s v="33280811"/>
    <s v="TG"/>
    <s v="GE (TG2)"/>
    <s v="S"/>
    <n v="189.55"/>
    <n v="165.65"/>
    <n v="218.298"/>
    <n v="154.75700000000001"/>
    <n v="373.05500000000001"/>
    <n v="0"/>
    <n v="2.58"/>
    <n v="0"/>
    <n v="0"/>
    <m/>
    <x v="1"/>
    <s v="ENGIEP33280811GE (TG2)TG"/>
    <s v="ENGIE Energía Perú S.A."/>
    <s v="ENGIE PERU"/>
    <x v="34"/>
    <s v="C. T. RF ILO"/>
    <x v="114"/>
    <s v="TG"/>
    <x v="3"/>
    <s v="GE (TG2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373.05500000000001"/>
    <n v="0.37305500000000003"/>
    <m/>
    <n v="63.183333333333337"/>
    <n v="55.99"/>
    <n v="174.17"/>
    <n v="0"/>
    <n v="48"/>
    <s v="BASE DE DATOS"/>
  </r>
  <r>
    <s v="19"/>
    <x v="1"/>
    <s v="ENGIEP"/>
    <s v="53201207"/>
    <s v="53201207"/>
    <s v="TG"/>
    <s v="TG11"/>
    <s v="S"/>
    <n v="180"/>
    <n v="174.7"/>
    <n v="10043.459999999999"/>
    <n v="21037.633999999998"/>
    <n v="31081.094000000001"/>
    <n v="43.45"/>
    <n v="255.62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1081.094000000001"/>
    <n v="31.081094"/>
    <m/>
    <n v="15"/>
    <n v="14.334166666666667"/>
    <n v="893.11"/>
    <n v="-3.637978807091713E-12"/>
    <n v="48"/>
    <s v="BASE DE DATOS"/>
  </r>
  <r>
    <s v="19"/>
    <x v="1"/>
    <s v="ENGIEP"/>
    <s v="53201207"/>
    <s v="53201207"/>
    <s v="TG"/>
    <s v="TG12"/>
    <s v="S"/>
    <n v="174.53"/>
    <n v="176.72"/>
    <n v="1320.8050000000001"/>
    <n v="2405.9589999999998"/>
    <n v="3726.7640000000001"/>
    <n v="48"/>
    <n v="30.93"/>
    <n v="25.6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726.7640000000001"/>
    <n v="3.7267640000000002"/>
    <m/>
    <n v="15"/>
    <n v="14.365833333333333"/>
    <n v="893.11"/>
    <n v="0"/>
    <n v="48"/>
    <s v="BASE DE DATOS"/>
  </r>
  <r>
    <s v="19"/>
    <x v="1"/>
    <s v="ENGIEP"/>
    <s v="53201207"/>
    <s v="53201207"/>
    <s v="TG"/>
    <s v="TG21"/>
    <s v="S"/>
    <n v="194.60400000000001"/>
    <n v="190.36"/>
    <n v="7834.1379999999999"/>
    <n v="17717.071"/>
    <n v="25551.208999999999"/>
    <n v="41.03"/>
    <n v="214.87"/>
    <n v="109.35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5551.208999999999"/>
    <n v="25.551209"/>
    <m/>
    <n v="16.650000000000002"/>
    <n v="15.798333333333334"/>
    <n v="893.11"/>
    <n v="0"/>
    <n v="48"/>
    <s v="BASE DE DATOS"/>
  </r>
  <r>
    <s v="19"/>
    <x v="1"/>
    <s v="ENGIEP"/>
    <s v="53201207"/>
    <s v="53201207"/>
    <s v="TV"/>
    <s v="TV21"/>
    <s v="S"/>
    <n v="185"/>
    <n v="273.40800000000002"/>
    <n v="6697.4269999999997"/>
    <n v="16822.859"/>
    <n v="23520.286"/>
    <n v="359.53"/>
    <n v="194.12"/>
    <n v="16.8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3520.286"/>
    <n v="23.520285999999999"/>
    <m/>
    <n v="24.791666666666668"/>
    <n v="23.375499999999999"/>
    <n v="893.11"/>
    <n v="0"/>
    <n v="48"/>
    <s v="BASE DE DATOS"/>
  </r>
  <r>
    <s v="19"/>
    <x v="1"/>
    <s v="ENGIEP"/>
    <s v="53201207"/>
    <s v="53201207"/>
    <s v="TG"/>
    <s v="TG41"/>
    <s v="S"/>
    <n v="73.599999999999994"/>
    <n v="75.03"/>
    <n v="5634.2579999999998"/>
    <n v="10465.896000000001"/>
    <n v="16100.154"/>
    <n v="0"/>
    <n v="253.48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100.154"/>
    <n v="16.100154"/>
    <m/>
    <n v="6.1333333333333329"/>
    <n v="6.2525000000000004"/>
    <n v="893.11"/>
    <n v="0"/>
    <n v="48"/>
    <s v="BASE DE DATOS"/>
  </r>
  <r>
    <s v="19"/>
    <x v="1"/>
    <s v="ENGIEP"/>
    <s v="16376016"/>
    <s v="16376016"/>
    <s v="HI"/>
    <s v="INV 123"/>
    <s v="S"/>
    <n v="11"/>
    <n v="11"/>
    <n v="29.635000000000002"/>
    <n v="2143.413"/>
    <n v="2173.0479999999998"/>
    <n v="0"/>
    <n v="375"/>
    <n v="0"/>
    <n v="0"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0"/>
    <s v="MWh"/>
    <n v="2173.0479999999998"/>
    <n v="2.1730479999999996"/>
    <m/>
    <n v="1.2351666666666665"/>
    <n v="1.2351666666666665"/>
    <n v="41.38"/>
    <n v="4.5474735088646412E-13"/>
    <n v="48"/>
    <s v="BASE DE DATOS"/>
  </r>
  <r>
    <s v="19"/>
    <x v="1"/>
    <s v="ENGIEP"/>
    <s v="16376016"/>
    <s v="16376016"/>
    <s v="HI"/>
    <s v="INV 456"/>
    <s v="S"/>
    <n v="13"/>
    <n v="13"/>
    <n v="29.931999999999999"/>
    <n v="2111.6779999999999"/>
    <n v="2141.61"/>
    <n v="0"/>
    <n v="375"/>
    <n v="0"/>
    <n v="0"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0"/>
    <s v="MWh"/>
    <n v="2141.61"/>
    <n v="2.14161"/>
    <m/>
    <n v="1.2383333333333333"/>
    <n v="1.2383333333333333"/>
    <n v="41.38"/>
    <n v="-4.5474735088646412E-13"/>
    <n v="48"/>
    <s v="BASE DE DATOS"/>
  </r>
  <r>
    <s v="19"/>
    <x v="1"/>
    <s v="ENGIEP"/>
    <s v="16376016"/>
    <s v="16376016"/>
    <s v="HI"/>
    <s v="INV 789"/>
    <s v="S"/>
    <n v="13"/>
    <n v="13"/>
    <n v="28.998000000000001"/>
    <n v="2121.529"/>
    <n v="2150.527"/>
    <n v="0"/>
    <n v="375"/>
    <n v="0"/>
    <n v="0"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0"/>
    <s v="MWh"/>
    <n v="2150.527"/>
    <n v="2.1505269999999999"/>
    <m/>
    <n v="1.2382500000000001"/>
    <n v="1.2382500000000001"/>
    <n v="41.38"/>
    <n v="0"/>
    <n v="48"/>
    <s v="BASE DE DATOS"/>
  </r>
  <r>
    <s v="19"/>
    <x v="2"/>
    <s v="ENGIEP"/>
    <s v="33280811"/>
    <s v="33280811"/>
    <s v="TG"/>
    <s v="GE (TG1)"/>
    <s v="S"/>
    <n v="189.55"/>
    <n v="167.13"/>
    <n v="360.33199999999999"/>
    <n v="0"/>
    <n v="360.33199999999999"/>
    <n v="0"/>
    <n v="2.42"/>
    <n v="0"/>
    <n v="0"/>
    <m/>
    <x v="1"/>
    <s v="ENGIEP33280811GE (TG1)TG"/>
    <s v="ENGIE Energía Perú S.A."/>
    <s v="ENGIE PERU"/>
    <x v="34"/>
    <s v="C. T. RF ILO"/>
    <x v="114"/>
    <s v="TG"/>
    <x v="3"/>
    <s v="GE (TG1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360.33199999999999"/>
    <n v="0.36033199999999999"/>
    <m/>
    <n v="94.775000000000006"/>
    <n v="83.564999999999998"/>
    <n v="174.17"/>
    <n v="0"/>
    <n v="48"/>
    <s v="BASE DE DATOS"/>
  </r>
  <r>
    <s v="19"/>
    <x v="2"/>
    <s v="ENGIEP"/>
    <s v="53201207"/>
    <s v="53201207"/>
    <s v="TG"/>
    <s v="TG11"/>
    <s v="S"/>
    <n v="180"/>
    <n v="174.7"/>
    <n v="18839.992999999999"/>
    <n v="45238.059000000001"/>
    <n v="64078.052000000003"/>
    <n v="0"/>
    <n v="532.95000000000005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4078.052000000003"/>
    <n v="64.078052"/>
    <m/>
    <n v="15"/>
    <n v="14.334166666666667"/>
    <n v="893.11"/>
    <n v="-7.2759576141834259E-12"/>
    <n v="48"/>
    <s v="BASE DE DATOS"/>
  </r>
  <r>
    <s v="19"/>
    <x v="2"/>
    <s v="ENGIEP"/>
    <s v="53201207"/>
    <s v="53201207"/>
    <s v="TG"/>
    <s v="TG12"/>
    <s v="S"/>
    <n v="174.53"/>
    <n v="176.72"/>
    <n v="8162.6940000000004"/>
    <n v="15132.272000000001"/>
    <n v="23294.966"/>
    <n v="0"/>
    <n v="221.4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3294.966"/>
    <n v="23.294965999999999"/>
    <m/>
    <n v="15"/>
    <n v="14.365833333333333"/>
    <n v="893.11"/>
    <n v="0"/>
    <n v="48"/>
    <s v="BASE DE DATOS"/>
  </r>
  <r>
    <s v="19"/>
    <x v="2"/>
    <s v="ENGIEP"/>
    <s v="53201207"/>
    <s v="53201207"/>
    <s v="TG"/>
    <s v="TG21"/>
    <s v="S"/>
    <n v="194.60400000000001"/>
    <n v="190.36"/>
    <n v="10809.77"/>
    <n v="24062.646000000001"/>
    <n v="34872.415999999997"/>
    <n v="0"/>
    <n v="326.72000000000003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4872.415999999997"/>
    <n v="34.872415999999994"/>
    <m/>
    <n v="16.650000000000002"/>
    <n v="15.798333333333334"/>
    <n v="893.11"/>
    <n v="0"/>
    <n v="48"/>
    <s v="BASE DE DATOS"/>
  </r>
  <r>
    <s v="19"/>
    <x v="2"/>
    <s v="ENGIEP"/>
    <s v="53201207"/>
    <s v="53201207"/>
    <s v="TG"/>
    <s v="TG41"/>
    <s v="S"/>
    <n v="73.599999999999994"/>
    <n v="75.03"/>
    <n v="7395.7079999999996"/>
    <n v="6438.2349999999997"/>
    <n v="13833.942999999999"/>
    <n v="0"/>
    <n v="244.52"/>
    <n v="3.17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833.942999999999"/>
    <n v="13.833943"/>
    <m/>
    <n v="6.1333333333333329"/>
    <n v="6.2525000000000004"/>
    <n v="893.11"/>
    <n v="0"/>
    <n v="48"/>
    <s v="BASE DE DATOS"/>
  </r>
  <r>
    <s v="19"/>
    <x v="2"/>
    <s v="ENGIEP"/>
    <s v="53201207"/>
    <s v="53201207"/>
    <s v="TV"/>
    <s v="TV21"/>
    <s v="S"/>
    <n v="292"/>
    <n v="273.40800000000002"/>
    <n v="18206.672999999999"/>
    <n v="44379.438999999998"/>
    <n v="62586.112000000001"/>
    <n v="184.65"/>
    <n v="502.23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2586.112000000001"/>
    <n v="62.586112"/>
    <m/>
    <n v="24.791666666666668"/>
    <n v="23.375499999999999"/>
    <n v="893.11"/>
    <n v="-7.2759576141834259E-12"/>
    <n v="48"/>
    <s v="BASE DE DATOS"/>
  </r>
  <r>
    <s v="19"/>
    <x v="3"/>
    <s v="ENGIEP"/>
    <s v="33085298"/>
    <s v="33085298"/>
    <s v="TV"/>
    <s v="HITACHI TCDF RE. CO"/>
    <s v="S"/>
    <n v="135"/>
    <n v="140.34"/>
    <n v="0"/>
    <n v="0"/>
    <n v="0"/>
    <n v="0"/>
    <n v="0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0"/>
    <n v="0"/>
    <m/>
    <n v="12.272727272727273"/>
    <n v="12.791818181818183"/>
    <n v="135.33000000000001"/>
    <n v="0"/>
    <n v="48"/>
    <s v="BASE DE DATOS"/>
  </r>
  <r>
    <s v="19"/>
    <x v="3"/>
    <s v="ENGIEP"/>
    <s v="53201207"/>
    <s v="53201207"/>
    <s v="TG"/>
    <s v="TG11"/>
    <s v="S"/>
    <n v="180"/>
    <n v="174.7"/>
    <n v="21335.695"/>
    <n v="50104.739000000001"/>
    <n v="71440.433999999994"/>
    <n v="0"/>
    <n v="657.8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71440.433999999994"/>
    <n v="71.440433999999996"/>
    <m/>
    <n v="15"/>
    <n v="14.334166666666667"/>
    <n v="893.11"/>
    <n v="1.4551915228366852E-11"/>
    <n v="48"/>
    <s v="BASE DE DATOS"/>
  </r>
  <r>
    <s v="19"/>
    <x v="3"/>
    <s v="ENGIEP"/>
    <s v="53201207"/>
    <s v="53201207"/>
    <s v="TG"/>
    <s v="TG12"/>
    <s v="S"/>
    <n v="174.53"/>
    <n v="174.53"/>
    <n v="21596.436000000002"/>
    <n v="52554.322"/>
    <n v="74150.758000000002"/>
    <n v="0"/>
    <n v="677.83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74150.758000000002"/>
    <n v="74.150757999999996"/>
    <m/>
    <n v="15"/>
    <n v="14.365833333333333"/>
    <n v="893.11"/>
    <n v="0"/>
    <n v="48"/>
    <s v="BASE DE DATOS"/>
  </r>
  <r>
    <s v="19"/>
    <x v="3"/>
    <s v="ENGIEP"/>
    <s v="53201207"/>
    <s v="53201207"/>
    <s v="TG"/>
    <s v="TG21"/>
    <s v="S"/>
    <n v="194.60400000000001"/>
    <n v="190.36"/>
    <n v="21848.348000000002"/>
    <n v="49936.334999999999"/>
    <n v="71784.683000000005"/>
    <n v="0"/>
    <n v="659.12"/>
    <n v="19.25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71784.683000000005"/>
    <n v="71.784683000000001"/>
    <m/>
    <n v="16.650000000000002"/>
    <n v="15.798333333333334"/>
    <n v="893.11"/>
    <n v="0"/>
    <n v="48"/>
    <s v="BASE DE DATOS"/>
  </r>
  <r>
    <s v="19"/>
    <x v="3"/>
    <s v="ENGIEP"/>
    <s v="53201207"/>
    <s v="53201207"/>
    <s v="TV"/>
    <s v="TV21"/>
    <s v="S"/>
    <n v="185"/>
    <n v="273.40800000000002"/>
    <n v="35501.038"/>
    <n v="90617.48"/>
    <n v="126118.518"/>
    <n v="0"/>
    <n v="665.73"/>
    <n v="19.82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6118.518"/>
    <n v="126.11851799999999"/>
    <m/>
    <n v="24.791666666666668"/>
    <n v="23.375499999999999"/>
    <n v="893.11"/>
    <n v="0"/>
    <n v="48"/>
    <s v="BASE DE DATOS"/>
  </r>
  <r>
    <s v="19"/>
    <x v="3"/>
    <s v="ENGIEP"/>
    <s v="53201207"/>
    <s v="53201207"/>
    <s v="TG"/>
    <s v="TG41"/>
    <s v="S"/>
    <n v="73.599999999999994"/>
    <n v="75.03"/>
    <n v="4017.808"/>
    <n v="3619.8589999999999"/>
    <n v="7637.6670000000004"/>
    <n v="264"/>
    <n v="126.93"/>
    <n v="6.93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7637.6670000000004"/>
    <n v="7.6376670000000004"/>
    <m/>
    <n v="6.1333333333333329"/>
    <n v="6.2525000000000004"/>
    <n v="893.11"/>
    <n v="-9.0949470177292824E-13"/>
    <n v="48"/>
    <s v="BASE DE DATOS"/>
  </r>
  <r>
    <s v="19"/>
    <x v="2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2"/>
    <s v="ELSM"/>
    <s v="53024517"/>
    <s v="53024517"/>
    <s v="EL"/>
    <s v="G1"/>
    <s v="S"/>
    <n v="9.6"/>
    <n v="9.3409999999999993"/>
    <n v="1152.83"/>
    <n v="4611.3"/>
    <n v="5764.13"/>
    <n v="0"/>
    <n v="674.62"/>
    <n v="69.38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764.13"/>
    <n v="5.7641299999999998"/>
    <m/>
    <n v="0.79999999999999993"/>
    <n v="0.77841666666666665"/>
    <n v="18.695180000000001"/>
    <n v="0"/>
    <n v="19"/>
    <s v="BASE DE DATOS"/>
  </r>
  <r>
    <s v="19"/>
    <x v="2"/>
    <s v="ELSM"/>
    <s v="53024517"/>
    <s v="53024517"/>
    <s v="EL"/>
    <s v="G2"/>
    <s v="S"/>
    <n v="9.6"/>
    <n v="9.3409999999999993"/>
    <n v="1116.31"/>
    <n v="4465.22"/>
    <n v="5581.53"/>
    <n v="0"/>
    <n v="653.20000000000005"/>
    <n v="90.8"/>
    <n v="0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581.53"/>
    <n v="5.5815299999999999"/>
    <m/>
    <n v="0.79999999999999993"/>
    <n v="0.77841666666666665"/>
    <n v="18.695180000000001"/>
    <n v="9.0949470177292824E-13"/>
    <n v="19"/>
    <s v="BASE DE DATOS"/>
  </r>
  <r>
    <s v="19"/>
    <x v="1"/>
    <s v="ENEPIU"/>
    <s v="33024793"/>
    <s v="33024793"/>
    <s v="TG"/>
    <s v="Unidad TG-6"/>
    <s v="N"/>
    <n v="51.39"/>
    <n v="51.28"/>
    <n v="19.899999999999999"/>
    <n v="99.87"/>
    <n v="119.77"/>
    <n v="0"/>
    <n v="2.88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19.77"/>
    <n v="0.11977"/>
    <m/>
    <n v="4.2824999999999998"/>
    <n v="4.230666666666667"/>
    <n v="51.709000000000003"/>
    <n v="1.4210854715202004E-14"/>
    <n v="45"/>
    <s v="BASE DE DATOS"/>
  </r>
  <r>
    <s v="19"/>
    <x v="1"/>
    <s v="ENEPIU"/>
    <s v="33070996"/>
    <s v="33070996"/>
    <s v="TG"/>
    <s v="Unid. TG-4"/>
    <s v="S"/>
    <n v="101.3"/>
    <n v="105.947"/>
    <n v="11337.12"/>
    <n v="29943.119999999999"/>
    <n v="41280.239999999998"/>
    <n v="25.92"/>
    <n v="646.08000000000004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41280.239999999998"/>
    <n v="41.280239999999999"/>
    <m/>
    <n v="8.4416666666666664"/>
    <n v="8.8289166666666663"/>
    <n v="103.69"/>
    <n v="0"/>
    <n v="45"/>
    <s v="BASE DE DATOS"/>
  </r>
  <r>
    <s v="19"/>
    <x v="1"/>
    <s v="ENEPIU"/>
    <s v="33282311"/>
    <s v="33282311"/>
    <s v="TG"/>
    <s v="Unid. TG-5"/>
    <s v="S"/>
    <n v="177.65"/>
    <n v="187.46199999999999"/>
    <n v="243.31"/>
    <n v="990.03"/>
    <n v="1233.3399999999999"/>
    <n v="0"/>
    <n v="13.57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233.3399999999999"/>
    <n v="1.2333399999999999"/>
    <m/>
    <n v="14.804166666666667"/>
    <n v="15.621833333333333"/>
    <n v="191.06"/>
    <n v="0"/>
    <n v="45"/>
    <s v="BASE DE DATOS"/>
  </r>
  <r>
    <s v="19"/>
    <x v="2"/>
    <s v="ENEPIU"/>
    <s v="33024793"/>
    <s v="33024793"/>
    <s v="TG"/>
    <s v="Unidad TG-6"/>
    <s v="N"/>
    <n v="51.39"/>
    <n v="51.28"/>
    <n v="188.35"/>
    <n v="713.2"/>
    <n v="901.55"/>
    <n v="0"/>
    <n v="23.72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901.55"/>
    <n v="0.90154999999999996"/>
    <m/>
    <n v="4.2824999999999998"/>
    <n v="4.230666666666667"/>
    <n v="51.709000000000003"/>
    <n v="1.1368683772161603E-13"/>
    <n v="45"/>
    <s v="BASE DE DATOS"/>
  </r>
  <r>
    <s v="19"/>
    <x v="2"/>
    <s v="ENEPIU"/>
    <s v="33070996"/>
    <s v="33070996"/>
    <s v="TG"/>
    <s v="Unid. TG-4"/>
    <s v="S"/>
    <n v="101.3"/>
    <n v="105.947"/>
    <n v="8093.62"/>
    <n v="18665.32"/>
    <n v="26758.94"/>
    <n v="281.47000000000003"/>
    <n v="462.53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26758.94"/>
    <n v="26.758939999999999"/>
    <m/>
    <n v="8.4416666666666664"/>
    <n v="8.8289166666666663"/>
    <n v="103.69"/>
    <n v="0"/>
    <n v="45"/>
    <s v="BASE DE DATOS"/>
  </r>
  <r>
    <s v="19"/>
    <x v="2"/>
    <s v="ENEPIU"/>
    <s v="33282311"/>
    <s v="33282311"/>
    <s v="TG"/>
    <s v="Unid. TG-5"/>
    <s v="S"/>
    <n v="177.65"/>
    <n v="187.46199999999999"/>
    <n v="4045.34"/>
    <n v="8810.76"/>
    <n v="12856.1"/>
    <n v="0"/>
    <n v="177.45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2856.1"/>
    <n v="12.8561"/>
    <m/>
    <n v="14.804166666666667"/>
    <n v="15.621833333333333"/>
    <n v="191.06"/>
    <n v="0"/>
    <n v="45"/>
    <s v="BASE DE DATOS"/>
  </r>
  <r>
    <s v="19"/>
    <x v="3"/>
    <s v="ENEPIU"/>
    <s v="33024793"/>
    <s v="33024793"/>
    <s v="TG"/>
    <s v="Unidad TG-6"/>
    <s v="N"/>
    <n v="51.39"/>
    <n v="51.28"/>
    <n v="1688.08"/>
    <n v="5671.29"/>
    <n v="7359.37"/>
    <n v="0"/>
    <n v="159.08000000000001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7359.37"/>
    <n v="7.3593700000000002"/>
    <m/>
    <n v="4.2824999999999998"/>
    <n v="4.230666666666667"/>
    <n v="51.709000000000003"/>
    <n v="0"/>
    <n v="45"/>
    <s v="BASE DE DATOS"/>
  </r>
  <r>
    <s v="19"/>
    <x v="3"/>
    <s v="ENEPIU"/>
    <s v="33070996"/>
    <s v="33070996"/>
    <s v="TG"/>
    <s v="Unid. TG-4"/>
    <s v="S"/>
    <n v="101.3"/>
    <n v="105.947"/>
    <n v="131.07"/>
    <n v="632.09"/>
    <n v="763.16"/>
    <n v="681.68"/>
    <n v="38.32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763.16"/>
    <n v="0.76315999999999995"/>
    <m/>
    <n v="8.4416666666666664"/>
    <n v="8.8289166666666663"/>
    <n v="103.69"/>
    <n v="1.1368683772161603E-13"/>
    <n v="45"/>
    <s v="BASE DE DATOS"/>
  </r>
  <r>
    <s v="19"/>
    <x v="3"/>
    <s v="ENEPIU"/>
    <s v="33282311"/>
    <s v="33282311"/>
    <s v="TG"/>
    <s v="Unid. TG-5"/>
    <s v="S"/>
    <n v="177.65"/>
    <n v="187.46199999999999"/>
    <n v="9327.42"/>
    <n v="21904.61"/>
    <n v="31232.03"/>
    <n v="0"/>
    <n v="413.63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31232.03"/>
    <n v="31.232029999999998"/>
    <m/>
    <n v="14.804166666666667"/>
    <n v="15.621833333333333"/>
    <n v="191.06"/>
    <n v="0"/>
    <n v="45"/>
    <s v="BASE DE DATOS"/>
  </r>
  <r>
    <s v="19"/>
    <x v="4"/>
    <s v="FENIXP"/>
    <s v="33162508"/>
    <s v="33162508"/>
    <s v="CC"/>
    <s v="TG11"/>
    <s v="S"/>
    <n v="193.4"/>
    <n v="190.15199999999999"/>
    <n v="23338.777999999998"/>
    <n v="108382.936"/>
    <n v="131721.71400000001"/>
    <n v="0"/>
    <n v="739.5"/>
    <n v="4.5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1721.71400000001"/>
    <n v="131.72171400000002"/>
    <m/>
    <n v="16.116666666666667"/>
    <n v="15.845999999999998"/>
    <n v="566.31399999999996"/>
    <n v="0"/>
    <n v="49"/>
    <s v="BASE DE DATOS"/>
  </r>
  <r>
    <s v="19"/>
    <x v="4"/>
    <s v="FENIXP"/>
    <s v="33162508"/>
    <s v="33162508"/>
    <s v="CC"/>
    <s v="TG12"/>
    <s v="S"/>
    <n v="193.4"/>
    <n v="187.631"/>
    <n v="22238.221000000001"/>
    <n v="104963.00199999999"/>
    <n v="127201.223"/>
    <n v="0"/>
    <n v="716.5"/>
    <n v="27.5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7201.223"/>
    <n v="127.201223"/>
    <m/>
    <n v="16.116666666666667"/>
    <n v="15.635916666666667"/>
    <n v="566.31399999999996"/>
    <n v="0"/>
    <n v="49"/>
    <s v="BASE DE DATOS"/>
  </r>
  <r>
    <s v="19"/>
    <x v="4"/>
    <s v="FENIXP"/>
    <s v="33162508"/>
    <s v="33162508"/>
    <s v="CC"/>
    <s v="TV10"/>
    <s v="S"/>
    <n v="192"/>
    <n v="189.40899999999999"/>
    <n v="23263.308000000001"/>
    <n v="109435.303"/>
    <n v="132698.611"/>
    <n v="0"/>
    <n v="743.75"/>
    <n v="0.25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2698.611"/>
    <n v="132.698611"/>
    <m/>
    <n v="16"/>
    <n v="15.784083333333333"/>
    <n v="566.31399999999996"/>
    <n v="0"/>
    <n v="49"/>
    <s v="BASE DE DATOS"/>
  </r>
  <r>
    <s v="19"/>
    <x v="0"/>
    <s v="TCHILC"/>
    <s v="33180209"/>
    <s v="33180209"/>
    <s v="CC"/>
    <s v="G1"/>
    <s v="S"/>
    <n v="300"/>
    <n v="299"/>
    <n v="27440.421999999999"/>
    <n v="116333.20699999999"/>
    <n v="143773.62899999999"/>
    <n v="224"/>
    <n v="489.9"/>
    <n v="0"/>
    <n v="0.89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43773.62899999999"/>
    <n v="143.773629"/>
    <m/>
    <n v="25"/>
    <n v="24.999166666666667"/>
    <n v="305.48500000000001"/>
    <n v="0"/>
    <n v="81"/>
    <s v="BASE DE DATOS"/>
  </r>
  <r>
    <s v="19"/>
    <x v="1"/>
    <s v="TCHILC"/>
    <s v="33180209"/>
    <s v="33180209"/>
    <s v="CC"/>
    <s v="G1"/>
    <s v="S"/>
    <n v="300"/>
    <n v="300"/>
    <n v="24013.496999999999"/>
    <n v="93041.951000000001"/>
    <n v="117055.448"/>
    <n v="228"/>
    <n v="467"/>
    <n v="0"/>
    <n v="0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7055.448"/>
    <n v="117.055448"/>
    <m/>
    <n v="25"/>
    <n v="24.999166666666667"/>
    <n v="305.48500000000001"/>
    <n v="0"/>
    <n v="81"/>
    <s v="BASE DE DATOS"/>
  </r>
  <r>
    <s v="19"/>
    <x v="2"/>
    <s v="TCHILC"/>
    <s v="33180209"/>
    <s v="33180209"/>
    <s v="CC"/>
    <s v="G1"/>
    <s v="S"/>
    <n v="300"/>
    <n v="299"/>
    <n v="34950.114000000001"/>
    <n v="142935.446"/>
    <n v="177885.56"/>
    <n v="60"/>
    <n v="660"/>
    <n v="0"/>
    <n v="0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7885.56"/>
    <n v="177.88556"/>
    <m/>
    <n v="25"/>
    <n v="24.999166666666667"/>
    <n v="305.48500000000001"/>
    <n v="0"/>
    <n v="81"/>
    <s v="BASE DE DATOS"/>
  </r>
  <r>
    <s v="19"/>
    <x v="3"/>
    <s v="TCHILC"/>
    <s v="33180209"/>
    <s v="33180209"/>
    <s v="CC"/>
    <s v="G1"/>
    <s v="S"/>
    <n v="300"/>
    <n v="299.99900000000002"/>
    <n v="26042.902999999998"/>
    <n v="145953.08100000001"/>
    <n v="171995.984"/>
    <n v="80"/>
    <n v="644"/>
    <n v="0"/>
    <n v="0.96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1995.984"/>
    <n v="171.99598399999999"/>
    <m/>
    <n v="25"/>
    <n v="24.999166666666667"/>
    <n v="305.48500000000001"/>
    <n v="0"/>
    <n v="81"/>
    <s v="BASE DE DATOS"/>
  </r>
  <r>
    <s v="19"/>
    <x v="4"/>
    <s v="TCHILC"/>
    <s v="33180209"/>
    <s v="33180209"/>
    <s v="CC"/>
    <s v="G1"/>
    <s v="S"/>
    <n v="300"/>
    <n v="299.99900000000002"/>
    <n v="24138.344000000001"/>
    <n v="117756.569"/>
    <n v="141894.913"/>
    <n v="240"/>
    <n v="475"/>
    <n v="0"/>
    <n v="0.09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41894.913"/>
    <n v="141.894913"/>
    <m/>
    <n v="25"/>
    <n v="24.999166666666667"/>
    <n v="305.48500000000001"/>
    <n v="0"/>
    <n v="81"/>
    <s v="BASE DE DATOS"/>
  </r>
  <r>
    <s v="19"/>
    <x v="5"/>
    <s v="TCHILC"/>
    <s v="33180209"/>
    <s v="33180209"/>
    <s v="CC"/>
    <s v="G1"/>
    <s v="S"/>
    <n v="300"/>
    <n v="299.85199999999998"/>
    <n v="20956.96"/>
    <n v="104564.07399999999"/>
    <n v="125521.034"/>
    <n v="285.18"/>
    <n v="425"/>
    <n v="0"/>
    <n v="0.9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5521.034"/>
    <n v="125.521034"/>
    <m/>
    <n v="25"/>
    <n v="24.999166666666667"/>
    <n v="305.48500000000001"/>
    <n v="-1.4551915228366852E-11"/>
    <n v="81"/>
    <s v="BASE DE DATOS"/>
  </r>
  <r>
    <s v="19"/>
    <x v="8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8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8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8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8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8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8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8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8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8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8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8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8"/>
    <s v="ELNO"/>
    <s v="33281811"/>
    <s v="33281811"/>
    <s v="TG"/>
    <s v="TG01"/>
    <s v="S"/>
    <n v="31"/>
    <n v="26.838999999999999"/>
    <n v="3288.8409999999999"/>
    <n v="15768.205"/>
    <n v="19057.045999999998"/>
    <n v="0"/>
    <n v="720"/>
    <n v="720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9057.045999999998"/>
    <n v="19.057046"/>
    <m/>
    <n v="2.5833333333333335"/>
    <n v="2.2365833333333334"/>
    <n v="29.370999999999999"/>
    <n v="0"/>
    <n v="26"/>
    <s v="BASE DE DATOS"/>
  </r>
  <r>
    <s v="19"/>
    <x v="9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9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9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9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9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9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9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9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9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9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9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9"/>
    <s v="ELNO"/>
    <s v="33281811"/>
    <s v="33281811"/>
    <s v="EL"/>
    <s v="Black start"/>
    <s v="S"/>
    <n v="0.48"/>
    <n v="0.45"/>
    <n v="0"/>
    <n v="0.75"/>
    <n v="0.75"/>
    <n v="683.12"/>
    <n v="60.88"/>
    <n v="60.88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9"/>
    <s v="ELNO"/>
    <s v="33281811"/>
    <s v="33281811"/>
    <s v="TG"/>
    <s v="TG01"/>
    <s v="S"/>
    <n v="31"/>
    <n v="26.838999999999999"/>
    <n v="3162.5790000000002"/>
    <n v="14030.826999999999"/>
    <n v="17193.405999999999"/>
    <n v="121.45"/>
    <n v="622.54999999999995"/>
    <n v="622.54999999999995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7193.405999999999"/>
    <n v="17.193406"/>
    <m/>
    <n v="2.5833333333333335"/>
    <n v="2.2365833333333334"/>
    <n v="29.370999999999999"/>
    <n v="0"/>
    <n v="26"/>
    <s v="BASE DE DATOS"/>
  </r>
  <r>
    <s v="19"/>
    <x v="4"/>
    <s v="ELSE"/>
    <s v="23005600"/>
    <s v="23005600"/>
    <s v="EL"/>
    <s v="CUMMINS-7"/>
    <s v="S"/>
    <n v="1.82"/>
    <n v="1.2"/>
    <n v="3.3580000000000001"/>
    <n v="12.759"/>
    <n v="16.117000000000001"/>
    <n v="0"/>
    <n v="34"/>
    <n v="710"/>
    <n v="4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16.117000000000001"/>
    <n v="1.6116999999999999E-2"/>
    <m/>
    <n v="0.15166666666666667"/>
    <n v="9.9999999999999992E-2"/>
    <n v="0.83"/>
    <n v="0"/>
    <n v="22"/>
    <s v="BASE DE DATOS"/>
  </r>
  <r>
    <s v="19"/>
    <x v="4"/>
    <s v="ELSE"/>
    <s v="23006600"/>
    <s v="23006600"/>
    <s v="EL"/>
    <s v="Cummins_Ottomotores"/>
    <s v="S"/>
    <n v="0.8"/>
    <n v="0.45"/>
    <n v="0"/>
    <n v="0"/>
    <n v="0"/>
    <n v="0"/>
    <n v="0"/>
    <n v="744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"/>
    <n v="0"/>
    <m/>
    <n v="6.6666666666666666E-2"/>
    <n v="3.7499999999999999E-2"/>
    <n v="0.45"/>
    <n v="0"/>
    <n v="22"/>
    <s v="BASE DE DATOS"/>
  </r>
  <r>
    <s v="19"/>
    <x v="5"/>
    <s v="ELSE"/>
    <s v="23005600"/>
    <s v="23005600"/>
    <s v="EL"/>
    <s v="CUMMINS-7"/>
    <s v="S"/>
    <n v="1.82"/>
    <n v="1.2"/>
    <n v="5.806"/>
    <n v="22.065000000000001"/>
    <n v="27.870999999999999"/>
    <n v="0"/>
    <n v="82"/>
    <n v="638"/>
    <n v="8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27.870999999999999"/>
    <n v="2.7871E-2"/>
    <m/>
    <n v="0.15166666666666667"/>
    <n v="9.9999999999999992E-2"/>
    <n v="0.83"/>
    <n v="3.5527136788005009E-15"/>
    <n v="22"/>
    <s v="BASE DE DATOS"/>
  </r>
  <r>
    <s v="19"/>
    <x v="5"/>
    <s v="ELSE"/>
    <s v="23006600"/>
    <s v="23006600"/>
    <s v="EL"/>
    <s v="Cummins_Ottomotores"/>
    <s v="S"/>
    <n v="0.8"/>
    <n v="0.45"/>
    <n v="0"/>
    <n v="0"/>
    <n v="0"/>
    <n v="0"/>
    <n v="0"/>
    <n v="720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"/>
    <n v="0"/>
    <m/>
    <n v="6.6666666666666666E-2"/>
    <n v="3.7499999999999999E-2"/>
    <n v="0.45"/>
    <n v="0"/>
    <n v="22"/>
    <s v="BASE DE DATOS"/>
  </r>
  <r>
    <s v="19"/>
    <x v="6"/>
    <s v="ELSE"/>
    <s v="23005600"/>
    <s v="23005600"/>
    <s v="EL"/>
    <s v="CUMMINS-7"/>
    <s v="S"/>
    <n v="1.82"/>
    <n v="1.2"/>
    <n v="4.798"/>
    <n v="18.231000000000002"/>
    <n v="23.029"/>
    <n v="0"/>
    <n v="89"/>
    <n v="655"/>
    <n v="9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23.029"/>
    <n v="2.3029000000000001E-2"/>
    <m/>
    <n v="0.15166666666666667"/>
    <n v="9.9999999999999992E-2"/>
    <n v="0.83"/>
    <n v="3.5527136788005009E-15"/>
    <n v="22"/>
    <s v="BASE DE DATOS"/>
  </r>
  <r>
    <s v="19"/>
    <x v="6"/>
    <s v="ELSE"/>
    <s v="23006600"/>
    <s v="23006600"/>
    <s v="EL"/>
    <s v="Cummins_Ottomotores"/>
    <s v="S"/>
    <n v="0.8"/>
    <n v="0.45"/>
    <n v="0.28000000000000003"/>
    <n v="1.0649999999999999"/>
    <n v="1.345"/>
    <n v="0"/>
    <n v="5"/>
    <n v="739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1.345"/>
    <n v="1.3450000000000001E-3"/>
    <m/>
    <n v="6.6666666666666666E-2"/>
    <n v="3.7499999999999999E-2"/>
    <n v="0.45"/>
    <n v="0"/>
    <n v="22"/>
    <s v="BASE DE DATOS"/>
  </r>
  <r>
    <s v="19"/>
    <x v="7"/>
    <s v="ELSE"/>
    <s v="23005600"/>
    <s v="23005600"/>
    <s v="EL"/>
    <s v="CUMMINS-7"/>
    <s v="S"/>
    <n v="1.82"/>
    <n v="1.2"/>
    <n v="12.728999999999999"/>
    <n v="48.372"/>
    <n v="61.100999999999999"/>
    <n v="0"/>
    <n v="161"/>
    <n v="583"/>
    <n v="24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61.100999999999999"/>
    <n v="6.1101000000000003E-2"/>
    <m/>
    <n v="0.15166666666666667"/>
    <n v="9.9999999999999992E-2"/>
    <n v="0.83"/>
    <n v="0"/>
    <n v="22"/>
    <s v="BASE DE DATOS"/>
  </r>
  <r>
    <s v="19"/>
    <x v="7"/>
    <s v="ELSE"/>
    <s v="23006600"/>
    <s v="23006600"/>
    <s v="EL"/>
    <s v="Cummins_Ottomotores"/>
    <s v="S"/>
    <n v="0.8"/>
    <n v="0.45"/>
    <n v="0.45600000000000002"/>
    <n v="1.7310000000000001"/>
    <n v="2.1869999999999998"/>
    <n v="0"/>
    <n v="5"/>
    <n v="739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2.1869999999999998"/>
    <n v="2.1869999999999997E-3"/>
    <m/>
    <n v="6.6666666666666666E-2"/>
    <n v="3.7499999999999999E-2"/>
    <n v="0.45"/>
    <n v="4.4408920985006262E-16"/>
    <n v="22"/>
    <s v="BASE DE DATOS"/>
  </r>
  <r>
    <s v="19"/>
    <x v="8"/>
    <s v="ELSE"/>
    <s v="23005600"/>
    <s v="23005600"/>
    <s v="EL"/>
    <s v="CUMMINS-7"/>
    <s v="S"/>
    <n v="1.82"/>
    <n v="1.2"/>
    <n v="8.6"/>
    <n v="32.677999999999997"/>
    <n v="41.277999999999999"/>
    <n v="0"/>
    <n v="105"/>
    <n v="615"/>
    <n v="8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41.277999999999999"/>
    <n v="4.1277999999999995E-2"/>
    <m/>
    <n v="0.15166666666666667"/>
    <n v="9.9999999999999992E-2"/>
    <n v="0.83"/>
    <n v="0"/>
    <n v="22"/>
    <s v="BASE DE DATOS"/>
  </r>
  <r>
    <s v="19"/>
    <x v="8"/>
    <s v="ELSE"/>
    <s v="23006600"/>
    <s v="23006600"/>
    <s v="EL"/>
    <s v="Cummins_Ottomotores"/>
    <s v="S"/>
    <n v="0.8"/>
    <n v="0.45"/>
    <n v="0.11"/>
    <n v="0.42"/>
    <n v="0.53"/>
    <n v="0"/>
    <n v="2"/>
    <n v="718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.53"/>
    <n v="5.2999999999999998E-4"/>
    <m/>
    <n v="6.6666666666666666E-2"/>
    <n v="3.7499999999999999E-2"/>
    <n v="0.45"/>
    <n v="0"/>
    <n v="22"/>
    <s v="BASE DE DATOS"/>
  </r>
  <r>
    <s v="19"/>
    <x v="2"/>
    <s v="ENEDIS"/>
    <s v="53014599"/>
    <s v="53014599"/>
    <s v="EL"/>
    <s v="Kumins170kW"/>
    <s v="S"/>
    <n v="0.17"/>
    <n v="0.15"/>
    <n v="0"/>
    <n v="0.51300000000000001"/>
    <n v="0.51300000000000001"/>
    <n v="0"/>
    <n v="3"/>
    <n v="0"/>
    <n v="0"/>
    <m/>
    <x v="1"/>
    <s v="ENEDIS53014599Kumins170kWEL"/>
    <s v="ENEL Distribución Perú S.A.A."/>
    <s v="ENEL DISTRIBUCION"/>
    <x v="21"/>
    <s v="C. T. Ravira-Pacaraos"/>
    <x v="78"/>
    <s v="EL"/>
    <x v="0"/>
    <s v="Kumins170kW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0.51300000000000001"/>
    <n v="5.13E-4"/>
    <m/>
    <n v="8.5000000000000006E-2"/>
    <n v="7.4999999999999997E-2"/>
    <n v="0.52"/>
    <n v="0"/>
    <n v="43"/>
    <s v="BASE DE DATOS"/>
  </r>
  <r>
    <s v="19"/>
    <x v="8"/>
    <s v="KALLPA"/>
    <s v="33145006"/>
    <s v="33145006"/>
    <s v="TG"/>
    <s v="TG1"/>
    <s v="S"/>
    <n v="187.07300000000001"/>
    <n v="187.07300000000001"/>
    <n v="21214.488000000001"/>
    <n v="99370.072"/>
    <n v="120584.56"/>
    <n v="0"/>
    <n v="720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0584.56"/>
    <n v="120.58456"/>
    <m/>
    <n v="15"/>
    <n v="15.589416666666667"/>
    <n v="863.41700000000003"/>
    <n v="0"/>
    <n v="63"/>
    <s v="BASE DE DATOS"/>
  </r>
  <r>
    <s v="19"/>
    <x v="8"/>
    <s v="KALLPA"/>
    <s v="33145006"/>
    <s v="33145006"/>
    <s v="TG"/>
    <s v="TG2"/>
    <s v="S"/>
    <n v="191.429"/>
    <n v="191.429"/>
    <n v="21384.286"/>
    <n v="100210.606"/>
    <n v="121594.89200000001"/>
    <n v="0"/>
    <n v="720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1594.89200000001"/>
    <n v="121.594892"/>
    <m/>
    <n v="18"/>
    <n v="15.952416666666666"/>
    <n v="863.41700000000003"/>
    <n v="-1.4551915228366852E-11"/>
    <n v="63"/>
    <s v="BASE DE DATOS"/>
  </r>
  <r>
    <s v="19"/>
    <x v="8"/>
    <s v="KALLPA"/>
    <s v="33145006"/>
    <s v="33145006"/>
    <s v="TG"/>
    <s v="TG3"/>
    <s v="S"/>
    <n v="193.74799999999999"/>
    <n v="193.74799999999999"/>
    <n v="21375.356"/>
    <n v="99081.520999999993"/>
    <n v="120456.87699999999"/>
    <n v="5.43"/>
    <n v="714.4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0456.87699999999"/>
    <n v="120.45687699999999"/>
    <m/>
    <n v="19.416666666666668"/>
    <n v="16.145666666666667"/>
    <n v="863.41700000000003"/>
    <n v="0"/>
    <n v="63"/>
    <s v="BASE DE DATOS"/>
  </r>
  <r>
    <s v="19"/>
    <x v="8"/>
    <s v="KALLPA"/>
    <s v="33170108"/>
    <s v="33170108"/>
    <s v="TG"/>
    <s v="TG5"/>
    <s v="S"/>
    <n v="195.428"/>
    <n v="195.428"/>
    <n v="14036.712"/>
    <n v="67399.494000000006"/>
    <n v="81436.206000000006"/>
    <n v="71.7"/>
    <n v="459.45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1436.206000000006"/>
    <n v="81.436205999999999"/>
    <m/>
    <n v="16.041666666666668"/>
    <n v="16.285666666666668"/>
    <n v="195.428"/>
    <n v="0"/>
    <n v="63"/>
    <s v="BASE DE DATOS"/>
  </r>
  <r>
    <s v="19"/>
    <x v="8"/>
    <s v="KALLPA"/>
    <s v="33145006"/>
    <s v="33145006"/>
    <s v="TV"/>
    <s v="TV"/>
    <s v="S"/>
    <n v="291.16699999999997"/>
    <n v="291.16699999999997"/>
    <n v="33868.144999999997"/>
    <n v="159652.44699999999"/>
    <n v="193520.592"/>
    <n v="0"/>
    <n v="720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93520.592"/>
    <n v="193.52059199999999"/>
    <m/>
    <n v="29.166666666666668"/>
    <n v="24.263916666666663"/>
    <n v="863.41700000000003"/>
    <n v="-2.9103830456733704E-11"/>
    <n v="63"/>
    <s v="BASE DE DATOS"/>
  </r>
  <r>
    <s v="19"/>
    <x v="3"/>
    <s v="TSELVA"/>
    <s v="33051895"/>
    <s v="33051895"/>
    <s v="TG"/>
    <s v="TG1"/>
    <s v="S"/>
    <n v="101.32"/>
    <n v="90.051000000000002"/>
    <n v="0"/>
    <n v="0"/>
    <n v="0"/>
    <n v="0"/>
    <n v="0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0"/>
    <n v="0"/>
    <m/>
    <n v="8.4433333333333334"/>
    <n v="7.5042499999999999"/>
    <n v="378.50200000000001"/>
    <n v="0"/>
    <n v="82"/>
    <s v="BASE DE DATOS"/>
  </r>
  <r>
    <s v="19"/>
    <x v="3"/>
    <s v="TSELVA"/>
    <s v="33051895"/>
    <s v="33051895"/>
    <s v="TG"/>
    <s v="TG2"/>
    <s v="S"/>
    <n v="101.32"/>
    <n v="85.995999999999995"/>
    <n v="1468.711"/>
    <n v="6697.0429999999997"/>
    <n v="8165.7539999999999"/>
    <n v="0"/>
    <n v="124.08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8165.7539999999999"/>
    <n v="8.1657539999999997"/>
    <m/>
    <n v="8.4433333333333334"/>
    <n v="7.1663333333333332"/>
    <n v="378.50200000000001"/>
    <n v="0"/>
    <n v="82"/>
    <s v="BASE DE DATOS"/>
  </r>
  <r>
    <s v="19"/>
    <x v="4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4"/>
    <s v="UCAYAL"/>
    <s v="23201005"/>
    <s v="23201005"/>
    <s v="EL"/>
    <s v="CAT 3512"/>
    <s v="S"/>
    <n v="0.5"/>
    <n v="0.3"/>
    <n v="5.58"/>
    <n v="27.53"/>
    <n v="33.11"/>
    <n v="0"/>
    <n v="321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3.11"/>
    <n v="3.3110000000000001E-2"/>
    <m/>
    <n v="4.1666666666666664E-2"/>
    <n v="2.4999999999999998E-2"/>
    <n v="0.8"/>
    <n v="0"/>
    <n v="23"/>
    <s v="BASE DE DATOS"/>
  </r>
  <r>
    <s v="19"/>
    <x v="4"/>
    <s v="UCAYAL"/>
    <s v="23201005"/>
    <s v="23201005"/>
    <s v="EL"/>
    <s v="CUMMINS"/>
    <s v="S"/>
    <n v="1"/>
    <n v="0.9"/>
    <n v="32.625"/>
    <n v="1.393"/>
    <n v="34.018000000000001"/>
    <n v="0"/>
    <n v="69"/>
    <n v="0"/>
    <n v="4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4.018000000000001"/>
    <n v="3.4018E-2"/>
    <m/>
    <n v="8.3333333333333329E-2"/>
    <n v="7.4999999999999997E-2"/>
    <n v="0.8"/>
    <n v="0"/>
    <n v="23"/>
    <s v="BASE DE DATOS"/>
  </r>
  <r>
    <s v="19"/>
    <x v="4"/>
    <s v="UCAYAL"/>
    <s v="23201005"/>
    <s v="23201005"/>
    <s v="EL"/>
    <s v="CAT 3412C-I"/>
    <s v="S"/>
    <n v="0.59099999999999997"/>
    <n v="0.5"/>
    <n v="9.3350000000000009"/>
    <n v="29.244"/>
    <n v="38.579000000000001"/>
    <n v="0"/>
    <n v="131"/>
    <n v="0"/>
    <n v="4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8.579000000000001"/>
    <n v="3.8579000000000002E-2"/>
    <m/>
    <n v="4.9249999999999995E-2"/>
    <n v="4.1666666666666664E-2"/>
    <n v="0.8"/>
    <n v="0"/>
    <n v="23"/>
    <s v="BASE DE DATOS"/>
  </r>
  <r>
    <s v="19"/>
    <x v="4"/>
    <s v="UCAYAL"/>
    <s v="23201005"/>
    <s v="23201005"/>
    <s v="EL"/>
    <s v="CAT 3412C-II"/>
    <s v="S"/>
    <n v="0.59099999999999997"/>
    <n v="0.5"/>
    <n v="21.460999999999999"/>
    <n v="17.192"/>
    <n v="38.652999999999999"/>
    <n v="0"/>
    <n v="141"/>
    <n v="0"/>
    <n v="4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8.652999999999999"/>
    <n v="3.8653E-2"/>
    <m/>
    <n v="4.9249999999999995E-2"/>
    <n v="4.1666666666666664E-2"/>
    <n v="0.8"/>
    <n v="0"/>
    <n v="23"/>
    <s v="BASE DE DATOS"/>
  </r>
  <r>
    <s v="19"/>
    <x v="4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4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4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4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4"/>
    <s v="UCAYAL"/>
    <s v="53027019"/>
    <s v="53027019"/>
    <s v="EL"/>
    <s v="PERKINS-HCI434D1L"/>
    <s v="S"/>
    <n v="0.316"/>
    <n v="0.3"/>
    <n v="2.8879999999999999"/>
    <n v="5.2290000000000001"/>
    <n v="8.1170000000000009"/>
    <n v="0"/>
    <n v="144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8.1170000000000009"/>
    <n v="8.117000000000001E-3"/>
    <m/>
    <n v="3.5111111111111114E-2"/>
    <n v="3.3333333333333333E-2"/>
    <n v="0.113"/>
    <n v="0"/>
    <n v="23"/>
    <s v="BASE DE DATOS"/>
  </r>
  <r>
    <s v="19"/>
    <x v="4"/>
    <s v="UCAYAL"/>
    <s v="53027019"/>
    <s v="53027019"/>
    <s v="EL"/>
    <s v="PERKINS-MP-2251"/>
    <s v="S"/>
    <n v="0.2"/>
    <n v="0.19600000000000001"/>
    <n v="6.5549999999999997"/>
    <n v="13.775"/>
    <n v="20.329999999999998"/>
    <n v="0"/>
    <n v="362"/>
    <n v="0"/>
    <n v="40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0.329999999999998"/>
    <n v="2.0329999999999997E-2"/>
    <m/>
    <n v="2.2222222222222223E-2"/>
    <n v="2.1777777777777778E-2"/>
    <n v="0.113"/>
    <n v="0"/>
    <n v="23"/>
    <s v="BASE DE DATOS"/>
  </r>
  <r>
    <s v="19"/>
    <x v="4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5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5"/>
    <s v="UCAYAL"/>
    <s v="23201005"/>
    <s v="23201005"/>
    <s v="EL"/>
    <s v="CAT 3512"/>
    <s v="S"/>
    <n v="0.5"/>
    <n v="0.3"/>
    <n v="6.4219999999999997"/>
    <n v="24.888000000000002"/>
    <n v="31.31"/>
    <n v="0"/>
    <n v="300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1.31"/>
    <n v="3.1309999999999998E-2"/>
    <m/>
    <n v="4.1666666666666664E-2"/>
    <n v="2.4999999999999998E-2"/>
    <n v="0.8"/>
    <n v="3.5527136788005009E-15"/>
    <n v="23"/>
    <s v="BASE DE DATOS"/>
  </r>
  <r>
    <s v="19"/>
    <x v="5"/>
    <s v="UCAYAL"/>
    <s v="23201005"/>
    <s v="23201005"/>
    <s v="EL"/>
    <s v="CUMMINS"/>
    <s v="S"/>
    <n v="1"/>
    <n v="0.9"/>
    <n v="46.173000000000002"/>
    <n v="2.35"/>
    <n v="48.523000000000003"/>
    <n v="0"/>
    <n v="85"/>
    <n v="0"/>
    <n v="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8.523000000000003"/>
    <n v="4.8523000000000004E-2"/>
    <m/>
    <n v="8.3333333333333329E-2"/>
    <n v="7.4999999999999997E-2"/>
    <n v="0.8"/>
    <n v="0"/>
    <n v="23"/>
    <s v="BASE DE DATOS"/>
  </r>
  <r>
    <s v="19"/>
    <x v="5"/>
    <s v="UCAYAL"/>
    <s v="23201005"/>
    <s v="23201005"/>
    <s v="EL"/>
    <s v="CAT 3412C-I"/>
    <s v="S"/>
    <n v="0.59099999999999997"/>
    <n v="0.5"/>
    <n v="17.492000000000001"/>
    <n v="2.4"/>
    <n v="19.891999999999999"/>
    <n v="0"/>
    <n v="65"/>
    <n v="0"/>
    <n v="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9.891999999999999"/>
    <n v="1.9892E-2"/>
    <m/>
    <n v="4.9249999999999995E-2"/>
    <n v="4.1666666666666664E-2"/>
    <n v="0.8"/>
    <n v="0"/>
    <n v="23"/>
    <s v="BASE DE DATOS"/>
  </r>
  <r>
    <s v="19"/>
    <x v="5"/>
    <s v="UCAYAL"/>
    <s v="23201005"/>
    <s v="23201005"/>
    <s v="EL"/>
    <s v="CAT 3412C-II"/>
    <s v="S"/>
    <n v="0.59099999999999997"/>
    <n v="0.5"/>
    <n v="23.006"/>
    <n v="61.201999999999998"/>
    <n v="84.207999999999998"/>
    <n v="0"/>
    <n v="268"/>
    <n v="0"/>
    <n v="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84.207999999999998"/>
    <n v="8.4208000000000005E-2"/>
    <m/>
    <n v="4.9249999999999995E-2"/>
    <n v="4.1666666666666664E-2"/>
    <n v="0.8"/>
    <n v="0"/>
    <n v="23"/>
    <s v="BASE DE DATOS"/>
  </r>
  <r>
    <s v="19"/>
    <x v="5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5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5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5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5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5"/>
    <s v="UCAYAL"/>
    <s v="53027019"/>
    <s v="53027019"/>
    <s v="EL"/>
    <s v="PERKINS-HCI434D1L"/>
    <s v="S"/>
    <n v="0.316"/>
    <n v="0.3"/>
    <n v="0.35599999999999998"/>
    <n v="0.50800000000000001"/>
    <n v="0.86399999999999999"/>
    <n v="0"/>
    <n v="16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0.86399999999999999"/>
    <n v="8.6399999999999997E-4"/>
    <m/>
    <n v="3.5111111111111114E-2"/>
    <n v="3.3333333333333333E-2"/>
    <n v="0.113"/>
    <n v="0"/>
    <n v="23"/>
    <s v="BASE DE DATOS"/>
  </r>
  <r>
    <s v="19"/>
    <x v="5"/>
    <s v="UCAYAL"/>
    <s v="53027019"/>
    <s v="53027019"/>
    <s v="EL"/>
    <s v="PERKINS-MP-2251"/>
    <s v="S"/>
    <n v="0.2"/>
    <n v="0.19600000000000001"/>
    <n v="10.852"/>
    <n v="15.772"/>
    <n v="26.623999999999999"/>
    <n v="0"/>
    <n v="471"/>
    <n v="0"/>
    <n v="40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6.623999999999999"/>
    <n v="2.6623999999999998E-2"/>
    <m/>
    <n v="2.2222222222222223E-2"/>
    <n v="2.1777777777777778E-2"/>
    <n v="0.113"/>
    <n v="3.5527136788005009E-15"/>
    <n v="23"/>
    <s v="BASE DE DATOS"/>
  </r>
  <r>
    <s v="19"/>
    <x v="6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6"/>
    <s v="UCAYAL"/>
    <s v="23201005"/>
    <s v="23201005"/>
    <s v="EL"/>
    <s v="CAT 3512"/>
    <s v="S"/>
    <n v="0.5"/>
    <n v="0.3"/>
    <n v="2.93"/>
    <n v="42.1"/>
    <n v="45.03"/>
    <n v="0"/>
    <n v="424"/>
    <n v="0"/>
    <n v="75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45.03"/>
    <n v="4.5030000000000001E-2"/>
    <m/>
    <n v="4.1666666666666664E-2"/>
    <n v="2.4999999999999998E-2"/>
    <n v="0.8"/>
    <n v="0"/>
    <n v="23"/>
    <s v="BASE DE DATOS"/>
  </r>
  <r>
    <s v="19"/>
    <x v="6"/>
    <s v="UCAYAL"/>
    <s v="23201005"/>
    <s v="23201005"/>
    <s v="EL"/>
    <s v="CUMMINS"/>
    <s v="S"/>
    <n v="1"/>
    <n v="0.9"/>
    <n v="34.752000000000002"/>
    <n v="5.14"/>
    <n v="39.892000000000003"/>
    <n v="0"/>
    <n v="69"/>
    <n v="0"/>
    <n v="5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9.892000000000003"/>
    <n v="3.9892000000000004E-2"/>
    <m/>
    <n v="8.3333333333333329E-2"/>
    <n v="7.4999999999999997E-2"/>
    <n v="0.8"/>
    <n v="0"/>
    <n v="23"/>
    <s v="BASE DE DATOS"/>
  </r>
  <r>
    <s v="19"/>
    <x v="6"/>
    <s v="UCAYAL"/>
    <s v="23201005"/>
    <s v="23201005"/>
    <s v="EL"/>
    <s v="CAT 3412C-I"/>
    <s v="S"/>
    <n v="0.59099999999999997"/>
    <n v="0.5"/>
    <n v="28.872"/>
    <n v="15.8"/>
    <n v="44.671999999999997"/>
    <n v="0"/>
    <n v="137"/>
    <n v="0"/>
    <n v="1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4.671999999999997"/>
    <n v="4.4671999999999996E-2"/>
    <m/>
    <n v="4.9249999999999995E-2"/>
    <n v="4.1666666666666664E-2"/>
    <n v="0.8"/>
    <n v="0"/>
    <n v="23"/>
    <s v="BASE DE DATOS"/>
  </r>
  <r>
    <s v="19"/>
    <x v="6"/>
    <s v="UCAYAL"/>
    <s v="23201005"/>
    <s v="23201005"/>
    <s v="EL"/>
    <s v="CAT 3412C-II"/>
    <s v="S"/>
    <n v="0.59099999999999997"/>
    <n v="0.5"/>
    <n v="33.92"/>
    <n v="94.8"/>
    <n v="128.72"/>
    <n v="0"/>
    <n v="367"/>
    <n v="0"/>
    <n v="45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28.72"/>
    <n v="0.12872"/>
    <m/>
    <n v="4.9249999999999995E-2"/>
    <n v="4.1666666666666664E-2"/>
    <n v="0.8"/>
    <n v="0"/>
    <n v="23"/>
    <s v="BASE DE DATOS"/>
  </r>
  <r>
    <s v="19"/>
    <x v="6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6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6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6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6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6"/>
    <s v="UCAYAL"/>
    <s v="53027019"/>
    <s v="53027019"/>
    <s v="EL"/>
    <s v="PERKINS-HCI434D1L"/>
    <s v="S"/>
    <n v="0.316"/>
    <n v="0.3"/>
    <n v="0"/>
    <n v="0"/>
    <n v="0"/>
    <n v="0"/>
    <n v="0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0"/>
    <n v="0"/>
    <m/>
    <n v="3.5111111111111114E-2"/>
    <n v="3.3333333333333333E-2"/>
    <n v="0.113"/>
    <n v="0"/>
    <n v="23"/>
    <s v="BASE DE DATOS"/>
  </r>
  <r>
    <s v="19"/>
    <x v="6"/>
    <s v="UCAYAL"/>
    <s v="53027019"/>
    <s v="53027019"/>
    <s v="EL"/>
    <s v="PERKINS-MP-2251"/>
    <s v="S"/>
    <n v="0.2"/>
    <n v="0.19600000000000001"/>
    <n v="10.683999999999999"/>
    <n v="16.645"/>
    <n v="27.329000000000001"/>
    <n v="0"/>
    <n v="496"/>
    <n v="0"/>
    <n v="40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7.329000000000001"/>
    <n v="2.7328999999999999E-2"/>
    <m/>
    <n v="2.2222222222222223E-2"/>
    <n v="2.1777777777777778E-2"/>
    <n v="0.113"/>
    <n v="0"/>
    <n v="23"/>
    <s v="BASE DE DATOS"/>
  </r>
  <r>
    <s v="19"/>
    <x v="7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7"/>
    <s v="UCAYAL"/>
    <s v="23201005"/>
    <s v="23201005"/>
    <s v="EL"/>
    <s v="CUMMINS"/>
    <s v="S"/>
    <n v="1"/>
    <n v="0.9"/>
    <n v="21.36"/>
    <n v="11.41"/>
    <n v="32.770000000000003"/>
    <n v="0"/>
    <n v="60"/>
    <n v="0"/>
    <n v="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2.770000000000003"/>
    <n v="3.2770000000000001E-2"/>
    <m/>
    <n v="8.3333333333333329E-2"/>
    <n v="7.4999999999999997E-2"/>
    <n v="0.8"/>
    <n v="-7.1054273576010019E-15"/>
    <n v="23"/>
    <s v="BASE DE DATOS"/>
  </r>
  <r>
    <s v="19"/>
    <x v="7"/>
    <s v="UCAYAL"/>
    <s v="23201005"/>
    <s v="23201005"/>
    <s v="EL"/>
    <s v="CAT 3412C-I"/>
    <s v="S"/>
    <n v="0.59099999999999997"/>
    <n v="0.5"/>
    <n v="49.37"/>
    <n v="67.97"/>
    <n v="117.34"/>
    <n v="0"/>
    <n v="323"/>
    <n v="0"/>
    <n v="5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17.34"/>
    <n v="0.11734"/>
    <m/>
    <n v="4.9249999999999995E-2"/>
    <n v="4.1666666666666664E-2"/>
    <n v="0.8"/>
    <n v="0"/>
    <n v="23"/>
    <s v="BASE DE DATOS"/>
  </r>
  <r>
    <s v="19"/>
    <x v="7"/>
    <s v="UCAYAL"/>
    <s v="23201005"/>
    <s v="23201005"/>
    <s v="EL"/>
    <s v="CAT 3412C-II"/>
    <s v="S"/>
    <n v="0.59099999999999997"/>
    <n v="0.5"/>
    <n v="43.92"/>
    <n v="91.86"/>
    <n v="135.78"/>
    <n v="0"/>
    <n v="399"/>
    <n v="0"/>
    <n v="45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35.78"/>
    <n v="0.13578000000000001"/>
    <m/>
    <n v="4.9249999999999995E-2"/>
    <n v="4.1666666666666664E-2"/>
    <n v="0.8"/>
    <n v="0"/>
    <n v="23"/>
    <s v="BASE DE DATOS"/>
  </r>
  <r>
    <s v="19"/>
    <x v="7"/>
    <s v="UCAYAL"/>
    <s v="23201005"/>
    <s v="23201005"/>
    <s v="EL"/>
    <s v="CAT 3512"/>
    <s v="S"/>
    <n v="0.5"/>
    <n v="0.3"/>
    <n v="2.8"/>
    <n v="34.18"/>
    <n v="36.979999999999997"/>
    <n v="0"/>
    <n v="336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6.979999999999997"/>
    <n v="3.6979999999999999E-2"/>
    <m/>
    <n v="4.1666666666666664E-2"/>
    <n v="2.4999999999999998E-2"/>
    <n v="0.8"/>
    <n v="0"/>
    <n v="23"/>
    <s v="BASE DE DATOS"/>
  </r>
  <r>
    <s v="19"/>
    <x v="7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7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7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7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7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7"/>
    <s v="UCAYAL"/>
    <s v="53027019"/>
    <s v="53027019"/>
    <s v="EL"/>
    <s v="PERKINS-HCI434D1L"/>
    <s v="S"/>
    <n v="0.316"/>
    <n v="0.3"/>
    <n v="2.1349999999999998"/>
    <n v="3.653"/>
    <n v="5.7880000000000003"/>
    <n v="0"/>
    <n v="104"/>
    <n v="0"/>
    <n v="2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5.7880000000000003"/>
    <n v="5.7880000000000006E-3"/>
    <m/>
    <n v="3.5111111111111114E-2"/>
    <n v="3.3333333333333333E-2"/>
    <n v="0.113"/>
    <n v="0"/>
    <n v="23"/>
    <s v="BASE DE DATOS"/>
  </r>
  <r>
    <s v="19"/>
    <x v="7"/>
    <s v="UCAYAL"/>
    <s v="53027019"/>
    <s v="53027019"/>
    <s v="EL"/>
    <s v="PERKINS-MP-2251"/>
    <s v="S"/>
    <n v="0.2"/>
    <n v="0.19600000000000001"/>
    <n v="8.4209999999999994"/>
    <n v="13.138"/>
    <n v="21.559000000000001"/>
    <n v="0"/>
    <n v="400"/>
    <n v="0"/>
    <n v="48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1.559000000000001"/>
    <n v="2.1559000000000002E-2"/>
    <m/>
    <n v="2.2222222222222223E-2"/>
    <n v="2.1777777777777778E-2"/>
    <n v="0.113"/>
    <n v="-3.5527136788005009E-15"/>
    <n v="23"/>
    <s v="BASE DE DATOS"/>
  </r>
  <r>
    <s v="19"/>
    <x v="8"/>
    <s v="UCAYAL"/>
    <s v="23201005"/>
    <s v="23201005"/>
    <s v="EL"/>
    <s v="CAT 3512"/>
    <s v="S"/>
    <n v="0.5"/>
    <n v="0.3"/>
    <n v="3.1"/>
    <n v="12.303000000000001"/>
    <n v="15.403"/>
    <n v="0"/>
    <n v="173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15.403"/>
    <n v="1.5403E-2"/>
    <m/>
    <n v="4.1666666666666664E-2"/>
    <n v="2.4999999999999998E-2"/>
    <n v="0.8"/>
    <n v="0"/>
    <n v="23"/>
    <s v="BASE DE DATOS"/>
  </r>
  <r>
    <s v="19"/>
    <x v="8"/>
    <s v="UCAYAL"/>
    <s v="23201005"/>
    <s v="23201005"/>
    <s v="EL"/>
    <s v="CUMMINS"/>
    <s v="S"/>
    <n v="1"/>
    <n v="0.9"/>
    <n v="33.200000000000003"/>
    <n v="24"/>
    <n v="57.2"/>
    <n v="0"/>
    <n v="123"/>
    <n v="0"/>
    <n v="35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57.2"/>
    <n v="5.7200000000000001E-2"/>
    <m/>
    <n v="8.3333333333333329E-2"/>
    <n v="7.4999999999999997E-2"/>
    <n v="0.8"/>
    <n v="0"/>
    <n v="23"/>
    <s v="BASE DE DATOS"/>
  </r>
  <r>
    <s v="19"/>
    <x v="8"/>
    <s v="UCAYAL"/>
    <s v="23201005"/>
    <s v="23201005"/>
    <s v="EL"/>
    <s v="CAT 3412C-I"/>
    <s v="S"/>
    <n v="0.59099999999999997"/>
    <n v="0.5"/>
    <n v="64.709999999999994"/>
    <n v="123.92"/>
    <n v="188.63"/>
    <n v="0"/>
    <n v="509"/>
    <n v="0"/>
    <n v="57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88.63"/>
    <n v="0.18862999999999999"/>
    <m/>
    <n v="4.9249999999999995E-2"/>
    <n v="4.1666666666666664E-2"/>
    <n v="0.8"/>
    <n v="0"/>
    <n v="23"/>
    <s v="BASE DE DATOS"/>
  </r>
  <r>
    <s v="19"/>
    <x v="8"/>
    <s v="UCAYAL"/>
    <s v="23201005"/>
    <s v="23201005"/>
    <s v="EL"/>
    <s v="CAT 3412C-II"/>
    <s v="S"/>
    <n v="0.59099999999999997"/>
    <n v="0.5"/>
    <n v="49.89"/>
    <n v="90.93"/>
    <n v="140.82"/>
    <n v="0"/>
    <n v="418"/>
    <n v="0"/>
    <n v="5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40.82"/>
    <n v="0.14082"/>
    <m/>
    <n v="4.9249999999999995E-2"/>
    <n v="4.1666666666666664E-2"/>
    <n v="0.8"/>
    <n v="0"/>
    <n v="23"/>
    <s v="BASE DE DATOS"/>
  </r>
  <r>
    <s v="19"/>
    <x v="8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8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8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8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8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8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8"/>
    <s v="UCAYAL"/>
    <s v="53027019"/>
    <s v="53027019"/>
    <s v="EL"/>
    <s v="PERKINS-HCI434D1L"/>
    <s v="S"/>
    <n v="0.316"/>
    <n v="0.3"/>
    <n v="0.36299999999999999"/>
    <n v="0.81"/>
    <n v="1.173"/>
    <n v="0"/>
    <n v="24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1.173"/>
    <n v="1.173E-3"/>
    <m/>
    <n v="3.5111111111111114E-2"/>
    <n v="3.3333333333333333E-2"/>
    <n v="0.113"/>
    <n v="0"/>
    <n v="23"/>
    <s v="BASE DE DATOS"/>
  </r>
  <r>
    <s v="19"/>
    <x v="8"/>
    <s v="UCAYAL"/>
    <s v="53027019"/>
    <s v="53027019"/>
    <s v="EL"/>
    <s v="PERKINS-MP-2251"/>
    <s v="S"/>
    <n v="0.2"/>
    <n v="0.19600000000000001"/>
    <n v="10.95"/>
    <n v="16.137"/>
    <n v="27.087"/>
    <n v="0"/>
    <n v="471"/>
    <n v="0"/>
    <n v="48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7.087"/>
    <n v="2.7087E-2"/>
    <m/>
    <n v="2.2222222222222223E-2"/>
    <n v="2.1777777777777778E-2"/>
    <n v="0.113"/>
    <n v="0"/>
    <n v="23"/>
    <s v="BASE DE DATOS"/>
  </r>
  <r>
    <s v="19"/>
    <x v="6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6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6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6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6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6"/>
    <s v="SEAL"/>
    <s v="33013850"/>
    <s v="33013850"/>
    <s v="EL"/>
    <s v="PERKINS 1"/>
    <s v="S"/>
    <n v="0.46"/>
    <n v="0.35"/>
    <n v="35.197000000000003"/>
    <n v="78.174000000000007"/>
    <n v="113.371"/>
    <n v="6.5"/>
    <n v="487"/>
    <n v="0"/>
    <n v="0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3.371"/>
    <n v="0.113371"/>
    <m/>
    <n v="3.8333333333333337E-2"/>
    <n v="2.9166666666666664E-2"/>
    <n v="0.58699999999999997"/>
    <n v="1.4210854715202004E-14"/>
    <n v="77"/>
    <s v="BASE DE DATOS"/>
  </r>
  <r>
    <s v="19"/>
    <x v="6"/>
    <s v="SEAL"/>
    <s v="33013850"/>
    <s v="33013850"/>
    <s v="EL"/>
    <s v="CAT"/>
    <s v="S"/>
    <n v="0.5"/>
    <n v="0.38"/>
    <n v="0"/>
    <n v="8.6709999999999994"/>
    <n v="8.6709999999999994"/>
    <n v="6.5"/>
    <n v="45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8.6709999999999994"/>
    <n v="8.6709999999999999E-3"/>
    <m/>
    <n v="4.1666666666666664E-2"/>
    <n v="3.1666666666666669E-2"/>
    <n v="0.58699999999999997"/>
    <n v="0"/>
    <n v="77"/>
    <s v="BASE DE DATOS"/>
  </r>
  <r>
    <s v="19"/>
    <x v="6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6"/>
    <s v="SEAL"/>
    <s v="33013850"/>
    <s v="33013850"/>
    <s v="EL"/>
    <s v="PERKINS 2"/>
    <s v="S"/>
    <n v="0.46"/>
    <n v="0.35"/>
    <n v="35.159999999999997"/>
    <n v="66.409000000000006"/>
    <n v="101.569"/>
    <n v="6.5"/>
    <n v="437"/>
    <n v="0"/>
    <n v="1.75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1.569"/>
    <n v="0.10156900000000001"/>
    <m/>
    <n v="3.8333333333333337E-2"/>
    <n v="2.9166666666666664E-2"/>
    <n v="0.58699999999999997"/>
    <n v="0"/>
    <n v="77"/>
    <s v="BASE DE DATOS"/>
  </r>
  <r>
    <s v="19"/>
    <x v="6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6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6"/>
    <s v="SEAL"/>
    <s v="33013870"/>
    <s v="33013870"/>
    <s v="EL"/>
    <s v="PERKINS"/>
    <s v="S"/>
    <n v="0.55000000000000004"/>
    <n v="0.3"/>
    <n v="0"/>
    <n v="1.034"/>
    <n v="1.034"/>
    <n v="0"/>
    <n v="7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1.034"/>
    <n v="1.034E-3"/>
    <m/>
    <n v="4.5833333333333337E-2"/>
    <n v="2.4999999999999998E-2"/>
    <n v="0.3"/>
    <n v="0"/>
    <n v="77"/>
    <s v="BASE DE DATOS"/>
  </r>
  <r>
    <s v="19"/>
    <x v="6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6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6"/>
    <s v="SEAL"/>
    <s v="33014010"/>
    <s v="33014010"/>
    <s v="EL"/>
    <s v="CAT 1"/>
    <s v="S"/>
    <n v="0.45"/>
    <n v="0.35"/>
    <n v="0"/>
    <n v="0"/>
    <n v="0"/>
    <n v="0"/>
    <n v="0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6"/>
    <s v="SEAL"/>
    <s v="33014010"/>
    <s v="33014010"/>
    <s v="EL"/>
    <s v="CAT 2"/>
    <s v="S"/>
    <n v="0.45"/>
    <n v="0.35"/>
    <n v="0"/>
    <n v="0"/>
    <n v="0"/>
    <n v="0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6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6"/>
    <s v="SEAL"/>
    <s v="33014010"/>
    <s v="33014010"/>
    <s v="EL"/>
    <s v="AREM 1"/>
    <s v="S"/>
    <n v="0.2"/>
    <n v="0.19500000000000001"/>
    <n v="0"/>
    <n v="0"/>
    <n v="0"/>
    <n v="0"/>
    <n v="0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1.6666666666666666E-2"/>
    <n v="1.6250000000000001E-2"/>
    <n v="0.55500000000000005"/>
    <n v="0"/>
    <n v="77"/>
    <s v="BASE DE DATOS"/>
  </r>
  <r>
    <s v="19"/>
    <x v="6"/>
    <s v="SEAL"/>
    <s v="33014010"/>
    <s v="33014010"/>
    <s v="EL"/>
    <s v="AREM 2"/>
    <s v="S"/>
    <n v="0.1"/>
    <n v="0.09"/>
    <n v="0"/>
    <n v="0"/>
    <n v="0"/>
    <n v="0"/>
    <n v="0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8.3333333333333332E-3"/>
    <n v="7.4999999999999997E-3"/>
    <n v="0.55500000000000005"/>
    <n v="0"/>
    <n v="77"/>
    <s v="BASE DE DATOS"/>
  </r>
  <r>
    <s v="19"/>
    <x v="6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4"/>
    <s v="SUR"/>
    <s v="20092010"/>
    <s v="20092010"/>
    <s v="EL"/>
    <s v="Grupo 1"/>
    <s v="S"/>
    <n v="5.7320000000000002"/>
    <n v="5.7320000000000002"/>
    <n v="781.19"/>
    <n v="2828.739"/>
    <n v="3609.9290000000001"/>
    <n v="0"/>
    <n v="709.77"/>
    <n v="2.0299999999999998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609.9290000000001"/>
    <n v="3.6099290000000002"/>
    <m/>
    <n v="0.47766666666666668"/>
    <n v="0.437"/>
    <n v="22.789000000000001"/>
    <n v="0"/>
    <n v="30"/>
    <s v="BASE DE DATOS"/>
  </r>
  <r>
    <s v="19"/>
    <x v="4"/>
    <s v="SUR"/>
    <s v="20092010"/>
    <s v="20092010"/>
    <s v="EL"/>
    <s v="Grupo 2"/>
    <s v="S"/>
    <n v="5.7320000000000002"/>
    <n v="5.1210000000000004"/>
    <n v="764.22199999999998"/>
    <n v="2722.0320000000002"/>
    <n v="3486.2539999999999"/>
    <n v="0"/>
    <n v="701.93"/>
    <n v="9.82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486.2539999999999"/>
    <n v="3.4862539999999997"/>
    <m/>
    <n v="0.47766666666666668"/>
    <n v="0.42675000000000002"/>
    <n v="22.789000000000001"/>
    <n v="0"/>
    <n v="30"/>
    <s v="BASE DE DATOS"/>
  </r>
  <r>
    <s v="19"/>
    <x v="4"/>
    <s v="SUR"/>
    <s v="20092010"/>
    <s v="20092010"/>
    <s v="EL"/>
    <s v="Grupo 3"/>
    <s v="S"/>
    <n v="5.7320000000000002"/>
    <n v="5.1529999999999996"/>
    <n v="0"/>
    <n v="25.004999999999999"/>
    <n v="25.004999999999999"/>
    <n v="729"/>
    <n v="5.25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5.004999999999999"/>
    <n v="2.5004999999999999E-2"/>
    <m/>
    <n v="0.47766666666666668"/>
    <n v="0.42941666666666661"/>
    <n v="22.789000000000001"/>
    <n v="0"/>
    <n v="30"/>
    <s v="BASE DE DATOS"/>
  </r>
  <r>
    <s v="19"/>
    <x v="4"/>
    <s v="SUR"/>
    <s v="20092010"/>
    <s v="20092010"/>
    <s v="EL"/>
    <s v="Grupo 4"/>
    <s v="S"/>
    <n v="5.7320000000000002"/>
    <n v="5.7320000000000002"/>
    <n v="742.91899999999998"/>
    <n v="2710.2260000000001"/>
    <n v="3453.145"/>
    <n v="0"/>
    <n v="690.55"/>
    <n v="23.78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453.145"/>
    <n v="3.4531450000000001"/>
    <m/>
    <n v="0.47766666666666668"/>
    <n v="0.435"/>
    <n v="22.789000000000001"/>
    <n v="0"/>
    <n v="30"/>
    <s v="BASE DE DATOS"/>
  </r>
  <r>
    <s v="19"/>
    <x v="5"/>
    <s v="SUR"/>
    <s v="20092010"/>
    <s v="20092010"/>
    <s v="EL"/>
    <s v="Grupo 1"/>
    <s v="S"/>
    <n v="5.7320000000000002"/>
    <n v="5.7320000000000002"/>
    <n v="764.86900000000003"/>
    <n v="2876.1379999999999"/>
    <n v="3641.0070000000001"/>
    <n v="5.73"/>
    <n v="714.27"/>
    <n v="0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641.0070000000001"/>
    <n v="3.6410070000000001"/>
    <m/>
    <n v="0.47766666666666668"/>
    <n v="0.437"/>
    <n v="22.789000000000001"/>
    <n v="0"/>
    <n v="30"/>
    <s v="BASE DE DATOS"/>
  </r>
  <r>
    <s v="19"/>
    <x v="5"/>
    <s v="SUR"/>
    <s v="20092010"/>
    <s v="20092010"/>
    <s v="EL"/>
    <s v="Grupo 2"/>
    <s v="S"/>
    <n v="5.7320000000000002"/>
    <n v="5.1210000000000004"/>
    <n v="753.92200000000003"/>
    <n v="2819.4810000000002"/>
    <n v="3573.4029999999998"/>
    <n v="8.7200000000000006"/>
    <n v="711.28"/>
    <n v="0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573.4029999999998"/>
    <n v="3.5734029999999999"/>
    <m/>
    <n v="0.47766666666666668"/>
    <n v="0.42675000000000002"/>
    <n v="22.789000000000001"/>
    <n v="4.5474735088646412E-13"/>
    <n v="30"/>
    <s v="BASE DE DATOS"/>
  </r>
  <r>
    <s v="19"/>
    <x v="5"/>
    <s v="SUR"/>
    <s v="20092010"/>
    <s v="20092010"/>
    <s v="EL"/>
    <s v="Grupo 3"/>
    <s v="S"/>
    <n v="5.7320000000000002"/>
    <n v="5.1529999999999996"/>
    <n v="95.78"/>
    <n v="302.01299999999998"/>
    <n v="397.79300000000001"/>
    <n v="642.15"/>
    <n v="77.849999999999994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97.79300000000001"/>
    <n v="0.39779300000000001"/>
    <m/>
    <n v="0.47766666666666668"/>
    <n v="0.42941666666666661"/>
    <n v="22.789000000000001"/>
    <n v="0"/>
    <n v="30"/>
    <s v="BASE DE DATOS"/>
  </r>
  <r>
    <s v="19"/>
    <x v="5"/>
    <s v="SUR"/>
    <s v="20092010"/>
    <s v="20092010"/>
    <s v="EL"/>
    <s v="Grupo 4"/>
    <s v="S"/>
    <n v="5.7320000000000002"/>
    <n v="5.7320000000000002"/>
    <n v="738.10900000000004"/>
    <n v="2774.221"/>
    <n v="3512.33"/>
    <n v="6.1"/>
    <n v="713.9"/>
    <n v="0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512.33"/>
    <n v="3.51233"/>
    <m/>
    <n v="0.47766666666666668"/>
    <n v="0.435"/>
    <n v="22.789000000000001"/>
    <n v="0"/>
    <n v="30"/>
    <s v="BASE DE DATOS"/>
  </r>
  <r>
    <s v="19"/>
    <x v="6"/>
    <s v="SUR"/>
    <s v="20092010"/>
    <s v="20092010"/>
    <s v="EL"/>
    <s v="Grupo 1"/>
    <s v="S"/>
    <n v="5.7320000000000002"/>
    <n v="5.7320000000000002"/>
    <n v="0"/>
    <n v="0.59699999999999998"/>
    <n v="0.59699999999999998"/>
    <n v="0"/>
    <n v="0.27"/>
    <n v="0.28000000000000003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0.59699999999999998"/>
    <n v="5.9699999999999998E-4"/>
    <m/>
    <n v="0.47766666666666668"/>
    <n v="0.437"/>
    <n v="22.789000000000001"/>
    <n v="0"/>
    <n v="30"/>
    <s v="BASE DE DATOS"/>
  </r>
  <r>
    <s v="19"/>
    <x v="6"/>
    <s v="SUR"/>
    <s v="20092010"/>
    <s v="20092010"/>
    <s v="EL"/>
    <s v="Grupo 2"/>
    <s v="S"/>
    <n v="5.7320000000000002"/>
    <n v="5.1210000000000004"/>
    <n v="0"/>
    <n v="35.893000000000001"/>
    <n v="35.893000000000001"/>
    <n v="495.92"/>
    <n v="8.07"/>
    <n v="0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5.893000000000001"/>
    <n v="3.5893000000000001E-2"/>
    <m/>
    <n v="0.47766666666666668"/>
    <n v="0.42675000000000002"/>
    <n v="22.789000000000001"/>
    <n v="0"/>
    <n v="30"/>
    <s v="BASE DE DATOS"/>
  </r>
  <r>
    <s v="19"/>
    <x v="6"/>
    <s v="SUR"/>
    <s v="20092010"/>
    <s v="20092010"/>
    <s v="EL"/>
    <s v="Grupo 4"/>
    <s v="S"/>
    <n v="5.7320000000000002"/>
    <n v="5.7320000000000002"/>
    <n v="0"/>
    <n v="3.0379999999999998"/>
    <n v="3.0379999999999998"/>
    <n v="0"/>
    <n v="0.85"/>
    <n v="0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.0379999999999998"/>
    <n v="3.0379999999999999E-3"/>
    <m/>
    <n v="0.47766666666666668"/>
    <n v="0.435"/>
    <n v="22.789000000000001"/>
    <n v="0"/>
    <n v="30"/>
    <s v="BASE DE DATOS"/>
  </r>
  <r>
    <s v="19"/>
    <x v="6"/>
    <s v="SUR"/>
    <s v="20092010"/>
    <s v="20092010"/>
    <s v="EL"/>
    <s v="Grupo 3"/>
    <s v="S"/>
    <n v="5.7320000000000002"/>
    <n v="5.1529999999999996"/>
    <n v="0"/>
    <n v="71.623999999999995"/>
    <n v="71.623999999999995"/>
    <n v="150.85"/>
    <n v="13.25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71.623999999999995"/>
    <n v="7.1623999999999993E-2"/>
    <m/>
    <n v="0.47766666666666668"/>
    <n v="0.42941666666666661"/>
    <n v="22.789000000000001"/>
    <n v="0"/>
    <n v="30"/>
    <s v="BASE DE DATOS"/>
  </r>
  <r>
    <s v="19"/>
    <x v="7"/>
    <s v="SUR"/>
    <s v="20092010"/>
    <s v="20092010"/>
    <s v="EL"/>
    <s v="Grupo 1"/>
    <s v="S"/>
    <n v="5.7320000000000002"/>
    <n v="5.2439999999999998"/>
    <n v="0"/>
    <n v="19.186"/>
    <n v="19.186"/>
    <n v="1.88"/>
    <n v="3.97"/>
    <n v="1.47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9.186"/>
    <n v="1.9186000000000002E-2"/>
    <m/>
    <n v="0.47766666666666668"/>
    <n v="0.437"/>
    <n v="22.789000000000001"/>
    <n v="0"/>
    <n v="30"/>
    <s v="BASE DE DATOS"/>
  </r>
  <r>
    <s v="19"/>
    <x v="7"/>
    <s v="SUR"/>
    <s v="20092010"/>
    <s v="20092010"/>
    <s v="EL"/>
    <s v="Grupo 2"/>
    <s v="S"/>
    <n v="5.7320000000000002"/>
    <n v="5.1210000000000004"/>
    <n v="82.593999999999994"/>
    <n v="236.261"/>
    <n v="318.85500000000002"/>
    <n v="285.72000000000003"/>
    <n v="61.78"/>
    <n v="1.97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18.85500000000002"/>
    <n v="0.318855"/>
    <m/>
    <n v="0.47766666666666668"/>
    <n v="0.42675000000000002"/>
    <n v="22.789000000000001"/>
    <n v="0"/>
    <n v="30"/>
    <s v="BASE DE DATOS"/>
  </r>
  <r>
    <s v="19"/>
    <x v="7"/>
    <s v="SUR"/>
    <s v="20092010"/>
    <s v="20092010"/>
    <s v="EL"/>
    <s v="Grupo 3"/>
    <s v="S"/>
    <n v="5.7320000000000002"/>
    <n v="5.1529999999999996"/>
    <n v="0"/>
    <n v="14.138"/>
    <n v="14.138"/>
    <n v="0"/>
    <n v="2.7"/>
    <n v="2.77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4.138"/>
    <n v="1.4138E-2"/>
    <m/>
    <n v="0.47766666666666668"/>
    <n v="0.42941666666666661"/>
    <n v="22.789000000000001"/>
    <n v="0"/>
    <n v="30"/>
    <s v="BASE DE DATOS"/>
  </r>
  <r>
    <s v="19"/>
    <x v="7"/>
    <s v="SUR"/>
    <s v="20092010"/>
    <s v="20092010"/>
    <s v="EL"/>
    <s v="Grupo 4"/>
    <s v="S"/>
    <n v="5.7320000000000002"/>
    <n v="5.22"/>
    <n v="0"/>
    <n v="14.952"/>
    <n v="14.952"/>
    <n v="0"/>
    <n v="3.2"/>
    <n v="2.2200000000000002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4.952"/>
    <n v="1.4952E-2"/>
    <m/>
    <n v="0.47766666666666668"/>
    <n v="0.435"/>
    <n v="22.789000000000001"/>
    <n v="0"/>
    <n v="30"/>
    <s v="BASE DE DATOS"/>
  </r>
  <r>
    <s v="19"/>
    <x v="8"/>
    <s v="SUR"/>
    <s v="20092010"/>
    <s v="20092010"/>
    <s v="EL"/>
    <s v="Grupo 1"/>
    <s v="S"/>
    <n v="5.7320000000000002"/>
    <n v="5.2439999999999998"/>
    <n v="0"/>
    <n v="0.32200000000000001"/>
    <n v="0.32200000000000001"/>
    <n v="5.35"/>
    <n v="0.17"/>
    <n v="2.2000000000000002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0.32200000000000001"/>
    <n v="3.2200000000000002E-4"/>
    <m/>
    <n v="0.47766666666666668"/>
    <n v="0.437"/>
    <n v="22.789000000000001"/>
    <n v="0"/>
    <n v="30"/>
    <s v="BASE DE DATOS"/>
  </r>
  <r>
    <s v="19"/>
    <x v="8"/>
    <s v="SUR"/>
    <s v="20092010"/>
    <s v="20092010"/>
    <s v="EL"/>
    <s v="Grupo 2"/>
    <s v="S"/>
    <n v="5.7320000000000002"/>
    <n v="5.1210000000000004"/>
    <n v="0"/>
    <n v="10.137"/>
    <n v="10.137"/>
    <n v="5.35"/>
    <n v="2.12"/>
    <n v="0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0.137"/>
    <n v="1.0137E-2"/>
    <m/>
    <n v="0.47766666666666668"/>
    <n v="0.42675000000000002"/>
    <n v="22.789000000000001"/>
    <n v="0"/>
    <n v="30"/>
    <s v="BASE DE DATOS"/>
  </r>
  <r>
    <s v="19"/>
    <x v="8"/>
    <s v="SUR"/>
    <s v="20092010"/>
    <s v="20092010"/>
    <s v="EL"/>
    <s v="Grupo 3"/>
    <s v="S"/>
    <n v="5.7320000000000002"/>
    <n v="5.1529999999999996"/>
    <n v="0"/>
    <n v="0"/>
    <n v="0"/>
    <n v="5.35"/>
    <n v="0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0"/>
    <n v="0"/>
    <m/>
    <n v="0.47766666666666668"/>
    <n v="0.42941666666666661"/>
    <n v="22.789000000000001"/>
    <n v="0"/>
    <n v="30"/>
    <s v="BASE DE DATOS"/>
  </r>
  <r>
    <s v="19"/>
    <x v="8"/>
    <s v="SUR"/>
    <s v="20092010"/>
    <s v="20092010"/>
    <s v="EL"/>
    <s v="Grupo 4"/>
    <s v="S"/>
    <n v="5.7320000000000002"/>
    <n v="5.22"/>
    <n v="0"/>
    <n v="38.997999999999998"/>
    <n v="38.997999999999998"/>
    <n v="639.97"/>
    <n v="7.92"/>
    <n v="0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8.997999999999998"/>
    <n v="3.8997999999999998E-2"/>
    <m/>
    <n v="0.47766666666666668"/>
    <n v="0.435"/>
    <n v="22.789000000000001"/>
    <n v="0"/>
    <n v="30"/>
    <s v="BASE DE DATOS"/>
  </r>
  <r>
    <s v="19"/>
    <x v="8"/>
    <s v="ELP"/>
    <s v="33034695"/>
    <s v="33034695"/>
    <s v="EL"/>
    <s v="MAK-1"/>
    <s v="S"/>
    <n v="9.34"/>
    <n v="8.9960000000000004"/>
    <n v="0"/>
    <n v="0"/>
    <n v="0"/>
    <n v="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8"/>
    <s v="ELP"/>
    <s v="33034695"/>
    <s v="33034695"/>
    <s v="EL"/>
    <s v="MAK-2"/>
    <s v="S"/>
    <n v="9.34"/>
    <n v="8.5570000000000004"/>
    <n v="0"/>
    <n v="0"/>
    <n v="0"/>
    <n v="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7"/>
    <s v="ELP"/>
    <s v="33034695"/>
    <s v="33034695"/>
    <s v="EL"/>
    <s v="MAK-1"/>
    <s v="S"/>
    <n v="9.34"/>
    <n v="8.9960000000000004"/>
    <n v="0"/>
    <n v="0"/>
    <n v="0"/>
    <n v="47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7"/>
    <s v="ELP"/>
    <s v="33034695"/>
    <s v="33034695"/>
    <s v="EL"/>
    <s v="MAK-2"/>
    <s v="S"/>
    <n v="9.34"/>
    <n v="8.5570000000000004"/>
    <n v="0"/>
    <n v="0"/>
    <n v="0"/>
    <n v="47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6"/>
    <s v="ELP"/>
    <s v="33034695"/>
    <s v="33034695"/>
    <s v="EL"/>
    <s v="MAK-1"/>
    <s v="S"/>
    <n v="9.34"/>
    <n v="8.9960000000000004"/>
    <n v="0.80800000000000005"/>
    <n v="68.906999999999996"/>
    <n v="69.715000000000003"/>
    <n v="0"/>
    <n v="10"/>
    <n v="0"/>
    <n v="7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69.715000000000003"/>
    <n v="6.9714999999999999E-2"/>
    <m/>
    <n v="0.77833333333333332"/>
    <n v="0.7496666666666667"/>
    <n v="17.510000000000002"/>
    <n v="0"/>
    <n v="28"/>
    <s v="BASE DE DATOS"/>
  </r>
  <r>
    <s v="19"/>
    <x v="6"/>
    <s v="ELP"/>
    <s v="33034695"/>
    <s v="33034695"/>
    <s v="EL"/>
    <s v="MAK-2"/>
    <s v="S"/>
    <n v="9.34"/>
    <n v="8.5570000000000004"/>
    <n v="0"/>
    <n v="67.637"/>
    <n v="67.637"/>
    <n v="0"/>
    <n v="9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67.637"/>
    <n v="6.7637000000000003E-2"/>
    <m/>
    <n v="0.77833333333333332"/>
    <n v="0.7130833333333334"/>
    <n v="17.510000000000002"/>
    <n v="0"/>
    <n v="28"/>
    <s v="BASE DE DATOS"/>
  </r>
  <r>
    <s v="19"/>
    <x v="9"/>
    <s v="AIPSAA"/>
    <s v="13177209"/>
    <s v="13177209"/>
    <s v="TV"/>
    <s v="TV01"/>
    <s v="S"/>
    <n v="23"/>
    <n v="12.741"/>
    <n v="1465.97"/>
    <n v="7073.2749999999996"/>
    <n v="8539.2450000000008"/>
    <n v="107.4"/>
    <n v="600.54999999999995"/>
    <n v="36.049999999999997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8539.2450000000008"/>
    <n v="8.5392450000000011"/>
    <m/>
    <n v="1.9166666666666667"/>
    <n v="1.06175"/>
    <n v="18.353000000000002"/>
    <n v="-1.8189894035458565E-12"/>
    <n v="1"/>
    <s v="BASE DE DATOS"/>
  </r>
  <r>
    <s v="19"/>
    <x v="9"/>
    <s v="AURORA"/>
    <s v="13281411"/>
    <s v="13281411"/>
    <s v="TV"/>
    <s v="G1"/>
    <s v="S"/>
    <n v="37.5"/>
    <n v="20.388999999999999"/>
    <n v="0"/>
    <n v="0"/>
    <n v="0"/>
    <n v="724"/>
    <n v="0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0"/>
    <n v="0"/>
    <m/>
    <n v="3.125"/>
    <n v="1.6990833333333333"/>
    <n v="21.834"/>
    <n v="0"/>
    <n v="2"/>
    <s v="BASE DE DATOS"/>
  </r>
  <r>
    <s v="19"/>
    <x v="9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9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9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9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9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9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9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9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9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9"/>
    <s v="ELC"/>
    <s v="53203411"/>
    <s v="53203411"/>
    <s v="EL"/>
    <s v="CUMMINS"/>
    <s v="S"/>
    <n v="0.1"/>
    <n v="0.1"/>
    <n v="0"/>
    <n v="0"/>
    <n v="0"/>
    <n v="0"/>
    <n v="0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1.1111111111111112E-2"/>
    <n v="1.1111111111111112E-2"/>
    <n v="1.1080000000000001"/>
    <n v="0"/>
    <n v="25"/>
    <s v="BASE DE DATOS"/>
  </r>
  <r>
    <s v="19"/>
    <x v="9"/>
    <s v="ELC"/>
    <s v="53203411"/>
    <s v="53203411"/>
    <s v="EL"/>
    <s v="CAT-M2"/>
    <s v="S"/>
    <n v="0.5"/>
    <n v="0.5"/>
    <n v="0.34399999999999997"/>
    <n v="1.427"/>
    <n v="1.7709999999999999"/>
    <n v="0"/>
    <n v="6.68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7709999999999999"/>
    <n v="1.771E-3"/>
    <m/>
    <n v="5.5555555555555552E-2"/>
    <n v="5.5555555555555552E-2"/>
    <n v="1.1080000000000001"/>
    <n v="0"/>
    <n v="25"/>
    <s v="BASE DE DATOS"/>
  </r>
  <r>
    <s v="19"/>
    <x v="9"/>
    <s v="ELC"/>
    <s v="53203411"/>
    <s v="53203411"/>
    <s v="EL"/>
    <s v="VOLVO-M1"/>
    <s v="S"/>
    <n v="0.5"/>
    <n v="0.5"/>
    <n v="0"/>
    <n v="0"/>
    <n v="0"/>
    <n v="0"/>
    <n v="0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4.1666666666666664E-2"/>
    <n v="4.1666666666666664E-2"/>
    <n v="1.1080000000000001"/>
    <n v="0"/>
    <n v="25"/>
    <s v="BASE DE DATOS"/>
  </r>
  <r>
    <s v="19"/>
    <x v="9"/>
    <s v="ELC"/>
    <s v="53203411"/>
    <s v="53203411"/>
    <s v="EL"/>
    <s v="DETROIT-M1"/>
    <s v="S"/>
    <n v="0.5"/>
    <n v="0.5"/>
    <n v="0"/>
    <n v="0"/>
    <n v="0"/>
    <n v="0"/>
    <n v="0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5.5555555555555552E-2"/>
    <n v="5.5555555555555552E-2"/>
    <n v="1.1080000000000001"/>
    <n v="0"/>
    <n v="25"/>
    <s v="BASE DE DATOS"/>
  </r>
  <r>
    <s v="19"/>
    <x v="9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9"/>
    <s v="ELC"/>
    <s v="53022212"/>
    <s v="53022212"/>
    <s v="EL"/>
    <s v="CAT-C27M2"/>
    <s v="S"/>
    <n v="0.75"/>
    <n v="0.5"/>
    <n v="0"/>
    <n v="0"/>
    <n v="0"/>
    <n v="0"/>
    <n v="0"/>
    <n v="0"/>
    <n v="0"/>
    <m/>
    <x v="1"/>
    <s v="ELC53022212CAT-C27M2EL"/>
    <s v="Electro Centro S. A."/>
    <s v="ELC"/>
    <x v="1"/>
    <s v="CT Huancayo"/>
    <x v="5"/>
    <s v="EL"/>
    <x v="0"/>
    <s v="CAT-C27M2"/>
    <x v="0"/>
    <n v="0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5"/>
    <n v="0.1"/>
    <n v="0"/>
    <n v="0"/>
    <n v="25"/>
    <s v="BASE DE DATOS"/>
  </r>
  <r>
    <s v="19"/>
    <x v="9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9"/>
    <s v="ELSM"/>
    <s v="53024517"/>
    <s v="53024517"/>
    <s v="EL"/>
    <s v="G1"/>
    <s v="S"/>
    <n v="9.6"/>
    <n v="9.3409999999999993"/>
    <n v="903.48"/>
    <n v="4115.83"/>
    <n v="5019.3100000000004"/>
    <n v="40.729999999999997"/>
    <n v="621.16"/>
    <n v="0.88"/>
    <n v="138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019.3100000000004"/>
    <n v="5.0193100000000008"/>
    <m/>
    <n v="0.79999999999999993"/>
    <n v="0.77841666666666665"/>
    <n v="18.695180000000001"/>
    <n v="-9.0949470177292824E-13"/>
    <n v="19"/>
    <s v="BASE DE DATOS"/>
  </r>
  <r>
    <s v="19"/>
    <x v="9"/>
    <s v="ELSM"/>
    <s v="53024517"/>
    <s v="53024517"/>
    <s v="EL"/>
    <s v="G2"/>
    <s v="S"/>
    <n v="9.6"/>
    <n v="9.3409999999999993"/>
    <n v="1012.57"/>
    <n v="4612.75"/>
    <n v="5625.32"/>
    <n v="0"/>
    <n v="663.46"/>
    <n v="1.33"/>
    <n v="5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625.32"/>
    <n v="5.6253199999999994"/>
    <m/>
    <n v="0.79999999999999993"/>
    <n v="0.77841666666666665"/>
    <n v="18.695180000000001"/>
    <n v="0"/>
    <n v="19"/>
    <s v="BASE DE DATOS"/>
  </r>
  <r>
    <s v="19"/>
    <x v="9"/>
    <s v="ELSM"/>
    <s v="XXXXXXXX"/>
    <s v="XXXXXXXX"/>
    <s v="EL"/>
    <s v="G1"/>
    <s v="S"/>
    <n v="9.6"/>
    <n v="9.3409999999999993"/>
    <n v="789.7"/>
    <n v="3597.54"/>
    <n v="4387.24"/>
    <n v="6"/>
    <n v="559.5"/>
    <n v="0"/>
    <n v="220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387.24"/>
    <n v="4.3872399999999994"/>
    <m/>
    <n v="1.0666666666666667"/>
    <n v="1.0378888888888889"/>
    <n v="18.774999999999999"/>
    <n v="0"/>
    <n v="19"/>
    <s v="BASE DE DATOS"/>
  </r>
  <r>
    <s v="19"/>
    <x v="9"/>
    <s v="ELSM"/>
    <s v="XXXXXXXX"/>
    <s v="XXXXXXXX"/>
    <s v="EL"/>
    <s v="G2"/>
    <s v="S"/>
    <n v="9.6"/>
    <n v="9.3409999999999993"/>
    <n v="788.01"/>
    <n v="3589.83"/>
    <n v="4377.84"/>
    <n v="0"/>
    <n v="559.17999999999995"/>
    <n v="0"/>
    <n v="224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377.84"/>
    <n v="4.37784"/>
    <m/>
    <n v="1.0666666666666667"/>
    <n v="1.0378888888888889"/>
    <n v="18.774999999999999"/>
    <n v="0"/>
    <n v="19"/>
    <s v="BASE DE DATOS"/>
  </r>
  <r>
    <s v="19"/>
    <x v="9"/>
    <s v="ELOR"/>
    <s v="53023214"/>
    <s v="53023214"/>
    <s v="EL"/>
    <s v="GT 1"/>
    <s v="N"/>
    <n v="0.125"/>
    <n v="0"/>
    <n v="0"/>
    <n v="0"/>
    <n v="0"/>
    <n v="0"/>
    <n v="0"/>
    <n v="0"/>
    <n v="0"/>
    <m/>
    <x v="0"/>
    <s v="ELOR53023214GT 1EL"/>
    <s v="Electro Oriente S. A."/>
    <s v="ELOR"/>
    <x v="2"/>
    <s v="C. T. Tabaconas"/>
    <x v="117"/>
    <s v="EL"/>
    <x v="0"/>
    <s v="GT-1"/>
    <x v="0"/>
    <s v="Instalado"/>
    <n v="0"/>
    <s v="Distribuidora"/>
    <x v="0"/>
    <x v="1"/>
    <s v="NO COES"/>
    <x v="0"/>
    <s v="Estatal"/>
    <s v="CAJAMARCA"/>
    <s v="CAJAMARCA"/>
    <s v="SAN IGNACIO"/>
    <s v="TABACONAS"/>
    <s v="TABACONAS"/>
    <s v="Diésel"/>
    <n v="0"/>
    <n v="0"/>
    <n v="0"/>
    <x v="0"/>
    <s v="MWh"/>
    <n v="0"/>
    <n v="0"/>
    <m/>
    <s v="-"/>
    <s v="-"/>
    <m/>
    <n v="0"/>
    <n v="20"/>
    <s v="BASE DE DATOS"/>
  </r>
  <r>
    <s v="19"/>
    <x v="9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9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9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9"/>
    <s v="ELOR"/>
    <s v="65010914"/>
    <s v="65010914"/>
    <s v="EL"/>
    <s v="GRUPO 1"/>
    <s v="S"/>
    <n v="1.1000000000000001"/>
    <n v="0.8"/>
    <n v="44.594999999999999"/>
    <n v="5.6790000000000003"/>
    <n v="50.274000000000001"/>
    <n v="0"/>
    <n v="78.88"/>
    <n v="0"/>
    <n v="0"/>
    <m/>
    <x v="1"/>
    <s v="ELOR65010914GRUPO 1EL"/>
    <s v="Electro Oriente S. A."/>
    <s v="ELOR"/>
    <x v="2"/>
    <s v="C. T. Juan Velazco Alvarado"/>
    <x v="108"/>
    <s v="EL"/>
    <x v="0"/>
    <s v="GRUPO 1"/>
    <x v="0"/>
    <s v="Instalado"/>
    <s v="Operativo"/>
    <s v="Distribuidora"/>
    <x v="0"/>
    <x v="1"/>
    <s v="NO COES"/>
    <x v="0"/>
    <s v="Estatal"/>
    <s v="AMAZONAS"/>
    <s v="AMAZONAS"/>
    <s v="CONDORCANQUI"/>
    <s v="SANTA MARÍA DE NIEVA"/>
    <s v="JUAN VELAZCO ALVARADO"/>
    <s v="Diésel"/>
    <n v="0"/>
    <n v="0"/>
    <n v="0"/>
    <x v="0"/>
    <s v="MWh"/>
    <n v="50.274000000000001"/>
    <n v="5.0273999999999999E-2"/>
    <m/>
    <n v="0.18333333333333335"/>
    <n v="0.13333333333333333"/>
    <n v="0.83"/>
    <n v="0"/>
    <n v="20"/>
    <s v="BASE DE DATOS"/>
  </r>
  <r>
    <s v="19"/>
    <x v="9"/>
    <s v="ELOR"/>
    <s v="53200204"/>
    <s v="53200204"/>
    <s v="EL"/>
    <s v="Cat-1_3512"/>
    <s v="S"/>
    <n v="0.5"/>
    <n v="0.35"/>
    <n v="9.4849999999999994"/>
    <n v="0"/>
    <n v="9.4849999999999994"/>
    <n v="0"/>
    <n v="33.9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9.4849999999999994"/>
    <n v="9.4849999999999986E-3"/>
    <m/>
    <n v="4.1666666666666664E-2"/>
    <n v="2.9166666666666664E-2"/>
    <n v="2.1"/>
    <n v="0"/>
    <n v="20"/>
    <s v="BASE DE DATOS"/>
  </r>
  <r>
    <s v="19"/>
    <x v="9"/>
    <s v="ELOR"/>
    <s v="53200204"/>
    <s v="53200204"/>
    <s v="EL"/>
    <s v="Cat-2_3512"/>
    <s v="S"/>
    <n v="0.5"/>
    <n v="0.35"/>
    <n v="7.9249999999999998"/>
    <n v="0"/>
    <n v="7.9249999999999998"/>
    <n v="0"/>
    <n v="25.79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7.9249999999999998"/>
    <n v="7.9249999999999998E-3"/>
    <m/>
    <n v="4.1666666666666664E-2"/>
    <n v="2.9166666666666664E-2"/>
    <n v="2.1"/>
    <n v="0"/>
    <n v="20"/>
    <s v="BASE DE DATOS"/>
  </r>
  <r>
    <s v="19"/>
    <x v="9"/>
    <s v="ELOR"/>
    <s v="53200204"/>
    <s v="53200204"/>
    <s v="EL"/>
    <s v="CAT3_3516"/>
    <s v="S"/>
    <n v="2"/>
    <n v="0.9"/>
    <n v="74.162999999999997"/>
    <n v="0"/>
    <n v="74.162999999999997"/>
    <n v="0"/>
    <n v="68.34"/>
    <n v="0"/>
    <n v="5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74.162999999999997"/>
    <n v="7.4162999999999993E-2"/>
    <m/>
    <n v="0.16666666666666666"/>
    <n v="7.4999999999999997E-2"/>
    <n v="2.1"/>
    <n v="0"/>
    <n v="20"/>
    <s v="BASE DE DATOS"/>
  </r>
  <r>
    <s v="19"/>
    <x v="9"/>
    <s v="ELOR"/>
    <s v="53200204"/>
    <s v="53200204"/>
    <s v="EL"/>
    <s v="DETROIT"/>
    <s v="S"/>
    <n v="0.45"/>
    <n v="0.3"/>
    <n v="6.0190000000000001"/>
    <n v="0"/>
    <n v="6.0190000000000001"/>
    <n v="0"/>
    <n v="29.94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6.0190000000000001"/>
    <n v="6.019E-3"/>
    <m/>
    <n v="3.7499999999999999E-2"/>
    <n v="2.4999999999999998E-2"/>
    <n v="2.1"/>
    <n v="0"/>
    <n v="20"/>
    <s v="BASE DE DATOS"/>
  </r>
  <r>
    <s v="19"/>
    <x v="9"/>
    <s v="ELOR"/>
    <s v="53026818"/>
    <s v="53026818"/>
    <s v="EL"/>
    <s v="CAT2_HUMBOLT"/>
    <s v="S"/>
    <n v="0.7"/>
    <n v="0.5"/>
    <n v="12.776999999999999"/>
    <n v="0"/>
    <n v="12.776999999999999"/>
    <n v="0"/>
    <n v="36.549999999999997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12.776999999999999"/>
    <n v="1.2776999999999998E-2"/>
    <m/>
    <n v="5.8333333333333327E-2"/>
    <n v="4.1666666666666664E-2"/>
    <n v="2.2690000000000001"/>
    <n v="0"/>
    <n v="20"/>
    <s v="BASE DE DATOS"/>
  </r>
  <r>
    <s v="19"/>
    <x v="9"/>
    <s v="ELOR"/>
    <s v="53026818"/>
    <s v="53026818"/>
    <s v="EL"/>
    <s v="CAT3_HUMBOLT"/>
    <s v="S"/>
    <n v="1.1000000000000001"/>
    <n v="0.8"/>
    <n v="39.734000000000002"/>
    <n v="0"/>
    <n v="39.734000000000002"/>
    <n v="0"/>
    <n v="64.52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9.734000000000002"/>
    <n v="3.9733999999999998E-2"/>
    <m/>
    <n v="9.1666666666666674E-2"/>
    <n v="6.6666666666666666E-2"/>
    <n v="2.2690000000000001"/>
    <n v="0"/>
    <n v="20"/>
    <s v="BASE DE DATOS"/>
  </r>
  <r>
    <s v="19"/>
    <x v="9"/>
    <s v="ELOR"/>
    <s v="53026818"/>
    <s v="53026818"/>
    <s v="EL"/>
    <s v="CAT4_HUMBOLT"/>
    <s v="S"/>
    <n v="0.7"/>
    <n v="0.5"/>
    <n v="25.042000000000002"/>
    <n v="0"/>
    <n v="25.042000000000002"/>
    <n v="0"/>
    <n v="49.2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25.042000000000002"/>
    <n v="2.5042000000000002E-2"/>
    <m/>
    <n v="5.8333333333333327E-2"/>
    <n v="4.1666666666666664E-2"/>
    <n v="2.2690000000000001"/>
    <n v="0"/>
    <n v="20"/>
    <s v="BASE DE DATOS"/>
  </r>
  <r>
    <s v="19"/>
    <x v="9"/>
    <s v="ELOR"/>
    <s v="53026818"/>
    <s v="53026818"/>
    <s v="EL"/>
    <s v="CAT5_HUMBOLT"/>
    <s v="S"/>
    <n v="0.7"/>
    <n v="0.5"/>
    <n v="27.568000000000001"/>
    <n v="0"/>
    <n v="27.568000000000001"/>
    <n v="0"/>
    <n v="58.81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27.568000000000001"/>
    <n v="2.7568000000000002E-2"/>
    <m/>
    <n v="5.8333333333333327E-2"/>
    <n v="4.1666666666666664E-2"/>
    <n v="2.2690000000000001"/>
    <n v="0"/>
    <n v="20"/>
    <s v="BASE DE DATOS"/>
  </r>
  <r>
    <s v="19"/>
    <x v="9"/>
    <s v="ELOR"/>
    <s v="33010767"/>
    <s v="33010767"/>
    <s v="EL"/>
    <s v="CUMMINS 1"/>
    <s v="S"/>
    <n v="2"/>
    <n v="1.5"/>
    <n v="4.2999999999999997E-2"/>
    <n v="3.2000000000000001E-2"/>
    <n v="7.4999999999999997E-2"/>
    <n v="0"/>
    <n v="0.5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7.4999999999999997E-2"/>
    <n v="7.4999999999999993E-5"/>
    <m/>
    <n v="0.16666666666666666"/>
    <n v="0.125"/>
    <n v="0.998"/>
    <n v="0"/>
    <n v="20"/>
    <s v="BASE DE DATOS"/>
  </r>
  <r>
    <s v="19"/>
    <x v="9"/>
    <s v="ELOR"/>
    <s v="33010793"/>
    <s v="33010793"/>
    <s v="EL"/>
    <s v="WARTSILA 1"/>
    <s v="S"/>
    <n v="6.4"/>
    <n v="6"/>
    <n v="0"/>
    <n v="0"/>
    <n v="0"/>
    <n v="0"/>
    <n v="0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9"/>
    <s v="ELOR"/>
    <s v="33010793"/>
    <s v="33010793"/>
    <s v="EL"/>
    <s v="WARTSILA 2"/>
    <s v="S"/>
    <n v="6.4"/>
    <n v="6"/>
    <n v="0"/>
    <n v="0"/>
    <n v="0"/>
    <n v="0"/>
    <n v="0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9"/>
    <s v="ELOR"/>
    <s v="33010793"/>
    <s v="33010793"/>
    <s v="EL"/>
    <s v="WARTSILA 3"/>
    <s v="S"/>
    <n v="6.4"/>
    <n v="6"/>
    <n v="0"/>
    <n v="0"/>
    <n v="0"/>
    <n v="0"/>
    <n v="0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9"/>
    <s v="ELOR"/>
    <s v="33010793"/>
    <s v="33010793"/>
    <s v="EL"/>
    <s v="WARTSILA 4"/>
    <s v="S"/>
    <n v="6.4"/>
    <n v="6"/>
    <n v="9.6609999999999996"/>
    <n v="0"/>
    <n v="9.6609999999999996"/>
    <n v="0"/>
    <n v="2.08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9.6609999999999996"/>
    <n v="9.6609999999999994E-3"/>
    <m/>
    <n v="0.53333333333333333"/>
    <n v="0.5"/>
    <n v="39.720999999999997"/>
    <n v="0"/>
    <n v="20"/>
    <s v="BASE DE DATOS"/>
  </r>
  <r>
    <s v="19"/>
    <x v="9"/>
    <s v="ELOR"/>
    <s v="33010793"/>
    <s v="33010793"/>
    <s v="EL"/>
    <s v="WARTSILA 5"/>
    <s v="S"/>
    <n v="8.1"/>
    <n v="7.8"/>
    <n v="67.840999999999994"/>
    <n v="115.747"/>
    <n v="183.58799999999999"/>
    <n v="8"/>
    <n v="29"/>
    <n v="0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83.58799999999999"/>
    <n v="0.183588"/>
    <m/>
    <n v="0.67499999999999993"/>
    <n v="0.65"/>
    <n v="39.720999999999997"/>
    <n v="0"/>
    <n v="20"/>
    <s v="BASE DE DATOS"/>
  </r>
  <r>
    <s v="19"/>
    <x v="9"/>
    <s v="ELOR"/>
    <s v="33010793"/>
    <s v="33010793"/>
    <s v="EL"/>
    <s v="WARTSILA 6"/>
    <s v="S"/>
    <n v="8.1"/>
    <n v="7.8"/>
    <n v="94.983999999999995"/>
    <n v="161.11199999999999"/>
    <n v="256.096"/>
    <n v="16"/>
    <n v="40"/>
    <n v="24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56.096"/>
    <n v="0.25609599999999999"/>
    <m/>
    <n v="0.67499999999999993"/>
    <n v="0.65"/>
    <n v="39.720999999999997"/>
    <n v="0"/>
    <n v="20"/>
    <s v="BASE DE DATOS"/>
  </r>
  <r>
    <s v="19"/>
    <x v="9"/>
    <s v="ELOR"/>
    <s v="33010793"/>
    <s v="33010793"/>
    <s v="EL"/>
    <s v="WARTSILA 7"/>
    <s v="S"/>
    <n v="8.1"/>
    <n v="7.8"/>
    <n v="70.317999999999998"/>
    <n v="88.801000000000002"/>
    <n v="159.119"/>
    <n v="26"/>
    <n v="25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59.119"/>
    <n v="0.15911900000000001"/>
    <m/>
    <n v="0.67499999999999993"/>
    <n v="0.65"/>
    <n v="39.720999999999997"/>
    <n v="0"/>
    <n v="20"/>
    <s v="BASE DE DATOS"/>
  </r>
  <r>
    <s v="19"/>
    <x v="9"/>
    <s v="ELOR"/>
    <s v="33010793"/>
    <s v="33010793"/>
    <s v="EL"/>
    <s v="CAT-16CM32"/>
    <s v="S"/>
    <n v="7.4"/>
    <n v="7"/>
    <n v="0"/>
    <n v="0"/>
    <n v="0"/>
    <n v="0"/>
    <n v="0"/>
    <n v="0"/>
    <n v="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9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9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9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9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00000000"/>
    <s v="00000000"/>
    <s v="EL"/>
    <s v="Cat. 3512 Dito"/>
    <s v="S"/>
    <n v="0.5"/>
    <n v="0.4"/>
    <n v="50.48"/>
    <n v="206.88"/>
    <n v="257.36"/>
    <n v="6"/>
    <n v="718"/>
    <n v="0"/>
    <n v="92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57.36"/>
    <n v="0.25736000000000003"/>
    <m/>
    <n v="4.1666666666666664E-2"/>
    <n v="3.3333333333333333E-2"/>
    <n v="1.577"/>
    <n v="0"/>
    <n v="20"/>
    <s v="BASE DE DATOS"/>
  </r>
  <r>
    <s v="19"/>
    <x v="9"/>
    <s v="ELOR"/>
    <s v="00000000"/>
    <s v="00000000"/>
    <s v="EL"/>
    <s v="Cat 2. 3512 Dita"/>
    <s v="S"/>
    <n v="0.5"/>
    <n v="0.38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9"/>
    <s v="ELOR"/>
    <s v="00000000"/>
    <s v="00000000"/>
    <s v="EL"/>
    <s v="CUMMINS 3"/>
    <s v="S"/>
    <n v="0.6"/>
    <n v="0.48"/>
    <n v="43.7"/>
    <n v="149.72"/>
    <n v="193.42"/>
    <n v="10"/>
    <n v="684"/>
    <n v="0"/>
    <n v="73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93.42"/>
    <n v="0.19341999999999998"/>
    <m/>
    <n v="4.9999999999999996E-2"/>
    <n v="0.04"/>
    <n v="1.577"/>
    <n v="2.8421709430404007E-14"/>
    <n v="20"/>
    <s v="BASE DE DATOS"/>
  </r>
  <r>
    <s v="19"/>
    <x v="9"/>
    <s v="ELOR"/>
    <s v="00000000"/>
    <s v="00000000"/>
    <s v="EL"/>
    <s v="Cat.4-3412-16878"/>
    <s v="S"/>
    <n v="0.73399999999999999"/>
    <n v="0.5"/>
    <n v="14.449"/>
    <n v="54.906999999999996"/>
    <n v="69.355999999999995"/>
    <n v="15"/>
    <n v="319"/>
    <n v="0"/>
    <n v="88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69.355999999999995"/>
    <n v="6.9356000000000001E-2"/>
    <m/>
    <n v="6.1166666666666668E-2"/>
    <n v="4.1666666666666664E-2"/>
    <n v="1.577"/>
    <n v="0"/>
    <n v="20"/>
    <s v="BASE DE DATOS"/>
  </r>
  <r>
    <s v="19"/>
    <x v="9"/>
    <s v="ELOR"/>
    <s v="00000000"/>
    <s v="00000000"/>
    <s v="EL"/>
    <s v="MTU 1000"/>
    <s v="S"/>
    <n v="1"/>
    <n v="0.85"/>
    <n v="0"/>
    <n v="0"/>
    <n v="0"/>
    <n v="0"/>
    <n v="0"/>
    <n v="0"/>
    <n v="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8.3333333333333329E-2"/>
    <n v="7.0833333333333331E-2"/>
    <n v="1.577"/>
    <n v="0"/>
    <n v="20"/>
    <s v="BASE DE DATOS"/>
  </r>
  <r>
    <s v="19"/>
    <x v="9"/>
    <s v="ELOR"/>
    <s v="53026715"/>
    <s v="53026715"/>
    <s v="EL"/>
    <s v="Cat.5-C15 7925"/>
    <s v="S"/>
    <n v="0.43"/>
    <n v="0.3"/>
    <n v="12.945"/>
    <n v="47.92"/>
    <n v="60.865000000000002"/>
    <n v="5"/>
    <n v="719"/>
    <n v="0"/>
    <n v="42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60.865000000000002"/>
    <n v="6.0865000000000002E-2"/>
    <m/>
    <n v="3.5833333333333335E-2"/>
    <n v="2.4999999999999998E-2"/>
    <n v="0.14599999999999999"/>
    <n v="0"/>
    <n v="20"/>
    <s v="BASE DE DATOS"/>
  </r>
  <r>
    <s v="19"/>
    <x v="9"/>
    <s v="ELOR"/>
    <s v="53026613"/>
    <s v="53026613"/>
    <s v="EL"/>
    <s v="Volv.Pent1 RVL-451"/>
    <s v="S"/>
    <n v="0.48"/>
    <n v="0.38"/>
    <n v="56.238"/>
    <n v="29.966000000000001"/>
    <n v="86.203999999999994"/>
    <n v="6"/>
    <n v="457"/>
    <n v="0"/>
    <n v="12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6.203999999999994"/>
    <n v="8.6203999999999989E-2"/>
    <m/>
    <n v="0.04"/>
    <n v="3.1666666666666669E-2"/>
    <n v="0.33200000000000002"/>
    <n v="1.4210854715202004E-14"/>
    <n v="20"/>
    <s v="BASE DE DATOS"/>
  </r>
  <r>
    <s v="19"/>
    <x v="9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9"/>
    <s v="ELOR"/>
    <s v="53026512"/>
    <s v="53026512"/>
    <s v="EL"/>
    <s v="Volv.Pent1 RVL-251"/>
    <s v="S"/>
    <n v="0.27300000000000002"/>
    <n v="0.2"/>
    <n v="16.111999999999998"/>
    <n v="11.052"/>
    <n v="27.164000000000001"/>
    <n v="10"/>
    <n v="194"/>
    <n v="0"/>
    <n v="11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7.164000000000001"/>
    <n v="2.7164000000000001E-2"/>
    <m/>
    <n v="2.2750000000000003E-2"/>
    <n v="1.6666666666666666E-2"/>
    <n v="0.25800000000000001"/>
    <n v="-3.5527136788005009E-15"/>
    <n v="20"/>
    <s v="BASE DE DATOS"/>
  </r>
  <r>
    <s v="19"/>
    <x v="9"/>
    <s v="ELOR"/>
    <s v="53026512"/>
    <s v="53026512"/>
    <s v="EL"/>
    <s v="OLYMPIAN"/>
    <s v="S"/>
    <n v="0.13"/>
    <n v="0.1"/>
    <n v="6.3680000000000003"/>
    <n v="4.3680000000000003"/>
    <n v="10.736000000000001"/>
    <n v="10"/>
    <n v="177"/>
    <n v="0"/>
    <n v="6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10.736000000000001"/>
    <n v="1.0736000000000001E-2"/>
    <m/>
    <n v="1.0833333333333334E-2"/>
    <n v="8.3333333333333332E-3"/>
    <n v="0.25800000000000001"/>
    <n v="0"/>
    <n v="20"/>
    <s v="BASE DE DATOS"/>
  </r>
  <r>
    <s v="19"/>
    <x v="9"/>
    <s v="ELOR"/>
    <s v="53026919"/>
    <s v="53026919"/>
    <s v="EL"/>
    <s v="Perkins1 R014001C"/>
    <s v="S"/>
    <n v="0.13600000000000001"/>
    <n v="0.1"/>
    <n v="7.2130000000000001"/>
    <n v="11.818"/>
    <n v="19.030999999999999"/>
    <n v="12"/>
    <n v="343"/>
    <n v="0"/>
    <n v="6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9.030999999999999"/>
    <n v="1.9030999999999999E-2"/>
    <m/>
    <n v="1.3600000000000001E-2"/>
    <n v="0.01"/>
    <n v="0.214"/>
    <n v="0"/>
    <n v="20"/>
    <s v="BASE DE DATOS"/>
  </r>
  <r>
    <s v="19"/>
    <x v="9"/>
    <s v="ELOR"/>
    <s v="53026919"/>
    <s v="53026919"/>
    <s v="EL"/>
    <s v="Perkins2 R013699C"/>
    <s v="S"/>
    <n v="0.13600000000000001"/>
    <n v="0.1"/>
    <n v="7.2519999999999998"/>
    <n v="11.881"/>
    <n v="19.132999999999999"/>
    <n v="10"/>
    <n v="343"/>
    <n v="0"/>
    <n v="6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9.132999999999999"/>
    <n v="1.9133000000000001E-2"/>
    <m/>
    <n v="1.3600000000000001E-2"/>
    <n v="0.01"/>
    <n v="0.214"/>
    <n v="0"/>
    <n v="20"/>
    <s v="BASE DE DATOS"/>
  </r>
  <r>
    <s v="19"/>
    <x v="9"/>
    <s v="ELOR"/>
    <s v="53026919"/>
    <s v="53026919"/>
    <s v="EL"/>
    <s v="Olympian OLY 1091"/>
    <s v="S"/>
    <n v="0.13200000000000001"/>
    <n v="0.1"/>
    <n v="2.8069999999999999"/>
    <n v="4.4909999999999997"/>
    <n v="7.298"/>
    <n v="19"/>
    <n v="130"/>
    <n v="0"/>
    <n v="6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7.298"/>
    <n v="7.2979999999999998E-3"/>
    <m/>
    <n v="1.32E-2"/>
    <n v="0.01"/>
    <n v="0.214"/>
    <n v="0"/>
    <n v="20"/>
    <s v="BASE DE DATOS"/>
  </r>
  <r>
    <s v="19"/>
    <x v="9"/>
    <s v="ELOR"/>
    <s v="43095299"/>
    <s v="43095299"/>
    <s v="EL"/>
    <s v="Perkins1 U489142C"/>
    <s v="S"/>
    <n v="3.1E-2"/>
    <n v="2.5000000000000001E-2"/>
    <n v="0.28299999999999997"/>
    <n v="0"/>
    <n v="0.28299999999999997"/>
    <n v="0"/>
    <n v="133"/>
    <n v="0"/>
    <n v="0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8299999999999997"/>
    <n v="2.8299999999999999E-4"/>
    <m/>
    <n v="3.4444444444444444E-3"/>
    <n v="2.7777777777777779E-3"/>
    <n v="2.7E-2"/>
    <n v="0"/>
    <n v="20"/>
    <s v="BASE DE DATOS"/>
  </r>
  <r>
    <s v="19"/>
    <x v="9"/>
    <s v="ELOR"/>
    <s v="43095299"/>
    <s v="43095299"/>
    <s v="EL"/>
    <s v="Perkins2 U487536C"/>
    <s v="S"/>
    <n v="3.1E-2"/>
    <n v="2.5000000000000001E-2"/>
    <n v="0"/>
    <n v="0"/>
    <n v="0"/>
    <n v="0"/>
    <n v="0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"/>
    <n v="0"/>
    <m/>
    <n v="3.4444444444444444E-3"/>
    <n v="2.7777777777777779E-3"/>
    <n v="2.7E-2"/>
    <n v="0"/>
    <n v="20"/>
    <s v="BASE DE DATOS"/>
  </r>
  <r>
    <s v="19"/>
    <x v="9"/>
    <s v="ELOR"/>
    <s v="53023414"/>
    <s v="53023414"/>
    <s v="EL"/>
    <s v="Cat-1 3406"/>
    <s v="S"/>
    <n v="0.27500000000000002"/>
    <n v="0.245"/>
    <n v="0.83499999999999996"/>
    <n v="45.087000000000003"/>
    <n v="45.921999999999997"/>
    <n v="2"/>
    <n v="275"/>
    <n v="0"/>
    <n v="14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45.921999999999997"/>
    <n v="4.5921999999999998E-2"/>
    <m/>
    <n v="2.2916666666666669E-2"/>
    <n v="2.0416666666666666E-2"/>
    <n v="0.26700000000000002"/>
    <n v="7.1054273576010019E-15"/>
    <n v="20"/>
    <s v="BASE DE DATOS"/>
  </r>
  <r>
    <s v="19"/>
    <x v="9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9"/>
    <s v="ELOR"/>
    <s v="53023414"/>
    <s v="53023414"/>
    <s v="EL"/>
    <s v="Volvo 03"/>
    <s v="S"/>
    <n v="0.36399999999999999"/>
    <n v="0.32500000000000001"/>
    <n v="29.353999999999999"/>
    <n v="8.907"/>
    <n v="38.261000000000003"/>
    <n v="5.0999999999999996"/>
    <n v="189"/>
    <n v="0"/>
    <n v="10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8.261000000000003"/>
    <n v="3.8261000000000003E-2"/>
    <m/>
    <n v="3.0333333333333334E-2"/>
    <n v="2.7083333333333334E-2"/>
    <n v="0.26700000000000002"/>
    <n v="-7.1054273576010019E-15"/>
    <n v="20"/>
    <s v="BASE DE DATOS"/>
  </r>
  <r>
    <s v="19"/>
    <x v="9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9"/>
    <s v="ELOR"/>
    <s v="33011093"/>
    <s v="33011093"/>
    <s v="EL"/>
    <s v="Cat.2.3512 Dita"/>
    <s v="S"/>
    <n v="0.5"/>
    <n v="0.32"/>
    <n v="38.96"/>
    <n v="132.24"/>
    <n v="171.2"/>
    <n v="9"/>
    <n v="669"/>
    <n v="0"/>
    <n v="99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71.2"/>
    <n v="0.17119999999999999"/>
    <m/>
    <n v="4.1666666666666664E-2"/>
    <n v="2.6666666666666668E-2"/>
    <n v="1.415"/>
    <n v="2.8421709430404007E-14"/>
    <n v="20"/>
    <s v="BASE DE DATOS"/>
  </r>
  <r>
    <s v="19"/>
    <x v="9"/>
    <s v="ELOR"/>
    <s v="33011093"/>
    <s v="33011093"/>
    <s v="EL"/>
    <s v="Cat.3512 Dita"/>
    <s v="S"/>
    <n v="0.5"/>
    <n v="0.46"/>
    <n v="33.44"/>
    <n v="63.2"/>
    <n v="96.64"/>
    <n v="8"/>
    <n v="387"/>
    <n v="0"/>
    <n v="84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96.64"/>
    <n v="9.6640000000000004E-2"/>
    <m/>
    <n v="4.1666666666666664E-2"/>
    <n v="3.8333333333333337E-2"/>
    <n v="1.415"/>
    <n v="0"/>
    <n v="20"/>
    <s v="BASE DE DATOS"/>
  </r>
  <r>
    <s v="19"/>
    <x v="9"/>
    <s v="ELOR"/>
    <s v="33011093"/>
    <s v="33011093"/>
    <s v="EL"/>
    <s v="VolvoPenta TWD1643G"/>
    <s v="S"/>
    <n v="0.6"/>
    <n v="0.4"/>
    <n v="44.901000000000003"/>
    <n v="170.55600000000001"/>
    <n v="215.45699999999999"/>
    <n v="8"/>
    <n v="708"/>
    <n v="0"/>
    <n v="0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215.45699999999999"/>
    <n v="0.21545699999999998"/>
    <m/>
    <n v="7.4999999999999997E-2"/>
    <n v="0.05"/>
    <n v="1.415"/>
    <n v="2.8421709430404007E-14"/>
    <n v="20"/>
    <s v="BASE DE DATOS"/>
  </r>
  <r>
    <s v="19"/>
    <x v="9"/>
    <s v="ELOR"/>
    <s v="33011093"/>
    <s v="33011093"/>
    <s v="EL"/>
    <s v="Cat.5-C15-07183"/>
    <s v="S"/>
    <n v="0.45500000000000002"/>
    <n v="0.39"/>
    <n v="0"/>
    <n v="0"/>
    <n v="0"/>
    <n v="0"/>
    <n v="0"/>
    <n v="0"/>
    <n v="0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3.7916666666666668E-2"/>
    <n v="3.2500000000000001E-2"/>
    <n v="1.415"/>
    <n v="0"/>
    <n v="20"/>
    <s v="BASE DE DATOS"/>
  </r>
  <r>
    <s v="19"/>
    <x v="9"/>
    <s v="ELOR"/>
    <s v="33011093"/>
    <s v="33011093"/>
    <s v="EL"/>
    <s v="Cat.6 3516B 0141"/>
    <s v="S"/>
    <n v="2"/>
    <n v="1.2"/>
    <n v="33.08"/>
    <n v="61.2"/>
    <n v="94.28"/>
    <n v="5"/>
    <n v="398"/>
    <n v="0"/>
    <n v="2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94.28"/>
    <n v="9.4280000000000003E-2"/>
    <m/>
    <n v="0.16666666666666666"/>
    <n v="9.9999999999999992E-2"/>
    <n v="1.415"/>
    <n v="0"/>
    <n v="20"/>
    <s v="BASE DE DATOS"/>
  </r>
  <r>
    <s v="19"/>
    <x v="9"/>
    <s v="ELOR"/>
    <s v="43096499"/>
    <s v="43096499"/>
    <s v="EL"/>
    <s v="Cat.C18 G6B20736"/>
    <s v="S"/>
    <n v="0.5"/>
    <n v="0.45"/>
    <n v="12.305999999999999"/>
    <n v="86.144999999999996"/>
    <n v="98.450999999999993"/>
    <n v="2"/>
    <n v="722"/>
    <n v="0"/>
    <n v="35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98.450999999999993"/>
    <n v="9.8450999999999997E-2"/>
    <m/>
    <n v="4.1666666666666664E-2"/>
    <n v="3.7499999999999999E-2"/>
    <n v="0.28699999999999998"/>
    <n v="0"/>
    <n v="20"/>
    <s v="BASE DE DATOS"/>
  </r>
  <r>
    <s v="19"/>
    <x v="9"/>
    <s v="ELOR"/>
    <s v="43096499"/>
    <s v="43096499"/>
    <s v="EL"/>
    <s v="Perkins 2506AE15TAG"/>
    <s v="N"/>
    <n v="0.46800000000000003"/>
    <n v="0"/>
    <n v="0"/>
    <n v="0"/>
    <n v="0"/>
    <n v="0"/>
    <n v="0"/>
    <n v="0"/>
    <n v="0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0"/>
    <n v="0"/>
    <m/>
    <n v="3.9E-2"/>
    <n v="2.4999999999999998E-2"/>
    <n v="0.28699999999999998"/>
    <n v="0"/>
    <n v="20"/>
    <s v="BASE DE DATOS"/>
  </r>
  <r>
    <s v="19"/>
    <x v="9"/>
    <s v="ELOR"/>
    <s v="43094699"/>
    <s v="43094699"/>
    <s v="EL"/>
    <s v="Volvo Penta RVM364"/>
    <s v="S"/>
    <n v="0.36399999999999999"/>
    <n v="0.32"/>
    <n v="0.71299999999999997"/>
    <n v="4.992"/>
    <n v="5.7050000000000001"/>
    <n v="0"/>
    <n v="91"/>
    <n v="0"/>
    <n v="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5.7050000000000001"/>
    <n v="5.705E-3"/>
    <m/>
    <n v="3.0333333333333334E-2"/>
    <n v="1.4166666666666668E-2"/>
    <n v="0.51600000000000001"/>
    <n v="0"/>
    <n v="20"/>
    <s v="BASE DE DATOS"/>
  </r>
  <r>
    <s v="19"/>
    <x v="9"/>
    <s v="ELOR"/>
    <s v="43094699"/>
    <s v="43094699"/>
    <s v="EL"/>
    <s v="Volvo2 CAD1641GE"/>
    <s v="S"/>
    <n v="0.45600000000000002"/>
    <n v="0.33"/>
    <n v="0"/>
    <n v="0"/>
    <n v="0"/>
    <n v="0"/>
    <n v="0"/>
    <n v="0"/>
    <n v="0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3.7999999999999999E-2"/>
    <n v="2.75E-2"/>
    <n v="0.51600000000000001"/>
    <n v="0"/>
    <n v="20"/>
    <s v="BASE DE DATOS"/>
  </r>
  <r>
    <s v="19"/>
    <x v="9"/>
    <s v="ELOR"/>
    <s v="43094699"/>
    <s v="43094699"/>
    <s v="EL"/>
    <s v="Cat.5-3412STA-16860"/>
    <s v="S"/>
    <n v="0.72499999999999998"/>
    <n v="0.6"/>
    <n v="1.1060000000000001"/>
    <n v="7.7430000000000003"/>
    <n v="8.8490000000000002"/>
    <n v="1"/>
    <n v="32"/>
    <n v="0"/>
    <n v="2"/>
    <m/>
    <x v="1"/>
    <s v="ELOR43094699Cat.5-3412STA-16860EL"/>
    <s v="Electro Oriente S. A."/>
    <s v="ELOR"/>
    <x v="2"/>
    <s v="C. T. Indiana"/>
    <x v="36"/>
    <s v="EL"/>
    <x v="0"/>
    <s v="Cat.5-3412STA-16860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8.8490000000000002"/>
    <n v="8.849000000000001E-3"/>
    <m/>
    <n v="0.12083333333333333"/>
    <n v="9.9999999999999992E-2"/>
    <n v="0.51600000000000001"/>
    <n v="0"/>
    <n v="20"/>
    <s v="BASE DE DATOS"/>
  </r>
  <r>
    <s v="19"/>
    <x v="9"/>
    <s v="ELOR"/>
    <s v="43094699"/>
    <s v="43094699"/>
    <s v="EL"/>
    <s v="Vol.3 Pent TWD1643G"/>
    <s v="S"/>
    <n v="0.6"/>
    <n v="0.45"/>
    <n v="21.138999999999999"/>
    <n v="147.971"/>
    <n v="169.11"/>
    <n v="6"/>
    <n v="709"/>
    <n v="0"/>
    <n v="30"/>
    <m/>
    <x v="1"/>
    <s v="ELOR43094699Vol.3 Pent TWD1643GEL"/>
    <s v="Electro Oriente S. A."/>
    <s v="ELOR"/>
    <x v="2"/>
    <s v="C. T. Indiana"/>
    <x v="36"/>
    <s v="EL"/>
    <x v="0"/>
    <s v="Vol.3 Pent TWD1643G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69.11"/>
    <n v="0.16911000000000001"/>
    <m/>
    <n v="0.15"/>
    <n v="0.1125"/>
    <n v="0.51600000000000001"/>
    <n v="0"/>
    <n v="20"/>
    <s v="BASE DE DATOS"/>
  </r>
  <r>
    <s v="19"/>
    <x v="9"/>
    <s v="ELOR"/>
    <s v="33011193"/>
    <s v="33011193"/>
    <s v="EL"/>
    <s v="CUMMINS"/>
    <s v="S"/>
    <n v="0.6"/>
    <n v="0.3"/>
    <n v="30.32"/>
    <n v="100.4"/>
    <n v="130.72"/>
    <n v="4"/>
    <n v="435"/>
    <n v="0"/>
    <n v="41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130.72"/>
    <n v="0.13072"/>
    <m/>
    <n v="4.9999999999999996E-2"/>
    <n v="2.4999999999999998E-2"/>
    <n v="1.45"/>
    <n v="0"/>
    <n v="20"/>
    <s v="BASE DE DATOS"/>
  </r>
  <r>
    <s v="19"/>
    <x v="9"/>
    <s v="ELOR"/>
    <s v="33011193"/>
    <s v="33011193"/>
    <s v="EL"/>
    <s v="MTU-1 1200DS Detroi"/>
    <s v="N"/>
    <n v="1.2250000000000001"/>
    <n v="0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9"/>
    <s v="ELOR"/>
    <s v="33011193"/>
    <s v="33011193"/>
    <s v="EL"/>
    <s v="MTU=2 1200DS Detroi"/>
    <s v="S"/>
    <n v="1.2250000000000001"/>
    <n v="1"/>
    <n v="296.697"/>
    <n v="78.11"/>
    <n v="374.80700000000002"/>
    <n v="18"/>
    <n v="639"/>
    <n v="0"/>
    <n v="124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74.80700000000002"/>
    <n v="0.374807"/>
    <m/>
    <n v="0.10208333333333335"/>
    <n v="8.3333333333333329E-2"/>
    <n v="1.45"/>
    <n v="0"/>
    <n v="20"/>
    <s v="BASE DE DATOS"/>
  </r>
  <r>
    <s v="19"/>
    <x v="9"/>
    <s v="ELOR"/>
    <s v="33011193"/>
    <s v="33011193"/>
    <s v="EL"/>
    <s v="Cat. 3512 Dita"/>
    <s v="S"/>
    <n v="0.5"/>
    <n v="0.25"/>
    <n v="57.362000000000002"/>
    <n v="15.101000000000001"/>
    <n v="72.462999999999994"/>
    <n v="4"/>
    <n v="235"/>
    <n v="0"/>
    <n v="80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72.462999999999994"/>
    <n v="7.2463E-2"/>
    <m/>
    <n v="4.1666666666666664E-2"/>
    <n v="2.0833333333333332E-2"/>
    <n v="1.45"/>
    <n v="1.4210854715202004E-14"/>
    <n v="20"/>
    <s v="BASE DE DATOS"/>
  </r>
  <r>
    <s v="19"/>
    <x v="9"/>
    <s v="ELOR"/>
    <s v="33010993"/>
    <s v="33010993"/>
    <s v="EL"/>
    <s v="Cat.1-3512(.208)"/>
    <s v="S"/>
    <n v="0.5"/>
    <n v="0.25"/>
    <n v="0"/>
    <n v="0"/>
    <n v="0"/>
    <n v="0"/>
    <n v="0"/>
    <n v="0"/>
    <n v="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4.1666666666666664E-2"/>
    <n v="2.0833333333333332E-2"/>
    <n v="1.5980000000000001"/>
    <n v="0"/>
    <n v="20"/>
    <s v="BASE DE DATOS"/>
  </r>
  <r>
    <s v="19"/>
    <x v="9"/>
    <s v="ELOR"/>
    <s v="33010993"/>
    <s v="33010993"/>
    <s v="EL"/>
    <s v="Cat.3-3512(.219)"/>
    <s v="S"/>
    <n v="0.5"/>
    <n v="0.3"/>
    <n v="0.08"/>
    <n v="2.4"/>
    <n v="2.48"/>
    <n v="0"/>
    <n v="10.050000000000001"/>
    <n v="0"/>
    <n v="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.48"/>
    <n v="2.48E-3"/>
    <m/>
    <n v="4.1666666666666664E-2"/>
    <n v="2.4999999999999998E-2"/>
    <n v="1.5980000000000001"/>
    <n v="0"/>
    <n v="20"/>
    <s v="BASE DE DATOS"/>
  </r>
  <r>
    <s v="19"/>
    <x v="9"/>
    <s v="ELOR"/>
    <s v="33010993"/>
    <s v="33010993"/>
    <s v="EL"/>
    <s v="MTU 1200DS"/>
    <s v="S"/>
    <n v="1.2250000000000001"/>
    <n v="1"/>
    <n v="0"/>
    <n v="53.478000000000002"/>
    <n v="53.478000000000002"/>
    <n v="0"/>
    <n v="90.2"/>
    <n v="0"/>
    <n v="0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53.478000000000002"/>
    <n v="5.3478000000000005E-2"/>
    <m/>
    <n v="0.10208333333333335"/>
    <n v="8.3333333333333329E-2"/>
    <n v="1.5980000000000001"/>
    <n v="0"/>
    <n v="20"/>
    <s v="BASE DE DATOS"/>
  </r>
  <r>
    <s v="19"/>
    <x v="9"/>
    <s v="ELOR"/>
    <s v="33010993"/>
    <s v="33010993"/>
    <s v="EL"/>
    <s v="CUMMINS 4"/>
    <s v="S"/>
    <n v="0.6"/>
    <n v="0.45700000000000002"/>
    <n v="35.6"/>
    <n v="36.68"/>
    <n v="72.28"/>
    <n v="3.5"/>
    <n v="239.1"/>
    <n v="0"/>
    <n v="51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2.28"/>
    <n v="7.2279999999999997E-2"/>
    <m/>
    <n v="4.9999999999999996E-2"/>
    <n v="3.8083333333333337E-2"/>
    <n v="1.5980000000000001"/>
    <n v="0"/>
    <n v="20"/>
    <s v="BASE DE DATOS"/>
  </r>
  <r>
    <s v="19"/>
    <x v="9"/>
    <s v="ELOR"/>
    <s v="33010993"/>
    <s v="33010993"/>
    <s v="EL"/>
    <s v="CAT 6-3516B-139"/>
    <s v="S"/>
    <n v="2"/>
    <n v="1"/>
    <n v="168.982"/>
    <n v="312.113"/>
    <n v="481.09500000000003"/>
    <n v="9.4"/>
    <n v="652.04999999999995"/>
    <n v="0"/>
    <n v="210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481.09500000000003"/>
    <n v="0.48109500000000005"/>
    <m/>
    <n v="0.16666666666666666"/>
    <n v="8.3333333333333329E-2"/>
    <n v="1.5980000000000001"/>
    <n v="0"/>
    <n v="20"/>
    <s v="BASE DE DATOS"/>
  </r>
  <r>
    <s v="19"/>
    <x v="9"/>
    <s v="ELOR"/>
    <s v="43094599"/>
    <s v="43094599"/>
    <s v="EL"/>
    <s v="CUMMINS_1 C200(050)"/>
    <s v="S"/>
    <n v="0.20799999999999999"/>
    <n v="0.15"/>
    <n v="4.5129999999999999"/>
    <n v="31.594999999999999"/>
    <n v="36.107999999999997"/>
    <n v="5"/>
    <n v="585"/>
    <n v="0"/>
    <n v="18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6.107999999999997"/>
    <n v="3.6107999999999994E-2"/>
    <m/>
    <n v="1.7333333333333333E-2"/>
    <n v="1.2499999999999999E-2"/>
    <n v="0.31"/>
    <n v="0"/>
    <n v="20"/>
    <s v="BASE DE DATOS"/>
  </r>
  <r>
    <s v="19"/>
    <x v="9"/>
    <s v="ELOR"/>
    <s v="43094599"/>
    <s v="43094599"/>
    <s v="EL"/>
    <s v="CUMMINS_2 C200(026)"/>
    <s v="S"/>
    <n v="0.20799999999999999"/>
    <n v="0.15"/>
    <n v="4.1319999999999997"/>
    <n v="28.922000000000001"/>
    <n v="33.054000000000002"/>
    <n v="3"/>
    <n v="547"/>
    <n v="0"/>
    <n v="15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3.054000000000002"/>
    <n v="3.3054E-2"/>
    <m/>
    <n v="1.7333333333333333E-2"/>
    <n v="1.2499999999999999E-2"/>
    <n v="0.31"/>
    <n v="0"/>
    <n v="20"/>
    <s v="BASE DE DATOS"/>
  </r>
  <r>
    <s v="19"/>
    <x v="9"/>
    <s v="ELOR"/>
    <s v="43094599"/>
    <s v="43094599"/>
    <s v="EL"/>
    <s v="Cat. C9-180"/>
    <s v="S"/>
    <n v="0.18"/>
    <n v="0.15"/>
    <n v="3.9849999999999999"/>
    <n v="27.890999999999998"/>
    <n v="31.876000000000001"/>
    <n v="5"/>
    <n v="381"/>
    <n v="0"/>
    <n v="12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31.876000000000001"/>
    <n v="3.1876000000000002E-2"/>
    <m/>
    <n v="1.4999999999999999E-2"/>
    <n v="1.2499999999999999E-2"/>
    <n v="0.31"/>
    <n v="-3.5527136788005009E-15"/>
    <n v="20"/>
    <s v="BASE DE DATOS"/>
  </r>
  <r>
    <s v="19"/>
    <x v="9"/>
    <s v="ELOR"/>
    <s v="43094599"/>
    <s v="43094599"/>
    <s v="EL"/>
    <s v="Volvo PentaTWD1010G"/>
    <s v="S"/>
    <n v="0.21"/>
    <n v="0.15"/>
    <n v="3.7229999999999999"/>
    <n v="26.064"/>
    <n v="29.786999999999999"/>
    <n v="15"/>
    <n v="239"/>
    <n v="0"/>
    <n v="22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9.786999999999999"/>
    <n v="2.9786999999999998E-2"/>
    <m/>
    <n v="1.7499999999999998E-2"/>
    <n v="1.2499999999999999E-2"/>
    <n v="0.31"/>
    <n v="0"/>
    <n v="20"/>
    <s v="BASE DE DATOS"/>
  </r>
  <r>
    <s v="19"/>
    <x v="9"/>
    <s v="ELOR"/>
    <s v="53023514"/>
    <s v="53023514"/>
    <s v="EL"/>
    <s v="OLYMPIAN"/>
    <s v="S"/>
    <n v="0.04"/>
    <n v="0.03"/>
    <n v="0.94299999999999995"/>
    <n v="2.4E-2"/>
    <n v="0.96699999999999997"/>
    <n v="1"/>
    <n v="189"/>
    <n v="0"/>
    <n v="0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96699999999999997"/>
    <n v="9.6699999999999998E-4"/>
    <m/>
    <n v="3.3333333333333335E-3"/>
    <n v="2.5000000000000001E-3"/>
    <n v="1.2E-2"/>
    <n v="0"/>
    <n v="20"/>
    <s v="BASE DE DATOS"/>
  </r>
  <r>
    <s v="19"/>
    <x v="9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9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9"/>
    <s v="ELOR"/>
    <s v="33011293"/>
    <s v="33011293"/>
    <s v="EL"/>
    <s v="Wartsila 2"/>
    <s v="S"/>
    <n v="6.24"/>
    <n v="6"/>
    <n v="24.488"/>
    <n v="16.155999999999999"/>
    <n v="40.643999999999998"/>
    <n v="0"/>
    <n v="9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40.643999999999998"/>
    <n v="4.0644E-2"/>
    <m/>
    <n v="0.52"/>
    <n v="0.5"/>
    <n v="11.32"/>
    <n v="0"/>
    <n v="20"/>
    <s v="BASE DE DATOS"/>
  </r>
  <r>
    <s v="19"/>
    <x v="9"/>
    <s v="ELOR"/>
    <s v="33011293"/>
    <s v="33011293"/>
    <s v="EL"/>
    <s v="CAT.D-3512"/>
    <s v="S"/>
    <n v="0.52"/>
    <n v="0.4"/>
    <n v="0"/>
    <n v="0"/>
    <n v="0"/>
    <n v="0"/>
    <n v="0"/>
    <n v="0"/>
    <n v="0"/>
    <m/>
    <x v="1"/>
    <s v="ELOR33011293CAT.D-3512EL"/>
    <s v="Electro Oriente S. A."/>
    <s v="ELOR"/>
    <x v="2"/>
    <s v="C. T. Tarapoto"/>
    <x v="42"/>
    <s v="EL"/>
    <x v="0"/>
    <s v="CAT. D-341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Diésel"/>
    <n v="0"/>
    <n v="0"/>
    <n v="0"/>
    <x v="0"/>
    <s v="MWh"/>
    <n v="0"/>
    <n v="0"/>
    <m/>
    <n v="6.5000000000000002E-2"/>
    <n v="0.05"/>
    <n v="11.32"/>
    <n v="0"/>
    <n v="20"/>
    <s v="BASE DE DATOS"/>
  </r>
  <r>
    <s v="19"/>
    <x v="9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9"/>
    <s v="ELOR"/>
    <s v="43047494"/>
    <s v="43047494"/>
    <s v="EL"/>
    <s v="CAT C-18"/>
    <s v="S"/>
    <n v="0.5"/>
    <n v="0.5"/>
    <n v="40.386000000000003"/>
    <n v="0"/>
    <n v="40.386000000000003"/>
    <n v="0"/>
    <n v="163"/>
    <n v="0"/>
    <n v="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0.386000000000003"/>
    <n v="4.0386000000000005E-2"/>
    <m/>
    <n v="4.1666666666666664E-2"/>
    <n v="4.1666666666666664E-2"/>
    <n v="0.997"/>
    <n v="0"/>
    <n v="20"/>
    <s v="BASE DE DATOS"/>
  </r>
  <r>
    <s v="19"/>
    <x v="9"/>
    <s v="ELOR"/>
    <s v="43047494"/>
    <s v="43047494"/>
    <s v="EL"/>
    <s v="Cat. D-3512&lt;G3&gt;"/>
    <s v="S"/>
    <n v="0.5"/>
    <n v="0.45"/>
    <n v="27.286000000000001"/>
    <n v="0"/>
    <n v="27.286000000000001"/>
    <n v="0"/>
    <n v="235"/>
    <n v="0"/>
    <n v="15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27.286000000000001"/>
    <n v="2.7286000000000001E-2"/>
    <m/>
    <n v="4.1666666666666664E-2"/>
    <n v="3.7499999999999999E-2"/>
    <n v="0.997"/>
    <n v="0"/>
    <n v="20"/>
    <s v="BASE DE DATOS"/>
  </r>
  <r>
    <s v="19"/>
    <x v="9"/>
    <s v="ELOR"/>
    <s v="43047494"/>
    <s v="43047494"/>
    <s v="EL"/>
    <s v="Volvo Penta TAD1630"/>
    <s v="S"/>
    <n v="0.4"/>
    <n v="0.4"/>
    <n v="0"/>
    <n v="40.024000000000001"/>
    <n v="40.024000000000001"/>
    <n v="6"/>
    <n v="105"/>
    <n v="0"/>
    <n v="2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40.024000000000001"/>
    <n v="4.0024000000000004E-2"/>
    <m/>
    <n v="3.3333333333333333E-2"/>
    <n v="3.3333333333333333E-2"/>
    <n v="0.997"/>
    <n v="0"/>
    <n v="20"/>
    <s v="BASE DE DATOS"/>
  </r>
  <r>
    <s v="19"/>
    <x v="9"/>
    <s v="ELP"/>
    <s v="33034695"/>
    <s v="33034695"/>
    <s v="EL"/>
    <s v="MAK-1"/>
    <s v="S"/>
    <n v="9.34"/>
    <n v="8.9960000000000004"/>
    <n v="0"/>
    <n v="27.991"/>
    <n v="27.991"/>
    <n v="588"/>
    <n v="5"/>
    <n v="151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27.991"/>
    <n v="2.7990999999999999E-2"/>
    <m/>
    <n v="0.77833333333333332"/>
    <n v="0.7496666666666667"/>
    <n v="17.510000000000002"/>
    <n v="0"/>
    <n v="28"/>
    <s v="BASE DE DATOS"/>
  </r>
  <r>
    <s v="19"/>
    <x v="9"/>
    <s v="ELP"/>
    <s v="33034695"/>
    <s v="33034695"/>
    <s v="EL"/>
    <s v="MAK-2"/>
    <s v="S"/>
    <n v="9.34"/>
    <n v="8.5570000000000004"/>
    <n v="0"/>
    <n v="27.597000000000001"/>
    <n v="27.597000000000001"/>
    <n v="584"/>
    <n v="5"/>
    <n v="155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27.597000000000001"/>
    <n v="2.7597E-2"/>
    <m/>
    <n v="0.77833333333333332"/>
    <n v="0.7130833333333334"/>
    <n v="17.510000000000002"/>
    <n v="0"/>
    <n v="28"/>
    <s v="BASE DE DATOS"/>
  </r>
  <r>
    <s v="19"/>
    <x v="9"/>
    <s v="ELSE"/>
    <s v="23005600"/>
    <s v="23005600"/>
    <s v="EL"/>
    <s v="CUMMINS-7"/>
    <s v="S"/>
    <n v="1.82"/>
    <n v="1.2"/>
    <n v="12.484"/>
    <n v="47.441000000000003"/>
    <n v="59.924999999999997"/>
    <n v="0"/>
    <n v="156"/>
    <n v="588"/>
    <n v="14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59.924999999999997"/>
    <n v="5.9924999999999999E-2"/>
    <m/>
    <n v="0.15166666666666667"/>
    <n v="9.9999999999999992E-2"/>
    <n v="0.83"/>
    <n v="7.1054273576010019E-15"/>
    <n v="22"/>
    <s v="BASE DE DATOS"/>
  </r>
  <r>
    <s v="19"/>
    <x v="9"/>
    <s v="ELSE"/>
    <s v="23006600"/>
    <s v="23006600"/>
    <s v="EL"/>
    <s v="Cummins_Ottomotores"/>
    <s v="S"/>
    <n v="0.8"/>
    <n v="0.45"/>
    <n v="0.13200000000000001"/>
    <n v="0.5"/>
    <n v="0.63200000000000001"/>
    <n v="0"/>
    <n v="3"/>
    <n v="741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.63200000000000001"/>
    <n v="6.3199999999999997E-4"/>
    <m/>
    <n v="6.6666666666666666E-2"/>
    <n v="3.7499999999999999E-2"/>
    <n v="0.45"/>
    <n v="0"/>
    <n v="22"/>
    <s v="BASE DE DATOS"/>
  </r>
  <r>
    <s v="19"/>
    <x v="9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9"/>
    <s v="UCAYAL"/>
    <s v="23201005"/>
    <s v="23201005"/>
    <s v="EL"/>
    <s v="CAT 3412C-I"/>
    <s v="S"/>
    <n v="0.59099999999999997"/>
    <n v="0.5"/>
    <n v="44.462000000000003"/>
    <n v="98.055000000000007"/>
    <n v="142.517"/>
    <n v="0"/>
    <n v="374"/>
    <n v="0"/>
    <n v="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42.517"/>
    <n v="0.142517"/>
    <m/>
    <n v="4.9249999999999995E-2"/>
    <n v="4.1666666666666664E-2"/>
    <n v="0.8"/>
    <n v="0"/>
    <n v="23"/>
    <s v="BASE DE DATOS"/>
  </r>
  <r>
    <s v="19"/>
    <x v="9"/>
    <s v="UCAYAL"/>
    <s v="23201005"/>
    <s v="23201005"/>
    <s v="EL"/>
    <s v="CAT 3412C-II"/>
    <s v="S"/>
    <n v="0.59099999999999997"/>
    <n v="0.5"/>
    <n v="34.948"/>
    <n v="85.872"/>
    <n v="120.82"/>
    <n v="0"/>
    <n v="347"/>
    <n v="0"/>
    <n v="45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20.82"/>
    <n v="0.12082"/>
    <m/>
    <n v="4.9249999999999995E-2"/>
    <n v="4.1666666666666664E-2"/>
    <n v="0.8"/>
    <n v="0"/>
    <n v="23"/>
    <s v="BASE DE DATOS"/>
  </r>
  <r>
    <s v="19"/>
    <x v="9"/>
    <s v="UCAYAL"/>
    <s v="23201005"/>
    <s v="23201005"/>
    <s v="EL"/>
    <s v="CAT 3512"/>
    <s v="S"/>
    <n v="0.5"/>
    <n v="0.3"/>
    <n v="11.093999999999999"/>
    <n v="38.03"/>
    <n v="49.124000000000002"/>
    <n v="0"/>
    <n v="383"/>
    <n v="0"/>
    <n v="75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49.124000000000002"/>
    <n v="4.9124000000000001E-2"/>
    <m/>
    <n v="4.1666666666666664E-2"/>
    <n v="2.4999999999999998E-2"/>
    <n v="0.8"/>
    <n v="0"/>
    <n v="23"/>
    <s v="BASE DE DATOS"/>
  </r>
  <r>
    <s v="19"/>
    <x v="9"/>
    <s v="UCAYAL"/>
    <s v="23201005"/>
    <s v="23201005"/>
    <s v="EL"/>
    <s v="CUMMINS"/>
    <s v="S"/>
    <n v="1"/>
    <n v="0.9"/>
    <n v="55.237000000000002"/>
    <n v="8.0449999999999999"/>
    <n v="63.281999999999996"/>
    <n v="0"/>
    <n v="117"/>
    <n v="0"/>
    <n v="45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63.281999999999996"/>
    <n v="6.3281999999999991E-2"/>
    <m/>
    <n v="8.3333333333333329E-2"/>
    <n v="7.4999999999999997E-2"/>
    <n v="0.8"/>
    <n v="7.1054273576010019E-15"/>
    <n v="23"/>
    <s v="BASE DE DATOS"/>
  </r>
  <r>
    <s v="19"/>
    <x v="9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9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9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9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9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9"/>
    <s v="UCAYAL"/>
    <s v="53027019"/>
    <s v="53027019"/>
    <s v="EL"/>
    <s v="PERKINS-HCI434D1L"/>
    <s v="S"/>
    <n v="0.316"/>
    <n v="0.3"/>
    <n v="1.599"/>
    <n v="2.3290000000000002"/>
    <n v="3.9279999999999999"/>
    <n v="0"/>
    <n v="64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3.9279999999999999"/>
    <n v="3.9280000000000001E-3"/>
    <m/>
    <n v="3.5111111111111114E-2"/>
    <n v="3.3333333333333333E-2"/>
    <n v="0.113"/>
    <n v="0"/>
    <n v="23"/>
    <s v="BASE DE DATOS"/>
  </r>
  <r>
    <s v="19"/>
    <x v="9"/>
    <s v="UCAYAL"/>
    <s v="53027019"/>
    <s v="53027019"/>
    <s v="EL"/>
    <s v="PERKINS-MP-2251"/>
    <s v="S"/>
    <n v="0.2"/>
    <n v="0.19600000000000001"/>
    <n v="10.46"/>
    <n v="15.253"/>
    <n v="25.713000000000001"/>
    <n v="0"/>
    <n v="432"/>
    <n v="0"/>
    <n v="48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5.713000000000001"/>
    <n v="2.5713E-2"/>
    <m/>
    <n v="2.2222222222222223E-2"/>
    <n v="2.1777777777777778E-2"/>
    <n v="0.113"/>
    <n v="0"/>
    <n v="23"/>
    <s v="BASE DE DATOS"/>
  </r>
  <r>
    <s v="19"/>
    <x v="9"/>
    <s v="PRFGET"/>
    <s v="33330013"/>
    <s v="33330013"/>
    <s v="TG"/>
    <s v="GT 1"/>
    <s v="S"/>
    <n v="225"/>
    <n v="219.65"/>
    <n v="0"/>
    <n v="1726.03"/>
    <n v="1726.03"/>
    <n v="73.599999999999994"/>
    <n v="10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1726.03"/>
    <n v="1.72603"/>
    <m/>
    <n v="18.75"/>
    <n v="17.994166666666668"/>
    <n v="10.44"/>
    <n v="0"/>
    <n v="71"/>
    <s v="BASE DE DATOS"/>
  </r>
  <r>
    <s v="19"/>
    <x v="9"/>
    <s v="PRFGET"/>
    <s v="33330013"/>
    <s v="33330013"/>
    <s v="EL"/>
    <s v="GT 2"/>
    <s v="S"/>
    <n v="8.44"/>
    <n v="8.44"/>
    <n v="2.7040000000000002"/>
    <n v="63.801000000000002"/>
    <n v="66.504999999999995"/>
    <n v="0"/>
    <n v="9.7200000000000006"/>
    <n v="6.47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66.504999999999995"/>
    <n v="6.6504999999999995E-2"/>
    <m/>
    <n v="0.70333333333333325"/>
    <n v="0.66083333333333327"/>
    <n v="10.44"/>
    <n v="0"/>
    <n v="71"/>
    <s v="BASE DE DATOS"/>
  </r>
  <r>
    <s v="19"/>
    <x v="9"/>
    <s v="PRFGET"/>
    <s v="33330013"/>
    <s v="33330013"/>
    <s v="EL"/>
    <s v="Unid. de Emergencia"/>
    <s v="S"/>
    <n v="2.19"/>
    <n v="2.19"/>
    <n v="0"/>
    <n v="0"/>
    <n v="0"/>
    <n v="4"/>
    <n v="0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0.1825"/>
    <n v="0.1825"/>
    <n v="10.44"/>
    <n v="0"/>
    <n v="71"/>
    <s v="BASE DE DATOS"/>
  </r>
  <r>
    <s v="19"/>
    <x v="9"/>
    <s v="FENIXP"/>
    <s v="33162508"/>
    <s v="33162508"/>
    <s v="CC"/>
    <s v="TG11"/>
    <s v="S"/>
    <n v="193.4"/>
    <n v="190.15199999999999"/>
    <n v="22699.22"/>
    <n v="105683.745"/>
    <n v="128382.965"/>
    <n v="0"/>
    <n v="727.5"/>
    <n v="16.5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8382.965"/>
    <n v="128.38296499999998"/>
    <m/>
    <n v="16.116666666666667"/>
    <n v="15.845999999999998"/>
    <n v="566.31399999999996"/>
    <n v="0"/>
    <n v="49"/>
    <s v="BASE DE DATOS"/>
  </r>
  <r>
    <s v="19"/>
    <x v="9"/>
    <s v="FENIXP"/>
    <s v="33162508"/>
    <s v="33162508"/>
    <s v="CC"/>
    <s v="TG12"/>
    <s v="S"/>
    <n v="193.4"/>
    <n v="187.631"/>
    <n v="18228.164000000001"/>
    <n v="83093.218999999997"/>
    <n v="101321.383"/>
    <n v="43.25"/>
    <n v="577.75"/>
    <n v="123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1321.383"/>
    <n v="101.321383"/>
    <m/>
    <n v="16.116666666666667"/>
    <n v="15.635916666666667"/>
    <n v="566.31399999999996"/>
    <n v="0"/>
    <n v="49"/>
    <s v="BASE DE DATOS"/>
  </r>
  <r>
    <s v="19"/>
    <x v="9"/>
    <s v="FENIXP"/>
    <s v="33162508"/>
    <s v="33162508"/>
    <s v="CC"/>
    <s v="TV10"/>
    <s v="S"/>
    <n v="192"/>
    <n v="189.40899999999999"/>
    <n v="20559.776999999998"/>
    <n v="97052.62"/>
    <n v="117612.397"/>
    <n v="0"/>
    <n v="734.5"/>
    <n v="9.5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7612.397"/>
    <n v="117.612397"/>
    <m/>
    <n v="16"/>
    <n v="15.784083333333333"/>
    <n v="566.31399999999996"/>
    <n v="0"/>
    <n v="49"/>
    <s v="BASE DE DATOS"/>
  </r>
  <r>
    <s v="19"/>
    <x v="9"/>
    <s v="GENRNT"/>
    <s v="33372916"/>
    <s v="33372916"/>
    <s v="EL"/>
    <s v="G-1"/>
    <s v="S"/>
    <n v="11.6"/>
    <n v="11.124000000000001"/>
    <n v="971.70299999999997"/>
    <n v="2830.4520000000002"/>
    <n v="3802.1550000000002"/>
    <n v="73"/>
    <n v="460"/>
    <n v="0"/>
    <n v="673.35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802.1550000000002"/>
    <n v="3.8021550000000004"/>
    <m/>
    <n v="0.96666666666666667"/>
    <n v="0.9275000000000001"/>
    <n v="62.497999999999998"/>
    <n v="0"/>
    <n v="52"/>
    <s v="BASE DE DATOS"/>
  </r>
  <r>
    <s v="19"/>
    <x v="9"/>
    <s v="GENRNT"/>
    <s v="33372916"/>
    <s v="33372916"/>
    <s v="EL"/>
    <s v="G-2"/>
    <s v="S"/>
    <n v="11.6"/>
    <n v="10.958"/>
    <n v="894.98299999999995"/>
    <n v="2092.1680000000001"/>
    <n v="2987.1509999999998"/>
    <n v="133.4"/>
    <n v="356"/>
    <n v="0"/>
    <n v="1692.84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2987.1509999999998"/>
    <n v="2.9871509999999999"/>
    <m/>
    <n v="0.96666666666666667"/>
    <n v="0.91683333333333339"/>
    <n v="62.497999999999998"/>
    <n v="0"/>
    <n v="52"/>
    <s v="BASE DE DATOS"/>
  </r>
  <r>
    <s v="19"/>
    <x v="9"/>
    <s v="GENRNT"/>
    <s v="33372916"/>
    <s v="33372916"/>
    <s v="EL"/>
    <s v="G-3"/>
    <s v="S"/>
    <n v="11.6"/>
    <n v="11.334"/>
    <n v="1201.164"/>
    <n v="4322.1400000000003"/>
    <n v="5523.3040000000001"/>
    <n v="53.9"/>
    <n v="656"/>
    <n v="0"/>
    <n v="440.08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523.3040000000001"/>
    <n v="5.5233040000000004"/>
    <m/>
    <n v="0.96666666666666667"/>
    <n v="0.9448333333333333"/>
    <n v="62.497999999999998"/>
    <n v="0"/>
    <n v="52"/>
    <s v="BASE DE DATOS"/>
  </r>
  <r>
    <s v="19"/>
    <x v="9"/>
    <s v="GENRNT"/>
    <s v="33372916"/>
    <s v="33372916"/>
    <s v="EL"/>
    <s v="G-4"/>
    <s v="S"/>
    <n v="11.6"/>
    <n v="11.143000000000001"/>
    <n v="1272.0899999999999"/>
    <n v="4124.6580000000004"/>
    <n v="5396.7479999999996"/>
    <n v="56.2"/>
    <n v="633"/>
    <n v="0"/>
    <n v="517.14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396.7479999999996"/>
    <n v="5.3967479999999997"/>
    <m/>
    <n v="0.96666666666666667"/>
    <n v="0.92858333333333343"/>
    <n v="62.497999999999998"/>
    <n v="9.0949470177292824E-13"/>
    <n v="52"/>
    <s v="BASE DE DATOS"/>
  </r>
  <r>
    <s v="19"/>
    <x v="9"/>
    <s v="GENRNT"/>
    <s v="33372916"/>
    <s v="33372916"/>
    <s v="EL"/>
    <s v="G-5"/>
    <s v="S"/>
    <n v="11.6"/>
    <n v="11.194000000000001"/>
    <n v="1226.973"/>
    <n v="3202.08"/>
    <n v="4429.0529999999999"/>
    <n v="70"/>
    <n v="525"/>
    <n v="0.44"/>
    <n v="443.68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429.0529999999999"/>
    <n v="4.4290529999999997"/>
    <m/>
    <n v="0.96666666666666667"/>
    <n v="0.9328333333333334"/>
    <n v="62.497999999999998"/>
    <n v="0"/>
    <n v="52"/>
    <s v="BASE DE DATOS"/>
  </r>
  <r>
    <s v="19"/>
    <x v="9"/>
    <s v="GENRNT"/>
    <s v="33372916"/>
    <s v="33372916"/>
    <s v="EL"/>
    <s v="G-6"/>
    <s v="S"/>
    <n v="11.6"/>
    <n v="11.186"/>
    <n v="1315.3920000000001"/>
    <n v="4815.4380000000001"/>
    <n v="6130.83"/>
    <n v="73"/>
    <n v="650"/>
    <n v="0.44"/>
    <n v="537.64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6130.83"/>
    <n v="6.1308299999999996"/>
    <m/>
    <n v="0.96666666666666667"/>
    <n v="0.9321666666666667"/>
    <n v="62.497999999999998"/>
    <n v="0"/>
    <n v="52"/>
    <s v="BASE DE DATOS"/>
  </r>
  <r>
    <s v="19"/>
    <x v="9"/>
    <s v="GENRNT"/>
    <s v="33372916"/>
    <s v="33372916"/>
    <s v="EL"/>
    <s v="G-7"/>
    <s v="S"/>
    <n v="11.6"/>
    <n v="11.159000000000001"/>
    <n v="267.33199999999999"/>
    <n v="1049.058"/>
    <n v="1316.39"/>
    <n v="501.1"/>
    <n v="146"/>
    <n v="0"/>
    <n v="3156.62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316.39"/>
    <n v="1.3163900000000002"/>
    <m/>
    <n v="0.96666666666666667"/>
    <n v="0.92991666666666672"/>
    <n v="62.497999999999998"/>
    <n v="-2.2737367544323206E-13"/>
    <n v="52"/>
    <s v="BASE DE DATOS"/>
  </r>
  <r>
    <s v="19"/>
    <x v="9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9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9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9"/>
    <s v="ENEGEN"/>
    <s v="33002293"/>
    <s v="33002293"/>
    <s v="TG"/>
    <s v="TG-5"/>
    <s v="S"/>
    <n v="59.6"/>
    <n v="52.429000000000002"/>
    <n v="1295.2539999999999"/>
    <n v="3477.3679999999999"/>
    <n v="4772.6220000000003"/>
    <n v="0"/>
    <n v="97.23"/>
    <n v="6.57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4772.6220000000003"/>
    <n v="4.7726220000000001"/>
    <m/>
    <n v="4.9666666666666668"/>
    <n v="4.3690833333333332"/>
    <n v="362.82900000000001"/>
    <n v="-9.0949470177292824E-13"/>
    <n v="44"/>
    <s v="BASE DE DATOS"/>
  </r>
  <r>
    <s v="19"/>
    <x v="9"/>
    <s v="ENEGEN"/>
    <s v="33002293"/>
    <s v="33002293"/>
    <s v="TG"/>
    <s v="TG-6"/>
    <s v="S"/>
    <n v="59.6"/>
    <n v="53.21"/>
    <n v="0"/>
    <n v="0"/>
    <n v="0"/>
    <n v="0"/>
    <n v="0"/>
    <n v="0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9"/>
    <s v="ENEGEN"/>
    <s v="33002293"/>
    <s v="33002293"/>
    <s v="TG"/>
    <s v="TG-7"/>
    <s v="S"/>
    <n v="127.5"/>
    <n v="124.746"/>
    <n v="5334.9579999999996"/>
    <n v="16330.962"/>
    <n v="21665.920999999998"/>
    <n v="0"/>
    <n v="205.97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21665.920999999998"/>
    <n v="21.665920999999997"/>
    <m/>
    <n v="10.625"/>
    <n v="10.3955"/>
    <n v="362.82900000000001"/>
    <n v="-1.0000000002037268E-3"/>
    <n v="44"/>
    <s v="BASE DE DATOS"/>
  </r>
  <r>
    <s v="19"/>
    <x v="9"/>
    <s v="ENEGEN"/>
    <s v="33002293"/>
    <s v="33002293"/>
    <s v="TG"/>
    <s v="TG-8"/>
    <s v="S"/>
    <n v="200"/>
    <n v="188.20699999999999"/>
    <n v="6208.9859999999999"/>
    <n v="14851.107"/>
    <n v="21060.092000000001"/>
    <n v="0"/>
    <n v="122.2"/>
    <n v="471.48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21060.092000000001"/>
    <n v="21.060092000000001"/>
    <m/>
    <n v="16.666666666666668"/>
    <n v="15.683916666666667"/>
    <n v="362.82900000000001"/>
    <n v="1.0000000002037268E-3"/>
    <n v="44"/>
    <s v="BASE DE DATOS"/>
  </r>
  <r>
    <s v="19"/>
    <x v="9"/>
    <s v="ENEGEN"/>
    <s v="33028294"/>
    <s v="33028294"/>
    <s v="TG"/>
    <s v="TG-3"/>
    <s v="S"/>
    <n v="170"/>
    <n v="151.05000000000001"/>
    <n v="19059.381000000001"/>
    <n v="68808.876000000004"/>
    <n v="87868.256999999998"/>
    <n v="0"/>
    <n v="626.70000000000005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7868.256999999998"/>
    <n v="87.868257"/>
    <m/>
    <n v="14.166666666666666"/>
    <n v="12.5875"/>
    <n v="459.71600000000001"/>
    <n v="1.4551915228366852E-11"/>
    <n v="44"/>
    <s v="BASE DE DATOS"/>
  </r>
  <r>
    <s v="19"/>
    <x v="9"/>
    <s v="ENEGEN"/>
    <s v="33028294"/>
    <s v="33028294"/>
    <s v="TG"/>
    <s v="TG-4"/>
    <s v="S"/>
    <n v="170"/>
    <n v="149.202"/>
    <n v="20489.170999999998"/>
    <n v="77637.914000000004"/>
    <n v="98127.085000000006"/>
    <n v="0"/>
    <n v="726.32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8127.085000000006"/>
    <n v="98.127085000000008"/>
    <m/>
    <n v="14.166666666666666"/>
    <n v="12.4335"/>
    <n v="459.71600000000001"/>
    <n v="0"/>
    <n v="44"/>
    <s v="BASE DE DATOS"/>
  </r>
  <r>
    <s v="19"/>
    <x v="9"/>
    <s v="ENEGEN"/>
    <s v="33028294"/>
    <s v="33028294"/>
    <s v="TV"/>
    <s v="TV-7"/>
    <s v="S"/>
    <n v="184"/>
    <n v="183.52"/>
    <n v="21194.834999999999"/>
    <n v="80334.266000000003"/>
    <n v="101529.101"/>
    <n v="0"/>
    <n v="721.13"/>
    <n v="2.15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101529.101"/>
    <n v="101.529101"/>
    <m/>
    <n v="15.333333333333334"/>
    <n v="15.293333333333335"/>
    <n v="459.71600000000001"/>
    <n v="0"/>
    <n v="44"/>
    <s v="BASE DE DATOS"/>
  </r>
  <r>
    <s v="19"/>
    <x v="9"/>
    <s v="ENEPIU"/>
    <s v="33024793"/>
    <s v="33024793"/>
    <s v="TG"/>
    <s v="Unidad TG-6"/>
    <s v="N"/>
    <n v="51.39"/>
    <n v="50.768000000000001"/>
    <n v="156.59"/>
    <n v="1075.25"/>
    <n v="1231.8399999999999"/>
    <n v="0"/>
    <n v="30.27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1231.8399999999999"/>
    <n v="1.2318399999999998"/>
    <m/>
    <n v="4.2824999999999998"/>
    <n v="4.230666666666667"/>
    <n v="51.709000000000003"/>
    <n v="0"/>
    <n v="45"/>
    <s v="BASE DE DATOS"/>
  </r>
  <r>
    <s v="19"/>
    <x v="9"/>
    <s v="ENEPIU"/>
    <s v="33070996"/>
    <s v="33070996"/>
    <s v="TG"/>
    <s v="Unid. TG-4"/>
    <s v="S"/>
    <n v="101.3"/>
    <n v="105.947"/>
    <n v="14003.56"/>
    <n v="48955.22"/>
    <n v="62958.78"/>
    <n v="12.3"/>
    <n v="731.7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62958.78"/>
    <n v="62.958779999999997"/>
    <m/>
    <n v="8.4416666666666664"/>
    <n v="8.8289166666666663"/>
    <n v="103.69"/>
    <n v="0"/>
    <n v="45"/>
    <s v="BASE DE DATOS"/>
  </r>
  <r>
    <s v="19"/>
    <x v="9"/>
    <s v="ENEPIU"/>
    <s v="33282311"/>
    <s v="33282311"/>
    <s v="TG"/>
    <s v="Unid. TG-5"/>
    <s v="S"/>
    <n v="177.65"/>
    <n v="187.46199999999999"/>
    <n v="477.14"/>
    <n v="0"/>
    <n v="477.14"/>
    <n v="48"/>
    <n v="3.53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477.14"/>
    <n v="0.47714000000000001"/>
    <m/>
    <n v="14.804166666666667"/>
    <n v="15.621833333333333"/>
    <n v="191.06"/>
    <n v="0"/>
    <n v="45"/>
    <s v="BASE DE DATOS"/>
  </r>
  <r>
    <s v="19"/>
    <x v="9"/>
    <s v="KALLPA"/>
    <s v="33145006"/>
    <s v="33145006"/>
    <s v="TG"/>
    <s v="TG1"/>
    <s v="S"/>
    <n v="187.07300000000001"/>
    <n v="187.07300000000001"/>
    <n v="20382.199000000001"/>
    <n v="98485.884999999995"/>
    <n v="118868.084"/>
    <n v="0"/>
    <n v="744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8868.084"/>
    <n v="118.868084"/>
    <m/>
    <n v="15"/>
    <n v="15.589416666666667"/>
    <n v="863.41700000000003"/>
    <n v="0"/>
    <n v="63"/>
    <s v="BASE DE DATOS"/>
  </r>
  <r>
    <s v="19"/>
    <x v="9"/>
    <s v="KALLPA"/>
    <s v="33145006"/>
    <s v="33145006"/>
    <s v="TG"/>
    <s v="TG2"/>
    <s v="S"/>
    <n v="191.429"/>
    <n v="191.429"/>
    <n v="18485.449000000001"/>
    <n v="91088.591"/>
    <n v="109574.04"/>
    <n v="0"/>
    <n v="682.12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9574.04"/>
    <n v="109.57404"/>
    <m/>
    <n v="18"/>
    <n v="15.952416666666666"/>
    <n v="863.41700000000003"/>
    <n v="1.4551915228366852E-11"/>
    <n v="63"/>
    <s v="BASE DE DATOS"/>
  </r>
  <r>
    <s v="19"/>
    <x v="9"/>
    <s v="KALLPA"/>
    <s v="33145006"/>
    <s v="33145006"/>
    <s v="TG"/>
    <s v="TG3"/>
    <s v="S"/>
    <n v="193.74799999999999"/>
    <n v="193.74799999999999"/>
    <n v="16577.809000000001"/>
    <n v="85630.64"/>
    <n v="102208.44899999999"/>
    <n v="0"/>
    <n v="629.42999999999995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2208.44899999999"/>
    <n v="102.20844899999999"/>
    <m/>
    <n v="19.416666666666668"/>
    <n v="16.145666666666667"/>
    <n v="863.41700000000003"/>
    <n v="0"/>
    <n v="63"/>
    <s v="BASE DE DATOS"/>
  </r>
  <r>
    <s v="19"/>
    <x v="9"/>
    <s v="KALLPA"/>
    <s v="33170108"/>
    <s v="33170108"/>
    <s v="TG"/>
    <s v="TG5"/>
    <s v="S"/>
    <n v="195.428"/>
    <n v="195.428"/>
    <n v="15713.057000000001"/>
    <n v="71889.566999999995"/>
    <n v="87602.623999999996"/>
    <n v="71.7"/>
    <n v="492.78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7602.623999999996"/>
    <n v="87.602623999999992"/>
    <m/>
    <n v="16.041666666666668"/>
    <n v="16.285666666666668"/>
    <n v="195.428"/>
    <n v="0"/>
    <n v="63"/>
    <s v="BASE DE DATOS"/>
  </r>
  <r>
    <s v="19"/>
    <x v="9"/>
    <s v="KALLPA"/>
    <s v="33145006"/>
    <s v="33145006"/>
    <s v="TV"/>
    <s v="TV"/>
    <s v="S"/>
    <n v="291.16699999999997"/>
    <n v="291.16699999999997"/>
    <n v="27506.965"/>
    <n v="136343.16899999999"/>
    <n v="163850.13399999999"/>
    <n v="0"/>
    <n v="720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3850.13399999999"/>
    <n v="163.850134"/>
    <m/>
    <n v="29.166666666666668"/>
    <n v="24.263916666666663"/>
    <n v="863.41700000000003"/>
    <n v="0"/>
    <n v="63"/>
    <s v="BASE DE DATOS"/>
  </r>
  <r>
    <s v="19"/>
    <x v="9"/>
    <s v="SAMAYI"/>
    <s v="33357314"/>
    <s v="33357314"/>
    <s v="TG"/>
    <s v="TG1"/>
    <s v="S"/>
    <n v="176.34899999999999"/>
    <n v="176.34899999999999"/>
    <n v="381.57299999999998"/>
    <n v="0"/>
    <n v="381.57299999999998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81.57299999999998"/>
    <n v="0.381573"/>
    <m/>
    <n v="12.833333333333334"/>
    <n v="14.695749999999999"/>
    <n v="530.029"/>
    <n v="0"/>
    <n v="73"/>
    <s v="BASE DE DATOS"/>
  </r>
  <r>
    <s v="19"/>
    <x v="9"/>
    <s v="SAMAYI"/>
    <s v="33357314"/>
    <s v="33357314"/>
    <s v="TG"/>
    <s v="TG2"/>
    <s v="S"/>
    <n v="177.428"/>
    <n v="177.428"/>
    <n v="0"/>
    <n v="0"/>
    <n v="0"/>
    <n v="0"/>
    <n v="2.77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9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9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9"/>
    <s v="TSELVA"/>
    <s v="33051895"/>
    <s v="33051895"/>
    <s v="TG"/>
    <s v="TG1"/>
    <s v="S"/>
    <n v="101.32"/>
    <n v="90.051000000000002"/>
    <n v="3536.5050000000001"/>
    <n v="15842.574000000001"/>
    <n v="19379.079000000002"/>
    <n v="0"/>
    <n v="242.5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19379.079000000002"/>
    <n v="19.379079000000001"/>
    <m/>
    <n v="8.4433333333333334"/>
    <n v="7.5042499999999999"/>
    <n v="378.50200000000001"/>
    <n v="0"/>
    <n v="82"/>
    <s v="BASE DE DATOS"/>
  </r>
  <r>
    <s v="19"/>
    <x v="9"/>
    <s v="TSELVA"/>
    <s v="33051895"/>
    <s v="33051895"/>
    <s v="TG"/>
    <s v="TG2"/>
    <s v="S"/>
    <n v="101.32"/>
    <n v="85.995999999999995"/>
    <n v="4754.9650000000001"/>
    <n v="25410.23"/>
    <n v="30165.195"/>
    <n v="0"/>
    <n v="397.75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30165.195"/>
    <n v="30.165195000000001"/>
    <m/>
    <n v="8.4433333333333334"/>
    <n v="7.1663333333333332"/>
    <n v="378.50200000000001"/>
    <n v="0"/>
    <n v="82"/>
    <s v="BASE DE DATOS"/>
  </r>
  <r>
    <s v="19"/>
    <x v="9"/>
    <s v="PETRAM"/>
    <s v="CTRER001"/>
    <s v="CTRER001"/>
    <s v="EL"/>
    <s v="Grupos 1-2-3"/>
    <s v="S"/>
    <n v="4.8"/>
    <n v="4.1849999999999996"/>
    <n v="502.23099999999999"/>
    <n v="2497.5549999999998"/>
    <n v="2999.7860000000001"/>
    <n v="41.6"/>
    <n v="702.4"/>
    <n v="0"/>
    <n v="482.6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999.7860000000001"/>
    <n v="2.9997859999999998"/>
    <m/>
    <n v="0.39999999999999997"/>
    <n v="0.34874999999999995"/>
    <n v="4.82"/>
    <n v="0"/>
    <n v="70"/>
    <s v="BASE DE DATOS"/>
  </r>
  <r>
    <s v="19"/>
    <x v="9"/>
    <s v="PETRAM"/>
    <s v="CTRER002"/>
    <s v="CTRER002"/>
    <s v="EL"/>
    <s v="Grupos 1-2"/>
    <s v="S"/>
    <n v="3.2"/>
    <n v="2.7829999999999999"/>
    <n v="351.00900000000001"/>
    <n v="1674.595"/>
    <n v="2025.604"/>
    <n v="42.65"/>
    <n v="701.35"/>
    <n v="0"/>
    <n v="182.4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2025.604"/>
    <n v="2.025604"/>
    <m/>
    <n v="0.26666666666666666"/>
    <n v="0.23191666666666666"/>
    <n v="3.23"/>
    <n v="0"/>
    <n v="70"/>
    <s v="BASE DE DATOS"/>
  </r>
  <r>
    <s v="19"/>
    <x v="9"/>
    <s v="PETRAM"/>
    <s v="305167"/>
    <s v="305167"/>
    <s v="EL"/>
    <s v="Grupos 1_2"/>
    <s v="S"/>
    <n v="2.4"/>
    <n v="2.3199999999999998"/>
    <n v="193.017"/>
    <n v="868.85699999999997"/>
    <n v="1061.874"/>
    <n v="288.89"/>
    <n v="445.08"/>
    <n v="10.039999999999999"/>
    <n v="297.60000000000002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061.874"/>
    <n v="1.061874"/>
    <m/>
    <n v="0.19999999999999998"/>
    <n v="0.19333333333333333"/>
    <n v="2.41"/>
    <n v="0"/>
    <n v="70"/>
    <s v="BASE DE DATOS"/>
  </r>
  <r>
    <s v="19"/>
    <x v="9"/>
    <s v="SDFENE"/>
    <s v="33149607"/>
    <s v="33149607"/>
    <s v="TV"/>
    <s v="TV1"/>
    <s v="S"/>
    <n v="5.42"/>
    <n v="5"/>
    <n v="351.83100000000002"/>
    <n v="1661.723"/>
    <n v="2013.5540000000001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013.5540000000001"/>
    <n v="2.0135540000000001"/>
    <m/>
    <n v="0.45166666666666666"/>
    <n v="0.41666666666666669"/>
    <n v="29.332999999999998"/>
    <n v="0"/>
    <n v="74"/>
    <s v="BASE DE DATOS"/>
  </r>
  <r>
    <s v="19"/>
    <x v="9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9"/>
    <s v="SDFENE"/>
    <s v="33149607"/>
    <s v="33149607"/>
    <s v="TG"/>
    <s v="TG1"/>
    <s v="S"/>
    <n v="31"/>
    <n v="28.445"/>
    <n v="3487.5639999999999"/>
    <n v="15535.397999999999"/>
    <n v="19022.962"/>
    <n v="11.42"/>
    <n v="686.33"/>
    <n v="46.25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19022.962"/>
    <n v="19.022962"/>
    <m/>
    <n v="2.5833333333333335"/>
    <n v="2.3704166666666668"/>
    <n v="29.332999999999998"/>
    <n v="0"/>
    <n v="74"/>
    <s v="BASE DE DATOS"/>
  </r>
  <r>
    <s v="19"/>
    <x v="9"/>
    <s v="SHOGSA"/>
    <s v="33009993"/>
    <s v="33009993"/>
    <s v="TV"/>
    <s v="UNIDAD 1"/>
    <s v="S"/>
    <n v="20.18"/>
    <n v="13.423999999999999"/>
    <n v="25.286999999999999"/>
    <n v="191.45599999999999"/>
    <n v="216.74299999999999"/>
    <n v="0"/>
    <n v="20.5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216.74299999999999"/>
    <n v="0.21674299999999999"/>
    <m/>
    <n v="1.6816666666666666"/>
    <n v="1.4705000000000001"/>
    <n v="31.03"/>
    <n v="0"/>
    <n v="75"/>
    <s v="BASE DE DATOS"/>
  </r>
  <r>
    <s v="19"/>
    <x v="9"/>
    <s v="SHOGSA"/>
    <s v="33009993"/>
    <s v="33009993"/>
    <s v="TV"/>
    <s v="UNIDAD 2"/>
    <s v="S"/>
    <n v="20.18"/>
    <n v="19.257999999999999"/>
    <n v="49.944000000000003"/>
    <n v="350.673"/>
    <n v="400.61700000000002"/>
    <n v="0"/>
    <n v="39.68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400.61700000000002"/>
    <n v="0.400617"/>
    <m/>
    <n v="1.6816666666666666"/>
    <n v="1.6048333333333333"/>
    <n v="31.03"/>
    <n v="0"/>
    <n v="75"/>
    <s v="BASE DE DATOS"/>
  </r>
  <r>
    <s v="19"/>
    <x v="9"/>
    <s v="SHOGSA"/>
    <s v="33009993"/>
    <s v="33009993"/>
    <s v="TV"/>
    <s v="UNIDAD 3"/>
    <s v="S"/>
    <n v="27.478000000000002"/>
    <n v="14.218999999999999"/>
    <n v="0"/>
    <n v="136.86199999999999"/>
    <n v="136.86199999999999"/>
    <n v="41.67"/>
    <n v="14.8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36.86199999999999"/>
    <n v="0.13686199999999998"/>
    <m/>
    <n v="2.2898333333333336"/>
    <n v="2.0188333333333333"/>
    <n v="31.03"/>
    <n v="0"/>
    <n v="75"/>
    <s v="BASE DE DATOS"/>
  </r>
  <r>
    <s v="19"/>
    <x v="9"/>
    <s v="SHOGSA"/>
    <s v="33009993"/>
    <s v="33009993"/>
    <s v="EL"/>
    <s v="CUMMINS ONAN"/>
    <s v="S"/>
    <n v="1.25"/>
    <n v="1.2290000000000001"/>
    <n v="0"/>
    <n v="0"/>
    <n v="0"/>
    <n v="0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9"/>
    <s v="TCHILC"/>
    <s v="33180209"/>
    <s v="33180209"/>
    <s v="CC"/>
    <s v="G1"/>
    <s v="S"/>
    <n v="300"/>
    <n v="299.99"/>
    <n v="19699.633000000002"/>
    <n v="101406.567"/>
    <n v="121106.2"/>
    <n v="207.67"/>
    <n v="450"/>
    <n v="0"/>
    <n v="0.9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1106.2"/>
    <n v="121.1062"/>
    <m/>
    <n v="25"/>
    <n v="24.999166666666667"/>
    <n v="305.48500000000001"/>
    <n v="0"/>
    <n v="81"/>
    <s v="BASE DE DATOS"/>
  </r>
  <r>
    <s v="19"/>
    <x v="9"/>
    <s v="AGSJAC"/>
    <s v="13375116"/>
    <s v="13375116"/>
    <s v="TV"/>
    <s v="TV1"/>
    <s v="S"/>
    <n v="21.71"/>
    <n v="6.8250000000000002"/>
    <n v="899.06700000000001"/>
    <n v="4332.3220000000001"/>
    <n v="5231.3890000000001"/>
    <n v="42.25"/>
    <n v="681.7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5231.3890000000001"/>
    <n v="5.2313890000000001"/>
    <m/>
    <n v="1.9736363636363636"/>
    <n v="0.62045454545454548"/>
    <n v="7.6479999999999997"/>
    <n v="0"/>
    <n v="3"/>
    <s v="BASE DE DATOS"/>
  </r>
  <r>
    <s v="19"/>
    <x v="9"/>
    <s v="ELNM"/>
    <s v="53002696"/>
    <s v="53002696"/>
    <s v="EL"/>
    <s v="1"/>
    <s v="S"/>
    <n v="0.7"/>
    <n v="0.5"/>
    <n v="0"/>
    <n v="2.75"/>
    <n v="2.75"/>
    <n v="0"/>
    <n v="20.149999999999999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2.75"/>
    <n v="2.7499999999999998E-3"/>
    <m/>
    <n v="5.8333333333333327E-2"/>
    <n v="4.1666666666666664E-2"/>
    <n v="0.51900000000000002"/>
    <n v="0"/>
    <n v="55"/>
    <s v="BASE DE DATOS"/>
  </r>
  <r>
    <s v="19"/>
    <x v="9"/>
    <s v="ENEDIS"/>
    <s v="53014599"/>
    <s v="53014599"/>
    <s v="EL"/>
    <s v="GRUPO PLACA ZQ-4288"/>
    <s v="S"/>
    <n v="0.17"/>
    <n v="0.15"/>
    <n v="0.45800000000000002"/>
    <n v="1.45"/>
    <n v="1.9079999999999999"/>
    <n v="0"/>
    <n v="34"/>
    <n v="0"/>
    <n v="0"/>
    <m/>
    <x v="1"/>
    <s v="ENEDIS53014599GRUPO PLACA ZQ-4288EL"/>
    <s v="ENEL Distribución Perú S.A.A."/>
    <s v="ENEL DISTRIBUCION"/>
    <x v="21"/>
    <s v="C. T. Ravira-Pacaraos"/>
    <x v="78"/>
    <s v="EL"/>
    <x v="0"/>
    <s v="GRUPO PLACA ZQ-4288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1.9079999999999999"/>
    <n v="1.908E-3"/>
    <m/>
    <n v="8.5000000000000006E-2"/>
    <n v="7.4999999999999997E-2"/>
    <n v="0.52"/>
    <n v="0"/>
    <n v="43"/>
    <s v="BASE DE DATOS"/>
  </r>
  <r>
    <s v="19"/>
    <x v="9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9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0"/>
    <s v="AURORA"/>
    <s v="13281411"/>
    <s v="13281411"/>
    <s v="TV"/>
    <s v="G1"/>
    <s v="S"/>
    <n v="37.5"/>
    <n v="16.059000000000001"/>
    <n v="0"/>
    <n v="142.49199999999999"/>
    <n v="142.49199999999999"/>
    <n v="709.75"/>
    <n v="14.25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142.49199999999999"/>
    <n v="0.14249199999999998"/>
    <m/>
    <n v="3.125"/>
    <n v="1.6990833333333333"/>
    <n v="21.834"/>
    <n v="0"/>
    <n v="2"/>
    <s v="BASE DE DATOS"/>
  </r>
  <r>
    <s v="19"/>
    <x v="1"/>
    <s v="AURORA"/>
    <s v="13281411"/>
    <s v="13281411"/>
    <s v="TV"/>
    <s v="G1"/>
    <s v="S"/>
    <n v="37.5"/>
    <n v="16.059000000000001"/>
    <n v="0"/>
    <n v="0"/>
    <n v="0"/>
    <n v="672"/>
    <n v="0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0"/>
    <n v="0"/>
    <m/>
    <n v="3.125"/>
    <n v="1.6990833333333333"/>
    <n v="21.834"/>
    <n v="0"/>
    <n v="2"/>
    <s v="BASE DE DATOS"/>
  </r>
  <r>
    <s v="19"/>
    <x v="2"/>
    <s v="AURORA"/>
    <s v="13281411"/>
    <s v="13281411"/>
    <s v="TV"/>
    <s v="G1"/>
    <s v="S"/>
    <n v="37.5"/>
    <n v="16.059000000000001"/>
    <n v="726.09900000000005"/>
    <n v="3476.1849999999999"/>
    <n v="4202.2839999999997"/>
    <n v="395.5"/>
    <n v="328.5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4202.2839999999997"/>
    <n v="4.2022839999999997"/>
    <m/>
    <n v="3.125"/>
    <n v="1.6990833333333333"/>
    <n v="21.834"/>
    <n v="0"/>
    <n v="2"/>
    <s v="BASE DE DATOS"/>
  </r>
  <r>
    <s v="19"/>
    <x v="3"/>
    <s v="AURORA"/>
    <s v="13281411"/>
    <s v="13281411"/>
    <s v="TV"/>
    <s v="G1"/>
    <s v="S"/>
    <n v="37.5"/>
    <n v="16.059000000000001"/>
    <n v="1294.0139999999999"/>
    <n v="4078.5590000000002"/>
    <n v="5372.5730000000003"/>
    <n v="104.25"/>
    <n v="619.75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5372.5730000000003"/>
    <n v="5.372573"/>
    <m/>
    <n v="3.125"/>
    <n v="1.6990833333333333"/>
    <n v="21.834"/>
    <n v="0"/>
    <n v="2"/>
    <s v="BASE DE DATOS"/>
  </r>
  <r>
    <s v="19"/>
    <x v="1"/>
    <s v="AGSJAC"/>
    <s v="13375116"/>
    <s v="13375116"/>
    <s v="TV"/>
    <s v="TV1"/>
    <s v="S"/>
    <n v="21.71"/>
    <n v="6.8250000000000002"/>
    <n v="663.14099999999996"/>
    <n v="3113.54"/>
    <n v="3776.681"/>
    <n v="9.5"/>
    <n v="714.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3776.681"/>
    <n v="3.776681"/>
    <m/>
    <n v="1.9736363636363636"/>
    <n v="0.62045454545454548"/>
    <n v="7.6479999999999997"/>
    <n v="0"/>
    <n v="3"/>
    <s v="BASE DE DATOS"/>
  </r>
  <r>
    <s v="19"/>
    <x v="2"/>
    <s v="AGSJAC"/>
    <s v="13375116"/>
    <s v="13375116"/>
    <s v="TV"/>
    <s v="TV1"/>
    <s v="S"/>
    <n v="21.71"/>
    <n v="6.8250000000000002"/>
    <n v="579.54600000000005"/>
    <n v="2836.2829999999999"/>
    <n v="3415.8290000000002"/>
    <n v="93.5"/>
    <n v="630.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3415.8290000000002"/>
    <n v="3.415829"/>
    <m/>
    <n v="1.9736363636363636"/>
    <n v="0.62045454545454548"/>
    <n v="7.6479999999999997"/>
    <n v="-4.5474735088646412E-13"/>
    <n v="3"/>
    <s v="BASE DE DATOS"/>
  </r>
  <r>
    <s v="19"/>
    <x v="3"/>
    <s v="AGSJAC"/>
    <s v="13375116"/>
    <s v="13375116"/>
    <s v="TV"/>
    <s v="TV1"/>
    <s v="S"/>
    <n v="21.71"/>
    <n v="6.8250000000000002"/>
    <n v="0"/>
    <n v="0"/>
    <n v="0"/>
    <n v="724"/>
    <n v="0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0"/>
    <n v="0"/>
    <m/>
    <n v="1.9736363636363636"/>
    <n v="0.62045454545454548"/>
    <n v="7.6479999999999997"/>
    <n v="0"/>
    <n v="3"/>
    <s v="BASE DE DATOS"/>
  </r>
  <r>
    <s v="19"/>
    <x v="4"/>
    <s v="AGSJAC"/>
    <s v="13375116"/>
    <s v="13375116"/>
    <s v="TV"/>
    <s v="TV1"/>
    <s v="S"/>
    <n v="21.71"/>
    <n v="6.8250000000000002"/>
    <n v="664.78800000000001"/>
    <n v="2869.37"/>
    <n v="3534.1579999999999"/>
    <n v="185.5"/>
    <n v="538.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3534.1579999999999"/>
    <n v="3.5341579999999997"/>
    <m/>
    <n v="1.9736363636363636"/>
    <n v="0.62045454545454548"/>
    <n v="7.6479999999999997"/>
    <n v="0"/>
    <n v="3"/>
    <s v="BASE DE DATOS"/>
  </r>
  <r>
    <s v="19"/>
    <x v="5"/>
    <s v="AGSJAC"/>
    <s v="13375116"/>
    <s v="13375116"/>
    <s v="TV"/>
    <s v="TV1"/>
    <s v="S"/>
    <n v="21.71"/>
    <n v="6.8250000000000002"/>
    <n v="750.14599999999996"/>
    <n v="3620.3359999999998"/>
    <n v="4370.482"/>
    <n v="83.5"/>
    <n v="640.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4370.482"/>
    <n v="4.370482"/>
    <m/>
    <n v="1.9736363636363636"/>
    <n v="0.62045454545454548"/>
    <n v="7.6479999999999997"/>
    <n v="0"/>
    <n v="3"/>
    <s v="BASE DE DATOS"/>
  </r>
  <r>
    <s v="19"/>
    <x v="9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9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9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9"/>
    <s v="CEVER2"/>
    <s v="33359615"/>
    <s v="33359615"/>
    <s v="TG"/>
    <s v="TG1"/>
    <s v="S"/>
    <n v="181.3"/>
    <n v="177.44900000000001"/>
    <n v="0"/>
    <n v="1293.1199999999999"/>
    <n v="1293.1199999999999"/>
    <n v="94.5"/>
    <n v="8.3000000000000007"/>
    <n v="6.2"/>
    <n v="3.01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1293.1199999999999"/>
    <n v="1.2931199999999998"/>
    <m/>
    <n v="15.108333333333334"/>
    <n v="14.83325"/>
    <n v="183.35400000000001"/>
    <n v="0"/>
    <n v="78"/>
    <s v="BASE DE DATOS"/>
  </r>
  <r>
    <s v="19"/>
    <x v="9"/>
    <s v="EGASA"/>
    <s v="33013693"/>
    <s v="33013693"/>
    <s v="CC"/>
    <s v="G-4"/>
    <s v="S"/>
    <n v="20.350000000000001"/>
    <n v="16.696999999999999"/>
    <n v="23.408000000000001"/>
    <n v="7.7629999999999999"/>
    <n v="31.170999999999999"/>
    <n v="5.75"/>
    <n v="2.82"/>
    <n v="0"/>
    <n v="0"/>
    <m/>
    <x v="1"/>
    <s v="EGASA33013693G-4CC"/>
    <s v="Emp. de Generaci¢n El‚ctrica de Arequipa S. A."/>
    <s v="EGASA"/>
    <x v="10"/>
    <s v="C. T. Chilina"/>
    <x v="62"/>
    <s v="CC"/>
    <x v="4"/>
    <s v="G-4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Gas Natural"/>
    <n v="0"/>
    <n v="0"/>
    <n v="0"/>
    <x v="0"/>
    <s v="MWh"/>
    <n v="31.170999999999999"/>
    <n v="3.1171000000000001E-2"/>
    <m/>
    <n v="4.07"/>
    <n v="3.3393999999999999"/>
    <n v="12.457000000000001"/>
    <n v="0"/>
    <n v="29"/>
    <s v="BASE DE DATOS"/>
  </r>
  <r>
    <s v="19"/>
    <x v="9"/>
    <s v="EGASA"/>
    <s v="33013693"/>
    <s v="33013693"/>
    <s v="EL"/>
    <s v="SULZER 1"/>
    <s v="S"/>
    <n v="5.23"/>
    <n v="5.1310000000000002"/>
    <n v="0"/>
    <n v="0.77700000000000002"/>
    <n v="0.77700000000000002"/>
    <n v="55.75"/>
    <n v="0.48"/>
    <n v="0"/>
    <n v="0"/>
    <m/>
    <x v="1"/>
    <s v="EGASA33013693SULZER 1EL"/>
    <s v="Emp. de Generaci¢n El‚ctrica de Arequipa S. A."/>
    <s v="EGASA"/>
    <x v="10"/>
    <s v="C. T. Chilina"/>
    <x v="62"/>
    <s v="EL"/>
    <x v="0"/>
    <s v="SULZER 1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0.77700000000000002"/>
    <n v="7.7700000000000002E-4"/>
    <m/>
    <n v="0.8716666666666667"/>
    <n v="0.85516666666666674"/>
    <n v="12.457000000000001"/>
    <n v="0"/>
    <n v="29"/>
    <s v="BASE DE DATOS"/>
  </r>
  <r>
    <s v="19"/>
    <x v="9"/>
    <s v="EGASA"/>
    <s v="33013693"/>
    <s v="33013693"/>
    <s v="EL"/>
    <s v="SULZER 2"/>
    <s v="S"/>
    <n v="5.23"/>
    <n v="5.23"/>
    <n v="0.51800000000000002"/>
    <n v="0"/>
    <n v="0.51800000000000002"/>
    <n v="33.380000000000003"/>
    <n v="0.33"/>
    <n v="0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0.51800000000000002"/>
    <n v="5.1800000000000001E-4"/>
    <m/>
    <n v="0.65375000000000005"/>
    <n v="0.65375000000000005"/>
    <n v="12.457000000000001"/>
    <n v="0"/>
    <n v="29"/>
    <s v="BASE DE DATOS"/>
  </r>
  <r>
    <s v="19"/>
    <x v="9"/>
    <s v="ENGIEP"/>
    <s v="33085298"/>
    <s v="33085298"/>
    <s v="TV"/>
    <s v="HITACHI TCDF RE. CO"/>
    <s v="S"/>
    <n v="135"/>
    <n v="140.71"/>
    <n v="1939.953"/>
    <n v="6660.9369999999999"/>
    <n v="8600.89"/>
    <n v="0"/>
    <n v="85.08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8600.89"/>
    <n v="8.6008899999999997"/>
    <m/>
    <n v="12.272727272727273"/>
    <n v="12.791818181818183"/>
    <n v="135.33000000000001"/>
    <n v="0"/>
    <n v="48"/>
    <s v="BASE DE DATOS"/>
  </r>
  <r>
    <s v="19"/>
    <x v="9"/>
    <s v="ENGIEP"/>
    <s v="53201207"/>
    <s v="53201207"/>
    <s v="TG"/>
    <s v="TG11"/>
    <s v="S"/>
    <n v="180"/>
    <n v="172.01"/>
    <n v="28625.954000000002"/>
    <n v="82804.444000000003"/>
    <n v="111430.398"/>
    <n v="0"/>
    <n v="744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1430.398"/>
    <n v="111.430398"/>
    <m/>
    <n v="15"/>
    <n v="14.334166666666667"/>
    <n v="893.11"/>
    <n v="0"/>
    <n v="48"/>
    <s v="BASE DE DATOS"/>
  </r>
  <r>
    <s v="19"/>
    <x v="9"/>
    <s v="ENGIEP"/>
    <s v="53201207"/>
    <s v="53201207"/>
    <s v="TG"/>
    <s v="TG12"/>
    <s v="S"/>
    <n v="174.53"/>
    <n v="172.39"/>
    <n v="27485.987000000001"/>
    <n v="81877.22"/>
    <n v="109363.20699999999"/>
    <n v="0"/>
    <n v="735.78"/>
    <n v="8.2200000000000006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9363.20699999999"/>
    <n v="109.36320699999999"/>
    <m/>
    <n v="15"/>
    <n v="14.365833333333333"/>
    <n v="893.11"/>
    <n v="0"/>
    <n v="48"/>
    <s v="BASE DE DATOS"/>
  </r>
  <r>
    <s v="19"/>
    <x v="9"/>
    <s v="ENGIEP"/>
    <s v="53201207"/>
    <s v="53201207"/>
    <s v="TG"/>
    <s v="TG21"/>
    <s v="S"/>
    <n v="194.60400000000001"/>
    <n v="189.58"/>
    <n v="28743.86"/>
    <n v="83445.459000000003"/>
    <n v="112189.319"/>
    <n v="0"/>
    <n v="744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2189.319"/>
    <n v="112.189319"/>
    <m/>
    <n v="16.650000000000002"/>
    <n v="15.798333333333334"/>
    <n v="893.11"/>
    <n v="0"/>
    <n v="48"/>
    <s v="BASE DE DATOS"/>
  </r>
  <r>
    <s v="19"/>
    <x v="9"/>
    <s v="ENGIEP"/>
    <s v="53201207"/>
    <s v="53201207"/>
    <s v="TV"/>
    <s v="TV21"/>
    <s v="S"/>
    <n v="292"/>
    <n v="280.51"/>
    <n v="44128.921000000002"/>
    <n v="129313.61900000001"/>
    <n v="173442.54"/>
    <n v="0"/>
    <n v="744"/>
    <n v="0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3442.54"/>
    <n v="173.44254000000001"/>
    <m/>
    <n v="24.791666666666668"/>
    <n v="23.375499999999999"/>
    <n v="893.11"/>
    <n v="0"/>
    <n v="48"/>
    <s v="BASE DE DATOS"/>
  </r>
  <r>
    <s v="19"/>
    <x v="9"/>
    <s v="ENGIEP"/>
    <s v="53201207"/>
    <s v="53201207"/>
    <s v="TG"/>
    <s v="TG41"/>
    <s v="S"/>
    <n v="73.599999999999994"/>
    <n v="75.03"/>
    <n v="8670.6749999999993"/>
    <n v="24908.618999999999"/>
    <n v="33579.294000000002"/>
    <n v="0"/>
    <n v="505.1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3579.294000000002"/>
    <n v="33.579294000000004"/>
    <m/>
    <n v="6.1333333333333329"/>
    <n v="6.2525000000000004"/>
    <n v="893.11"/>
    <n v="-7.2759576141834259E-12"/>
    <n v="48"/>
    <s v="BASE DE DATOS"/>
  </r>
  <r>
    <s v="19"/>
    <x v="9"/>
    <s v="ENGIEP"/>
    <s v="53201207"/>
    <s v="53201207"/>
    <s v="TV"/>
    <s v="TV41"/>
    <s v="S"/>
    <n v="45"/>
    <n v="36.756999999999998"/>
    <n v="4124.0640000000003"/>
    <n v="12516.795"/>
    <n v="16640.859"/>
    <n v="0"/>
    <n v="479"/>
    <n v="0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640.859"/>
    <n v="16.640858999999999"/>
    <m/>
    <n v="3.9737499999999999"/>
    <n v="4.5946249999999997"/>
    <n v="893.11"/>
    <n v="0"/>
    <n v="48"/>
    <s v="BASE DE DATOS"/>
  </r>
  <r>
    <s v="19"/>
    <x v="9"/>
    <s v="ENGIEP"/>
    <s v="33280811"/>
    <s v="33280811"/>
    <s v="TG"/>
    <s v="GE (TG2)"/>
    <s v="S"/>
    <n v="189.55"/>
    <n v="167.97"/>
    <n v="220.16900000000001"/>
    <n v="147.46899999999999"/>
    <n v="367.63799999999998"/>
    <n v="0"/>
    <n v="2.48"/>
    <n v="0"/>
    <n v="0"/>
    <m/>
    <x v="1"/>
    <s v="ENGIEP33280811GE (TG2)TG"/>
    <s v="ENGIE Energía Perú S.A."/>
    <s v="ENGIE PERU"/>
    <x v="34"/>
    <s v="C. T. RF ILO"/>
    <x v="114"/>
    <s v="TG"/>
    <x v="3"/>
    <s v="GE (TG2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367.63799999999998"/>
    <n v="0.36763799999999996"/>
    <m/>
    <n v="63.183333333333337"/>
    <n v="55.99"/>
    <n v="174.17"/>
    <n v="5.6843418860808015E-14"/>
    <n v="48"/>
    <s v="BASE DE DATOS"/>
  </r>
  <r>
    <s v="19"/>
    <x v="9"/>
    <s v="ENGIEP"/>
    <s v="33357414"/>
    <s v="33357414"/>
    <s v="TG"/>
    <s v="TG1 NEPI"/>
    <s v="S"/>
    <n v="203.43"/>
    <n v="207.19"/>
    <n v="0"/>
    <n v="468.54599999999999"/>
    <n v="468.54599999999999"/>
    <n v="0"/>
    <n v="2.98"/>
    <n v="0"/>
    <n v="0"/>
    <m/>
    <x v="1"/>
    <s v="ENGIEP33357414TG1 NEPITG"/>
    <s v="ENGIE Energía Perú S.A."/>
    <s v="ENGIE PERU"/>
    <x v="34"/>
    <s v="C.T. NEPI"/>
    <x v="115"/>
    <s v="TG"/>
    <x v="3"/>
    <s v="TG1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468.54599999999999"/>
    <n v="0.46854600000000002"/>
    <m/>
    <n v="59.917499999999997"/>
    <n v="51.797499999999999"/>
    <n v="199.05"/>
    <n v="0"/>
    <n v="48"/>
    <s v="BASE DE DATOS"/>
  </r>
  <r>
    <s v="19"/>
    <x v="9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9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9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9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9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9"/>
    <s v="SEAL"/>
    <s v="33013850"/>
    <s v="33013850"/>
    <s v="EL"/>
    <s v="PERKINS 1"/>
    <s v="S"/>
    <n v="0.46"/>
    <n v="0.35"/>
    <n v="35.197000000000003"/>
    <n v="68.826999999999998"/>
    <n v="104.024"/>
    <n v="6.5"/>
    <n v="449"/>
    <n v="0"/>
    <n v="0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4.024"/>
    <n v="0.10402400000000001"/>
    <m/>
    <n v="3.8333333333333337E-2"/>
    <n v="2.9166666666666664E-2"/>
    <n v="0.58699999999999997"/>
    <n v="0"/>
    <n v="77"/>
    <s v="BASE DE DATOS"/>
  </r>
  <r>
    <s v="19"/>
    <x v="9"/>
    <s v="SEAL"/>
    <s v="33013850"/>
    <s v="33013850"/>
    <s v="EL"/>
    <s v="CAT"/>
    <s v="S"/>
    <n v="0.5"/>
    <n v="0.38"/>
    <n v="0"/>
    <n v="0"/>
    <n v="0"/>
    <n v="0"/>
    <n v="0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4.1666666666666664E-2"/>
    <n v="3.1666666666666669E-2"/>
    <n v="0.58699999999999997"/>
    <n v="0"/>
    <n v="77"/>
    <s v="BASE DE DATOS"/>
  </r>
  <r>
    <s v="19"/>
    <x v="9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9"/>
    <s v="SEAL"/>
    <s v="33013850"/>
    <s v="33013850"/>
    <s v="EL"/>
    <s v="PERKINS 2"/>
    <s v="S"/>
    <n v="0.46"/>
    <n v="0.35"/>
    <n v="35.159999999999997"/>
    <n v="62.76"/>
    <n v="97.92"/>
    <n v="6.5"/>
    <n v="423"/>
    <n v="0"/>
    <n v="0.5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97.92"/>
    <n v="9.7920000000000007E-2"/>
    <m/>
    <n v="3.8333333333333337E-2"/>
    <n v="2.9166666666666664E-2"/>
    <n v="0.58699999999999997"/>
    <n v="-1.4210854715202004E-14"/>
    <n v="77"/>
    <s v="BASE DE DATOS"/>
  </r>
  <r>
    <s v="19"/>
    <x v="9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9"/>
    <s v="SEAL"/>
    <s v="33013850"/>
    <s v="33013850"/>
    <s v="EL"/>
    <s v="ALGESA"/>
    <s v="S"/>
    <n v="0.74"/>
    <n v="0.68"/>
    <n v="0"/>
    <n v="18.702000000000002"/>
    <n v="18.702000000000002"/>
    <n v="0"/>
    <n v="49"/>
    <n v="0"/>
    <n v="0"/>
    <m/>
    <x v="1"/>
    <s v="SEAL33013850ALGESAEL"/>
    <s v="SEAL - Sociedad El‚ctrica del Sur Oeste S. A."/>
    <s v="SEAL"/>
    <x v="4"/>
    <s v="C. T. Atico"/>
    <x v="48"/>
    <s v="EL"/>
    <x v="0"/>
    <s v="ALGESA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8.702000000000002"/>
    <n v="1.8702000000000003E-2"/>
    <m/>
    <n v="0.14799999999999999"/>
    <n v="0.13600000000000001"/>
    <n v="0.58699999999999997"/>
    <n v="0"/>
    <n v="77"/>
    <s v="BASE DE DATOS"/>
  </r>
  <r>
    <s v="19"/>
    <x v="9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9"/>
    <s v="SEAL"/>
    <s v="33013870"/>
    <s v="33013870"/>
    <s v="EL"/>
    <s v="PERKINS"/>
    <s v="S"/>
    <n v="0.55000000000000004"/>
    <n v="0.3"/>
    <n v="0"/>
    <n v="4.8259999999999996"/>
    <n v="4.8259999999999996"/>
    <n v="0"/>
    <n v="26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4.8259999999999996"/>
    <n v="4.8259999999999996E-3"/>
    <m/>
    <n v="4.5833333333333337E-2"/>
    <n v="2.4999999999999998E-2"/>
    <n v="0.3"/>
    <n v="0"/>
    <n v="77"/>
    <s v="BASE DE DATOS"/>
  </r>
  <r>
    <s v="19"/>
    <x v="9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9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9"/>
    <s v="SEAL"/>
    <s v="33014010"/>
    <s v="33014010"/>
    <s v="EL"/>
    <s v="CAT 1"/>
    <s v="S"/>
    <n v="0.45"/>
    <n v="0.35"/>
    <n v="0.96199999999999997"/>
    <n v="6.1760000000000002"/>
    <n v="7.1379999999999999"/>
    <n v="16"/>
    <n v="63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7.1379999999999999"/>
    <n v="7.1380000000000002E-3"/>
    <m/>
    <n v="4.4999999999999998E-2"/>
    <n v="3.4999999999999996E-2"/>
    <n v="0.55500000000000005"/>
    <n v="0"/>
    <n v="77"/>
    <s v="BASE DE DATOS"/>
  </r>
  <r>
    <s v="19"/>
    <x v="9"/>
    <s v="SEAL"/>
    <s v="33014010"/>
    <s v="33014010"/>
    <s v="EL"/>
    <s v="CAT 2"/>
    <s v="S"/>
    <n v="0.45"/>
    <n v="0.35"/>
    <n v="0"/>
    <n v="0"/>
    <n v="0"/>
    <n v="16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9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9"/>
    <s v="SEAL"/>
    <s v="33014010"/>
    <s v="33014010"/>
    <s v="EL"/>
    <s v="AREM 1"/>
    <s v="S"/>
    <n v="0.2"/>
    <n v="0.19500000000000001"/>
    <n v="0.54900000000000004"/>
    <n v="5.5270000000000001"/>
    <n v="6.0759999999999996"/>
    <n v="8"/>
    <n v="59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6.0759999999999996"/>
    <n v="6.0759999999999998E-3"/>
    <m/>
    <n v="1.6666666666666666E-2"/>
    <n v="1.6250000000000001E-2"/>
    <n v="0.55500000000000005"/>
    <n v="8.8817841970012523E-16"/>
    <n v="77"/>
    <s v="BASE DE DATOS"/>
  </r>
  <r>
    <s v="19"/>
    <x v="9"/>
    <s v="SEAL"/>
    <s v="33014010"/>
    <s v="33014010"/>
    <s v="EL"/>
    <s v="AREM 2"/>
    <s v="S"/>
    <n v="0.1"/>
    <n v="0.09"/>
    <n v="0"/>
    <n v="1.2030000000000001"/>
    <n v="1.2030000000000001"/>
    <n v="8"/>
    <n v="47.5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1.2030000000000001"/>
    <n v="1.2030000000000001E-3"/>
    <m/>
    <n v="8.3333333333333332E-3"/>
    <n v="7.4999999999999997E-3"/>
    <n v="0.55500000000000005"/>
    <n v="0"/>
    <n v="77"/>
    <s v="BASE DE DATOS"/>
  </r>
  <r>
    <s v="19"/>
    <x v="9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0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0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0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0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0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0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0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0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0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0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0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0"/>
    <s v="ELNO"/>
    <s v="33281811"/>
    <s v="33281811"/>
    <s v="EL"/>
    <s v="Black start"/>
    <s v="S"/>
    <n v="0.48"/>
    <n v="0.45"/>
    <n v="0"/>
    <n v="0.75"/>
    <n v="0.75"/>
    <n v="717.34"/>
    <n v="26.66"/>
    <n v="26.66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0"/>
    <s v="ELNO"/>
    <s v="33281811"/>
    <s v="33281811"/>
    <s v="TG"/>
    <s v="TG01"/>
    <s v="S"/>
    <n v="31"/>
    <n v="26.838999999999999"/>
    <n v="3382.41"/>
    <n v="15393.022999999999"/>
    <n v="18775.433000000001"/>
    <n v="46.98"/>
    <n v="695.07"/>
    <n v="695.07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8775.433000000001"/>
    <n v="18.775433"/>
    <m/>
    <n v="2.5833333333333335"/>
    <n v="2.2365833333333334"/>
    <n v="29.370999999999999"/>
    <n v="-3.637978807091713E-12"/>
    <n v="26"/>
    <s v="BASE DE DATOS"/>
  </r>
  <r>
    <s v="19"/>
    <x v="1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1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1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1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1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"/>
    <s v="ELNO"/>
    <s v="33281811"/>
    <s v="33281811"/>
    <s v="EL"/>
    <s v="Black start"/>
    <s v="S"/>
    <n v="0.48"/>
    <n v="0.45"/>
    <n v="0"/>
    <n v="0.75"/>
    <n v="0.75"/>
    <n v="660.97"/>
    <n v="11.03"/>
    <n v="11.03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1"/>
    <s v="ELNO"/>
    <s v="33281811"/>
    <s v="33281811"/>
    <s v="TG"/>
    <s v="TG01"/>
    <s v="S"/>
    <n v="31"/>
    <n v="26.838999999999999"/>
    <n v="3227.4090000000001"/>
    <n v="14456.058999999999"/>
    <n v="17683.468000000001"/>
    <n v="15.83"/>
    <n v="655.5"/>
    <n v="655.5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7683.468000000001"/>
    <n v="17.683468000000001"/>
    <m/>
    <n v="2.5833333333333335"/>
    <n v="2.2365833333333334"/>
    <n v="29.370999999999999"/>
    <n v="0"/>
    <n v="26"/>
    <s v="BASE DE DATOS"/>
  </r>
  <r>
    <s v="19"/>
    <x v="2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2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2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2"/>
    <s v="ELNO"/>
    <s v="33034294"/>
    <s v="33034294"/>
    <s v="EL"/>
    <s v="CAT"/>
    <s v="S"/>
    <n v="0.32"/>
    <n v="0.85"/>
    <n v="1.992"/>
    <n v="1.0820000000000001"/>
    <n v="3.0739999999999998"/>
    <n v="0"/>
    <n v="5.03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3.0739999999999998"/>
    <n v="3.0739999999999999E-3"/>
    <m/>
    <n v="2.6666666666666668E-2"/>
    <n v="0"/>
    <n v="0"/>
    <n v="0"/>
    <n v="26"/>
    <s v="BASE DE DATOS"/>
  </r>
  <r>
    <s v="19"/>
    <x v="2"/>
    <s v="ELNO"/>
    <s v="33098299"/>
    <s v="33098299"/>
    <s v="EL"/>
    <s v="SKODA-1"/>
    <s v="S"/>
    <n v="1"/>
    <n v="0.85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2"/>
    <s v="ELNO"/>
    <s v="33098299"/>
    <s v="33098299"/>
    <s v="EL"/>
    <s v="SKODA-2"/>
    <s v="S"/>
    <n v="1"/>
    <n v="0.4"/>
    <n v="1.3160000000000001"/>
    <n v="0.19800000000000001"/>
    <n v="1.5149999999999999"/>
    <n v="0"/>
    <n v="3.43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1.5149999999999999"/>
    <n v="1.5149999999999999E-3"/>
    <m/>
    <n v="8.3333333333333329E-2"/>
    <n v="3.3333333333333333E-2"/>
    <n v="0"/>
    <n v="-9.9999999999988987E-4"/>
    <n v="26"/>
    <s v="BASE DE DATOS"/>
  </r>
  <r>
    <s v="19"/>
    <x v="2"/>
    <s v="ELNO"/>
    <s v="33098299"/>
    <s v="33098299"/>
    <s v="EL"/>
    <s v="CAT 1"/>
    <s v="S"/>
    <n v="0.5"/>
    <n v="0.4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2"/>
    <s v="ELNO"/>
    <s v="33098299"/>
    <s v="33098299"/>
    <s v="EL"/>
    <s v="CAT 2"/>
    <s v="S"/>
    <n v="0.5"/>
    <n v="0.4"/>
    <n v="0"/>
    <n v="0"/>
    <n v="0"/>
    <n v="0"/>
    <n v="1.03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2"/>
    <s v="ELNO"/>
    <s v="33098299"/>
    <s v="33098299"/>
    <s v="EL"/>
    <s v="CAT 3"/>
    <s v="S"/>
    <n v="0.5"/>
    <n v="0.75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2"/>
    <s v="ELNO"/>
    <s v="33098299"/>
    <s v="33098299"/>
    <s v="EL"/>
    <s v="CAT D 399"/>
    <s v="S"/>
    <n v="0.9"/>
    <n v="0.65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2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594"/>
    <s v="33034594"/>
    <s v="EL"/>
    <s v="VOLVO PENTA"/>
    <s v="N"/>
    <n v="0.1"/>
    <n v="0.11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2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2"/>
    <s v="ELNO"/>
    <s v="33281811"/>
    <s v="33281811"/>
    <s v="TG"/>
    <s v="TG01"/>
    <s v="S"/>
    <n v="31"/>
    <n v="26.838999999999999"/>
    <n v="3489.6350000000002"/>
    <n v="16417.525000000001"/>
    <n v="19907.159"/>
    <n v="0"/>
    <n v="744"/>
    <n v="744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9907.159"/>
    <n v="19.907159"/>
    <m/>
    <n v="2.5833333333333335"/>
    <n v="2.2365833333333334"/>
    <n v="29.370999999999999"/>
    <n v="1.0000000038417056E-3"/>
    <n v="26"/>
    <s v="BASE DE DATOS"/>
  </r>
  <r>
    <s v="19"/>
    <x v="3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3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3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3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3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3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3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3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3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3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3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3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3"/>
    <s v="ELNO"/>
    <s v="33281811"/>
    <s v="33281811"/>
    <s v="TG"/>
    <s v="TG01"/>
    <s v="S"/>
    <n v="31"/>
    <n v="26.838999999999999"/>
    <n v="3250.3069999999998"/>
    <n v="16143.279"/>
    <n v="19393.585999999999"/>
    <n v="0"/>
    <n v="720"/>
    <n v="720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9393.585999999999"/>
    <n v="19.393585999999999"/>
    <m/>
    <n v="2.5833333333333335"/>
    <n v="2.2365833333333334"/>
    <n v="29.370999999999999"/>
    <n v="0"/>
    <n v="26"/>
    <s v="BASE DE DATOS"/>
  </r>
  <r>
    <s v="19"/>
    <x v="4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4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4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4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4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4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4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4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4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4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4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4"/>
    <s v="ELNO"/>
    <s v="33281811"/>
    <s v="33281811"/>
    <s v="EL"/>
    <s v="Black start"/>
    <s v="S"/>
    <n v="0.48"/>
    <n v="0.45"/>
    <n v="0"/>
    <n v="0.75"/>
    <n v="0.75"/>
    <n v="743"/>
    <n v="1"/>
    <n v="1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4"/>
    <s v="ELNO"/>
    <s v="33281811"/>
    <s v="33281811"/>
    <s v="TG"/>
    <s v="TG01"/>
    <s v="S"/>
    <n v="31"/>
    <n v="26.838999999999999"/>
    <n v="3575.712"/>
    <n v="16665.284"/>
    <n v="20240.995999999999"/>
    <n v="0"/>
    <n v="742.75"/>
    <n v="742.75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20240.995999999999"/>
    <n v="20.240995999999999"/>
    <m/>
    <n v="2.5833333333333335"/>
    <n v="2.2365833333333334"/>
    <n v="29.370999999999999"/>
    <n v="0"/>
    <n v="26"/>
    <s v="BASE DE DATOS"/>
  </r>
  <r>
    <s v="19"/>
    <x v="10"/>
    <s v="AIPSAA"/>
    <s v="13177209"/>
    <s v="13177209"/>
    <s v="TV"/>
    <s v="TV01"/>
    <s v="S"/>
    <n v="23"/>
    <n v="12.741"/>
    <n v="1641.64"/>
    <n v="7211.4620000000004"/>
    <n v="8853.1020000000008"/>
    <n v="92.83"/>
    <n v="607.63"/>
    <n v="19.54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8853.1020000000008"/>
    <n v="8.8531020000000016"/>
    <m/>
    <n v="1.9166666666666667"/>
    <n v="1.06175"/>
    <n v="18.353000000000002"/>
    <n v="0"/>
    <n v="1"/>
    <s v="BASE DE DATOS"/>
  </r>
  <r>
    <s v="19"/>
    <x v="10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10"/>
    <s v="UCAYAL"/>
    <s v="23201005"/>
    <s v="23201005"/>
    <s v="EL"/>
    <s v="CAT 3512"/>
    <s v="S"/>
    <n v="0.5"/>
    <n v="0.3"/>
    <n v="1.498"/>
    <n v="40.645000000000003"/>
    <n v="42.143000000000001"/>
    <n v="0"/>
    <n v="333"/>
    <n v="0"/>
    <n v="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42.143000000000001"/>
    <n v="4.2143E-2"/>
    <m/>
    <n v="4.1666666666666664E-2"/>
    <n v="2.4999999999999998E-2"/>
    <n v="0.8"/>
    <n v="0"/>
    <n v="23"/>
    <s v="BASE DE DATOS"/>
  </r>
  <r>
    <s v="19"/>
    <x v="10"/>
    <s v="UCAYAL"/>
    <s v="23201005"/>
    <s v="23201005"/>
    <s v="EL"/>
    <s v="CUMMINS"/>
    <s v="S"/>
    <n v="1"/>
    <n v="0.9"/>
    <n v="52.962000000000003"/>
    <n v="21.177"/>
    <n v="74.138999999999996"/>
    <n v="0"/>
    <n v="123"/>
    <n v="0"/>
    <n v="5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74.138999999999996"/>
    <n v="7.4138999999999997E-2"/>
    <m/>
    <n v="8.3333333333333329E-2"/>
    <n v="7.4999999999999997E-2"/>
    <n v="0.8"/>
    <n v="1.4210854715202004E-14"/>
    <n v="23"/>
    <s v="BASE DE DATOS"/>
  </r>
  <r>
    <s v="19"/>
    <x v="10"/>
    <s v="UCAYAL"/>
    <s v="23201005"/>
    <s v="23201005"/>
    <s v="EL"/>
    <s v="CAT 3412C-I"/>
    <s v="S"/>
    <n v="0.59099999999999997"/>
    <n v="0.5"/>
    <n v="38.307000000000002"/>
    <n v="105.637"/>
    <n v="143.94399999999999"/>
    <n v="0"/>
    <n v="386"/>
    <n v="0"/>
    <n v="4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43.94399999999999"/>
    <n v="0.14394399999999999"/>
    <m/>
    <n v="4.9249999999999995E-2"/>
    <n v="4.1666666666666664E-2"/>
    <n v="0.8"/>
    <n v="2.8421709430404007E-14"/>
    <n v="23"/>
    <s v="BASE DE DATOS"/>
  </r>
  <r>
    <s v="19"/>
    <x v="10"/>
    <s v="UCAYAL"/>
    <s v="23201005"/>
    <s v="23201005"/>
    <s v="EL"/>
    <s v="CAT 3412C-II"/>
    <s v="S"/>
    <n v="0.59099999999999997"/>
    <n v="0.5"/>
    <n v="29.341000000000001"/>
    <n v="73.409000000000006"/>
    <n v="102.75"/>
    <n v="0"/>
    <n v="287"/>
    <n v="0"/>
    <n v="4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102.75"/>
    <n v="0.10274999999999999"/>
    <m/>
    <n v="4.9249999999999995E-2"/>
    <n v="4.1666666666666664E-2"/>
    <n v="0.8"/>
    <n v="0"/>
    <n v="23"/>
    <s v="BASE DE DATOS"/>
  </r>
  <r>
    <s v="19"/>
    <x v="10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0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0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0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0"/>
    <s v="UCAYAL"/>
    <s v="53027019"/>
    <s v="53027019"/>
    <s v="EL"/>
    <s v="PERKINS-HCI434D1L"/>
    <s v="S"/>
    <n v="0.316"/>
    <n v="0.3"/>
    <n v="0.81599999999999995"/>
    <n v="1.242"/>
    <n v="2.0579999999999998"/>
    <n v="0"/>
    <n v="32"/>
    <n v="0"/>
    <n v="25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.0579999999999998"/>
    <n v="2.0579999999999999E-3"/>
    <m/>
    <n v="3.5111111111111114E-2"/>
    <n v="3.3333333333333333E-2"/>
    <n v="0.113"/>
    <n v="0"/>
    <n v="23"/>
    <s v="BASE DE DATOS"/>
  </r>
  <r>
    <s v="19"/>
    <x v="10"/>
    <s v="UCAYAL"/>
    <s v="53027019"/>
    <s v="53027019"/>
    <s v="EL"/>
    <s v="PERKINS-MP-2251"/>
    <s v="S"/>
    <n v="0.2"/>
    <n v="0.19600000000000001"/>
    <n v="11.198"/>
    <n v="16.588999999999999"/>
    <n v="27.786999999999999"/>
    <n v="0"/>
    <n v="448"/>
    <n v="0"/>
    <n v="48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7.786999999999999"/>
    <n v="2.7786999999999999E-2"/>
    <m/>
    <n v="2.2222222222222223E-2"/>
    <n v="2.1777777777777778E-2"/>
    <n v="0.113"/>
    <n v="0"/>
    <n v="23"/>
    <s v="BASE DE DATOS"/>
  </r>
  <r>
    <s v="19"/>
    <x v="10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0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0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0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0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10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0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10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0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0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10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10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0"/>
    <s v="ELNO"/>
    <s v="33281811"/>
    <s v="33281811"/>
    <s v="EL"/>
    <s v="Black start"/>
    <s v="S"/>
    <n v="0.48"/>
    <n v="0.45"/>
    <n v="0"/>
    <n v="0.75"/>
    <n v="0.75"/>
    <n v="716.17"/>
    <n v="3.83"/>
    <n v="3.83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10"/>
    <s v="ELNO"/>
    <s v="33281811"/>
    <s v="33281811"/>
    <s v="TG"/>
    <s v="TG01"/>
    <s v="S"/>
    <n v="31"/>
    <n v="26.838999999999999"/>
    <n v="3447.7260000000001"/>
    <n v="16329.82"/>
    <n v="19777.545999999998"/>
    <n v="14.48"/>
    <n v="705.52"/>
    <n v="705.52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9777.545999999998"/>
    <n v="19.777545999999997"/>
    <m/>
    <n v="2.5833333333333335"/>
    <n v="2.2365833333333334"/>
    <n v="29.370999999999999"/>
    <n v="0"/>
    <n v="26"/>
    <s v="BASE DE DATOS"/>
  </r>
  <r>
    <s v="19"/>
    <x v="10"/>
    <s v="SHOGSA"/>
    <s v="33009993"/>
    <s v="33009993"/>
    <s v="TV"/>
    <s v="UNIDAD 1"/>
    <s v="S"/>
    <n v="20.18"/>
    <n v="17.646000000000001"/>
    <n v="70.149000000000001"/>
    <n v="349.56400000000002"/>
    <n v="419.71300000000002"/>
    <n v="0"/>
    <n v="40.67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419.71300000000002"/>
    <n v="0.419713"/>
    <m/>
    <n v="1.6816666666666666"/>
    <n v="1.4705000000000001"/>
    <n v="31.03"/>
    <n v="0"/>
    <n v="75"/>
    <s v="BASE DE DATOS"/>
  </r>
  <r>
    <s v="19"/>
    <x v="10"/>
    <s v="SHOGSA"/>
    <s v="33009993"/>
    <s v="33009993"/>
    <s v="TV"/>
    <s v="UNIDAD 2"/>
    <s v="S"/>
    <n v="20.18"/>
    <n v="19.257999999999999"/>
    <n v="254.67699999999999"/>
    <n v="1219.009"/>
    <n v="1473.6859999999999"/>
    <n v="0"/>
    <n v="113.57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473.6859999999999"/>
    <n v="1.4736859999999998"/>
    <m/>
    <n v="1.6816666666666666"/>
    <n v="1.6048333333333333"/>
    <n v="31.03"/>
    <n v="0"/>
    <n v="75"/>
    <s v="BASE DE DATOS"/>
  </r>
  <r>
    <s v="19"/>
    <x v="10"/>
    <s v="SHOGSA"/>
    <s v="33009993"/>
    <s v="33009993"/>
    <s v="TV"/>
    <s v="UNIDAD 3"/>
    <s v="S"/>
    <n v="27.478000000000002"/>
    <n v="14.218999999999999"/>
    <n v="117.883"/>
    <n v="321.38"/>
    <n v="439.26299999999998"/>
    <n v="0"/>
    <n v="31.38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439.26299999999998"/>
    <n v="0.43926299999999996"/>
    <m/>
    <n v="2.2898333333333336"/>
    <n v="2.0188333333333333"/>
    <n v="31.03"/>
    <n v="0"/>
    <n v="75"/>
    <s v="BASE DE DATOS"/>
  </r>
  <r>
    <s v="19"/>
    <x v="10"/>
    <s v="SHOGSA"/>
    <s v="33009993"/>
    <s v="33009993"/>
    <s v="EL"/>
    <s v="CUMMINS ONAN"/>
    <s v="S"/>
    <n v="1.25"/>
    <n v="1.2290000000000001"/>
    <n v="0"/>
    <n v="0"/>
    <n v="0"/>
    <n v="0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10"/>
    <s v="AURORA"/>
    <s v="13281411"/>
    <s v="13281411"/>
    <s v="TV"/>
    <s v="G1"/>
    <s v="S"/>
    <n v="37.5"/>
    <n v="20.388999999999999"/>
    <n v="0"/>
    <n v="0"/>
    <n v="0"/>
    <n v="724"/>
    <n v="0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0"/>
    <n v="0"/>
    <m/>
    <n v="3.125"/>
    <n v="1.6990833333333333"/>
    <n v="21.834"/>
    <n v="0"/>
    <n v="2"/>
    <s v="BASE DE DATOS"/>
  </r>
  <r>
    <s v="19"/>
    <x v="10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10"/>
    <s v="AGSJAC"/>
    <s v="13375116"/>
    <s v="13375116"/>
    <s v="TV"/>
    <s v="TV1"/>
    <s v="S"/>
    <n v="21.71"/>
    <n v="6.8250000000000002"/>
    <n v="864.23199999999997"/>
    <n v="4052.2849999999999"/>
    <n v="4916.5169999999998"/>
    <n v="42.75"/>
    <n v="681.2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4916.5169999999998"/>
    <n v="4.9165169999999998"/>
    <m/>
    <n v="1.9736363636363636"/>
    <n v="0.62045454545454548"/>
    <n v="7.6479999999999997"/>
    <n v="0"/>
    <n v="3"/>
    <s v="BASE DE DATOS"/>
  </r>
  <r>
    <s v="19"/>
    <x v="10"/>
    <s v="KALLPA"/>
    <s v="33145006"/>
    <s v="33145006"/>
    <s v="TG"/>
    <s v="TG1"/>
    <s v="S"/>
    <n v="187.07300000000001"/>
    <n v="187.07300000000001"/>
    <n v="20612.576000000001"/>
    <n v="91348.626999999993"/>
    <n v="111961.20299999999"/>
    <n v="0"/>
    <n v="720"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1961.20299999999"/>
    <n v="111.961203"/>
    <m/>
    <n v="15"/>
    <n v="15.589416666666667"/>
    <n v="863.41700000000003"/>
    <n v="0"/>
    <n v="63"/>
    <s v="BASE DE DATOS"/>
  </r>
  <r>
    <s v="19"/>
    <x v="10"/>
    <s v="KALLPA"/>
    <s v="33145006"/>
    <s v="33145006"/>
    <s v="TG"/>
    <s v="TG2"/>
    <s v="S"/>
    <n v="191.429"/>
    <n v="191.429"/>
    <n v="20770.456999999999"/>
    <n v="92094.710999999996"/>
    <n v="112865.16800000001"/>
    <n v="0"/>
    <n v="719.77"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2865.16800000001"/>
    <n v="112.86516800000001"/>
    <m/>
    <n v="18"/>
    <n v="15.952416666666666"/>
    <n v="863.41700000000003"/>
    <n v="-1.4551915228366852E-11"/>
    <n v="63"/>
    <s v="BASE DE DATOS"/>
  </r>
  <r>
    <s v="19"/>
    <x v="10"/>
    <s v="KALLPA"/>
    <s v="33145006"/>
    <s v="33145006"/>
    <s v="TG"/>
    <s v="TG3"/>
    <s v="S"/>
    <n v="193.74799999999999"/>
    <n v="193.74799999999999"/>
    <n v="17674.814999999999"/>
    <n v="78910.864000000001"/>
    <n v="96585.679000000004"/>
    <n v="0"/>
    <n v="609.53"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96585.679000000004"/>
    <n v="96.585678999999999"/>
    <m/>
    <n v="19.416666666666668"/>
    <n v="16.145666666666667"/>
    <n v="863.41700000000003"/>
    <n v="0"/>
    <n v="63"/>
    <s v="BASE DE DATOS"/>
  </r>
  <r>
    <s v="19"/>
    <x v="10"/>
    <s v="KALLPA"/>
    <s v="33170108"/>
    <s v="33170108"/>
    <s v="TG"/>
    <s v="TG5"/>
    <s v="S"/>
    <n v="195.428"/>
    <n v="195.428"/>
    <n v="17181.633000000002"/>
    <n v="46404.281999999999"/>
    <n v="63585.915000000001"/>
    <n v="71.7"/>
    <n v="389"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3585.915000000001"/>
    <n v="63.585915"/>
    <m/>
    <n v="16.041666666666668"/>
    <n v="16.285666666666668"/>
    <n v="195.428"/>
    <n v="0"/>
    <n v="63"/>
    <s v="BASE DE DATOS"/>
  </r>
  <r>
    <s v="19"/>
    <x v="10"/>
    <s v="KALLPA"/>
    <s v="33145006"/>
    <s v="33145006"/>
    <s v="TV"/>
    <s v="TV"/>
    <s v="S"/>
    <n v="291.16699999999997"/>
    <n v="291.16699999999997"/>
    <n v="30502.321"/>
    <n v="139723.277"/>
    <n v="170225.598"/>
    <n v="0"/>
    <n v="720"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70225.598"/>
    <n v="170.22559799999999"/>
    <m/>
    <n v="29.166666666666668"/>
    <n v="24.263916666666663"/>
    <n v="863.41700000000003"/>
    <n v="0"/>
    <n v="63"/>
    <s v="BASE DE DATOS"/>
  </r>
  <r>
    <s v="19"/>
    <x v="10"/>
    <s v="GENRNT"/>
    <s v="33372916"/>
    <s v="33372916"/>
    <s v="EL"/>
    <s v="G-1"/>
    <s v="S"/>
    <n v="11.6"/>
    <n v="11.124000000000001"/>
    <n v="1096.2860000000001"/>
    <n v="2891.3420000000001"/>
    <n v="3987.6280000000002"/>
    <n v="62.1"/>
    <n v="470"/>
    <n v="0"/>
    <n v="364.08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987.6280000000002"/>
    <n v="3.987628"/>
    <m/>
    <n v="0.96666666666666667"/>
    <n v="0.9275000000000001"/>
    <n v="62.497999999999998"/>
    <n v="0"/>
    <n v="52"/>
    <s v="BASE DE DATOS"/>
  </r>
  <r>
    <s v="19"/>
    <x v="10"/>
    <s v="GENRNT"/>
    <s v="33372916"/>
    <s v="33372916"/>
    <s v="EL"/>
    <s v="G-2"/>
    <s v="S"/>
    <n v="11.6"/>
    <n v="10.958"/>
    <n v="1155.1179999999999"/>
    <n v="3718.95"/>
    <n v="4874.0680000000002"/>
    <n v="104.4"/>
    <n v="568"/>
    <n v="0"/>
    <n v="295.82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874.0680000000002"/>
    <n v="4.8740680000000003"/>
    <m/>
    <n v="0.96666666666666667"/>
    <n v="0.91683333333333339"/>
    <n v="62.497999999999998"/>
    <n v="-9.0949470177292824E-13"/>
    <n v="52"/>
    <s v="BASE DE DATOS"/>
  </r>
  <r>
    <s v="19"/>
    <x v="10"/>
    <s v="GENRNT"/>
    <s v="33372916"/>
    <s v="33372916"/>
    <s v="EL"/>
    <s v="G-3"/>
    <s v="S"/>
    <n v="11.6"/>
    <n v="11.334"/>
    <n v="949.59299999999996"/>
    <n v="2494.3580000000002"/>
    <n v="3443.951"/>
    <n v="64.3"/>
    <n v="415"/>
    <n v="0"/>
    <n v="93.38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443.951"/>
    <n v="3.4439510000000002"/>
    <m/>
    <n v="0.96666666666666667"/>
    <n v="0.9448333333333333"/>
    <n v="62.497999999999998"/>
    <n v="0"/>
    <n v="52"/>
    <s v="BASE DE DATOS"/>
  </r>
  <r>
    <s v="19"/>
    <x v="10"/>
    <s v="GENRNT"/>
    <s v="33372916"/>
    <s v="33372916"/>
    <s v="EL"/>
    <s v="G-4"/>
    <s v="S"/>
    <n v="11.6"/>
    <n v="11.143000000000001"/>
    <n v="1273.9680000000001"/>
    <n v="4103.7569999999996"/>
    <n v="5377.7250000000004"/>
    <n v="38.799999999999997"/>
    <n v="623"/>
    <n v="0"/>
    <n v="316.77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377.7250000000004"/>
    <n v="5.3777250000000008"/>
    <m/>
    <n v="0.96666666666666667"/>
    <n v="0.92858333333333343"/>
    <n v="62.497999999999998"/>
    <n v="-9.0949470177292824E-13"/>
    <n v="52"/>
    <s v="BASE DE DATOS"/>
  </r>
  <r>
    <s v="19"/>
    <x v="10"/>
    <s v="GENRNT"/>
    <s v="33372916"/>
    <s v="33372916"/>
    <s v="EL"/>
    <s v="G-5"/>
    <s v="S"/>
    <n v="11.6"/>
    <n v="11.194000000000001"/>
    <n v="210.69499999999999"/>
    <n v="476.72399999999999"/>
    <n v="687.41899999999998"/>
    <n v="240.9"/>
    <n v="81"/>
    <n v="0"/>
    <n v="1220.3699999999999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687.41899999999998"/>
    <n v="0.687419"/>
    <m/>
    <n v="0.96666666666666667"/>
    <n v="0.9328333333333334"/>
    <n v="62.497999999999998"/>
    <n v="0"/>
    <n v="52"/>
    <s v="BASE DE DATOS"/>
  </r>
  <r>
    <s v="19"/>
    <x v="10"/>
    <s v="GENRNT"/>
    <s v="33372916"/>
    <s v="33372916"/>
    <s v="EL"/>
    <s v="G-6"/>
    <s v="S"/>
    <n v="11.6"/>
    <n v="11.186"/>
    <n v="1076.3779999999999"/>
    <n v="3671.7860000000001"/>
    <n v="4748.1639999999998"/>
    <n v="72.3"/>
    <n v="524"/>
    <n v="0"/>
    <n v="174.04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48.1639999999998"/>
    <n v="4.7481640000000001"/>
    <m/>
    <n v="0.96666666666666667"/>
    <n v="0.9321666666666667"/>
    <n v="62.497999999999998"/>
    <n v="0"/>
    <n v="52"/>
    <s v="BASE DE DATOS"/>
  </r>
  <r>
    <s v="19"/>
    <x v="10"/>
    <s v="GENRNT"/>
    <s v="33372916"/>
    <s v="33372916"/>
    <s v="EL"/>
    <s v="G-7"/>
    <s v="S"/>
    <n v="11.6"/>
    <n v="11.159000000000001"/>
    <n v="1094.2950000000001"/>
    <n v="3637.0189999999998"/>
    <n v="4731.3140000000003"/>
    <n v="112.1"/>
    <n v="502"/>
    <n v="0"/>
    <n v="366.35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31.3140000000003"/>
    <n v="4.7313140000000002"/>
    <m/>
    <n v="0.96666666666666667"/>
    <n v="0.92991666666666672"/>
    <n v="62.497999999999998"/>
    <n v="0"/>
    <n v="52"/>
    <s v="BASE DE DATOS"/>
  </r>
  <r>
    <s v="19"/>
    <x v="10"/>
    <s v="ELSE"/>
    <s v="23005600"/>
    <s v="23005600"/>
    <s v="EL"/>
    <s v="CUMMINS-7"/>
    <s v="S"/>
    <n v="1.82"/>
    <n v="1.2"/>
    <n v="5.6820000000000004"/>
    <n v="21.591000000000001"/>
    <n v="27.273"/>
    <n v="0"/>
    <n v="65"/>
    <n v="655"/>
    <n v="6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27.273"/>
    <n v="2.7272999999999999E-2"/>
    <m/>
    <n v="0.15166666666666667"/>
    <n v="9.9999999999999992E-2"/>
    <n v="0.83"/>
    <n v="3.5527136788005009E-15"/>
    <n v="22"/>
    <s v="BASE DE DATOS"/>
  </r>
  <r>
    <s v="19"/>
    <x v="10"/>
    <s v="ELSE"/>
    <s v="23006600"/>
    <s v="23006600"/>
    <s v="EL"/>
    <s v="Cummins_Ottomotores"/>
    <s v="S"/>
    <n v="0.8"/>
    <n v="0.45"/>
    <n v="0"/>
    <n v="0"/>
    <n v="0"/>
    <n v="0"/>
    <n v="0"/>
    <n v="720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0"/>
    <n v="0"/>
    <m/>
    <n v="6.6666666666666666E-2"/>
    <n v="3.7499999999999999E-2"/>
    <n v="0.45"/>
    <n v="0"/>
    <n v="22"/>
    <s v="BASE DE DATOS"/>
  </r>
  <r>
    <s v="19"/>
    <x v="10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10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10"/>
    <s v="ELC"/>
    <s v="53203411"/>
    <s v="53203411"/>
    <s v="EL"/>
    <s v="CUMMINS"/>
    <s v="S"/>
    <n v="0.1"/>
    <n v="0.1"/>
    <n v="0.45800000000000002"/>
    <n v="0.71899999999999997"/>
    <n v="1.177"/>
    <n v="0"/>
    <n v="18.3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177"/>
    <n v="1.1770000000000001E-3"/>
    <m/>
    <n v="1.1111111111111112E-2"/>
    <n v="1.1111111111111112E-2"/>
    <n v="1.1080000000000001"/>
    <n v="0"/>
    <n v="25"/>
    <s v="BASE DE DATOS"/>
  </r>
  <r>
    <s v="19"/>
    <x v="10"/>
    <s v="ELC"/>
    <s v="53203411"/>
    <s v="53203411"/>
    <s v="EL"/>
    <s v="CAT-M2"/>
    <s v="S"/>
    <n v="0.5"/>
    <n v="0.5"/>
    <n v="3.4929999999999999"/>
    <n v="11.074999999999999"/>
    <n v="14.568"/>
    <n v="0"/>
    <n v="87.4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4.568"/>
    <n v="1.4567999999999999E-2"/>
    <m/>
    <n v="5.5555555555555552E-2"/>
    <n v="5.5555555555555552E-2"/>
    <n v="1.1080000000000001"/>
    <n v="0"/>
    <n v="25"/>
    <s v="BASE DE DATOS"/>
  </r>
  <r>
    <s v="19"/>
    <x v="10"/>
    <s v="ELC"/>
    <s v="53203411"/>
    <s v="53203411"/>
    <s v="EL"/>
    <s v="VOLVO-M1"/>
    <s v="S"/>
    <n v="0.5"/>
    <n v="0.5"/>
    <n v="2.8809999999999998"/>
    <n v="7.5720000000000001"/>
    <n v="10.452999999999999"/>
    <n v="0"/>
    <n v="87.4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0.452999999999999"/>
    <n v="1.0452999999999999E-2"/>
    <m/>
    <n v="4.1666666666666664E-2"/>
    <n v="4.1666666666666664E-2"/>
    <n v="1.1080000000000001"/>
    <n v="0"/>
    <n v="25"/>
    <s v="BASE DE DATOS"/>
  </r>
  <r>
    <s v="19"/>
    <x v="10"/>
    <s v="ELC"/>
    <s v="53203411"/>
    <s v="53203411"/>
    <s v="EL"/>
    <s v="DETROIT-M1"/>
    <s v="S"/>
    <n v="0.5"/>
    <n v="0.5"/>
    <n v="0"/>
    <n v="0"/>
    <n v="0"/>
    <n v="0"/>
    <n v="0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5.5555555555555552E-2"/>
    <n v="5.5555555555555552E-2"/>
    <n v="1.1080000000000001"/>
    <n v="0"/>
    <n v="25"/>
    <s v="BASE DE DATOS"/>
  </r>
  <r>
    <s v="19"/>
    <x v="10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10"/>
    <s v="ELC"/>
    <s v="53022212"/>
    <s v="53022212"/>
    <s v="EL"/>
    <s v="CAT-C27M2"/>
    <s v="S"/>
    <n v="0.75"/>
    <n v="0.5"/>
    <n v="0"/>
    <n v="0"/>
    <n v="0"/>
    <n v="0"/>
    <n v="0"/>
    <n v="0"/>
    <n v="0"/>
    <m/>
    <x v="1"/>
    <s v="ELC53022212CAT-C27M2EL"/>
    <s v="Electro Centro S. A."/>
    <s v="ELC"/>
    <x v="1"/>
    <s v="CT Huancayo"/>
    <x v="5"/>
    <s v="EL"/>
    <x v="0"/>
    <s v="CAT-C27M2"/>
    <x v="0"/>
    <n v="0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5"/>
    <n v="0.1"/>
    <n v="0"/>
    <n v="0"/>
    <n v="25"/>
    <s v="BASE DE DATOS"/>
  </r>
  <r>
    <s v="19"/>
    <x v="10"/>
    <s v="PETRAM"/>
    <s v="CTRER001"/>
    <s v="CTRER001"/>
    <s v="EL"/>
    <s v="Grupos 1-2-3"/>
    <s v="S"/>
    <n v="4.8"/>
    <n v="4.1849999999999996"/>
    <n v="480.50799999999998"/>
    <n v="2229.4690000000001"/>
    <n v="2709.9769999999999"/>
    <n v="52.84"/>
    <n v="661.16"/>
    <n v="6"/>
    <n v="289.89999999999998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709.9769999999999"/>
    <n v="2.7099769999999999"/>
    <m/>
    <n v="0.39999999999999997"/>
    <n v="0.34874999999999995"/>
    <n v="4.82"/>
    <n v="0"/>
    <n v="70"/>
    <s v="BASE DE DATOS"/>
  </r>
  <r>
    <s v="19"/>
    <x v="10"/>
    <s v="PETRAM"/>
    <s v="CTRER002"/>
    <s v="CTRER002"/>
    <s v="EL"/>
    <s v="Grupos 1-2"/>
    <s v="S"/>
    <n v="3.2"/>
    <n v="2.7829999999999999"/>
    <n v="294.435"/>
    <n v="1404.242"/>
    <n v="1698.6769999999999"/>
    <n v="38.270000000000003"/>
    <n v="672.36"/>
    <n v="9.3800000000000008"/>
    <n v="425.6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1698.6769999999999"/>
    <n v="1.698677"/>
    <m/>
    <n v="0.26666666666666666"/>
    <n v="0.23191666666666666"/>
    <n v="3.23"/>
    <n v="0"/>
    <n v="70"/>
    <s v="BASE DE DATOS"/>
  </r>
  <r>
    <s v="19"/>
    <x v="10"/>
    <s v="PETRAM"/>
    <s v="305167"/>
    <s v="305167"/>
    <s v="EL"/>
    <s v="Grupos 1_2"/>
    <s v="S"/>
    <n v="2.4"/>
    <n v="2.3199999999999998"/>
    <n v="205.19399999999999"/>
    <n v="1037.7809999999999"/>
    <n v="1242.9749999999999"/>
    <n v="121.95"/>
    <n v="563.77"/>
    <n v="34.29"/>
    <n v="304.5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242.9749999999999"/>
    <n v="1.2429749999999999"/>
    <m/>
    <n v="0.19999999999999998"/>
    <n v="0.19333333333333333"/>
    <n v="2.41"/>
    <n v="0"/>
    <n v="70"/>
    <s v="BASE DE DATOS"/>
  </r>
  <r>
    <s v="19"/>
    <x v="10"/>
    <s v="SAMAYI"/>
    <s v="33357314"/>
    <s v="33357314"/>
    <s v="TG"/>
    <s v="TG1"/>
    <s v="S"/>
    <n v="176.34899999999999"/>
    <n v="176.34899999999999"/>
    <n v="51.8"/>
    <n v="334.88"/>
    <n v="386.68"/>
    <n v="0"/>
    <n v="2.83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86.68"/>
    <n v="0.38668000000000002"/>
    <m/>
    <n v="12.833333333333334"/>
    <n v="14.695749999999999"/>
    <n v="530.029"/>
    <n v="0"/>
    <n v="73"/>
    <s v="BASE DE DATOS"/>
  </r>
  <r>
    <s v="19"/>
    <x v="10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10"/>
    <s v="SAMAYI"/>
    <s v="33357314"/>
    <s v="33357314"/>
    <s v="TG"/>
    <s v="TG3"/>
    <s v="S"/>
    <n v="176.25200000000001"/>
    <n v="176.25200000000001"/>
    <n v="0"/>
    <n v="0"/>
    <n v="0"/>
    <n v="0"/>
    <n v="0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87666666666667"/>
    <n v="530.029"/>
    <n v="0"/>
    <n v="73"/>
    <s v="BASE DE DATOS"/>
  </r>
  <r>
    <s v="19"/>
    <x v="10"/>
    <s v="SAMAYI"/>
    <s v="33357314"/>
    <s v="33357314"/>
    <s v="TG"/>
    <s v="TG4"/>
    <s v="S"/>
    <n v="178.244"/>
    <n v="178.244"/>
    <n v="0"/>
    <n v="0"/>
    <n v="0"/>
    <n v="0"/>
    <n v="0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853666666666667"/>
    <n v="530.029"/>
    <n v="0"/>
    <n v="73"/>
    <s v="BASE DE DATOS"/>
  </r>
  <r>
    <s v="19"/>
    <x v="10"/>
    <s v="TCHILC"/>
    <s v="33180209"/>
    <s v="33180209"/>
    <s v="CC"/>
    <s v="G1"/>
    <s v="S"/>
    <n v="300"/>
    <n v="299.89999999999998"/>
    <n v="1626.5540000000001"/>
    <n v="12246.325000000001"/>
    <n v="13872.879000000001"/>
    <n v="664.62"/>
    <n v="54"/>
    <n v="0"/>
    <n v="0.9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872.879000000001"/>
    <n v="13.872879000000001"/>
    <m/>
    <n v="25"/>
    <n v="24.999166666666667"/>
    <n v="305.48500000000001"/>
    <n v="0"/>
    <n v="81"/>
    <s v="BASE DE DATOS"/>
  </r>
  <r>
    <s v="19"/>
    <x v="10"/>
    <s v="TSELVA"/>
    <s v="33051895"/>
    <s v="33051895"/>
    <s v="TG"/>
    <s v="TG1"/>
    <s v="S"/>
    <n v="101.32"/>
    <n v="90.051000000000002"/>
    <n v="190.63399999999999"/>
    <n v="2432.96"/>
    <n v="2623.5940000000001"/>
    <n v="0"/>
    <n v="38.9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2623.5940000000001"/>
    <n v="2.6235940000000002"/>
    <m/>
    <n v="8.4433333333333334"/>
    <n v="7.5042499999999999"/>
    <n v="378.50200000000001"/>
    <n v="0"/>
    <n v="82"/>
    <s v="BASE DE DATOS"/>
  </r>
  <r>
    <s v="19"/>
    <x v="10"/>
    <s v="TSELVA"/>
    <s v="33051895"/>
    <s v="33051895"/>
    <s v="TG"/>
    <s v="TG2"/>
    <s v="S"/>
    <n v="101.32"/>
    <n v="85.995999999999995"/>
    <n v="1948.325"/>
    <n v="10631.014999999999"/>
    <n v="12579.34"/>
    <n v="0"/>
    <n v="174.93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12579.34"/>
    <n v="12.57934"/>
    <m/>
    <n v="8.4433333333333334"/>
    <n v="7.1663333333333332"/>
    <n v="378.50200000000001"/>
    <n v="0"/>
    <n v="82"/>
    <s v="BASE DE DATOS"/>
  </r>
  <r>
    <s v="19"/>
    <x v="10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10"/>
    <s v="ELSM"/>
    <s v="53024517"/>
    <s v="53024517"/>
    <s v="EL"/>
    <s v="G1"/>
    <s v="S"/>
    <n v="9.6"/>
    <n v="9.3409999999999993"/>
    <n v="572.82000000000005"/>
    <n v="2609.52"/>
    <n v="3182.34"/>
    <n v="274.14"/>
    <n v="433.67"/>
    <n v="1.92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3182.34"/>
    <n v="3.1823399999999999"/>
    <m/>
    <n v="0.79999999999999993"/>
    <n v="0.77841666666666665"/>
    <n v="18.695180000000001"/>
    <n v="0"/>
    <n v="19"/>
    <s v="BASE DE DATOS"/>
  </r>
  <r>
    <s v="19"/>
    <x v="10"/>
    <s v="ELSM"/>
    <s v="53024517"/>
    <s v="53024517"/>
    <s v="EL"/>
    <s v="G2"/>
    <s v="S"/>
    <n v="9.6"/>
    <n v="9.3409999999999993"/>
    <n v="977.17"/>
    <n v="4451.53"/>
    <n v="5428.7"/>
    <n v="22.67"/>
    <n v="684.83"/>
    <n v="3.95"/>
    <n v="165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428.7"/>
    <n v="5.4287000000000001"/>
    <m/>
    <n v="0.79999999999999993"/>
    <n v="0.77841666666666665"/>
    <n v="18.695180000000001"/>
    <n v="0"/>
    <n v="19"/>
    <s v="BASE DE DATOS"/>
  </r>
  <r>
    <s v="19"/>
    <x v="10"/>
    <s v="ELSM"/>
    <s v="XXXXXXXX"/>
    <s v="XXXXXXXX"/>
    <s v="EL"/>
    <s v="G1"/>
    <s v="S"/>
    <n v="9.6"/>
    <n v="9.3409999999999993"/>
    <n v="865.22"/>
    <n v="3941.54"/>
    <n v="4806.76"/>
    <n v="0"/>
    <n v="651.25"/>
    <n v="2.3199999999999998"/>
    <n v="165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806.76"/>
    <n v="4.8067600000000006"/>
    <m/>
    <n v="1.0666666666666667"/>
    <n v="1.0378888888888889"/>
    <n v="18.774999999999999"/>
    <n v="0"/>
    <n v="19"/>
    <s v="BASE DE DATOS"/>
  </r>
  <r>
    <s v="19"/>
    <x v="10"/>
    <s v="ELSM"/>
    <s v="XXXXXXXX"/>
    <s v="XXXXXXXX"/>
    <s v="EL"/>
    <s v="G2"/>
    <s v="S"/>
    <n v="9.6"/>
    <n v="9.3409999999999993"/>
    <n v="875.21"/>
    <n v="3987.09"/>
    <n v="4862.3"/>
    <n v="0"/>
    <n v="664.63"/>
    <n v="79.36"/>
    <n v="165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862.3"/>
    <n v="4.8623000000000003"/>
    <m/>
    <n v="1.0666666666666667"/>
    <n v="1.0378888888888889"/>
    <n v="18.774999999999999"/>
    <n v="0"/>
    <n v="19"/>
    <s v="BASE DE DATOS"/>
  </r>
  <r>
    <s v="19"/>
    <x v="10"/>
    <s v="SUR"/>
    <s v="20092010"/>
    <s v="20092010"/>
    <s v="EL"/>
    <s v="Grupo 1"/>
    <s v="S"/>
    <n v="5.7320000000000002"/>
    <n v="5.2439999999999998"/>
    <n v="0"/>
    <n v="171.874"/>
    <n v="171.874"/>
    <n v="423.92"/>
    <n v="33.880000000000003"/>
    <n v="0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71.874"/>
    <n v="0.171874"/>
    <m/>
    <n v="0.47766666666666668"/>
    <n v="0.437"/>
    <n v="22.789000000000001"/>
    <n v="0"/>
    <n v="30"/>
    <s v="BASE DE DATOS"/>
  </r>
  <r>
    <s v="19"/>
    <x v="10"/>
    <s v="SUR"/>
    <s v="20092010"/>
    <s v="20092010"/>
    <s v="EL"/>
    <s v="Grupo 2"/>
    <s v="S"/>
    <n v="5.7320000000000002"/>
    <n v="5.1210000000000004"/>
    <n v="0"/>
    <n v="178.08199999999999"/>
    <n v="178.08199999999999"/>
    <n v="16.03"/>
    <n v="32.67"/>
    <n v="0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178.08199999999999"/>
    <n v="0.17808199999999999"/>
    <m/>
    <n v="0.47766666666666668"/>
    <n v="0.42675000000000002"/>
    <n v="22.789000000000001"/>
    <n v="0"/>
    <n v="30"/>
    <s v="BASE DE DATOS"/>
  </r>
  <r>
    <s v="19"/>
    <x v="10"/>
    <s v="SUR"/>
    <s v="20092010"/>
    <s v="20092010"/>
    <s v="EL"/>
    <s v="Grupo 3"/>
    <s v="S"/>
    <n v="5.7320000000000002"/>
    <n v="5.1529999999999996"/>
    <n v="17.306000000000001"/>
    <n v="274.80200000000002"/>
    <n v="292.108"/>
    <n v="8.0500000000000007"/>
    <n v="53.83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92.108"/>
    <n v="0.29210799999999998"/>
    <m/>
    <n v="0.47766666666666668"/>
    <n v="0.42941666666666661"/>
    <n v="22.789000000000001"/>
    <n v="0"/>
    <n v="30"/>
    <s v="BASE DE DATOS"/>
  </r>
  <r>
    <s v="19"/>
    <x v="10"/>
    <s v="SUR"/>
    <s v="20092010"/>
    <s v="20092010"/>
    <s v="EL"/>
    <s v="Grupo 4"/>
    <s v="S"/>
    <n v="5.7320000000000002"/>
    <n v="5.22"/>
    <n v="23.213000000000001"/>
    <n v="287.15300000000002"/>
    <n v="310.36599999999999"/>
    <n v="7.98"/>
    <n v="58.57"/>
    <n v="4.2699999999999996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310.36599999999999"/>
    <n v="0.31036599999999998"/>
    <m/>
    <n v="0.47766666666666668"/>
    <n v="0.435"/>
    <n v="22.789000000000001"/>
    <n v="5.6843418860808015E-14"/>
    <n v="30"/>
    <s v="BASE DE DATOS"/>
  </r>
  <r>
    <s v="19"/>
    <x v="10"/>
    <s v="FENIXP"/>
    <s v="33162508"/>
    <s v="33162508"/>
    <s v="CC"/>
    <s v="TG11"/>
    <s v="S"/>
    <n v="193.4"/>
    <n v="190.15199999999999"/>
    <n v="22633.388999999999"/>
    <n v="102566.63"/>
    <n v="125200.019"/>
    <n v="24.5"/>
    <n v="695.5"/>
    <n v="0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25200.019"/>
    <n v="125.200019"/>
    <m/>
    <n v="16.116666666666667"/>
    <n v="15.845999999999998"/>
    <n v="566.31399999999996"/>
    <n v="0"/>
    <n v="49"/>
    <s v="BASE DE DATOS"/>
  </r>
  <r>
    <s v="19"/>
    <x v="10"/>
    <s v="FENIXP"/>
    <s v="33162508"/>
    <s v="33162508"/>
    <s v="CC"/>
    <s v="TG12"/>
    <s v="S"/>
    <n v="193.4"/>
    <n v="187.631"/>
    <n v="0"/>
    <n v="0"/>
    <n v="0"/>
    <n v="720"/>
    <n v="0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0"/>
    <n v="0"/>
    <m/>
    <n v="16.116666666666667"/>
    <n v="15.635916666666667"/>
    <n v="566.31399999999996"/>
    <n v="0"/>
    <n v="49"/>
    <s v="BASE DE DATOS"/>
  </r>
  <r>
    <s v="19"/>
    <x v="10"/>
    <s v="FENIXP"/>
    <s v="33162508"/>
    <s v="33162508"/>
    <s v="CC"/>
    <s v="TV10"/>
    <s v="S"/>
    <n v="192"/>
    <n v="189.40899999999999"/>
    <n v="11338.44"/>
    <n v="51212.156999999999"/>
    <n v="62550.597000000002"/>
    <n v="25.5"/>
    <n v="691.25"/>
    <n v="3.25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2550.597000000002"/>
    <n v="62.550597000000003"/>
    <m/>
    <n v="16"/>
    <n v="15.784083333333333"/>
    <n v="566.31399999999996"/>
    <n v="0"/>
    <n v="49"/>
    <s v="BASE DE DATOS"/>
  </r>
  <r>
    <s v="19"/>
    <x v="10"/>
    <s v="PRFGET"/>
    <s v="33330013"/>
    <s v="33330013"/>
    <s v="TG"/>
    <s v="GT 1"/>
    <s v="S"/>
    <n v="225"/>
    <n v="219.65"/>
    <n v="0"/>
    <n v="0"/>
    <n v="0"/>
    <n v="228.22"/>
    <n v="0.5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10"/>
    <s v="PRFGET"/>
    <s v="33330013"/>
    <s v="33330013"/>
    <s v="EL"/>
    <s v="GT 2"/>
    <s v="S"/>
    <n v="8.44"/>
    <n v="8.44"/>
    <n v="0"/>
    <n v="2.5880000000000001"/>
    <n v="2.5880000000000001"/>
    <n v="0"/>
    <n v="0.43"/>
    <n v="15.68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2.5880000000000001"/>
    <n v="2.588E-3"/>
    <m/>
    <n v="0.70333333333333325"/>
    <n v="0.66083333333333327"/>
    <n v="10.44"/>
    <n v="0"/>
    <n v="71"/>
    <s v="BASE DE DATOS"/>
  </r>
  <r>
    <s v="19"/>
    <x v="10"/>
    <s v="PRFGET"/>
    <s v="33330013"/>
    <s v="33330013"/>
    <s v="EL"/>
    <s v="Unid. de Emergencia"/>
    <s v="S"/>
    <n v="2.19"/>
    <n v="2.19"/>
    <n v="0"/>
    <n v="0"/>
    <n v="0"/>
    <n v="2"/>
    <n v="0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0.1825"/>
    <n v="0.1825"/>
    <n v="10.44"/>
    <n v="0"/>
    <n v="71"/>
    <s v="BASE DE DATOS"/>
  </r>
  <r>
    <s v="19"/>
    <x v="10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10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0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10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0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0"/>
    <s v="SEAL"/>
    <s v="33013850"/>
    <s v="33013850"/>
    <s v="EL"/>
    <s v="PERKINS 1"/>
    <s v="S"/>
    <n v="0.46"/>
    <n v="0.35"/>
    <n v="35.197000000000003"/>
    <n v="66.647999999999996"/>
    <n v="101.845"/>
    <n v="6.5"/>
    <n v="448"/>
    <n v="0"/>
    <n v="0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1.845"/>
    <n v="0.101845"/>
    <m/>
    <n v="3.8333333333333337E-2"/>
    <n v="2.9166666666666664E-2"/>
    <n v="0.58699999999999997"/>
    <n v="0"/>
    <n v="77"/>
    <s v="BASE DE DATOS"/>
  </r>
  <r>
    <s v="19"/>
    <x v="10"/>
    <s v="SEAL"/>
    <s v="33013850"/>
    <s v="33013850"/>
    <s v="EL"/>
    <s v="CAT"/>
    <s v="S"/>
    <n v="0.5"/>
    <n v="0.38"/>
    <n v="0"/>
    <n v="0.25"/>
    <n v="0.25"/>
    <n v="0"/>
    <n v="3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.25"/>
    <n v="2.5000000000000001E-4"/>
    <m/>
    <n v="4.1666666666666664E-2"/>
    <n v="3.1666666666666669E-2"/>
    <n v="0.58699999999999997"/>
    <n v="0"/>
    <n v="77"/>
    <s v="BASE DE DATOS"/>
  </r>
  <r>
    <s v="19"/>
    <x v="10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10"/>
    <s v="SEAL"/>
    <s v="33013850"/>
    <s v="33013850"/>
    <s v="EL"/>
    <s v="PERKINS 2"/>
    <s v="S"/>
    <n v="0.46"/>
    <n v="0.35"/>
    <n v="35.159999999999997"/>
    <n v="67.731999999999999"/>
    <n v="102.892"/>
    <n v="6.5"/>
    <n v="457"/>
    <n v="0"/>
    <n v="0.5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02.892"/>
    <n v="0.102892"/>
    <m/>
    <n v="3.8333333333333337E-2"/>
    <n v="2.9166666666666664E-2"/>
    <n v="0.58699999999999997"/>
    <n v="0"/>
    <n v="77"/>
    <s v="BASE DE DATOS"/>
  </r>
  <r>
    <s v="19"/>
    <x v="10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10"/>
    <s v="SEAL"/>
    <s v="33013850"/>
    <s v="33013850"/>
    <s v="EL"/>
    <s v="ALGESA"/>
    <s v="S"/>
    <n v="0.74"/>
    <n v="0.68"/>
    <n v="0"/>
    <n v="25.219000000000001"/>
    <n v="25.219000000000001"/>
    <n v="0"/>
    <n v="66"/>
    <n v="0"/>
    <n v="0"/>
    <m/>
    <x v="1"/>
    <s v="SEAL33013850ALGESAEL"/>
    <s v="SEAL - Sociedad El‚ctrica del Sur Oeste S. A."/>
    <s v="SEAL"/>
    <x v="4"/>
    <s v="C. T. Atico"/>
    <x v="48"/>
    <s v="EL"/>
    <x v="0"/>
    <s v="ALGESA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25.219000000000001"/>
    <n v="2.5219000000000002E-2"/>
    <m/>
    <n v="0.14799999999999999"/>
    <n v="0.13600000000000001"/>
    <n v="0.58699999999999997"/>
    <n v="0"/>
    <n v="77"/>
    <s v="BASE DE DATOS"/>
  </r>
  <r>
    <s v="19"/>
    <x v="10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10"/>
    <s v="SEAL"/>
    <s v="33013870"/>
    <s v="33013870"/>
    <s v="EL"/>
    <s v="PERKINS"/>
    <s v="S"/>
    <n v="0.55000000000000004"/>
    <n v="0.3"/>
    <n v="0"/>
    <n v="1.623"/>
    <n v="1.623"/>
    <n v="0"/>
    <n v="10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1.623"/>
    <n v="1.6230000000000001E-3"/>
    <m/>
    <n v="4.5833333333333337E-2"/>
    <n v="2.4999999999999998E-2"/>
    <n v="0.3"/>
    <n v="0"/>
    <n v="77"/>
    <s v="BASE DE DATOS"/>
  </r>
  <r>
    <s v="19"/>
    <x v="10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10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10"/>
    <s v="SEAL"/>
    <s v="33014010"/>
    <s v="33014010"/>
    <s v="EL"/>
    <s v="CAT 1"/>
    <s v="S"/>
    <n v="0.45"/>
    <n v="0.35"/>
    <n v="7.5090000000000003"/>
    <n v="15.961"/>
    <n v="23.47"/>
    <n v="16"/>
    <n v="136.25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23.47"/>
    <n v="2.3469999999999998E-2"/>
    <m/>
    <n v="4.4999999999999998E-2"/>
    <n v="3.4999999999999996E-2"/>
    <n v="0.55500000000000005"/>
    <n v="0"/>
    <n v="77"/>
    <s v="BASE DE DATOS"/>
  </r>
  <r>
    <s v="19"/>
    <x v="10"/>
    <s v="SEAL"/>
    <s v="33014010"/>
    <s v="33014010"/>
    <s v="EL"/>
    <s v="CAT 2"/>
    <s v="S"/>
    <n v="0.45"/>
    <n v="0.35"/>
    <n v="0"/>
    <n v="0"/>
    <n v="0"/>
    <n v="16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10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10"/>
    <s v="SEAL"/>
    <s v="33014010"/>
    <s v="33014010"/>
    <s v="EL"/>
    <s v="AREM 1"/>
    <s v="S"/>
    <n v="0.2"/>
    <n v="0.19500000000000001"/>
    <n v="3.8940000000000001"/>
    <n v="5.2590000000000003"/>
    <n v="9.1530000000000005"/>
    <n v="8"/>
    <n v="79.5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9.1530000000000005"/>
    <n v="9.1529999999999997E-3"/>
    <m/>
    <n v="1.6666666666666666E-2"/>
    <n v="1.6250000000000001E-2"/>
    <n v="0.55500000000000005"/>
    <n v="0"/>
    <n v="77"/>
    <s v="BASE DE DATOS"/>
  </r>
  <r>
    <s v="19"/>
    <x v="10"/>
    <s v="SEAL"/>
    <s v="33014010"/>
    <s v="33014010"/>
    <s v="EL"/>
    <s v="AREM 2"/>
    <s v="S"/>
    <n v="0.1"/>
    <n v="0.09"/>
    <n v="0.34699999999999998"/>
    <n v="1.81"/>
    <n v="2.157"/>
    <n v="8"/>
    <n v="39.5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2.157"/>
    <n v="2.1570000000000001E-3"/>
    <m/>
    <n v="8.3333333333333332E-3"/>
    <n v="7.4999999999999997E-3"/>
    <n v="0.55500000000000005"/>
    <n v="0"/>
    <n v="77"/>
    <s v="BASE DE DATOS"/>
  </r>
  <r>
    <s v="19"/>
    <x v="10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10"/>
    <s v="SEAL"/>
    <s v="33013884"/>
    <s v="33013884"/>
    <s v="EL"/>
    <s v="DOOSAN"/>
    <s v="S"/>
    <n v="0.74"/>
    <n v="0.63800000000000001"/>
    <n v="6.673"/>
    <n v="4.26"/>
    <n v="10.933"/>
    <n v="8"/>
    <n v="39.75"/>
    <n v="0"/>
    <n v="0"/>
    <m/>
    <x v="1"/>
    <s v="SEAL33013884DOOSANEL"/>
    <s v="SEAL - Sociedad El‚ctrica del Sur Oeste S. A."/>
    <s v="SEAL"/>
    <x v="4"/>
    <s v="C. T. Orcopampa"/>
    <x v="118"/>
    <s v="EL"/>
    <x v="0"/>
    <s v="DOOSAN"/>
    <x v="0"/>
    <s v="Instalado"/>
    <s v="Operativo"/>
    <s v="Distribuidora"/>
    <x v="0"/>
    <x v="0"/>
    <s v="NO COES"/>
    <x v="0"/>
    <s v="Estatal"/>
    <s v="AREQUIPA"/>
    <s v="AREQUIPA"/>
    <s v="CASTILLA"/>
    <s v="ORCOPAMPA"/>
    <n v="0"/>
    <s v="Diésel"/>
    <n v="0"/>
    <n v="0"/>
    <n v="0"/>
    <x v="0"/>
    <s v="MWh"/>
    <n v="10.933"/>
    <n v="1.0933E-2"/>
    <m/>
    <n v="0.37"/>
    <n v="0.31900000000000001"/>
    <n v="0.50900000000000001"/>
    <n v="0"/>
    <n v="77"/>
    <s v="BASE DE DATOS"/>
  </r>
  <r>
    <s v="19"/>
    <x v="10"/>
    <s v="ELOR"/>
    <s v="53023214"/>
    <s v="53023214"/>
    <s v="EL"/>
    <s v="GT 1"/>
    <s v="N"/>
    <n v="0.125"/>
    <n v="0"/>
    <n v="0"/>
    <n v="0"/>
    <n v="0"/>
    <n v="0"/>
    <n v="0"/>
    <n v="0"/>
    <n v="0"/>
    <m/>
    <x v="0"/>
    <s v="ELOR53023214GT 1EL"/>
    <s v="Electro Oriente S. A."/>
    <s v="ELOR"/>
    <x v="2"/>
    <s v="C. T. Tabaconas"/>
    <x v="117"/>
    <s v="EL"/>
    <x v="0"/>
    <s v="GT-1"/>
    <x v="0"/>
    <s v="Instalado"/>
    <n v="0"/>
    <s v="Distribuidora"/>
    <x v="0"/>
    <x v="1"/>
    <s v="NO COES"/>
    <x v="0"/>
    <s v="Estatal"/>
    <s v="CAJAMARCA"/>
    <s v="CAJAMARCA"/>
    <s v="SAN IGNACIO"/>
    <s v="TABACONAS"/>
    <s v="TABACONAS"/>
    <s v="Diésel"/>
    <n v="0"/>
    <n v="0"/>
    <n v="0"/>
    <x v="0"/>
    <s v="MWh"/>
    <n v="0"/>
    <n v="0"/>
    <m/>
    <s v="-"/>
    <s v="-"/>
    <m/>
    <n v="0"/>
    <n v="20"/>
    <s v="BASE DE DATOS"/>
  </r>
  <r>
    <s v="19"/>
    <x v="10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10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10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10"/>
    <s v="ELOR"/>
    <s v="65010914"/>
    <s v="65010914"/>
    <s v="EL"/>
    <s v="GRUPO 1"/>
    <s v="S"/>
    <n v="1.1000000000000001"/>
    <n v="0.8"/>
    <n v="41.59"/>
    <n v="4.3470000000000004"/>
    <n v="45.936999999999998"/>
    <n v="0"/>
    <n v="77.11"/>
    <n v="0"/>
    <n v="0"/>
    <m/>
    <x v="1"/>
    <s v="ELOR65010914GRUPO 1EL"/>
    <s v="Electro Oriente S. A."/>
    <s v="ELOR"/>
    <x v="2"/>
    <s v="C. T. Juan Velazco Alvarado"/>
    <x v="108"/>
    <s v="EL"/>
    <x v="0"/>
    <s v="GRUPO 1"/>
    <x v="0"/>
    <s v="Instalado"/>
    <s v="Operativo"/>
    <s v="Distribuidora"/>
    <x v="0"/>
    <x v="1"/>
    <s v="NO COES"/>
    <x v="0"/>
    <s v="Estatal"/>
    <s v="AMAZONAS"/>
    <s v="AMAZONAS"/>
    <s v="CONDORCANQUI"/>
    <s v="SANTA MARÍA DE NIEVA"/>
    <s v="JUAN VELAZCO ALVARADO"/>
    <s v="Diésel"/>
    <n v="0"/>
    <n v="0"/>
    <n v="0"/>
    <x v="0"/>
    <s v="MWh"/>
    <n v="45.936999999999998"/>
    <n v="4.5936999999999999E-2"/>
    <m/>
    <n v="0.18333333333333335"/>
    <n v="0.13333333333333333"/>
    <n v="0.83"/>
    <n v="7.1054273576010019E-15"/>
    <n v="20"/>
    <s v="BASE DE DATOS"/>
  </r>
  <r>
    <s v="19"/>
    <x v="10"/>
    <s v="ELOR"/>
    <s v="53200204"/>
    <s v="53200204"/>
    <s v="EL"/>
    <s v="Cat-1_3512"/>
    <s v="S"/>
    <n v="0.5"/>
    <n v="0.35"/>
    <n v="9.5020000000000007"/>
    <n v="0"/>
    <n v="9.5020000000000007"/>
    <n v="0"/>
    <n v="42.86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9.5020000000000007"/>
    <n v="9.502E-3"/>
    <m/>
    <n v="4.1666666666666664E-2"/>
    <n v="2.9166666666666664E-2"/>
    <n v="2.1"/>
    <n v="0"/>
    <n v="20"/>
    <s v="BASE DE DATOS"/>
  </r>
  <r>
    <s v="19"/>
    <x v="10"/>
    <s v="ELOR"/>
    <s v="53200204"/>
    <s v="53200204"/>
    <s v="EL"/>
    <s v="Cat-2_3512"/>
    <s v="S"/>
    <n v="0.5"/>
    <n v="0.35"/>
    <n v="7.6150000000000002"/>
    <n v="0"/>
    <n v="7.6150000000000002"/>
    <n v="0"/>
    <n v="23.35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7.6150000000000002"/>
    <n v="7.6150000000000002E-3"/>
    <m/>
    <n v="4.1666666666666664E-2"/>
    <n v="2.9166666666666664E-2"/>
    <n v="2.1"/>
    <n v="0"/>
    <n v="20"/>
    <s v="BASE DE DATOS"/>
  </r>
  <r>
    <s v="19"/>
    <x v="10"/>
    <s v="ELOR"/>
    <s v="53200204"/>
    <s v="53200204"/>
    <s v="EL"/>
    <s v="CAT3_3516"/>
    <s v="S"/>
    <n v="2"/>
    <n v="0.9"/>
    <n v="63.564999999999998"/>
    <n v="0"/>
    <n v="63.564999999999998"/>
    <n v="0"/>
    <n v="61.38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63.564999999999998"/>
    <n v="6.3564999999999997E-2"/>
    <m/>
    <n v="0.16666666666666666"/>
    <n v="7.4999999999999997E-2"/>
    <n v="2.1"/>
    <n v="0"/>
    <n v="20"/>
    <s v="BASE DE DATOS"/>
  </r>
  <r>
    <s v="19"/>
    <x v="10"/>
    <s v="ELOR"/>
    <s v="53200204"/>
    <s v="53200204"/>
    <s v="EL"/>
    <s v="DETROIT"/>
    <s v="S"/>
    <n v="0.45"/>
    <n v="0.3"/>
    <n v="4.9790000000000001"/>
    <n v="0"/>
    <n v="4.9790000000000001"/>
    <n v="0"/>
    <n v="25.1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4.9790000000000001"/>
    <n v="4.9789999999999999E-3"/>
    <m/>
    <n v="3.7499999999999999E-2"/>
    <n v="2.4999999999999998E-2"/>
    <n v="2.1"/>
    <n v="0"/>
    <n v="20"/>
    <s v="BASE DE DATOS"/>
  </r>
  <r>
    <s v="19"/>
    <x v="10"/>
    <s v="ELOR"/>
    <s v="53026818"/>
    <s v="53026818"/>
    <s v="EL"/>
    <s v="CAT2_HUMBOLT"/>
    <s v="S"/>
    <n v="0.7"/>
    <n v="0.5"/>
    <n v="6.5439999999999996"/>
    <n v="0"/>
    <n v="6.5439999999999996"/>
    <n v="0"/>
    <n v="19.63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6.5439999999999996"/>
    <n v="6.5439999999999995E-3"/>
    <m/>
    <n v="5.8333333333333327E-2"/>
    <n v="4.1666666666666664E-2"/>
    <n v="2.2690000000000001"/>
    <n v="0"/>
    <n v="20"/>
    <s v="BASE DE DATOS"/>
  </r>
  <r>
    <s v="19"/>
    <x v="10"/>
    <s v="ELOR"/>
    <s v="53026818"/>
    <s v="53026818"/>
    <s v="EL"/>
    <s v="CAT3_HUMBOLT"/>
    <s v="S"/>
    <n v="1.1000000000000001"/>
    <n v="0.8"/>
    <n v="14.042999999999999"/>
    <n v="0"/>
    <n v="14.042999999999999"/>
    <n v="0"/>
    <n v="20.63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14.042999999999999"/>
    <n v="1.4043E-2"/>
    <m/>
    <n v="9.1666666666666674E-2"/>
    <n v="6.6666666666666666E-2"/>
    <n v="2.2690000000000001"/>
    <n v="0"/>
    <n v="20"/>
    <s v="BASE DE DATOS"/>
  </r>
  <r>
    <s v="19"/>
    <x v="10"/>
    <s v="ELOR"/>
    <s v="53026818"/>
    <s v="53026818"/>
    <s v="EL"/>
    <s v="CAT4_HUMBOLT"/>
    <s v="S"/>
    <n v="0.7"/>
    <n v="0.5"/>
    <n v="13.273999999999999"/>
    <n v="0"/>
    <n v="13.273999999999999"/>
    <n v="0"/>
    <n v="23.24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13.273999999999999"/>
    <n v="1.3273999999999999E-2"/>
    <m/>
    <n v="5.8333333333333327E-2"/>
    <n v="4.1666666666666664E-2"/>
    <n v="2.2690000000000001"/>
    <n v="0"/>
    <n v="20"/>
    <s v="BASE DE DATOS"/>
  </r>
  <r>
    <s v="19"/>
    <x v="10"/>
    <s v="ELOR"/>
    <s v="53026818"/>
    <s v="53026818"/>
    <s v="EL"/>
    <s v="CAT5_HUMBOLT"/>
    <s v="S"/>
    <n v="0.7"/>
    <n v="0.5"/>
    <n v="7.6280000000000001"/>
    <n v="0"/>
    <n v="7.6280000000000001"/>
    <n v="0"/>
    <n v="14.39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7.6280000000000001"/>
    <n v="7.6280000000000002E-3"/>
    <m/>
    <n v="5.8333333333333327E-2"/>
    <n v="4.1666666666666664E-2"/>
    <n v="2.2690000000000001"/>
    <n v="0"/>
    <n v="20"/>
    <s v="BASE DE DATOS"/>
  </r>
  <r>
    <s v="19"/>
    <x v="10"/>
    <s v="ELOR"/>
    <s v="33010767"/>
    <s v="33010767"/>
    <s v="EL"/>
    <s v="CUMMINS 1"/>
    <s v="S"/>
    <n v="2"/>
    <n v="1.5"/>
    <n v="0"/>
    <n v="2.992"/>
    <n v="2.992"/>
    <n v="0"/>
    <n v="13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2.992"/>
    <n v="2.9919999999999999E-3"/>
    <m/>
    <n v="0.16666666666666666"/>
    <n v="0.125"/>
    <n v="0.998"/>
    <n v="0"/>
    <n v="20"/>
    <s v="BASE DE DATOS"/>
  </r>
  <r>
    <s v="19"/>
    <x v="10"/>
    <s v="ELOR"/>
    <s v="33010793"/>
    <s v="33010793"/>
    <s v="EL"/>
    <s v="WARTSILA 1"/>
    <s v="S"/>
    <n v="6.4"/>
    <n v="6"/>
    <n v="0"/>
    <n v="0"/>
    <n v="0"/>
    <n v="0"/>
    <n v="0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0"/>
    <s v="ELOR"/>
    <s v="33010793"/>
    <s v="33010793"/>
    <s v="EL"/>
    <s v="WARTSILA 2"/>
    <s v="S"/>
    <n v="6.4"/>
    <n v="6"/>
    <n v="0"/>
    <n v="0"/>
    <n v="0"/>
    <n v="0"/>
    <n v="0"/>
    <n v="0"/>
    <n v="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0"/>
    <s v="ELOR"/>
    <s v="33010793"/>
    <s v="33010793"/>
    <s v="EL"/>
    <s v="WARTSILA 3"/>
    <s v="S"/>
    <n v="6.4"/>
    <n v="6"/>
    <n v="0"/>
    <n v="0"/>
    <n v="0"/>
    <n v="0"/>
    <n v="0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0"/>
    <s v="ELOR"/>
    <s v="33010793"/>
    <s v="33010793"/>
    <s v="EL"/>
    <s v="WARTSILA 4"/>
    <s v="S"/>
    <n v="6.4"/>
    <n v="6"/>
    <n v="0"/>
    <n v="0"/>
    <n v="0"/>
    <n v="0"/>
    <n v="0.17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0"/>
    <s v="ELOR"/>
    <s v="33010793"/>
    <s v="33010793"/>
    <s v="EL"/>
    <s v="WARTSILA 5"/>
    <s v="S"/>
    <n v="8.1"/>
    <n v="7.8"/>
    <n v="112.902"/>
    <n v="94.87"/>
    <n v="207.77199999999999"/>
    <n v="7"/>
    <n v="36"/>
    <n v="24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207.77199999999999"/>
    <n v="0.20777199999999998"/>
    <m/>
    <n v="0.67499999999999993"/>
    <n v="0.65"/>
    <n v="39.720999999999997"/>
    <n v="0"/>
    <n v="20"/>
    <s v="BASE DE DATOS"/>
  </r>
  <r>
    <s v="19"/>
    <x v="10"/>
    <s v="ELOR"/>
    <s v="33010793"/>
    <s v="33010793"/>
    <s v="EL"/>
    <s v="WARTSILA 6"/>
    <s v="S"/>
    <n v="8.1"/>
    <n v="7.8"/>
    <n v="212.00299999999999"/>
    <n v="340.01299999999998"/>
    <n v="552.01599999999996"/>
    <n v="30"/>
    <n v="89"/>
    <n v="0"/>
    <n v="11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552.01599999999996"/>
    <n v="0.55201599999999995"/>
    <m/>
    <n v="0.67499999999999993"/>
    <n v="0.65"/>
    <n v="39.720999999999997"/>
    <n v="0"/>
    <n v="20"/>
    <s v="BASE DE DATOS"/>
  </r>
  <r>
    <s v="19"/>
    <x v="10"/>
    <s v="ELOR"/>
    <s v="33010793"/>
    <s v="33010793"/>
    <s v="EL"/>
    <s v="WARTSILA 7"/>
    <s v="S"/>
    <n v="8.1"/>
    <n v="7.8"/>
    <n v="69.515000000000001"/>
    <n v="104.51300000000001"/>
    <n v="174.02799999999999"/>
    <n v="0"/>
    <n v="29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174.02799999999999"/>
    <n v="0.17402799999999999"/>
    <m/>
    <n v="0.67499999999999993"/>
    <n v="0.65"/>
    <n v="39.720999999999997"/>
    <n v="2.8421709430404007E-14"/>
    <n v="20"/>
    <s v="BASE DE DATOS"/>
  </r>
  <r>
    <s v="19"/>
    <x v="10"/>
    <s v="ELOR"/>
    <s v="33010793"/>
    <s v="33010793"/>
    <s v="EL"/>
    <s v="CAT-16CM32"/>
    <s v="S"/>
    <n v="7.4"/>
    <n v="7"/>
    <n v="0"/>
    <n v="14.291"/>
    <n v="14.291"/>
    <n v="114"/>
    <n v="3.83"/>
    <n v="9"/>
    <n v="605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14.291"/>
    <n v="1.4291E-2"/>
    <m/>
    <n v="0.6166666666666667"/>
    <n v="0.54166666666666663"/>
    <n v="39.720999999999997"/>
    <n v="0"/>
    <n v="20"/>
    <s v="BASE DE DATOS"/>
  </r>
  <r>
    <s v="19"/>
    <x v="10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10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10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10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00000000"/>
    <s v="00000000"/>
    <s v="EL"/>
    <s v="Cat. 3512 Dito"/>
    <s v="S"/>
    <n v="0.5"/>
    <n v="0.4"/>
    <n v="48.16"/>
    <n v="201.6"/>
    <n v="249.76"/>
    <n v="4"/>
    <n v="716"/>
    <n v="0"/>
    <n v="99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49.76"/>
    <n v="0.24975999999999998"/>
    <m/>
    <n v="4.1666666666666664E-2"/>
    <n v="3.3333333333333333E-2"/>
    <n v="1.577"/>
    <n v="0"/>
    <n v="20"/>
    <s v="BASE DE DATOS"/>
  </r>
  <r>
    <s v="19"/>
    <x v="10"/>
    <s v="ELOR"/>
    <s v="00000000"/>
    <s v="00000000"/>
    <s v="EL"/>
    <s v="Cat 2. 3512 Dita"/>
    <s v="S"/>
    <n v="0.5"/>
    <n v="0.38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10"/>
    <s v="ELOR"/>
    <s v="00000000"/>
    <s v="00000000"/>
    <s v="EL"/>
    <s v="CUMMINS 3"/>
    <s v="S"/>
    <n v="0.6"/>
    <n v="0.48"/>
    <n v="40.56"/>
    <n v="128.56"/>
    <n v="169.12"/>
    <n v="7"/>
    <n v="596"/>
    <n v="0"/>
    <n v="44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69.12"/>
    <n v="0.16911999999999999"/>
    <m/>
    <n v="4.9999999999999996E-2"/>
    <n v="0.04"/>
    <n v="1.577"/>
    <n v="0"/>
    <n v="20"/>
    <s v="BASE DE DATOS"/>
  </r>
  <r>
    <s v="19"/>
    <x v="10"/>
    <s v="ELOR"/>
    <s v="00000000"/>
    <s v="00000000"/>
    <s v="EL"/>
    <s v="Cat.4-3412-16878"/>
    <s v="S"/>
    <n v="0.73399999999999999"/>
    <n v="0.5"/>
    <n v="17.873000000000001"/>
    <n v="67.917000000000002"/>
    <n v="85.79"/>
    <n v="7"/>
    <n v="429"/>
    <n v="0"/>
    <n v="45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85.79"/>
    <n v="8.5790000000000005E-2"/>
    <m/>
    <n v="6.1166666666666668E-2"/>
    <n v="4.1666666666666664E-2"/>
    <n v="1.577"/>
    <n v="0"/>
    <n v="20"/>
    <s v="BASE DE DATOS"/>
  </r>
  <r>
    <s v="19"/>
    <x v="10"/>
    <s v="ELOR"/>
    <s v="00000000"/>
    <s v="00000000"/>
    <s v="EL"/>
    <s v="MTU 1000"/>
    <s v="S"/>
    <n v="1"/>
    <n v="0.85"/>
    <n v="0"/>
    <n v="0"/>
    <n v="0"/>
    <n v="0"/>
    <n v="0"/>
    <n v="0"/>
    <n v="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8.3333333333333329E-2"/>
    <n v="7.0833333333333331E-2"/>
    <n v="1.577"/>
    <n v="0"/>
    <n v="20"/>
    <s v="BASE DE DATOS"/>
  </r>
  <r>
    <s v="19"/>
    <x v="10"/>
    <s v="ELOR"/>
    <s v="53026715"/>
    <s v="53026715"/>
    <s v="EL"/>
    <s v="Cat.5-C15 7925"/>
    <s v="S"/>
    <n v="0.43"/>
    <n v="0.3"/>
    <n v="12.55"/>
    <n v="46.5"/>
    <n v="59.05"/>
    <n v="9"/>
    <n v="711"/>
    <n v="0"/>
    <n v="78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59.05"/>
    <n v="5.9049999999999998E-2"/>
    <m/>
    <n v="3.5833333333333335E-2"/>
    <n v="2.4999999999999998E-2"/>
    <n v="0.14599999999999999"/>
    <n v="0"/>
    <n v="20"/>
    <s v="BASE DE DATOS"/>
  </r>
  <r>
    <s v="19"/>
    <x v="10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10"/>
    <s v="ELOR"/>
    <s v="53026613"/>
    <s v="53026613"/>
    <s v="EL"/>
    <s v="Volv.Pent1 RVL-451"/>
    <s v="S"/>
    <n v="0.48"/>
    <n v="0.38"/>
    <n v="54.045000000000002"/>
    <n v="28.978999999999999"/>
    <n v="83.024000000000001"/>
    <n v="6"/>
    <n v="437"/>
    <n v="0"/>
    <n v="22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83.024000000000001"/>
    <n v="8.3024000000000001E-2"/>
    <m/>
    <n v="0.04"/>
    <n v="3.1666666666666669E-2"/>
    <n v="0.33200000000000002"/>
    <n v="0"/>
    <n v="20"/>
    <s v="BASE DE DATOS"/>
  </r>
  <r>
    <s v="19"/>
    <x v="10"/>
    <s v="ELOR"/>
    <s v="53026512"/>
    <s v="53026512"/>
    <s v="EL"/>
    <s v="Volv.Pent1 RVL-251"/>
    <s v="S"/>
    <n v="0.27300000000000002"/>
    <n v="0.2"/>
    <n v="16.771000000000001"/>
    <n v="10.795"/>
    <n v="27.565999999999999"/>
    <n v="10"/>
    <n v="209"/>
    <n v="0"/>
    <n v="11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7.565999999999999"/>
    <n v="2.7566E-2"/>
    <m/>
    <n v="2.2750000000000003E-2"/>
    <n v="1.6666666666666666E-2"/>
    <n v="0.25800000000000001"/>
    <n v="3.5527136788005009E-15"/>
    <n v="20"/>
    <s v="BASE DE DATOS"/>
  </r>
  <r>
    <s v="19"/>
    <x v="10"/>
    <s v="ELOR"/>
    <s v="53026512"/>
    <s v="53026512"/>
    <s v="EL"/>
    <s v="OLYMPIAN"/>
    <s v="S"/>
    <n v="0.13"/>
    <n v="0.1"/>
    <n v="5.569"/>
    <n v="3.585"/>
    <n v="9.1539999999999999"/>
    <n v="10"/>
    <n v="155"/>
    <n v="0"/>
    <n v="6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9.1539999999999999"/>
    <n v="9.1540000000000007E-3"/>
    <m/>
    <n v="1.0833333333333334E-2"/>
    <n v="8.3333333333333332E-3"/>
    <n v="0.25800000000000001"/>
    <n v="0"/>
    <n v="20"/>
    <s v="BASE DE DATOS"/>
  </r>
  <r>
    <s v="19"/>
    <x v="10"/>
    <s v="ELOR"/>
    <s v="53026919"/>
    <s v="53026919"/>
    <s v="EL"/>
    <s v="Perkins1 R014001C"/>
    <s v="S"/>
    <n v="0.13600000000000001"/>
    <n v="0.1"/>
    <n v="8.3209999999999997"/>
    <n v="12.87"/>
    <n v="21.190999999999999"/>
    <n v="12"/>
    <n v="382"/>
    <n v="0"/>
    <n v="7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1.190999999999999"/>
    <n v="2.1190999999999998E-2"/>
    <m/>
    <n v="1.3600000000000001E-2"/>
    <n v="0.01"/>
    <n v="0.214"/>
    <n v="0"/>
    <n v="20"/>
    <s v="BASE DE DATOS"/>
  </r>
  <r>
    <s v="19"/>
    <x v="10"/>
    <s v="ELOR"/>
    <s v="53026919"/>
    <s v="53026919"/>
    <s v="EL"/>
    <s v="Perkins2 R013699C"/>
    <s v="S"/>
    <n v="0.13600000000000001"/>
    <n v="0.1"/>
    <n v="8.4179999999999993"/>
    <n v="12.741"/>
    <n v="21.158999999999999"/>
    <n v="12"/>
    <n v="377"/>
    <n v="0"/>
    <n v="7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21.158999999999999"/>
    <n v="2.1158999999999997E-2"/>
    <m/>
    <n v="1.3600000000000001E-2"/>
    <n v="0.01"/>
    <n v="0.214"/>
    <n v="0"/>
    <n v="20"/>
    <s v="BASE DE DATOS"/>
  </r>
  <r>
    <s v="19"/>
    <x v="10"/>
    <s v="ELOR"/>
    <s v="53026919"/>
    <s v="53026919"/>
    <s v="EL"/>
    <s v="Olympian OLY 1091"/>
    <s v="S"/>
    <n v="0.13200000000000001"/>
    <n v="0.1"/>
    <n v="0.25"/>
    <n v="0.64900000000000002"/>
    <n v="0.89900000000000002"/>
    <n v="37"/>
    <n v="18"/>
    <n v="0"/>
    <n v="0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0.89900000000000002"/>
    <n v="8.9900000000000006E-4"/>
    <m/>
    <n v="1.32E-2"/>
    <n v="0.01"/>
    <n v="0.214"/>
    <n v="0"/>
    <n v="20"/>
    <s v="BASE DE DATOS"/>
  </r>
  <r>
    <s v="19"/>
    <x v="10"/>
    <s v="ELOR"/>
    <s v="43095299"/>
    <s v="43095299"/>
    <s v="EL"/>
    <s v="Perkins1 U489142C"/>
    <s v="S"/>
    <n v="3.1E-2"/>
    <n v="2.5000000000000001E-2"/>
    <n v="0.28299999999999997"/>
    <n v="0"/>
    <n v="0.28299999999999997"/>
    <n v="4"/>
    <n v="128"/>
    <n v="0"/>
    <n v="2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8299999999999997"/>
    <n v="2.8299999999999999E-4"/>
    <m/>
    <n v="3.4444444444444444E-3"/>
    <n v="2.7777777777777779E-3"/>
    <n v="2.7E-2"/>
    <n v="0"/>
    <n v="20"/>
    <s v="BASE DE DATOS"/>
  </r>
  <r>
    <s v="19"/>
    <x v="10"/>
    <s v="ELOR"/>
    <s v="43095299"/>
    <s v="43095299"/>
    <s v="EL"/>
    <s v="Perkins2 U487536C"/>
    <s v="S"/>
    <n v="3.1E-2"/>
    <n v="2.5000000000000001E-2"/>
    <n v="0"/>
    <n v="0"/>
    <n v="0"/>
    <n v="0"/>
    <n v="0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"/>
    <n v="0"/>
    <m/>
    <n v="3.4444444444444444E-3"/>
    <n v="2.7777777777777779E-3"/>
    <n v="2.7E-2"/>
    <n v="0"/>
    <n v="20"/>
    <s v="BASE DE DATOS"/>
  </r>
  <r>
    <s v="19"/>
    <x v="10"/>
    <s v="ELOR"/>
    <s v="53023414"/>
    <s v="53023414"/>
    <s v="EL"/>
    <s v="Cat-1 3406"/>
    <s v="S"/>
    <n v="0.27500000000000002"/>
    <n v="0.245"/>
    <n v="0.32800000000000001"/>
    <n v="42.201000000000001"/>
    <n v="42.529000000000003"/>
    <n v="13"/>
    <n v="259"/>
    <n v="0"/>
    <n v="14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42.529000000000003"/>
    <n v="4.2529000000000004E-2"/>
    <m/>
    <n v="2.2916666666666669E-2"/>
    <n v="2.0416666666666666E-2"/>
    <n v="0.26700000000000002"/>
    <n v="0"/>
    <n v="20"/>
    <s v="BASE DE DATOS"/>
  </r>
  <r>
    <s v="19"/>
    <x v="10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10"/>
    <s v="ELOR"/>
    <s v="53023414"/>
    <s v="53023414"/>
    <s v="EL"/>
    <s v="Volvo 03"/>
    <s v="S"/>
    <n v="0.36399999999999999"/>
    <n v="0.32500000000000001"/>
    <n v="27.925000000000001"/>
    <n v="9.4339999999999993"/>
    <n v="37.359000000000002"/>
    <n v="7.1"/>
    <n v="198"/>
    <n v="0"/>
    <n v="10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37.359000000000002"/>
    <n v="3.7359000000000003E-2"/>
    <m/>
    <n v="3.0333333333333334E-2"/>
    <n v="2.7083333333333334E-2"/>
    <n v="0.26700000000000002"/>
    <n v="0"/>
    <n v="20"/>
    <s v="BASE DE DATOS"/>
  </r>
  <r>
    <s v="19"/>
    <x v="10"/>
    <s v="ELOR"/>
    <s v="33011093"/>
    <s v="33011093"/>
    <s v="EL"/>
    <s v="Cat.3512 Dita"/>
    <s v="S"/>
    <n v="0.5"/>
    <n v="0.46"/>
    <n v="31.44"/>
    <n v="54.8"/>
    <n v="86.24"/>
    <n v="0"/>
    <n v="347"/>
    <n v="0"/>
    <n v="0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86.24"/>
    <n v="8.6239999999999997E-2"/>
    <m/>
    <n v="4.1666666666666664E-2"/>
    <n v="3.8333333333333337E-2"/>
    <n v="1.415"/>
    <n v="0"/>
    <n v="20"/>
    <s v="BASE DE DATOS"/>
  </r>
  <r>
    <s v="19"/>
    <x v="10"/>
    <s v="ELOR"/>
    <s v="33011093"/>
    <s v="33011093"/>
    <s v="EL"/>
    <s v="Cat.2.3512 Dita"/>
    <s v="S"/>
    <n v="0.5"/>
    <n v="0.32"/>
    <n v="36.32"/>
    <n v="125.36"/>
    <n v="161.68"/>
    <n v="2"/>
    <n v="638"/>
    <n v="0"/>
    <n v="30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61.68"/>
    <n v="0.16168000000000002"/>
    <m/>
    <n v="4.1666666666666664E-2"/>
    <n v="2.6666666666666668E-2"/>
    <n v="1.415"/>
    <n v="0"/>
    <n v="20"/>
    <s v="BASE DE DATOS"/>
  </r>
  <r>
    <s v="19"/>
    <x v="10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10"/>
    <s v="ELOR"/>
    <s v="33011093"/>
    <s v="33011093"/>
    <s v="EL"/>
    <s v="VolvoPenta TWD1643G"/>
    <s v="S"/>
    <n v="0.6"/>
    <n v="0.4"/>
    <n v="44.219000000000001"/>
    <n v="167.964"/>
    <n v="212.18299999999999"/>
    <n v="6"/>
    <n v="638"/>
    <n v="0"/>
    <n v="23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212.18299999999999"/>
    <n v="0.21218299999999998"/>
    <m/>
    <n v="7.4999999999999997E-2"/>
    <n v="0.05"/>
    <n v="1.415"/>
    <n v="0"/>
    <n v="20"/>
    <s v="BASE DE DATOS"/>
  </r>
  <r>
    <s v="19"/>
    <x v="10"/>
    <s v="ELOR"/>
    <s v="33011093"/>
    <s v="33011093"/>
    <s v="EL"/>
    <s v="Cat.5-C15-07183"/>
    <s v="S"/>
    <n v="0.45500000000000002"/>
    <n v="0.39"/>
    <n v="0"/>
    <n v="0"/>
    <n v="0"/>
    <n v="0"/>
    <n v="0"/>
    <n v="0"/>
    <n v="0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3.7916666666666668E-2"/>
    <n v="3.2500000000000001E-2"/>
    <n v="1.415"/>
    <n v="0"/>
    <n v="20"/>
    <s v="BASE DE DATOS"/>
  </r>
  <r>
    <s v="19"/>
    <x v="10"/>
    <s v="ELOR"/>
    <s v="33011093"/>
    <s v="33011093"/>
    <s v="EL"/>
    <s v="Cat.6 3516B 0141"/>
    <s v="S"/>
    <n v="2"/>
    <n v="1.2"/>
    <n v="32.200000000000003"/>
    <n v="65.599999999999994"/>
    <n v="97.8"/>
    <n v="1"/>
    <n v="430"/>
    <n v="0"/>
    <n v="7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97.8"/>
    <n v="9.7799999999999998E-2"/>
    <m/>
    <n v="0.16666666666666666"/>
    <n v="9.9999999999999992E-2"/>
    <n v="1.415"/>
    <n v="0"/>
    <n v="20"/>
    <s v="BASE DE DATOS"/>
  </r>
  <r>
    <s v="19"/>
    <x v="10"/>
    <s v="ELOR"/>
    <s v="43096499"/>
    <s v="43096499"/>
    <s v="EL"/>
    <s v="Cat.C18 G6B20736"/>
    <s v="S"/>
    <n v="0.5"/>
    <n v="0.45"/>
    <n v="10.323"/>
    <n v="72.259"/>
    <n v="82.581999999999994"/>
    <n v="7"/>
    <n v="621"/>
    <n v="0"/>
    <n v="40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82.581999999999994"/>
    <n v="8.2581999999999989E-2"/>
    <m/>
    <n v="4.1666666666666664E-2"/>
    <n v="3.7499999999999999E-2"/>
    <n v="0.28699999999999998"/>
    <n v="0"/>
    <n v="20"/>
    <s v="BASE DE DATOS"/>
  </r>
  <r>
    <s v="19"/>
    <x v="10"/>
    <s v="ELOR"/>
    <s v="43096499"/>
    <s v="43096499"/>
    <s v="EL"/>
    <s v="Perkins 2506AE15TAG"/>
    <s v="N"/>
    <n v="0.46800000000000003"/>
    <n v="0"/>
    <n v="0"/>
    <n v="0"/>
    <n v="0"/>
    <n v="0"/>
    <n v="0"/>
    <n v="0"/>
    <n v="0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0"/>
    <n v="0"/>
    <m/>
    <n v="3.9E-2"/>
    <n v="2.4999999999999998E-2"/>
    <n v="0.28699999999999998"/>
    <n v="0"/>
    <n v="20"/>
    <s v="BASE DE DATOS"/>
  </r>
  <r>
    <s v="19"/>
    <x v="10"/>
    <s v="ELOR"/>
    <s v="43094699"/>
    <s v="43094699"/>
    <s v="EL"/>
    <s v="Volvo Penta RVM364"/>
    <s v="S"/>
    <n v="0.36399999999999999"/>
    <n v="0.32"/>
    <n v="0.66900000000000004"/>
    <n v="4.6829999999999998"/>
    <n v="5.3520000000000003"/>
    <n v="0"/>
    <n v="76"/>
    <n v="0"/>
    <n v="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5.3520000000000003"/>
    <n v="5.352E-3"/>
    <m/>
    <n v="3.0333333333333334E-2"/>
    <n v="1.4166666666666668E-2"/>
    <n v="0.51600000000000001"/>
    <n v="0"/>
    <n v="20"/>
    <s v="BASE DE DATOS"/>
  </r>
  <r>
    <s v="19"/>
    <x v="10"/>
    <s v="ELOR"/>
    <s v="43094699"/>
    <s v="43094699"/>
    <s v="EL"/>
    <s v="Volvo2 CAD1641GE"/>
    <s v="S"/>
    <n v="0.45600000000000002"/>
    <n v="0.33"/>
    <n v="0"/>
    <n v="0"/>
    <n v="0"/>
    <n v="0"/>
    <n v="0"/>
    <n v="0"/>
    <n v="0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3.7999999999999999E-2"/>
    <n v="2.75E-2"/>
    <n v="0.51600000000000001"/>
    <n v="0"/>
    <n v="20"/>
    <s v="BASE DE DATOS"/>
  </r>
  <r>
    <s v="19"/>
    <x v="10"/>
    <s v="ELOR"/>
    <s v="43094699"/>
    <s v="43094699"/>
    <s v="EL"/>
    <s v="Cat.5-3412STA-16860"/>
    <s v="S"/>
    <n v="0.72499999999999998"/>
    <n v="0.6"/>
    <n v="7.51"/>
    <n v="52.57"/>
    <n v="60.08"/>
    <n v="3"/>
    <n v="236"/>
    <n v="0"/>
    <n v="39"/>
    <m/>
    <x v="1"/>
    <s v="ELOR43094699Cat.5-3412STA-16860EL"/>
    <s v="Electro Oriente S. A."/>
    <s v="ELOR"/>
    <x v="2"/>
    <s v="C. T. Indiana"/>
    <x v="36"/>
    <s v="EL"/>
    <x v="0"/>
    <s v="Cat.5-3412STA-16860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60.08"/>
    <n v="6.0080000000000001E-2"/>
    <m/>
    <n v="0.12083333333333333"/>
    <n v="9.9999999999999992E-2"/>
    <n v="0.51600000000000001"/>
    <n v="0"/>
    <n v="20"/>
    <s v="BASE DE DATOS"/>
  </r>
  <r>
    <s v="19"/>
    <x v="10"/>
    <s v="ELOR"/>
    <s v="43094699"/>
    <s v="43094699"/>
    <s v="EL"/>
    <s v="Vol.3 Pent TWD1643G"/>
    <s v="S"/>
    <n v="0.6"/>
    <n v="0.45"/>
    <n v="14.188000000000001"/>
    <n v="99.313000000000002"/>
    <n v="113.501"/>
    <n v="9"/>
    <n v="524"/>
    <n v="0"/>
    <n v="45"/>
    <m/>
    <x v="1"/>
    <s v="ELOR43094699Vol.3 Pent TWD1643GEL"/>
    <s v="Electro Oriente S. A."/>
    <s v="ELOR"/>
    <x v="2"/>
    <s v="C. T. Indiana"/>
    <x v="36"/>
    <s v="EL"/>
    <x v="0"/>
    <s v="Vol.3 Pent TWD1643G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13.501"/>
    <n v="0.113501"/>
    <m/>
    <n v="0.15"/>
    <n v="0.1125"/>
    <n v="0.51600000000000001"/>
    <n v="0"/>
    <n v="20"/>
    <s v="BASE DE DATOS"/>
  </r>
  <r>
    <s v="19"/>
    <x v="10"/>
    <s v="ELOR"/>
    <s v="33011193"/>
    <s v="33011193"/>
    <s v="EL"/>
    <s v="CUMMINS"/>
    <s v="S"/>
    <n v="0.6"/>
    <n v="0.3"/>
    <n v="28.36"/>
    <n v="10.24"/>
    <n v="38.6"/>
    <n v="10"/>
    <n v="418"/>
    <n v="0"/>
    <n v="71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8.6"/>
    <n v="3.8600000000000002E-2"/>
    <m/>
    <n v="4.9999999999999996E-2"/>
    <n v="2.4999999999999998E-2"/>
    <n v="1.45"/>
    <n v="0"/>
    <n v="20"/>
    <s v="BASE DE DATOS"/>
  </r>
  <r>
    <s v="19"/>
    <x v="10"/>
    <s v="ELOR"/>
    <s v="33011193"/>
    <s v="33011193"/>
    <s v="EL"/>
    <s v="MTU-1 1200DS Detroi"/>
    <s v="N"/>
    <n v="1.2250000000000001"/>
    <n v="0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10"/>
    <s v="ELOR"/>
    <s v="33011193"/>
    <s v="33011193"/>
    <s v="EL"/>
    <s v="MTU=2 1200DS Detroi"/>
    <s v="S"/>
    <n v="1.2250000000000001"/>
    <n v="1"/>
    <n v="328.30700000000002"/>
    <n v="86.432000000000002"/>
    <n v="414.73899999999998"/>
    <n v="10"/>
    <n v="697"/>
    <n v="0"/>
    <n v="124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14.73899999999998"/>
    <n v="0.41473899999999997"/>
    <m/>
    <n v="0.10208333333333335"/>
    <n v="8.3333333333333329E-2"/>
    <n v="1.45"/>
    <n v="5.6843418860808015E-14"/>
    <n v="20"/>
    <s v="BASE DE DATOS"/>
  </r>
  <r>
    <s v="19"/>
    <x v="10"/>
    <s v="ELOR"/>
    <s v="33011193"/>
    <s v="33011193"/>
    <s v="EL"/>
    <s v="Cat. 3512 Dita"/>
    <s v="S"/>
    <n v="0.5"/>
    <n v="0.25"/>
    <n v="26.91"/>
    <n v="7.0839999999999996"/>
    <n v="33.994"/>
    <n v="0"/>
    <n v="123"/>
    <n v="0"/>
    <n v="0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3.994"/>
    <n v="3.3993999999999996E-2"/>
    <m/>
    <n v="4.1666666666666664E-2"/>
    <n v="2.0833333333333332E-2"/>
    <n v="1.45"/>
    <n v="0"/>
    <n v="20"/>
    <s v="BASE DE DATOS"/>
  </r>
  <r>
    <s v="19"/>
    <x v="10"/>
    <s v="ELOR"/>
    <s v="33010993"/>
    <s v="33010993"/>
    <s v="EL"/>
    <s v="Cat.1-3512(.208)"/>
    <s v="S"/>
    <n v="0.5"/>
    <n v="0.25"/>
    <n v="3.52"/>
    <n v="3.76"/>
    <n v="7.28"/>
    <n v="8"/>
    <n v="32"/>
    <n v="0"/>
    <n v="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7.28"/>
    <n v="7.28E-3"/>
    <m/>
    <n v="4.1666666666666664E-2"/>
    <n v="2.0833333333333332E-2"/>
    <n v="1.5980000000000001"/>
    <n v="-8.8817841970012523E-16"/>
    <n v="20"/>
    <s v="BASE DE DATOS"/>
  </r>
  <r>
    <s v="19"/>
    <x v="10"/>
    <s v="ELOR"/>
    <s v="33010993"/>
    <s v="33010993"/>
    <s v="EL"/>
    <s v="Cat.3-3512(.219)"/>
    <s v="S"/>
    <n v="0.5"/>
    <n v="0.3"/>
    <n v="1.76"/>
    <n v="6.48"/>
    <n v="8.24"/>
    <n v="16"/>
    <n v="28.45"/>
    <n v="0"/>
    <n v="10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8.24"/>
    <n v="8.2400000000000008E-3"/>
    <m/>
    <n v="4.1666666666666664E-2"/>
    <n v="2.4999999999999998E-2"/>
    <n v="1.5980000000000001"/>
    <n v="0"/>
    <n v="20"/>
    <s v="BASE DE DATOS"/>
  </r>
  <r>
    <s v="19"/>
    <x v="10"/>
    <s v="ELOR"/>
    <s v="33010993"/>
    <s v="33010993"/>
    <s v="EL"/>
    <s v="MTU 1200DS"/>
    <s v="S"/>
    <n v="1.2250000000000001"/>
    <n v="1"/>
    <n v="83.492000000000004"/>
    <n v="123.486"/>
    <n v="206.97800000000001"/>
    <n v="4"/>
    <n v="345.28"/>
    <n v="0"/>
    <n v="45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06.97800000000001"/>
    <n v="0.206978"/>
    <m/>
    <n v="0.10208333333333335"/>
    <n v="8.3333333333333329E-2"/>
    <n v="1.5980000000000001"/>
    <n v="0"/>
    <n v="20"/>
    <s v="BASE DE DATOS"/>
  </r>
  <r>
    <s v="19"/>
    <x v="10"/>
    <s v="ELOR"/>
    <s v="33010993"/>
    <s v="33010993"/>
    <s v="EL"/>
    <s v="CUMMINS 4"/>
    <s v="S"/>
    <n v="0.6"/>
    <n v="0.45700000000000002"/>
    <n v="39.9"/>
    <n v="77.52"/>
    <n v="117.42"/>
    <n v="2"/>
    <n v="374.1"/>
    <n v="0"/>
    <n v="58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17.42"/>
    <n v="0.11742"/>
    <m/>
    <n v="4.9999999999999996E-2"/>
    <n v="3.8083333333333337E-2"/>
    <n v="1.5980000000000001"/>
    <n v="-1.4210854715202004E-14"/>
    <n v="20"/>
    <s v="BASE DE DATOS"/>
  </r>
  <r>
    <s v="19"/>
    <x v="10"/>
    <s v="ELOR"/>
    <s v="33010993"/>
    <s v="33010993"/>
    <s v="EL"/>
    <s v="CAT 6-3516B-139"/>
    <s v="S"/>
    <n v="2"/>
    <n v="1"/>
    <n v="102.646"/>
    <n v="170.52500000000001"/>
    <n v="273.17099999999999"/>
    <n v="24.1"/>
    <n v="345.21"/>
    <n v="0"/>
    <n v="165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273.17099999999999"/>
    <n v="0.273171"/>
    <m/>
    <n v="0.16666666666666666"/>
    <n v="8.3333333333333329E-2"/>
    <n v="1.5980000000000001"/>
    <n v="0"/>
    <n v="20"/>
    <s v="BASE DE DATOS"/>
  </r>
  <r>
    <s v="19"/>
    <x v="10"/>
    <s v="ELOR"/>
    <s v="43094599"/>
    <s v="43094599"/>
    <s v="EL"/>
    <s v="CUMMINS_1 C200(050)"/>
    <s v="S"/>
    <n v="0.20799999999999999"/>
    <n v="0.15"/>
    <n v="3.734"/>
    <n v="26.140999999999998"/>
    <n v="29.875"/>
    <n v="7"/>
    <n v="498"/>
    <n v="0"/>
    <n v="17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9.875"/>
    <n v="2.9874999999999999E-2"/>
    <m/>
    <n v="1.7333333333333333E-2"/>
    <n v="1.2499999999999999E-2"/>
    <n v="0.31"/>
    <n v="0"/>
    <n v="20"/>
    <s v="BASE DE DATOS"/>
  </r>
  <r>
    <s v="19"/>
    <x v="10"/>
    <s v="ELOR"/>
    <s v="43094599"/>
    <s v="43094599"/>
    <s v="EL"/>
    <s v="CUMMINS_2 C200(026)"/>
    <s v="S"/>
    <n v="0.20799999999999999"/>
    <n v="0.15"/>
    <n v="1.5580000000000001"/>
    <n v="10.904999999999999"/>
    <n v="12.462999999999999"/>
    <n v="3"/>
    <n v="213"/>
    <n v="0"/>
    <n v="7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12.462999999999999"/>
    <n v="1.2462999999999998E-2"/>
    <m/>
    <n v="1.7333333333333333E-2"/>
    <n v="1.2499999999999999E-2"/>
    <n v="0.31"/>
    <n v="0"/>
    <n v="20"/>
    <s v="BASE DE DATOS"/>
  </r>
  <r>
    <s v="19"/>
    <x v="10"/>
    <s v="ELOR"/>
    <s v="43094599"/>
    <s v="43094599"/>
    <s v="EL"/>
    <s v="Cat. C9-180"/>
    <s v="S"/>
    <n v="0.18"/>
    <n v="0.15"/>
    <n v="0.26900000000000002"/>
    <n v="1.8819999999999999"/>
    <n v="2.1509999999999998"/>
    <n v="1"/>
    <n v="27"/>
    <n v="0"/>
    <n v="3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.1509999999999998"/>
    <n v="2.1509999999999997E-3"/>
    <m/>
    <n v="1.4999999999999999E-2"/>
    <n v="1.2499999999999999E-2"/>
    <n v="0.31"/>
    <n v="0"/>
    <n v="20"/>
    <s v="BASE DE DATOS"/>
  </r>
  <r>
    <s v="19"/>
    <x v="10"/>
    <s v="ELOR"/>
    <s v="43094599"/>
    <s v="43094599"/>
    <s v="EL"/>
    <s v="Volvo PentaTWD1010G"/>
    <s v="S"/>
    <n v="0.21"/>
    <n v="0.15"/>
    <n v="10.486000000000001"/>
    <n v="73.400000000000006"/>
    <n v="83.885999999999996"/>
    <n v="9"/>
    <n v="679"/>
    <n v="0"/>
    <n v="25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83.885999999999996"/>
    <n v="8.3886000000000002E-2"/>
    <m/>
    <n v="1.7499999999999998E-2"/>
    <n v="1.2499999999999999E-2"/>
    <n v="0.31"/>
    <n v="1.4210854715202004E-14"/>
    <n v="20"/>
    <s v="BASE DE DATOS"/>
  </r>
  <r>
    <s v="19"/>
    <x v="10"/>
    <s v="ELOR"/>
    <s v="53023514"/>
    <s v="53023514"/>
    <s v="EL"/>
    <s v="OLYMPIAN"/>
    <s v="S"/>
    <n v="0.04"/>
    <n v="0.03"/>
    <n v="0.92700000000000005"/>
    <n v="2.4E-2"/>
    <n v="0.95099999999999996"/>
    <n v="0"/>
    <n v="182"/>
    <n v="0"/>
    <n v="0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95099999999999996"/>
    <n v="9.5099999999999991E-4"/>
    <m/>
    <n v="3.3333333333333335E-3"/>
    <n v="2.5000000000000001E-3"/>
    <n v="1.2E-2"/>
    <n v="1.1102230246251565E-16"/>
    <n v="20"/>
    <s v="BASE DE DATOS"/>
  </r>
  <r>
    <s v="19"/>
    <x v="10"/>
    <s v="ELOR"/>
    <s v="33011293"/>
    <s v="33011293"/>
    <s v="EL"/>
    <s v="Wartsila 1"/>
    <s v="S"/>
    <n v="6.24"/>
    <n v="6"/>
    <n v="0"/>
    <n v="0"/>
    <n v="0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10"/>
    <s v="ELOR"/>
    <s v="33011293"/>
    <s v="33011293"/>
    <s v="EL"/>
    <s v="Wartsila 2"/>
    <s v="S"/>
    <n v="6.24"/>
    <n v="6"/>
    <n v="0"/>
    <n v="0"/>
    <n v="0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0"/>
    <n v="0"/>
    <m/>
    <n v="0.52"/>
    <n v="0.5"/>
    <n v="11.32"/>
    <n v="0"/>
    <n v="20"/>
    <s v="BASE DE DATOS"/>
  </r>
  <r>
    <s v="19"/>
    <x v="10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0"/>
    <s v="ELOR"/>
    <s v="33011593"/>
    <s v="33011593"/>
    <s v="EL"/>
    <s v="EMD"/>
    <s v="N"/>
    <n v="2.5"/>
    <n v="1.6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10"/>
    <s v="ELOR"/>
    <s v="43047494"/>
    <s v="43047494"/>
    <s v="EL"/>
    <s v="CAT C-18"/>
    <s v="S"/>
    <n v="0.5"/>
    <n v="0.5"/>
    <n v="39.091000000000001"/>
    <n v="0"/>
    <n v="39.091000000000001"/>
    <n v="6"/>
    <n v="165"/>
    <n v="0"/>
    <n v="10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9.091000000000001"/>
    <n v="3.9091000000000001E-2"/>
    <m/>
    <n v="4.1666666666666664E-2"/>
    <n v="4.1666666666666664E-2"/>
    <n v="0.997"/>
    <n v="0"/>
    <n v="20"/>
    <s v="BASE DE DATOS"/>
  </r>
  <r>
    <s v="19"/>
    <x v="10"/>
    <s v="ELOR"/>
    <s v="43047494"/>
    <s v="43047494"/>
    <s v="EL"/>
    <s v="Cat. D-3512&lt;G3&gt;"/>
    <s v="S"/>
    <n v="0.5"/>
    <n v="0.5"/>
    <n v="31.120999999999999"/>
    <n v="0"/>
    <n v="31.120999999999999"/>
    <n v="0"/>
    <n v="202"/>
    <n v="0"/>
    <n v="0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1.120999999999999"/>
    <n v="3.1120999999999999E-2"/>
    <m/>
    <n v="4.1666666666666664E-2"/>
    <n v="3.7499999999999999E-2"/>
    <n v="0.997"/>
    <n v="0"/>
    <n v="20"/>
    <s v="BASE DE DATOS"/>
  </r>
  <r>
    <s v="19"/>
    <x v="10"/>
    <s v="ELOR"/>
    <s v="43047494"/>
    <s v="43047494"/>
    <s v="EL"/>
    <s v="Volvo Penta TAD1630"/>
    <s v="S"/>
    <n v="0.4"/>
    <n v="0.4"/>
    <n v="0"/>
    <n v="34.378999999999998"/>
    <n v="34.378999999999998"/>
    <n v="0"/>
    <n v="118"/>
    <n v="0"/>
    <n v="1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4.378999999999998"/>
    <n v="3.4379E-2"/>
    <m/>
    <n v="3.3333333333333333E-2"/>
    <n v="3.3333333333333333E-2"/>
    <n v="0.997"/>
    <n v="0"/>
    <n v="20"/>
    <s v="BASE DE DATOS"/>
  </r>
  <r>
    <s v="19"/>
    <x v="10"/>
    <s v="SDFENE"/>
    <s v="33149607"/>
    <s v="33149607"/>
    <s v="TV"/>
    <s v="TV1"/>
    <s v="S"/>
    <n v="5.42"/>
    <n v="5"/>
    <n v="367.92399999999998"/>
    <n v="1751.317"/>
    <n v="2119.241"/>
    <n v="0"/>
    <n v="720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119.241"/>
    <n v="2.1192410000000002"/>
    <m/>
    <n v="0.45166666666666666"/>
    <n v="0.41666666666666669"/>
    <n v="29.332999999999998"/>
    <n v="0"/>
    <n v="74"/>
    <s v="BASE DE DATOS"/>
  </r>
  <r>
    <s v="19"/>
    <x v="10"/>
    <s v="SDFENE"/>
    <s v="33149607"/>
    <s v="33149607"/>
    <s v="TV"/>
    <s v="TV2"/>
    <s v="S"/>
    <n v="2.52"/>
    <n v="2.1"/>
    <n v="0"/>
    <n v="0"/>
    <n v="0"/>
    <n v="0"/>
    <n v="0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"/>
    <n v="0"/>
    <m/>
    <n v="0.21"/>
    <n v="0.17500000000000002"/>
    <n v="29.332999999999998"/>
    <n v="0"/>
    <n v="74"/>
    <s v="BASE DE DATOS"/>
  </r>
  <r>
    <s v="19"/>
    <x v="10"/>
    <s v="SDFENE"/>
    <s v="33149607"/>
    <s v="33149607"/>
    <s v="TG"/>
    <s v="TG1"/>
    <s v="S"/>
    <n v="31"/>
    <n v="28.445"/>
    <n v="3447.7260000000001"/>
    <n v="16329.82"/>
    <n v="19777.545999999998"/>
    <n v="0"/>
    <n v="720"/>
    <n v="0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19777.545999999998"/>
    <n v="19.777545999999997"/>
    <m/>
    <n v="2.5833333333333335"/>
    <n v="2.3704166666666668"/>
    <n v="29.332999999999998"/>
    <n v="0"/>
    <n v="74"/>
    <s v="BASE DE DATOS"/>
  </r>
  <r>
    <s v="19"/>
    <x v="10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10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10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10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10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10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10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10"/>
    <s v="ELP"/>
    <s v="33034695"/>
    <s v="33034695"/>
    <s v="EL"/>
    <s v="MAK-1"/>
    <s v="S"/>
    <n v="9.34"/>
    <n v="8.9960000000000004"/>
    <n v="0"/>
    <n v="0"/>
    <n v="0"/>
    <n v="720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10"/>
    <s v="ELP"/>
    <s v="33034695"/>
    <s v="33034695"/>
    <s v="EL"/>
    <s v="MAK-2"/>
    <s v="S"/>
    <n v="9.34"/>
    <n v="8.5570000000000004"/>
    <n v="0"/>
    <n v="0"/>
    <n v="0"/>
    <n v="720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10"/>
    <s v="EGASA"/>
    <s v="53010597"/>
    <s v="53010597"/>
    <s v="EL"/>
    <s v="Grupo 1"/>
    <s v="S"/>
    <n v="10.57"/>
    <n v="10.57"/>
    <n v="0"/>
    <n v="2.0430000000000001"/>
    <n v="2.0430000000000001"/>
    <n v="5.15"/>
    <n v="0.68"/>
    <n v="0"/>
    <n v="46"/>
    <m/>
    <x v="1"/>
    <s v="EGASA53010597Grupo 1EL"/>
    <s v="Emp. de Generaci¢n El‚ctrica de Arequipa S. A."/>
    <s v="EGASA"/>
    <x v="10"/>
    <s v="C. T. Mollendo"/>
    <x v="60"/>
    <s v="EL"/>
    <x v="0"/>
    <s v="Grupo 1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2.0430000000000001"/>
    <n v="2.0430000000000001E-3"/>
    <m/>
    <n v="2.1139999999999999"/>
    <n v="2.1139999999999999"/>
    <n v="8.484"/>
    <n v="0"/>
    <n v="29"/>
    <s v="BASE DE DATOS"/>
  </r>
  <r>
    <s v="19"/>
    <x v="10"/>
    <s v="EGASA"/>
    <s v="53010597"/>
    <s v="53010597"/>
    <s v="EL"/>
    <s v="Grupo 2"/>
    <s v="S"/>
    <n v="10.57"/>
    <n v="10.57"/>
    <n v="10.9"/>
    <n v="11.454000000000001"/>
    <n v="22.353999999999999"/>
    <n v="4.92"/>
    <n v="3.48"/>
    <n v="0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22.353999999999999"/>
    <n v="2.2353999999999999E-2"/>
    <m/>
    <n v="1.32125"/>
    <n v="1.32125"/>
    <n v="8.484"/>
    <n v="0"/>
    <n v="29"/>
    <s v="BASE DE DATOS"/>
  </r>
  <r>
    <s v="19"/>
    <x v="10"/>
    <s v="EGASA"/>
    <s v="53010597"/>
    <s v="53010597"/>
    <s v="EL"/>
    <s v="Grupo 3"/>
    <s v="S"/>
    <n v="10.57"/>
    <n v="10.57"/>
    <n v="12.9"/>
    <n v="6.4240000000000004"/>
    <n v="19.324000000000002"/>
    <n v="0"/>
    <n v="2.77"/>
    <n v="0"/>
    <n v="71"/>
    <m/>
    <x v="1"/>
    <s v="EGASA53010597Grupo 3EL"/>
    <s v="Emp. de Generaci¢n El‚ctrica de Arequipa S. A."/>
    <s v="EGASA"/>
    <x v="10"/>
    <s v="C. T. Mollendo"/>
    <x v="60"/>
    <s v="EL"/>
    <x v="0"/>
    <s v="Grupo 3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19.324000000000002"/>
    <n v="1.9324000000000001E-2"/>
    <m/>
    <n v="1.7616666666666667"/>
    <n v="1.7616666666666667"/>
    <n v="8.484"/>
    <n v="0"/>
    <n v="29"/>
    <s v="BASE DE DATOS"/>
  </r>
  <r>
    <s v="19"/>
    <x v="10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0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0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0"/>
    <s v="ENEGEN"/>
    <s v="33002293"/>
    <s v="33002293"/>
    <s v="TG"/>
    <s v="TG-5"/>
    <s v="S"/>
    <n v="59.6"/>
    <n v="52.429000000000002"/>
    <n v="406.91899999999998"/>
    <n v="691.40200000000004"/>
    <n v="1098.3209999999999"/>
    <n v="0"/>
    <n v="25.05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098.3209999999999"/>
    <n v="1.0983209999999999"/>
    <m/>
    <n v="4.9666666666666668"/>
    <n v="4.3690833333333332"/>
    <n v="362.82900000000001"/>
    <n v="0"/>
    <n v="44"/>
    <s v="BASE DE DATOS"/>
  </r>
  <r>
    <s v="19"/>
    <x v="10"/>
    <s v="ENEGEN"/>
    <s v="33002293"/>
    <s v="33002293"/>
    <s v="TG"/>
    <s v="TG-6"/>
    <s v="S"/>
    <n v="59.6"/>
    <n v="53.21"/>
    <n v="0"/>
    <n v="0"/>
    <n v="0"/>
    <n v="0"/>
    <n v="0"/>
    <n v="0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10"/>
    <s v="ENEGEN"/>
    <s v="33002293"/>
    <s v="33002293"/>
    <s v="TG"/>
    <s v="TG-7"/>
    <s v="S"/>
    <n v="127.5"/>
    <n v="124.746"/>
    <n v="1470.066"/>
    <n v="4721.8329999999996"/>
    <n v="6191.8990000000003"/>
    <n v="0"/>
    <n v="74.069999999999993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6191.8990000000003"/>
    <n v="6.1918990000000003"/>
    <m/>
    <n v="10.625"/>
    <n v="10.3955"/>
    <n v="362.82900000000001"/>
    <n v="-9.0949470177292824E-13"/>
    <n v="44"/>
    <s v="BASE DE DATOS"/>
  </r>
  <r>
    <s v="19"/>
    <x v="10"/>
    <s v="ENEGEN"/>
    <s v="33002293"/>
    <s v="33002293"/>
    <s v="TG"/>
    <s v="TG-8"/>
    <s v="S"/>
    <n v="200"/>
    <n v="188.20699999999999"/>
    <n v="5185.0739999999996"/>
    <n v="15191.671"/>
    <n v="20376.745999999999"/>
    <n v="0"/>
    <n v="128.57"/>
    <n v="90.58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20376.745999999999"/>
    <n v="20.376746000000001"/>
    <m/>
    <n v="16.666666666666668"/>
    <n v="15.683916666666667"/>
    <n v="362.82900000000001"/>
    <n v="-1.0000000002037268E-3"/>
    <n v="44"/>
    <s v="BASE DE DATOS"/>
  </r>
  <r>
    <s v="19"/>
    <x v="10"/>
    <s v="ENEGEN"/>
    <s v="33028294"/>
    <s v="33028294"/>
    <s v="TG"/>
    <s v="TG-3"/>
    <s v="S"/>
    <n v="170"/>
    <n v="151.05000000000001"/>
    <n v="20211.89"/>
    <n v="63203.211000000003"/>
    <n v="83415.100999999995"/>
    <n v="0"/>
    <n v="617.41999999999996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3415.100999999995"/>
    <n v="83.415100999999993"/>
    <m/>
    <n v="14.166666666666666"/>
    <n v="12.5875"/>
    <n v="459.71600000000001"/>
    <n v="0"/>
    <n v="44"/>
    <s v="BASE DE DATOS"/>
  </r>
  <r>
    <s v="19"/>
    <x v="10"/>
    <s v="ENEGEN"/>
    <s v="33028294"/>
    <s v="33028294"/>
    <s v="TG"/>
    <s v="TG-4"/>
    <s v="S"/>
    <n v="170"/>
    <n v="149.202"/>
    <n v="18196.231"/>
    <n v="68115.979000000007"/>
    <n v="86312.21"/>
    <n v="40.520000000000003"/>
    <n v="664.7"/>
    <n v="5.77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86312.21"/>
    <n v="86.312210000000007"/>
    <m/>
    <n v="14.166666666666666"/>
    <n v="12.4335"/>
    <n v="459.71600000000001"/>
    <n v="0"/>
    <n v="44"/>
    <s v="BASE DE DATOS"/>
  </r>
  <r>
    <s v="19"/>
    <x v="10"/>
    <s v="ENEGEN"/>
    <s v="33028294"/>
    <s v="33028294"/>
    <s v="TV"/>
    <s v="TV-7"/>
    <s v="S"/>
    <n v="184"/>
    <n v="183.52"/>
    <n v="14193.016"/>
    <n v="51599.571000000004"/>
    <n v="65792.588000000003"/>
    <n v="16.350000000000001"/>
    <n v="693.92"/>
    <n v="2.2999999999999998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65792.588000000003"/>
    <n v="65.792588000000009"/>
    <m/>
    <n v="15.333333333333334"/>
    <n v="15.293333333333335"/>
    <n v="459.71600000000001"/>
    <n v="-1.0000000038417056E-3"/>
    <n v="44"/>
    <s v="BASE DE DATOS"/>
  </r>
  <r>
    <s v="19"/>
    <x v="10"/>
    <s v="ENEPIU"/>
    <s v="33024793"/>
    <s v="33024793"/>
    <s v="TG"/>
    <s v="Unidad TG-6"/>
    <s v="N"/>
    <n v="51.39"/>
    <n v="50.768000000000001"/>
    <n v="0"/>
    <n v="405.27"/>
    <n v="405.27"/>
    <n v="72"/>
    <n v="8.82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405.27"/>
    <n v="0.40526999999999996"/>
    <m/>
    <n v="4.2824999999999998"/>
    <n v="4.230666666666667"/>
    <n v="51.709000000000003"/>
    <n v="0"/>
    <n v="45"/>
    <s v="BASE DE DATOS"/>
  </r>
  <r>
    <s v="19"/>
    <x v="10"/>
    <s v="ENEPIU"/>
    <s v="33070996"/>
    <s v="33070996"/>
    <s v="TG"/>
    <s v="Unid. TG-4"/>
    <s v="S"/>
    <n v="101.3"/>
    <n v="105.947"/>
    <n v="12851.77"/>
    <n v="45721.32"/>
    <n v="58573.09"/>
    <n v="25.73"/>
    <n v="686.43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58573.09"/>
    <n v="58.573089999999993"/>
    <m/>
    <n v="8.4416666666666664"/>
    <n v="8.8289166666666663"/>
    <n v="103.69"/>
    <n v="0"/>
    <n v="45"/>
    <s v="BASE DE DATOS"/>
  </r>
  <r>
    <s v="19"/>
    <x v="10"/>
    <s v="ENEPIU"/>
    <s v="33282311"/>
    <s v="33282311"/>
    <s v="TG"/>
    <s v="Unid. TG-5"/>
    <s v="S"/>
    <n v="177.65"/>
    <n v="187.46199999999999"/>
    <n v="461.31"/>
    <n v="2075.75"/>
    <n v="2537.06"/>
    <n v="85.72"/>
    <n v="32.770000000000003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2537.06"/>
    <n v="2.5370599999999999"/>
    <m/>
    <n v="14.804166666666667"/>
    <n v="15.621833333333333"/>
    <n v="191.06"/>
    <n v="0"/>
    <n v="45"/>
    <s v="BASE DE DATOS"/>
  </r>
  <r>
    <s v="19"/>
    <x v="10"/>
    <s v="ELNM"/>
    <s v="53002696"/>
    <s v="53002696"/>
    <s v="EL"/>
    <s v="1"/>
    <s v="S"/>
    <n v="0.7"/>
    <n v="0.5"/>
    <n v="0.03"/>
    <n v="0.04"/>
    <n v="7.0000000000000007E-2"/>
    <n v="0"/>
    <n v="2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7.0000000000000007E-2"/>
    <n v="7.0000000000000007E-5"/>
    <m/>
    <n v="5.8333333333333327E-2"/>
    <n v="4.1666666666666664E-2"/>
    <n v="0.51900000000000002"/>
    <n v="0"/>
    <n v="55"/>
    <s v="BASE DE DATOS"/>
  </r>
  <r>
    <s v="19"/>
    <x v="10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10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10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10"/>
    <s v="CEVER2"/>
    <s v="33359615"/>
    <s v="33359615"/>
    <s v="TG"/>
    <s v="TG1"/>
    <s v="S"/>
    <n v="181.3"/>
    <n v="177.44900000000001"/>
    <n v="0"/>
    <n v="0"/>
    <n v="0"/>
    <n v="25.2"/>
    <n v="0"/>
    <n v="0"/>
    <n v="33.06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10"/>
    <s v="IENEPE"/>
    <s v="33362415"/>
    <s v="33362415"/>
    <s v="EL"/>
    <s v="G1-G25"/>
    <s v="S"/>
    <n v="45.63"/>
    <n v="40.6"/>
    <n v="1.89"/>
    <n v="1.19"/>
    <n v="3.08"/>
    <n v="0"/>
    <n v="2.7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3.08"/>
    <n v="3.0800000000000003E-3"/>
    <m/>
    <n v="3.8025000000000002"/>
    <n v="3.3833333333333333"/>
    <s v="-"/>
    <n v="0"/>
    <n v="61"/>
    <s v="BASE DE DATOS"/>
  </r>
  <r>
    <s v="19"/>
    <x v="10"/>
    <s v="IENEPE"/>
    <s v="33362515"/>
    <s v="33362515"/>
    <s v="EL"/>
    <s v="G1-G11"/>
    <s v="S"/>
    <n v="20.079999999999998"/>
    <n v="18.25"/>
    <n v="0"/>
    <n v="0"/>
    <n v="0"/>
    <n v="0"/>
    <n v="0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0"/>
    <n v="0"/>
    <m/>
    <n v="1.6733333333333331"/>
    <n v="1.5208333333333333"/>
    <s v="-"/>
    <n v="0"/>
    <n v="61"/>
    <s v="BASE DE DATOS"/>
  </r>
  <r>
    <s v="19"/>
    <x v="9"/>
    <s v="IENEPE"/>
    <s v="33362415"/>
    <s v="33362415"/>
    <s v="EL"/>
    <s v="G1-G25"/>
    <s v="S"/>
    <n v="45.63"/>
    <n v="40.6"/>
    <n v="182.31"/>
    <n v="460.99"/>
    <n v="643.29999999999995"/>
    <n v="0"/>
    <n v="24.62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643.29999999999995"/>
    <n v="0.64329999999999998"/>
    <m/>
    <n v="3.8025000000000002"/>
    <n v="3.3833333333333333"/>
    <s v="-"/>
    <n v="0"/>
    <n v="61"/>
    <s v="BASE DE DATOS"/>
  </r>
  <r>
    <s v="19"/>
    <x v="9"/>
    <s v="IENEPE"/>
    <s v="33362515"/>
    <s v="33362515"/>
    <s v="EL"/>
    <s v="G1-G11"/>
    <s v="S"/>
    <n v="20.079999999999998"/>
    <n v="18.25"/>
    <n v="62.96"/>
    <n v="203.66"/>
    <n v="266.62"/>
    <n v="0"/>
    <n v="22.64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266.62"/>
    <n v="0.26662000000000002"/>
    <m/>
    <n v="1.6733333333333331"/>
    <n v="1.5208333333333333"/>
    <s v="-"/>
    <n v="0"/>
    <n v="61"/>
    <s v="BASE DE DATOS"/>
  </r>
  <r>
    <s v="19"/>
    <x v="9"/>
    <s v="SUR"/>
    <s v="20092010"/>
    <s v="20092010"/>
    <s v="EL"/>
    <s v="Grupo 1"/>
    <s v="S"/>
    <n v="5.7320000000000002"/>
    <n v="5.2439999999999998"/>
    <n v="0"/>
    <n v="240.05"/>
    <n v="240.05"/>
    <n v="0"/>
    <n v="49.57"/>
    <n v="1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40.05"/>
    <n v="0.24005000000000001"/>
    <m/>
    <n v="0.47766666666666668"/>
    <n v="0.437"/>
    <n v="22.789000000000001"/>
    <n v="0"/>
    <n v="30"/>
    <s v="BASE DE DATOS"/>
  </r>
  <r>
    <s v="19"/>
    <x v="9"/>
    <s v="SUR"/>
    <s v="20092010"/>
    <s v="20092010"/>
    <s v="EL"/>
    <s v="Grupo 2"/>
    <s v="S"/>
    <n v="5.7320000000000002"/>
    <n v="5.1210000000000004"/>
    <n v="0"/>
    <n v="57.881"/>
    <n v="57.881"/>
    <n v="0"/>
    <n v="11.52"/>
    <n v="0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57.881"/>
    <n v="5.7881000000000002E-2"/>
    <m/>
    <n v="0.47766666666666668"/>
    <n v="0.42675000000000002"/>
    <n v="22.789000000000001"/>
    <n v="0"/>
    <n v="30"/>
    <s v="BASE DE DATOS"/>
  </r>
  <r>
    <s v="19"/>
    <x v="9"/>
    <s v="SUR"/>
    <s v="20092010"/>
    <s v="20092010"/>
    <s v="EL"/>
    <s v="Grupo 3"/>
    <s v="S"/>
    <n v="5.7320000000000002"/>
    <n v="5.1529999999999996"/>
    <n v="0"/>
    <n v="237.54"/>
    <n v="237.54"/>
    <n v="0"/>
    <n v="44.42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37.54"/>
    <n v="0.23754"/>
    <m/>
    <n v="0.47766666666666668"/>
    <n v="0.42941666666666661"/>
    <n v="22.789000000000001"/>
    <n v="0"/>
    <n v="30"/>
    <s v="BASE DE DATOS"/>
  </r>
  <r>
    <s v="19"/>
    <x v="9"/>
    <s v="SUR"/>
    <s v="20092010"/>
    <s v="20092010"/>
    <s v="EL"/>
    <s v="Grupo 4"/>
    <s v="S"/>
    <n v="5.7320000000000002"/>
    <n v="5.22"/>
    <n v="86.522999999999996"/>
    <n v="454.29300000000001"/>
    <n v="540.81600000000003"/>
    <n v="190.72"/>
    <n v="109.02"/>
    <n v="5.62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540.81600000000003"/>
    <n v="0.54081600000000007"/>
    <m/>
    <n v="0.47766666666666668"/>
    <n v="0.435"/>
    <n v="22.789000000000001"/>
    <n v="0"/>
    <n v="30"/>
    <s v="BASE DE DATOS"/>
  </r>
  <r>
    <s v="19"/>
    <x v="7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7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7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7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7"/>
    <s v="ELN"/>
    <s v="33019393"/>
    <s v="33019393"/>
    <s v="EL"/>
    <s v="Caterp-3512"/>
    <s v="S"/>
    <n v="0.5"/>
    <n v="0.5"/>
    <n v="2.3039999999999998"/>
    <n v="0.25600000000000001"/>
    <n v="2.56"/>
    <n v="0"/>
    <n v="7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2.56"/>
    <n v="2.5600000000000002E-3"/>
    <m/>
    <n v="4.1666666666666664E-2"/>
    <n v="4.1666666666666664E-2"/>
    <n v="0.38"/>
    <n v="-4.4408920985006262E-16"/>
    <n v="27"/>
    <s v="BASE DE DATOS"/>
  </r>
  <r>
    <s v="19"/>
    <x v="7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7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7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7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7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7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8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8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8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8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8"/>
    <s v="ELN"/>
    <s v="33019393"/>
    <s v="33019393"/>
    <s v="EL"/>
    <s v="Caterp-3512"/>
    <s v="S"/>
    <n v="0.5"/>
    <n v="0.5"/>
    <n v="0"/>
    <n v="0"/>
    <n v="0"/>
    <n v="0"/>
    <n v="7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8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8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8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8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8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8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10"/>
    <s v="ENGIEP"/>
    <s v="33085298"/>
    <s v="33085298"/>
    <s v="TV"/>
    <s v="HITACHI TCDF RE. CO"/>
    <s v="S"/>
    <n v="135"/>
    <n v="140.71"/>
    <n v="0"/>
    <n v="0"/>
    <n v="0"/>
    <n v="0"/>
    <n v="0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0"/>
    <n v="0"/>
    <m/>
    <n v="12.272727272727273"/>
    <n v="12.791818181818183"/>
    <n v="135.33000000000001"/>
    <n v="0"/>
    <n v="48"/>
    <s v="BASE DE DATOS"/>
  </r>
  <r>
    <s v="19"/>
    <x v="10"/>
    <s v="ENGIEP"/>
    <s v="53201207"/>
    <s v="53201207"/>
    <s v="TG"/>
    <s v="TG11"/>
    <s v="S"/>
    <n v="180.9"/>
    <n v="172.01"/>
    <n v="27922.312999999998"/>
    <n v="79821.52"/>
    <n v="107743.833"/>
    <n v="0"/>
    <n v="720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7743.833"/>
    <n v="107.743833"/>
    <m/>
    <n v="15"/>
    <n v="14.334166666666667"/>
    <n v="893.11"/>
    <n v="0"/>
    <n v="48"/>
    <s v="BASE DE DATOS"/>
  </r>
  <r>
    <s v="19"/>
    <x v="10"/>
    <s v="ENGIEP"/>
    <s v="53201207"/>
    <s v="53201207"/>
    <s v="TG"/>
    <s v="TG12"/>
    <s v="S"/>
    <n v="180.9"/>
    <n v="172.39"/>
    <n v="27913.352999999999"/>
    <n v="78745.028999999995"/>
    <n v="106658.382"/>
    <n v="0"/>
    <n v="714.93"/>
    <n v="5.07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6658.382"/>
    <n v="106.658382"/>
    <m/>
    <n v="15"/>
    <n v="14.365833333333333"/>
    <n v="893.11"/>
    <n v="0"/>
    <n v="48"/>
    <s v="BASE DE DATOS"/>
  </r>
  <r>
    <s v="19"/>
    <x v="10"/>
    <s v="ENGIEP"/>
    <s v="53201207"/>
    <s v="53201207"/>
    <s v="TG"/>
    <s v="TG21"/>
    <s v="S"/>
    <n v="199.8"/>
    <n v="189.58"/>
    <n v="28115.613000000001"/>
    <n v="79897.547999999995"/>
    <n v="108013.16099999999"/>
    <n v="0"/>
    <n v="720"/>
    <n v="0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08013.16099999999"/>
    <n v="108.013161"/>
    <m/>
    <n v="16.650000000000002"/>
    <n v="15.798333333333334"/>
    <n v="893.11"/>
    <n v="0"/>
    <n v="48"/>
    <s v="BASE DE DATOS"/>
  </r>
  <r>
    <s v="19"/>
    <x v="10"/>
    <s v="ENGIEP"/>
    <s v="53201207"/>
    <s v="53201207"/>
    <s v="TV"/>
    <s v="TV21"/>
    <s v="S"/>
    <n v="292"/>
    <n v="280.50599999999997"/>
    <n v="44044.321000000004"/>
    <n v="124679.69"/>
    <n v="168724.011"/>
    <n v="0"/>
    <n v="712.33"/>
    <n v="7.67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68724.011"/>
    <n v="168.72401099999999"/>
    <m/>
    <n v="24.791666666666668"/>
    <n v="23.375499999999999"/>
    <n v="893.11"/>
    <n v="0"/>
    <n v="48"/>
    <s v="BASE DE DATOS"/>
  </r>
  <r>
    <s v="19"/>
    <x v="10"/>
    <s v="ENGIEP"/>
    <s v="53201207"/>
    <s v="53201207"/>
    <s v="TG"/>
    <s v="TG41"/>
    <s v="S"/>
    <n v="73.599999999999994"/>
    <n v="75.03"/>
    <n v="7615.9769999999999"/>
    <n v="18723.116999999998"/>
    <n v="26339.094000000001"/>
    <n v="0"/>
    <n v="467.67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6339.094000000001"/>
    <n v="26.339093999999999"/>
    <m/>
    <n v="6.1333333333333329"/>
    <n v="6.2525000000000004"/>
    <n v="893.11"/>
    <n v="-3.637978807091713E-12"/>
    <n v="48"/>
    <s v="BASE DE DATOS"/>
  </r>
  <r>
    <s v="19"/>
    <x v="10"/>
    <s v="ENGIEP"/>
    <s v="53201207"/>
    <s v="53201207"/>
    <s v="TV"/>
    <s v="TV41"/>
    <s v="S"/>
    <n v="45"/>
    <n v="36.756999999999998"/>
    <n v="3651.1120000000001"/>
    <n v="10200.772000000001"/>
    <n v="13851.884"/>
    <n v="0"/>
    <n v="434"/>
    <n v="0"/>
    <n v="0"/>
    <m/>
    <x v="1"/>
    <s v="ENGIEP53201207TV41TV"/>
    <s v="ENGIE Energía Perú S.A."/>
    <s v="ENGIE PERU"/>
    <x v="34"/>
    <s v="C.T. CHILCA1"/>
    <x v="113"/>
    <s v="TV"/>
    <x v="4"/>
    <s v="TV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3851.884"/>
    <n v="13.851884"/>
    <m/>
    <n v="3.9737499999999999"/>
    <n v="4.5946249999999997"/>
    <n v="893.11"/>
    <n v="1.8189894035458565E-12"/>
    <n v="48"/>
    <s v="BASE DE DATOS"/>
  </r>
  <r>
    <s v="19"/>
    <x v="10"/>
    <s v="ENGIEP"/>
    <s v="33280811"/>
    <s v="33280811"/>
    <s v="TG"/>
    <s v="GE (TG3)"/>
    <s v="S"/>
    <n v="189.55"/>
    <n v="166.23"/>
    <n v="0"/>
    <n v="2.72"/>
    <n v="2.72"/>
    <n v="0"/>
    <n v="1.23"/>
    <n v="0"/>
    <n v="0"/>
    <m/>
    <x v="1"/>
    <s v="ENGIEP33280811GE (TG3)TG"/>
    <s v="ENGIE Energía Perú S.A."/>
    <s v="ENGIE PERU"/>
    <x v="34"/>
    <s v="C. T. RF ILO"/>
    <x v="114"/>
    <s v="TG"/>
    <x v="3"/>
    <s v="GE (TG3)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Diésel"/>
    <n v="0"/>
    <n v="0"/>
    <n v="0"/>
    <x v="0"/>
    <s v="MWh"/>
    <n v="2.72"/>
    <n v="2.7200000000000002E-3"/>
    <m/>
    <n v="47.387500000000003"/>
    <n v="41.557499999999997"/>
    <n v="174.17"/>
    <n v="0"/>
    <n v="48"/>
    <s v="BASE DE DATOS"/>
  </r>
  <r>
    <s v="19"/>
    <x v="10"/>
    <s v="ENGIEP"/>
    <s v="33357414"/>
    <s v="33357414"/>
    <s v="TG"/>
    <s v="TG3 NEPI"/>
    <s v="S"/>
    <n v="203.43"/>
    <n v="205.02"/>
    <n v="479.464"/>
    <n v="0"/>
    <n v="479.464"/>
    <n v="0"/>
    <n v="2.78"/>
    <n v="0"/>
    <n v="0"/>
    <m/>
    <x v="1"/>
    <s v="ENGIEP33357414TG3 NEPITG"/>
    <s v="ENGIE Energía Perú S.A."/>
    <s v="ENGIE PERU"/>
    <x v="34"/>
    <s v="C.T. NEPI"/>
    <x v="115"/>
    <s v="TG"/>
    <x v="3"/>
    <s v="TG3 NEPI"/>
    <x v="0"/>
    <s v="Instalado"/>
    <s v="Operativo"/>
    <s v="Generadora"/>
    <x v="0"/>
    <x v="0"/>
    <s v="COES"/>
    <x v="0"/>
    <s v="Privado"/>
    <s v="MOQUEGUA"/>
    <s v="MOQUEGUA"/>
    <s v="ILO"/>
    <s v="ILO"/>
    <n v="0"/>
    <s v="Diésel"/>
    <n v="0"/>
    <n v="0"/>
    <n v="0"/>
    <x v="0"/>
    <s v="MWh"/>
    <n v="479.464"/>
    <n v="0.479464"/>
    <m/>
    <n v="79.89"/>
    <n v="68.34"/>
    <n v="199.05"/>
    <n v="0"/>
    <n v="48"/>
    <s v="BASE DE DATOS"/>
  </r>
  <r>
    <s v="19"/>
    <x v="9"/>
    <s v="BIOCHI"/>
    <s v="33175009"/>
    <s v="33175009"/>
    <s v="TV"/>
    <s v="TM5000"/>
    <s v="S"/>
    <n v="10"/>
    <n v="10"/>
    <n v="1042.367"/>
    <n v="4454.6949999999997"/>
    <n v="5497.0619999999999"/>
    <n v="100.25"/>
    <n v="619.7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COES"/>
    <x v="0"/>
    <s v="Privado"/>
    <s v="PIURA"/>
    <s v="PIURA"/>
    <s v="SULLANA"/>
    <s v="IGNACIO ESCUDERO"/>
    <n v="0"/>
    <s v="Bagazo"/>
    <n v="0"/>
    <s v="RER"/>
    <s v="-"/>
    <x v="0"/>
    <s v="MWh"/>
    <n v="5497.0619999999999"/>
    <n v="5.4970619999999997"/>
    <m/>
    <n v="0.83333333333333337"/>
    <n v="0.83333333333333337"/>
    <n v="14.416"/>
    <n v="0"/>
    <n v="7"/>
    <s v="BASE DE DATOS"/>
  </r>
  <r>
    <s v="19"/>
    <x v="9"/>
    <s v="BIOCHI"/>
    <s v="33175009"/>
    <s v="33175009"/>
    <s v="TV"/>
    <s v="TMC5000"/>
    <s v="S"/>
    <n v="4"/>
    <n v="4"/>
    <n v="166.42099999999999"/>
    <n v="664.97699999999998"/>
    <n v="831.39800000000002"/>
    <n v="257.25"/>
    <n v="462.7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COES"/>
    <x v="0"/>
    <s v="Privado"/>
    <s v="PIURA"/>
    <s v="PIURA"/>
    <s v="SULLANA"/>
    <s v="IGNACIO ESCUDERO"/>
    <n v="0"/>
    <s v="Bagazo"/>
    <n v="0"/>
    <s v="RER"/>
    <s v="-"/>
    <x v="0"/>
    <s v="MWh"/>
    <n v="831.39800000000002"/>
    <n v="0.83139799999999997"/>
    <m/>
    <n v="0.33333333333333331"/>
    <n v="0.33333333333333331"/>
    <n v="14.416"/>
    <n v="-1.1368683772161603E-13"/>
    <n v="7"/>
    <s v="BASE DE DATOS"/>
  </r>
  <r>
    <s v="19"/>
    <x v="9"/>
    <s v="BIOCHI"/>
    <s v="53203511"/>
    <s v="53203511"/>
    <s v="EL"/>
    <s v="CAT C32 GRUPO 1"/>
    <s v="S"/>
    <n v="0.91"/>
    <n v="0.91"/>
    <n v="0"/>
    <n v="60.036000000000001"/>
    <n v="60.036000000000001"/>
    <n v="629.54999999999995"/>
    <n v="90.4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60.036000000000001"/>
    <n v="6.0035999999999999E-2"/>
    <m/>
    <n v="7.5833333333333336E-2"/>
    <n v="7.5833333333333336E-2"/>
    <n v="0.6"/>
    <n v="0"/>
    <n v="7"/>
    <s v="BASE DE DATOS"/>
  </r>
  <r>
    <s v="19"/>
    <x v="9"/>
    <s v="BIOCHI"/>
    <s v="53203511"/>
    <s v="53203511"/>
    <s v="EL"/>
    <s v="CAT C32 GRUPO 2"/>
    <s v="S"/>
    <n v="0.91"/>
    <n v="0.91"/>
    <n v="0"/>
    <n v="60.036000000000001"/>
    <n v="60.036000000000001"/>
    <n v="629.54999999999995"/>
    <n v="90.4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60.036000000000001"/>
    <n v="6.0035999999999999E-2"/>
    <m/>
    <n v="0.10111111111111111"/>
    <n v="0.10111111111111111"/>
    <n v="0.6"/>
    <n v="0"/>
    <n v="7"/>
    <s v="BASE DE DATOS"/>
  </r>
  <r>
    <s v="19"/>
    <x v="10"/>
    <s v="BIOCHI"/>
    <s v="33175009"/>
    <s v="33175009"/>
    <s v="TV"/>
    <s v="TM5000"/>
    <s v="S"/>
    <n v="10"/>
    <n v="10"/>
    <n v="913.06299999999999"/>
    <n v="4406"/>
    <n v="5319.0630000000001"/>
    <n v="46.75"/>
    <n v="673.2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COES"/>
    <x v="0"/>
    <s v="Privado"/>
    <s v="PIURA"/>
    <s v="PIURA"/>
    <s v="SULLANA"/>
    <s v="IGNACIO ESCUDERO"/>
    <n v="0"/>
    <s v="Bagazo"/>
    <n v="0"/>
    <s v="RER"/>
    <s v="-"/>
    <x v="0"/>
    <s v="MWh"/>
    <n v="5319.0630000000001"/>
    <n v="5.3190629999999999"/>
    <m/>
    <n v="0.83333333333333337"/>
    <n v="0.83333333333333337"/>
    <n v="14.416"/>
    <n v="0"/>
    <n v="7"/>
    <s v="BASE DE DATOS"/>
  </r>
  <r>
    <s v="19"/>
    <x v="10"/>
    <s v="BIOCHI"/>
    <s v="33175009"/>
    <s v="33175009"/>
    <s v="TV"/>
    <s v="TMC5000"/>
    <s v="S"/>
    <n v="4"/>
    <n v="4"/>
    <n v="150.32"/>
    <n v="785.28099999999995"/>
    <n v="935.601"/>
    <n v="155.25"/>
    <n v="564.75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COES"/>
    <x v="0"/>
    <s v="Privado"/>
    <s v="PIURA"/>
    <s v="PIURA"/>
    <s v="SULLANA"/>
    <s v="IGNACIO ESCUDERO"/>
    <n v="0"/>
    <s v="Bagazo"/>
    <n v="0"/>
    <s v="RER"/>
    <s v="-"/>
    <x v="0"/>
    <s v="MWh"/>
    <n v="935.601"/>
    <n v="0.93560100000000002"/>
    <m/>
    <n v="0.33333333333333331"/>
    <n v="0.33333333333333331"/>
    <n v="14.416"/>
    <n v="-1.1368683772161603E-13"/>
    <n v="7"/>
    <s v="BASE DE DATOS"/>
  </r>
  <r>
    <s v="19"/>
    <x v="10"/>
    <s v="BIOCHI"/>
    <s v="53203511"/>
    <s v="53203511"/>
    <s v="EL"/>
    <s v="CAT C32 GRUPO 1"/>
    <s v="S"/>
    <n v="0.91"/>
    <n v="0.91"/>
    <n v="0"/>
    <n v="33.021999999999998"/>
    <n v="33.021999999999998"/>
    <n v="664.45"/>
    <n v="55.55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33.021999999999998"/>
    <n v="3.3021999999999996E-2"/>
    <m/>
    <n v="7.5833333333333336E-2"/>
    <n v="7.5833333333333336E-2"/>
    <n v="0.6"/>
    <n v="0"/>
    <n v="7"/>
    <s v="BASE DE DATOS"/>
  </r>
  <r>
    <s v="19"/>
    <x v="10"/>
    <s v="BIOCHI"/>
    <s v="53203511"/>
    <s v="53203511"/>
    <s v="EL"/>
    <s v="CAT C32 GRUPO 2"/>
    <s v="S"/>
    <n v="0.91"/>
    <n v="0.91"/>
    <n v="0"/>
    <n v="33.021999999999998"/>
    <n v="33.021999999999998"/>
    <n v="664.45"/>
    <n v="55.55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33.021999999999998"/>
    <n v="3.3021999999999996E-2"/>
    <m/>
    <n v="0.10111111111111111"/>
    <n v="0.10111111111111111"/>
    <n v="0.6"/>
    <n v="0"/>
    <n v="7"/>
    <s v="BASE DE DATOS"/>
  </r>
  <r>
    <s v="19"/>
    <x v="11"/>
    <s v="BIOCHI"/>
    <s v="33175009"/>
    <s v="33175009"/>
    <s v="TV"/>
    <s v="TM5000"/>
    <s v="S"/>
    <n v="10"/>
    <n v="10"/>
    <n v="876.25"/>
    <n v="3789.0630000000001"/>
    <n v="4665.3130000000001"/>
    <n v="129.25"/>
    <n v="590.75"/>
    <n v="0"/>
    <n v="0"/>
    <m/>
    <x v="1"/>
    <s v="BIOCHI33175009TM5000TV"/>
    <s v="Bionerg¡a del Chira S.A."/>
    <s v="BIOCHIRA"/>
    <x v="26"/>
    <s v="C.T. Caña Brava"/>
    <x v="86"/>
    <s v="TV"/>
    <x v="2"/>
    <s v="TM5000"/>
    <x v="0"/>
    <s v="Instalado"/>
    <s v="Operativo"/>
    <s v="Generadora"/>
    <x v="0"/>
    <x v="0"/>
    <s v="COES"/>
    <x v="0"/>
    <s v="Privado"/>
    <s v="PIURA"/>
    <s v="PIURA"/>
    <s v="SULLANA"/>
    <s v="IGNACIO ESCUDERO"/>
    <n v="0"/>
    <s v="Bagazo"/>
    <n v="0"/>
    <s v="RER"/>
    <s v="-"/>
    <x v="0"/>
    <s v="MWh"/>
    <n v="4665.3130000000001"/>
    <n v="4.6653130000000003"/>
    <m/>
    <n v="0.83333333333333337"/>
    <n v="0.83333333333333337"/>
    <n v="14.416"/>
    <n v="0"/>
    <n v="7"/>
    <s v="BASE DE DATOS"/>
  </r>
  <r>
    <s v="19"/>
    <x v="11"/>
    <s v="BIOCHI"/>
    <s v="33175009"/>
    <s v="33175009"/>
    <s v="TV"/>
    <s v="TMC5000"/>
    <s v="S"/>
    <n v="4"/>
    <n v="4"/>
    <n v="134.648"/>
    <n v="592.95299999999997"/>
    <n v="727.601"/>
    <n v="489"/>
    <n v="231"/>
    <n v="0"/>
    <n v="0"/>
    <m/>
    <x v="1"/>
    <s v="BIOCHI33175009TMC5000TV"/>
    <s v="Bionerg¡a del Chira S.A."/>
    <s v="BIOCHIRA"/>
    <x v="26"/>
    <s v="C.T. Caña Brava"/>
    <x v="86"/>
    <s v="TV"/>
    <x v="2"/>
    <s v="TMC5000"/>
    <x v="0"/>
    <s v="Instalado"/>
    <s v="Operativo"/>
    <s v="Generadora"/>
    <x v="0"/>
    <x v="0"/>
    <s v="COES"/>
    <x v="0"/>
    <s v="Privado"/>
    <s v="PIURA"/>
    <s v="PIURA"/>
    <s v="SULLANA"/>
    <s v="IGNACIO ESCUDERO"/>
    <n v="0"/>
    <s v="Bagazo"/>
    <n v="0"/>
    <s v="RER"/>
    <s v="-"/>
    <x v="0"/>
    <s v="MWh"/>
    <n v="727.601"/>
    <n v="0.72760100000000005"/>
    <m/>
    <n v="0.33333333333333331"/>
    <n v="0.33333333333333331"/>
    <n v="14.416"/>
    <n v="0"/>
    <n v="7"/>
    <s v="BASE DE DATOS"/>
  </r>
  <r>
    <s v="19"/>
    <x v="11"/>
    <s v="BIOCHI"/>
    <s v="53203511"/>
    <s v="53203511"/>
    <s v="EL"/>
    <s v="CAT C32 GRUPO 1"/>
    <s v="S"/>
    <n v="0.91"/>
    <n v="0.91"/>
    <n v="0"/>
    <n v="51.975000000000001"/>
    <n v="51.975000000000001"/>
    <n v="644.85"/>
    <n v="75.150000000000006"/>
    <n v="0"/>
    <n v="0"/>
    <m/>
    <x v="1"/>
    <s v="BIOCHI53203511CAT C32 GRUPO 1EL"/>
    <s v="Bionerg¡a del Chira S.A."/>
    <s v="BIOCHIRA"/>
    <x v="26"/>
    <s v="C.T. Caña Brava Emergencia"/>
    <x v="87"/>
    <s v="EL"/>
    <x v="0"/>
    <s v="CAT C32 GRUPO 1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51.975000000000001"/>
    <n v="5.1975E-2"/>
    <m/>
    <n v="7.5833333333333336E-2"/>
    <n v="7.5833333333333336E-2"/>
    <n v="0.6"/>
    <n v="0"/>
    <n v="7"/>
    <s v="BASE DE DATOS"/>
  </r>
  <r>
    <s v="19"/>
    <x v="11"/>
    <s v="BIOCHI"/>
    <s v="53203511"/>
    <s v="53203511"/>
    <s v="EL"/>
    <s v="CAT C32 GRUPO 2"/>
    <s v="S"/>
    <n v="0.91"/>
    <n v="0.91"/>
    <n v="0"/>
    <n v="51.975000000000001"/>
    <n v="51.975000000000001"/>
    <n v="644.85"/>
    <n v="75.150000000000006"/>
    <n v="0"/>
    <n v="0"/>
    <m/>
    <x v="1"/>
    <s v="BIOCHI53203511CAT C32 GRUPO 2EL"/>
    <s v="Bionerg¡a del Chira S.A."/>
    <s v="BIOCHIRA"/>
    <x v="26"/>
    <s v="C.T. Caña Brava Emergencia"/>
    <x v="87"/>
    <s v="EL"/>
    <x v="0"/>
    <s v="CAT C32 GRUPO 2"/>
    <x v="0"/>
    <s v="Instalado"/>
    <s v="Operativo"/>
    <s v="Generadora"/>
    <x v="0"/>
    <x v="0"/>
    <s v="NO COES"/>
    <x v="0"/>
    <s v="Privado"/>
    <s v="PIURA"/>
    <s v="PIURA"/>
    <s v="SULLANA"/>
    <s v="IGNACIO ESCUDERO"/>
    <n v="0"/>
    <s v="Diésel"/>
    <n v="0"/>
    <n v="0"/>
    <n v="0"/>
    <x v="0"/>
    <s v="MWh"/>
    <n v="51.975000000000001"/>
    <n v="5.1975E-2"/>
    <m/>
    <n v="0.10111111111111111"/>
    <n v="0.10111111111111111"/>
    <n v="0.6"/>
    <n v="0"/>
    <n v="7"/>
    <s v="BASE DE DATOS"/>
  </r>
  <r>
    <s v="19"/>
    <x v="10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10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11"/>
    <s v="UCAYAL"/>
    <s v="23201005"/>
    <s v="23201005"/>
    <s v="EL"/>
    <s v="CAT 3406B"/>
    <s v="N"/>
    <n v="0.32"/>
    <n v="0"/>
    <n v="0"/>
    <n v="0"/>
    <n v="0"/>
    <n v="0"/>
    <n v="0"/>
    <n v="0"/>
    <n v="0"/>
    <m/>
    <x v="1"/>
    <s v="UCAYAL23201005CAT 3406BEL"/>
    <s v="Electro Ucayali S.A."/>
    <s v="ELU"/>
    <x v="6"/>
    <s v="C. T. ATALAYA"/>
    <x v="53"/>
    <s v="EL"/>
    <x v="0"/>
    <s v="CAT 3406B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0"/>
    <n v="0"/>
    <m/>
    <n v="2.9090909090909091E-2"/>
    <n v="0"/>
    <n v="0.8"/>
    <n v="0"/>
    <n v="23"/>
    <s v="BASE DE DATOS"/>
  </r>
  <r>
    <s v="19"/>
    <x v="11"/>
    <s v="UCAYAL"/>
    <s v="23201005"/>
    <s v="23201005"/>
    <s v="EL"/>
    <s v="CAT 3512"/>
    <s v="S"/>
    <n v="0.5"/>
    <n v="0.3"/>
    <n v="0.187"/>
    <n v="34.914000000000001"/>
    <n v="35.100999999999999"/>
    <n v="0"/>
    <n v="335"/>
    <n v="0"/>
    <n v="120"/>
    <m/>
    <x v="1"/>
    <s v="UCAYAL23201005CAT 3512EL"/>
    <s v="Electro Ucayali S.A."/>
    <s v="ELU"/>
    <x v="6"/>
    <s v="C. T. ATALAYA"/>
    <x v="53"/>
    <s v="EL"/>
    <x v="0"/>
    <s v="CAT 3512"/>
    <x v="0"/>
    <s v="Instalado"/>
    <s v="Operativo"/>
    <s v="Distribuidora"/>
    <x v="0"/>
    <x v="1"/>
    <s v="NO COES"/>
    <x v="0"/>
    <s v="Estatal"/>
    <s v="UCAYALI"/>
    <s v="UCAYALI"/>
    <s v="ATALAYA"/>
    <s v="RAYMONDI"/>
    <n v="0"/>
    <s v="Diésel"/>
    <n v="0"/>
    <n v="0"/>
    <n v="0"/>
    <x v="0"/>
    <s v="MWh"/>
    <n v="35.100999999999999"/>
    <n v="3.5101E-2"/>
    <m/>
    <n v="4.1666666666666664E-2"/>
    <n v="2.4999999999999998E-2"/>
    <n v="0.8"/>
    <n v="0"/>
    <n v="23"/>
    <s v="BASE DE DATOS"/>
  </r>
  <r>
    <s v="19"/>
    <x v="11"/>
    <s v="UCAYAL"/>
    <s v="23201005"/>
    <s v="23201005"/>
    <s v="EL"/>
    <s v="CUMMINS"/>
    <s v="S"/>
    <n v="1"/>
    <n v="0.9"/>
    <n v="39.570999999999998"/>
    <n v="3.2749999999999999"/>
    <n v="42.845999999999997"/>
    <n v="0"/>
    <n v="73"/>
    <n v="0"/>
    <n v="0"/>
    <m/>
    <x v="1"/>
    <s v="UCAYAL23201005CUMMINSEL"/>
    <s v="Electro Ucayali S.A."/>
    <s v="ELU"/>
    <x v="6"/>
    <s v="C. T. ATALAYA"/>
    <x v="53"/>
    <s v="EL"/>
    <x v="0"/>
    <s v="CUMMINS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2.845999999999997"/>
    <n v="4.2845999999999995E-2"/>
    <m/>
    <n v="8.3333333333333329E-2"/>
    <n v="7.4999999999999997E-2"/>
    <n v="0.8"/>
    <n v="0"/>
    <n v="23"/>
    <s v="BASE DE DATOS"/>
  </r>
  <r>
    <s v="19"/>
    <x v="11"/>
    <s v="UCAYAL"/>
    <s v="23201005"/>
    <s v="23201005"/>
    <s v="EL"/>
    <s v="CAT 3412C-I"/>
    <s v="S"/>
    <n v="0.59099999999999997"/>
    <n v="0.5"/>
    <n v="18.016999999999999"/>
    <n v="15.547000000000001"/>
    <n v="33.564"/>
    <n v="0"/>
    <n v="104"/>
    <n v="0"/>
    <n v="0"/>
    <m/>
    <x v="1"/>
    <s v="UCAYAL23201005CAT 3412C-IEL"/>
    <s v="Electro Ucayali S.A."/>
    <s v="ELU"/>
    <x v="6"/>
    <s v="C. T. ATALAYA"/>
    <x v="53"/>
    <s v="EL"/>
    <x v="0"/>
    <s v="CAT 3412C-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33.564"/>
    <n v="3.3563999999999997E-2"/>
    <m/>
    <n v="4.9249999999999995E-2"/>
    <n v="4.1666666666666664E-2"/>
    <n v="0.8"/>
    <n v="0"/>
    <n v="23"/>
    <s v="BASE DE DATOS"/>
  </r>
  <r>
    <s v="19"/>
    <x v="11"/>
    <s v="UCAYAL"/>
    <s v="23201005"/>
    <s v="23201005"/>
    <s v="EL"/>
    <s v="CAT 3412C-II"/>
    <s v="S"/>
    <n v="0.59099999999999997"/>
    <n v="0.5"/>
    <n v="19.651"/>
    <n v="27.542999999999999"/>
    <n v="47.194000000000003"/>
    <n v="0"/>
    <n v="148"/>
    <n v="0"/>
    <n v="0"/>
    <m/>
    <x v="1"/>
    <s v="UCAYAL23201005CAT 3412C-IIEL"/>
    <s v="Electro Ucayali S.A."/>
    <s v="ELU"/>
    <x v="6"/>
    <s v="C. T. ATALAYA"/>
    <x v="53"/>
    <s v="EL"/>
    <x v="0"/>
    <s v="CAT 3412C-II"/>
    <x v="0"/>
    <s v="Instalado"/>
    <s v="Operativo"/>
    <s v="Distribuidora"/>
    <x v="0"/>
    <x v="1"/>
    <s v="NO COES"/>
    <x v="0"/>
    <s v="Estatal"/>
    <s v="UCAYALI"/>
    <s v="UCAYALI"/>
    <s v="ATALAYA"/>
    <s v="ATALAYA"/>
    <n v="0"/>
    <s v="Diésel"/>
    <n v="0"/>
    <n v="0"/>
    <n v="0"/>
    <x v="0"/>
    <s v="MWh"/>
    <n v="47.194000000000003"/>
    <n v="4.7194E-2"/>
    <m/>
    <n v="4.9249999999999995E-2"/>
    <n v="4.1666666666666664E-2"/>
    <n v="0.8"/>
    <n v="0"/>
    <n v="23"/>
    <s v="BASE DE DATOS"/>
  </r>
  <r>
    <s v="19"/>
    <x v="11"/>
    <s v="UCAYAL"/>
    <s v="33006895"/>
    <s v="33006895"/>
    <s v="EL"/>
    <s v="WARTSILA 1"/>
    <s v="N"/>
    <n v="6.34"/>
    <n v="0"/>
    <n v="0"/>
    <n v="0"/>
    <n v="0"/>
    <n v="0"/>
    <n v="0"/>
    <n v="0"/>
    <n v="0"/>
    <m/>
    <x v="0"/>
    <s v="UCAYAL33006895WARTSILA 1EL"/>
    <s v="Electro Ucayali S.A."/>
    <s v="ELU"/>
    <x v="6"/>
    <s v="C.T. DIESEL"/>
    <x v="54"/>
    <s v="EL"/>
    <x v="0"/>
    <s v="WARTSILA 1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1"/>
    <s v="UCAYAL"/>
    <s v="33006895"/>
    <s v="33006895"/>
    <s v="EL"/>
    <s v="WARTSILA 2"/>
    <s v="N"/>
    <n v="6.34"/>
    <n v="0"/>
    <n v="0"/>
    <n v="0"/>
    <n v="0"/>
    <n v="0"/>
    <n v="0"/>
    <n v="0"/>
    <n v="0"/>
    <m/>
    <x v="0"/>
    <s v="UCAYAL33006895WARTSILA 2EL"/>
    <s v="Electro Ucayali S.A."/>
    <s v="ELU"/>
    <x v="6"/>
    <s v="C.T. DIESEL"/>
    <x v="54"/>
    <s v="EL"/>
    <x v="0"/>
    <s v="WARTSILA 2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1"/>
    <s v="UCAYAL"/>
    <s v="33006895"/>
    <s v="33006895"/>
    <s v="EL"/>
    <s v="WARTSILA 3"/>
    <s v="N"/>
    <n v="6.34"/>
    <n v="0"/>
    <n v="0"/>
    <n v="0"/>
    <n v="0"/>
    <n v="0"/>
    <n v="0"/>
    <n v="0"/>
    <n v="0"/>
    <m/>
    <x v="0"/>
    <s v="UCAYAL33006895WARTSILA 3EL"/>
    <s v="Electro Ucayali S.A."/>
    <s v="ELU"/>
    <x v="6"/>
    <s v="C.T. DIESEL"/>
    <x v="54"/>
    <s v="EL"/>
    <x v="0"/>
    <s v="WARTSILA 3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1"/>
    <s v="UCAYAL"/>
    <s v="33006895"/>
    <s v="33006895"/>
    <s v="EL"/>
    <s v="WARTSILA 4"/>
    <s v="N"/>
    <n v="6.34"/>
    <n v="0"/>
    <n v="0"/>
    <n v="0"/>
    <n v="0"/>
    <n v="0"/>
    <n v="0"/>
    <n v="0"/>
    <n v="0"/>
    <m/>
    <x v="0"/>
    <s v="UCAYAL33006895WARTSILA 4EL"/>
    <s v="Electro Ucayali S.A."/>
    <s v="ELU"/>
    <x v="6"/>
    <s v="C.T. DIESEL"/>
    <x v="54"/>
    <s v="EL"/>
    <x v="0"/>
    <s v="WARTSILA 4"/>
    <x v="0"/>
    <s v="Instalado"/>
    <s v="Inoperativo"/>
    <s v="Distribuidora"/>
    <x v="0"/>
    <x v="0"/>
    <s v="NO COES"/>
    <x v="0"/>
    <s v="Estatal"/>
    <s v="UCAYALI"/>
    <s v="UCAYALI"/>
    <s v="CRNL. PORTILLO"/>
    <s v="YARINACOCHAS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1"/>
    <s v="UCAYAL"/>
    <s v="53023614"/>
    <s v="53023614"/>
    <s v="EL"/>
    <s v="FERRENERGY"/>
    <s v="N"/>
    <n v="11"/>
    <n v="0"/>
    <n v="0"/>
    <n v="0"/>
    <n v="0"/>
    <n v="0"/>
    <n v="0"/>
    <n v="0"/>
    <n v="0"/>
    <m/>
    <x v="0"/>
    <s v="UCAYAL53023614FERRENERGYEL"/>
    <s v="Electro Ucayali S.A."/>
    <s v="ELU"/>
    <x v="6"/>
    <s v="C.T. de Emergencia Pucallpa"/>
    <x v="55"/>
    <s v="EL"/>
    <x v="0"/>
    <s v="FERRENERGY"/>
    <x v="0"/>
    <s v="Instalado"/>
    <s v="Inoperativo"/>
    <s v="Distribuidora"/>
    <x v="0"/>
    <x v="1"/>
    <s v="NO COES"/>
    <x v="0"/>
    <s v="Estatal"/>
    <s v="UCAYALI"/>
    <s v="UCAYALI"/>
    <s v="CRNL. PORTILLO"/>
    <s v="CALLERÍA"/>
    <n v="0"/>
    <s v="Diésel"/>
    <n v="0"/>
    <n v="0"/>
    <n v="0"/>
    <x v="0"/>
    <s v="MWh"/>
    <n v="0"/>
    <n v="0"/>
    <m/>
    <n v="0"/>
    <n v="0"/>
    <n v="0"/>
    <n v="0"/>
    <n v="23"/>
    <s v="BASE DE DATOS"/>
  </r>
  <r>
    <s v="19"/>
    <x v="11"/>
    <s v="UCAYAL"/>
    <s v="53027019"/>
    <s v="53027019"/>
    <s v="EL"/>
    <s v="PERKINS-HCI434D1L"/>
    <s v="S"/>
    <n v="0.316"/>
    <n v="0.3"/>
    <n v="2.0089999999999999"/>
    <n v="3.0129999999999999"/>
    <n v="5.0220000000000002"/>
    <n v="0"/>
    <n v="96"/>
    <n v="0"/>
    <n v="0"/>
    <m/>
    <x v="1"/>
    <s v="UCAYAL53027019PERKINS-HCI434D1LEL"/>
    <s v="Electro Ucayali S.A."/>
    <s v="ELU"/>
    <x v="6"/>
    <s v="C. T. PURUS"/>
    <x v="89"/>
    <s v="EL"/>
    <x v="0"/>
    <s v="PERKINS-HCI434D1L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5.0220000000000002"/>
    <n v="5.0220000000000004E-3"/>
    <m/>
    <n v="3.5111111111111114E-2"/>
    <n v="3.3333333333333333E-2"/>
    <n v="0.113"/>
    <n v="0"/>
    <n v="23"/>
    <s v="BASE DE DATOS"/>
  </r>
  <r>
    <s v="19"/>
    <x v="11"/>
    <s v="UCAYAL"/>
    <s v="53027019"/>
    <s v="53027019"/>
    <s v="EL"/>
    <s v="PERKINS-MP-2251"/>
    <s v="S"/>
    <n v="0.2"/>
    <n v="0.19600000000000001"/>
    <n v="9.5719999999999992"/>
    <n v="14.819000000000001"/>
    <n v="24.390999999999998"/>
    <n v="0"/>
    <n v="409"/>
    <n v="0"/>
    <n v="48"/>
    <m/>
    <x v="1"/>
    <s v="UCAYAL53027019PERKINS-MP-2251EL"/>
    <s v="Electro Ucayali S.A."/>
    <s v="ELU"/>
    <x v="6"/>
    <s v="C. T. PURUS"/>
    <x v="89"/>
    <s v="EL"/>
    <x v="0"/>
    <s v="PERKINS-MP-2251"/>
    <x v="0"/>
    <s v="Instalado"/>
    <s v="Operativo"/>
    <s v="Distribuidora"/>
    <x v="0"/>
    <x v="1"/>
    <s v="NO COES"/>
    <x v="0"/>
    <s v="Estatal"/>
    <s v="UCAYALI"/>
    <s v="UCAYALI"/>
    <s v="PURUS"/>
    <s v="PURUS"/>
    <s v="PUERTO ESPERANZA"/>
    <s v="Diésel"/>
    <n v="0"/>
    <n v="0"/>
    <n v="0"/>
    <x v="0"/>
    <s v="MWh"/>
    <n v="24.390999999999998"/>
    <n v="2.4390999999999999E-2"/>
    <m/>
    <n v="2.2222222222222223E-2"/>
    <n v="2.1777777777777778E-2"/>
    <n v="0.113"/>
    <n v="0"/>
    <n v="23"/>
    <s v="BASE DE DATOS"/>
  </r>
  <r>
    <s v="19"/>
    <x v="11"/>
    <s v="AURORA"/>
    <s v="13281411"/>
    <s v="13281411"/>
    <s v="TV"/>
    <s v="G1"/>
    <s v="S"/>
    <n v="37.5"/>
    <n v="20.388999999999999"/>
    <n v="0"/>
    <n v="0"/>
    <n v="0"/>
    <n v="724"/>
    <n v="0"/>
    <n v="0"/>
    <n v="0"/>
    <m/>
    <x v="1"/>
    <s v="AURORA13281411G1TV"/>
    <s v="Agroaurora S.A.C."/>
    <s v="AGROAURORA"/>
    <x v="29"/>
    <s v="C.T.AGROAURORA"/>
    <x v="99"/>
    <s v="TV"/>
    <x v="2"/>
    <s v="G1"/>
    <x v="0"/>
    <s v="Instalado"/>
    <s v="Operativo"/>
    <s v="Generadora"/>
    <x v="0"/>
    <x v="0"/>
    <s v="COES"/>
    <x v="0"/>
    <s v="Privado"/>
    <s v="PIURA"/>
    <s v="PIURA"/>
    <s v="PAITA"/>
    <s v="LA HUACA"/>
    <n v="0"/>
    <s v="Bagazo"/>
    <n v="0"/>
    <s v="RER"/>
    <s v="-"/>
    <x v="0"/>
    <s v="MWh"/>
    <n v="0"/>
    <n v="0"/>
    <m/>
    <n v="3.125"/>
    <n v="1.6990833333333333"/>
    <n v="21.834"/>
    <n v="0"/>
    <n v="2"/>
    <s v="BASE DE DATOS"/>
  </r>
  <r>
    <s v="19"/>
    <x v="11"/>
    <s v="AGSJAC"/>
    <s v="13375116"/>
    <s v="13375116"/>
    <s v="TV"/>
    <s v="TV1"/>
    <s v="S"/>
    <n v="21.71"/>
    <n v="6.8250000000000002"/>
    <n v="832.69500000000005"/>
    <n v="4420.8999999999996"/>
    <n v="5253.5950000000003"/>
    <n v="62.75"/>
    <n v="661.25"/>
    <n v="0"/>
    <n v="0"/>
    <m/>
    <x v="1"/>
    <s v="AGSJAC13375116TV1TV"/>
    <s v="Agroindustrias San Jacinto S.A.A."/>
    <s v="SAN JACINTO"/>
    <x v="32"/>
    <s v="C.T. San Jacinto"/>
    <x v="110"/>
    <s v="TV"/>
    <x v="2"/>
    <s v="TV1"/>
    <x v="0"/>
    <s v="Instalado"/>
    <s v="Operativo"/>
    <s v="Generadora"/>
    <x v="0"/>
    <x v="0"/>
    <s v="COES"/>
    <x v="0"/>
    <s v="Privado"/>
    <s v="ANCASH"/>
    <s v="ANCASH"/>
    <s v="SANTA"/>
    <s v="NEPEÑA"/>
    <n v="0"/>
    <s v="Bagazo"/>
    <n v="0"/>
    <s v="RER"/>
    <s v="-"/>
    <x v="0"/>
    <s v="MWh"/>
    <n v="5253.5950000000003"/>
    <n v="5.2535950000000007"/>
    <m/>
    <n v="1.9736363636363636"/>
    <n v="0.62045454545454548"/>
    <n v="7.6479999999999997"/>
    <n v="-9.0949470177292824E-13"/>
    <n v="3"/>
    <s v="BASE DE DATOS"/>
  </r>
  <r>
    <s v="19"/>
    <x v="11"/>
    <s v="SHOGSA"/>
    <s v="33009993"/>
    <s v="33009993"/>
    <s v="TV"/>
    <s v="UNIDAD 1"/>
    <s v="S"/>
    <n v="20.18"/>
    <n v="17.646000000000001"/>
    <n v="52.186"/>
    <n v="909.46500000000003"/>
    <n v="961.65099999999995"/>
    <n v="0"/>
    <n v="75.3"/>
    <n v="0"/>
    <n v="0"/>
    <m/>
    <x v="1"/>
    <s v="SHOGSA33009993UNIDAD 1TV"/>
    <s v="Shougang Generaci¢n El‚ctrica S.A."/>
    <s v="SHOUGANG"/>
    <x v="19"/>
    <s v="C. T. SAN NICOLAS"/>
    <x v="76"/>
    <s v="TV"/>
    <x v="2"/>
    <s v="UNIDAD 1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961.65099999999995"/>
    <n v="0.96165099999999992"/>
    <m/>
    <n v="1.6816666666666666"/>
    <n v="1.4705000000000001"/>
    <n v="31.03"/>
    <n v="1.1368683772161603E-13"/>
    <n v="75"/>
    <s v="BASE DE DATOS"/>
  </r>
  <r>
    <s v="19"/>
    <x v="11"/>
    <s v="SHOGSA"/>
    <s v="33009993"/>
    <s v="33009993"/>
    <s v="TV"/>
    <s v="UNIDAD 2"/>
    <s v="S"/>
    <n v="20.18"/>
    <n v="19.257999999999999"/>
    <n v="0"/>
    <n v="755.43499999999995"/>
    <n v="755.43499999999995"/>
    <n v="0"/>
    <n v="53.35"/>
    <n v="0"/>
    <n v="0"/>
    <m/>
    <x v="1"/>
    <s v="SHOGSA33009993UNIDAD 2TV"/>
    <s v="Shougang Generaci¢n El‚ctrica S.A."/>
    <s v="SHOUGANG"/>
    <x v="19"/>
    <s v="C. T. SAN NICOLAS"/>
    <x v="76"/>
    <s v="TV"/>
    <x v="2"/>
    <s v="UNIDAD 2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755.43499999999995"/>
    <n v="0.75543499999999997"/>
    <m/>
    <n v="1.6816666666666666"/>
    <n v="1.6048333333333333"/>
    <n v="31.03"/>
    <n v="0"/>
    <n v="75"/>
    <s v="BASE DE DATOS"/>
  </r>
  <r>
    <s v="19"/>
    <x v="11"/>
    <s v="SHOGSA"/>
    <s v="33009993"/>
    <s v="33009993"/>
    <s v="TV"/>
    <s v="UNIDAD 3"/>
    <s v="S"/>
    <n v="27.478000000000002"/>
    <n v="24.225999999999999"/>
    <n v="0"/>
    <n v="161.17500000000001"/>
    <n v="161.17500000000001"/>
    <n v="0"/>
    <n v="13.82"/>
    <n v="0"/>
    <n v="0"/>
    <m/>
    <x v="1"/>
    <s v="SHOGSA33009993UNIDAD 3TV"/>
    <s v="Shougang Generaci¢n El‚ctrica S.A."/>
    <s v="SHOUGANG"/>
    <x v="19"/>
    <s v="C. T. SAN NICOLAS"/>
    <x v="76"/>
    <s v="TV"/>
    <x v="2"/>
    <s v="UNIDAD 3"/>
    <x v="0"/>
    <s v="Instalado"/>
    <s v="Operativo"/>
    <s v="Generadora"/>
    <x v="0"/>
    <x v="0"/>
    <s v="COES"/>
    <x v="0"/>
    <s v="Privado"/>
    <s v="ICA"/>
    <s v="ICA"/>
    <s v="NAZCA"/>
    <s v="MARCONA"/>
    <n v="0"/>
    <s v="Residual 500"/>
    <n v="0"/>
    <n v="0"/>
    <n v="0"/>
    <x v="0"/>
    <s v="MWh"/>
    <n v="161.17500000000001"/>
    <n v="0.16117500000000001"/>
    <m/>
    <n v="2.2898333333333336"/>
    <n v="2.0188333333333333"/>
    <n v="31.03"/>
    <n v="0"/>
    <n v="75"/>
    <s v="BASE DE DATOS"/>
  </r>
  <r>
    <s v="19"/>
    <x v="11"/>
    <s v="SHOGSA"/>
    <s v="33009993"/>
    <s v="33009993"/>
    <s v="EL"/>
    <s v="CUMMINS ONAN"/>
    <s v="S"/>
    <n v="1.25"/>
    <n v="1.2290000000000001"/>
    <n v="0"/>
    <n v="0"/>
    <n v="0"/>
    <n v="0"/>
    <n v="0"/>
    <n v="0"/>
    <n v="0"/>
    <m/>
    <x v="1"/>
    <s v="SHOGSA33009993CUMMINS ONANEL"/>
    <s v="Shougang Generaci¢n El‚ctrica S.A."/>
    <s v="SHOUGANG"/>
    <x v="19"/>
    <s v="C. T. SAN NICOLAS"/>
    <x v="76"/>
    <s v="EL"/>
    <x v="0"/>
    <s v="CUMMINS ONAN"/>
    <x v="0"/>
    <s v="Instalado"/>
    <s v="Operativo"/>
    <s v="Generadora"/>
    <x v="0"/>
    <x v="0"/>
    <s v="COES"/>
    <x v="0"/>
    <s v="Privado"/>
    <s v="ICA"/>
    <s v="ICA"/>
    <s v="NAZCA"/>
    <s v="MARCONA"/>
    <n v="0"/>
    <s v="Diésel"/>
    <n v="0"/>
    <n v="0"/>
    <n v="0"/>
    <x v="0"/>
    <s v="MWh"/>
    <n v="0"/>
    <n v="0"/>
    <m/>
    <n v="0.10416666666666667"/>
    <n v="0.10241666666666667"/>
    <n v="31.03"/>
    <n v="0"/>
    <n v="75"/>
    <s v="BASE DE DATOS"/>
  </r>
  <r>
    <s v="19"/>
    <x v="11"/>
    <s v="AIPSAA"/>
    <s v="13177209"/>
    <s v="13177209"/>
    <s v="TV"/>
    <s v="TV01"/>
    <s v="S"/>
    <n v="23"/>
    <n v="12.741"/>
    <n v="1631.059"/>
    <n v="7593.0839999999998"/>
    <n v="9224.143"/>
    <n v="145.6"/>
    <n v="597.98"/>
    <n v="0.42"/>
    <n v="0"/>
    <m/>
    <x v="1"/>
    <s v="AIPSAA13177209TV01TV"/>
    <s v="Agro Industrial Paramonga S.A."/>
    <s v="AIPSA"/>
    <x v="8"/>
    <s v="C.T. Paramonga"/>
    <x v="57"/>
    <s v="TV"/>
    <x v="2"/>
    <s v="TV01"/>
    <x v="0"/>
    <s v="Instalado"/>
    <s v="Operativo"/>
    <s v="Generadora"/>
    <x v="0"/>
    <x v="0"/>
    <s v="COES"/>
    <x v="0"/>
    <s v="Privado"/>
    <s v="LIMA"/>
    <s v="LIMA"/>
    <s v="PARAMONGA"/>
    <s v="BARRANCA"/>
    <n v="0"/>
    <s v="Bagazo"/>
    <s v="COGENERADOR"/>
    <s v="RER"/>
    <s v="PRIMERA"/>
    <x v="0"/>
    <s v="MWh"/>
    <n v="9224.143"/>
    <n v="9.2241429999999998"/>
    <m/>
    <n v="1.9166666666666667"/>
    <n v="1.06175"/>
    <n v="18.353000000000002"/>
    <n v="0"/>
    <n v="1"/>
    <s v="BASE DE DATOS"/>
  </r>
  <r>
    <s v="19"/>
    <x v="11"/>
    <s v="ELC"/>
    <s v="33008793"/>
    <s v="33008793"/>
    <s v="EL"/>
    <s v="CAT-M1"/>
    <s v="S"/>
    <n v="0.5"/>
    <n v="0.4"/>
    <n v="0"/>
    <n v="0"/>
    <n v="0"/>
    <n v="0"/>
    <n v="0"/>
    <n v="0"/>
    <n v="0"/>
    <m/>
    <x v="1"/>
    <s v="ELC33008793CAT-M1EL"/>
    <s v="Electro Centro S. A."/>
    <s v="ELC"/>
    <x v="1"/>
    <s v="CT Ayacucho"/>
    <x v="2"/>
    <s v="EL"/>
    <x v="0"/>
    <s v="CAT-M1"/>
    <x v="0"/>
    <s v="Instalado"/>
    <s v="Inoperativo"/>
    <s v="Distribuidora"/>
    <x v="0"/>
    <x v="0"/>
    <s v="NO COES"/>
    <x v="0"/>
    <s v="Estatal"/>
    <s v="AYACUCHO"/>
    <s v="AYACUCHO"/>
    <s v="AYACUCHO"/>
    <s v="HUAMANGA"/>
    <n v="0"/>
    <s v="Diésel"/>
    <n v="0"/>
    <n v="0"/>
    <n v="0"/>
    <x v="0"/>
    <s v="MWh"/>
    <n v="0"/>
    <n v="0"/>
    <m/>
    <n v="5.5555555555555552E-2"/>
    <n v="4.4444444444444446E-2"/>
    <n v="0"/>
    <n v="0"/>
    <n v="25"/>
    <s v="BASE DE DATOS"/>
  </r>
  <r>
    <s v="19"/>
    <x v="11"/>
    <s v="ELC"/>
    <s v="33009493"/>
    <s v="33009493"/>
    <s v="EL"/>
    <s v="CAT-E1"/>
    <s v="S"/>
    <n v="0.5"/>
    <n v="0.35"/>
    <n v="0"/>
    <n v="0"/>
    <n v="0"/>
    <n v="0"/>
    <n v="0"/>
    <n v="0"/>
    <n v="0"/>
    <m/>
    <x v="1"/>
    <s v="ELC33009493CAT-E1EL"/>
    <s v="Electro Centro S. A."/>
    <s v="ELC"/>
    <x v="1"/>
    <s v="CT Satipo"/>
    <x v="3"/>
    <s v="EL"/>
    <x v="0"/>
    <s v="CAT-E1"/>
    <x v="0"/>
    <s v="Instalado"/>
    <s v="Operativo"/>
    <s v="Distribuidora"/>
    <x v="0"/>
    <x v="0"/>
    <s v="NO COES"/>
    <x v="0"/>
    <s v="Estatal"/>
    <s v="JUNIN"/>
    <s v="JUNIN"/>
    <s v="SATIPO"/>
    <s v="SATIPO"/>
    <n v="0"/>
    <s v="Diésel"/>
    <n v="0"/>
    <n v="0"/>
    <n v="0"/>
    <x v="0"/>
    <s v="MWh"/>
    <n v="0"/>
    <n v="0"/>
    <m/>
    <n v="4.1666666666666664E-2"/>
    <n v="2.9166666666666664E-2"/>
    <n v="0.503"/>
    <n v="0"/>
    <n v="25"/>
    <s v="BASE DE DATOS"/>
  </r>
  <r>
    <s v="19"/>
    <x v="11"/>
    <s v="ELC"/>
    <s v="53203411"/>
    <s v="53203411"/>
    <s v="EL"/>
    <s v="CUMMINS"/>
    <s v="S"/>
    <n v="0.1"/>
    <n v="0.1"/>
    <n v="0.79300000000000004"/>
    <n v="1.0580000000000001"/>
    <n v="1.851"/>
    <n v="0"/>
    <n v="15.12"/>
    <n v="0"/>
    <n v="0"/>
    <m/>
    <x v="1"/>
    <s v="ELC53203411CUMMINSEL"/>
    <s v="Electro Centro S. A."/>
    <s v="ELC"/>
    <x v="1"/>
    <s v="CT Pozuzo"/>
    <x v="4"/>
    <s v="EL"/>
    <x v="0"/>
    <s v="CUMMINS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1.851"/>
    <n v="1.851E-3"/>
    <m/>
    <n v="1.1111111111111112E-2"/>
    <n v="1.1111111111111112E-2"/>
    <n v="1.1080000000000001"/>
    <n v="0"/>
    <n v="25"/>
    <s v="BASE DE DATOS"/>
  </r>
  <r>
    <s v="19"/>
    <x v="11"/>
    <s v="ELC"/>
    <s v="53203411"/>
    <s v="53203411"/>
    <s v="EL"/>
    <s v="CAT-M2"/>
    <s v="S"/>
    <n v="0.5"/>
    <n v="0.5"/>
    <n v="3.1720000000000002"/>
    <n v="4.4619999999999997"/>
    <n v="7.6340000000000003"/>
    <n v="0"/>
    <n v="32.03"/>
    <n v="0"/>
    <n v="0"/>
    <m/>
    <x v="1"/>
    <s v="ELC53203411CAT-M2EL"/>
    <s v="Electro Centro S. A."/>
    <s v="ELC"/>
    <x v="1"/>
    <s v="CT Pozuzo"/>
    <x v="4"/>
    <s v="EL"/>
    <x v="0"/>
    <s v="CAT-M2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7.6340000000000003"/>
    <n v="7.6340000000000002E-3"/>
    <m/>
    <n v="5.5555555555555552E-2"/>
    <n v="5.5555555555555552E-2"/>
    <n v="1.1080000000000001"/>
    <n v="0"/>
    <n v="25"/>
    <s v="BASE DE DATOS"/>
  </r>
  <r>
    <s v="19"/>
    <x v="11"/>
    <s v="ELC"/>
    <s v="53203411"/>
    <s v="53203411"/>
    <s v="EL"/>
    <s v="VOLVO-M1"/>
    <s v="S"/>
    <n v="0.5"/>
    <n v="0.5"/>
    <n v="1.2849999999999999"/>
    <n v="2.5590000000000002"/>
    <n v="3.8439999999999999"/>
    <n v="0"/>
    <n v="24.12"/>
    <n v="0"/>
    <n v="0"/>
    <m/>
    <x v="1"/>
    <s v="ELC53203411VOLVO-M1EL"/>
    <s v="Electro Centro S. A."/>
    <s v="ELC"/>
    <x v="1"/>
    <s v="CT Pozuzo"/>
    <x v="4"/>
    <s v="EL"/>
    <x v="0"/>
    <s v="VOLVO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3.8439999999999999"/>
    <n v="3.8439999999999998E-3"/>
    <m/>
    <n v="4.1666666666666664E-2"/>
    <n v="4.1666666666666664E-2"/>
    <n v="1.1080000000000001"/>
    <n v="4.4408920985006262E-16"/>
    <n v="25"/>
    <s v="BASE DE DATOS"/>
  </r>
  <r>
    <s v="19"/>
    <x v="11"/>
    <s v="ELC"/>
    <s v="53203411"/>
    <s v="53203411"/>
    <s v="EL"/>
    <s v="DETROIT-M1"/>
    <s v="S"/>
    <n v="0.5"/>
    <n v="0.5"/>
    <n v="0"/>
    <n v="0"/>
    <n v="0"/>
    <n v="0"/>
    <n v="0"/>
    <n v="0"/>
    <n v="0"/>
    <m/>
    <x v="1"/>
    <s v="ELC53203411DETROIT-M1EL"/>
    <s v="Electro Centro S. A."/>
    <s v="ELC"/>
    <x v="1"/>
    <s v="CT Pozuzo"/>
    <x v="4"/>
    <s v="EL"/>
    <x v="0"/>
    <s v="DETROIT-M1"/>
    <x v="0"/>
    <s v="Instalado"/>
    <s v="Operativo"/>
    <s v="Distribuidora"/>
    <x v="0"/>
    <x v="0"/>
    <s v="NO COES"/>
    <x v="0"/>
    <s v="Estatal"/>
    <s v="PASCO"/>
    <s v="PASCO"/>
    <s v="OXAPAMPA"/>
    <s v="POZUZO"/>
    <n v="0"/>
    <s v="Diésel"/>
    <n v="0"/>
    <n v="0"/>
    <n v="0"/>
    <x v="0"/>
    <s v="MWh"/>
    <n v="0"/>
    <n v="0"/>
    <m/>
    <n v="5.5555555555555552E-2"/>
    <n v="5.5555555555555552E-2"/>
    <n v="1.1080000000000001"/>
    <n v="0"/>
    <n v="25"/>
    <s v="BASE DE DATOS"/>
  </r>
  <r>
    <s v="19"/>
    <x v="11"/>
    <s v="ELC"/>
    <s v="53022212"/>
    <s v="53022212"/>
    <s v="EL"/>
    <s v="CAT-C27M1"/>
    <s v="S"/>
    <n v="0.75"/>
    <n v="0.5"/>
    <n v="0"/>
    <n v="0"/>
    <n v="0"/>
    <n v="0"/>
    <n v="0"/>
    <n v="0"/>
    <n v="0"/>
    <m/>
    <x v="1"/>
    <s v="ELC53022212CAT-C27M1EL"/>
    <s v="Electro Centro S. A."/>
    <s v="ELC"/>
    <x v="1"/>
    <s v="CT Huancayo"/>
    <x v="5"/>
    <s v="EL"/>
    <x v="0"/>
    <s v="CAT-C27M1"/>
    <x v="0"/>
    <s v="Instalado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0714285714285714"/>
    <n v="7.1428571428571425E-2"/>
    <n v="0"/>
    <n v="0"/>
    <n v="25"/>
    <s v="BASE DE DATOS"/>
  </r>
  <r>
    <s v="19"/>
    <x v="11"/>
    <s v="ELC"/>
    <s v="53022212"/>
    <s v="53022212"/>
    <s v="EL"/>
    <s v="CAT-C27M2"/>
    <s v="S"/>
    <n v="0.75"/>
    <n v="0.5"/>
    <n v="0"/>
    <n v="0"/>
    <n v="0"/>
    <n v="0"/>
    <n v="0"/>
    <n v="0"/>
    <n v="0"/>
    <m/>
    <x v="1"/>
    <s v="ELC53022212CAT-C27M2EL"/>
    <s v="Electro Centro S. A."/>
    <s v="ELC"/>
    <x v="1"/>
    <s v="CT Huancayo"/>
    <x v="5"/>
    <s v="EL"/>
    <x v="0"/>
    <s v="CAT-C27M2"/>
    <x v="0"/>
    <n v="0"/>
    <s v="Operativo"/>
    <s v="Distribuidora"/>
    <x v="0"/>
    <x v="0"/>
    <s v="NO COES"/>
    <x v="0"/>
    <s v="Estatal"/>
    <s v="JUNIN"/>
    <s v="JUNIN"/>
    <s v="HUANCAYO"/>
    <s v="HUANCAYO"/>
    <n v="0"/>
    <s v="Diésel"/>
    <n v="0"/>
    <n v="0"/>
    <n v="0"/>
    <x v="0"/>
    <s v="MWh"/>
    <n v="0"/>
    <n v="0"/>
    <m/>
    <n v="0.15"/>
    <n v="0.1"/>
    <n v="0"/>
    <n v="0"/>
    <n v="25"/>
    <s v="BASE DE DATOS"/>
  </r>
  <r>
    <s v="19"/>
    <x v="11"/>
    <s v="GENRNT"/>
    <s v="33372916"/>
    <s v="33372916"/>
    <s v="EL"/>
    <s v="G-1"/>
    <s v="S"/>
    <n v="11.6"/>
    <n v="11.13"/>
    <n v="462.34399999999999"/>
    <n v="1362.9469999999999"/>
    <n v="1825.2909999999999"/>
    <n v="196.5"/>
    <n v="219"/>
    <n v="0.12"/>
    <n v="484.7"/>
    <m/>
    <x v="1"/>
    <s v="GENRNT33372916G-1EL"/>
    <s v="Genrent del Peru S.A.C."/>
    <s v="GENRENT"/>
    <x v="7"/>
    <s v="C.T. Iquitos Nueva"/>
    <x v="56"/>
    <s v="EL"/>
    <x v="0"/>
    <s v="G-1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1825.2909999999999"/>
    <n v="1.825291"/>
    <m/>
    <n v="0.96666666666666667"/>
    <n v="0.9275000000000001"/>
    <n v="62.497999999999998"/>
    <n v="0"/>
    <n v="52"/>
    <s v="BASE DE DATOS"/>
  </r>
  <r>
    <s v="19"/>
    <x v="11"/>
    <s v="GENRNT"/>
    <s v="33372916"/>
    <s v="33372916"/>
    <s v="EL"/>
    <s v="G-2"/>
    <s v="S"/>
    <n v="11.6"/>
    <n v="11.002000000000001"/>
    <n v="1305.0650000000001"/>
    <n v="3421.11"/>
    <n v="4726.1750000000002"/>
    <n v="48.5"/>
    <n v="556"/>
    <n v="0.12"/>
    <n v="750.33"/>
    <m/>
    <x v="1"/>
    <s v="GENRNT33372916G-2EL"/>
    <s v="Genrent del Peru S.A.C."/>
    <s v="GENRENT"/>
    <x v="7"/>
    <s v="C.T. Iquitos Nueva"/>
    <x v="56"/>
    <s v="EL"/>
    <x v="0"/>
    <s v="G-2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26.1750000000002"/>
    <n v="4.7261750000000005"/>
    <m/>
    <n v="0.96666666666666667"/>
    <n v="0.91683333333333339"/>
    <n v="62.497999999999998"/>
    <n v="0"/>
    <n v="52"/>
    <s v="BASE DE DATOS"/>
  </r>
  <r>
    <s v="19"/>
    <x v="11"/>
    <s v="GENRNT"/>
    <s v="33372916"/>
    <s v="33372916"/>
    <s v="EL"/>
    <s v="G-3"/>
    <s v="S"/>
    <n v="11.6"/>
    <n v="11.337999999999999"/>
    <n v="1133.4649999999999"/>
    <n v="2807.9250000000002"/>
    <n v="3941.39"/>
    <n v="75"/>
    <n v="462"/>
    <n v="0"/>
    <n v="364.95"/>
    <m/>
    <x v="1"/>
    <s v="GENRNT33372916G-3EL"/>
    <s v="Genrent del Peru S.A.C."/>
    <s v="GENRENT"/>
    <x v="7"/>
    <s v="C.T. Iquitos Nueva"/>
    <x v="56"/>
    <s v="EL"/>
    <x v="0"/>
    <s v="G-3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3941.39"/>
    <n v="3.9413899999999997"/>
    <m/>
    <n v="0.96666666666666667"/>
    <n v="0.9448333333333333"/>
    <n v="62.497999999999998"/>
    <n v="4.5474735088646412E-13"/>
    <n v="52"/>
    <s v="BASE DE DATOS"/>
  </r>
  <r>
    <s v="19"/>
    <x v="11"/>
    <s v="GENRNT"/>
    <s v="33372916"/>
    <s v="33372916"/>
    <s v="EL"/>
    <s v="G-4"/>
    <s v="S"/>
    <n v="11.6"/>
    <n v="11.143000000000001"/>
    <n v="1250.337"/>
    <n v="3488.9740000000002"/>
    <n v="4739.3109999999997"/>
    <n v="82"/>
    <n v="558"/>
    <n v="0"/>
    <n v="836.58"/>
    <m/>
    <x v="1"/>
    <s v="GENRNT33372916G-4EL"/>
    <s v="Genrent del Peru S.A.C."/>
    <s v="GENRENT"/>
    <x v="7"/>
    <s v="C.T. Iquitos Nueva"/>
    <x v="56"/>
    <s v="EL"/>
    <x v="0"/>
    <s v="G-4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739.3109999999997"/>
    <n v="4.7393109999999998"/>
    <m/>
    <n v="0.96666666666666667"/>
    <n v="0.92858333333333343"/>
    <n v="62.497999999999998"/>
    <n v="0"/>
    <n v="52"/>
    <s v="BASE DE DATOS"/>
  </r>
  <r>
    <s v="19"/>
    <x v="11"/>
    <s v="GENRNT"/>
    <s v="33372916"/>
    <s v="33372916"/>
    <s v="EL"/>
    <s v="G-5"/>
    <s v="S"/>
    <n v="11.6"/>
    <n v="11.194000000000001"/>
    <n v="1334.8610000000001"/>
    <n v="3982.1880000000001"/>
    <n v="5317.049"/>
    <n v="37"/>
    <n v="601"/>
    <n v="0"/>
    <n v="686.45"/>
    <m/>
    <x v="1"/>
    <s v="GENRNT33372916G-5EL"/>
    <s v="Genrent del Peru S.A.C."/>
    <s v="GENRENT"/>
    <x v="7"/>
    <s v="C.T. Iquitos Nueva"/>
    <x v="56"/>
    <s v="EL"/>
    <x v="0"/>
    <s v="G-5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317.049"/>
    <n v="5.3170489999999999"/>
    <m/>
    <n v="0.96666666666666667"/>
    <n v="0.9328333333333334"/>
    <n v="62.497999999999998"/>
    <n v="0"/>
    <n v="52"/>
    <s v="BASE DE DATOS"/>
  </r>
  <r>
    <s v="19"/>
    <x v="11"/>
    <s v="GENRNT"/>
    <s v="33372916"/>
    <s v="33372916"/>
    <s v="EL"/>
    <s v="G-6"/>
    <s v="S"/>
    <n v="11.6"/>
    <n v="11.186"/>
    <n v="1038.2360000000001"/>
    <n v="3297.9670000000001"/>
    <n v="4336.2030000000004"/>
    <n v="120"/>
    <n v="557"/>
    <n v="0.84"/>
    <n v="787.36"/>
    <m/>
    <x v="1"/>
    <s v="GENRNT33372916G-6EL"/>
    <s v="Genrent del Peru S.A.C."/>
    <s v="GENRENT"/>
    <x v="7"/>
    <s v="C.T. Iquitos Nueva"/>
    <x v="56"/>
    <s v="EL"/>
    <x v="0"/>
    <s v="G-6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4336.2030000000004"/>
    <n v="4.3362030000000003"/>
    <m/>
    <n v="0.96666666666666667"/>
    <n v="0.9321666666666667"/>
    <n v="62.497999999999998"/>
    <n v="0"/>
    <n v="52"/>
    <s v="BASE DE DATOS"/>
  </r>
  <r>
    <s v="19"/>
    <x v="11"/>
    <s v="GENRNT"/>
    <s v="33372916"/>
    <s v="33372916"/>
    <s v="EL"/>
    <s v="G-7"/>
    <s v="S"/>
    <n v="11.6"/>
    <n v="11.159000000000001"/>
    <n v="1241.221"/>
    <n v="4335.7359999999999"/>
    <n v="5576.9570000000003"/>
    <n v="88"/>
    <n v="604"/>
    <n v="0"/>
    <n v="996.64"/>
    <m/>
    <x v="1"/>
    <s v="GENRNT33372916G-7EL"/>
    <s v="Genrent del Peru S.A.C."/>
    <s v="GENRENT"/>
    <x v="7"/>
    <s v="C.T. Iquitos Nueva"/>
    <x v="56"/>
    <s v="EL"/>
    <x v="0"/>
    <s v="G-7"/>
    <x v="0"/>
    <s v="Instalado"/>
    <s v="Operativo"/>
    <s v="Generadora"/>
    <x v="0"/>
    <x v="1"/>
    <s v="NO COES"/>
    <x v="0"/>
    <s v="Privado"/>
    <s v="LORETO"/>
    <s v="LORETO"/>
    <s v="MAYNAS"/>
    <s v="PUNCHANA"/>
    <n v="0"/>
    <s v="Residual 6"/>
    <n v="0"/>
    <n v="0"/>
    <n v="0"/>
    <x v="0"/>
    <s v="MWh"/>
    <n v="5576.9570000000003"/>
    <n v="5.5769570000000002"/>
    <m/>
    <n v="0.96666666666666667"/>
    <n v="0.92991666666666672"/>
    <n v="62.497999999999998"/>
    <n v="0"/>
    <n v="52"/>
    <s v="BASE DE DATOS"/>
  </r>
  <r>
    <s v="19"/>
    <x v="11"/>
    <s v="ELNM"/>
    <s v="53002696"/>
    <s v="53002696"/>
    <s v="EL"/>
    <s v="1"/>
    <s v="S"/>
    <n v="0.7"/>
    <n v="0.5"/>
    <n v="3.9E-2"/>
    <n v="0.155"/>
    <n v="0.19400000000000001"/>
    <n v="0"/>
    <n v="0.57999999999999996"/>
    <n v="0"/>
    <n v="0"/>
    <m/>
    <x v="1"/>
    <s v="ELNM530026961EL"/>
    <s v="Electro Norte Medio S. A. - Hidrandina"/>
    <s v="HIDRANDINA"/>
    <x v="5"/>
    <s v="C. T. Chiquian"/>
    <x v="52"/>
    <s v="EL"/>
    <x v="0"/>
    <s v="Grupo 1"/>
    <x v="0"/>
    <s v="Instalado"/>
    <s v="Operativo"/>
    <s v="Distribuidora"/>
    <x v="0"/>
    <x v="1"/>
    <s v="NO COES"/>
    <x v="0"/>
    <s v="Estatal"/>
    <s v="ANCASH"/>
    <s v="ANCASH"/>
    <s v="BOLOGNESI"/>
    <s v="CHIQUIAN"/>
    <n v="0"/>
    <s v="Diésel"/>
    <n v="0"/>
    <n v="0"/>
    <n v="0"/>
    <x v="0"/>
    <s v="MWh"/>
    <n v="0.19400000000000001"/>
    <n v="1.94E-4"/>
    <m/>
    <n v="5.8333333333333327E-2"/>
    <n v="4.1666666666666664E-2"/>
    <n v="0.51900000000000002"/>
    <n v="0"/>
    <n v="55"/>
    <s v="BASE DE DATOS"/>
  </r>
  <r>
    <s v="19"/>
    <x v="11"/>
    <s v="ELSM"/>
    <s v="00000101"/>
    <s v="00000101"/>
    <s v="EL"/>
    <s v="PERKINS"/>
    <s v="N"/>
    <n v="6.7000000000000004E-2"/>
    <n v="0"/>
    <n v="0"/>
    <n v="0"/>
    <n v="0"/>
    <n v="0"/>
    <n v="0"/>
    <n v="0"/>
    <n v="0"/>
    <m/>
    <x v="0"/>
    <s v="ELSM00000101PERKINSEL"/>
    <s v="Electro Sur Medio S. A."/>
    <s v="ELDUNAS"/>
    <x v="0"/>
    <s v="C. T. Tambo Quemado"/>
    <x v="0"/>
    <s v="EL"/>
    <x v="0"/>
    <s v="PERKINS"/>
    <x v="0"/>
    <s v="Instalado"/>
    <s v="Inoperativo"/>
    <s v="Distribuidora"/>
    <x v="0"/>
    <x v="0"/>
    <s v="NO COES"/>
    <x v="0"/>
    <s v="Privado"/>
    <s v="AYACUCHO"/>
    <s v="AYACUCHO"/>
    <s v="LUCANAS"/>
    <s v="LEONCIO PRADO"/>
    <n v="0"/>
    <s v="Diésel"/>
    <n v="0"/>
    <n v="0"/>
    <n v="0"/>
    <x v="0"/>
    <s v="MWh"/>
    <n v="0"/>
    <n v="0"/>
    <m/>
    <s v="-"/>
    <s v="-"/>
    <m/>
    <n v="0"/>
    <n v="19"/>
    <s v="BASE DE DATOS"/>
  </r>
  <r>
    <s v="19"/>
    <x v="11"/>
    <s v="ELSM"/>
    <s v="53024517"/>
    <s v="53024517"/>
    <s v="EL"/>
    <s v="G1"/>
    <s v="S"/>
    <n v="9.6"/>
    <n v="9.3409999999999993"/>
    <n v="825.75"/>
    <n v="3500.31"/>
    <n v="4326.0600000000004"/>
    <n v="175.01"/>
    <n v="548.5"/>
    <n v="0"/>
    <n v="0"/>
    <m/>
    <x v="1"/>
    <s v="ELSM53024517G1EL"/>
    <s v="Electro Sur Medio S. A."/>
    <s v="ELDUNAS"/>
    <x v="0"/>
    <s v="C.T. LUREN"/>
    <x v="1"/>
    <s v="EL"/>
    <x v="0"/>
    <s v="G1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4326.0600000000004"/>
    <n v="4.32606"/>
    <m/>
    <n v="0.79999999999999993"/>
    <n v="0.77841666666666665"/>
    <n v="18.695180000000001"/>
    <n v="-9.0949470177292824E-13"/>
    <n v="19"/>
    <s v="BASE DE DATOS"/>
  </r>
  <r>
    <s v="19"/>
    <x v="11"/>
    <s v="ELSM"/>
    <s v="53024517"/>
    <s v="53024517"/>
    <s v="EL"/>
    <s v="G2"/>
    <s v="S"/>
    <n v="9.6"/>
    <n v="9.3409999999999993"/>
    <n v="1064.6500000000001"/>
    <n v="4538.75"/>
    <n v="5603.4"/>
    <n v="0"/>
    <n v="692.3"/>
    <n v="17.73"/>
    <n v="165"/>
    <m/>
    <x v="1"/>
    <s v="ELSM53024517G2EL"/>
    <s v="Electro Sur Medio S. A."/>
    <s v="ELDUNAS"/>
    <x v="0"/>
    <s v="C.T. LUREN"/>
    <x v="1"/>
    <s v="EL"/>
    <x v="0"/>
    <s v="G2"/>
    <x v="0"/>
    <s v="Instalado"/>
    <s v="Operativo"/>
    <s v="Distribuidora"/>
    <x v="0"/>
    <x v="0"/>
    <s v="NO COES"/>
    <x v="0"/>
    <s v="Privado"/>
    <s v="ICA"/>
    <s v="ICA"/>
    <s v="NAZCA"/>
    <n v="0"/>
    <n v="0"/>
    <s v="Gas Natural"/>
    <n v="0"/>
    <n v="0"/>
    <n v="0"/>
    <x v="0"/>
    <s v="MWh"/>
    <n v="5603.4"/>
    <n v="5.6033999999999997"/>
    <m/>
    <n v="0.79999999999999993"/>
    <n v="0.77841666666666665"/>
    <n v="18.695180000000001"/>
    <n v="0"/>
    <n v="19"/>
    <s v="BASE DE DATOS"/>
  </r>
  <r>
    <s v="19"/>
    <x v="11"/>
    <s v="ELSM"/>
    <s v="XXXXXXXX"/>
    <s v="XXXXXXXX"/>
    <s v="EL"/>
    <s v="G1"/>
    <s v="S"/>
    <n v="9.6"/>
    <n v="9.3409999999999993"/>
    <n v="866.54"/>
    <n v="3694.19"/>
    <n v="4560.7299999999996"/>
    <n v="0"/>
    <n v="566.61"/>
    <n v="0.22"/>
    <n v="220"/>
    <m/>
    <x v="1"/>
    <s v="ELSMXXXXXXXXG1EL"/>
    <s v="Electro Sur Medio S. A."/>
    <s v="ELDUNAS"/>
    <x v="0"/>
    <s v="C. T. Pedregal"/>
    <x v="100"/>
    <s v="EL"/>
    <x v="0"/>
    <s v="G1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560.7299999999996"/>
    <n v="4.5607299999999995"/>
    <m/>
    <n v="1.0666666666666667"/>
    <n v="1.0378888888888889"/>
    <n v="18.774999999999999"/>
    <n v="0"/>
    <n v="19"/>
    <s v="BASE DE DATOS"/>
  </r>
  <r>
    <s v="19"/>
    <x v="11"/>
    <s v="ELSM"/>
    <s v="XXXXXXXX"/>
    <s v="XXXXXXXX"/>
    <s v="EL"/>
    <s v="G2"/>
    <s v="S"/>
    <n v="9.6"/>
    <n v="9.3409999999999993"/>
    <n v="884.03"/>
    <n v="3768.78"/>
    <n v="4652.8100000000004"/>
    <n v="0"/>
    <n v="568.9"/>
    <n v="0"/>
    <n v="275"/>
    <m/>
    <x v="1"/>
    <s v="ELSMXXXXXXXXG2EL"/>
    <s v="Electro Sur Medio S. A."/>
    <s v="ELDUNAS"/>
    <x v="0"/>
    <s v="C. T. Pedregal"/>
    <x v="100"/>
    <s v="EL"/>
    <x v="0"/>
    <s v="G2"/>
    <x v="0"/>
    <s v="Instalado"/>
    <s v="Operativo"/>
    <s v="Distribuidora"/>
    <x v="0"/>
    <x v="0"/>
    <s v="NO COES"/>
    <x v="0"/>
    <s v="Privado"/>
    <s v="ICA"/>
    <s v="ICA"/>
    <s v="CHINCHA"/>
    <s v="ALTO LARAN"/>
    <n v="0"/>
    <s v="Gas Natural"/>
    <n v="0"/>
    <n v="0"/>
    <n v="0"/>
    <x v="0"/>
    <s v="MWh"/>
    <n v="4652.8100000000004"/>
    <n v="4.6528100000000006"/>
    <m/>
    <n v="1.0666666666666667"/>
    <n v="1.0378888888888889"/>
    <n v="18.774999999999999"/>
    <n v="0"/>
    <n v="19"/>
    <s v="BASE DE DATOS"/>
  </r>
  <r>
    <s v="19"/>
    <x v="11"/>
    <s v="ENEDIS"/>
    <s v="53014599"/>
    <s v="53014599"/>
    <s v="EL"/>
    <s v="GRUPO PLACA ZQ-4288"/>
    <s v="S"/>
    <n v="0.17"/>
    <n v="0.15"/>
    <n v="2.1960000000000002"/>
    <n v="1.4179999999999999"/>
    <n v="3.6139999999999999"/>
    <n v="0"/>
    <n v="0"/>
    <n v="0"/>
    <n v="0"/>
    <m/>
    <x v="1"/>
    <s v="ENEDIS53014599GRUPO PLACA ZQ-4288EL"/>
    <s v="ENEL Distribución Perú S.A.A."/>
    <s v="ENEL DISTRIBUCION"/>
    <x v="21"/>
    <s v="C. T. Ravira-Pacaraos"/>
    <x v="78"/>
    <s v="EL"/>
    <x v="0"/>
    <s v="GRUPO PLACA ZQ-4288"/>
    <x v="0"/>
    <s v="Instalado"/>
    <s v="Operativo"/>
    <s v="Distribuidora"/>
    <x v="0"/>
    <x v="1"/>
    <s v="NO COES"/>
    <x v="0"/>
    <s v="Privado"/>
    <s v="LIMA"/>
    <s v="LIMA"/>
    <s v="HUARAL"/>
    <s v="PACARAOS"/>
    <n v="0"/>
    <s v="Diésel"/>
    <n v="0"/>
    <n v="0"/>
    <n v="0"/>
    <x v="0"/>
    <s v="MWh"/>
    <n v="3.6139999999999999"/>
    <n v="3.614E-3"/>
    <m/>
    <n v="8.5000000000000006E-2"/>
    <n v="7.4999999999999997E-2"/>
    <n v="0.52"/>
    <n v="0"/>
    <n v="43"/>
    <s v="BASE DE DATOS"/>
  </r>
  <r>
    <s v="19"/>
    <x v="11"/>
    <s v="EGEMSA"/>
    <s v="33005893"/>
    <s v="33005893"/>
    <s v="EL"/>
    <s v="ALCO 1"/>
    <s v="S"/>
    <n v="2.5"/>
    <n v="1.629"/>
    <n v="0"/>
    <n v="0"/>
    <n v="0"/>
    <n v="0"/>
    <n v="0"/>
    <n v="0"/>
    <n v="0"/>
    <m/>
    <x v="1"/>
    <s v="EGEMSA33005893ALCO 1EL"/>
    <s v="Emp. de Generaci¢n El‚ctrica Machu Picchu S. A."/>
    <s v="EGEMSA"/>
    <x v="11"/>
    <s v="C. T. Dolorespata-RetiradoCOES"/>
    <x v="63"/>
    <s v="EL"/>
    <x v="0"/>
    <s v="ALCO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3575000000000001"/>
    <n v="0"/>
    <n v="0"/>
    <n v="34"/>
    <s v="BASE DE DATOS"/>
  </r>
  <r>
    <s v="19"/>
    <x v="11"/>
    <s v="EGEMSA"/>
    <s v="33005893"/>
    <s v="33005893"/>
    <s v="EL"/>
    <s v="ALCO 2"/>
    <s v="S"/>
    <n v="2.5"/>
    <n v="1.7509999999999999"/>
    <n v="0"/>
    <n v="0"/>
    <n v="0"/>
    <n v="0"/>
    <n v="0"/>
    <n v="0"/>
    <n v="0"/>
    <m/>
    <x v="1"/>
    <s v="EGEMSA33005893ALCO 2EL"/>
    <s v="Emp. de Generaci¢n El‚ctrica Machu Picchu S. A."/>
    <s v="EGEMSA"/>
    <x v="11"/>
    <s v="C. T. Dolorespata-RetiradoCOES"/>
    <x v="63"/>
    <s v="EL"/>
    <x v="0"/>
    <s v="ALCO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91666666666667"/>
    <n v="0"/>
    <n v="0"/>
    <n v="34"/>
    <s v="BASE DE DATOS"/>
  </r>
  <r>
    <s v="19"/>
    <x v="11"/>
    <s v="EGEMSA"/>
    <s v="33005893"/>
    <s v="33005893"/>
    <s v="EL"/>
    <s v="G.MOTORS1"/>
    <s v="S"/>
    <n v="2.5"/>
    <n v="1.75"/>
    <n v="0"/>
    <n v="0"/>
    <n v="0"/>
    <n v="0"/>
    <n v="0"/>
    <n v="0"/>
    <n v="0"/>
    <m/>
    <x v="1"/>
    <s v="EGEMSA33005893G.MOTORS1EL"/>
    <s v="Emp. de Generaci¢n El‚ctrica Machu Picchu S. A."/>
    <s v="EGEMSA"/>
    <x v="11"/>
    <s v="C. T. Dolorespata-RetiradoCOES"/>
    <x v="63"/>
    <s v="EL"/>
    <x v="0"/>
    <s v="G.MOTORS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583333333333334"/>
    <n v="0"/>
    <n v="0"/>
    <n v="34"/>
    <s v="BASE DE DATOS"/>
  </r>
  <r>
    <s v="19"/>
    <x v="11"/>
    <s v="EGEMSA"/>
    <s v="33005893"/>
    <s v="33005893"/>
    <s v="EL"/>
    <s v="G.MOTORS2"/>
    <s v="S"/>
    <n v="2.5"/>
    <n v="1.829"/>
    <n v="0"/>
    <n v="0"/>
    <n v="0"/>
    <n v="0"/>
    <n v="0"/>
    <n v="0"/>
    <n v="0"/>
    <m/>
    <x v="1"/>
    <s v="EGEMSA33005893G.MOTORS2EL"/>
    <s v="Emp. de Generaci¢n El‚ctrica Machu Picchu S. A."/>
    <s v="EGEMSA"/>
    <x v="11"/>
    <s v="C. T. Dolorespata-RetiradoCOES"/>
    <x v="63"/>
    <s v="EL"/>
    <x v="0"/>
    <s v="G.MOTORS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5241666666666667"/>
    <n v="0"/>
    <n v="0"/>
    <n v="34"/>
    <s v="BASE DE DATOS"/>
  </r>
  <r>
    <s v="19"/>
    <x v="11"/>
    <s v="EGEMSA"/>
    <s v="33005893"/>
    <s v="33005893"/>
    <s v="EL"/>
    <s v="G.MOTORS3"/>
    <s v="S"/>
    <n v="2.5"/>
    <n v="1.732"/>
    <n v="0"/>
    <n v="0"/>
    <n v="0"/>
    <n v="0"/>
    <n v="0"/>
    <n v="0"/>
    <n v="0"/>
    <m/>
    <x v="1"/>
    <s v="EGEMSA33005893G.MOTORS3EL"/>
    <s v="Emp. de Generaci¢n El‚ctrica Machu Picchu S. A."/>
    <s v="EGEMSA"/>
    <x v="11"/>
    <s v="C. T. Dolorespata-RetiradoCOES"/>
    <x v="63"/>
    <s v="EL"/>
    <x v="0"/>
    <s v="G.MOTORS3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20833333333333334"/>
    <n v="0.14433333333333334"/>
    <n v="0"/>
    <n v="0"/>
    <n v="34"/>
    <s v="BASE DE DATOS"/>
  </r>
  <r>
    <s v="19"/>
    <x v="11"/>
    <s v="EGEMSA"/>
    <s v="33005893"/>
    <s v="33005893"/>
    <s v="EL"/>
    <s v="SULZER 1"/>
    <s v="S"/>
    <n v="1"/>
    <n v="0.88900000000000001"/>
    <n v="0"/>
    <n v="0"/>
    <n v="0"/>
    <n v="0"/>
    <n v="0"/>
    <n v="0"/>
    <n v="0"/>
    <m/>
    <x v="1"/>
    <s v="EGEMSA33005893SULZER 1EL"/>
    <s v="Emp. de Generaci¢n El‚ctrica Machu Picchu S. A."/>
    <s v="EGEMSA"/>
    <x v="11"/>
    <s v="C. T. Dolorespata-RetiradoCOES"/>
    <x v="63"/>
    <s v="EL"/>
    <x v="0"/>
    <s v="SULZER 1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8.3333333333333329E-2"/>
    <n v="7.4083333333333334E-2"/>
    <n v="0"/>
    <n v="0"/>
    <n v="34"/>
    <s v="BASE DE DATOS"/>
  </r>
  <r>
    <s v="19"/>
    <x v="11"/>
    <s v="EGEMSA"/>
    <s v="33005893"/>
    <s v="33005893"/>
    <s v="EL"/>
    <s v="SULZER 2"/>
    <s v="S"/>
    <n v="2.12"/>
    <n v="1.87"/>
    <n v="0"/>
    <n v="0"/>
    <n v="0"/>
    <n v="0"/>
    <n v="0"/>
    <n v="0"/>
    <n v="0"/>
    <m/>
    <x v="1"/>
    <s v="EGEMSA33005893SULZER 2EL"/>
    <s v="Emp. de Generaci¢n El‚ctrica Machu Picchu S. A."/>
    <s v="EGEMSA"/>
    <x v="11"/>
    <s v="C. T. Dolorespata-RetiradoCOES"/>
    <x v="63"/>
    <s v="EL"/>
    <x v="0"/>
    <s v="SULZER 2"/>
    <x v="0"/>
    <s v="Instalado"/>
    <s v="Operativo"/>
    <s v="Generadora"/>
    <x v="0"/>
    <x v="0"/>
    <s v="NO COES"/>
    <x v="0"/>
    <s v="Estatal"/>
    <s v="CUSCO"/>
    <s v="CUSCO"/>
    <s v="CUZCO"/>
    <s v="SANTIAGO"/>
    <n v="0"/>
    <s v="Diésel"/>
    <n v="0"/>
    <n v="0"/>
    <n v="0"/>
    <x v="0"/>
    <s v="MWh"/>
    <n v="0"/>
    <n v="0"/>
    <m/>
    <n v="0.17666666666666667"/>
    <n v="0.15583333333333335"/>
    <n v="0"/>
    <n v="0"/>
    <n v="34"/>
    <s v="BASE DE DATOS"/>
  </r>
  <r>
    <s v="19"/>
    <x v="11"/>
    <s v="CEVER2"/>
    <s v="33021893"/>
    <s v="33021893"/>
    <s v="EL"/>
    <s v="Grupo 4"/>
    <s v="S"/>
    <n v="0.68"/>
    <n v="0.50900000000000001"/>
    <n v="0"/>
    <n v="0"/>
    <n v="0"/>
    <n v="0"/>
    <n v="0"/>
    <n v="0"/>
    <n v="0"/>
    <m/>
    <x v="1"/>
    <s v="CEVER233021893Grupo 4EL"/>
    <s v="Sociedad Minera Cerro Verde S.A."/>
    <s v="CERRO VERDE"/>
    <x v="9"/>
    <s v="C. T. Cerro Verde"/>
    <x v="58"/>
    <s v="EL"/>
    <x v="0"/>
    <s v="Grupo 4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8.5000000000000006E-2"/>
    <n v="6.3625000000000001E-2"/>
    <n v="0"/>
    <n v="0"/>
    <n v="78"/>
    <s v="BASE DE DATOS"/>
  </r>
  <r>
    <s v="19"/>
    <x v="11"/>
    <s v="CEVER2"/>
    <s v="33021893"/>
    <s v="33021893"/>
    <s v="EL"/>
    <s v="Grupo 5"/>
    <s v="S"/>
    <n v="1.825"/>
    <n v="1.2170000000000001"/>
    <n v="0"/>
    <n v="0"/>
    <n v="0"/>
    <n v="0"/>
    <n v="0"/>
    <n v="0"/>
    <n v="0"/>
    <m/>
    <x v="1"/>
    <s v="CEVER233021893Grupo 5EL"/>
    <s v="Sociedad Minera Cerro Verde S.A."/>
    <s v="CERRO VERDE"/>
    <x v="9"/>
    <s v="C. T. Cerro Verde"/>
    <x v="58"/>
    <s v="EL"/>
    <x v="0"/>
    <s v="Grupo 5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0.22812499999999999"/>
    <n v="0.15212500000000001"/>
    <n v="0"/>
    <n v="0"/>
    <n v="78"/>
    <s v="BASE DE DATOS"/>
  </r>
  <r>
    <s v="19"/>
    <x v="11"/>
    <s v="CEVER2"/>
    <s v="33021893"/>
    <s v="33021893"/>
    <s v="TG"/>
    <s v="TG1"/>
    <s v="S"/>
    <n v="19.399999999999999"/>
    <n v="14.82"/>
    <n v="0"/>
    <n v="0"/>
    <n v="0"/>
    <n v="0"/>
    <n v="0"/>
    <n v="0"/>
    <n v="0"/>
    <m/>
    <x v="1"/>
    <s v="CEVER233021893TG1TG"/>
    <s v="Sociedad Minera Cerro Verde S.A."/>
    <s v="CERRO VERDE"/>
    <x v="9"/>
    <s v="C. T. Cerro Verde"/>
    <x v="58"/>
    <s v="TG"/>
    <x v="3"/>
    <s v="TG1"/>
    <x v="0"/>
    <s v="Instalado"/>
    <s v="Operativo"/>
    <s v="Generadora"/>
    <x v="0"/>
    <x v="0"/>
    <s v="NO COES"/>
    <x v="0"/>
    <s v="Privado"/>
    <s v="AREQUIPA"/>
    <s v="AREQUIPA"/>
    <s v="AREQUIPA "/>
    <s v="UCHUMAYO"/>
    <n v="0"/>
    <s v="Diésel"/>
    <n v="0"/>
    <n v="0"/>
    <n v="0"/>
    <x v="0"/>
    <s v="MWh"/>
    <n v="0"/>
    <n v="0"/>
    <m/>
    <n v="1.7636363636363634"/>
    <n v="1.3472727272727274"/>
    <n v="0"/>
    <n v="0"/>
    <n v="78"/>
    <s v="BASE DE DATOS"/>
  </r>
  <r>
    <s v="19"/>
    <x v="11"/>
    <s v="CEVER2"/>
    <s v="33359615"/>
    <s v="33359615"/>
    <s v="TG"/>
    <s v="TG1"/>
    <s v="S"/>
    <n v="181.3"/>
    <n v="177.999"/>
    <n v="0"/>
    <n v="0"/>
    <n v="0"/>
    <n v="6.8"/>
    <n v="0"/>
    <n v="0"/>
    <n v="0.66"/>
    <m/>
    <x v="1"/>
    <s v="CEVER233359615TG1TG"/>
    <s v="Sociedad Minera Cerro Verde S.A."/>
    <s v="CERRO VERDE"/>
    <x v="9"/>
    <s v="C. T. Recka"/>
    <x v="59"/>
    <s v="TG"/>
    <x v="3"/>
    <s v="TG-1"/>
    <x v="0"/>
    <s v="Instalado"/>
    <s v="Operativo"/>
    <s v="Generadora"/>
    <x v="0"/>
    <x v="0"/>
    <s v="COES"/>
    <x v="0"/>
    <s v="Privado"/>
    <s v="LAMBAYEQUE"/>
    <s v="LAMBAYEQUE"/>
    <s v="CHICLAYO"/>
    <s v="REQUE"/>
    <n v="0"/>
    <s v="Diésel"/>
    <n v="0"/>
    <n v="0"/>
    <n v="0"/>
    <x v="0"/>
    <s v="MWh"/>
    <n v="0"/>
    <n v="0"/>
    <m/>
    <n v="15.108333333333334"/>
    <n v="14.83325"/>
    <n v="183.35400000000001"/>
    <n v="0"/>
    <n v="78"/>
    <s v="BASE DE DATOS"/>
  </r>
  <r>
    <s v="19"/>
    <x v="11"/>
    <s v="SAMAYI"/>
    <s v="33357314"/>
    <s v="33357314"/>
    <s v="TG"/>
    <s v="TG1"/>
    <s v="S"/>
    <n v="176.34899999999999"/>
    <n v="176.34899999999999"/>
    <n v="0"/>
    <n v="0"/>
    <n v="0"/>
    <n v="0"/>
    <n v="0"/>
    <n v="0"/>
    <n v="0"/>
    <m/>
    <x v="1"/>
    <s v="SAMAYI33357314TG1TG"/>
    <s v="Samay I  S.A."/>
    <s v="SAMAY"/>
    <x v="17"/>
    <s v="C.T. Puerto Bravo"/>
    <x v="74"/>
    <s v="TG"/>
    <x v="3"/>
    <s v="TG1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695749999999999"/>
    <n v="530.029"/>
    <n v="0"/>
    <n v="73"/>
    <s v="BASE DE DATOS"/>
  </r>
  <r>
    <s v="19"/>
    <x v="11"/>
    <s v="SAMAYI"/>
    <s v="33357314"/>
    <s v="33357314"/>
    <s v="TG"/>
    <s v="TG2"/>
    <s v="S"/>
    <n v="177.428"/>
    <n v="177.428"/>
    <n v="0"/>
    <n v="0"/>
    <n v="0"/>
    <n v="0"/>
    <n v="0"/>
    <n v="0"/>
    <n v="0"/>
    <m/>
    <x v="1"/>
    <s v="SAMAYI33357314TG2TG"/>
    <s v="Samay I  S.A."/>
    <s v="SAMAY"/>
    <x v="17"/>
    <s v="C.T. Puerto Bravo"/>
    <x v="74"/>
    <s v="TG"/>
    <x v="3"/>
    <s v="TG2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0"/>
    <n v="0"/>
    <m/>
    <n v="12.833333333333334"/>
    <n v="14.785666666666666"/>
    <n v="530.029"/>
    <n v="0"/>
    <n v="73"/>
    <s v="BASE DE DATOS"/>
  </r>
  <r>
    <s v="19"/>
    <x v="11"/>
    <s v="SAMAYI"/>
    <s v="33357314"/>
    <s v="33357314"/>
    <s v="TG"/>
    <s v="TG3"/>
    <s v="S"/>
    <n v="176.25200000000001"/>
    <n v="176.25200000000001"/>
    <n v="0"/>
    <n v="376.76799999999997"/>
    <n v="376.76799999999997"/>
    <n v="0"/>
    <n v="2.42"/>
    <n v="0"/>
    <n v="0"/>
    <m/>
    <x v="1"/>
    <s v="SAMAYI33357314TG3TG"/>
    <s v="Samay I  S.A."/>
    <s v="SAMAY"/>
    <x v="17"/>
    <s v="C.T. Puerto Bravo"/>
    <x v="74"/>
    <s v="TG"/>
    <x v="3"/>
    <s v="TG3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76.76799999999997"/>
    <n v="0.37676799999999999"/>
    <m/>
    <n v="12.833333333333334"/>
    <n v="14.687666666666667"/>
    <n v="530.029"/>
    <n v="0"/>
    <n v="73"/>
    <s v="BASE DE DATOS"/>
  </r>
  <r>
    <s v="19"/>
    <x v="11"/>
    <s v="SAMAYI"/>
    <s v="33357314"/>
    <s v="33357314"/>
    <s v="TG"/>
    <s v="TG4"/>
    <s v="S"/>
    <n v="178.244"/>
    <n v="178.244"/>
    <n v="397.178"/>
    <n v="0"/>
    <n v="397.178"/>
    <n v="0"/>
    <n v="2.57"/>
    <n v="0"/>
    <n v="0"/>
    <m/>
    <x v="1"/>
    <s v="SAMAYI33357314TG4TG"/>
    <s v="Samay I  S.A."/>
    <s v="SAMAY"/>
    <x v="17"/>
    <s v="C.T. Puerto Bravo"/>
    <x v="74"/>
    <s v="TG"/>
    <x v="3"/>
    <s v="TG4"/>
    <x v="0"/>
    <s v="Instalado"/>
    <s v="Operativo"/>
    <s v="Generadora"/>
    <x v="0"/>
    <x v="0"/>
    <s v="COES"/>
    <x v="0"/>
    <s v="Privado"/>
    <s v="AREQUIPA"/>
    <s v="AREQUIPA"/>
    <s v="ISLAY"/>
    <s v="MOLLLENDO"/>
    <n v="0"/>
    <s v="Diésel"/>
    <n v="0"/>
    <n v="0"/>
    <n v="0"/>
    <x v="0"/>
    <s v="MWh"/>
    <n v="397.178"/>
    <n v="0.39717799999999998"/>
    <m/>
    <n v="12.833333333333334"/>
    <n v="14.853666666666667"/>
    <n v="530.029"/>
    <n v="0"/>
    <n v="73"/>
    <s v="BASE DE DATOS"/>
  </r>
  <r>
    <s v="19"/>
    <x v="11"/>
    <s v="TCHILC"/>
    <s v="33180209"/>
    <s v="33180209"/>
    <s v="CC"/>
    <s v="G1"/>
    <s v="S"/>
    <n v="300"/>
    <n v="209.65"/>
    <n v="15681.842000000001"/>
    <n v="69948.182000000001"/>
    <n v="85630.024000000005"/>
    <n v="426.38"/>
    <n v="290"/>
    <n v="0"/>
    <n v="5"/>
    <m/>
    <x v="1"/>
    <s v="TCHILC33180209G1CC"/>
    <s v="TERMOCHILCA S.A.C."/>
    <s v="TERMOCHILCA"/>
    <x v="33"/>
    <s v="C.T.SANTO DOMINGO DE LOS OLLER"/>
    <x v="111"/>
    <s v="TG"/>
    <x v="4"/>
    <s v="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5630.024000000005"/>
    <n v="85.630024000000006"/>
    <m/>
    <n v="25"/>
    <n v="24.999166666666667"/>
    <n v="305.48500000000001"/>
    <n v="0"/>
    <n v="81"/>
    <s v="BASE DE DATOS"/>
  </r>
  <r>
    <s v="19"/>
    <x v="11"/>
    <s v="TSELVA"/>
    <s v="33051895"/>
    <s v="33051895"/>
    <s v="TG"/>
    <s v="TG1"/>
    <s v="S"/>
    <n v="101.32"/>
    <n v="90.051000000000002"/>
    <n v="0"/>
    <n v="0"/>
    <n v="0"/>
    <n v="0"/>
    <n v="0"/>
    <n v="0"/>
    <n v="0"/>
    <m/>
    <x v="1"/>
    <s v="TSELVA33051895TG1TG"/>
    <s v="TERMOSELVA S.R.L."/>
    <s v="TERMOSELVA"/>
    <x v="20"/>
    <s v="C. T. AGUAYTIA"/>
    <x v="77"/>
    <s v="TG"/>
    <x v="3"/>
    <s v="TG1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0"/>
    <n v="0"/>
    <m/>
    <n v="8.4433333333333334"/>
    <n v="7.5042499999999999"/>
    <n v="378.50200000000001"/>
    <n v="0"/>
    <n v="82"/>
    <s v="BASE DE DATOS"/>
  </r>
  <r>
    <s v="19"/>
    <x v="11"/>
    <s v="TSELVA"/>
    <s v="33051895"/>
    <s v="33051895"/>
    <s v="TG"/>
    <s v="TG2"/>
    <s v="S"/>
    <n v="101.32"/>
    <n v="85.995999999999995"/>
    <n v="376.73200000000003"/>
    <n v="1292.221"/>
    <n v="1668.953"/>
    <n v="0"/>
    <n v="24.22"/>
    <n v="0"/>
    <n v="0"/>
    <m/>
    <x v="1"/>
    <s v="TSELVA33051895TG2TG"/>
    <s v="TERMOSELVA S.R.L."/>
    <s v="TERMOSELVA"/>
    <x v="20"/>
    <s v="C. T. AGUAYTIA"/>
    <x v="77"/>
    <s v="TG"/>
    <x v="3"/>
    <s v="TG2"/>
    <x v="0"/>
    <s v="Instalado"/>
    <s v="Operativo"/>
    <s v="Generadora"/>
    <x v="0"/>
    <x v="0"/>
    <s v="COES"/>
    <x v="0"/>
    <s v="Privado"/>
    <s v="UCAYALI"/>
    <s v="UCAYALI"/>
    <s v="PADRE ABAD"/>
    <s v="PADRE ABAD"/>
    <n v="0"/>
    <s v="Gas Natural"/>
    <n v="0"/>
    <n v="0"/>
    <n v="0"/>
    <x v="0"/>
    <s v="MWh"/>
    <n v="1668.953"/>
    <n v="1.6689529999999999"/>
    <m/>
    <n v="8.4433333333333334"/>
    <n v="7.1663333333333332"/>
    <n v="378.50200000000001"/>
    <n v="0"/>
    <n v="82"/>
    <s v="BASE DE DATOS"/>
  </r>
  <r>
    <s v="19"/>
    <x v="11"/>
    <s v="PRFGET"/>
    <s v="33330013"/>
    <s v="33330013"/>
    <s v="TG"/>
    <s v="GT 1"/>
    <s v="S"/>
    <n v="225"/>
    <n v="215.93"/>
    <n v="0"/>
    <n v="0"/>
    <n v="0"/>
    <n v="0"/>
    <n v="0.5"/>
    <n v="0"/>
    <n v="0"/>
    <m/>
    <x v="1"/>
    <s v="PRFGET33330013GT 1TG"/>
    <s v="Planta de Reserva Fr¡a Generaci¢n Eten S.A."/>
    <s v="PRF ETEN"/>
    <x v="23"/>
    <s v="C.T. RF de Generacion Eten"/>
    <x v="82"/>
    <s v="TG"/>
    <x v="3"/>
    <s v="GT 1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18.75"/>
    <n v="17.994166666666668"/>
    <n v="10.44"/>
    <n v="0"/>
    <n v="71"/>
    <s v="BASE DE DATOS"/>
  </r>
  <r>
    <s v="19"/>
    <x v="11"/>
    <s v="PRFGET"/>
    <s v="33330013"/>
    <s v="33330013"/>
    <s v="EL"/>
    <s v="GT 2"/>
    <s v="S"/>
    <n v="8.44"/>
    <n v="7.93"/>
    <n v="0"/>
    <n v="2.5139999999999998"/>
    <n v="2.5139999999999998"/>
    <n v="0"/>
    <n v="0.35"/>
    <n v="0"/>
    <n v="0"/>
    <m/>
    <x v="1"/>
    <s v="PRFGET33330013GT 2EL"/>
    <s v="Planta de Reserva Fr¡a Generaci¢n Eten S.A."/>
    <s v="PRF ETEN"/>
    <x v="23"/>
    <s v="C.T. RF de Generacion Eten"/>
    <x v="82"/>
    <s v="EL"/>
    <x v="0"/>
    <s v="GT 2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2.5139999999999998"/>
    <n v="2.5139999999999997E-3"/>
    <m/>
    <n v="0.70333333333333325"/>
    <n v="0.66083333333333327"/>
    <n v="10.44"/>
    <n v="0"/>
    <n v="71"/>
    <s v="BASE DE DATOS"/>
  </r>
  <r>
    <s v="19"/>
    <x v="11"/>
    <s v="PRFGET"/>
    <s v="33330013"/>
    <s v="33330013"/>
    <s v="EL"/>
    <s v="Unid. de Emergencia"/>
    <s v="S"/>
    <n v="2.19"/>
    <n v="2.19"/>
    <n v="0"/>
    <n v="0"/>
    <n v="0"/>
    <n v="0"/>
    <n v="0"/>
    <n v="0"/>
    <n v="0"/>
    <m/>
    <x v="1"/>
    <s v="PRFGET33330013Unid. de EmergenciaEL"/>
    <s v="Planta de Reserva Fr¡a Generaci¢n Eten S.A."/>
    <s v="PRF ETEN"/>
    <x v="23"/>
    <s v="C.T. RF de Generacion Eten"/>
    <x v="82"/>
    <s v="EL"/>
    <x v="0"/>
    <s v="UNID. DE EMERGENCIA"/>
    <x v="0"/>
    <s v="Instalado"/>
    <s v="Operativo"/>
    <s v="Generadora"/>
    <x v="0"/>
    <x v="0"/>
    <s v="COES"/>
    <x v="0"/>
    <s v="Privado"/>
    <s v="LAMBAYEQUE"/>
    <s v="LAMBAYEQUE"/>
    <s v="CHICLAYO"/>
    <s v="ÉTEN"/>
    <n v="0"/>
    <s v="Diésel"/>
    <n v="0"/>
    <n v="0"/>
    <n v="0"/>
    <x v="0"/>
    <s v="MWh"/>
    <n v="0"/>
    <n v="0"/>
    <m/>
    <n v="0.1825"/>
    <n v="0.1825"/>
    <n v="10.44"/>
    <n v="0"/>
    <n v="71"/>
    <s v="BASE DE DATOS"/>
  </r>
  <r>
    <s v="19"/>
    <x v="11"/>
    <s v="FENIXP"/>
    <s v="33162508"/>
    <s v="33162508"/>
    <s v="CC"/>
    <s v="TG11"/>
    <s v="S"/>
    <n v="193.4"/>
    <n v="190.15199999999999"/>
    <n v="21311.416000000001"/>
    <n v="96485.698999999993"/>
    <n v="117797.11500000001"/>
    <n v="0"/>
    <n v="692.25"/>
    <n v="51.75"/>
    <n v="0"/>
    <m/>
    <x v="1"/>
    <s v="FENIXP33162508TG11CC"/>
    <s v="FENIX POWER PERU S.A."/>
    <s v="FÉNIX POWER"/>
    <x v="15"/>
    <s v="Central Termica Fenix"/>
    <x v="71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17797.11500000001"/>
    <n v="117.79711500000001"/>
    <m/>
    <n v="16.116666666666667"/>
    <n v="15.845999999999998"/>
    <n v="566.31399999999996"/>
    <n v="-1.4551915228366852E-11"/>
    <n v="49"/>
    <s v="BASE DE DATOS"/>
  </r>
  <r>
    <s v="19"/>
    <x v="11"/>
    <s v="FENIXP"/>
    <s v="33162508"/>
    <s v="33162508"/>
    <s v="CC"/>
    <s v="TG12"/>
    <s v="S"/>
    <n v="193.4"/>
    <n v="187.631"/>
    <n v="0"/>
    <n v="0"/>
    <n v="0"/>
    <n v="744"/>
    <n v="0"/>
    <n v="0"/>
    <n v="0"/>
    <m/>
    <x v="1"/>
    <s v="FENIXP33162508TG12CC"/>
    <s v="FENIX POWER PERU S.A."/>
    <s v="FÉNIX POWER"/>
    <x v="15"/>
    <s v="Central Termica Fenix"/>
    <x v="71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0"/>
    <n v="0"/>
    <m/>
    <n v="16.116666666666667"/>
    <n v="15.635916666666667"/>
    <n v="566.31399999999996"/>
    <n v="0"/>
    <n v="49"/>
    <s v="BASE DE DATOS"/>
  </r>
  <r>
    <s v="19"/>
    <x v="11"/>
    <s v="FENIXP"/>
    <s v="33162508"/>
    <s v="33162508"/>
    <s v="CC"/>
    <s v="TV10"/>
    <s v="S"/>
    <n v="192"/>
    <n v="189.40899999999999"/>
    <n v="10735.093999999999"/>
    <n v="49580.173999999999"/>
    <n v="60315.267999999996"/>
    <n v="0"/>
    <n v="688.25"/>
    <n v="55.75"/>
    <n v="0"/>
    <m/>
    <x v="1"/>
    <s v="FENIXP33162508TV10CC"/>
    <s v="FENIX POWER PERU S.A."/>
    <s v="FÉNIX POWER"/>
    <x v="15"/>
    <s v="Central Termica Fenix"/>
    <x v="71"/>
    <s v="TV"/>
    <x v="4"/>
    <s v="TV10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0315.267999999996"/>
    <n v="60.315267999999996"/>
    <m/>
    <n v="16"/>
    <n v="15.784083333333333"/>
    <n v="566.31399999999996"/>
    <n v="0"/>
    <n v="49"/>
    <s v="BASE DE DATOS"/>
  </r>
  <r>
    <s v="19"/>
    <x v="11"/>
    <s v="ELP"/>
    <s v="33034695"/>
    <s v="33034695"/>
    <s v="EL"/>
    <s v="MAK-1"/>
    <s v="S"/>
    <n v="9.34"/>
    <n v="8.9960000000000004"/>
    <n v="0"/>
    <n v="0"/>
    <n v="0"/>
    <n v="744"/>
    <n v="0"/>
    <n v="0"/>
    <n v="0"/>
    <m/>
    <x v="1"/>
    <s v="ELP33034695MAK-1EL"/>
    <s v="Electroper£ S. A."/>
    <s v="ELP"/>
    <x v="12"/>
    <s v="Nueva C. T. Tumbes"/>
    <x v="65"/>
    <s v="EL"/>
    <x v="0"/>
    <s v="MAK-1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496666666666667"/>
    <n v="17.510000000000002"/>
    <n v="0"/>
    <n v="28"/>
    <s v="BASE DE DATOS"/>
  </r>
  <r>
    <s v="19"/>
    <x v="11"/>
    <s v="ELP"/>
    <s v="33034695"/>
    <s v="33034695"/>
    <s v="EL"/>
    <s v="MAK-2"/>
    <s v="S"/>
    <n v="9.34"/>
    <n v="8.5570000000000004"/>
    <n v="0"/>
    <n v="0"/>
    <n v="0"/>
    <n v="744"/>
    <n v="0"/>
    <n v="0"/>
    <n v="0"/>
    <m/>
    <x v="1"/>
    <s v="ELP33034695MAK-2EL"/>
    <s v="Electroper£ S. A."/>
    <s v="ELP"/>
    <x v="12"/>
    <s v="Nueva C. T. Tumbes"/>
    <x v="65"/>
    <s v="EL"/>
    <x v="0"/>
    <s v="MAK-2"/>
    <x v="0"/>
    <s v="Instalado"/>
    <s v="Operativo"/>
    <s v="Generadora"/>
    <x v="0"/>
    <x v="0"/>
    <s v="COES"/>
    <x v="0"/>
    <s v="Estatal"/>
    <s v="TUMBES"/>
    <s v="TUMBES"/>
    <s v="CONTRALMIRANTE VILLAR"/>
    <s v="ZORRITOS"/>
    <n v="0"/>
    <s v="Diésel"/>
    <n v="0"/>
    <n v="0"/>
    <n v="0"/>
    <x v="0"/>
    <s v="MWh"/>
    <n v="0"/>
    <n v="0"/>
    <m/>
    <n v="0.77833333333333332"/>
    <n v="0.7130833333333334"/>
    <n v="17.510000000000002"/>
    <n v="0"/>
    <n v="28"/>
    <s v="BASE DE DATOS"/>
  </r>
  <r>
    <s v="19"/>
    <x v="11"/>
    <s v="IENEPE"/>
    <s v="33362415"/>
    <s v="33362415"/>
    <s v="EL"/>
    <s v="G1-G25"/>
    <s v="S"/>
    <n v="45.63"/>
    <n v="40.6"/>
    <n v="0"/>
    <n v="3.77"/>
    <n v="3.77"/>
    <n v="0"/>
    <n v="2.4900000000000002"/>
    <n v="0"/>
    <n v="0"/>
    <m/>
    <x v="1"/>
    <s v="IENEPE33362415G1-G25EL"/>
    <s v="Infraestructura y Energía del Perú S.A.C."/>
    <s v="INFRAESTRUCTURA"/>
    <x v="24"/>
    <s v="C.T. RF PUCALLPA"/>
    <x v="83"/>
    <s v="EL"/>
    <x v="0"/>
    <s v="G1-G25"/>
    <x v="0"/>
    <s v="Instalado"/>
    <s v="Operativo"/>
    <s v="Generadora"/>
    <x v="0"/>
    <x v="0"/>
    <s v="COES"/>
    <x v="0"/>
    <s v="Privado"/>
    <s v="UCAYALI"/>
    <s v="UCAYALI"/>
    <s v="CORONEL PORTILLO"/>
    <s v="YARINACOCHA"/>
    <n v="0"/>
    <s v="Diésel"/>
    <n v="0"/>
    <n v="0"/>
    <n v="0"/>
    <x v="0"/>
    <s v="MWh"/>
    <n v="3.77"/>
    <n v="3.7699999999999999E-3"/>
    <m/>
    <n v="3.8025000000000002"/>
    <n v="3.3833333333333333"/>
    <s v="-"/>
    <n v="0"/>
    <n v="61"/>
    <s v="BASE DE DATOS"/>
  </r>
  <r>
    <s v="19"/>
    <x v="11"/>
    <s v="IENEPE"/>
    <s v="33362515"/>
    <s v="33362515"/>
    <s v="EL"/>
    <s v="G1-G11"/>
    <s v="S"/>
    <n v="20.079999999999998"/>
    <n v="18.25"/>
    <n v="30.3"/>
    <n v="91.45"/>
    <n v="121.75"/>
    <n v="0"/>
    <n v="11.07"/>
    <n v="0"/>
    <n v="0"/>
    <m/>
    <x v="1"/>
    <s v="IENEPE33362515G1-G11EL"/>
    <s v="Infraestructura y Energía del Perú S.A.C."/>
    <s v="INFRAESTRUCTURA"/>
    <x v="24"/>
    <s v="C.T. RF PUERTO MALDONADO"/>
    <x v="84"/>
    <s v="EL"/>
    <x v="0"/>
    <s v="G1-G11"/>
    <x v="0"/>
    <s v="Instalado"/>
    <s v="Operativo"/>
    <s v="Generadora"/>
    <x v="0"/>
    <x v="0"/>
    <s v="COES"/>
    <x v="0"/>
    <s v="Privado"/>
    <s v="MADRE DE DIOS"/>
    <s v="MADRE DE DIOS"/>
    <s v="TAMBOPATA"/>
    <s v="TAMBOPATA"/>
    <n v="0"/>
    <s v="Diésel"/>
    <n v="0"/>
    <n v="0"/>
    <n v="0"/>
    <x v="0"/>
    <s v="MWh"/>
    <n v="121.75"/>
    <n v="0.12175"/>
    <m/>
    <n v="1.6733333333333331"/>
    <n v="1.5208333333333333"/>
    <s v="-"/>
    <n v="0"/>
    <n v="61"/>
    <s v="BASE DE DATOS"/>
  </r>
  <r>
    <s v="19"/>
    <x v="11"/>
    <s v="KALLPA"/>
    <s v="33145006"/>
    <s v="33145006"/>
    <s v="TG"/>
    <s v="TG1"/>
    <s v="S"/>
    <n v="187.07300000000001"/>
    <n v="187.07300000000001"/>
    <n v="13709.913"/>
    <n v="47465.057000000001"/>
    <n v="61174.97"/>
    <m/>
    <m/>
    <n v="0"/>
    <n v="0"/>
    <m/>
    <x v="1"/>
    <s v="KALLPA33145006TG1TG"/>
    <s v="Kallpa Generaci¢n S.A."/>
    <s v="KALLPA"/>
    <x v="16"/>
    <s v="C.T. Kallpa"/>
    <x v="72"/>
    <s v="TG"/>
    <x v="4"/>
    <s v="TG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1174.97"/>
    <n v="61.174970000000002"/>
    <m/>
    <n v="15"/>
    <n v="15.589416666666667"/>
    <n v="863.41700000000003"/>
    <n v="0"/>
    <n v="63"/>
    <s v="BASE DE DATOS"/>
  </r>
  <r>
    <s v="19"/>
    <x v="11"/>
    <s v="KALLPA"/>
    <s v="33145006"/>
    <s v="33145006"/>
    <s v="TG"/>
    <s v="TG2"/>
    <s v="S"/>
    <n v="191.429"/>
    <n v="191.429"/>
    <n v="6145.6850000000004"/>
    <n v="26819.123"/>
    <n v="32964.807999999997"/>
    <m/>
    <m/>
    <n v="0"/>
    <n v="0"/>
    <m/>
    <x v="1"/>
    <s v="KALLPA33145006TG2TG"/>
    <s v="Kallpa Generaci¢n S.A."/>
    <s v="KALLPA"/>
    <x v="16"/>
    <s v="C.T. Kallpa"/>
    <x v="72"/>
    <s v="TG"/>
    <x v="4"/>
    <s v="TG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32964.807999999997"/>
    <n v="32.964807999999998"/>
    <m/>
    <n v="18"/>
    <n v="15.952416666666666"/>
    <n v="863.41700000000003"/>
    <n v="0"/>
    <n v="63"/>
    <s v="BASE DE DATOS"/>
  </r>
  <r>
    <s v="19"/>
    <x v="11"/>
    <s v="KALLPA"/>
    <s v="33145006"/>
    <s v="33145006"/>
    <s v="TG"/>
    <s v="TG3"/>
    <s v="S"/>
    <n v="193.74799999999999"/>
    <n v="193.74799999999999"/>
    <n v="13466.991"/>
    <n v="54828.271000000001"/>
    <n v="68295.262000000002"/>
    <n v="0"/>
    <m/>
    <n v="0"/>
    <n v="0"/>
    <m/>
    <x v="1"/>
    <s v="KALLPA33145006TG3TG"/>
    <s v="Kallpa Generaci¢n S.A."/>
    <s v="KALLPA"/>
    <x v="16"/>
    <s v="C.T. Kallpa"/>
    <x v="72"/>
    <s v="TG"/>
    <x v="4"/>
    <s v="TG3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68295.262000000002"/>
    <n v="68.295262000000008"/>
    <m/>
    <n v="19.416666666666668"/>
    <n v="16.145666666666667"/>
    <n v="863.41700000000003"/>
    <n v="0"/>
    <n v="63"/>
    <s v="BASE DE DATOS"/>
  </r>
  <r>
    <s v="19"/>
    <x v="11"/>
    <s v="KALLPA"/>
    <s v="33170108"/>
    <s v="33170108"/>
    <s v="TG"/>
    <s v="TG5"/>
    <s v="S"/>
    <n v="195.428"/>
    <n v="195.428"/>
    <n v="9218.9629999999997"/>
    <n v="15866.013000000001"/>
    <n v="25084.975999999999"/>
    <m/>
    <m/>
    <n v="0"/>
    <n v="0"/>
    <m/>
    <x v="1"/>
    <s v="KALLPA33170108TG5TG"/>
    <s v="Kallpa Generaci¢n S.A."/>
    <s v="KALLPA"/>
    <x v="16"/>
    <s v="C.T. Las Flores"/>
    <x v="73"/>
    <s v="TG"/>
    <x v="3"/>
    <s v="TG-5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25084.975999999999"/>
    <n v="25.084975999999997"/>
    <m/>
    <n v="16.041666666666668"/>
    <n v="16.285666666666668"/>
    <n v="195.428"/>
    <n v="3.637978807091713E-12"/>
    <n v="63"/>
    <s v="BASE DE DATOS"/>
  </r>
  <r>
    <s v="19"/>
    <x v="11"/>
    <s v="KALLPA"/>
    <s v="33145006"/>
    <s v="33145006"/>
    <s v="TV"/>
    <s v="TV"/>
    <s v="S"/>
    <n v="291.16699999999997"/>
    <n v="291.16699999999997"/>
    <n v="15897.384"/>
    <n v="71607.123000000007"/>
    <n v="87504.506999999998"/>
    <n v="0"/>
    <m/>
    <n v="0"/>
    <n v="0"/>
    <m/>
    <x v="1"/>
    <s v="KALLPA33145006TVTV"/>
    <s v="Kallpa Generaci¢n S.A."/>
    <s v="KALLPA"/>
    <x v="16"/>
    <s v="C.T. Kallpa"/>
    <x v="72"/>
    <s v="TV"/>
    <x v="4"/>
    <s v="TV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7504.506999999998"/>
    <n v="87.504507000000004"/>
    <m/>
    <n v="29.166666666666668"/>
    <n v="24.263916666666663"/>
    <n v="863.41700000000003"/>
    <n v="1.4551915228366852E-11"/>
    <n v="63"/>
    <s v="BASE DE DATOS"/>
  </r>
  <r>
    <s v="19"/>
    <x v="11"/>
    <s v="ELNO"/>
    <s v="33034294"/>
    <s v="33034294"/>
    <s v="EL"/>
    <s v="SKODA 1"/>
    <s v="S"/>
    <n v="1"/>
    <n v="0.85"/>
    <n v="0"/>
    <n v="0"/>
    <n v="0"/>
    <n v="0"/>
    <n v="0"/>
    <n v="0"/>
    <n v="0"/>
    <m/>
    <x v="1"/>
    <s v="ELNO33034294SKODA 1EL"/>
    <s v="Electro Nor Oeste S. A."/>
    <s v="ELNO"/>
    <x v="30"/>
    <s v="C. T. Sechura"/>
    <x v="101"/>
    <s v="EL"/>
    <x v="0"/>
    <s v="SKODA 1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1"/>
    <s v="ELNO"/>
    <s v="33034294"/>
    <s v="33034294"/>
    <s v="EL"/>
    <s v="CKD. 2"/>
    <s v="S"/>
    <n v="1"/>
    <n v="0.85"/>
    <n v="0"/>
    <n v="0"/>
    <n v="0"/>
    <n v="0"/>
    <n v="0"/>
    <n v="0"/>
    <n v="0"/>
    <m/>
    <x v="1"/>
    <s v="ELNO33034294CKD. 2EL"/>
    <s v="Electro Nor Oeste S. A."/>
    <s v="ELNO"/>
    <x v="30"/>
    <s v="C. T. Sechura"/>
    <x v="101"/>
    <s v="EL"/>
    <x v="0"/>
    <s v="CKD. 2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1"/>
    <s v="ELNO"/>
    <s v="33034294"/>
    <s v="33034294"/>
    <s v="EL"/>
    <s v="CKD. 3"/>
    <s v="S"/>
    <n v="0.5"/>
    <n v="0.4"/>
    <n v="0"/>
    <n v="0"/>
    <n v="0"/>
    <n v="0"/>
    <n v="0"/>
    <n v="0"/>
    <n v="0"/>
    <m/>
    <x v="1"/>
    <s v="ELNO33034294CKD. 3EL"/>
    <s v="Electro Nor Oeste S. A."/>
    <s v="ELNO"/>
    <x v="30"/>
    <s v="C. T. Sechura"/>
    <x v="101"/>
    <s v="EL"/>
    <x v="0"/>
    <s v="CKD. 3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1"/>
    <s v="ELNO"/>
    <s v="33034294"/>
    <s v="33034294"/>
    <s v="EL"/>
    <s v="CAT"/>
    <s v="S"/>
    <n v="0.32"/>
    <n v="0"/>
    <n v="0"/>
    <n v="0"/>
    <n v="0"/>
    <n v="0"/>
    <n v="0"/>
    <n v="0"/>
    <n v="0"/>
    <m/>
    <x v="1"/>
    <s v="ELNO33034294CATEL"/>
    <s v="Electro Nor Oeste S. A."/>
    <s v="ELNO"/>
    <x v="30"/>
    <s v="C. T. Sechura"/>
    <x v="101"/>
    <s v="EL"/>
    <x v="0"/>
    <s v="CAT"/>
    <x v="0"/>
    <s v="Instalado"/>
    <s v="Operativo"/>
    <s v="Distribuidora"/>
    <x v="0"/>
    <x v="0"/>
    <s v="NO COES"/>
    <x v="0"/>
    <s v="Estatal"/>
    <s v="PIURA"/>
    <s v="PIURA"/>
    <s v="SECHURA"/>
    <s v="SECHURA"/>
    <n v="0"/>
    <s v="Diésel"/>
    <n v="0"/>
    <n v="0"/>
    <n v="0"/>
    <x v="0"/>
    <s v="MWh"/>
    <n v="0"/>
    <n v="0"/>
    <m/>
    <n v="2.6666666666666668E-2"/>
    <n v="0"/>
    <n v="0"/>
    <n v="0"/>
    <n v="26"/>
    <s v="BASE DE DATOS"/>
  </r>
  <r>
    <s v="19"/>
    <x v="11"/>
    <s v="ELNO"/>
    <s v="33098299"/>
    <s v="33098299"/>
    <s v="EL"/>
    <s v="SKODA-1"/>
    <s v="S"/>
    <n v="1"/>
    <n v="0"/>
    <n v="0"/>
    <n v="0"/>
    <n v="0"/>
    <n v="0"/>
    <n v="0"/>
    <n v="0"/>
    <n v="0"/>
    <m/>
    <x v="1"/>
    <s v="ELNO33098299SKODA-1EL"/>
    <s v="Electro Nor Oeste S. A."/>
    <s v="ELNO"/>
    <x v="30"/>
    <s v="C. T. Huápalas"/>
    <x v="102"/>
    <s v="EL"/>
    <x v="0"/>
    <s v="SKODA-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7.0833333333333331E-2"/>
    <n v="0"/>
    <n v="0"/>
    <n v="26"/>
    <s v="BASE DE DATOS"/>
  </r>
  <r>
    <s v="19"/>
    <x v="11"/>
    <s v="ELNO"/>
    <s v="33098299"/>
    <s v="33098299"/>
    <s v="EL"/>
    <s v="SKODA-2"/>
    <s v="S"/>
    <n v="1"/>
    <n v="0"/>
    <n v="0"/>
    <n v="0"/>
    <n v="0"/>
    <n v="0"/>
    <n v="0"/>
    <n v="0"/>
    <n v="0"/>
    <m/>
    <x v="1"/>
    <s v="ELNO33098299SKODA-2EL"/>
    <s v="Electro Nor Oeste S. A."/>
    <s v="ELNO"/>
    <x v="30"/>
    <s v="C. T. Huápalas"/>
    <x v="102"/>
    <s v="EL"/>
    <x v="0"/>
    <s v="SKODA-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8.3333333333333329E-2"/>
    <n v="3.3333333333333333E-2"/>
    <n v="0"/>
    <n v="0"/>
    <n v="26"/>
    <s v="BASE DE DATOS"/>
  </r>
  <r>
    <s v="19"/>
    <x v="11"/>
    <s v="ELNO"/>
    <s v="33098299"/>
    <s v="33098299"/>
    <s v="EL"/>
    <s v="CAT 1"/>
    <s v="S"/>
    <n v="0.5"/>
    <n v="0"/>
    <n v="0"/>
    <n v="0"/>
    <n v="0"/>
    <n v="0"/>
    <n v="0"/>
    <n v="0"/>
    <n v="0"/>
    <m/>
    <x v="1"/>
    <s v="ELNO33098299CAT 1EL"/>
    <s v="Electro Nor Oeste S. A."/>
    <s v="ELNO"/>
    <x v="30"/>
    <s v="C. T. Huápalas"/>
    <x v="102"/>
    <s v="EL"/>
    <x v="0"/>
    <s v="CAT 1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1"/>
    <s v="ELNO"/>
    <s v="33098299"/>
    <s v="33098299"/>
    <s v="EL"/>
    <s v="CAT 2"/>
    <s v="S"/>
    <n v="0.5"/>
    <n v="0"/>
    <n v="0"/>
    <n v="0"/>
    <n v="0"/>
    <n v="0"/>
    <n v="0"/>
    <n v="0"/>
    <n v="0"/>
    <m/>
    <x v="1"/>
    <s v="ELNO33098299CAT 2EL"/>
    <s v="Electro Nor Oeste S. A."/>
    <s v="ELNO"/>
    <x v="30"/>
    <s v="C. T. Huápalas"/>
    <x v="102"/>
    <s v="EL"/>
    <x v="0"/>
    <s v="CAT 2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3.3333333333333333E-2"/>
    <n v="0"/>
    <n v="0"/>
    <n v="26"/>
    <s v="BASE DE DATOS"/>
  </r>
  <r>
    <s v="19"/>
    <x v="11"/>
    <s v="ELNO"/>
    <s v="33098299"/>
    <s v="33098299"/>
    <s v="EL"/>
    <s v="CAT 3"/>
    <s v="S"/>
    <n v="0.5"/>
    <n v="0"/>
    <n v="0"/>
    <n v="0"/>
    <n v="0"/>
    <n v="0"/>
    <n v="0"/>
    <n v="0"/>
    <n v="0"/>
    <m/>
    <x v="1"/>
    <s v="ELNO33098299CAT 3EL"/>
    <s v="Electro Nor Oeste S. A."/>
    <s v="ELNO"/>
    <x v="30"/>
    <s v="C. T. Huápalas"/>
    <x v="102"/>
    <s v="EL"/>
    <x v="0"/>
    <s v="CAT 3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4.1666666666666664E-2"/>
    <n v="6.25E-2"/>
    <n v="0"/>
    <n v="0"/>
    <n v="26"/>
    <s v="BASE DE DATOS"/>
  </r>
  <r>
    <s v="19"/>
    <x v="11"/>
    <s v="ELNO"/>
    <s v="33098299"/>
    <s v="33098299"/>
    <s v="EL"/>
    <s v="CAT D 399"/>
    <s v="S"/>
    <n v="0.9"/>
    <n v="0"/>
    <n v="0"/>
    <n v="0"/>
    <n v="0"/>
    <n v="0"/>
    <n v="0"/>
    <n v="0"/>
    <n v="0"/>
    <m/>
    <x v="1"/>
    <s v="ELNO33098299CAT D 399EL"/>
    <s v="Electro Nor Oeste S. A."/>
    <s v="ELNO"/>
    <x v="30"/>
    <s v="C. T. Huápalas"/>
    <x v="102"/>
    <s v="EL"/>
    <x v="0"/>
    <s v="CAT D 399"/>
    <x v="0"/>
    <s v="Instalado"/>
    <s v="Operativo"/>
    <s v="Distribuidora"/>
    <x v="0"/>
    <x v="0"/>
    <s v="NO COES"/>
    <x v="0"/>
    <s v="Estatal"/>
    <s v="PIURA"/>
    <s v="PIURA"/>
    <s v="CHULUCANAS"/>
    <s v="CHULUCANAS"/>
    <n v="0"/>
    <s v="Diésel"/>
    <n v="0"/>
    <n v="0"/>
    <n v="0"/>
    <x v="0"/>
    <s v="MWh"/>
    <n v="0"/>
    <n v="0"/>
    <m/>
    <n v="7.4999999999999997E-2"/>
    <n v="5.4166666666666669E-2"/>
    <n v="0"/>
    <n v="0"/>
    <n v="26"/>
    <s v="BASE DE DATOS"/>
  </r>
  <r>
    <s v="19"/>
    <x v="11"/>
    <s v="ELNO"/>
    <s v="33034494"/>
    <s v="33034494"/>
    <s v="EL"/>
    <s v="CAT. 1"/>
    <s v="S"/>
    <n v="0.66"/>
    <n v="0"/>
    <n v="0"/>
    <n v="0"/>
    <n v="0"/>
    <n v="0"/>
    <n v="0"/>
    <n v="0"/>
    <n v="0"/>
    <m/>
    <x v="0"/>
    <s v="ELNO33034494CAT. 1EL"/>
    <s v="Electro Nor Oeste S. A."/>
    <s v="ELNO"/>
    <x v="30"/>
    <s v="C. T. Morropón"/>
    <x v="103"/>
    <s v="EL"/>
    <x v="0"/>
    <s v="CAT. 1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494"/>
    <s v="33034494"/>
    <s v="EL"/>
    <s v="CAT. 2"/>
    <s v="S"/>
    <n v="0"/>
    <n v="0"/>
    <n v="0"/>
    <n v="0"/>
    <n v="0"/>
    <n v="0"/>
    <n v="0"/>
    <n v="0"/>
    <n v="0"/>
    <m/>
    <x v="0"/>
    <s v="ELNO33034494CAT. 2EL"/>
    <s v="Electro Nor Oeste S. A."/>
    <s v="ELNO"/>
    <x v="30"/>
    <s v="C. T. Morropón"/>
    <x v="103"/>
    <s v="EL"/>
    <x v="0"/>
    <s v="CAT. 2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494"/>
    <s v="33034494"/>
    <s v="EL"/>
    <s v="SKODA"/>
    <s v="N"/>
    <n v="0.32"/>
    <n v="0"/>
    <n v="0"/>
    <n v="0"/>
    <n v="0"/>
    <n v="0"/>
    <n v="0"/>
    <n v="0"/>
    <n v="0"/>
    <m/>
    <x v="0"/>
    <s v="ELNO33034494SKODAEL"/>
    <s v="Electro Nor Oeste S. A."/>
    <s v="ELNO"/>
    <x v="30"/>
    <s v="C. T. Morropón"/>
    <x v="103"/>
    <s v="EL"/>
    <x v="0"/>
    <s v="SKODA"/>
    <x v="0"/>
    <s v="Retirado"/>
    <s v="In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494"/>
    <s v="33034494"/>
    <s v="EL"/>
    <s v="CAT D 399"/>
    <s v="S"/>
    <n v="0.9"/>
    <n v="0"/>
    <n v="0"/>
    <n v="0"/>
    <n v="0"/>
    <n v="0"/>
    <n v="0"/>
    <n v="0"/>
    <n v="0"/>
    <m/>
    <x v="0"/>
    <s v="ELNO33034494CAT D 399EL"/>
    <s v="Electro Nor Oeste S. A."/>
    <s v="ELNO"/>
    <x v="30"/>
    <s v="C. T. Morropón"/>
    <x v="103"/>
    <s v="EL"/>
    <x v="0"/>
    <s v="CAT D 399"/>
    <x v="0"/>
    <s v="Retirado"/>
    <s v="Operativo"/>
    <s v="Distribuidora"/>
    <x v="0"/>
    <x v="0"/>
    <s v="NO COES"/>
    <x v="0"/>
    <s v="Estatal"/>
    <s v="PIURA"/>
    <s v="PIURA"/>
    <s v="MORROPON"/>
    <s v="MORROPON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41037394"/>
    <s v="41037394"/>
    <s v="EL"/>
    <s v="V. PENTA 1"/>
    <s v="S"/>
    <n v="0.15"/>
    <n v="0"/>
    <n v="0"/>
    <n v="0"/>
    <n v="0"/>
    <n v="0"/>
    <n v="0"/>
    <n v="0"/>
    <n v="0"/>
    <m/>
    <x v="0"/>
    <s v="ELNO41037394V. PENTA 1EL"/>
    <s v="Electro Nor Oeste S. A."/>
    <s v="ELNO"/>
    <x v="30"/>
    <s v="C. T. Canchaque"/>
    <x v="104"/>
    <s v="EL"/>
    <x v="0"/>
    <s v="V. PENTA 1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41037394"/>
    <s v="41037394"/>
    <s v="EL"/>
    <s v="VOLVO 3"/>
    <s v="S"/>
    <n v="0.2"/>
    <n v="0"/>
    <n v="0"/>
    <n v="0"/>
    <n v="0"/>
    <n v="0"/>
    <n v="0"/>
    <n v="0"/>
    <n v="0"/>
    <m/>
    <x v="0"/>
    <s v="ELNO41037394VOLVO 3EL"/>
    <s v="Electro Nor Oeste S. A."/>
    <s v="ELNO"/>
    <x v="30"/>
    <s v="C. T. Canchaque"/>
    <x v="104"/>
    <s v="EL"/>
    <x v="0"/>
    <s v="VOLVO 3"/>
    <x v="0"/>
    <s v="Retirado"/>
    <s v="Operativo"/>
    <s v="Distribuidora"/>
    <x v="0"/>
    <x v="0"/>
    <s v="NO COES"/>
    <x v="0"/>
    <s v="Estatal"/>
    <s v="PIURA"/>
    <s v="PIURA"/>
    <s v="HUANCABAMBA"/>
    <s v="CANCHAQUE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695"/>
    <s v="33034695"/>
    <s v="EL"/>
    <s v="CKD"/>
    <s v="N"/>
    <n v="0.22"/>
    <n v="0"/>
    <n v="0"/>
    <n v="0"/>
    <n v="0"/>
    <n v="0"/>
    <n v="0"/>
    <n v="0"/>
    <n v="0"/>
    <m/>
    <x v="0"/>
    <s v="ELNO33034695CKDEL"/>
    <s v="Electro Nor Oeste S. A."/>
    <s v="ELNO"/>
    <x v="30"/>
    <s v="C. T. Santo Domingo"/>
    <x v="105"/>
    <s v="EL"/>
    <x v="0"/>
    <s v="CKD"/>
    <x v="0"/>
    <s v="Retirado"/>
    <s v="In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695"/>
    <s v="33034695"/>
    <s v="EL"/>
    <s v="V.PENTA"/>
    <s v="S"/>
    <n v="0.1"/>
    <n v="0"/>
    <n v="0"/>
    <n v="0"/>
    <n v="0"/>
    <n v="0"/>
    <n v="0"/>
    <n v="0"/>
    <n v="0"/>
    <m/>
    <x v="0"/>
    <s v="ELNO33034695V.PENTAEL"/>
    <s v="Electro Nor Oeste S. A."/>
    <s v="ELNO"/>
    <x v="30"/>
    <s v="C. T. Santo Domingo"/>
    <x v="105"/>
    <s v="EL"/>
    <x v="0"/>
    <s v="V.PENTA"/>
    <x v="0"/>
    <s v="Retirado"/>
    <s v="Operativo"/>
    <s v="Distribuidora"/>
    <x v="0"/>
    <x v="0"/>
    <s v="NO COES"/>
    <x v="0"/>
    <s v="Estatal"/>
    <s v="PIURA"/>
    <s v="PIURA"/>
    <s v="MORROPON"/>
    <s v="SANTO DOMINGO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594"/>
    <s v="33034594"/>
    <s v="EL"/>
    <s v="CAT-3412"/>
    <s v="S"/>
    <n v="0.6"/>
    <n v="0"/>
    <n v="0"/>
    <n v="0"/>
    <n v="0"/>
    <n v="0"/>
    <n v="0"/>
    <n v="0"/>
    <n v="0"/>
    <m/>
    <x v="0"/>
    <s v="ELNO33034594CAT-3412EL"/>
    <s v="Electro Nor Oeste S. A."/>
    <s v="ELNO"/>
    <x v="30"/>
    <s v="C. T. Huancabamba"/>
    <x v="106"/>
    <s v="EL"/>
    <x v="0"/>
    <s v="CAT-3412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594"/>
    <s v="33034594"/>
    <s v="EL"/>
    <s v="VOLVO PENTA"/>
    <s v="N"/>
    <n v="0.1"/>
    <n v="0"/>
    <n v="0"/>
    <n v="0"/>
    <n v="0"/>
    <n v="0"/>
    <n v="0"/>
    <n v="0"/>
    <n v="0"/>
    <m/>
    <x v="0"/>
    <s v="ELNO33034594VOLVO PENTAEL"/>
    <s v="Electro Nor Oeste S. A."/>
    <s v="ELNO"/>
    <x v="30"/>
    <s v="C. T. Huancabamba"/>
    <x v="106"/>
    <s v="EL"/>
    <x v="0"/>
    <s v="VOLVO PENTA"/>
    <x v="0"/>
    <s v="Retirado"/>
    <s v="In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034594"/>
    <s v="33034594"/>
    <s v="EL"/>
    <s v="VOLVO TD 100"/>
    <s v="S"/>
    <n v="0.15"/>
    <n v="0.11"/>
    <n v="0"/>
    <n v="0"/>
    <n v="0"/>
    <n v="0"/>
    <n v="0"/>
    <n v="0"/>
    <n v="0"/>
    <m/>
    <x v="0"/>
    <s v="ELNO33034594VOLVO TD 100EL"/>
    <s v="Electro Nor Oeste S. A."/>
    <s v="ELNO"/>
    <x v="30"/>
    <s v="C. T. Huancabamba"/>
    <x v="106"/>
    <s v="EL"/>
    <x v="0"/>
    <s v="Volvo TD 100"/>
    <x v="0"/>
    <s v="Retirado"/>
    <s v="Operativo"/>
    <s v="Distribuidora"/>
    <x v="0"/>
    <x v="0"/>
    <s v="NO COES"/>
    <x v="0"/>
    <s v="Estatal"/>
    <s v="PIURA"/>
    <s v="PIURA"/>
    <s v="HUANCABAMBA"/>
    <s v="HUANCABAMBA"/>
    <n v="0"/>
    <s v="Diésel"/>
    <n v="0"/>
    <n v="0"/>
    <n v="0"/>
    <x v="0"/>
    <s v="MWh"/>
    <n v="0"/>
    <n v="0"/>
    <m/>
    <n v="0"/>
    <n v="0"/>
    <n v="0"/>
    <n v="0"/>
    <n v="26"/>
    <s v="BASE DE DATOS"/>
  </r>
  <r>
    <s v="19"/>
    <x v="11"/>
    <s v="ELNO"/>
    <s v="33281811"/>
    <s v="33281811"/>
    <s v="EL"/>
    <s v="Black start"/>
    <s v="S"/>
    <n v="0.48"/>
    <n v="0.45"/>
    <n v="0"/>
    <n v="0.75"/>
    <n v="0.75"/>
    <n v="742.98"/>
    <n v="1.03"/>
    <n v="1.03"/>
    <n v="0"/>
    <m/>
    <x v="1"/>
    <s v="ELNO33281811Black startEL"/>
    <s v="Electro Nor Oeste S. A."/>
    <s v="ELNO"/>
    <x v="30"/>
    <s v="C.T. Tablazo Colán"/>
    <x v="107"/>
    <s v="EL"/>
    <x v="0"/>
    <s v="Black Start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Diésel"/>
    <n v="0"/>
    <n v="0"/>
    <n v="0"/>
    <x v="0"/>
    <s v="MWh"/>
    <n v="0.75"/>
    <n v="7.5000000000000002E-4"/>
    <m/>
    <n v="0.04"/>
    <n v="3.7499999999999999E-2"/>
    <n v="29.370999999999999"/>
    <n v="0"/>
    <n v="26"/>
    <s v="BASE DE DATOS"/>
  </r>
  <r>
    <s v="19"/>
    <x v="11"/>
    <s v="ELNO"/>
    <s v="33281811"/>
    <s v="33281811"/>
    <s v="TG"/>
    <s v="TG01"/>
    <s v="S"/>
    <n v="31"/>
    <n v="26.838999999999999"/>
    <n v="3406.31"/>
    <n v="16574.469000000001"/>
    <n v="19980.778999999999"/>
    <n v="0"/>
    <n v="740.98"/>
    <n v="740.98"/>
    <n v="0"/>
    <m/>
    <x v="1"/>
    <s v="ELNO33281811TG01TG"/>
    <s v="Electro Nor Oeste S. A."/>
    <s v="ELNO"/>
    <x v="30"/>
    <s v="C.T. Tablazo Colán"/>
    <x v="107"/>
    <s v="TG"/>
    <x v="3"/>
    <s v="TG-01"/>
    <x v="0"/>
    <s v="Instalado"/>
    <s v="Operativo"/>
    <s v="Distribuidora"/>
    <x v="0"/>
    <x v="0"/>
    <s v="NO COES"/>
    <x v="0"/>
    <s v="Privado"/>
    <s v="PIURA"/>
    <s v="PIURA"/>
    <s v="PAITA"/>
    <s v="TABLAZO"/>
    <n v="0"/>
    <s v="Gas Natural"/>
    <n v="0"/>
    <n v="0"/>
    <n v="0"/>
    <x v="0"/>
    <s v="MWh"/>
    <n v="19980.778999999999"/>
    <n v="19.980778999999998"/>
    <m/>
    <n v="2.5833333333333335"/>
    <n v="2.2365833333333334"/>
    <n v="29.370999999999999"/>
    <n v="3.637978807091713E-12"/>
    <n v="26"/>
    <s v="BASE DE DATOS"/>
  </r>
  <r>
    <s v="19"/>
    <x v="11"/>
    <s v="SEAL"/>
    <s v="33013810"/>
    <s v="33013810"/>
    <s v="EL"/>
    <s v="CAT"/>
    <s v="N"/>
    <n v="0.5"/>
    <n v="0"/>
    <n v="0"/>
    <n v="0"/>
    <n v="0"/>
    <n v="0"/>
    <n v="0"/>
    <n v="0"/>
    <n v="0"/>
    <m/>
    <x v="1"/>
    <s v="SEAL33013810CATEL"/>
    <s v="SEAL - Sociedad El‚ctrica del Sur Oeste S. A."/>
    <s v="SEAL"/>
    <x v="4"/>
    <s v="C. T. Ocoña"/>
    <x v="47"/>
    <s v="EL"/>
    <x v="0"/>
    <s v="CAT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1666666666666664E-2"/>
    <n v="0"/>
    <n v="0"/>
    <n v="0"/>
    <n v="77"/>
    <s v="BASE DE DATOS"/>
  </r>
  <r>
    <s v="19"/>
    <x v="11"/>
    <s v="SEAL"/>
    <s v="33013810"/>
    <s v="33013810"/>
    <s v="EL"/>
    <s v="PERKINS 1"/>
    <s v="N"/>
    <n v="0.2"/>
    <n v="0"/>
    <n v="0"/>
    <n v="0"/>
    <n v="0"/>
    <n v="0"/>
    <n v="0"/>
    <n v="0"/>
    <n v="0"/>
    <m/>
    <x v="1"/>
    <s v="SEAL33013810PERKINS 1EL"/>
    <s v="SEAL - Sociedad El‚ctrica del Sur Oeste S. A."/>
    <s v="SEAL"/>
    <x v="4"/>
    <s v="C. T. Ocoña"/>
    <x v="47"/>
    <s v="EL"/>
    <x v="0"/>
    <s v="PERKINS 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1"/>
    <s v="SEAL"/>
    <s v="33013810"/>
    <s v="33013810"/>
    <s v="EL"/>
    <s v="PERKINS 3"/>
    <s v="N"/>
    <n v="0.6"/>
    <n v="0"/>
    <n v="0"/>
    <n v="0"/>
    <n v="0"/>
    <n v="0"/>
    <n v="0"/>
    <n v="0"/>
    <n v="0"/>
    <m/>
    <x v="1"/>
    <s v="SEAL33013810PERKINS 3EL"/>
    <s v="SEAL - Sociedad El‚ctrica del Sur Oeste S. A."/>
    <s v="SEAL"/>
    <x v="4"/>
    <s v="C. T. Ocoña"/>
    <x v="47"/>
    <s v="EL"/>
    <x v="0"/>
    <s v="PERKINS 3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4.9999999999999996E-2"/>
    <n v="0"/>
    <n v="0"/>
    <n v="0"/>
    <n v="77"/>
    <s v="BASE DE DATOS"/>
  </r>
  <r>
    <s v="19"/>
    <x v="11"/>
    <s v="SEAL"/>
    <s v="33013810"/>
    <s v="33013810"/>
    <s v="EL"/>
    <s v="VOLVO1"/>
    <s v="N"/>
    <n v="0.2"/>
    <n v="0"/>
    <n v="0"/>
    <n v="0"/>
    <n v="0"/>
    <n v="0"/>
    <n v="0"/>
    <n v="0"/>
    <n v="0"/>
    <m/>
    <x v="1"/>
    <s v="SEAL33013810VOLVO1EL"/>
    <s v="SEAL - Sociedad El‚ctrica del Sur Oeste S. A."/>
    <s v="SEAL"/>
    <x v="4"/>
    <s v="C. T. Ocoña"/>
    <x v="47"/>
    <s v="EL"/>
    <x v="0"/>
    <s v="VOLVO1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1"/>
    <s v="SEAL"/>
    <s v="33013810"/>
    <s v="33013810"/>
    <s v="EL"/>
    <s v="VOLVO2"/>
    <s v="N"/>
    <n v="0.2"/>
    <n v="0"/>
    <n v="0"/>
    <n v="0"/>
    <n v="0"/>
    <n v="0"/>
    <n v="0"/>
    <n v="0"/>
    <n v="0"/>
    <m/>
    <x v="1"/>
    <s v="SEAL33013810VOLVO2EL"/>
    <s v="SEAL - Sociedad El‚ctrica del Sur Oeste S. A."/>
    <s v="SEAL"/>
    <x v="4"/>
    <s v="C. T. Ocoña"/>
    <x v="47"/>
    <s v="EL"/>
    <x v="0"/>
    <s v="VOLVO2"/>
    <x v="0"/>
    <s v="Instalado"/>
    <s v="Inoperativo"/>
    <s v="Distribuidora"/>
    <x v="0"/>
    <x v="0"/>
    <s v="NO COES"/>
    <x v="0"/>
    <s v="Estatal"/>
    <s v="AREQUIPA"/>
    <s v="AREQUIPA"/>
    <s v="CAMANA"/>
    <s v="ACOÑA"/>
    <n v="0"/>
    <s v="Diésel"/>
    <n v="0"/>
    <n v="0"/>
    <n v="0"/>
    <x v="0"/>
    <s v="MWh"/>
    <n v="0"/>
    <n v="0"/>
    <m/>
    <n v="1.6666666666666666E-2"/>
    <n v="0"/>
    <n v="0"/>
    <n v="0"/>
    <n v="77"/>
    <s v="BASE DE DATOS"/>
  </r>
  <r>
    <s v="19"/>
    <x v="11"/>
    <s v="SEAL"/>
    <s v="33013850"/>
    <s v="33013850"/>
    <s v="EL"/>
    <s v="PERKINS 1"/>
    <s v="S"/>
    <n v="0.46"/>
    <n v="0.35"/>
    <n v="35.197000000000003"/>
    <n v="86.831000000000003"/>
    <n v="122.02800000000001"/>
    <n v="6.5"/>
    <n v="574"/>
    <n v="0"/>
    <n v="1.5"/>
    <m/>
    <x v="1"/>
    <s v="SEAL33013850PERKINS 1EL"/>
    <s v="SEAL - Sociedad El‚ctrica del Sur Oeste S. A."/>
    <s v="SEAL"/>
    <x v="4"/>
    <s v="C. T. Atico"/>
    <x v="48"/>
    <s v="EL"/>
    <x v="0"/>
    <s v="PERKINS 1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22.02800000000001"/>
    <n v="0.12202800000000001"/>
    <m/>
    <n v="3.8333333333333337E-2"/>
    <n v="2.9166666666666664E-2"/>
    <n v="0.58699999999999997"/>
    <n v="0"/>
    <n v="77"/>
    <s v="BASE DE DATOS"/>
  </r>
  <r>
    <s v="19"/>
    <x v="11"/>
    <s v="SEAL"/>
    <s v="33013850"/>
    <s v="33013850"/>
    <s v="EL"/>
    <s v="CAT"/>
    <s v="S"/>
    <n v="0.5"/>
    <n v="0.38"/>
    <n v="0"/>
    <n v="6.0839999999999996"/>
    <n v="6.0839999999999996"/>
    <n v="0"/>
    <n v="32"/>
    <n v="0"/>
    <n v="0"/>
    <m/>
    <x v="1"/>
    <s v="SEAL33013850CATEL"/>
    <s v="SEAL - Sociedad El‚ctrica del Sur Oeste S. A."/>
    <s v="SEAL"/>
    <x v="4"/>
    <s v="C. T. Atico"/>
    <x v="48"/>
    <s v="EL"/>
    <x v="0"/>
    <s v="CAT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6.0839999999999996"/>
    <n v="6.084E-3"/>
    <m/>
    <n v="4.1666666666666664E-2"/>
    <n v="3.1666666666666669E-2"/>
    <n v="0.58699999999999997"/>
    <n v="0"/>
    <n v="77"/>
    <s v="BASE DE DATOS"/>
  </r>
  <r>
    <s v="19"/>
    <x v="11"/>
    <s v="SEAL"/>
    <s v="33013850"/>
    <s v="33013850"/>
    <s v="EL"/>
    <s v="VOLVO PENTA 2"/>
    <s v="N"/>
    <n v="0.21"/>
    <n v="0.1"/>
    <n v="0"/>
    <n v="0"/>
    <n v="0"/>
    <n v="0"/>
    <n v="0"/>
    <n v="0"/>
    <n v="0"/>
    <m/>
    <x v="1"/>
    <s v="SEAL33013850VOLVO PENTA 2EL"/>
    <s v="SEAL - Sociedad El‚ctrica del Sur Oeste S. A."/>
    <s v="SEAL"/>
    <x v="4"/>
    <s v="C. T. Atico"/>
    <x v="48"/>
    <s v="EL"/>
    <x v="0"/>
    <s v="Volvo Penta 2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1.7499999999999998E-2"/>
    <n v="8.3333333333333332E-3"/>
    <n v="0.58699999999999997"/>
    <n v="0"/>
    <n v="77"/>
    <s v="BASE DE DATOS"/>
  </r>
  <r>
    <s v="19"/>
    <x v="11"/>
    <s v="SEAL"/>
    <s v="33013850"/>
    <s v="33013850"/>
    <s v="EL"/>
    <s v="PERKINS 2"/>
    <s v="S"/>
    <n v="0.46"/>
    <n v="0.35"/>
    <n v="35.159999999999997"/>
    <n v="84.171999999999997"/>
    <n v="119.33199999999999"/>
    <n v="6.5"/>
    <n v="570"/>
    <n v="0"/>
    <n v="0"/>
    <m/>
    <x v="1"/>
    <s v="SEAL33013850PERKINS 2EL"/>
    <s v="SEAL - Sociedad El‚ctrica del Sur Oeste S. A."/>
    <s v="SEAL"/>
    <x v="4"/>
    <s v="C. T. Atico"/>
    <x v="48"/>
    <s v="EL"/>
    <x v="0"/>
    <s v="PERKINS 2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119.33199999999999"/>
    <n v="0.11933199999999999"/>
    <m/>
    <n v="3.8333333333333337E-2"/>
    <n v="2.9166666666666664E-2"/>
    <n v="0.58699999999999997"/>
    <n v="0"/>
    <n v="77"/>
    <s v="BASE DE DATOS"/>
  </r>
  <r>
    <s v="19"/>
    <x v="11"/>
    <s v="SEAL"/>
    <s v="33013850"/>
    <s v="33013850"/>
    <s v="EL"/>
    <s v="PERKINS 3"/>
    <s v="N"/>
    <n v="0"/>
    <n v="0"/>
    <n v="0"/>
    <n v="0"/>
    <n v="0"/>
    <n v="0"/>
    <n v="0"/>
    <n v="0"/>
    <n v="0"/>
    <m/>
    <x v="1"/>
    <s v="SEAL33013850PERKINS 3EL"/>
    <s v="SEAL - Sociedad El‚ctrica del Sur Oeste S. A."/>
    <s v="SEAL"/>
    <x v="4"/>
    <s v="C. T. Atico"/>
    <x v="48"/>
    <s v="EL"/>
    <x v="0"/>
    <s v="PERKINS 3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11"/>
    <s v="SEAL"/>
    <s v="33013850"/>
    <s v="33013850"/>
    <s v="EL"/>
    <s v="ALGESA"/>
    <s v="S"/>
    <n v="0.74"/>
    <n v="0.68"/>
    <n v="0"/>
    <n v="0"/>
    <n v="0"/>
    <n v="0"/>
    <n v="0"/>
    <n v="0"/>
    <n v="0"/>
    <m/>
    <x v="1"/>
    <s v="SEAL33013850ALGESAEL"/>
    <s v="SEAL - Sociedad El‚ctrica del Sur Oeste S. A."/>
    <s v="SEAL"/>
    <x v="4"/>
    <s v="C. T. Atico"/>
    <x v="48"/>
    <s v="EL"/>
    <x v="0"/>
    <s v="ALGESA"/>
    <x v="0"/>
    <s v="Instalado"/>
    <s v="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.14799999999999999"/>
    <n v="0.13600000000000001"/>
    <n v="0.58699999999999997"/>
    <n v="0"/>
    <n v="77"/>
    <s v="BASE DE DATOS"/>
  </r>
  <r>
    <s v="19"/>
    <x v="11"/>
    <s v="SEAL"/>
    <s v="33013870"/>
    <s v="33013870"/>
    <s v="EL"/>
    <s v="DAEWO"/>
    <s v="N"/>
    <n v="0.34200000000000003"/>
    <n v="0"/>
    <n v="0"/>
    <n v="0"/>
    <n v="0"/>
    <n v="0"/>
    <n v="0"/>
    <n v="0"/>
    <n v="0"/>
    <m/>
    <x v="1"/>
    <s v="SEAL33013870DAEWOEL"/>
    <s v="SEAL - Sociedad El‚ctrica del Sur Oeste S. A."/>
    <s v="SEAL"/>
    <x v="4"/>
    <s v="C. T. Caravelí"/>
    <x v="49"/>
    <s v="EL"/>
    <x v="0"/>
    <s v="DAEWO"/>
    <x v="0"/>
    <s v="Instalado"/>
    <s v="In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2.8500000000000001E-2"/>
    <n v="0"/>
    <n v="0.3"/>
    <n v="0"/>
    <n v="77"/>
    <s v="BASE DE DATOS"/>
  </r>
  <r>
    <s v="19"/>
    <x v="11"/>
    <s v="SEAL"/>
    <s v="33013870"/>
    <s v="33013870"/>
    <s v="EL"/>
    <s v="PERKINS"/>
    <s v="S"/>
    <n v="0.55000000000000004"/>
    <n v="0.3"/>
    <n v="0"/>
    <n v="0"/>
    <n v="0"/>
    <n v="0"/>
    <n v="0"/>
    <n v="0"/>
    <n v="0"/>
    <m/>
    <x v="1"/>
    <s v="SEAL33013870PERKINSEL"/>
    <s v="SEAL - Sociedad El‚ctrica del Sur Oeste S. A."/>
    <s v="SEAL"/>
    <x v="4"/>
    <s v="C. T. Caravel¡"/>
    <x v="49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CARAVELI"/>
    <s v="CARAVELI"/>
    <n v="0"/>
    <s v="Diésel"/>
    <n v="0"/>
    <n v="0"/>
    <n v="0"/>
    <x v="0"/>
    <s v="MWh"/>
    <n v="0"/>
    <n v="0"/>
    <m/>
    <n v="4.5833333333333337E-2"/>
    <n v="2.4999999999999998E-2"/>
    <n v="0.3"/>
    <n v="0"/>
    <n v="77"/>
    <s v="BASE DE DATOS"/>
  </r>
  <r>
    <s v="19"/>
    <x v="11"/>
    <s v="SEAL"/>
    <s v="33013820"/>
    <s v="33013820"/>
    <s v="EL"/>
    <s v="CAT2"/>
    <s v="N"/>
    <n v="0"/>
    <n v="0"/>
    <n v="0"/>
    <n v="0"/>
    <n v="0"/>
    <n v="0"/>
    <n v="0"/>
    <n v="0"/>
    <n v="0"/>
    <m/>
    <x v="0"/>
    <s v="SEAL33013820CAT2EL"/>
    <s v="SEAL - Sociedad El‚ctrica del Sur Oeste S. A."/>
    <s v="SEAL"/>
    <x v="4"/>
    <s v="C. T. Chala"/>
    <x v="50"/>
    <s v="EL"/>
    <x v="0"/>
    <s v="CAT2"/>
    <x v="0"/>
    <s v="Instalado"/>
    <s v="Inoperativo"/>
    <s v="Distribuidora"/>
    <x v="0"/>
    <x v="0"/>
    <s v="NO COES"/>
    <x v="0"/>
    <s v="Estatal"/>
    <s v="AREQUIPA"/>
    <s v="AREQUIPA"/>
    <s v="CARAVELI"/>
    <s v="CHALA"/>
    <n v="0"/>
    <s v="Diésel"/>
    <n v="0"/>
    <n v="0"/>
    <n v="0"/>
    <x v="0"/>
    <s v="MWh"/>
    <n v="0"/>
    <n v="0"/>
    <m/>
    <n v="0"/>
    <n v="0"/>
    <n v="0"/>
    <n v="0"/>
    <n v="77"/>
    <s v="BASE DE DATOS"/>
  </r>
  <r>
    <s v="19"/>
    <x v="11"/>
    <s v="SEAL"/>
    <s v="33014010"/>
    <s v="33014010"/>
    <s v="EL"/>
    <s v="PERKINS"/>
    <s v="S"/>
    <n v="0.45"/>
    <n v="0.35"/>
    <n v="0"/>
    <n v="0"/>
    <n v="0"/>
    <n v="0"/>
    <n v="0"/>
    <n v="0"/>
    <n v="0"/>
    <m/>
    <x v="1"/>
    <s v="SEAL33014010PERKINSEL"/>
    <s v="SEAL - Sociedad El‚ctrica del Sur Oeste S. A."/>
    <s v="SEAL"/>
    <x v="4"/>
    <s v="C. T. Cotahuasi"/>
    <x v="51"/>
    <s v="EL"/>
    <x v="0"/>
    <s v="PERKINS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2.9166666666666664E-2"/>
    <n v="0.55500000000000005"/>
    <n v="0"/>
    <n v="77"/>
    <s v="BASE DE DATOS"/>
  </r>
  <r>
    <s v="19"/>
    <x v="11"/>
    <s v="SEAL"/>
    <s v="33014010"/>
    <s v="33014010"/>
    <s v="EL"/>
    <s v="CAT 1"/>
    <s v="S"/>
    <n v="0.45"/>
    <n v="0.35"/>
    <n v="0"/>
    <n v="0.69799999999999995"/>
    <n v="0.69799999999999995"/>
    <n v="16"/>
    <n v="3"/>
    <n v="0"/>
    <n v="0"/>
    <m/>
    <x v="1"/>
    <s v="SEAL33014010CAT 1EL"/>
    <s v="SEAL - Sociedad El‚ctrica del Sur Oeste S. A."/>
    <s v="SEAL"/>
    <x v="4"/>
    <s v="C. T. Cotahuasi"/>
    <x v="51"/>
    <s v="EL"/>
    <x v="0"/>
    <s v="CAT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.69799999999999995"/>
    <n v="6.9799999999999994E-4"/>
    <m/>
    <n v="4.4999999999999998E-2"/>
    <n v="3.4999999999999996E-2"/>
    <n v="0.55500000000000005"/>
    <n v="0"/>
    <n v="77"/>
    <s v="BASE DE DATOS"/>
  </r>
  <r>
    <s v="19"/>
    <x v="11"/>
    <s v="SEAL"/>
    <s v="33014010"/>
    <s v="33014010"/>
    <s v="EL"/>
    <s v="CAT 2"/>
    <s v="S"/>
    <n v="0.45"/>
    <n v="0.35"/>
    <n v="0"/>
    <n v="0"/>
    <n v="0"/>
    <n v="16"/>
    <n v="0"/>
    <n v="0"/>
    <n v="0"/>
    <m/>
    <x v="1"/>
    <s v="SEAL33014010CAT 2EL"/>
    <s v="SEAL - Sociedad El‚ctrica del Sur Oeste S. A."/>
    <s v="SEAL"/>
    <x v="4"/>
    <s v="C. T. Cotahuasi"/>
    <x v="51"/>
    <s v="EL"/>
    <x v="0"/>
    <s v="CAT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4.4999999999999998E-2"/>
    <n v="3.4999999999999996E-2"/>
    <n v="0.55500000000000005"/>
    <n v="0"/>
    <n v="77"/>
    <s v="BASE DE DATOS"/>
  </r>
  <r>
    <s v="19"/>
    <x v="11"/>
    <s v="SEAL"/>
    <s v="33014010"/>
    <s v="33014010"/>
    <s v="EL"/>
    <s v="CAT"/>
    <s v="N"/>
    <n v="0.45"/>
    <n v="0"/>
    <n v="0"/>
    <n v="0"/>
    <n v="0"/>
    <n v="0"/>
    <n v="0"/>
    <n v="0"/>
    <n v="0"/>
    <m/>
    <x v="1"/>
    <s v="SEAL33014010CATEL"/>
    <s v="SEAL - Sociedad El‚ctrica del Sur Oeste S. A."/>
    <s v="SEAL"/>
    <x v="4"/>
    <s v="C. T. Cotahuasi"/>
    <x v="51"/>
    <s v="EL"/>
    <x v="0"/>
    <s v="CAT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3.7499999999999999E-2"/>
    <n v="0"/>
    <n v="0.55500000000000005"/>
    <n v="0"/>
    <n v="77"/>
    <s v="BASE DE DATOS"/>
  </r>
  <r>
    <s v="19"/>
    <x v="11"/>
    <s v="SEAL"/>
    <s v="33014010"/>
    <s v="33014010"/>
    <s v="EL"/>
    <s v="AREM 1"/>
    <s v="S"/>
    <n v="0.2"/>
    <n v="0.19500000000000001"/>
    <n v="0"/>
    <n v="0"/>
    <n v="0"/>
    <n v="8"/>
    <n v="0"/>
    <n v="0"/>
    <n v="0"/>
    <m/>
    <x v="1"/>
    <s v="SEAL33014010AREM 1EL"/>
    <s v="SEAL - Sociedad El‚ctrica del Sur Oeste S. A."/>
    <s v="SEAL"/>
    <x v="4"/>
    <s v="C. T. Cotahuasi"/>
    <x v="51"/>
    <s v="EL"/>
    <x v="0"/>
    <s v="AREM 1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1.6666666666666666E-2"/>
    <n v="1.6250000000000001E-2"/>
    <n v="0.55500000000000005"/>
    <n v="0"/>
    <n v="77"/>
    <s v="BASE DE DATOS"/>
  </r>
  <r>
    <s v="19"/>
    <x v="11"/>
    <s v="SEAL"/>
    <s v="33014010"/>
    <s v="33014010"/>
    <s v="EL"/>
    <s v="AREM 2"/>
    <s v="S"/>
    <n v="0.1"/>
    <n v="0.09"/>
    <n v="0"/>
    <n v="0"/>
    <n v="0"/>
    <n v="8"/>
    <n v="0"/>
    <n v="0"/>
    <n v="0"/>
    <m/>
    <x v="1"/>
    <s v="SEAL33014010AREM 2EL"/>
    <s v="SEAL - Sociedad El‚ctrica del Sur Oeste S. A."/>
    <s v="SEAL"/>
    <x v="4"/>
    <s v="C. T. Cotahuasi"/>
    <x v="51"/>
    <s v="EL"/>
    <x v="0"/>
    <s v="AREM 2"/>
    <x v="0"/>
    <s v="Instalado"/>
    <s v="Operativo"/>
    <s v="Distribuidora"/>
    <x v="0"/>
    <x v="0"/>
    <s v="NO COES"/>
    <x v="0"/>
    <s v="Estatal"/>
    <s v="AREQUIPA"/>
    <s v="AREQUIPA"/>
    <s v="LA UNION"/>
    <s v="CATAHUASI"/>
    <n v="0"/>
    <s v="Diésel"/>
    <n v="0"/>
    <n v="0"/>
    <n v="0"/>
    <x v="0"/>
    <s v="MWh"/>
    <n v="0"/>
    <n v="0"/>
    <m/>
    <n v="8.3333333333333332E-3"/>
    <n v="7.4999999999999997E-3"/>
    <n v="0.55500000000000005"/>
    <n v="0"/>
    <n v="77"/>
    <s v="BASE DE DATOS"/>
  </r>
  <r>
    <s v="19"/>
    <x v="11"/>
    <s v="SEAL"/>
    <s v="33013850"/>
    <s v="33013850"/>
    <s v="EL"/>
    <s v="PERKINS 4"/>
    <s v="N"/>
    <n v="0"/>
    <n v="0"/>
    <n v="0"/>
    <n v="0"/>
    <n v="0"/>
    <n v="0"/>
    <n v="0"/>
    <n v="0"/>
    <n v="0"/>
    <m/>
    <x v="1"/>
    <s v="SEAL33013850PERKINS 4EL"/>
    <s v="SEAL - Sociedad El‚ctrica del Sur Oeste S. A."/>
    <s v="SEAL"/>
    <x v="4"/>
    <s v="C. T. Atico"/>
    <x v="48"/>
    <s v="EL"/>
    <x v="0"/>
    <s v="PERKINS 4"/>
    <x v="0"/>
    <s v="Instalado"/>
    <s v="Inoperativo"/>
    <s v="Distribuidora"/>
    <x v="0"/>
    <x v="1"/>
    <s v="NO COES"/>
    <x v="0"/>
    <s v="Estatal"/>
    <s v="AREQUIPA"/>
    <s v="AREQUIPA"/>
    <s v="CARAVELI"/>
    <s v="ATICO"/>
    <n v="0"/>
    <s v="Diésel"/>
    <n v="0"/>
    <n v="0"/>
    <n v="0"/>
    <x v="0"/>
    <s v="MWh"/>
    <n v="0"/>
    <n v="0"/>
    <m/>
    <n v="0"/>
    <n v="0"/>
    <n v="0.58699999999999997"/>
    <n v="0"/>
    <n v="77"/>
    <s v="BASE DE DATOS"/>
  </r>
  <r>
    <s v="19"/>
    <x v="11"/>
    <s v="SEAL"/>
    <s v="33013884"/>
    <s v="33013884"/>
    <s v="EL"/>
    <s v="DOOSAN"/>
    <s v="S"/>
    <n v="0.74"/>
    <n v="0.63800000000000001"/>
    <n v="0"/>
    <n v="0"/>
    <n v="0"/>
    <n v="0"/>
    <n v="0"/>
    <n v="0"/>
    <n v="0"/>
    <m/>
    <x v="1"/>
    <s v="SEAL33013884DOOSANEL"/>
    <s v="SEAL - Sociedad El‚ctrica del Sur Oeste S. A."/>
    <s v="SEAL"/>
    <x v="4"/>
    <s v="C. T. Orcopampa"/>
    <x v="118"/>
    <s v="EL"/>
    <x v="0"/>
    <s v="DOOSAN"/>
    <x v="0"/>
    <s v="Instalado"/>
    <s v="Operativo"/>
    <s v="Distribuidora"/>
    <x v="0"/>
    <x v="0"/>
    <s v="NO COES"/>
    <x v="0"/>
    <s v="Estatal"/>
    <s v="AREQUIPA"/>
    <s v="AREQUIPA"/>
    <s v="CASTILLA"/>
    <s v="ORCOPAMPA"/>
    <n v="0"/>
    <s v="Diésel"/>
    <n v="0"/>
    <n v="0"/>
    <n v="0"/>
    <x v="0"/>
    <s v="MWh"/>
    <n v="0"/>
    <n v="0"/>
    <m/>
    <n v="0.37"/>
    <n v="0.31900000000000001"/>
    <n v="0.50900000000000001"/>
    <n v="0"/>
    <n v="77"/>
    <s v="BASE DE DATOS"/>
  </r>
  <r>
    <s v="19"/>
    <x v="11"/>
    <s v="RIODOB"/>
    <s v="53022913"/>
    <s v="53022913"/>
    <s v="EL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s v="RIO DOBLE"/>
    <x v="25"/>
    <s v="GRUPO AUXILIAR PIZARRAS"/>
    <x v="85"/>
    <s v="EL"/>
    <x v="0"/>
    <s v="A1"/>
    <x v="0"/>
    <s v="Instalado"/>
    <s v="Operativo"/>
    <s v="Generadora"/>
    <x v="0"/>
    <x v="0"/>
    <s v="NO COES"/>
    <x v="0"/>
    <s v="Privado"/>
    <s v="CAJAMARCA"/>
    <s v="CAJAMARCA"/>
    <s v="SANTA CRUZ"/>
    <s v="SEXI"/>
    <n v="0"/>
    <s v="Diésel"/>
    <n v="0"/>
    <n v="0"/>
    <n v="0"/>
    <x v="0"/>
    <s v="MWh"/>
    <n v="0"/>
    <n v="0"/>
    <m/>
    <n v="3.1E-2"/>
    <n v="3.1E-2"/>
    <n v="0"/>
    <n v="0"/>
    <n v="42"/>
    <s v="BASE DE DATOS"/>
  </r>
  <r>
    <s v="19"/>
    <x v="11"/>
    <s v="ELOR"/>
    <s v="53200204"/>
    <s v="53200204"/>
    <s v="EL"/>
    <s v="Cat-1_3512"/>
    <s v="S"/>
    <n v="0.5"/>
    <n v="0.35"/>
    <n v="8.7460000000000004"/>
    <n v="0"/>
    <n v="8.7460000000000004"/>
    <n v="0"/>
    <n v="2.9"/>
    <n v="0"/>
    <n v="0"/>
    <m/>
    <x v="1"/>
    <s v="ELOR53200204Cat-1_3512EL"/>
    <s v="Electro Oriente S. A."/>
    <s v="ELOR"/>
    <x v="2"/>
    <s v="C. T. Bagua_Grande"/>
    <x v="7"/>
    <s v="EL"/>
    <x v="0"/>
    <s v="Cat-1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8.7460000000000004"/>
    <n v="8.7460000000000003E-3"/>
    <m/>
    <n v="4.1666666666666664E-2"/>
    <n v="2.9166666666666664E-2"/>
    <n v="2.1"/>
    <n v="0"/>
    <n v="20"/>
    <s v="BASE DE DATOS"/>
  </r>
  <r>
    <s v="19"/>
    <x v="11"/>
    <s v="ELOR"/>
    <s v="53200204"/>
    <s v="53200204"/>
    <s v="EL"/>
    <s v="Cat-2_3512"/>
    <s v="S"/>
    <n v="0.5"/>
    <n v="0.35"/>
    <n v="3.3820000000000001"/>
    <n v="0"/>
    <n v="3.3820000000000001"/>
    <n v="0"/>
    <n v="4.7"/>
    <n v="0"/>
    <n v="0"/>
    <m/>
    <x v="1"/>
    <s v="ELOR53200204Cat-2_3512EL"/>
    <s v="Electro Oriente S. A."/>
    <s v="ELOR"/>
    <x v="2"/>
    <s v="C. T. Bagua_Grande"/>
    <x v="7"/>
    <s v="EL"/>
    <x v="0"/>
    <s v="Cat-2_3512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3.3820000000000001"/>
    <n v="3.382E-3"/>
    <m/>
    <n v="4.1666666666666664E-2"/>
    <n v="2.9166666666666664E-2"/>
    <n v="2.1"/>
    <n v="0"/>
    <n v="20"/>
    <s v="BASE DE DATOS"/>
  </r>
  <r>
    <s v="19"/>
    <x v="11"/>
    <s v="ELOR"/>
    <s v="53200204"/>
    <s v="53200204"/>
    <s v="EL"/>
    <s v="CAT3_3516"/>
    <s v="S"/>
    <n v="2"/>
    <n v="0.9"/>
    <n v="33.307000000000002"/>
    <n v="0"/>
    <n v="33.307000000000002"/>
    <n v="0"/>
    <n v="18.52"/>
    <n v="0"/>
    <n v="0"/>
    <m/>
    <x v="1"/>
    <s v="ELOR53200204CAT3_3516EL"/>
    <s v="Electro Oriente S. A."/>
    <s v="ELOR"/>
    <x v="2"/>
    <s v="C. T. Bagua_Grande"/>
    <x v="7"/>
    <s v="EL"/>
    <x v="0"/>
    <s v="CAT3_3516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33.307000000000002"/>
    <n v="3.3307000000000003E-2"/>
    <m/>
    <n v="0.16666666666666666"/>
    <n v="7.4999999999999997E-2"/>
    <n v="2.1"/>
    <n v="0"/>
    <n v="20"/>
    <s v="BASE DE DATOS"/>
  </r>
  <r>
    <s v="19"/>
    <x v="11"/>
    <s v="ELOR"/>
    <s v="53200204"/>
    <s v="53200204"/>
    <s v="EL"/>
    <s v="DETROIT"/>
    <s v="S"/>
    <n v="0.45"/>
    <n v="0.3"/>
    <n v="2.1629999999999998"/>
    <n v="0"/>
    <n v="2.1629999999999998"/>
    <n v="0"/>
    <n v="15.29"/>
    <n v="0"/>
    <n v="0"/>
    <m/>
    <x v="1"/>
    <s v="ELOR53200204DETROITEL"/>
    <s v="Electro Oriente S. A."/>
    <s v="ELOR"/>
    <x v="2"/>
    <s v="C. T. Bagua_Grande"/>
    <x v="7"/>
    <s v="EL"/>
    <x v="0"/>
    <s v="DETROIT"/>
    <x v="0"/>
    <s v="Instalado"/>
    <s v="Operativo"/>
    <s v="Distribuidora"/>
    <x v="0"/>
    <x v="0"/>
    <s v="NO COES"/>
    <x v="0"/>
    <s v="Estatal"/>
    <s v="AMAZONAS"/>
    <s v="AMAZONAS"/>
    <s v="UTCUBAMBA"/>
    <s v="BAGUA GRANDE"/>
    <n v="0"/>
    <s v="Diésel"/>
    <n v="0"/>
    <n v="0"/>
    <n v="0"/>
    <x v="0"/>
    <s v="MWh"/>
    <n v="2.1629999999999998"/>
    <n v="2.163E-3"/>
    <m/>
    <n v="3.7499999999999999E-2"/>
    <n v="2.4999999999999998E-2"/>
    <n v="2.1"/>
    <n v="0"/>
    <n v="20"/>
    <s v="BASE DE DATOS"/>
  </r>
  <r>
    <s v="19"/>
    <x v="11"/>
    <s v="ELOR"/>
    <s v="65010914"/>
    <s v="65010914"/>
    <s v="EL"/>
    <s v="GRUPO 1"/>
    <s v="S"/>
    <n v="1.1000000000000001"/>
    <n v="0.8"/>
    <n v="30.262"/>
    <n v="4.3470000000000004"/>
    <n v="34.609000000000002"/>
    <n v="0"/>
    <n v="47.82"/>
    <n v="0"/>
    <n v="0"/>
    <m/>
    <x v="1"/>
    <s v="ELOR65010914GRUPO 1EL"/>
    <s v="Electro Oriente S. A."/>
    <s v="ELOR"/>
    <x v="2"/>
    <s v="C. T. Juan Velazco Alvarado"/>
    <x v="108"/>
    <s v="EL"/>
    <x v="0"/>
    <s v="GRUPO 1"/>
    <x v="0"/>
    <s v="Instalado"/>
    <s v="Operativo"/>
    <s v="Distribuidora"/>
    <x v="0"/>
    <x v="1"/>
    <s v="NO COES"/>
    <x v="0"/>
    <s v="Estatal"/>
    <s v="AMAZONAS"/>
    <s v="AMAZONAS"/>
    <s v="CONDORCANQUI"/>
    <s v="SANTA MARÍA DE NIEVA"/>
    <s v="JUAN VELAZCO ALVARADO"/>
    <s v="Diésel"/>
    <n v="0"/>
    <n v="0"/>
    <n v="0"/>
    <x v="0"/>
    <s v="MWh"/>
    <n v="34.609000000000002"/>
    <n v="3.4609000000000001E-2"/>
    <m/>
    <n v="0.18333333333333335"/>
    <n v="0.13333333333333333"/>
    <n v="0.83"/>
    <n v="0"/>
    <n v="20"/>
    <s v="BASE DE DATOS"/>
  </r>
  <r>
    <s v="19"/>
    <x v="11"/>
    <s v="ELOR"/>
    <s v="53026818"/>
    <s v="53026818"/>
    <s v="EL"/>
    <s v="CAT2_HUMBOLT"/>
    <s v="S"/>
    <n v="0.7"/>
    <n v="0.5"/>
    <n v="0.88700000000000001"/>
    <n v="0"/>
    <n v="0.88700000000000001"/>
    <n v="0"/>
    <n v="19.63"/>
    <n v="0"/>
    <n v="0"/>
    <m/>
    <x v="1"/>
    <s v="ELOR53026818CAT2_HUMBOLTEL"/>
    <s v="Electro Oriente S. A."/>
    <s v="ELOR"/>
    <x v="2"/>
    <s v="C.T. San Ignacio"/>
    <x v="8"/>
    <s v="EL"/>
    <x v="0"/>
    <s v="CAT2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0.88700000000000001"/>
    <n v="8.8699999999999998E-4"/>
    <m/>
    <n v="5.8333333333333327E-2"/>
    <n v="4.1666666666666664E-2"/>
    <n v="2.2690000000000001"/>
    <n v="0"/>
    <n v="20"/>
    <s v="BASE DE DATOS"/>
  </r>
  <r>
    <s v="19"/>
    <x v="11"/>
    <s v="ELOR"/>
    <s v="53026818"/>
    <s v="53026818"/>
    <s v="EL"/>
    <s v="CAT3_HUMBOLT"/>
    <s v="S"/>
    <n v="1.1000000000000001"/>
    <n v="0.8"/>
    <n v="3.681"/>
    <n v="0"/>
    <n v="3.681"/>
    <n v="0"/>
    <n v="20.63"/>
    <n v="0"/>
    <n v="0"/>
    <m/>
    <x v="1"/>
    <s v="ELOR53026818CAT3_HUMBOLTEL"/>
    <s v="Electro Oriente S. A."/>
    <s v="ELOR"/>
    <x v="2"/>
    <s v="C.T. San Ignacio"/>
    <x v="8"/>
    <s v="EL"/>
    <x v="0"/>
    <s v="CAT3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3.681"/>
    <n v="3.6810000000000002E-3"/>
    <m/>
    <n v="9.1666666666666674E-2"/>
    <n v="6.6666666666666666E-2"/>
    <n v="2.2690000000000001"/>
    <n v="0"/>
    <n v="20"/>
    <s v="BASE DE DATOS"/>
  </r>
  <r>
    <s v="19"/>
    <x v="11"/>
    <s v="ELOR"/>
    <s v="53026818"/>
    <s v="53026818"/>
    <s v="EL"/>
    <s v="CAT4_HUMBOLT"/>
    <s v="S"/>
    <n v="0.7"/>
    <n v="0.5"/>
    <n v="9.6780000000000008"/>
    <n v="0"/>
    <n v="9.6780000000000008"/>
    <n v="0"/>
    <n v="23.24"/>
    <n v="0"/>
    <n v="0"/>
    <m/>
    <x v="1"/>
    <s v="ELOR53026818CAT4_HUMBOLTEL"/>
    <s v="Electro Oriente S. A."/>
    <s v="ELOR"/>
    <x v="2"/>
    <s v="C.T. San Ignacio"/>
    <x v="8"/>
    <s v="EL"/>
    <x v="0"/>
    <s v="CAT4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9.6780000000000008"/>
    <n v="9.6780000000000008E-3"/>
    <m/>
    <n v="5.8333333333333327E-2"/>
    <n v="4.1666666666666664E-2"/>
    <n v="2.2690000000000001"/>
    <n v="0"/>
    <n v="20"/>
    <s v="BASE DE DATOS"/>
  </r>
  <r>
    <s v="19"/>
    <x v="11"/>
    <s v="ELOR"/>
    <s v="53026818"/>
    <s v="53026818"/>
    <s v="EL"/>
    <s v="CAT5_HUMBOLT"/>
    <s v="S"/>
    <n v="0.7"/>
    <n v="0.5"/>
    <n v="8.1989999999999998"/>
    <n v="0"/>
    <n v="8.1989999999999998"/>
    <n v="0"/>
    <n v="14.39"/>
    <n v="0"/>
    <n v="0"/>
    <m/>
    <x v="1"/>
    <s v="ELOR53026818CAT5_HUMBOLTEL"/>
    <s v="Electro Oriente S. A."/>
    <s v="ELOR"/>
    <x v="2"/>
    <s v="C.T. San Ignacio"/>
    <x v="8"/>
    <s v="EL"/>
    <x v="0"/>
    <s v="CAT5_HUMBOLT"/>
    <x v="0"/>
    <s v="Instalado"/>
    <s v="Operativo"/>
    <s v="Distribuidora"/>
    <x v="0"/>
    <x v="0"/>
    <s v="NO COES"/>
    <x v="0"/>
    <s v="Estatal"/>
    <s v="CAJAMARCA"/>
    <s v="CAJAMARCA"/>
    <s v="SAN IGNACIO"/>
    <s v="SAN IGNACIO"/>
    <s v="SEC. PORTACHUELO"/>
    <s v="Diésel"/>
    <n v="0"/>
    <n v="0"/>
    <n v="0"/>
    <x v="0"/>
    <s v="MWh"/>
    <n v="8.1989999999999998"/>
    <n v="8.1989999999999997E-3"/>
    <m/>
    <n v="5.8333333333333327E-2"/>
    <n v="4.1666666666666664E-2"/>
    <n v="2.2690000000000001"/>
    <n v="0"/>
    <n v="20"/>
    <s v="BASE DE DATOS"/>
  </r>
  <r>
    <s v="19"/>
    <x v="11"/>
    <s v="ELOR"/>
    <s v="33010767"/>
    <s v="33010767"/>
    <s v="EL"/>
    <s v="CUMMINS 1"/>
    <s v="S"/>
    <n v="2"/>
    <n v="1.5"/>
    <n v="0"/>
    <n v="0"/>
    <n v="0"/>
    <n v="4"/>
    <n v="0.25"/>
    <n v="0"/>
    <n v="0"/>
    <m/>
    <x v="1"/>
    <s v="ELOR33010767CUMMINS 1EL"/>
    <s v="Electro Oriente S. A."/>
    <s v="ELOR"/>
    <x v="2"/>
    <s v="C. T. Iqt.Diesel - Diesel"/>
    <x v="10"/>
    <s v="EL"/>
    <x v="0"/>
    <s v="CUMMINS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16666666666666666"/>
    <n v="0.125"/>
    <n v="0.998"/>
    <n v="0"/>
    <n v="20"/>
    <s v="BASE DE DATOS"/>
  </r>
  <r>
    <s v="19"/>
    <x v="11"/>
    <s v="ELOR"/>
    <s v="33010793"/>
    <s v="33010793"/>
    <s v="EL"/>
    <s v="WARTSILA 1"/>
    <s v="S"/>
    <n v="6.4"/>
    <n v="6"/>
    <n v="0"/>
    <n v="0"/>
    <n v="0"/>
    <n v="0"/>
    <n v="0.17"/>
    <n v="0"/>
    <n v="0"/>
    <m/>
    <x v="1"/>
    <s v="ELOR33010793WARTSILA 1EL"/>
    <s v="Electro Oriente S. A."/>
    <s v="ELOR"/>
    <x v="2"/>
    <s v="C. T. Iqt.Diesel - Wartsila"/>
    <x v="11"/>
    <s v="EL"/>
    <x v="0"/>
    <s v="WARTSILA 1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1"/>
    <s v="ELOR"/>
    <s v="33010793"/>
    <s v="33010793"/>
    <s v="EL"/>
    <s v="WARTSILA 2"/>
    <s v="S"/>
    <n v="6.4"/>
    <n v="6"/>
    <n v="0"/>
    <n v="0"/>
    <n v="0"/>
    <n v="12"/>
    <n v="0.17"/>
    <n v="0"/>
    <n v="110"/>
    <m/>
    <x v="1"/>
    <s v="ELOR33010793WARTSILA 2EL"/>
    <s v="Electro Oriente S. A."/>
    <s v="ELOR"/>
    <x v="2"/>
    <s v="C. T. Iqt.Diesel - Wartsila"/>
    <x v="11"/>
    <s v="EL"/>
    <x v="0"/>
    <s v="WARTSILA 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1"/>
    <s v="ELOR"/>
    <s v="33010793"/>
    <s v="33010793"/>
    <s v="EL"/>
    <s v="WARTSILA 3"/>
    <s v="S"/>
    <n v="6.4"/>
    <n v="6"/>
    <n v="0"/>
    <n v="0"/>
    <n v="0"/>
    <n v="0"/>
    <n v="0.17"/>
    <n v="0"/>
    <n v="0"/>
    <m/>
    <x v="1"/>
    <s v="ELOR33010793WARTSILA 3EL"/>
    <s v="Electro Oriente S. A."/>
    <s v="ELOR"/>
    <x v="2"/>
    <s v="C. T. Iqt.Diesel - Wartsila"/>
    <x v="11"/>
    <s v="EL"/>
    <x v="0"/>
    <s v="WARTSILA 3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1"/>
    <s v="ELOR"/>
    <s v="33010793"/>
    <s v="33010793"/>
    <s v="EL"/>
    <s v="WARTSILA 4"/>
    <s v="S"/>
    <n v="6.4"/>
    <n v="6"/>
    <n v="0"/>
    <n v="0"/>
    <n v="0"/>
    <n v="0"/>
    <n v="0.17"/>
    <n v="0"/>
    <n v="0"/>
    <m/>
    <x v="1"/>
    <s v="ELOR33010793WARTSILA 4EL"/>
    <s v="Electro Oriente S. A."/>
    <s v="ELOR"/>
    <x v="2"/>
    <s v="C. T. Iqt.Diesel - Wartsila"/>
    <x v="11"/>
    <s v="EL"/>
    <x v="0"/>
    <s v="WARTSILA 4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53333333333333333"/>
    <n v="0.5"/>
    <n v="39.720999999999997"/>
    <n v="0"/>
    <n v="20"/>
    <s v="BASE DE DATOS"/>
  </r>
  <r>
    <s v="19"/>
    <x v="11"/>
    <s v="ELOR"/>
    <s v="33010793"/>
    <s v="33010793"/>
    <s v="EL"/>
    <s v="WARTSILA 5"/>
    <s v="S"/>
    <n v="8.1"/>
    <n v="7.8"/>
    <n v="0"/>
    <n v="0"/>
    <n v="0"/>
    <n v="36"/>
    <n v="1"/>
    <n v="16"/>
    <n v="0"/>
    <m/>
    <x v="1"/>
    <s v="ELOR33010793WARTSILA 5EL"/>
    <s v="Electro Oriente S. A."/>
    <s v="ELOR"/>
    <x v="2"/>
    <s v="C. T. Iqt.Diesel - Wartsila"/>
    <x v="11"/>
    <s v="EL"/>
    <x v="0"/>
    <s v="WARTSILA 5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11"/>
    <s v="ELOR"/>
    <s v="33010793"/>
    <s v="33010793"/>
    <s v="EL"/>
    <s v="WARTSILA 6"/>
    <s v="S"/>
    <n v="8.1"/>
    <n v="7.8"/>
    <n v="0"/>
    <n v="0"/>
    <n v="0"/>
    <n v="24"/>
    <n v="1"/>
    <n v="0"/>
    <n v="0"/>
    <m/>
    <x v="1"/>
    <s v="ELOR33010793WARTSILA 6EL"/>
    <s v="Electro Oriente S. A."/>
    <s v="ELOR"/>
    <x v="2"/>
    <s v="C. T. Iqt.Diesel - Wartsila"/>
    <x v="11"/>
    <s v="EL"/>
    <x v="0"/>
    <s v="WARTSILA 6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"/>
    <n v="0"/>
    <m/>
    <n v="0.67499999999999993"/>
    <n v="0.65"/>
    <n v="39.720999999999997"/>
    <n v="0"/>
    <n v="20"/>
    <s v="BASE DE DATOS"/>
  </r>
  <r>
    <s v="19"/>
    <x v="11"/>
    <s v="ELOR"/>
    <s v="33010793"/>
    <s v="33010793"/>
    <s v="EL"/>
    <s v="WARTSILA 7"/>
    <s v="S"/>
    <n v="8.1"/>
    <n v="7.8"/>
    <n v="0"/>
    <n v="0.113"/>
    <n v="0.113"/>
    <n v="36"/>
    <n v="1"/>
    <n v="0"/>
    <n v="0"/>
    <m/>
    <x v="1"/>
    <s v="ELOR33010793WARTSILA 7EL"/>
    <s v="Electro Oriente S. A."/>
    <s v="ELOR"/>
    <x v="2"/>
    <s v="C. T. Iqt.Diesel - Wartsila"/>
    <x v="11"/>
    <s v="EL"/>
    <x v="0"/>
    <s v="WARTSILA 7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Residual 6"/>
    <n v="0"/>
    <n v="0"/>
    <n v="0"/>
    <x v="0"/>
    <s v="MWh"/>
    <n v="0.113"/>
    <n v="1.1300000000000001E-4"/>
    <m/>
    <n v="0.67499999999999993"/>
    <n v="0.65"/>
    <n v="39.720999999999997"/>
    <n v="0"/>
    <n v="20"/>
    <s v="BASE DE DATOS"/>
  </r>
  <r>
    <s v="19"/>
    <x v="11"/>
    <s v="ELOR"/>
    <s v="33010793"/>
    <s v="33010793"/>
    <s v="EL"/>
    <s v="CAT-16CM32"/>
    <s v="S"/>
    <n v="7.4"/>
    <n v="6.5"/>
    <n v="0"/>
    <n v="0"/>
    <n v="0"/>
    <n v="17"/>
    <n v="0.17"/>
    <n v="3"/>
    <n v="220"/>
    <m/>
    <x v="1"/>
    <s v="ELOR33010793CAT-16CM32EL"/>
    <s v="Electro Oriente S. A."/>
    <s v="ELOR"/>
    <x v="2"/>
    <s v="C. T. Iqt.Diesel - Wartsila"/>
    <x v="11"/>
    <s v="EL"/>
    <x v="0"/>
    <s v="CAT-16CM32"/>
    <x v="0"/>
    <s v="Instalado"/>
    <s v="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166666666666667"/>
    <n v="0.54166666666666663"/>
    <n v="39.720999999999997"/>
    <n v="0"/>
    <n v="20"/>
    <s v="BASE DE DATOS"/>
  </r>
  <r>
    <s v="19"/>
    <x v="11"/>
    <s v="ELOR"/>
    <s v="33010793"/>
    <s v="33010793"/>
    <s v="EL"/>
    <s v="CAT.1-16CM32C"/>
    <s v="N"/>
    <n v="7.5179999999999998"/>
    <n v="0"/>
    <n v="0"/>
    <n v="0"/>
    <n v="0"/>
    <n v="0"/>
    <n v="0"/>
    <n v="0"/>
    <n v="0"/>
    <m/>
    <x v="1"/>
    <s v="ELOR33010793CAT.1-16CM32CEL"/>
    <s v="Electro Oriente S. A."/>
    <s v="ELOR"/>
    <x v="2"/>
    <s v="C. T. Iqt.Diesel - Wartsila"/>
    <x v="11"/>
    <s v="EL"/>
    <x v="0"/>
    <s v="CAT.1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11"/>
    <s v="ELOR"/>
    <s v="33010793"/>
    <s v="33010793"/>
    <s v="EL"/>
    <s v="CAT.2-16CM32C"/>
    <s v="N"/>
    <n v="7.5179999999999998"/>
    <n v="0"/>
    <n v="0"/>
    <n v="0"/>
    <n v="0"/>
    <n v="0"/>
    <n v="0"/>
    <n v="0"/>
    <n v="0"/>
    <m/>
    <x v="1"/>
    <s v="ELOR33010793CAT.2-16CM32CEL"/>
    <s v="Electro Oriente S. A."/>
    <s v="ELOR"/>
    <x v="2"/>
    <s v="C. T. Iqt.Diesel - Wartsila"/>
    <x v="11"/>
    <s v="EL"/>
    <x v="0"/>
    <s v="CAT.2-16CM32C"/>
    <x v="0"/>
    <s v="Instalado"/>
    <s v="Inoperativo"/>
    <s v="Distribuidora"/>
    <x v="0"/>
    <x v="1"/>
    <s v="NO COES"/>
    <x v="0"/>
    <s v="Estatal"/>
    <s v="LORETO"/>
    <s v="LORETO"/>
    <s v="MAYNAS"/>
    <s v="IQUITOS"/>
    <n v="0"/>
    <s v="Diésel"/>
    <n v="0"/>
    <n v="0"/>
    <n v="0"/>
    <x v="0"/>
    <s v="MWh"/>
    <n v="0"/>
    <n v="0"/>
    <m/>
    <n v="0.62649999999999995"/>
    <n v="0"/>
    <n v="39.720999999999997"/>
    <n v="0"/>
    <n v="20"/>
    <s v="BASE DE DATOS"/>
  </r>
  <r>
    <s v="19"/>
    <x v="11"/>
    <s v="ELOR"/>
    <s v="43095199"/>
    <s v="43095199"/>
    <s v="EL"/>
    <s v="CKD 6S150PV"/>
    <s v="N"/>
    <n v="0.2"/>
    <n v="0"/>
    <n v="0"/>
    <n v="0"/>
    <n v="0"/>
    <n v="0"/>
    <n v="0"/>
    <n v="0"/>
    <n v="0"/>
    <m/>
    <x v="0"/>
    <s v="ELOR43095199CKD 6S150PVEL"/>
    <s v="Electro Oriente S. A."/>
    <s v="ELOR"/>
    <x v="2"/>
    <s v="C. T. Pevas"/>
    <x v="12"/>
    <s v="EL"/>
    <x v="0"/>
    <s v="CKD 6S150PV"/>
    <x v="0"/>
    <s v="Instalado"/>
    <s v="Inoperativo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199"/>
    <s v="43095199"/>
    <s v="EL"/>
    <s v="Volvo TD-70G N§1"/>
    <s v="N"/>
    <n v="0.1"/>
    <n v="0"/>
    <n v="0"/>
    <n v="0"/>
    <n v="0"/>
    <n v="0"/>
    <n v="0"/>
    <n v="0"/>
    <n v="0"/>
    <m/>
    <x v="0"/>
    <s v="ELOR43095199Volvo TD-70G N§1EL"/>
    <s v="Electro Oriente S. A."/>
    <s v="ELOR"/>
    <x v="2"/>
    <s v="C. T. Pevas"/>
    <x v="12"/>
    <s v="EL"/>
    <x v="0"/>
    <s v="Volvo TD-70G N§1"/>
    <x v="0"/>
    <s v="Instalado"/>
    <n v="0"/>
    <s v="Distribuidora"/>
    <x v="0"/>
    <x v="1"/>
    <s v="NO COES"/>
    <x v="0"/>
    <s v="Estatal"/>
    <s v="LORETO"/>
    <s v="LORETO"/>
    <s v="MRCAL. R. CASTILLA"/>
    <s v="PEVAS"/>
    <n v="0"/>
    <s v="Diésel"/>
    <n v="0"/>
    <n v="0"/>
    <n v="0"/>
    <x v="0"/>
    <s v="MWh"/>
    <n v="0"/>
    <n v="0"/>
    <m/>
    <s v="-"/>
    <s v="-"/>
    <m/>
    <n v="0"/>
    <n v="20"/>
    <s v="BASE DE DATOS"/>
  </r>
  <r>
    <s v="19"/>
    <x v="11"/>
    <s v="ELOR"/>
    <s v="43095999"/>
    <s v="43095999"/>
    <s v="EL"/>
    <s v="CKD DAT-120"/>
    <s v="N"/>
    <n v="0.1"/>
    <n v="0"/>
    <n v="0"/>
    <n v="0"/>
    <n v="0"/>
    <n v="0"/>
    <n v="0"/>
    <n v="0"/>
    <n v="0"/>
    <m/>
    <x v="0"/>
    <s v="ELOR43095999CKD DAT-120EL"/>
    <s v="Electro Oriente S. A."/>
    <s v="ELOR"/>
    <x v="2"/>
    <s v="C. T. Jenaro Herrera"/>
    <x v="13"/>
    <s v="EL"/>
    <x v="0"/>
    <s v="CKD DAT-120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999"/>
    <s v="43095999"/>
    <s v="EL"/>
    <s v="Cat. D-3306"/>
    <s v="N"/>
    <n v="0.13500000000000001"/>
    <n v="0"/>
    <n v="0"/>
    <n v="0"/>
    <n v="0"/>
    <n v="0"/>
    <n v="0"/>
    <n v="0"/>
    <n v="0"/>
    <m/>
    <x v="0"/>
    <s v="ELOR43095999Cat. D-3306EL"/>
    <s v="Electro Oriente S. A."/>
    <s v="ELOR"/>
    <x v="2"/>
    <s v="C. T. Jenaro Herrera"/>
    <x v="13"/>
    <s v="EL"/>
    <x v="0"/>
    <s v="Cat. D-3306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4799"/>
    <s v="43094799"/>
    <s v="EL"/>
    <s v="CKD"/>
    <s v="N"/>
    <n v="0.1"/>
    <n v="0"/>
    <n v="0"/>
    <n v="0"/>
    <n v="0"/>
    <n v="0"/>
    <n v="0"/>
    <n v="0"/>
    <n v="0"/>
    <m/>
    <x v="0"/>
    <s v="ELOR43094799CKDEL"/>
    <s v="Electro Oriente S. A."/>
    <s v="ELOR"/>
    <x v="2"/>
    <s v="C. T. Santa Clotilde"/>
    <x v="1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4799"/>
    <s v="43094799"/>
    <s v="EL"/>
    <s v="Cat."/>
    <s v="N"/>
    <n v="0.22500000000000001"/>
    <n v="0"/>
    <n v="0"/>
    <n v="0"/>
    <n v="0"/>
    <n v="0"/>
    <n v="0"/>
    <n v="0"/>
    <n v="0"/>
    <m/>
    <x v="0"/>
    <s v="ELOR43094799Cat.EL"/>
    <s v="Electro Oriente S. A."/>
    <s v="ELOR"/>
    <x v="2"/>
    <s v="C. T. Santa Clotilde"/>
    <x v="14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AYNAS"/>
    <s v="NAP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399"/>
    <s v="43095399"/>
    <s v="EL"/>
    <s v="CKD"/>
    <s v="N"/>
    <n v="0.1"/>
    <n v="0"/>
    <n v="0"/>
    <n v="0"/>
    <n v="0"/>
    <n v="0"/>
    <n v="0"/>
    <n v="0"/>
    <n v="0"/>
    <m/>
    <x v="0"/>
    <s v="ELOR43095399CKDEL"/>
    <s v="Electro Oriente S. A."/>
    <s v="ELOR"/>
    <x v="2"/>
    <s v="C. T. San Pablo"/>
    <x v="1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399"/>
    <s v="43095399"/>
    <s v="EL"/>
    <s v="Cat."/>
    <s v="N"/>
    <n v="0.09"/>
    <n v="0"/>
    <n v="0"/>
    <n v="0"/>
    <n v="0"/>
    <n v="0"/>
    <n v="0"/>
    <n v="0"/>
    <n v="0"/>
    <m/>
    <x v="0"/>
    <s v="ELOR43095399Cat.EL"/>
    <s v="Electro Oriente S. A."/>
    <s v="ELOR"/>
    <x v="2"/>
    <s v="C. T. San Pablo"/>
    <x v="15"/>
    <s v="EL"/>
    <x v="0"/>
    <s v="Cat."/>
    <x v="0"/>
    <s v="Instalado"/>
    <s v="Inoperativo"/>
    <s v="Distribuidora"/>
    <x v="0"/>
    <x v="1"/>
    <s v="NO COES"/>
    <x v="0"/>
    <s v="Estatal"/>
    <s v="LORETO"/>
    <s v="LORETO"/>
    <s v="MRCAL. R. CASTILLA"/>
    <s v="RAMON CASTILL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599"/>
    <s v="43095599"/>
    <s v="EL"/>
    <s v="CKD"/>
    <s v="N"/>
    <n v="0.1"/>
    <n v="0"/>
    <n v="0"/>
    <n v="0"/>
    <n v="0"/>
    <n v="0"/>
    <n v="0"/>
    <n v="0"/>
    <n v="0"/>
    <m/>
    <x v="0"/>
    <s v="ELOR43095599CKDEL"/>
    <s v="Electro Oriente S. A."/>
    <s v="ELOR"/>
    <x v="2"/>
    <s v="C. T. Tamanco Viejo"/>
    <x v="16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599"/>
    <s v="43095599"/>
    <s v="EL"/>
    <s v="Perkins"/>
    <s v="N"/>
    <n v="7.4999999999999997E-2"/>
    <n v="0"/>
    <n v="0"/>
    <n v="0"/>
    <n v="0"/>
    <n v="0"/>
    <n v="0"/>
    <n v="0"/>
    <n v="0"/>
    <m/>
    <x v="0"/>
    <s v="ELOR43095599PerkinsEL"/>
    <s v="Electro Oriente S. A."/>
    <s v="ELOR"/>
    <x v="2"/>
    <s v="C. T. Tamanco Viejo"/>
    <x v="16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EMILIO SAN MARTIN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699"/>
    <s v="43095699"/>
    <s v="EL"/>
    <s v="CKD"/>
    <s v="N"/>
    <n v="0.1"/>
    <n v="0"/>
    <n v="0"/>
    <n v="0"/>
    <n v="0"/>
    <n v="0"/>
    <n v="0"/>
    <n v="0"/>
    <n v="0"/>
    <m/>
    <x v="0"/>
    <s v="ELOR43095699CKDEL"/>
    <s v="Electro Oriente S. A."/>
    <s v="ELOR"/>
    <x v="2"/>
    <s v="C. T. San Roque de Maquia"/>
    <x v="17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699"/>
    <s v="43095699"/>
    <s v="EL"/>
    <s v="Perkins"/>
    <s v="N"/>
    <n v="0.09"/>
    <n v="0"/>
    <n v="0"/>
    <n v="0"/>
    <n v="0"/>
    <n v="0"/>
    <n v="0"/>
    <n v="0"/>
    <n v="0"/>
    <m/>
    <x v="0"/>
    <s v="ELOR43095699PerkinsEL"/>
    <s v="Electro Oriente S. A."/>
    <s v="ELOR"/>
    <x v="2"/>
    <s v="C. T. San Roque de Maquia"/>
    <x v="17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MAQUI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4999"/>
    <s v="43094999"/>
    <s v="EL"/>
    <s v="CKD MODASA"/>
    <s v="N"/>
    <n v="3.5000000000000003E-2"/>
    <n v="0"/>
    <n v="0"/>
    <n v="0"/>
    <n v="0"/>
    <n v="0"/>
    <n v="0"/>
    <n v="0"/>
    <n v="0"/>
    <m/>
    <x v="0"/>
    <s v="ELOR43094999CKD MODASAEL"/>
    <s v="Electro Oriente S. A."/>
    <s v="ELOR"/>
    <x v="2"/>
    <s v="C. T. Cabo Pantoja"/>
    <x v="18"/>
    <s v="EL"/>
    <x v="0"/>
    <s v="CKD MODASA"/>
    <x v="0"/>
    <s v="Instalado"/>
    <s v="Inoperativo"/>
    <s v="Distribuidora"/>
    <x v="0"/>
    <x v="1"/>
    <s v="NO COES"/>
    <x v="0"/>
    <s v="Estatal"/>
    <s v="LORETO"/>
    <s v="LORETO"/>
    <s v="MAYNAS"/>
    <s v="TORRES CAUSAN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799"/>
    <s v="43095799"/>
    <s v="EL"/>
    <s v="CKD"/>
    <s v="N"/>
    <n v="0.1"/>
    <n v="0"/>
    <n v="0"/>
    <n v="0"/>
    <n v="0"/>
    <n v="0"/>
    <n v="0"/>
    <n v="0"/>
    <n v="0"/>
    <m/>
    <x v="0"/>
    <s v="ELOR43095799CKDEL"/>
    <s v="Electro Oriente S. A."/>
    <s v="ELOR"/>
    <x v="2"/>
    <s v="C. T. Bagazan"/>
    <x v="19"/>
    <s v="EL"/>
    <x v="0"/>
    <s v="CKD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799"/>
    <s v="43095799"/>
    <s v="EL"/>
    <s v="Perkins"/>
    <s v="N"/>
    <n v="7.4999999999999997E-2"/>
    <n v="0"/>
    <n v="0"/>
    <n v="0"/>
    <n v="0"/>
    <n v="0"/>
    <n v="0"/>
    <n v="0"/>
    <n v="0"/>
    <m/>
    <x v="0"/>
    <s v="ELOR43095799PerkinsEL"/>
    <s v="Electro Oriente S. A."/>
    <s v="ELOR"/>
    <x v="2"/>
    <s v="C. T. Bagazan"/>
    <x v="19"/>
    <s v="EL"/>
    <x v="0"/>
    <s v="PERKINS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899"/>
    <s v="43095899"/>
    <s v="EL"/>
    <s v="MODASA"/>
    <s v="N"/>
    <n v="3.5000000000000003E-2"/>
    <n v="0"/>
    <n v="0"/>
    <n v="0"/>
    <n v="0"/>
    <n v="0"/>
    <n v="0"/>
    <n v="0"/>
    <n v="0"/>
    <m/>
    <x v="0"/>
    <s v="ELOR43095899MODASAEL"/>
    <s v="Electro Oriente S. A."/>
    <s v="ELOR"/>
    <x v="2"/>
    <s v="C. T. Sapuena"/>
    <x v="20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REQUENA"/>
    <s v="SAPUE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4899"/>
    <s v="43094899"/>
    <s v="EL"/>
    <s v="MODASA"/>
    <s v="N"/>
    <n v="3.5000000000000003E-2"/>
    <n v="0"/>
    <n v="0"/>
    <n v="0"/>
    <n v="0"/>
    <n v="0"/>
    <n v="0"/>
    <n v="0"/>
    <n v="0"/>
    <m/>
    <x v="0"/>
    <s v="ELOR43094899MODASAEL"/>
    <s v="Electro Oriente S. A."/>
    <s v="ELOR"/>
    <x v="2"/>
    <s v="C. T. El Alamo"/>
    <x v="21"/>
    <s v="EL"/>
    <x v="0"/>
    <s v="MODASA"/>
    <x v="0"/>
    <s v="Instalado"/>
    <s v="Inoperativo"/>
    <s v="Distribuidora"/>
    <x v="0"/>
    <x v="1"/>
    <s v="NO COES"/>
    <x v="0"/>
    <s v="Estatal"/>
    <s v="LORETO"/>
    <s v="LORETO"/>
    <s v="MAYNAS"/>
    <s v="PUTUMAY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6199"/>
    <s v="43096199"/>
    <s v="EL"/>
    <s v="CKD DAT 120"/>
    <s v="N"/>
    <n v="0.1"/>
    <n v="0"/>
    <n v="0"/>
    <n v="0"/>
    <n v="0"/>
    <n v="0"/>
    <n v="0"/>
    <n v="0"/>
    <n v="0"/>
    <m/>
    <x v="0"/>
    <s v="ELOR43096199CKD DAT 120EL"/>
    <s v="Electro Oriente S. A."/>
    <s v="ELOR"/>
    <x v="2"/>
    <s v="C. T. Inahuaya"/>
    <x v="23"/>
    <s v="EL"/>
    <x v="0"/>
    <s v="CKD DAT 120"/>
    <x v="0"/>
    <s v="Instalado"/>
    <s v="Inoperativo"/>
    <s v="Distribuidora"/>
    <x v="0"/>
    <x v="1"/>
    <s v="NO COES"/>
    <x v="0"/>
    <s v="Estatal"/>
    <s v="LORETO"/>
    <s v="LORETO"/>
    <s v="UCAYALI"/>
    <s v="INAHUAY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6299"/>
    <s v="43096299"/>
    <s v="EL"/>
    <s v="CKD"/>
    <s v="N"/>
    <n v="0.1"/>
    <n v="0"/>
    <n v="0"/>
    <n v="0"/>
    <n v="0"/>
    <n v="0"/>
    <n v="0"/>
    <n v="0"/>
    <n v="0"/>
    <m/>
    <x v="0"/>
    <s v="ELOR43096299CKDEL"/>
    <s v="Electro Oriente S. A."/>
    <s v="ELOR"/>
    <x v="2"/>
    <s v="C. T. Pampa Hermosa"/>
    <x v="24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PAMPA HERMOS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6399"/>
    <s v="43096399"/>
    <s v="EL"/>
    <s v="CKD"/>
    <s v="N"/>
    <n v="0.1"/>
    <n v="0"/>
    <n v="0"/>
    <n v="0"/>
    <n v="0"/>
    <n v="0"/>
    <n v="0"/>
    <n v="0"/>
    <n v="0"/>
    <m/>
    <x v="0"/>
    <s v="ELOR43096399CKDEL"/>
    <s v="Electro Oriente S. A."/>
    <s v="ELOR"/>
    <x v="2"/>
    <s v="C. T. Tierra Blanca"/>
    <x v="25"/>
    <s v="EL"/>
    <x v="0"/>
    <s v="CKD"/>
    <x v="0"/>
    <s v="Instalado"/>
    <s v="Inoperativo"/>
    <s v="Distribuidora"/>
    <x v="0"/>
    <x v="1"/>
    <s v="NO COES"/>
    <x v="0"/>
    <s v="Estatal"/>
    <s v="LORETO"/>
    <s v="LORETO"/>
    <s v="UCAYALI"/>
    <s v="SARAYACU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099"/>
    <s v="43095099"/>
    <s v="EL"/>
    <s v="Perkins M. 4-326-I"/>
    <s v="N"/>
    <n v="3.5000000000000003E-2"/>
    <n v="0"/>
    <n v="0"/>
    <n v="0"/>
    <n v="0"/>
    <n v="0"/>
    <n v="0"/>
    <n v="0"/>
    <n v="0"/>
    <m/>
    <x v="0"/>
    <s v="ELOR43095099Perkins M. 4-326-IEL"/>
    <s v="Electro Oriente S. A."/>
    <s v="ELOR"/>
    <x v="2"/>
    <s v="C. T. El Porvenir"/>
    <x v="26"/>
    <s v="EL"/>
    <x v="0"/>
    <s v="Perkins M. 4-326-I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5499"/>
    <s v="43095499"/>
    <s v="EL"/>
    <s v="Volvo TD 100"/>
    <s v="N"/>
    <n v="0.15"/>
    <n v="0"/>
    <n v="0"/>
    <n v="0"/>
    <n v="0"/>
    <n v="0"/>
    <n v="0"/>
    <n v="0"/>
    <n v="0"/>
    <m/>
    <x v="0"/>
    <s v="ELOR43095499Volvo TD 100EL"/>
    <s v="Electro Oriente S. A."/>
    <s v="ELOR"/>
    <x v="2"/>
    <s v="C. T. Flor de Punga"/>
    <x v="27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CAPELLO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43096099"/>
    <s v="43096099"/>
    <s v="EL"/>
    <s v="Volvo TD 100"/>
    <s v="N"/>
    <n v="0.15"/>
    <n v="0"/>
    <n v="0"/>
    <n v="0"/>
    <n v="0"/>
    <n v="0"/>
    <n v="0"/>
    <n v="0"/>
    <n v="0"/>
    <m/>
    <x v="0"/>
    <s v="ELOR43096099Volvo TD 100EL"/>
    <s v="Electro Oriente S. A."/>
    <s v="ELOR"/>
    <x v="2"/>
    <s v="C. T. Colonia Angamos"/>
    <x v="28"/>
    <s v="EL"/>
    <x v="0"/>
    <s v="Volvo TD 100"/>
    <x v="0"/>
    <s v="Instalado"/>
    <s v="Inoperativo"/>
    <s v="Distribuidora"/>
    <x v="0"/>
    <x v="1"/>
    <s v="NO COES"/>
    <x v="0"/>
    <s v="Estatal"/>
    <s v="LORETO"/>
    <s v="LORETO"/>
    <s v="REQUENA"/>
    <s v="YAQUERANA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00000000"/>
    <s v="00000000"/>
    <s v="EL"/>
    <s v="Cat. 3512 Dito"/>
    <s v="S"/>
    <n v="0.5"/>
    <n v="0.4"/>
    <n v="48.16"/>
    <n v="210.08"/>
    <n v="258.24"/>
    <n v="4"/>
    <n v="720"/>
    <n v="0"/>
    <n v="95"/>
    <m/>
    <x v="1"/>
    <s v="ELOR00000000Cat. 3512 DitoEL"/>
    <s v="Electro Oriente S. A."/>
    <s v="ELOR"/>
    <x v="2"/>
    <s v="C. T. Caballococha"/>
    <x v="29"/>
    <s v="EL"/>
    <x v="0"/>
    <s v="Cat. 3512 Dito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258.24"/>
    <n v="0.25824000000000003"/>
    <m/>
    <n v="4.1666666666666664E-2"/>
    <n v="3.3333333333333333E-2"/>
    <n v="1.577"/>
    <n v="0"/>
    <n v="20"/>
    <s v="BASE DE DATOS"/>
  </r>
  <r>
    <s v="19"/>
    <x v="11"/>
    <s v="ELOR"/>
    <s v="00000000"/>
    <s v="00000000"/>
    <s v="EL"/>
    <s v="Cat 2. 3512 Dita"/>
    <s v="S"/>
    <n v="0.5"/>
    <n v="0.38"/>
    <n v="0"/>
    <n v="0"/>
    <n v="0"/>
    <n v="0"/>
    <n v="0"/>
    <n v="0"/>
    <n v="0"/>
    <m/>
    <x v="1"/>
    <s v="ELOR00000000Cat 2. 3512 DitaEL"/>
    <s v="Electro Oriente S. A."/>
    <s v="ELOR"/>
    <x v="2"/>
    <s v="C. T. Caballococha"/>
    <x v="29"/>
    <s v="EL"/>
    <x v="0"/>
    <s v="Cat 2. 3512 Dita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4.1666666666666664E-2"/>
    <n v="3.1666666666666669E-2"/>
    <n v="1.577"/>
    <n v="0"/>
    <n v="20"/>
    <s v="BASE DE DATOS"/>
  </r>
  <r>
    <s v="19"/>
    <x v="11"/>
    <s v="ELOR"/>
    <s v="00000000"/>
    <s v="00000000"/>
    <s v="EL"/>
    <s v="CUMMINS 3"/>
    <s v="S"/>
    <n v="0.6"/>
    <n v="0.48"/>
    <n v="40.04"/>
    <n v="125.6"/>
    <n v="165.64"/>
    <n v="12"/>
    <n v="637"/>
    <n v="0"/>
    <n v="83"/>
    <m/>
    <x v="1"/>
    <s v="ELOR00000000CUMMINS 3EL"/>
    <s v="Electro Oriente S. A."/>
    <s v="ELOR"/>
    <x v="2"/>
    <s v="C. T. Caballococha"/>
    <x v="29"/>
    <s v="EL"/>
    <x v="0"/>
    <s v="CUMMINS 3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165.64"/>
    <n v="0.16563999999999998"/>
    <m/>
    <n v="4.9999999999999996E-2"/>
    <n v="0.04"/>
    <n v="1.577"/>
    <n v="0"/>
    <n v="20"/>
    <s v="BASE DE DATOS"/>
  </r>
  <r>
    <s v="19"/>
    <x v="11"/>
    <s v="ELOR"/>
    <s v="00000000"/>
    <s v="00000000"/>
    <s v="EL"/>
    <s v="Cat.4-3412-16878"/>
    <s v="S"/>
    <n v="0.73399999999999999"/>
    <n v="0.5"/>
    <n v="15.843999999999999"/>
    <n v="60.207000000000001"/>
    <n v="76.051000000000002"/>
    <n v="4"/>
    <n v="374"/>
    <n v="0"/>
    <n v="52"/>
    <m/>
    <x v="1"/>
    <s v="ELOR00000000Cat.4-3412-16878EL"/>
    <s v="Electro Oriente S. A."/>
    <s v="ELOR"/>
    <x v="2"/>
    <s v="C. T. Caballococha"/>
    <x v="29"/>
    <s v="EL"/>
    <x v="0"/>
    <s v="Cat.4-3412-16878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76.051000000000002"/>
    <n v="7.6051000000000007E-2"/>
    <m/>
    <n v="6.1166666666666668E-2"/>
    <n v="4.1666666666666664E-2"/>
    <n v="1.577"/>
    <n v="0"/>
    <n v="20"/>
    <s v="BASE DE DATOS"/>
  </r>
  <r>
    <s v="19"/>
    <x v="11"/>
    <s v="ELOR"/>
    <s v="00000000"/>
    <s v="00000000"/>
    <s v="EL"/>
    <s v="MTU 1000"/>
    <s v="N"/>
    <n v="1"/>
    <n v="0"/>
    <n v="0"/>
    <n v="0"/>
    <n v="0"/>
    <n v="0"/>
    <n v="0"/>
    <n v="0"/>
    <n v="0"/>
    <m/>
    <x v="1"/>
    <s v="ELOR00000000MTU 1000EL"/>
    <s v="Electro Oriente S. A."/>
    <s v="ELOR"/>
    <x v="2"/>
    <s v="C. T. Caballococha"/>
    <x v="29"/>
    <s v="EL"/>
    <x v="0"/>
    <s v="MTU 1000"/>
    <x v="0"/>
    <s v="Instalado"/>
    <s v="Operativo"/>
    <s v="Distribuidora"/>
    <x v="0"/>
    <x v="1"/>
    <s v="NO COES"/>
    <x v="0"/>
    <s v="Estatal"/>
    <s v="LORETO"/>
    <s v="LORETO"/>
    <s v="RAMÓN CASTILLA"/>
    <s v="RAMÓN CASTILLA"/>
    <n v="0"/>
    <s v="Diésel"/>
    <n v="0"/>
    <n v="0"/>
    <n v="0"/>
    <x v="0"/>
    <s v="MWh"/>
    <n v="0"/>
    <n v="0"/>
    <m/>
    <n v="8.3333333333333329E-2"/>
    <n v="7.0833333333333331E-2"/>
    <n v="1.577"/>
    <n v="0"/>
    <n v="20"/>
    <s v="BASE DE DATOS"/>
  </r>
  <r>
    <s v="19"/>
    <x v="11"/>
    <s v="ELOR"/>
    <s v="53026715"/>
    <s v="53026715"/>
    <s v="EL"/>
    <s v="Cat.5-C15 7925"/>
    <s v="S"/>
    <n v="0.43"/>
    <n v="0.3"/>
    <n v="12.83"/>
    <n v="48.39"/>
    <n v="61.22"/>
    <n v="9"/>
    <n v="715"/>
    <n v="0"/>
    <n v="59"/>
    <m/>
    <x v="1"/>
    <s v="ELOR53026715Cat.5-C15 7925EL"/>
    <s v="Electro Oriente S. A."/>
    <s v="ELOR"/>
    <x v="2"/>
    <s v="C.T. Isla Santa Rosa"/>
    <x v="30"/>
    <s v="EL"/>
    <x v="0"/>
    <s v="Cat.5-C15 7925"/>
    <x v="0"/>
    <s v="Instalado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61.22"/>
    <n v="6.1219999999999997E-2"/>
    <m/>
    <n v="3.5833333333333335E-2"/>
    <n v="2.4999999999999998E-2"/>
    <n v="0.14599999999999999"/>
    <n v="0"/>
    <n v="20"/>
    <s v="BASE DE DATOS"/>
  </r>
  <r>
    <s v="19"/>
    <x v="11"/>
    <s v="ELOR"/>
    <s v="53026613"/>
    <s v="53026613"/>
    <s v="EL"/>
    <s v="Volv.Pent1 RVL-451"/>
    <s v="S"/>
    <n v="0.48"/>
    <n v="0.38"/>
    <n v="51.277000000000001"/>
    <n v="24.962"/>
    <n v="76.239000000000004"/>
    <n v="6"/>
    <n v="449"/>
    <n v="0"/>
    <n v="26"/>
    <m/>
    <x v="1"/>
    <s v="ELOR53026613Volv.Pent1 RVL-451EL"/>
    <s v="Electro Oriente S. A."/>
    <s v="ELOR"/>
    <x v="2"/>
    <s v="C.T. Mayoruna"/>
    <x v="31"/>
    <s v="EL"/>
    <x v="0"/>
    <s v="Volv.Pent1 RVL-451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76.239000000000004"/>
    <n v="7.6239000000000001E-2"/>
    <m/>
    <n v="0.04"/>
    <n v="3.1666666666666669E-2"/>
    <n v="0.33200000000000002"/>
    <n v="0"/>
    <n v="20"/>
    <s v="BASE DE DATOS"/>
  </r>
  <r>
    <s v="19"/>
    <x v="11"/>
    <s v="ELOR"/>
    <s v="53026613"/>
    <s v="53026613"/>
    <s v="EL"/>
    <s v="Cat.3412 81Z19624"/>
    <s v="N"/>
    <n v="0.22"/>
    <n v="0"/>
    <n v="0"/>
    <n v="0"/>
    <n v="0"/>
    <n v="0"/>
    <n v="0"/>
    <n v="0"/>
    <n v="0"/>
    <m/>
    <x v="1"/>
    <s v="ELOR53026613Cat.3412 81Z19624EL"/>
    <s v="Electro Oriente S. A."/>
    <s v="ELOR"/>
    <x v="2"/>
    <s v="C.T. Mayoruna"/>
    <x v="31"/>
    <s v="EL"/>
    <x v="0"/>
    <s v="Cat.3412 81Z19624"/>
    <x v="0"/>
    <s v="Instalado"/>
    <s v="Operativo"/>
    <s v="Distribuidora"/>
    <x v="0"/>
    <x v="1"/>
    <s v="NO COES"/>
    <x v="0"/>
    <s v="Estatal"/>
    <s v="LORETO"/>
    <s v="LORETO"/>
    <s v="MARISCAL RAMÓN CASTILLA"/>
    <s v="SAN PABLO"/>
    <n v="0"/>
    <s v="Diésel"/>
    <n v="0"/>
    <n v="0"/>
    <n v="0"/>
    <x v="0"/>
    <s v="MWh"/>
    <n v="0"/>
    <n v="0"/>
    <m/>
    <n v="1.8333333333333333E-2"/>
    <n v="0"/>
    <n v="0.33200000000000002"/>
    <n v="0"/>
    <n v="20"/>
    <s v="BASE DE DATOS"/>
  </r>
  <r>
    <s v="19"/>
    <x v="11"/>
    <s v="ELOR"/>
    <s v="53026512"/>
    <s v="53026512"/>
    <s v="EL"/>
    <s v="Volv.Pent1 RVL-251"/>
    <s v="S"/>
    <n v="0.27300000000000002"/>
    <n v="0.2"/>
    <n v="16.603999999999999"/>
    <n v="12.026"/>
    <n v="28.63"/>
    <n v="15"/>
    <n v="115"/>
    <n v="0"/>
    <n v="11"/>
    <m/>
    <x v="1"/>
    <s v="ELOR53026512Volv.Pent1 RVL-251EL"/>
    <s v="Electro Oriente S. A."/>
    <s v="ELOR"/>
    <x v="2"/>
    <s v="C.T. San Francisco"/>
    <x v="32"/>
    <s v="EL"/>
    <x v="0"/>
    <s v="Volv.Pent1 RVL-251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28.63"/>
    <n v="2.8629999999999999E-2"/>
    <m/>
    <n v="2.2750000000000003E-2"/>
    <n v="1.6666666666666666E-2"/>
    <n v="0.25800000000000001"/>
    <n v="0"/>
    <n v="20"/>
    <s v="BASE DE DATOS"/>
  </r>
  <r>
    <s v="19"/>
    <x v="11"/>
    <s v="ELOR"/>
    <s v="53026512"/>
    <s v="53026512"/>
    <s v="EL"/>
    <s v="OLYMPIAN"/>
    <s v="S"/>
    <n v="0.13"/>
    <n v="0.1"/>
    <n v="5.1100000000000003"/>
    <n v="3.7"/>
    <n v="8.81"/>
    <n v="10"/>
    <n v="159"/>
    <n v="0"/>
    <n v="6"/>
    <m/>
    <x v="1"/>
    <s v="ELOR53026512OLYMPIANEL"/>
    <s v="Electro Oriente S. A."/>
    <s v="ELOR"/>
    <x v="2"/>
    <s v="C.T. San Francisco"/>
    <x v="32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RISCAL RAMÓN CASTILLA"/>
    <s v="PEVAS"/>
    <n v="0"/>
    <s v="Diésel"/>
    <n v="0"/>
    <n v="0"/>
    <n v="0"/>
    <x v="0"/>
    <s v="MWh"/>
    <n v="8.81"/>
    <n v="8.8100000000000001E-3"/>
    <m/>
    <n v="1.0833333333333334E-2"/>
    <n v="8.3333333333333332E-3"/>
    <n v="0.25800000000000001"/>
    <n v="0"/>
    <n v="20"/>
    <s v="BASE DE DATOS"/>
  </r>
  <r>
    <s v="19"/>
    <x v="11"/>
    <s v="ELOR"/>
    <s v="53026919"/>
    <s v="53026919"/>
    <s v="EL"/>
    <s v="Perkins1 R014001C"/>
    <s v="S"/>
    <n v="0.13600000000000001"/>
    <n v="0.1"/>
    <n v="7.242"/>
    <n v="11.747999999999999"/>
    <n v="18.989999999999998"/>
    <n v="6"/>
    <n v="354"/>
    <n v="3"/>
    <n v="9"/>
    <m/>
    <x v="1"/>
    <s v="ELOR53026919Perkins1 R014001CEL"/>
    <s v="Electro Oriente S. A."/>
    <s v="ELOR"/>
    <x v="2"/>
    <s v="C. T. Islandia"/>
    <x v="64"/>
    <s v="EL"/>
    <x v="0"/>
    <s v="Perkins1 R014001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8.989999999999998"/>
    <n v="1.899E-2"/>
    <m/>
    <n v="1.3600000000000001E-2"/>
    <n v="0.01"/>
    <n v="0.214"/>
    <n v="0"/>
    <n v="20"/>
    <s v="BASE DE DATOS"/>
  </r>
  <r>
    <s v="19"/>
    <x v="11"/>
    <s v="ELOR"/>
    <s v="53026919"/>
    <s v="53026919"/>
    <s v="EL"/>
    <s v="Perkins2 R013699C"/>
    <s v="S"/>
    <n v="0.13600000000000001"/>
    <n v="0.1"/>
    <n v="2.9580000000000002"/>
    <n v="4.6260000000000003"/>
    <n v="7.5839999999999996"/>
    <n v="7"/>
    <n v="141"/>
    <n v="3"/>
    <n v="6"/>
    <m/>
    <x v="1"/>
    <s v="ELOR53026919Perkins2 R013699CEL"/>
    <s v="Electro Oriente S. A."/>
    <s v="ELOR"/>
    <x v="2"/>
    <s v="C. T. Islandia"/>
    <x v="64"/>
    <s v="EL"/>
    <x v="0"/>
    <s v="Perkins2 R013699C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7.5839999999999996"/>
    <n v="7.5839999999999996E-3"/>
    <m/>
    <n v="1.3600000000000001E-2"/>
    <n v="0.01"/>
    <n v="0.214"/>
    <n v="8.8817841970012523E-16"/>
    <n v="20"/>
    <s v="BASE DE DATOS"/>
  </r>
  <r>
    <s v="19"/>
    <x v="11"/>
    <s v="ELOR"/>
    <s v="53026919"/>
    <s v="53026919"/>
    <s v="EL"/>
    <s v="Olympian OLY 1091"/>
    <s v="S"/>
    <n v="0.13200000000000001"/>
    <n v="0.1"/>
    <n v="6.4560000000000004"/>
    <n v="10.222"/>
    <n v="16.678000000000001"/>
    <n v="8"/>
    <n v="310"/>
    <n v="0"/>
    <n v="8"/>
    <m/>
    <x v="1"/>
    <s v="ELOR53026919Olympian OLY 1091EL"/>
    <s v="Electro Oriente S. A."/>
    <s v="ELOR"/>
    <x v="2"/>
    <s v="C. T. Islandia"/>
    <x v="64"/>
    <s v="EL"/>
    <x v="0"/>
    <s v="Olympian OLY 1091"/>
    <x v="0"/>
    <n v="0"/>
    <s v="Operativo"/>
    <s v="Distribuidora"/>
    <x v="0"/>
    <x v="1"/>
    <s v="NO COES"/>
    <x v="0"/>
    <s v="Estatal"/>
    <s v="LORETO"/>
    <s v="LORETO"/>
    <s v="MARISCAL RAMÓN CASTILLA"/>
    <s v="YAVARI"/>
    <n v="0"/>
    <s v="Diésel"/>
    <n v="0"/>
    <n v="0"/>
    <n v="0"/>
    <x v="0"/>
    <s v="MWh"/>
    <n v="16.678000000000001"/>
    <n v="1.6678000000000002E-2"/>
    <m/>
    <n v="1.32E-2"/>
    <n v="0.01"/>
    <n v="0.214"/>
    <n v="0"/>
    <n v="20"/>
    <s v="BASE DE DATOS"/>
  </r>
  <r>
    <s v="19"/>
    <x v="11"/>
    <s v="ELOR"/>
    <s v="43095299"/>
    <s v="43095299"/>
    <s v="EL"/>
    <s v="Perkins1 U489142C"/>
    <s v="S"/>
    <n v="3.1E-2"/>
    <n v="2.5000000000000001E-2"/>
    <n v="0.28699999999999998"/>
    <n v="0"/>
    <n v="0.28699999999999998"/>
    <n v="2"/>
    <n v="137"/>
    <n v="0"/>
    <n v="0"/>
    <m/>
    <x v="1"/>
    <s v="ELOR43095299Perkins1 U489142CEL"/>
    <s v="Electro Oriente S. A."/>
    <s v="ELOR"/>
    <x v="2"/>
    <s v="C. T. Petropolis"/>
    <x v="22"/>
    <s v="EL"/>
    <x v="0"/>
    <s v="Perkins1 U489142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0.28699999999999998"/>
    <n v="2.8699999999999998E-4"/>
    <m/>
    <n v="3.4444444444444444E-3"/>
    <n v="2.7777777777777779E-3"/>
    <n v="2.7E-2"/>
    <n v="0"/>
    <n v="20"/>
    <s v="BASE DE DATOS"/>
  </r>
  <r>
    <s v="19"/>
    <x v="11"/>
    <s v="ELOR"/>
    <s v="43095299"/>
    <s v="43095299"/>
    <s v="EL"/>
    <s v="Perkins2 U487536C"/>
    <s v="S"/>
    <n v="3.1E-2"/>
    <n v="2.5000000000000001E-2"/>
    <n v="1.4999999999999999E-2"/>
    <n v="0"/>
    <n v="1.4999999999999999E-2"/>
    <n v="2"/>
    <n v="3"/>
    <n v="0"/>
    <n v="0"/>
    <m/>
    <x v="1"/>
    <s v="ELOR43095299Perkins2 U487536CEL"/>
    <s v="Electro Oriente S. A."/>
    <s v="ELOR"/>
    <x v="2"/>
    <s v="C. T. Petropolis"/>
    <x v="22"/>
    <s v="EL"/>
    <x v="0"/>
    <s v="Perkins2 U487536C"/>
    <x v="0"/>
    <s v="Instalado"/>
    <s v="Operativo"/>
    <s v="Distribuidora"/>
    <x v="0"/>
    <x v="1"/>
    <s v="NO COES"/>
    <x v="0"/>
    <s v="Estatal"/>
    <s v="LORETO"/>
    <s v="LORETO"/>
    <s v="MRCAL. R. CASTILLA"/>
    <s v="YAVARI"/>
    <n v="0"/>
    <s v="Diésel"/>
    <n v="0"/>
    <n v="0"/>
    <n v="0"/>
    <x v="0"/>
    <s v="MWh"/>
    <n v="1.4999999999999999E-2"/>
    <n v="1.4999999999999999E-5"/>
    <m/>
    <n v="3.4444444444444444E-3"/>
    <n v="2.7777777777777779E-3"/>
    <n v="2.7E-2"/>
    <n v="0"/>
    <n v="20"/>
    <s v="BASE DE DATOS"/>
  </r>
  <r>
    <s v="19"/>
    <x v="11"/>
    <s v="ELOR"/>
    <s v="53023414"/>
    <s v="53023414"/>
    <s v="EL"/>
    <s v="Cat-1 3406"/>
    <s v="N"/>
    <n v="0.27500000000000002"/>
    <n v="0"/>
    <n v="0"/>
    <n v="0"/>
    <n v="0"/>
    <n v="0"/>
    <n v="0"/>
    <n v="0"/>
    <n v="0"/>
    <m/>
    <x v="1"/>
    <s v="ELOR53023414Cat-1 3406EL"/>
    <s v="Electro Oriente S. A."/>
    <s v="ELOR"/>
    <x v="2"/>
    <s v="C. T. El Estrecho"/>
    <x v="33"/>
    <s v="EL"/>
    <x v="0"/>
    <s v="Cat-1 34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2.2916666666666669E-2"/>
    <n v="2.0416666666666666E-2"/>
    <n v="0.26700000000000002"/>
    <n v="0"/>
    <n v="20"/>
    <s v="BASE DE DATOS"/>
  </r>
  <r>
    <s v="19"/>
    <x v="11"/>
    <s v="ELOR"/>
    <s v="53023414"/>
    <s v="53023414"/>
    <s v="EL"/>
    <s v="Cat-2 3306"/>
    <s v="N"/>
    <n v="0.22500000000000001"/>
    <n v="0"/>
    <n v="0"/>
    <n v="0"/>
    <n v="0"/>
    <n v="0"/>
    <n v="0"/>
    <n v="0"/>
    <n v="0"/>
    <m/>
    <x v="1"/>
    <s v="ELOR53023414Cat-2 3306EL"/>
    <s v="Electro Oriente S. A."/>
    <s v="ELOR"/>
    <x v="2"/>
    <s v="C. T. El Estrecho"/>
    <x v="33"/>
    <s v="EL"/>
    <x v="0"/>
    <s v="Cat-2 3306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0"/>
    <n v="0"/>
    <m/>
    <n v="1.8749999999999999E-2"/>
    <n v="0"/>
    <n v="0.26700000000000002"/>
    <n v="0"/>
    <n v="20"/>
    <s v="BASE DE DATOS"/>
  </r>
  <r>
    <s v="19"/>
    <x v="11"/>
    <s v="ELOR"/>
    <s v="53023414"/>
    <s v="53023414"/>
    <s v="EL"/>
    <s v="Volvo 03"/>
    <s v="S"/>
    <n v="0.36399999999999999"/>
    <n v="0.32500000000000001"/>
    <n v="26.7"/>
    <n v="55.122999999999998"/>
    <n v="81.822999999999993"/>
    <n v="7.4"/>
    <n v="475"/>
    <n v="0"/>
    <n v="14"/>
    <m/>
    <x v="1"/>
    <s v="ELOR53023414Volvo 03EL"/>
    <s v="Electro Oriente S. A."/>
    <s v="ELOR"/>
    <x v="2"/>
    <s v="C. T. El Estrecho"/>
    <x v="33"/>
    <s v="EL"/>
    <x v="0"/>
    <s v="Volvo 03"/>
    <x v="0"/>
    <s v="Instalado"/>
    <s v="Operativo"/>
    <s v="Distribuidora"/>
    <x v="0"/>
    <x v="1"/>
    <s v="NO COES"/>
    <x v="0"/>
    <s v="Estatal"/>
    <s v="LORETO"/>
    <s v="LORETO"/>
    <s v="MARISCAL RAMÓN CASTILLA"/>
    <s v="MARISCAL RAMÓN CASTILLA"/>
    <s v="EL ESTRECHO"/>
    <s v="Diésel"/>
    <n v="0"/>
    <n v="0"/>
    <n v="0"/>
    <x v="0"/>
    <s v="MWh"/>
    <n v="81.822999999999993"/>
    <n v="8.1822999999999993E-2"/>
    <m/>
    <n v="3.0333333333333334E-2"/>
    <n v="2.7083333333333334E-2"/>
    <n v="0.26700000000000002"/>
    <n v="0"/>
    <n v="20"/>
    <s v="BASE DE DATOS"/>
  </r>
  <r>
    <s v="19"/>
    <x v="11"/>
    <s v="ELOR"/>
    <s v="33011093"/>
    <s v="33011093"/>
    <s v="EL"/>
    <s v="Cat.3512 Dita"/>
    <s v="S"/>
    <n v="0.5"/>
    <n v="0.46"/>
    <n v="31.04"/>
    <n v="63.12"/>
    <n v="94.16"/>
    <n v="0"/>
    <n v="405"/>
    <n v="0"/>
    <n v="0"/>
    <m/>
    <x v="1"/>
    <s v="ELOR33011093Cat.3512 DitaEL"/>
    <s v="Electro Oriente S. A."/>
    <s v="ELOR"/>
    <x v="2"/>
    <s v="C. T. Contamana"/>
    <x v="34"/>
    <s v="EL"/>
    <x v="0"/>
    <s v="Cat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94.16"/>
    <n v="9.4159999999999994E-2"/>
    <m/>
    <n v="4.1666666666666664E-2"/>
    <n v="3.8333333333333337E-2"/>
    <n v="1.415"/>
    <n v="0"/>
    <n v="20"/>
    <s v="BASE DE DATOS"/>
  </r>
  <r>
    <s v="19"/>
    <x v="11"/>
    <s v="ELOR"/>
    <s v="33011093"/>
    <s v="33011093"/>
    <s v="EL"/>
    <s v="Cat.2.3512 Dita"/>
    <s v="S"/>
    <n v="0.5"/>
    <n v="0.32"/>
    <n v="34.72"/>
    <n v="132.32"/>
    <n v="167.04"/>
    <n v="22"/>
    <n v="633"/>
    <n v="0"/>
    <n v="84"/>
    <m/>
    <x v="1"/>
    <s v="ELOR33011093Cat.2.3512 DitaEL"/>
    <s v="Electro Oriente S. A."/>
    <s v="ELOR"/>
    <x v="2"/>
    <s v="C. T. Contamana"/>
    <x v="34"/>
    <s v="EL"/>
    <x v="0"/>
    <s v="Cat.2.3512 Dita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167.04"/>
    <n v="0.16703999999999999"/>
    <m/>
    <n v="4.1666666666666664E-2"/>
    <n v="2.6666666666666668E-2"/>
    <n v="1.415"/>
    <n v="0"/>
    <n v="20"/>
    <s v="BASE DE DATOS"/>
  </r>
  <r>
    <s v="19"/>
    <x v="11"/>
    <s v="ELOR"/>
    <s v="33011093"/>
    <s v="33011093"/>
    <s v="EL"/>
    <s v="CAT. D3512"/>
    <s v="N"/>
    <n v="0.65"/>
    <n v="0"/>
    <n v="0"/>
    <n v="0"/>
    <n v="0"/>
    <n v="0"/>
    <n v="0"/>
    <n v="0"/>
    <n v="0"/>
    <m/>
    <x v="1"/>
    <s v="ELOR33011093CAT. D3512EL"/>
    <s v="Electro Oriente S. A."/>
    <s v="ELOR"/>
    <x v="2"/>
    <s v="C. T. Contamana"/>
    <x v="34"/>
    <s v="EL"/>
    <x v="0"/>
    <s v="CAT. D3512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5.4166666666666669E-2"/>
    <n v="0"/>
    <n v="1.415"/>
    <n v="0"/>
    <n v="20"/>
    <s v="BASE DE DATOS"/>
  </r>
  <r>
    <s v="19"/>
    <x v="11"/>
    <s v="ELOR"/>
    <s v="33011093"/>
    <s v="33011093"/>
    <s v="EL"/>
    <s v="VolvoPenta TWD1643G"/>
    <s v="S"/>
    <n v="0.6"/>
    <n v="0.4"/>
    <n v="46.226999999999997"/>
    <n v="175.59"/>
    <n v="221.81700000000001"/>
    <n v="7"/>
    <n v="717"/>
    <n v="0"/>
    <n v="0"/>
    <m/>
    <x v="1"/>
    <s v="ELOR33011093VolvoPenta TWD1643GEL"/>
    <s v="Electro Oriente S. A."/>
    <s v="ELOR"/>
    <x v="2"/>
    <s v="C. T. Contamana"/>
    <x v="34"/>
    <s v="EL"/>
    <x v="0"/>
    <s v="VolvoPenta TWD1643G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221.81700000000001"/>
    <n v="0.22181700000000001"/>
    <m/>
    <n v="7.4999999999999997E-2"/>
    <n v="0.05"/>
    <n v="1.415"/>
    <n v="0"/>
    <n v="20"/>
    <s v="BASE DE DATOS"/>
  </r>
  <r>
    <s v="19"/>
    <x v="11"/>
    <s v="ELOR"/>
    <s v="33011093"/>
    <s v="33011093"/>
    <s v="EL"/>
    <s v="Cat.6 3516B 0141"/>
    <s v="N"/>
    <n v="2"/>
    <n v="0"/>
    <n v="0"/>
    <n v="0"/>
    <n v="0"/>
    <n v="0"/>
    <n v="0"/>
    <n v="0"/>
    <n v="0"/>
    <m/>
    <x v="1"/>
    <s v="ELOR33011093Cat.6 3516B 0141EL"/>
    <s v="Electro Oriente S. A."/>
    <s v="ELOR"/>
    <x v="2"/>
    <s v="C. T. Contamana"/>
    <x v="34"/>
    <s v="EL"/>
    <x v="0"/>
    <s v="Cat.6 3516B 0141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0"/>
    <n v="0"/>
    <m/>
    <n v="0.16666666666666666"/>
    <n v="9.9999999999999992E-2"/>
    <n v="1.415"/>
    <n v="0"/>
    <n v="20"/>
    <s v="BASE DE DATOS"/>
  </r>
  <r>
    <s v="19"/>
    <x v="11"/>
    <s v="ELOR"/>
    <s v="33011093"/>
    <s v="33011093"/>
    <s v="EL"/>
    <s v="Cat.5-C15-07183"/>
    <s v="S"/>
    <n v="0.45500000000000002"/>
    <n v="0.39"/>
    <n v="29.58"/>
    <n v="66.66"/>
    <n v="96.24"/>
    <n v="6"/>
    <n v="441"/>
    <n v="0"/>
    <n v="2"/>
    <m/>
    <x v="1"/>
    <s v="ELOR33011093Cat.5-C15-07183EL"/>
    <s v="Electro Oriente S. A."/>
    <s v="ELOR"/>
    <x v="2"/>
    <s v="C. T. Contamana"/>
    <x v="34"/>
    <s v="EL"/>
    <x v="0"/>
    <s v="Cat.5-C15-07183"/>
    <x v="0"/>
    <s v="Instalado"/>
    <s v="Operativo"/>
    <s v="Distribuidora"/>
    <x v="0"/>
    <x v="1"/>
    <s v="NO COES"/>
    <x v="0"/>
    <s v="Estatal"/>
    <s v="LORETO"/>
    <s v="LORETO"/>
    <s v="UCAYALI"/>
    <s v="CONTAMANA"/>
    <n v="0"/>
    <s v="Diésel"/>
    <n v="0"/>
    <n v="0"/>
    <n v="0"/>
    <x v="0"/>
    <s v="MWh"/>
    <n v="96.24"/>
    <n v="9.6239999999999992E-2"/>
    <m/>
    <n v="3.7916666666666668E-2"/>
    <n v="3.2500000000000001E-2"/>
    <n v="1.415"/>
    <n v="0"/>
    <n v="20"/>
    <s v="BASE DE DATOS"/>
  </r>
  <r>
    <s v="19"/>
    <x v="11"/>
    <s v="ELOR"/>
    <s v="43096499"/>
    <s v="43096499"/>
    <s v="EL"/>
    <s v="Cat.C18 G6B20736"/>
    <s v="S"/>
    <n v="0.5"/>
    <n v="0.45"/>
    <n v="12.058999999999999"/>
    <n v="84.411000000000001"/>
    <n v="96.47"/>
    <n v="11"/>
    <n v="713"/>
    <n v="0"/>
    <n v="48"/>
    <m/>
    <x v="1"/>
    <s v="ELOR43096499Cat.C18 G6B20736EL"/>
    <s v="Electro Oriente S. A."/>
    <s v="ELOR"/>
    <x v="2"/>
    <s v="C.T. ORELLANA"/>
    <x v="35"/>
    <s v="EL"/>
    <x v="0"/>
    <s v="Cat.C18 G6B20736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96.47"/>
    <n v="9.647E-2"/>
    <m/>
    <n v="4.1666666666666664E-2"/>
    <n v="3.7499999999999999E-2"/>
    <n v="0.28699999999999998"/>
    <n v="0"/>
    <n v="20"/>
    <s v="BASE DE DATOS"/>
  </r>
  <r>
    <s v="19"/>
    <x v="11"/>
    <s v="ELOR"/>
    <s v="43096499"/>
    <s v="43096499"/>
    <s v="EL"/>
    <s v="Perkins 2506AE15TAG"/>
    <s v="N"/>
    <n v="0.46800000000000003"/>
    <n v="0"/>
    <n v="0"/>
    <n v="0"/>
    <n v="0"/>
    <n v="0"/>
    <n v="0"/>
    <n v="0"/>
    <n v="0"/>
    <m/>
    <x v="1"/>
    <s v="ELOR43096499Perkins 2506AE15TAGEL"/>
    <s v="Electro Oriente S. A."/>
    <s v="ELOR"/>
    <x v="2"/>
    <s v="C.T. ORELLANA"/>
    <x v="35"/>
    <s v="EL"/>
    <x v="0"/>
    <s v="Perkins 2506AE15TAG"/>
    <x v="0"/>
    <s v="Instalado"/>
    <s v="Operativo"/>
    <s v="Distribuidora"/>
    <x v="0"/>
    <x v="1"/>
    <s v="NO COES"/>
    <x v="0"/>
    <s v="Estatal"/>
    <s v="LORETO"/>
    <s v="LORETO"/>
    <s v="UCAYALI"/>
    <s v="VARGAS GUERRA"/>
    <n v="0"/>
    <s v="Diésel"/>
    <n v="0"/>
    <n v="0"/>
    <n v="0"/>
    <x v="0"/>
    <s v="MWh"/>
    <n v="0"/>
    <n v="0"/>
    <m/>
    <n v="3.9E-2"/>
    <n v="2.4999999999999998E-2"/>
    <n v="0.28699999999999998"/>
    <n v="0"/>
    <n v="20"/>
    <s v="BASE DE DATOS"/>
  </r>
  <r>
    <s v="19"/>
    <x v="11"/>
    <s v="ELOR"/>
    <s v="43094699"/>
    <s v="43094699"/>
    <s v="EL"/>
    <s v="Volvo Penta RVM364"/>
    <s v="S"/>
    <n v="0.36399999999999999"/>
    <n v="0.32"/>
    <n v="6.0000000000000001E-3"/>
    <n v="3.7999999999999999E-2"/>
    <n v="4.3999999999999997E-2"/>
    <n v="0"/>
    <n v="1"/>
    <n v="0"/>
    <n v="0"/>
    <m/>
    <x v="1"/>
    <s v="ELOR43094699Volvo Penta RVM364EL"/>
    <s v="Electro Oriente S. A."/>
    <s v="ELOR"/>
    <x v="2"/>
    <s v="C. T. Indiana"/>
    <x v="36"/>
    <s v="EL"/>
    <x v="0"/>
    <s v="Volvo Penta RVM364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4.3999999999999997E-2"/>
    <n v="4.3999999999999999E-5"/>
    <m/>
    <n v="3.0333333333333334E-2"/>
    <n v="1.4166666666666668E-2"/>
    <n v="0.51600000000000001"/>
    <n v="0"/>
    <n v="20"/>
    <s v="BASE DE DATOS"/>
  </r>
  <r>
    <s v="19"/>
    <x v="11"/>
    <s v="ELOR"/>
    <s v="43094699"/>
    <s v="43094699"/>
    <s v="EL"/>
    <s v="Volvo2 CAD1641GE"/>
    <s v="S"/>
    <n v="0.45600000000000002"/>
    <n v="0.33"/>
    <n v="0"/>
    <n v="0"/>
    <n v="0"/>
    <n v="0"/>
    <n v="0"/>
    <n v="0"/>
    <n v="0"/>
    <m/>
    <x v="1"/>
    <s v="ELOR43094699Volvo2 CAD1641GEEL"/>
    <s v="Electro Oriente S. A."/>
    <s v="ELOR"/>
    <x v="2"/>
    <s v="C. T. Indiana"/>
    <x v="36"/>
    <s v="EL"/>
    <x v="0"/>
    <s v="Volvo2 CAD1641GE"/>
    <x v="0"/>
    <s v="Instalado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0"/>
    <n v="0"/>
    <m/>
    <n v="3.7999999999999999E-2"/>
    <n v="2.75E-2"/>
    <n v="0.51600000000000001"/>
    <n v="0"/>
    <n v="20"/>
    <s v="BASE DE DATOS"/>
  </r>
  <r>
    <s v="19"/>
    <x v="11"/>
    <s v="ELOR"/>
    <s v="43094699"/>
    <s v="43094699"/>
    <s v="EL"/>
    <s v="Cat.5-3412STA-16860"/>
    <s v="S"/>
    <n v="0.72499999999999998"/>
    <n v="0.6"/>
    <n v="3.5819999999999999"/>
    <n v="25.074999999999999"/>
    <n v="28.657"/>
    <n v="0"/>
    <n v="171"/>
    <n v="0"/>
    <n v="0"/>
    <m/>
    <x v="1"/>
    <s v="ELOR43094699Cat.5-3412STA-16860EL"/>
    <s v="Electro Oriente S. A."/>
    <s v="ELOR"/>
    <x v="2"/>
    <s v="C. T. Indiana"/>
    <x v="36"/>
    <s v="EL"/>
    <x v="0"/>
    <s v="Cat.5-3412STA-16860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28.657"/>
    <n v="2.8656999999999998E-2"/>
    <m/>
    <n v="0.12083333333333333"/>
    <n v="9.9999999999999992E-2"/>
    <n v="0.51600000000000001"/>
    <n v="0"/>
    <n v="20"/>
    <s v="BASE DE DATOS"/>
  </r>
  <r>
    <s v="19"/>
    <x v="11"/>
    <s v="ELOR"/>
    <s v="43094699"/>
    <s v="43094699"/>
    <s v="EL"/>
    <s v="Vol.3 Pent TWD1643G"/>
    <s v="S"/>
    <n v="0.6"/>
    <n v="0.45"/>
    <n v="19.510000000000002"/>
    <n v="136.572"/>
    <n v="156.08199999999999"/>
    <n v="0"/>
    <n v="697"/>
    <n v="0"/>
    <n v="30"/>
    <m/>
    <x v="1"/>
    <s v="ELOR43094699Vol.3 Pent TWD1643GEL"/>
    <s v="Electro Oriente S. A."/>
    <s v="ELOR"/>
    <x v="2"/>
    <s v="C. T. Indiana"/>
    <x v="36"/>
    <s v="EL"/>
    <x v="0"/>
    <s v="Vol.3 Pent TWD1643G"/>
    <x v="0"/>
    <n v="0"/>
    <s v="Operativo"/>
    <s v="Distribuidora"/>
    <x v="0"/>
    <x v="1"/>
    <s v="NO COES"/>
    <x v="0"/>
    <s v="Estatal"/>
    <s v="LORETO"/>
    <s v="LORETO"/>
    <s v="MAYNAS"/>
    <s v="INDIANA"/>
    <n v="0"/>
    <s v="Diésel"/>
    <n v="0"/>
    <n v="0"/>
    <n v="0"/>
    <x v="0"/>
    <s v="MWh"/>
    <n v="156.08199999999999"/>
    <n v="0.156082"/>
    <m/>
    <n v="0.15"/>
    <n v="0.1125"/>
    <n v="0.51600000000000001"/>
    <n v="0"/>
    <n v="20"/>
    <s v="BASE DE DATOS"/>
  </r>
  <r>
    <s v="19"/>
    <x v="11"/>
    <s v="ELOR"/>
    <s v="33011193"/>
    <s v="33011193"/>
    <s v="EL"/>
    <s v="CUMMINS"/>
    <s v="S"/>
    <n v="0.6"/>
    <n v="0.3"/>
    <n v="30.36"/>
    <n v="168.56"/>
    <n v="198.92"/>
    <n v="4"/>
    <n v="404"/>
    <n v="0"/>
    <n v="42"/>
    <m/>
    <x v="1"/>
    <s v="ELOR33011193CUMMINSEL"/>
    <s v="Electro Oriente S. A."/>
    <s v="ELOR"/>
    <x v="2"/>
    <s v="C. T. Nauta"/>
    <x v="37"/>
    <s v="EL"/>
    <x v="0"/>
    <s v="CUMMINS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198.92"/>
    <n v="0.19891999999999999"/>
    <m/>
    <n v="4.9999999999999996E-2"/>
    <n v="2.4999999999999998E-2"/>
    <n v="1.45"/>
    <n v="2.8421709430404007E-14"/>
    <n v="20"/>
    <s v="BASE DE DATOS"/>
  </r>
  <r>
    <s v="19"/>
    <x v="11"/>
    <s v="ELOR"/>
    <s v="33011193"/>
    <s v="33011193"/>
    <s v="EL"/>
    <s v="MTU-1 1200DS Detroi"/>
    <s v="N"/>
    <n v="1.2250000000000001"/>
    <n v="0"/>
    <n v="0"/>
    <n v="0"/>
    <n v="0"/>
    <n v="0"/>
    <n v="0"/>
    <n v="0"/>
    <n v="0"/>
    <m/>
    <x v="1"/>
    <s v="ELOR33011193MTU-1 1200DS DetroiEL"/>
    <s v="Electro Oriente S. A."/>
    <s v="ELOR"/>
    <x v="2"/>
    <s v="C. T. Nauta"/>
    <x v="37"/>
    <s v="EL"/>
    <x v="0"/>
    <s v="MTU-1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0"/>
    <n v="0"/>
    <m/>
    <n v="0.10208333333333335"/>
    <n v="8.3333333333333329E-2"/>
    <n v="1.45"/>
    <n v="0"/>
    <n v="20"/>
    <s v="BASE DE DATOS"/>
  </r>
  <r>
    <s v="19"/>
    <x v="11"/>
    <s v="ELOR"/>
    <s v="33011193"/>
    <s v="33011193"/>
    <s v="EL"/>
    <s v="MTU=2 1200DS Detroi"/>
    <s v="S"/>
    <n v="1.2250000000000001"/>
    <n v="1"/>
    <n v="348.40499999999997"/>
    <n v="91.721999999999994"/>
    <n v="440.12700000000001"/>
    <n v="18"/>
    <n v="706"/>
    <n v="0"/>
    <n v="120"/>
    <m/>
    <x v="1"/>
    <s v="ELOR33011193MTU=2 1200DS DetroiEL"/>
    <s v="Electro Oriente S. A."/>
    <s v="ELOR"/>
    <x v="2"/>
    <s v="C. T. Nauta"/>
    <x v="37"/>
    <s v="EL"/>
    <x v="0"/>
    <s v="MTU=2 1200DS Detroi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440.12700000000001"/>
    <n v="0.44012699999999999"/>
    <m/>
    <n v="0.10208333333333335"/>
    <n v="8.3333333333333329E-2"/>
    <n v="1.45"/>
    <n v="-5.6843418860808015E-14"/>
    <n v="20"/>
    <s v="BASE DE DATOS"/>
  </r>
  <r>
    <s v="19"/>
    <x v="11"/>
    <s v="ELOR"/>
    <s v="33011193"/>
    <s v="33011193"/>
    <s v="EL"/>
    <s v="Cat. 3512 Dita"/>
    <s v="S"/>
    <n v="0.5"/>
    <n v="0.25"/>
    <n v="29.059000000000001"/>
    <n v="7.65"/>
    <n v="36.709000000000003"/>
    <n v="0"/>
    <n v="133"/>
    <n v="0"/>
    <n v="0"/>
    <m/>
    <x v="1"/>
    <s v="ELOR33011193Cat. 3512 DitaEL"/>
    <s v="Electro Oriente S. A."/>
    <s v="ELOR"/>
    <x v="2"/>
    <s v="C. T. Nauta"/>
    <x v="37"/>
    <s v="EL"/>
    <x v="0"/>
    <s v="CAT. 3512 DITA"/>
    <x v="0"/>
    <s v="Instalado"/>
    <s v="Operativo"/>
    <s v="Distribuidora"/>
    <x v="0"/>
    <x v="1"/>
    <s v="NO COES"/>
    <x v="0"/>
    <s v="Estatal"/>
    <s v="LORETO"/>
    <s v="LORETO"/>
    <s v="LORETO"/>
    <s v="NAUTA"/>
    <n v="0"/>
    <s v="Diésel"/>
    <n v="0"/>
    <n v="0"/>
    <n v="0"/>
    <x v="0"/>
    <s v="MWh"/>
    <n v="36.709000000000003"/>
    <n v="3.6709000000000006E-2"/>
    <m/>
    <n v="4.1666666666666664E-2"/>
    <n v="2.0833333333333332E-2"/>
    <n v="1.45"/>
    <n v="0"/>
    <n v="20"/>
    <s v="BASE DE DATOS"/>
  </r>
  <r>
    <s v="19"/>
    <x v="11"/>
    <s v="ELOR"/>
    <s v="33010993"/>
    <s v="33010993"/>
    <s v="EL"/>
    <s v="Cat.1-3512(.208)"/>
    <s v="S"/>
    <n v="0.5"/>
    <n v="0.25"/>
    <n v="18.8"/>
    <n v="16.079999999999998"/>
    <n v="34.880000000000003"/>
    <n v="2"/>
    <n v="138"/>
    <n v="0"/>
    <n v="30"/>
    <m/>
    <x v="1"/>
    <s v="ELOR33010993Cat.1-3512(.208)EL"/>
    <s v="Electro Oriente S. A."/>
    <s v="ELOR"/>
    <x v="2"/>
    <s v="C. T. Requena"/>
    <x v="38"/>
    <s v="EL"/>
    <x v="0"/>
    <s v="Cat.1-3512(.208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34.880000000000003"/>
    <n v="3.4880000000000001E-2"/>
    <m/>
    <n v="4.1666666666666664E-2"/>
    <n v="2.0833333333333332E-2"/>
    <n v="1.5980000000000001"/>
    <n v="-7.1054273576010019E-15"/>
    <n v="20"/>
    <s v="BASE DE DATOS"/>
  </r>
  <r>
    <s v="19"/>
    <x v="11"/>
    <s v="ELOR"/>
    <s v="33010993"/>
    <s v="33010993"/>
    <s v="EL"/>
    <s v="Cat.3-3512(.219)"/>
    <s v="S"/>
    <n v="0.5"/>
    <n v="0.3"/>
    <n v="0.16"/>
    <n v="0.24"/>
    <n v="0.4"/>
    <n v="0"/>
    <n v="1.1299999999999999"/>
    <n v="0"/>
    <n v="14"/>
    <m/>
    <x v="1"/>
    <s v="ELOR33010993Cat.3-3512(.219)EL"/>
    <s v="Electro Oriente S. A."/>
    <s v="ELOR"/>
    <x v="2"/>
    <s v="C. T. Requena"/>
    <x v="38"/>
    <s v="EL"/>
    <x v="0"/>
    <s v="Cat.3-3512(.219)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.4"/>
    <n v="4.0000000000000002E-4"/>
    <m/>
    <n v="4.1666666666666664E-2"/>
    <n v="2.4999999999999998E-2"/>
    <n v="1.5980000000000001"/>
    <n v="0"/>
    <n v="20"/>
    <s v="BASE DE DATOS"/>
  </r>
  <r>
    <s v="19"/>
    <x v="11"/>
    <s v="ELOR"/>
    <s v="33010993"/>
    <s v="33010993"/>
    <s v="EL"/>
    <s v="MTU 1200DS"/>
    <s v="S"/>
    <n v="1.2250000000000001"/>
    <n v="1"/>
    <n v="297.54399999999998"/>
    <n v="132.35"/>
    <n v="429.89400000000001"/>
    <n v="8"/>
    <n v="716"/>
    <n v="0"/>
    <n v="96"/>
    <m/>
    <x v="1"/>
    <s v="ELOR33010993MTU 1200DSEL"/>
    <s v="Electro Oriente S. A."/>
    <s v="ELOR"/>
    <x v="2"/>
    <s v="C. T. Requena"/>
    <x v="38"/>
    <s v="EL"/>
    <x v="0"/>
    <s v="MTU 1200DS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429.89400000000001"/>
    <n v="0.429894"/>
    <m/>
    <n v="0.10208333333333335"/>
    <n v="8.3333333333333329E-2"/>
    <n v="1.5980000000000001"/>
    <n v="0"/>
    <n v="20"/>
    <s v="BASE DE DATOS"/>
  </r>
  <r>
    <s v="19"/>
    <x v="11"/>
    <s v="ELOR"/>
    <s v="33010993"/>
    <s v="33010993"/>
    <s v="EL"/>
    <s v="CUMMINS 4"/>
    <s v="S"/>
    <n v="0.6"/>
    <n v="0.45700000000000002"/>
    <n v="43.98"/>
    <n v="117.16"/>
    <n v="161.13999999999999"/>
    <n v="10.1"/>
    <n v="506.28"/>
    <n v="0"/>
    <n v="102"/>
    <m/>
    <x v="1"/>
    <s v="ELOR33010993CUMMINS 4EL"/>
    <s v="Electro Oriente S. A."/>
    <s v="ELOR"/>
    <x v="2"/>
    <s v="C. T. Requena"/>
    <x v="38"/>
    <s v="EL"/>
    <x v="0"/>
    <s v="CUMMINS 4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161.13999999999999"/>
    <n v="0.16113999999999998"/>
    <m/>
    <n v="4.9999999999999996E-2"/>
    <n v="3.8083333333333337E-2"/>
    <n v="1.5980000000000001"/>
    <n v="0"/>
    <n v="20"/>
    <s v="BASE DE DATOS"/>
  </r>
  <r>
    <s v="19"/>
    <x v="11"/>
    <s v="ELOR"/>
    <s v="33010993"/>
    <s v="33010993"/>
    <s v="EL"/>
    <s v="CAT 6-3516B-139"/>
    <s v="S"/>
    <n v="2"/>
    <n v="1"/>
    <n v="0"/>
    <n v="0"/>
    <n v="0"/>
    <n v="0"/>
    <n v="0"/>
    <n v="0"/>
    <n v="0"/>
    <m/>
    <x v="1"/>
    <s v="ELOR33010993CAT 6-3516B-139EL"/>
    <s v="Electro Oriente S. A."/>
    <s v="ELOR"/>
    <x v="2"/>
    <s v="C. T. Requena"/>
    <x v="38"/>
    <s v="EL"/>
    <x v="0"/>
    <s v="CAT 6-3516B-139"/>
    <x v="0"/>
    <s v="Instalado"/>
    <s v="Operativo"/>
    <s v="Distribuidora"/>
    <x v="0"/>
    <x v="1"/>
    <s v="NO COES"/>
    <x v="0"/>
    <s v="Estatal"/>
    <s v="LORETO"/>
    <s v="LORETO"/>
    <s v="REQUENA"/>
    <s v="REQUENA"/>
    <n v="0"/>
    <s v="Diésel"/>
    <n v="0"/>
    <n v="0"/>
    <n v="0"/>
    <x v="0"/>
    <s v="MWh"/>
    <n v="0"/>
    <n v="0"/>
    <m/>
    <n v="0.16666666666666666"/>
    <n v="8.3333333333333329E-2"/>
    <n v="1.5980000000000001"/>
    <n v="0"/>
    <n v="20"/>
    <s v="BASE DE DATOS"/>
  </r>
  <r>
    <s v="19"/>
    <x v="11"/>
    <s v="ELOR"/>
    <s v="43094599"/>
    <s v="43094599"/>
    <s v="EL"/>
    <s v="CUMMINS_1 C200(050)"/>
    <s v="S"/>
    <n v="0.20799999999999999"/>
    <n v="0.15"/>
    <n v="2.8119999999999998"/>
    <n v="19.684000000000001"/>
    <n v="22.495999999999999"/>
    <n v="5"/>
    <n v="364"/>
    <n v="0"/>
    <n v="8"/>
    <m/>
    <x v="1"/>
    <s v="ELOR43094599CUMMINS_1 C200(050)EL"/>
    <s v="Electro Oriente S. A."/>
    <s v="ELOR"/>
    <x v="2"/>
    <s v="C. T. Tamshiyacu"/>
    <x v="39"/>
    <s v="EL"/>
    <x v="0"/>
    <s v="CUMMINS_1 C200(050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2.495999999999999"/>
    <n v="2.2495999999999999E-2"/>
    <m/>
    <n v="1.7333333333333333E-2"/>
    <n v="1.2499999999999999E-2"/>
    <n v="0.31"/>
    <n v="3.5527136788005009E-15"/>
    <n v="20"/>
    <s v="BASE DE DATOS"/>
  </r>
  <r>
    <s v="19"/>
    <x v="11"/>
    <s v="ELOR"/>
    <s v="43094599"/>
    <s v="43094599"/>
    <s v="EL"/>
    <s v="CUMMINS_2 C200(026)"/>
    <s v="S"/>
    <n v="0.20799999999999999"/>
    <n v="0.15"/>
    <n v="3.6760000000000002"/>
    <n v="25.734000000000002"/>
    <n v="29.41"/>
    <n v="3"/>
    <n v="478"/>
    <n v="0"/>
    <n v="17"/>
    <m/>
    <x v="1"/>
    <s v="ELOR43094599CUMMINS_2 C200(026)EL"/>
    <s v="Electro Oriente S. A."/>
    <s v="ELOR"/>
    <x v="2"/>
    <s v="C. T. Tamshiyacu"/>
    <x v="39"/>
    <s v="EL"/>
    <x v="0"/>
    <s v="CUMMINS_2 C200(026)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29.41"/>
    <n v="2.9409999999999999E-2"/>
    <m/>
    <n v="1.7333333333333333E-2"/>
    <n v="1.2499999999999999E-2"/>
    <n v="0.31"/>
    <n v="3.5527136788005009E-15"/>
    <n v="20"/>
    <s v="BASE DE DATOS"/>
  </r>
  <r>
    <s v="19"/>
    <x v="11"/>
    <s v="ELOR"/>
    <s v="43094599"/>
    <s v="43094599"/>
    <s v="EL"/>
    <s v="Cat. C9-180"/>
    <s v="S"/>
    <n v="0.18"/>
    <n v="0.15"/>
    <n v="0.94599999999999995"/>
    <n v="6.6219999999999999"/>
    <n v="7.5679999999999996"/>
    <n v="1"/>
    <n v="117"/>
    <n v="0"/>
    <n v="1"/>
    <m/>
    <x v="1"/>
    <s v="ELOR43094599Cat. C9-180EL"/>
    <s v="Electro Oriente S. A."/>
    <s v="ELOR"/>
    <x v="2"/>
    <s v="C. T. Tamshiyacu"/>
    <x v="39"/>
    <s v="EL"/>
    <x v="0"/>
    <s v="Cat. C9-180"/>
    <x v="0"/>
    <s v="Instalado"/>
    <s v="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7.5679999999999996"/>
    <n v="7.5679999999999992E-3"/>
    <m/>
    <n v="1.4999999999999999E-2"/>
    <n v="1.2499999999999999E-2"/>
    <n v="0.31"/>
    <n v="0"/>
    <n v="20"/>
    <s v="BASE DE DATOS"/>
  </r>
  <r>
    <s v="19"/>
    <x v="11"/>
    <s v="ELOR"/>
    <s v="43094599"/>
    <s v="43094599"/>
    <s v="EL"/>
    <s v="Volvo PentaTWD1010G"/>
    <s v="S"/>
    <n v="0.21"/>
    <n v="0.15"/>
    <n v="8.6859999999999999"/>
    <n v="60.802"/>
    <n v="69.488"/>
    <n v="11"/>
    <n v="626"/>
    <n v="0"/>
    <n v="25"/>
    <m/>
    <x v="1"/>
    <s v="ELOR43094599Volvo PentaTWD1010GEL"/>
    <s v="Electro Oriente S. A."/>
    <s v="ELOR"/>
    <x v="2"/>
    <s v="C. T. Tamshiyacu"/>
    <x v="39"/>
    <s v="EL"/>
    <x v="0"/>
    <s v="Volvo PentaTWD1010G"/>
    <x v="0"/>
    <s v="Instalado"/>
    <s v="Inoperativo"/>
    <s v="Distribuidora"/>
    <x v="0"/>
    <x v="1"/>
    <s v="NO COES"/>
    <x v="0"/>
    <s v="Estatal"/>
    <s v="LORETO"/>
    <s v="LORETO"/>
    <s v="MAYNAS"/>
    <s v="FERNANDO LORES"/>
    <n v="0"/>
    <s v="Diésel"/>
    <n v="0"/>
    <n v="0"/>
    <n v="0"/>
    <x v="0"/>
    <s v="MWh"/>
    <n v="69.488"/>
    <n v="6.9487999999999994E-2"/>
    <m/>
    <n v="1.7499999999999998E-2"/>
    <n v="1.2499999999999999E-2"/>
    <n v="0.31"/>
    <n v="0"/>
    <n v="20"/>
    <s v="BASE DE DATOS"/>
  </r>
  <r>
    <s v="19"/>
    <x v="11"/>
    <s v="ELOR"/>
    <s v="53023514"/>
    <s v="53023514"/>
    <s v="EL"/>
    <s v="OLYMPIAN"/>
    <s v="S"/>
    <n v="0.04"/>
    <n v="0.03"/>
    <n v="0.91400000000000003"/>
    <n v="2.4E-2"/>
    <n v="0.93799999999999994"/>
    <n v="5"/>
    <n v="197"/>
    <n v="0"/>
    <n v="3"/>
    <m/>
    <x v="1"/>
    <s v="ELOR53023514OLYMPIANEL"/>
    <s v="Electro Oriente S. A."/>
    <s v="ELOR"/>
    <x v="2"/>
    <s v="C. T. Gran Peru"/>
    <x v="40"/>
    <s v="EL"/>
    <x v="0"/>
    <s v="OLYMPIAN"/>
    <x v="0"/>
    <s v="Instalado"/>
    <s v="Operativo"/>
    <s v="Distribuidora"/>
    <x v="0"/>
    <x v="1"/>
    <s v="NO COES"/>
    <x v="0"/>
    <s v="Estatal"/>
    <s v="LORETO"/>
    <s v="LORETO"/>
    <s v="MAYNAS"/>
    <s v="FERNANDO LORES"/>
    <s v="GRAN PERÚ"/>
    <s v="Diésel"/>
    <n v="0"/>
    <n v="0"/>
    <n v="0"/>
    <x v="0"/>
    <s v="MWh"/>
    <n v="0.93799999999999994"/>
    <n v="9.3799999999999992E-4"/>
    <m/>
    <n v="3.3333333333333335E-3"/>
    <n v="2.5000000000000001E-3"/>
    <n v="1.2E-2"/>
    <n v="1.1102230246251565E-16"/>
    <n v="20"/>
    <s v="BASE DE DATOS"/>
  </r>
  <r>
    <s v="19"/>
    <x v="11"/>
    <s v="ELOR"/>
    <s v="33010893"/>
    <s v="33010893"/>
    <s v="EL"/>
    <s v="CAT 3516(G1)"/>
    <s v="S"/>
    <n v="1"/>
    <n v="0.95"/>
    <n v="0"/>
    <n v="0"/>
    <n v="0"/>
    <n v="0"/>
    <n v="0"/>
    <n v="0"/>
    <n v="0"/>
    <m/>
    <x v="0"/>
    <s v="ELOR33010893CAT 3516(G1)EL"/>
    <s v="Electro Oriente S. A."/>
    <s v="ELOR"/>
    <x v="2"/>
    <s v="C. T. Yurimaguas"/>
    <x v="41"/>
    <s v="EL"/>
    <x v="0"/>
    <s v="CAT 3516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33010893"/>
    <s v="33010893"/>
    <s v="EL"/>
    <s v="CAT2 3512 TA(G2)"/>
    <s v="S"/>
    <n v="0.5"/>
    <n v="0.4"/>
    <n v="0"/>
    <n v="0"/>
    <n v="0"/>
    <n v="0"/>
    <n v="0"/>
    <n v="0"/>
    <n v="0"/>
    <m/>
    <x v="0"/>
    <s v="ELOR33010893CAT2 3512 TA(G2)EL"/>
    <s v="Electro Oriente S. A."/>
    <s v="ELOR"/>
    <x v="2"/>
    <s v="C. T. Yurimaguas"/>
    <x v="41"/>
    <s v="EL"/>
    <x v="0"/>
    <s v="CAT.2 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33010893"/>
    <s v="33010893"/>
    <s v="EL"/>
    <s v="CAT.2 D-3512(G4)"/>
    <s v="S"/>
    <n v="0.5"/>
    <n v="0.45"/>
    <n v="0"/>
    <n v="0"/>
    <n v="0"/>
    <n v="0"/>
    <n v="0"/>
    <n v="0"/>
    <n v="0"/>
    <m/>
    <x v="0"/>
    <s v="ELOR33010893CAT.2 D-3512(G4)EL"/>
    <s v="Electro Oriente S. A."/>
    <s v="ELOR"/>
    <x v="2"/>
    <s v="C. T. Yurimaguas"/>
    <x v="41"/>
    <s v="EL"/>
    <x v="0"/>
    <s v="CAT.2 D-3512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33010893"/>
    <s v="33010893"/>
    <s v="EL"/>
    <s v="CAT. D-3512(G5)"/>
    <s v="S"/>
    <n v="0.5"/>
    <n v="0.45"/>
    <n v="0"/>
    <n v="0"/>
    <n v="0"/>
    <n v="0"/>
    <n v="0"/>
    <n v="0"/>
    <n v="0"/>
    <m/>
    <x v="0"/>
    <s v="ELOR33010893CAT. D-3512(G5)EL"/>
    <s v="Electro Oriente S. A."/>
    <s v="ELOR"/>
    <x v="2"/>
    <s v="C. T. Yurimaguas"/>
    <x v="41"/>
    <s v="EL"/>
    <x v="0"/>
    <s v="CAT. 3512 TA"/>
    <x v="0"/>
    <s v="Instalado"/>
    <s v="Operativo"/>
    <s v="Distribuidora"/>
    <x v="0"/>
    <x v="0"/>
    <s v="NO COES"/>
    <x v="0"/>
    <s v="Estatal"/>
    <s v="LORETO"/>
    <s v="LORETO"/>
    <s v="ALTO AMAZONAS"/>
    <s v="YURIMAGUAS"/>
    <n v="0"/>
    <s v="Diésel"/>
    <n v="0"/>
    <n v="0"/>
    <n v="0"/>
    <x v="0"/>
    <s v="MWh"/>
    <n v="0"/>
    <n v="0"/>
    <m/>
    <n v="0"/>
    <n v="0"/>
    <n v="0"/>
    <n v="0"/>
    <n v="20"/>
    <s v="BASE DE DATOS"/>
  </r>
  <r>
    <s v="19"/>
    <x v="11"/>
    <s v="ELOR"/>
    <s v="33011293"/>
    <s v="33011293"/>
    <s v="EL"/>
    <s v="Wartsila 1"/>
    <s v="S"/>
    <n v="6.24"/>
    <n v="6"/>
    <n v="114.004"/>
    <n v="58.283999999999999"/>
    <n v="172.28800000000001"/>
    <n v="0"/>
    <n v="0"/>
    <n v="0"/>
    <n v="0"/>
    <m/>
    <x v="1"/>
    <s v="ELOR33011293Wartsila 1EL"/>
    <s v="Electro Oriente S. A."/>
    <s v="ELOR"/>
    <x v="2"/>
    <s v="C. T. Tarapoto"/>
    <x v="42"/>
    <s v="EL"/>
    <x v="0"/>
    <s v="WARTSILA 1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172.28800000000001"/>
    <n v="0.17228800000000002"/>
    <m/>
    <n v="0.52"/>
    <n v="0.5"/>
    <n v="11.32"/>
    <n v="0"/>
    <n v="20"/>
    <s v="BASE DE DATOS"/>
  </r>
  <r>
    <s v="19"/>
    <x v="11"/>
    <s v="ELOR"/>
    <s v="33011293"/>
    <s v="33011293"/>
    <s v="EL"/>
    <s v="Wartsila 2"/>
    <s v="S"/>
    <n v="6.24"/>
    <n v="6"/>
    <n v="119.34699999999999"/>
    <n v="13.416"/>
    <n v="132.76300000000001"/>
    <n v="0"/>
    <n v="0"/>
    <n v="0"/>
    <n v="0"/>
    <m/>
    <x v="1"/>
    <s v="ELOR33011293Wartsila 2EL"/>
    <s v="Electro Oriente S. A."/>
    <s v="ELOR"/>
    <x v="2"/>
    <s v="C. T. Tarapoto"/>
    <x v="42"/>
    <s v="EL"/>
    <x v="0"/>
    <s v="WARTSILA 2"/>
    <x v="0"/>
    <s v="Instalado"/>
    <s v="Operativo"/>
    <s v="Distribuidora"/>
    <x v="0"/>
    <x v="0"/>
    <s v="NO COES"/>
    <x v="0"/>
    <s v="Estatal"/>
    <s v="SAN MARTÍN"/>
    <s v="SAN MARTÍN"/>
    <s v="SAN MARTIN"/>
    <s v="LA BANDA DE SHILCAYO"/>
    <n v="0"/>
    <s v="Residual 6"/>
    <n v="0"/>
    <n v="0"/>
    <n v="0"/>
    <x v="0"/>
    <s v="MWh"/>
    <n v="132.76300000000001"/>
    <n v="0.13276299999999999"/>
    <m/>
    <n v="0.52"/>
    <n v="0.5"/>
    <n v="11.32"/>
    <n v="0"/>
    <n v="20"/>
    <s v="BASE DE DATOS"/>
  </r>
  <r>
    <s v="19"/>
    <x v="11"/>
    <s v="ELOR"/>
    <s v="43047494"/>
    <s v="43047494"/>
    <s v="EL"/>
    <s v="CAT C-18"/>
    <s v="S"/>
    <n v="0.5"/>
    <n v="0.5"/>
    <n v="36.097000000000001"/>
    <n v="0"/>
    <n v="36.097000000000001"/>
    <n v="6"/>
    <n v="175"/>
    <n v="0"/>
    <n v="11"/>
    <m/>
    <x v="1"/>
    <s v="ELOR43047494CAT C-18EL"/>
    <s v="Electro Oriente S. A."/>
    <s v="ELOR"/>
    <x v="2"/>
    <s v="C. T. Lagunas"/>
    <x v="44"/>
    <s v="EL"/>
    <x v="0"/>
    <s v="CAT C-18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6.097000000000001"/>
    <n v="3.6097000000000004E-2"/>
    <m/>
    <n v="4.1666666666666664E-2"/>
    <n v="4.1666666666666664E-2"/>
    <n v="0.997"/>
    <n v="0"/>
    <n v="20"/>
    <s v="BASE DE DATOS"/>
  </r>
  <r>
    <s v="19"/>
    <x v="11"/>
    <s v="ELOR"/>
    <s v="43047494"/>
    <s v="43047494"/>
    <s v="EL"/>
    <s v="Cat. D-3512&lt;G3&gt;"/>
    <s v="S"/>
    <n v="0.5"/>
    <n v="0.45"/>
    <n v="39.188000000000002"/>
    <n v="0"/>
    <n v="39.188000000000002"/>
    <n v="6"/>
    <n v="186"/>
    <n v="0"/>
    <n v="18"/>
    <m/>
    <x v="1"/>
    <s v="ELOR43047494Cat. D-3512&lt;G3&gt;EL"/>
    <s v="Electro Oriente S. A."/>
    <s v="ELOR"/>
    <x v="2"/>
    <s v="C. T. Lagunas"/>
    <x v="44"/>
    <s v="EL"/>
    <x v="0"/>
    <s v="CAT. D-3512&lt;G3&gt;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9.188000000000002"/>
    <n v="3.9188000000000001E-2"/>
    <m/>
    <n v="4.1666666666666664E-2"/>
    <n v="3.7499999999999999E-2"/>
    <n v="0.997"/>
    <n v="0"/>
    <n v="20"/>
    <s v="BASE DE DATOS"/>
  </r>
  <r>
    <s v="19"/>
    <x v="11"/>
    <s v="ELOR"/>
    <s v="43047494"/>
    <s v="43047494"/>
    <s v="EL"/>
    <s v="Volvo Penta TAD1630"/>
    <s v="S"/>
    <n v="0.4"/>
    <n v="0.4"/>
    <n v="0"/>
    <n v="32.436999999999998"/>
    <n v="32.436999999999998"/>
    <n v="6"/>
    <n v="215"/>
    <n v="0"/>
    <n v="79"/>
    <m/>
    <x v="1"/>
    <s v="ELOR43047494Volvo Penta TAD1630EL"/>
    <s v="Electro Oriente S. A."/>
    <s v="ELOR"/>
    <x v="2"/>
    <s v="C. T. Lagunas"/>
    <x v="44"/>
    <s v="EL"/>
    <x v="0"/>
    <s v="VOLVO PENTA TAD1630"/>
    <x v="0"/>
    <s v="Instalado"/>
    <s v="Operativo"/>
    <s v="Distribuidora"/>
    <x v="0"/>
    <x v="1"/>
    <s v="NO COES"/>
    <x v="0"/>
    <s v="Estatal"/>
    <s v="LORETO"/>
    <s v="LORETO"/>
    <s v="ALTO AMAZONAS"/>
    <s v="LAGUNAS"/>
    <n v="0"/>
    <s v="Diésel"/>
    <n v="0"/>
    <n v="0"/>
    <n v="0"/>
    <x v="0"/>
    <s v="MWh"/>
    <n v="32.436999999999998"/>
    <n v="3.2437000000000001E-2"/>
    <m/>
    <n v="3.3333333333333333E-2"/>
    <n v="3.3333333333333333E-2"/>
    <n v="0.997"/>
    <n v="0"/>
    <n v="20"/>
    <s v="BASE DE DATOS"/>
  </r>
  <r>
    <s v="19"/>
    <x v="11"/>
    <s v="ELOR"/>
    <s v="33011593"/>
    <s v="33011593"/>
    <s v="EL"/>
    <s v="EMD"/>
    <s v="N"/>
    <n v="2.5"/>
    <n v="0"/>
    <n v="0"/>
    <n v="0"/>
    <n v="0"/>
    <n v="0"/>
    <n v="0"/>
    <n v="0"/>
    <n v="0"/>
    <m/>
    <x v="1"/>
    <s v="ELOR33011593EMDEL"/>
    <s v="Electro Oriente S. A."/>
    <s v="ELOR"/>
    <x v="2"/>
    <s v="C. T. Bellavista"/>
    <x v="43"/>
    <s v="EL"/>
    <x v="0"/>
    <s v="EMD"/>
    <x v="0"/>
    <s v="Instalado"/>
    <s v="Inoperativo"/>
    <s v="Distribuidora"/>
    <x v="0"/>
    <x v="0"/>
    <s v="NO COES"/>
    <x v="0"/>
    <s v="Estatal"/>
    <s v="SAN MARTÍN"/>
    <s v="SAN MARTÍN"/>
    <s v="BELLAVISTA"/>
    <s v="BELLAVISTA"/>
    <n v="0"/>
    <s v="Diésel"/>
    <n v="0"/>
    <n v="0"/>
    <n v="0"/>
    <x v="0"/>
    <s v="MWh"/>
    <n v="0"/>
    <n v="0"/>
    <m/>
    <n v="0.20833333333333334"/>
    <n v="0.13333333333333333"/>
    <n v="0"/>
    <n v="0"/>
    <n v="20"/>
    <s v="BASE DE DATOS"/>
  </r>
  <r>
    <s v="19"/>
    <x v="11"/>
    <s v="ELOR"/>
    <s v="53023214"/>
    <s v="53023214"/>
    <s v="EL"/>
    <s v="GT 1"/>
    <s v="N"/>
    <n v="0.125"/>
    <n v="0"/>
    <n v="0"/>
    <n v="0"/>
    <n v="0"/>
    <n v="0"/>
    <n v="0"/>
    <n v="0"/>
    <n v="0"/>
    <m/>
    <x v="0"/>
    <s v="ELOR53023214GT 1EL"/>
    <s v="Electro Oriente S. A."/>
    <s v="ELOR"/>
    <x v="2"/>
    <s v="C. T. Tabaconas"/>
    <x v="117"/>
    <s v="EL"/>
    <x v="0"/>
    <s v="GT-1"/>
    <x v="0"/>
    <s v="Instalado"/>
    <n v="0"/>
    <s v="Distribuidora"/>
    <x v="0"/>
    <x v="1"/>
    <s v="NO COES"/>
    <x v="0"/>
    <s v="Estatal"/>
    <s v="CAJAMARCA"/>
    <s v="CAJAMARCA"/>
    <s v="SAN IGNACIO"/>
    <s v="TABACONAS"/>
    <s v="TABACONAS"/>
    <s v="Diésel"/>
    <n v="0"/>
    <n v="0"/>
    <n v="0"/>
    <x v="0"/>
    <s v="MWh"/>
    <n v="0"/>
    <n v="0"/>
    <m/>
    <s v="-"/>
    <s v="-"/>
    <m/>
    <n v="0"/>
    <n v="20"/>
    <s v="BASE DE DATOS"/>
  </r>
  <r>
    <s v="19"/>
    <x v="11"/>
    <s v="ELOR"/>
    <s v="53202349"/>
    <s v="53202349"/>
    <s v="EL"/>
    <s v="CAT 2 3516"/>
    <s v="S"/>
    <n v="2"/>
    <n v="1"/>
    <n v="0"/>
    <n v="0"/>
    <n v="0"/>
    <n v="0"/>
    <n v="0"/>
    <n v="0"/>
    <n v="0"/>
    <m/>
    <x v="1"/>
    <s v="ELOR53202349CAT 2 3516EL"/>
    <s v="Electro Oriente S. A."/>
    <s v="ELOR"/>
    <x v="2"/>
    <s v="C. T. Chachapoyas_ELOR"/>
    <x v="9"/>
    <s v="EL"/>
    <x v="0"/>
    <s v="CAT 2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11"/>
    <s v="ELOR"/>
    <s v="53202349"/>
    <s v="53202349"/>
    <s v="EL"/>
    <s v="CAT 3 3516"/>
    <s v="S"/>
    <n v="2"/>
    <n v="1"/>
    <n v="0"/>
    <n v="0"/>
    <n v="0"/>
    <n v="0"/>
    <n v="0"/>
    <n v="0"/>
    <n v="0"/>
    <m/>
    <x v="1"/>
    <s v="ELOR53202349CAT 3 3516EL"/>
    <s v="Electro Oriente S. A."/>
    <s v="ELOR"/>
    <x v="2"/>
    <s v="C. T. Chachapoyas_ELOR"/>
    <x v="9"/>
    <s v="EL"/>
    <x v="0"/>
    <s v="CAT 3 3516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6666666666666666"/>
    <n v="0.125"/>
    <n v="4.0650000000000004"/>
    <n v="0"/>
    <n v="20"/>
    <s v="BASE DE DATOS"/>
  </r>
  <r>
    <s v="19"/>
    <x v="11"/>
    <s v="ELOR"/>
    <s v="53202349"/>
    <s v="53202349"/>
    <s v="EL"/>
    <s v="CAT 4 3516 DITA"/>
    <s v="S"/>
    <n v="1.25"/>
    <n v="0.6"/>
    <n v="0"/>
    <n v="0"/>
    <n v="0"/>
    <n v="0"/>
    <n v="0"/>
    <n v="0"/>
    <n v="0"/>
    <m/>
    <x v="1"/>
    <s v="ELOR53202349CAT 4 3516 DITAEL"/>
    <s v="Electro Oriente S. A."/>
    <s v="ELOR"/>
    <x v="2"/>
    <s v="C. T. Chachapoyas_ELOR"/>
    <x v="9"/>
    <s v="EL"/>
    <x v="0"/>
    <s v="CAT 4 3516 DITA"/>
    <x v="0"/>
    <s v="Instalado"/>
    <s v="Operativo"/>
    <s v="Distribuidora"/>
    <x v="0"/>
    <x v="1"/>
    <s v="NO COES"/>
    <x v="0"/>
    <s v="Estatal"/>
    <s v="AMAZONAS"/>
    <s v="AMAZONAS"/>
    <s v="CHACHAPOYAS"/>
    <s v="CHACHAPOYAS"/>
    <n v="0"/>
    <s v="Diésel"/>
    <n v="0"/>
    <n v="0"/>
    <n v="0"/>
    <x v="0"/>
    <s v="MWh"/>
    <n v="0"/>
    <n v="0"/>
    <m/>
    <n v="0.10416666666666667"/>
    <n v="4.9999999999999996E-2"/>
    <n v="4.0650000000000004"/>
    <n v="0"/>
    <n v="20"/>
    <s v="BASE DE DATOS"/>
  </r>
  <r>
    <s v="19"/>
    <x v="11"/>
    <s v="EGASA"/>
    <s v="33013693"/>
    <s v="33013693"/>
    <s v="EL"/>
    <s v="SULZER 1"/>
    <s v="S"/>
    <n v="5.23"/>
    <n v="5.1310000000000002"/>
    <n v="44.97"/>
    <n v="0.82"/>
    <n v="45.79"/>
    <n v="9.35"/>
    <n v="12.65"/>
    <n v="0"/>
    <n v="0"/>
    <m/>
    <x v="1"/>
    <s v="EGASA33013693SULZER 1EL"/>
    <s v="Emp. de Generaci¢n El‚ctrica de Arequipa S. A."/>
    <s v="EGASA"/>
    <x v="10"/>
    <s v="C. T. Chilina"/>
    <x v="62"/>
    <s v="EL"/>
    <x v="0"/>
    <s v="SULZER 1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45.79"/>
    <n v="4.5789999999999997E-2"/>
    <m/>
    <n v="0.8716666666666667"/>
    <n v="0.85516666666666674"/>
    <n v="12.457000000000001"/>
    <n v="0"/>
    <n v="29"/>
    <s v="BASE DE DATOS"/>
  </r>
  <r>
    <s v="19"/>
    <x v="11"/>
    <s v="EGASA"/>
    <s v="33013693"/>
    <s v="33013693"/>
    <s v="EL"/>
    <s v="SULZER 2"/>
    <s v="S"/>
    <n v="5.23"/>
    <n v="5.23"/>
    <n v="47.569000000000003"/>
    <n v="0.91900000000000004"/>
    <n v="48.488"/>
    <n v="5.63"/>
    <n v="12.85"/>
    <n v="0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48.488"/>
    <n v="4.8487999999999996E-2"/>
    <m/>
    <n v="0.65375000000000005"/>
    <n v="0.65375000000000005"/>
    <n v="12.457000000000001"/>
    <n v="0"/>
    <n v="29"/>
    <s v="BASE DE DATOS"/>
  </r>
  <r>
    <s v="19"/>
    <x v="11"/>
    <s v="EGASA"/>
    <s v="53010597"/>
    <s v="53010597"/>
    <s v="EL"/>
    <s v="Grupo 2"/>
    <s v="S"/>
    <n v="10.57"/>
    <n v="10.57"/>
    <n v="11.065"/>
    <n v="7.923"/>
    <n v="18.988"/>
    <n v="2.5299999999999998"/>
    <n v="2.75"/>
    <n v="8.25"/>
    <n v="0"/>
    <m/>
    <x v="1"/>
    <s v="EGASA53010597Grupo 2EL"/>
    <s v="Emp. de Generaci¢n El‚ctrica de Arequipa S. A."/>
    <s v="EGASA"/>
    <x v="10"/>
    <s v="C. T. Mollendo"/>
    <x v="60"/>
    <s v="EL"/>
    <x v="0"/>
    <s v="Grupo 2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18.988"/>
    <n v="1.8987999999999998E-2"/>
    <m/>
    <n v="1.32125"/>
    <n v="1.32125"/>
    <n v="8.484"/>
    <n v="0"/>
    <n v="29"/>
    <s v="BASE DE DATOS"/>
  </r>
  <r>
    <s v="19"/>
    <x v="11"/>
    <s v="EGASA"/>
    <s v="53010597"/>
    <s v="53010597"/>
    <s v="EL"/>
    <s v="Grupo 3"/>
    <s v="S"/>
    <n v="10.57"/>
    <n v="10.57"/>
    <n v="0.76700000000000002"/>
    <n v="0"/>
    <n v="0.76700000000000002"/>
    <n v="6.42"/>
    <n v="0.53"/>
    <n v="4.53"/>
    <n v="0"/>
    <m/>
    <x v="1"/>
    <s v="EGASA53010597Grupo 3EL"/>
    <s v="Emp. de Generaci¢n El‚ctrica de Arequipa S. A."/>
    <s v="EGASA"/>
    <x v="10"/>
    <s v="C. T. Mollendo"/>
    <x v="60"/>
    <s v="EL"/>
    <x v="0"/>
    <s v="Grupo 3"/>
    <x v="0"/>
    <s v="Instalado"/>
    <s v="Operativo"/>
    <s v="Generadora"/>
    <x v="0"/>
    <x v="0"/>
    <s v="COES"/>
    <x v="0"/>
    <s v="Estatal"/>
    <s v="AREQUIPA"/>
    <s v="AREQUIPA"/>
    <s v="ISLAY"/>
    <s v="MOLLENDO"/>
    <n v="0"/>
    <s v="Diésel"/>
    <n v="0"/>
    <n v="0"/>
    <n v="0"/>
    <x v="0"/>
    <s v="MWh"/>
    <n v="0.76700000000000002"/>
    <n v="7.67E-4"/>
    <m/>
    <n v="1.7616666666666667"/>
    <n v="1.7616666666666667"/>
    <n v="8.484"/>
    <n v="0"/>
    <n v="29"/>
    <s v="BASE DE DATOS"/>
  </r>
  <r>
    <s v="19"/>
    <x v="11"/>
    <s v="SDFENE"/>
    <s v="33149607"/>
    <s v="33149607"/>
    <s v="TV"/>
    <s v="TV1"/>
    <s v="S"/>
    <n v="5.42"/>
    <n v="5"/>
    <n v="369.339"/>
    <n v="1828.9649999999999"/>
    <n v="2198.3040000000001"/>
    <n v="0"/>
    <n v="744"/>
    <n v="0"/>
    <n v="0"/>
    <m/>
    <x v="1"/>
    <s v="SDFENE33149607TV1TV"/>
    <s v="SDF ENERGIA SAC"/>
    <s v="SDF ENERGÍA"/>
    <x v="18"/>
    <s v="C.T. OQUENDO"/>
    <x v="75"/>
    <s v="TV"/>
    <x v="2"/>
    <s v="TV1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2198.3040000000001"/>
    <n v="2.1983040000000003"/>
    <m/>
    <n v="0.45166666666666666"/>
    <n v="0.41666666666666669"/>
    <n v="29.332999999999998"/>
    <n v="0"/>
    <n v="74"/>
    <s v="BASE DE DATOS"/>
  </r>
  <r>
    <s v="19"/>
    <x v="11"/>
    <s v="SDFENE"/>
    <s v="33149607"/>
    <s v="33149607"/>
    <s v="TV"/>
    <s v="TV2"/>
    <s v="S"/>
    <n v="2.52"/>
    <n v="2.1"/>
    <n v="2.7E-2"/>
    <n v="0.13400000000000001"/>
    <n v="0.161"/>
    <n v="0"/>
    <n v="744"/>
    <n v="0"/>
    <n v="0"/>
    <m/>
    <x v="1"/>
    <s v="SDFENE33149607TV2TV"/>
    <s v="SDF ENERGIA SAC"/>
    <s v="SDF ENERGÍA"/>
    <x v="18"/>
    <s v="C.T. OQUENDO"/>
    <x v="75"/>
    <s v="TV"/>
    <x v="2"/>
    <s v="TV2"/>
    <x v="0"/>
    <s v="Instalado"/>
    <s v="Operativo"/>
    <s v="Generadora"/>
    <x v="0"/>
    <x v="0"/>
    <s v="NO COES"/>
    <x v="0"/>
    <s v="Privado"/>
    <s v="LIMA"/>
    <s v="CALLAO"/>
    <s v="CALLAO"/>
    <s v="CALLAO"/>
    <n v="0"/>
    <s v="Gas Natural"/>
    <s v="COGENERADOR"/>
    <n v="0"/>
    <n v="0"/>
    <x v="0"/>
    <s v="MWh"/>
    <n v="0.161"/>
    <n v="1.6100000000000001E-4"/>
    <m/>
    <n v="0.21"/>
    <n v="0.17500000000000002"/>
    <n v="29.332999999999998"/>
    <n v="0"/>
    <n v="74"/>
    <s v="BASE DE DATOS"/>
  </r>
  <r>
    <s v="19"/>
    <x v="11"/>
    <s v="SDFENE"/>
    <s v="33149607"/>
    <s v="33149607"/>
    <s v="TG"/>
    <s v="TG1"/>
    <s v="S"/>
    <n v="31"/>
    <n v="28.445"/>
    <n v="3258.0010000000002"/>
    <n v="16026.171"/>
    <n v="19284.171999999999"/>
    <n v="0"/>
    <n v="720.02"/>
    <n v="23.98"/>
    <n v="0"/>
    <m/>
    <x v="1"/>
    <s v="SDFENE33149607TG1TG"/>
    <s v="SDF ENERGIA SAC"/>
    <s v="SDF ENERGÍA"/>
    <x v="18"/>
    <s v="C.T. OQUENDO"/>
    <x v="75"/>
    <s v="TG"/>
    <x v="3"/>
    <s v="TG1"/>
    <x v="0"/>
    <s v="Instalado"/>
    <s v="Operativo"/>
    <s v="Generadora"/>
    <x v="0"/>
    <x v="0"/>
    <s v="COES"/>
    <x v="0"/>
    <s v="Privado"/>
    <s v="LIMA"/>
    <s v="CALLAO"/>
    <s v="CALLAO"/>
    <s v="CALLAO"/>
    <n v="0"/>
    <s v="Gas Natural"/>
    <s v="COGENERADOR"/>
    <n v="0"/>
    <n v="0"/>
    <x v="0"/>
    <s v="MWh"/>
    <n v="19284.171999999999"/>
    <n v="19.284171999999998"/>
    <m/>
    <n v="2.5833333333333335"/>
    <n v="2.3704166666666668"/>
    <n v="29.332999999999998"/>
    <n v="0"/>
    <n v="74"/>
    <s v="BASE DE DATOS"/>
  </r>
  <r>
    <s v="19"/>
    <x v="11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1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1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1"/>
    <s v="ENEGEN"/>
    <s v="33002293"/>
    <s v="33002293"/>
    <s v="TG"/>
    <s v="TG-5"/>
    <s v="S"/>
    <n v="59.6"/>
    <n v="52.429000000000002"/>
    <n v="166.339"/>
    <n v="101.107"/>
    <n v="267.44600000000003"/>
    <n v="85.62"/>
    <n v="7.03"/>
    <n v="0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267.44600000000003"/>
    <n v="0.26744600000000002"/>
    <m/>
    <n v="4.9666666666666668"/>
    <n v="4.3690833333333332"/>
    <n v="362.82900000000001"/>
    <n v="0"/>
    <n v="44"/>
    <s v="BASE DE DATOS"/>
  </r>
  <r>
    <s v="19"/>
    <x v="11"/>
    <s v="ENEGEN"/>
    <s v="33002293"/>
    <s v="33002293"/>
    <s v="TG"/>
    <s v="TG-6"/>
    <s v="S"/>
    <n v="59.6"/>
    <n v="53.21"/>
    <n v="75.385999999999996"/>
    <n v="385.43400000000003"/>
    <n v="460.82"/>
    <n v="0"/>
    <n v="9.6"/>
    <n v="1.48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460.82"/>
    <n v="0.46082000000000001"/>
    <m/>
    <n v="4.9666666666666668"/>
    <n v="4.434166666666667"/>
    <n v="362.82900000000001"/>
    <n v="5.6843418860808015E-14"/>
    <n v="44"/>
    <s v="BASE DE DATOS"/>
  </r>
  <r>
    <s v="19"/>
    <x v="11"/>
    <s v="ENEGEN"/>
    <s v="33002293"/>
    <s v="33002293"/>
    <s v="TG"/>
    <s v="TG-7"/>
    <s v="S"/>
    <n v="127.5"/>
    <n v="124.746"/>
    <n v="516.73500000000001"/>
    <n v="876.726"/>
    <n v="1393.461"/>
    <n v="0"/>
    <n v="24.12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393.461"/>
    <n v="1.3934610000000001"/>
    <m/>
    <n v="10.625"/>
    <n v="10.3955"/>
    <n v="362.82900000000001"/>
    <n v="0"/>
    <n v="44"/>
    <s v="BASE DE DATOS"/>
  </r>
  <r>
    <s v="19"/>
    <x v="11"/>
    <s v="ENEGEN"/>
    <s v="33002293"/>
    <s v="33002293"/>
    <s v="TG"/>
    <s v="TG-8"/>
    <s v="S"/>
    <n v="200"/>
    <n v="188.20699999999999"/>
    <n v="848.54300000000001"/>
    <n v="2921.0619999999999"/>
    <n v="3769.605"/>
    <n v="0"/>
    <n v="24.48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3769.605"/>
    <n v="3.7696049999999999"/>
    <m/>
    <n v="16.666666666666668"/>
    <n v="15.683916666666667"/>
    <n v="362.82900000000001"/>
    <n v="0"/>
    <n v="44"/>
    <s v="BASE DE DATOS"/>
  </r>
  <r>
    <s v="19"/>
    <x v="11"/>
    <s v="ENEGEN"/>
    <s v="33028294"/>
    <s v="33028294"/>
    <s v="TG"/>
    <s v="TG-3"/>
    <s v="S"/>
    <n v="170"/>
    <n v="151.05000000000001"/>
    <n v="14089.130999999999"/>
    <n v="45605.487000000001"/>
    <n v="59694.618000000002"/>
    <n v="0"/>
    <n v="523.85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59694.618000000002"/>
    <n v="59.694618000000006"/>
    <m/>
    <n v="14.166666666666666"/>
    <n v="12.5875"/>
    <n v="459.71600000000001"/>
    <n v="0"/>
    <n v="44"/>
    <s v="BASE DE DATOS"/>
  </r>
  <r>
    <s v="19"/>
    <x v="11"/>
    <s v="ENEGEN"/>
    <s v="33028294"/>
    <s v="33028294"/>
    <s v="TG"/>
    <s v="TG-4"/>
    <s v="S"/>
    <n v="170"/>
    <n v="149.202"/>
    <n v="13622.012000000001"/>
    <n v="44427.33"/>
    <n v="58049.341999999997"/>
    <n v="51.28"/>
    <n v="519.33000000000004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58049.341999999997"/>
    <n v="58.049341999999996"/>
    <m/>
    <n v="14.166666666666666"/>
    <n v="12.4335"/>
    <n v="459.71600000000001"/>
    <n v="7.2759576141834259E-12"/>
    <n v="44"/>
    <s v="BASE DE DATOS"/>
  </r>
  <r>
    <s v="19"/>
    <x v="11"/>
    <s v="ENEGEN"/>
    <s v="33028294"/>
    <s v="33028294"/>
    <s v="TV"/>
    <s v="TV-7"/>
    <s v="S"/>
    <n v="184"/>
    <n v="183.52"/>
    <n v="13732.243"/>
    <n v="46683.919000000002"/>
    <n v="60416.161"/>
    <n v="9.8800000000000008"/>
    <n v="565.25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60416.161"/>
    <n v="60.416161000000002"/>
    <m/>
    <n v="15.333333333333334"/>
    <n v="15.293333333333335"/>
    <n v="459.71600000000001"/>
    <n v="1.0000000038417056E-3"/>
    <n v="44"/>
    <s v="BASE DE DATOS"/>
  </r>
  <r>
    <s v="19"/>
    <x v="11"/>
    <s v="ENEPIU"/>
    <s v="33024793"/>
    <s v="33024793"/>
    <s v="TG"/>
    <s v="Unidad TG-6"/>
    <s v="N"/>
    <n v="51.39"/>
    <n v="50.768000000000001"/>
    <n v="42.37"/>
    <n v="685.37"/>
    <n v="727.74"/>
    <n v="38.6"/>
    <n v="17.600000000000001"/>
    <n v="0"/>
    <n v="0"/>
    <m/>
    <x v="1"/>
    <s v="ENEPIU33024793Unidad TG-6TG"/>
    <s v="ENEL Generación Piura S.A."/>
    <s v="ENEL PIURA"/>
    <x v="14"/>
    <s v="C. T. Malacas"/>
    <x v="68"/>
    <s v="TG"/>
    <x v="3"/>
    <s v="UNIDAD TG-6"/>
    <x v="0"/>
    <s v="Instalado"/>
    <s v="In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727.74"/>
    <n v="0.72774000000000005"/>
    <m/>
    <n v="4.2824999999999998"/>
    <n v="4.230666666666667"/>
    <n v="51.709000000000003"/>
    <n v="0"/>
    <n v="45"/>
    <s v="BASE DE DATOS"/>
  </r>
  <r>
    <s v="19"/>
    <x v="11"/>
    <s v="ENEPIU"/>
    <s v="33070996"/>
    <s v="33070996"/>
    <s v="TG"/>
    <s v="Unid. TG-4"/>
    <s v="S"/>
    <n v="101.3"/>
    <n v="105.947"/>
    <n v="12810.43"/>
    <n v="39369.21"/>
    <n v="52179.64"/>
    <n v="12.72"/>
    <n v="712.45"/>
    <n v="0"/>
    <n v="0"/>
    <m/>
    <x v="1"/>
    <s v="ENEPIU33070996Unid. TG-4TG"/>
    <s v="ENEL Generación Piura S.A."/>
    <s v="ENEL PIURA"/>
    <x v="14"/>
    <s v="C. T. Malacas 2"/>
    <x v="69"/>
    <s v="TG"/>
    <x v="3"/>
    <s v="Unid. TG-4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52179.64"/>
    <n v="52.179639999999999"/>
    <m/>
    <n v="8.4416666666666664"/>
    <n v="8.8289166666666663"/>
    <n v="103.69"/>
    <n v="0"/>
    <n v="45"/>
    <s v="BASE DE DATOS"/>
  </r>
  <r>
    <s v="19"/>
    <x v="11"/>
    <s v="ENEPIU"/>
    <s v="33282311"/>
    <s v="33282311"/>
    <s v="TG"/>
    <s v="Unid. TG-5"/>
    <s v="S"/>
    <n v="177.65"/>
    <n v="187.46199999999999"/>
    <n v="0"/>
    <n v="23.11"/>
    <n v="23.11"/>
    <n v="0"/>
    <n v="1.1000000000000001"/>
    <n v="0"/>
    <n v="0"/>
    <m/>
    <x v="1"/>
    <s v="ENEPIU33282311Unid. TG-5TG"/>
    <s v="ENEL Generación Piura S.A."/>
    <s v="ENEL PIURA"/>
    <x v="14"/>
    <s v="C. T. Malacas 3"/>
    <x v="70"/>
    <s v="TG"/>
    <x v="3"/>
    <s v="Unid. TG-5"/>
    <x v="0"/>
    <s v="Instalado"/>
    <s v="Operativo"/>
    <s v="Generadora"/>
    <x v="0"/>
    <x v="0"/>
    <s v="COES"/>
    <x v="0"/>
    <s v="Privado"/>
    <s v="PIURA"/>
    <s v="PIURA"/>
    <s v="TALARA "/>
    <s v="PARIÑAS"/>
    <n v="0"/>
    <s v="Gas Natural"/>
    <n v="0"/>
    <n v="0"/>
    <n v="0"/>
    <x v="0"/>
    <s v="MWh"/>
    <n v="23.11"/>
    <n v="2.3109999999999999E-2"/>
    <m/>
    <n v="14.804166666666667"/>
    <n v="15.621833333333333"/>
    <n v="191.06"/>
    <n v="0"/>
    <n v="45"/>
    <s v="BASE DE DATOS"/>
  </r>
  <r>
    <s v="19"/>
    <x v="11"/>
    <s v="SUR"/>
    <s v="20092010"/>
    <s v="20092010"/>
    <s v="EL"/>
    <s v="Grupo 1"/>
    <s v="S"/>
    <n v="5.7320000000000002"/>
    <n v="5.2439999999999998"/>
    <n v="116.65600000000001"/>
    <n v="484.97800000000001"/>
    <n v="601.63400000000001"/>
    <n v="159.37"/>
    <n v="113.12"/>
    <n v="0"/>
    <n v="0"/>
    <m/>
    <x v="1"/>
    <s v="SUR20092010Grupo 1EL"/>
    <s v="Emp. de Generaci¢n El‚ctrica del Sur S. A."/>
    <s v="EGESUR"/>
    <x v="28"/>
    <s v="C.T. Independencia"/>
    <x v="98"/>
    <s v="EL"/>
    <x v="0"/>
    <s v="Grupo 1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601.63400000000001"/>
    <n v="0.601634"/>
    <m/>
    <n v="0.47766666666666668"/>
    <n v="0.437"/>
    <n v="22.789000000000001"/>
    <n v="0"/>
    <n v="30"/>
    <s v="BASE DE DATOS"/>
  </r>
  <r>
    <s v="19"/>
    <x v="11"/>
    <s v="SUR"/>
    <s v="20092010"/>
    <s v="20092010"/>
    <s v="EL"/>
    <s v="Grupo 2"/>
    <s v="S"/>
    <n v="5.7320000000000002"/>
    <n v="5.1210000000000004"/>
    <n v="22.968"/>
    <n v="257.03699999999998"/>
    <n v="280.005"/>
    <n v="13.77"/>
    <n v="52.03"/>
    <n v="0"/>
    <n v="0"/>
    <m/>
    <x v="1"/>
    <s v="SUR20092010Grupo 2EL"/>
    <s v="Emp. de Generaci¢n El‚ctrica del Sur S. A."/>
    <s v="EGESUR"/>
    <x v="28"/>
    <s v="C.T. Independencia"/>
    <x v="98"/>
    <s v="EL"/>
    <x v="0"/>
    <s v="Grupo 2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80.005"/>
    <n v="0.280005"/>
    <m/>
    <n v="0.47766666666666668"/>
    <n v="0.42675000000000002"/>
    <n v="22.789000000000001"/>
    <n v="0"/>
    <n v="30"/>
    <s v="BASE DE DATOS"/>
  </r>
  <r>
    <s v="19"/>
    <x v="11"/>
    <s v="SUR"/>
    <s v="20092010"/>
    <s v="20092010"/>
    <s v="EL"/>
    <s v="Grupo 3"/>
    <s v="S"/>
    <n v="5.7320000000000002"/>
    <n v="5.1529999999999996"/>
    <n v="6.4000000000000001E-2"/>
    <n v="411.83"/>
    <n v="411.89400000000001"/>
    <n v="21.68"/>
    <n v="75.62"/>
    <n v="0"/>
    <n v="0"/>
    <m/>
    <x v="1"/>
    <s v="SUR20092010Grupo 3EL"/>
    <s v="Emp. de Generaci¢n El‚ctrica del Sur S. A."/>
    <s v="EGESUR"/>
    <x v="28"/>
    <s v="C.T. Independencia"/>
    <x v="98"/>
    <s v="EL"/>
    <x v="0"/>
    <s v="Grupo 3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411.89400000000001"/>
    <n v="0.41189399999999998"/>
    <m/>
    <n v="0.47766666666666668"/>
    <n v="0.42941666666666661"/>
    <n v="22.789000000000001"/>
    <n v="0"/>
    <n v="30"/>
    <s v="BASE DE DATOS"/>
  </r>
  <r>
    <s v="19"/>
    <x v="11"/>
    <s v="SUR"/>
    <s v="20092010"/>
    <s v="20092010"/>
    <s v="EL"/>
    <s v="Grupo 4"/>
    <s v="S"/>
    <n v="5.7320000000000002"/>
    <n v="5.22"/>
    <n v="0"/>
    <n v="258.214"/>
    <n v="258.214"/>
    <n v="21.68"/>
    <n v="48.18"/>
    <n v="11.07"/>
    <n v="0"/>
    <m/>
    <x v="1"/>
    <s v="SUR20092010Grupo 4EL"/>
    <s v="Emp. de Generaci¢n El‚ctrica del Sur S. A."/>
    <s v="EGESUR"/>
    <x v="28"/>
    <s v="C.T. Independencia"/>
    <x v="98"/>
    <s v="EL"/>
    <x v="0"/>
    <s v="Grupo 4"/>
    <x v="0"/>
    <s v="Instalado"/>
    <s v="Operativo"/>
    <s v="Generadora"/>
    <x v="0"/>
    <x v="0"/>
    <s v="COES"/>
    <x v="0"/>
    <s v="Estatal"/>
    <s v="ICA"/>
    <s v="ICA"/>
    <s v="PISCO"/>
    <s v="INDEPENDENCIA"/>
    <n v="0"/>
    <s v="Gas Natural"/>
    <n v="0"/>
    <n v="0"/>
    <n v="0"/>
    <x v="0"/>
    <s v="MWh"/>
    <n v="258.214"/>
    <n v="0.258214"/>
    <m/>
    <n v="0.47766666666666668"/>
    <n v="0.435"/>
    <n v="22.789000000000001"/>
    <n v="0"/>
    <n v="30"/>
    <s v="BASE DE DATOS"/>
  </r>
  <r>
    <s v="19"/>
    <x v="3"/>
    <s v="EGASA"/>
    <s v="33013693"/>
    <s v="33013693"/>
    <s v="CC"/>
    <s v="G-4"/>
    <s v="S"/>
    <n v="20.350000000000001"/>
    <n v="16.696999999999999"/>
    <n v="16.524000000000001"/>
    <n v="9.843"/>
    <n v="26.367000000000001"/>
    <n v="9.6300000000000008"/>
    <n v="2.52"/>
    <n v="5.67"/>
    <n v="0"/>
    <m/>
    <x v="1"/>
    <s v="EGASA33013693G-4CC"/>
    <s v="Emp. de Generaci¢n El‚ctrica de Arequipa S. A."/>
    <s v="EGASA"/>
    <x v="10"/>
    <s v="C. T. Chilina"/>
    <x v="62"/>
    <s v="CC"/>
    <x v="4"/>
    <s v="G-4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Gas Natural"/>
    <n v="0"/>
    <n v="0"/>
    <n v="0"/>
    <x v="0"/>
    <s v="MWh"/>
    <n v="26.367000000000001"/>
    <n v="2.6367000000000002E-2"/>
    <m/>
    <n v="4.07"/>
    <n v="3.3393999999999999"/>
    <n v="12.457000000000001"/>
    <n v="0"/>
    <n v="29"/>
    <s v="BASE DE DATOS"/>
  </r>
  <r>
    <s v="19"/>
    <x v="3"/>
    <s v="EGASA"/>
    <s v="33013693"/>
    <s v="33013693"/>
    <s v="EL"/>
    <s v="SULZER 1"/>
    <s v="S"/>
    <n v="5.23"/>
    <n v="5.1310000000000002"/>
    <n v="0"/>
    <n v="0.32800000000000001"/>
    <n v="0.32800000000000001"/>
    <n v="5.43"/>
    <n v="0.32"/>
    <n v="0"/>
    <n v="0"/>
    <m/>
    <x v="1"/>
    <s v="EGASA33013693SULZER 1EL"/>
    <s v="Emp. de Generaci¢n El‚ctrica de Arequipa S. A."/>
    <s v="EGASA"/>
    <x v="10"/>
    <s v="C. T. Chilina"/>
    <x v="62"/>
    <s v="EL"/>
    <x v="0"/>
    <s v="SULZER 1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0.32800000000000001"/>
    <n v="3.28E-4"/>
    <m/>
    <n v="0.8716666666666667"/>
    <n v="0.85516666666666674"/>
    <n v="12.457000000000001"/>
    <n v="0"/>
    <n v="29"/>
    <s v="BASE DE DATOS"/>
  </r>
  <r>
    <s v="19"/>
    <x v="3"/>
    <s v="EGASA"/>
    <s v="33013693"/>
    <s v="33013693"/>
    <s v="EL"/>
    <s v="SULZER 2"/>
    <s v="S"/>
    <n v="5.23"/>
    <n v="5.23"/>
    <n v="0"/>
    <n v="0.22500000000000001"/>
    <n v="0.22500000000000001"/>
    <n v="6.23"/>
    <n v="0.17"/>
    <n v="0"/>
    <n v="0"/>
    <m/>
    <x v="1"/>
    <s v="EGASA33013693SULZER 2EL"/>
    <s v="Emp. de Generaci¢n El‚ctrica de Arequipa S. A."/>
    <s v="EGASA"/>
    <x v="10"/>
    <s v="C. T. Chilina"/>
    <x v="62"/>
    <s v="EL"/>
    <x v="0"/>
    <s v="SULZER 2"/>
    <x v="0"/>
    <s v="Instalado"/>
    <s v="Operativo"/>
    <s v="Generadora"/>
    <x v="0"/>
    <x v="0"/>
    <s v="COES"/>
    <x v="0"/>
    <s v="Estatal"/>
    <s v="AREQUIPA"/>
    <s v="AREQUIPA"/>
    <s v="AREQUIPA "/>
    <s v="AREQUIPA "/>
    <n v="0"/>
    <s v="Diésel"/>
    <n v="0"/>
    <n v="0"/>
    <n v="0"/>
    <x v="0"/>
    <s v="MWh"/>
    <n v="0.22500000000000001"/>
    <n v="2.2499999999999999E-4"/>
    <m/>
    <n v="0.65375000000000005"/>
    <n v="0.65375000000000005"/>
    <n v="12.457000000000001"/>
    <n v="0"/>
    <n v="29"/>
    <s v="BASE DE DATOS"/>
  </r>
  <r>
    <s v="19"/>
    <x v="11"/>
    <s v="EGESGB"/>
    <s v="33005793"/>
    <s v="33005793"/>
    <s v="EL"/>
    <s v="CENTRAL"/>
    <s v="S"/>
    <n v="0"/>
    <n v="0"/>
    <n v="0"/>
    <n v="0"/>
    <n v="0"/>
    <n v="0"/>
    <n v="0"/>
    <n v="0"/>
    <n v="0"/>
    <m/>
    <x v="0"/>
    <s v="EGESGB33005793CENTRALEL"/>
    <s v="Empresa de Generaci¢n El‚ctrica San Gaban S. A."/>
    <s v="SAN GABÁN"/>
    <x v="31"/>
    <s v="C.T. TAPARACHI"/>
    <x v="109"/>
    <s v="EL"/>
    <x v="0"/>
    <s v="CENTRAL"/>
    <x v="0"/>
    <s v="Instalado"/>
    <s v="Operativo"/>
    <s v="Generadora"/>
    <x v="0"/>
    <x v="0"/>
    <s v="NO COES"/>
    <x v="0"/>
    <s v="Estatal"/>
    <s v="PUNO"/>
    <s v="PUNO"/>
    <s v="SAN ROMAN "/>
    <s v="JULIACA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11"/>
    <s v="EGESGB"/>
    <s v="43047694"/>
    <s v="43047694"/>
    <s v="EL"/>
    <s v="CENTRAL"/>
    <s v="S"/>
    <n v="0"/>
    <n v="0"/>
    <n v="0"/>
    <n v="0"/>
    <n v="0"/>
    <n v="0"/>
    <n v="0"/>
    <n v="0"/>
    <n v="0"/>
    <m/>
    <x v="0"/>
    <s v="EGESGB43047694CENTRALEL"/>
    <s v="Empresa de Generaci¢n El‚ctrica San Gaban S. A."/>
    <s v="SAN GABÁN"/>
    <x v="31"/>
    <s v="C.T. BELLAVISTA"/>
    <x v="43"/>
    <s v="EL"/>
    <x v="0"/>
    <s v="CENTRAL"/>
    <x v="0"/>
    <s v="Instalado"/>
    <s v="Operativo"/>
    <s v="Generadora"/>
    <x v="0"/>
    <x v="0"/>
    <s v="NO COES"/>
    <x v="0"/>
    <s v="Estatal"/>
    <s v="PUNO"/>
    <s v="PUNO"/>
    <s v="PUNO "/>
    <s v="PUNO"/>
    <n v="0"/>
    <s v="Diésel"/>
    <n v="0"/>
    <n v="0"/>
    <n v="0"/>
    <x v="0"/>
    <s v="MWh"/>
    <n v="0"/>
    <n v="0"/>
    <m/>
    <n v="0"/>
    <n v="0"/>
    <n v="0"/>
    <n v="0"/>
    <n v="36"/>
    <s v="BASE DE DATOS"/>
  </r>
  <r>
    <s v="19"/>
    <x v="11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1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1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11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11"/>
    <s v="ELN"/>
    <s v="33019393"/>
    <s v="33019393"/>
    <s v="EL"/>
    <s v="Caterp-3512"/>
    <s v="S"/>
    <n v="0.5"/>
    <n v="0.5"/>
    <n v="0"/>
    <n v="0"/>
    <n v="0"/>
    <n v="0"/>
    <n v="0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4.1666666666666664E-2"/>
    <n v="4.1666666666666664E-2"/>
    <n v="0.38"/>
    <n v="0"/>
    <n v="27"/>
    <s v="BASE DE DATOS"/>
  </r>
  <r>
    <s v="19"/>
    <x v="11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11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1"/>
    <s v="ELN"/>
    <s v="53203611"/>
    <s v="53203611"/>
    <s v="EL"/>
    <s v="Detroit"/>
    <s v="S"/>
    <n v="0.5"/>
    <n v="0.6"/>
    <n v="0"/>
    <n v="1.681"/>
    <n v="1.681"/>
    <n v="0"/>
    <n v="3.8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1.681"/>
    <n v="1.681E-3"/>
    <m/>
    <n v="4.1666666666666664E-2"/>
    <n v="4.1666666666666664E-2"/>
    <n v="0.5"/>
    <n v="0"/>
    <n v="27"/>
    <s v="BASE DE DATOS"/>
  </r>
  <r>
    <s v="19"/>
    <x v="11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1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11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10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0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0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10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10"/>
    <s v="ELN"/>
    <s v="33019393"/>
    <s v="33019393"/>
    <s v="EL"/>
    <s v="Caterp-3512"/>
    <s v="S"/>
    <n v="0.5"/>
    <n v="0.5"/>
    <n v="2.052"/>
    <n v="0.22800000000000001"/>
    <n v="2.2799999999999998"/>
    <n v="0"/>
    <n v="5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2.2799999999999998"/>
    <n v="2.2799999999999999E-3"/>
    <m/>
    <n v="4.1666666666666664E-2"/>
    <n v="4.1666666666666664E-2"/>
    <n v="0.38"/>
    <n v="4.4408920985006262E-16"/>
    <n v="27"/>
    <s v="BASE DE DATOS"/>
  </r>
  <r>
    <s v="19"/>
    <x v="10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10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0"/>
    <s v="ELN"/>
    <s v="53203611"/>
    <s v="53203611"/>
    <s v="EL"/>
    <s v="Detroit"/>
    <s v="S"/>
    <n v="0.5"/>
    <n v="0.6"/>
    <n v="0"/>
    <n v="24.170999999999999"/>
    <n v="24.170999999999999"/>
    <n v="0"/>
    <n v="51.3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24.170999999999999"/>
    <n v="2.4170999999999998E-2"/>
    <m/>
    <n v="4.1666666666666664E-2"/>
    <n v="4.1666666666666664E-2"/>
    <n v="0.5"/>
    <n v="0"/>
    <n v="27"/>
    <s v="BASE DE DATOS"/>
  </r>
  <r>
    <s v="19"/>
    <x v="10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10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10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9"/>
    <s v="ELN"/>
    <s v="33007793"/>
    <s v="33007793"/>
    <s v="EL"/>
    <s v="CKD. HOROV."/>
    <s v="N"/>
    <n v="0"/>
    <n v="0"/>
    <n v="0"/>
    <n v="0"/>
    <n v="0"/>
    <n v="0"/>
    <n v="0"/>
    <n v="0"/>
    <n v="0"/>
    <m/>
    <x v="0"/>
    <s v="ELN33007793CKD. HOROV.EL"/>
    <s v="Electro Norte S. A."/>
    <s v="ELN"/>
    <x v="27"/>
    <s v="C. T. Salas"/>
    <x v="90"/>
    <s v="EL"/>
    <x v="0"/>
    <s v="CKD. HOROV.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9"/>
    <s v="ELN"/>
    <s v="33007793"/>
    <s v="33007793"/>
    <s v="EL"/>
    <s v="Volvo TD70"/>
    <s v="N"/>
    <n v="0"/>
    <n v="0"/>
    <n v="0"/>
    <n v="0"/>
    <n v="0"/>
    <n v="0"/>
    <n v="0"/>
    <n v="0"/>
    <n v="0"/>
    <m/>
    <x v="0"/>
    <s v="ELN33007793Volvo TD70EL"/>
    <s v="Electro Norte S. A."/>
    <s v="ELN"/>
    <x v="27"/>
    <s v="C. T. Salas"/>
    <x v="90"/>
    <s v="EL"/>
    <x v="0"/>
    <s v="Volvo TD70"/>
    <x v="0"/>
    <s v="Retirado"/>
    <s v="Inoperativo"/>
    <s v="Distribuidora"/>
    <x v="0"/>
    <x v="0"/>
    <s v="NO COES"/>
    <x v="0"/>
    <s v="Estatal"/>
    <s v="LAMBAYEQUE"/>
    <s v="LAMBAYEQUE"/>
    <s v="LAMBAYEQUE"/>
    <s v="SAL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9"/>
    <s v="ELN"/>
    <s v="33018893"/>
    <s v="33018893"/>
    <s v="EL"/>
    <s v="Caterpillar"/>
    <s v="N"/>
    <n v="0.5"/>
    <n v="0.46"/>
    <n v="0"/>
    <n v="0"/>
    <n v="0"/>
    <n v="0"/>
    <n v="0"/>
    <n v="0"/>
    <n v="0"/>
    <m/>
    <x v="1"/>
    <s v="ELN33018893CaterpillarEL"/>
    <s v="Electro Norte S. A."/>
    <s v="ELN"/>
    <x v="27"/>
    <s v="C. T. Chota"/>
    <x v="91"/>
    <s v="EL"/>
    <x v="0"/>
    <s v="Caterpillar"/>
    <x v="0"/>
    <s v="Instalado"/>
    <s v="In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4.1666666666666664E-2"/>
    <n v="3.8333333333333337E-2"/>
    <n v="0"/>
    <n v="0"/>
    <n v="27"/>
    <s v="BASE DE DATOS"/>
  </r>
  <r>
    <s v="19"/>
    <x v="9"/>
    <s v="ELN"/>
    <s v="33018893"/>
    <s v="33018893"/>
    <s v="EL"/>
    <s v="Grupo G.E"/>
    <s v="S"/>
    <n v="0.75"/>
    <n v="0"/>
    <n v="0"/>
    <n v="0"/>
    <n v="0"/>
    <n v="0"/>
    <n v="0"/>
    <n v="0"/>
    <n v="0"/>
    <m/>
    <x v="1"/>
    <s v="ELN33018893Grupo G.EEL"/>
    <s v="Electro Norte S. A."/>
    <s v="ELN"/>
    <x v="27"/>
    <s v="C.T. Chota"/>
    <x v="91"/>
    <s v="EL"/>
    <x v="0"/>
    <s v="Grupo G.E"/>
    <x v="0"/>
    <s v="Instalado"/>
    <s v="Operativo"/>
    <s v="Distribuidora"/>
    <x v="0"/>
    <x v="0"/>
    <s v="NO COES"/>
    <x v="0"/>
    <s v="Estatal"/>
    <s v="CAJAMARCA"/>
    <s v="CAJAMARCA"/>
    <s v="CHOTA"/>
    <s v="CHOTA"/>
    <n v="0"/>
    <s v="Diésel"/>
    <n v="0"/>
    <n v="0"/>
    <n v="0"/>
    <x v="0"/>
    <s v="MWh"/>
    <n v="0"/>
    <n v="0"/>
    <m/>
    <n v="6.25E-2"/>
    <n v="0"/>
    <n v="0"/>
    <n v="0"/>
    <n v="27"/>
    <s v="BASE DE DATOS"/>
  </r>
  <r>
    <s v="19"/>
    <x v="9"/>
    <s v="ELN"/>
    <s v="33019393"/>
    <s v="33019393"/>
    <s v="EL"/>
    <s v="Caterp-3512"/>
    <s v="S"/>
    <n v="0.5"/>
    <n v="0.5"/>
    <n v="17.712"/>
    <n v="1.968"/>
    <n v="19.68"/>
    <n v="0"/>
    <n v="48.3"/>
    <n v="0"/>
    <n v="0"/>
    <m/>
    <x v="1"/>
    <s v="ELN33019393Caterp-3512EL"/>
    <s v="Electro Norte S. A."/>
    <s v="ELN"/>
    <x v="27"/>
    <s v="C. T. Cutervo"/>
    <x v="92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19.68"/>
    <n v="1.968E-2"/>
    <m/>
    <n v="4.1666666666666664E-2"/>
    <n v="4.1666666666666664E-2"/>
    <n v="0.38"/>
    <n v="0"/>
    <n v="27"/>
    <s v="BASE DE DATOS"/>
  </r>
  <r>
    <s v="19"/>
    <x v="9"/>
    <s v="ELN"/>
    <s v="33019393"/>
    <s v="33019393"/>
    <s v="EL"/>
    <s v="Detroit"/>
    <s v="N"/>
    <n v="0"/>
    <n v="0"/>
    <n v="0"/>
    <n v="0"/>
    <n v="0"/>
    <n v="0"/>
    <n v="0"/>
    <n v="0"/>
    <n v="0"/>
    <m/>
    <x v="1"/>
    <s v="ELN33019393DetroitEL"/>
    <s v="Electro Norte S. A."/>
    <s v="ELN"/>
    <x v="27"/>
    <s v="C. T. Cutervo"/>
    <x v="92"/>
    <s v="EL"/>
    <x v="0"/>
    <s v="Detroit"/>
    <x v="0"/>
    <s v="Instalado"/>
    <s v="Inoperativo"/>
    <s v="Distribuidora"/>
    <x v="0"/>
    <x v="0"/>
    <s v="NO COES"/>
    <x v="0"/>
    <s v="Estatal"/>
    <s v="CAJAMARCA"/>
    <s v="CAJAMARCA"/>
    <s v="CUTERVO"/>
    <s v="CUTERVO"/>
    <n v="0"/>
    <s v="Diésel"/>
    <n v="0"/>
    <n v="0"/>
    <n v="0"/>
    <x v="0"/>
    <s v="MWh"/>
    <n v="0"/>
    <n v="0"/>
    <m/>
    <n v="0"/>
    <n v="0"/>
    <n v="0.38"/>
    <n v="0"/>
    <n v="27"/>
    <s v="BASE DE DATOS"/>
  </r>
  <r>
    <s v="19"/>
    <x v="9"/>
    <s v="ELN"/>
    <s v="43026893"/>
    <s v="43026893"/>
    <s v="EL"/>
    <s v="CATERP-3512"/>
    <s v="N"/>
    <n v="0"/>
    <n v="0"/>
    <n v="0"/>
    <n v="0"/>
    <n v="0"/>
    <n v="0"/>
    <n v="0"/>
    <n v="0"/>
    <n v="0"/>
    <m/>
    <x v="0"/>
    <s v="ELN43026893CATERP-3512EL"/>
    <s v="Electro Norte S. A."/>
    <s v="ELN"/>
    <x v="27"/>
    <s v="C. T. Mocupe"/>
    <x v="93"/>
    <s v="EL"/>
    <x v="0"/>
    <s v="Caterp-3512"/>
    <x v="0"/>
    <s v="Retirado"/>
    <s v="Inoperativo"/>
    <s v="Distribuidora"/>
    <x v="0"/>
    <x v="0"/>
    <s v="NO COES"/>
    <x v="0"/>
    <s v="Estatal"/>
    <s v="LAMBAYEQUE"/>
    <s v="LAMBAYEQUE"/>
    <s v="CHICLAYO"/>
    <s v="LAGUNAS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9"/>
    <s v="ELN"/>
    <s v="53203611"/>
    <s v="53203611"/>
    <s v="EL"/>
    <s v="Detroit"/>
    <s v="S"/>
    <n v="0.5"/>
    <n v="0.5"/>
    <n v="0"/>
    <n v="0"/>
    <n v="0"/>
    <n v="0"/>
    <n v="0"/>
    <n v="0"/>
    <n v="0"/>
    <m/>
    <x v="1"/>
    <s v="ELN53203611DetroitEL"/>
    <s v="Electro Norte S. A."/>
    <s v="ELN"/>
    <x v="27"/>
    <s v="C. T. Motupe Móvil"/>
    <x v="94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MOTUPE"/>
    <n v="0"/>
    <s v="Diésel"/>
    <n v="0"/>
    <n v="0"/>
    <n v="0"/>
    <x v="0"/>
    <s v="MWh"/>
    <n v="0"/>
    <n v="0"/>
    <m/>
    <n v="4.1666666666666664E-2"/>
    <n v="4.1666666666666664E-2"/>
    <n v="0.5"/>
    <n v="0"/>
    <n v="27"/>
    <s v="BASE DE DATOS"/>
  </r>
  <r>
    <s v="19"/>
    <x v="9"/>
    <s v="ELN"/>
    <s v="43026993"/>
    <s v="43026993"/>
    <s v="EL"/>
    <s v="Vol-TD100"/>
    <s v="N"/>
    <n v="0"/>
    <n v="0"/>
    <n v="0"/>
    <n v="0"/>
    <n v="0"/>
    <n v="0"/>
    <n v="0"/>
    <n v="0"/>
    <n v="0"/>
    <m/>
    <x v="0"/>
    <s v="ELN43026993Vol-TD100EL"/>
    <s v="Electro Norte S. A."/>
    <s v="ELN"/>
    <x v="27"/>
    <s v="C. T. Morrope"/>
    <x v="95"/>
    <s v="EL"/>
    <x v="0"/>
    <s v="Vol-TD100"/>
    <x v="0"/>
    <s v="Instalado"/>
    <s v="Inoperativo"/>
    <s v="Distribuidora"/>
    <x v="0"/>
    <x v="0"/>
    <s v="NO COES"/>
    <x v="0"/>
    <s v="Estatal"/>
    <s v="LAMBAYEQUE"/>
    <s v="LAMBAYEQUE"/>
    <s v="LAMBAYEQUE"/>
    <s v="MORROPE"/>
    <n v="0"/>
    <s v="Diésel"/>
    <n v="0"/>
    <n v="0"/>
    <n v="0"/>
    <x v="0"/>
    <s v="MWh"/>
    <n v="0"/>
    <n v="0"/>
    <m/>
    <n v="0"/>
    <n v="0"/>
    <n v="0"/>
    <n v="0"/>
    <n v="27"/>
    <s v="BASE DE DATOS"/>
  </r>
  <r>
    <s v="19"/>
    <x v="9"/>
    <s v="ELN"/>
    <s v="43027493"/>
    <s v="43027493"/>
    <s v="EL"/>
    <s v="CATERP-3512"/>
    <s v="S"/>
    <n v="0.5"/>
    <n v="0.4"/>
    <n v="0"/>
    <n v="0"/>
    <n v="0"/>
    <n v="0"/>
    <n v="0"/>
    <n v="0"/>
    <n v="0"/>
    <m/>
    <x v="1"/>
    <s v="ELN43027493CATERP-3512EL"/>
    <s v="Electro Norte S. A."/>
    <s v="ELN"/>
    <x v="27"/>
    <s v="C. T. Bambamarca"/>
    <x v="96"/>
    <s v="EL"/>
    <x v="0"/>
    <s v="CATERP-3512"/>
    <x v="0"/>
    <s v="Instalado"/>
    <s v="Operativo"/>
    <s v="Distribuidora"/>
    <x v="0"/>
    <x v="0"/>
    <s v="NO COES"/>
    <x v="0"/>
    <s v="Estatal"/>
    <s v="CAJAMARCA"/>
    <s v="CAJAMARCA"/>
    <s v="HUALGAYOC"/>
    <s v="BAMBAMARCA"/>
    <n v="0"/>
    <s v="Diésel"/>
    <n v="0"/>
    <n v="0"/>
    <n v="0"/>
    <x v="0"/>
    <s v="MWh"/>
    <n v="0"/>
    <n v="0"/>
    <m/>
    <n v="4.1666666666666664E-2"/>
    <n v="3.3333333333333333E-2"/>
    <n v="0"/>
    <n v="0"/>
    <n v="27"/>
    <s v="BASE DE DATOS"/>
  </r>
  <r>
    <s v="19"/>
    <x v="9"/>
    <s v="ELN"/>
    <s v="53022313"/>
    <s v="53022313"/>
    <s v="EL"/>
    <s v="Detroit"/>
    <s v="S"/>
    <n v="0.7"/>
    <n v="0.6"/>
    <n v="0"/>
    <n v="0"/>
    <n v="0"/>
    <n v="0"/>
    <n v="0"/>
    <n v="0"/>
    <n v="0"/>
    <m/>
    <x v="1"/>
    <s v="ELN53022313DetroitEL"/>
    <s v="Electro Norte S. A."/>
    <s v="ELN"/>
    <x v="27"/>
    <s v="C.T. La Viña Movil"/>
    <x v="97"/>
    <s v="EL"/>
    <x v="0"/>
    <s v="Detroit"/>
    <x v="0"/>
    <s v="Instalado"/>
    <s v="Operativo"/>
    <s v="Distribuidora"/>
    <x v="0"/>
    <x v="0"/>
    <s v="NO COES"/>
    <x v="0"/>
    <s v="Estatal"/>
    <s v="LAMBAYEQUE"/>
    <s v="LAMBAYEQUE"/>
    <s v="LAMBAYEQUE"/>
    <s v="JAYANCA"/>
    <n v="0"/>
    <s v="Diésel"/>
    <n v="0"/>
    <n v="0"/>
    <n v="0"/>
    <x v="0"/>
    <s v="MWh"/>
    <n v="0"/>
    <n v="0"/>
    <m/>
    <n v="5.8333333333333327E-2"/>
    <n v="4.9999999999999996E-2"/>
    <n v="0"/>
    <n v="0"/>
    <n v="27"/>
    <s v="BASE DE DATOS"/>
  </r>
  <r>
    <s v="19"/>
    <x v="11"/>
    <s v="ENGIEP"/>
    <s v="33085298"/>
    <s v="33085298"/>
    <s v="TV"/>
    <s v="HITACHI TCDF RE. CO"/>
    <s v="S"/>
    <n v="135"/>
    <n v="140.71"/>
    <n v="0"/>
    <n v="0"/>
    <n v="0"/>
    <n v="0"/>
    <n v="0"/>
    <n v="0"/>
    <n v="0"/>
    <m/>
    <x v="1"/>
    <s v="ENGIEP33085298HITACHI TCDF RE. COTV"/>
    <s v="ENGIE Energía Perú S.A."/>
    <s v="ENGIE PERU"/>
    <x v="34"/>
    <s v="C. T. Ilo 2"/>
    <x v="112"/>
    <s v="TV"/>
    <x v="2"/>
    <s v="HITACHI TCDF RE. CO"/>
    <x v="0"/>
    <s v="Instalado"/>
    <s v="Operativo"/>
    <s v="Generadora"/>
    <x v="0"/>
    <x v="0"/>
    <s v="COES"/>
    <x v="0"/>
    <s v="Privado"/>
    <s v="MOQUEGUA"/>
    <s v="MOQUEGUA"/>
    <s v="ILO"/>
    <s v="PACOCHA"/>
    <n v="0"/>
    <s v="Carbon"/>
    <n v="0"/>
    <n v="0"/>
    <n v="0"/>
    <x v="0"/>
    <s v="MWh"/>
    <n v="0"/>
    <n v="0"/>
    <m/>
    <n v="12.272727272727273"/>
    <n v="12.791818181818183"/>
    <n v="135.33000000000001"/>
    <n v="0"/>
    <n v="48"/>
    <s v="BASE DE DATOS"/>
  </r>
  <r>
    <s v="19"/>
    <x v="11"/>
    <s v="ENGIEP"/>
    <s v="53201207"/>
    <s v="53201207"/>
    <s v="TG"/>
    <s v="TG11"/>
    <s v="S"/>
    <n v="180.9"/>
    <n v="172.01"/>
    <n v="25189.228999999999"/>
    <n v="59747.88"/>
    <n v="84937.108999999997"/>
    <n v="0"/>
    <n v="724.32"/>
    <n v="0"/>
    <n v="0"/>
    <m/>
    <x v="1"/>
    <s v="ENGIEP53201207TG11TG"/>
    <s v="ENGIE Energía Perú S.A."/>
    <s v="ENGIE PERU"/>
    <x v="34"/>
    <s v="C. T. CHILCA1"/>
    <x v="113"/>
    <s v="TG"/>
    <x v="4"/>
    <s v="TG1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4937.108999999997"/>
    <n v="84.937108999999992"/>
    <m/>
    <n v="15"/>
    <n v="14.334166666666667"/>
    <n v="893.11"/>
    <n v="0"/>
    <n v="48"/>
    <s v="BASE DE DATOS"/>
  </r>
  <r>
    <s v="19"/>
    <x v="11"/>
    <s v="ENGIEP"/>
    <s v="53201207"/>
    <s v="53201207"/>
    <s v="TG"/>
    <s v="TG12"/>
    <s v="S"/>
    <n v="180.9"/>
    <n v="172.39"/>
    <n v="24735.8"/>
    <n v="61177.970999999998"/>
    <n v="85913.770999999993"/>
    <n v="0"/>
    <n v="732.95"/>
    <n v="0"/>
    <n v="0"/>
    <m/>
    <x v="1"/>
    <s v="ENGIEP53201207TG12TG"/>
    <s v="ENGIE Energía Perú S.A."/>
    <s v="ENGIE PERU"/>
    <x v="34"/>
    <s v="C. T. CHILCA1"/>
    <x v="113"/>
    <s v="TG"/>
    <x v="4"/>
    <s v="TG12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5913.770999999993"/>
    <n v="85.913770999999997"/>
    <m/>
    <n v="15"/>
    <n v="14.365833333333333"/>
    <n v="893.11"/>
    <n v="0"/>
    <n v="48"/>
    <s v="BASE DE DATOS"/>
  </r>
  <r>
    <s v="19"/>
    <x v="11"/>
    <s v="ENGIEP"/>
    <s v="53201207"/>
    <s v="53201207"/>
    <s v="TG"/>
    <s v="TG21"/>
    <s v="S"/>
    <n v="199.8"/>
    <n v="189.58"/>
    <n v="25480.058000000001"/>
    <n v="62378.16"/>
    <n v="87858.217999999993"/>
    <n v="0"/>
    <n v="724.97"/>
    <n v="19.03"/>
    <n v="0"/>
    <m/>
    <x v="1"/>
    <s v="ENGIEP53201207TG21TG"/>
    <s v="ENGIE Energía Perú S.A."/>
    <s v="ENGIE PERU"/>
    <x v="34"/>
    <s v="C. T. CHILCA1"/>
    <x v="113"/>
    <s v="TG"/>
    <x v="4"/>
    <s v="TG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87858.217999999993"/>
    <n v="87.858217999999994"/>
    <m/>
    <n v="16.650000000000002"/>
    <n v="15.798333333333334"/>
    <n v="893.11"/>
    <n v="1.4551915228366852E-11"/>
    <n v="48"/>
    <s v="BASE DE DATOS"/>
  </r>
  <r>
    <s v="19"/>
    <x v="11"/>
    <s v="ENGIEP"/>
    <s v="53201207"/>
    <s v="53201207"/>
    <s v="TV"/>
    <s v="TV21"/>
    <s v="S"/>
    <n v="292"/>
    <n v="280.50599999999997"/>
    <n v="40256.300999999999"/>
    <n v="104177.361"/>
    <n v="144433.66200000001"/>
    <n v="7.63"/>
    <n v="715.25"/>
    <n v="8.0500000000000007"/>
    <n v="0"/>
    <m/>
    <x v="1"/>
    <s v="ENGIEP53201207TV21TV"/>
    <s v="ENGIE Energía Perú S.A."/>
    <s v="ENGIE PERU"/>
    <x v="34"/>
    <s v="C.T. CHILCA1"/>
    <x v="113"/>
    <s v="TV"/>
    <x v="4"/>
    <s v="TV2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144433.66200000001"/>
    <n v="144.433662"/>
    <m/>
    <n v="24.791666666666668"/>
    <n v="23.375499999999999"/>
    <n v="893.11"/>
    <n v="0"/>
    <n v="48"/>
    <s v="BASE DE DATOS"/>
  </r>
  <r>
    <s v="19"/>
    <x v="11"/>
    <s v="ENGIEP"/>
    <s v="53201207"/>
    <s v="53201207"/>
    <s v="TG"/>
    <s v="TG41"/>
    <s v="S"/>
    <n v="73.599999999999994"/>
    <n v="75.03"/>
    <n v="2913.5639999999999"/>
    <n v="1526.9190000000001"/>
    <n v="4440.4830000000002"/>
    <n v="0"/>
    <n v="79.47"/>
    <n v="0"/>
    <n v="0"/>
    <m/>
    <x v="1"/>
    <s v="ENGIEP53201207TG41TG"/>
    <s v="ENGIE Energía Perú S.A."/>
    <s v="ENGIE PERU"/>
    <x v="34"/>
    <s v="C. T. CHILCA1"/>
    <x v="113"/>
    <s v="TG"/>
    <x v="4"/>
    <s v="TG41"/>
    <x v="0"/>
    <s v="Instalado"/>
    <s v="Operativo"/>
    <s v="Generadora"/>
    <x v="0"/>
    <x v="0"/>
    <s v="COES"/>
    <x v="0"/>
    <s v="Privado"/>
    <s v="LIMA"/>
    <s v="LIMA"/>
    <s v="CAÑETE"/>
    <s v="CHILCA"/>
    <n v="0"/>
    <s v="Gas Natural"/>
    <n v="0"/>
    <n v="0"/>
    <n v="0"/>
    <x v="0"/>
    <s v="MWh"/>
    <n v="4440.4830000000002"/>
    <n v="4.4404830000000004"/>
    <m/>
    <n v="6.1333333333333329"/>
    <n v="6.2525000000000004"/>
    <n v="893.11"/>
    <n v="0"/>
    <n v="48"/>
    <s v="BASE DE DATOS"/>
  </r>
  <r>
    <s v="19"/>
    <x v="11"/>
    <s v="ELSE"/>
    <s v="23005600"/>
    <s v="23005600"/>
    <s v="EL"/>
    <s v="CUMMINS-7"/>
    <s v="S"/>
    <n v="1.82"/>
    <n v="1.2"/>
    <n v="4.6360000000000001"/>
    <n v="17.617000000000001"/>
    <n v="22.253"/>
    <n v="0"/>
    <n v="53"/>
    <n v="691"/>
    <n v="7"/>
    <m/>
    <x v="1"/>
    <s v="ELSE23005600CUMMINS-7EL"/>
    <s v="Electro Sur Este S. A."/>
    <s v="ELSE"/>
    <x v="3"/>
    <s v="C. T. Iberia"/>
    <x v="46"/>
    <s v="EL"/>
    <x v="0"/>
    <s v="CUMMINS-7"/>
    <x v="0"/>
    <s v="Instalado"/>
    <s v="Operativo"/>
    <s v="Distribuidora"/>
    <x v="0"/>
    <x v="0"/>
    <s v="NO COES"/>
    <x v="0"/>
    <s v="Estatal"/>
    <s v="MADRE DE DIOS"/>
    <s v="MADRE DE DIOS"/>
    <s v="TAHUAMANU"/>
    <s v="IBERIA"/>
    <n v="0"/>
    <s v="Diésel"/>
    <n v="0"/>
    <n v="0"/>
    <n v="0"/>
    <x v="0"/>
    <s v="MWh"/>
    <n v="22.253"/>
    <n v="2.2252999999999998E-2"/>
    <m/>
    <n v="0.15166666666666667"/>
    <n v="9.9999999999999992E-2"/>
    <n v="0.83"/>
    <n v="0"/>
    <n v="22"/>
    <s v="BASE DE DATOS"/>
  </r>
  <r>
    <s v="19"/>
    <x v="11"/>
    <s v="ELSE"/>
    <s v="23006600"/>
    <s v="23006600"/>
    <s v="EL"/>
    <s v="Cummins_Ottomotores"/>
    <s v="S"/>
    <n v="0.8"/>
    <n v="0.45"/>
    <n v="0.30499999999999999"/>
    <n v="1.161"/>
    <n v="1.466"/>
    <n v="0"/>
    <n v="8"/>
    <n v="736"/>
    <n v="0"/>
    <m/>
    <x v="1"/>
    <s v="ELSE23006600Cummins_OttomotoresEL"/>
    <s v="Electro Sur Este S. A."/>
    <s v="ELSE"/>
    <x v="3"/>
    <s v="C. T. Inapari"/>
    <x v="45"/>
    <s v="EL"/>
    <x v="0"/>
    <s v="CUMMINS_OTTOMOTORES"/>
    <x v="0"/>
    <s v="Instalado"/>
    <s v="Operativo"/>
    <s v="Distribuidora"/>
    <x v="0"/>
    <x v="0"/>
    <s v="NO COES"/>
    <x v="0"/>
    <s v="Estatal"/>
    <s v="MADRE DE DIOS"/>
    <s v="MADRE DE DIOS"/>
    <s v="TAHUAMANU"/>
    <s v="IÑAPARI"/>
    <n v="0"/>
    <s v="Diésel"/>
    <n v="0"/>
    <n v="0"/>
    <n v="0"/>
    <x v="0"/>
    <s v="MWh"/>
    <n v="1.466"/>
    <n v="1.4660000000000001E-3"/>
    <m/>
    <n v="6.6666666666666666E-2"/>
    <n v="3.7499999999999999E-2"/>
    <n v="0.45"/>
    <n v="0"/>
    <n v="22"/>
    <s v="BASE DE DATOS"/>
  </r>
  <r>
    <s v="19"/>
    <x v="11"/>
    <s v="PETRAM"/>
    <s v="CTRER001"/>
    <s v="CTRER001"/>
    <s v="EL"/>
    <s v="Grupos 1-2-3"/>
    <s v="S"/>
    <n v="4.8"/>
    <n v="4.1849999999999996"/>
    <n v="482.81400000000002"/>
    <n v="2357.8119999999999"/>
    <n v="2840.6260000000002"/>
    <n v="36.83"/>
    <n v="706.03"/>
    <n v="1.1299999999999999"/>
    <n v="132.6"/>
    <m/>
    <x v="1"/>
    <s v="PETRAMCTRER001Grupos 1-2-3EL"/>
    <s v="PETRAMAS S.A.C."/>
    <s v="PETRAMAS"/>
    <x v="22"/>
    <s v="C.T. Huaycoloro"/>
    <x v="79"/>
    <s v="EL"/>
    <x v="0"/>
    <s v="Grupos 1-2-3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PRIMERA"/>
    <x v="0"/>
    <s v="MWh"/>
    <n v="2840.6260000000002"/>
    <n v="2.8406260000000003"/>
    <m/>
    <n v="0.39999999999999997"/>
    <n v="0.34874999999999995"/>
    <n v="4.82"/>
    <n v="-4.5474735088646412E-13"/>
    <n v="70"/>
    <s v="BASE DE DATOS"/>
  </r>
  <r>
    <s v="19"/>
    <x v="11"/>
    <s v="PETRAM"/>
    <s v="CTRER002"/>
    <s v="CTRER002"/>
    <s v="EL"/>
    <s v="Grupos 1-2"/>
    <s v="S"/>
    <n v="3.2"/>
    <n v="2.7829999999999999"/>
    <n v="47.552999999999997"/>
    <n v="258.86900000000003"/>
    <n v="306.42200000000003"/>
    <n v="574.29999999999995"/>
    <n v="135.11000000000001"/>
    <n v="34.590000000000003"/>
    <n v="157.69999999999999"/>
    <m/>
    <x v="1"/>
    <s v="PETRAMCTRER002Grupos 1-2EL"/>
    <s v="PETRAMAS S.A.C."/>
    <s v="PETRAMAS"/>
    <x v="22"/>
    <s v="C.T La Gringa V"/>
    <x v="80"/>
    <s v="EL"/>
    <x v="0"/>
    <s v="GRUPOS 1-2"/>
    <x v="0"/>
    <s v="Instalado"/>
    <s v="Operativo"/>
    <s v="Generadora"/>
    <x v="0"/>
    <x v="0"/>
    <s v="COES"/>
    <x v="0"/>
    <s v="Privado"/>
    <s v="LIMA"/>
    <s v="LIMA"/>
    <s v="HUAROCHIRI"/>
    <s v="HUAYCOLORO"/>
    <n v="0"/>
    <s v="Biogas"/>
    <n v="0"/>
    <s v="RER"/>
    <s v="SEGUNDA"/>
    <x v="0"/>
    <s v="MWh"/>
    <n v="306.42200000000003"/>
    <n v="0.30642200000000003"/>
    <m/>
    <n v="0.26666666666666666"/>
    <n v="0.23191666666666666"/>
    <n v="3.23"/>
    <n v="0"/>
    <n v="70"/>
    <s v="BASE DE DATOS"/>
  </r>
  <r>
    <s v="19"/>
    <x v="11"/>
    <s v="PETRAM"/>
    <s v="305167"/>
    <s v="305167"/>
    <s v="EL"/>
    <s v="Grupos 1_2"/>
    <s v="S"/>
    <n v="2.4"/>
    <n v="2.3199999999999998"/>
    <n v="256.45800000000003"/>
    <n v="1249.1320000000001"/>
    <n v="1505.59"/>
    <n v="68.53"/>
    <n v="673.89"/>
    <n v="1.59"/>
    <n v="153"/>
    <m/>
    <x v="1"/>
    <s v="PETRAM305167Grupos 1_2EL"/>
    <s v="PETRAMAS S.A.C."/>
    <s v="PETRAMAS"/>
    <x v="22"/>
    <s v="C.T.B Catalina"/>
    <x v="81"/>
    <s v="EL"/>
    <x v="0"/>
    <s v="Grupos 1_2"/>
    <x v="0"/>
    <s v="Instalado"/>
    <s v="Operativo"/>
    <s v="Generadora"/>
    <x v="0"/>
    <x v="0"/>
    <s v="COES"/>
    <x v="0"/>
    <s v="Privado"/>
    <s v="LIMA"/>
    <s v="LIMA"/>
    <s v="HUAROCHIRI"/>
    <s v="SAN ANTONIO"/>
    <n v="0"/>
    <s v="Biogas"/>
    <n v="0"/>
    <s v="RER"/>
    <s v="CUARTA"/>
    <x v="0"/>
    <s v="MWh"/>
    <n v="1505.59"/>
    <n v="1.50559"/>
    <m/>
    <n v="0.19999999999999998"/>
    <n v="0.19333333333333333"/>
    <n v="2.41"/>
    <n v="2.2737367544323206E-13"/>
    <n v="70"/>
    <s v="BASE DE DATOS"/>
  </r>
  <r>
    <s v="19"/>
    <x v="0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0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0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0"/>
    <s v="ENEGEN"/>
    <s v="33002293"/>
    <s v="33002293"/>
    <s v="TG"/>
    <s v="TG-5"/>
    <s v="S"/>
    <n v="59.6"/>
    <n v="52.429000000000002"/>
    <n v="11.1"/>
    <n v="96.966999999999999"/>
    <n v="108.06699999999999"/>
    <n v="0"/>
    <n v="138.32"/>
    <n v="494.8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08.06699999999999"/>
    <n v="0.108067"/>
    <m/>
    <n v="4.9666666666666668"/>
    <n v="4.3690833333333332"/>
    <n v="362.82900000000001"/>
    <n v="0"/>
    <n v="44"/>
    <s v="BASE DE DATOS"/>
  </r>
  <r>
    <s v="19"/>
    <x v="0"/>
    <s v="ENEGEN"/>
    <s v="33002293"/>
    <s v="33002293"/>
    <s v="TG"/>
    <s v="TG-6"/>
    <s v="S"/>
    <n v="59.6"/>
    <n v="53.21"/>
    <n v="6.952"/>
    <n v="0"/>
    <n v="6.952"/>
    <n v="0"/>
    <n v="129.32"/>
    <n v="497.73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6.952"/>
    <n v="6.9519999999999998E-3"/>
    <m/>
    <n v="4.9666666666666668"/>
    <n v="4.434166666666667"/>
    <n v="362.82900000000001"/>
    <n v="0"/>
    <n v="44"/>
    <s v="BASE DE DATOS"/>
  </r>
  <r>
    <s v="19"/>
    <x v="0"/>
    <s v="ENEGEN"/>
    <s v="33002293"/>
    <s v="33002293"/>
    <s v="TG"/>
    <s v="TG-7"/>
    <s v="S"/>
    <n v="127.5"/>
    <n v="124.746"/>
    <n v="2137.1219999999998"/>
    <n v="7138.6390000000001"/>
    <n v="9275.7620000000006"/>
    <n v="0"/>
    <n v="2.2799999999999998"/>
    <n v="0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9275.7620000000006"/>
    <n v="9.2757620000000003"/>
    <m/>
    <n v="10.625"/>
    <n v="10.3955"/>
    <n v="362.82900000000001"/>
    <n v="-1.0000000002037268E-3"/>
    <n v="44"/>
    <s v="BASE DE DATOS"/>
  </r>
  <r>
    <s v="19"/>
    <x v="0"/>
    <s v="ENEGEN"/>
    <s v="33002293"/>
    <s v="33002293"/>
    <s v="TG"/>
    <s v="TG-8"/>
    <s v="S"/>
    <n v="200"/>
    <n v="188.20699999999999"/>
    <n v="7511.8419999999996"/>
    <n v="25817.094000000001"/>
    <n v="33328.936000000002"/>
    <n v="0"/>
    <n v="0.36"/>
    <n v="743.63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33328.936000000002"/>
    <n v="33.328935999999999"/>
    <m/>
    <n v="16.666666666666668"/>
    <n v="15.683916666666667"/>
    <n v="362.82900000000001"/>
    <n v="0"/>
    <n v="44"/>
    <s v="BASE DE DATOS"/>
  </r>
  <r>
    <s v="19"/>
    <x v="0"/>
    <s v="ENEGEN"/>
    <s v="33028294"/>
    <s v="33028294"/>
    <s v="TG"/>
    <s v="TG-3"/>
    <s v="S"/>
    <n v="170"/>
    <n v="151.05000000000001"/>
    <n v="8040.5649999999996"/>
    <n v="30815.391"/>
    <n v="38855.955000000002"/>
    <n v="0"/>
    <n v="95.38"/>
    <n v="0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38855.955000000002"/>
    <n v="38.855955000000002"/>
    <m/>
    <n v="14.166666666666666"/>
    <n v="12.5875"/>
    <n v="459.71600000000001"/>
    <n v="9.9999999656574801E-4"/>
    <n v="44"/>
    <s v="BASE DE DATOS"/>
  </r>
  <r>
    <s v="19"/>
    <x v="0"/>
    <s v="ENEGEN"/>
    <s v="33028294"/>
    <s v="33028294"/>
    <s v="TG"/>
    <s v="TG-4"/>
    <s v="S"/>
    <n v="170"/>
    <n v="149.202"/>
    <n v="20351.464"/>
    <n v="71412.801999999996"/>
    <n v="91764.264999999999"/>
    <n v="0"/>
    <n v="197.4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91764.264999999999"/>
    <n v="91.764264999999995"/>
    <m/>
    <n v="14.166666666666666"/>
    <n v="12.4335"/>
    <n v="459.71600000000001"/>
    <n v="1.0000000038417056E-3"/>
    <n v="44"/>
    <s v="BASE DE DATOS"/>
  </r>
  <r>
    <s v="19"/>
    <x v="0"/>
    <s v="ENEGEN"/>
    <s v="33028294"/>
    <s v="33028294"/>
    <s v="TV"/>
    <s v="TV-7"/>
    <s v="S"/>
    <n v="184"/>
    <n v="183.52"/>
    <n v="14246.15"/>
    <n v="52581.548000000003"/>
    <n v="66827.698999999993"/>
    <n v="446.02"/>
    <n v="297.18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66827.698999999993"/>
    <n v="66.827698999999996"/>
    <m/>
    <n v="15.333333333333334"/>
    <n v="15.293333333333335"/>
    <n v="459.71600000000001"/>
    <n v="-9.9999998928979039E-4"/>
    <n v="44"/>
    <s v="BASE DE DATOS"/>
  </r>
  <r>
    <s v="19"/>
    <x v="1"/>
    <s v="ENEGEN"/>
    <s v="33002293"/>
    <s v="33002293"/>
    <s v="TG"/>
    <s v="TG-2"/>
    <s v="N"/>
    <n v="10.7"/>
    <n v="0"/>
    <n v="0"/>
    <n v="0"/>
    <n v="0"/>
    <n v="0"/>
    <n v="0"/>
    <n v="0"/>
    <n v="0"/>
    <m/>
    <x v="1"/>
    <s v="ENEGEN33002293TG-2TG"/>
    <s v="ENEL Generación Perú S.A.A."/>
    <s v="ENEL PERU"/>
    <x v="13"/>
    <s v="C. T. Santa Rosa"/>
    <x v="66"/>
    <s v="TG"/>
    <x v="3"/>
    <s v="TG-2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"/>
    <s v="ENEGEN"/>
    <s v="33002293"/>
    <s v="33002293"/>
    <s v="TG"/>
    <s v="TG-3"/>
    <s v="N"/>
    <n v="10.7"/>
    <n v="0"/>
    <n v="0"/>
    <n v="0"/>
    <n v="0"/>
    <n v="0"/>
    <n v="0"/>
    <n v="0"/>
    <n v="0"/>
    <m/>
    <x v="1"/>
    <s v="ENEGEN33002293TG-3TG"/>
    <s v="ENEL Generación Perú S.A.A."/>
    <s v="ENEL PERU"/>
    <x v="13"/>
    <s v="C. T. Santa Rosa"/>
    <x v="66"/>
    <s v="TG"/>
    <x v="3"/>
    <s v="TG-3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"/>
    <s v="ENEGEN"/>
    <s v="33002293"/>
    <s v="33002293"/>
    <s v="TG"/>
    <s v="TG-4"/>
    <s v="N"/>
    <n v="22.8"/>
    <n v="0"/>
    <n v="0"/>
    <n v="0"/>
    <n v="0"/>
    <n v="0"/>
    <n v="0"/>
    <n v="0"/>
    <n v="0"/>
    <m/>
    <x v="1"/>
    <s v="ENEGEN33002293TG-4TG"/>
    <s v="ENEL Generación Perú S.A.A."/>
    <s v="ENEL PERU"/>
    <x v="13"/>
    <s v="C. T. Santa Rosa"/>
    <x v="66"/>
    <s v="TG"/>
    <x v="3"/>
    <s v="TG-4"/>
    <x v="0"/>
    <s v="Instalado"/>
    <s v="In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0"/>
    <n v="0"/>
    <n v="362.82900000000001"/>
    <n v="0"/>
    <n v="44"/>
    <s v="BASE DE DATOS"/>
  </r>
  <r>
    <s v="19"/>
    <x v="1"/>
    <s v="ENEGEN"/>
    <s v="33002293"/>
    <s v="33002293"/>
    <s v="TG"/>
    <s v="TG-5"/>
    <s v="S"/>
    <n v="59.6"/>
    <n v="52.429000000000002"/>
    <n v="0"/>
    <n v="0"/>
    <n v="0"/>
    <n v="0"/>
    <n v="0"/>
    <n v="92.73"/>
    <n v="0"/>
    <m/>
    <x v="1"/>
    <s v="ENEGEN33002293TG-5TG"/>
    <s v="ENEL Generación Perú S.A.A."/>
    <s v="ENEL PERU"/>
    <x v="13"/>
    <s v="C. T. Santa Rosa"/>
    <x v="66"/>
    <s v="TG"/>
    <x v="3"/>
    <s v="TG-5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3690833333333332"/>
    <n v="362.82900000000001"/>
    <n v="0"/>
    <n v="44"/>
    <s v="BASE DE DATOS"/>
  </r>
  <r>
    <s v="19"/>
    <x v="1"/>
    <s v="ENEGEN"/>
    <s v="33002293"/>
    <s v="33002293"/>
    <s v="TG"/>
    <s v="TG-6"/>
    <s v="S"/>
    <n v="59.6"/>
    <n v="53.21"/>
    <n v="0"/>
    <n v="0"/>
    <n v="0"/>
    <n v="0"/>
    <n v="0"/>
    <n v="92.73"/>
    <n v="0"/>
    <m/>
    <x v="1"/>
    <s v="ENEGEN33002293TG-6TG"/>
    <s v="ENEL Generación Perú S.A.A."/>
    <s v="ENEL PERU"/>
    <x v="13"/>
    <s v="C. T. Santa Rosa"/>
    <x v="66"/>
    <s v="TG"/>
    <x v="3"/>
    <s v="TG-6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0"/>
    <n v="0"/>
    <m/>
    <n v="4.9666666666666668"/>
    <n v="4.434166666666667"/>
    <n v="362.82900000000001"/>
    <n v="0"/>
    <n v="44"/>
    <s v="BASE DE DATOS"/>
  </r>
  <r>
    <s v="19"/>
    <x v="1"/>
    <s v="ENEGEN"/>
    <s v="33002293"/>
    <s v="33002293"/>
    <s v="TG"/>
    <s v="TG-7"/>
    <s v="S"/>
    <n v="127.5"/>
    <n v="124.746"/>
    <n v="4861.884"/>
    <n v="13684.68"/>
    <n v="18546.562999999998"/>
    <n v="0"/>
    <n v="0"/>
    <n v="696"/>
    <n v="0"/>
    <m/>
    <x v="1"/>
    <s v="ENEGEN33002293TG-7TG"/>
    <s v="ENEL Generación Perú S.A.A."/>
    <s v="ENEL PERU"/>
    <x v="13"/>
    <s v="C. T. Santa Rosa"/>
    <x v="66"/>
    <s v="TG"/>
    <x v="3"/>
    <s v="TG-7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18546.562999999998"/>
    <n v="18.546562999999999"/>
    <m/>
    <n v="10.625"/>
    <n v="10.3955"/>
    <n v="362.82900000000001"/>
    <n v="1.0000000002037268E-3"/>
    <n v="44"/>
    <s v="BASE DE DATOS"/>
  </r>
  <r>
    <s v="19"/>
    <x v="1"/>
    <s v="ENEGEN"/>
    <s v="33002293"/>
    <s v="33002293"/>
    <s v="TG"/>
    <s v="TG-8"/>
    <s v="S"/>
    <n v="200"/>
    <n v="188.20699999999999"/>
    <n v="9094.1190000000006"/>
    <n v="24969.718000000001"/>
    <n v="34063.837"/>
    <n v="0"/>
    <n v="214.43"/>
    <n v="0"/>
    <n v="0"/>
    <m/>
    <x v="1"/>
    <s v="ENEGEN33002293TG-8TG"/>
    <s v="ENEL Generación Perú S.A.A."/>
    <s v="ENEL PERU"/>
    <x v="13"/>
    <s v="C. T. Santa Rosa"/>
    <x v="66"/>
    <s v="TG"/>
    <x v="3"/>
    <s v="TG-8"/>
    <x v="0"/>
    <s v="Instalado"/>
    <s v="Operativo"/>
    <s v="Generadora"/>
    <x v="0"/>
    <x v="0"/>
    <s v="COES"/>
    <x v="0"/>
    <s v="Privado"/>
    <s v="LIMA"/>
    <s v="LIMA"/>
    <s v="LIMA"/>
    <s v="LIMA"/>
    <n v="0"/>
    <s v="Gas Natural"/>
    <n v="0"/>
    <n v="0"/>
    <n v="0"/>
    <x v="0"/>
    <s v="MWh"/>
    <n v="34063.837"/>
    <n v="34.063836999999999"/>
    <m/>
    <n v="16.666666666666668"/>
    <n v="15.683916666666667"/>
    <n v="362.82900000000001"/>
    <n v="0"/>
    <n v="44"/>
    <s v="BASE DE DATOS"/>
  </r>
  <r>
    <s v="19"/>
    <x v="1"/>
    <s v="ENEGEN"/>
    <s v="33028294"/>
    <s v="33028294"/>
    <s v="TG"/>
    <s v="TG-3"/>
    <s v="S"/>
    <n v="170"/>
    <n v="151.05000000000001"/>
    <n v="11361.183000000001"/>
    <n v="32730.541000000001"/>
    <n v="44091.724000000002"/>
    <n v="250.23"/>
    <n v="365.4"/>
    <n v="5.77"/>
    <n v="0"/>
    <m/>
    <x v="1"/>
    <s v="ENEGEN33028294TG-3TG"/>
    <s v="ENEL Generación Perú S.A.A."/>
    <s v="ENEL PERU"/>
    <x v="13"/>
    <s v="C. T. Ventanilla"/>
    <x v="67"/>
    <s v="TG"/>
    <x v="4"/>
    <s v="TG-3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44091.724000000002"/>
    <n v="44.091723999999999"/>
    <m/>
    <n v="14.166666666666666"/>
    <n v="12.5875"/>
    <n v="459.71600000000001"/>
    <n v="0"/>
    <n v="44"/>
    <s v="BASE DE DATOS"/>
  </r>
  <r>
    <s v="19"/>
    <x v="1"/>
    <s v="ENEGEN"/>
    <s v="33028294"/>
    <s v="33028294"/>
    <s v="TG"/>
    <s v="TG-4"/>
    <s v="S"/>
    <n v="170"/>
    <n v="149.202"/>
    <n v="15501.924000000001"/>
    <n v="54485.538"/>
    <n v="69987.460999999996"/>
    <n v="98.33"/>
    <n v="554.88"/>
    <n v="0"/>
    <n v="0"/>
    <m/>
    <x v="1"/>
    <s v="ENEGEN33028294TG-4TG"/>
    <s v="ENEL Generación Perú S.A.A."/>
    <s v="ENEL PERU"/>
    <x v="13"/>
    <s v="C. T. Ventanilla"/>
    <x v="67"/>
    <s v="TG"/>
    <x v="4"/>
    <s v="TG-4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69987.460999999996"/>
    <n v="69.987460999999996"/>
    <m/>
    <n v="14.166666666666666"/>
    <n v="12.4335"/>
    <n v="459.71600000000001"/>
    <n v="1.0000000038417056E-3"/>
    <n v="44"/>
    <s v="BASE DE DATOS"/>
  </r>
  <r>
    <s v="19"/>
    <x v="1"/>
    <s v="ENEGEN"/>
    <s v="33028294"/>
    <s v="33028294"/>
    <s v="TV"/>
    <s v="TV-7"/>
    <s v="S"/>
    <n v="184"/>
    <n v="183.52"/>
    <n v="10418.991"/>
    <n v="35802.105000000003"/>
    <n v="46221.095999999998"/>
    <n v="0"/>
    <n v="655.33000000000004"/>
    <n v="0"/>
    <n v="0"/>
    <m/>
    <x v="1"/>
    <s v="ENEGEN33028294TV-7TV"/>
    <s v="ENEL Generación Perú S.A.A."/>
    <s v="ENEL PERU"/>
    <x v="13"/>
    <s v="C. T. Ventanilla"/>
    <x v="67"/>
    <s v="TV"/>
    <x v="4"/>
    <s v="TV-7"/>
    <x v="0"/>
    <s v="Instalado"/>
    <s v="Operativo"/>
    <s v="Generadora"/>
    <x v="0"/>
    <x v="0"/>
    <s v="COES"/>
    <x v="0"/>
    <s v="Privado"/>
    <s v="LIMA"/>
    <s v="CALLAO"/>
    <s v="CALLAO"/>
    <s v="VENTANILLA"/>
    <n v="0"/>
    <s v="Gas Natural"/>
    <n v="0"/>
    <n v="0"/>
    <n v="0"/>
    <x v="0"/>
    <s v="MWh"/>
    <n v="46221.095999999998"/>
    <n v="46.221095999999996"/>
    <m/>
    <n v="15.333333333333334"/>
    <n v="15.293333333333335"/>
    <n v="459.71600000000001"/>
    <n v="7.2759576141834259E-12"/>
    <n v="44"/>
    <s v="BASE DE DATOS"/>
  </r>
  <r>
    <m/>
    <x v="12"/>
    <n v="1"/>
    <m/>
    <m/>
    <m/>
    <m/>
    <m/>
    <m/>
    <m/>
    <m/>
    <m/>
    <m/>
    <m/>
    <m/>
    <m/>
    <m/>
    <m/>
    <x v="1"/>
    <s v=""/>
    <m/>
    <m/>
    <x v="35"/>
    <m/>
    <x v="119"/>
    <m/>
    <x v="6"/>
    <m/>
    <x v="3"/>
    <m/>
    <m/>
    <m/>
    <x v="1"/>
    <x v="2"/>
    <m/>
    <x v="1"/>
    <m/>
    <m/>
    <m/>
    <m/>
    <m/>
    <m/>
    <m/>
    <m/>
    <m/>
    <m/>
    <x v="1"/>
    <m/>
    <m/>
    <m/>
    <m/>
    <m/>
    <m/>
    <m/>
    <m/>
    <m/>
    <m/>
  </r>
  <r>
    <s v="19"/>
    <x v="0"/>
    <s v="ELSM"/>
    <s v="41030894"/>
    <s v="41030894"/>
    <s v="HI"/>
    <s v="DRESS 1"/>
    <s v="S"/>
    <n v="0.11"/>
    <n v="9.2999999999999999E-2"/>
    <n v="14.951000000000001"/>
    <n v="56.814"/>
    <n v="71.765000000000001"/>
    <n v="4"/>
    <n v="722"/>
    <n v="22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71.765000000000001"/>
    <n v="7.1764999999999995E-2"/>
    <m/>
    <n v="9.1666666666666667E-3"/>
    <n v="7.7499999999999999E-3"/>
    <n v="0.17599999999999999"/>
    <n v="0"/>
    <n v="19"/>
    <s v="BASE DE DATOS"/>
  </r>
  <r>
    <s v="19"/>
    <x v="0"/>
    <s v="ELSM"/>
    <s v="41030894"/>
    <s v="41030894"/>
    <s v="HI"/>
    <s v="DRESS 2"/>
    <s v="S"/>
    <n v="0.11"/>
    <n v="9.1999999999999998E-2"/>
    <n v="10.106999999999999"/>
    <n v="38.405999999999999"/>
    <n v="48.512999999999998"/>
    <n v="4"/>
    <n v="725"/>
    <n v="19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48.512999999999998"/>
    <n v="4.8513000000000001E-2"/>
    <m/>
    <n v="9.1666666666666667E-3"/>
    <n v="7.6666666666666662E-3"/>
    <n v="0.17599999999999999"/>
    <n v="0"/>
    <n v="19"/>
    <s v="BASE DE DATOS"/>
  </r>
  <r>
    <s v="19"/>
    <x v="0"/>
    <s v="ELC"/>
    <s v="31007793"/>
    <s v="31007793"/>
    <s v="HI"/>
    <s v="G-1"/>
    <s v="S"/>
    <n v="0.63"/>
    <n v="0.56100000000000005"/>
    <n v="58.302999999999997"/>
    <n v="206.11600000000001"/>
    <n v="264.41899999999998"/>
    <n v="0"/>
    <n v="649.78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64.41899999999998"/>
    <n v="0.26441899999999996"/>
    <m/>
    <n v="5.2499999999999998E-2"/>
    <n v="4.6750000000000007E-2"/>
    <n v="0.92200000000000004"/>
    <n v="0"/>
    <n v="25"/>
    <s v="BASE DE DATOS"/>
  </r>
  <r>
    <s v="19"/>
    <x v="0"/>
    <s v="ELC"/>
    <s v="31007793"/>
    <s v="31007793"/>
    <s v="HI"/>
    <s v="G-2"/>
    <s v="S"/>
    <n v="0.63"/>
    <n v="0.56100000000000005"/>
    <n v="43.765000000000001"/>
    <n v="149.553"/>
    <n v="193.31800000000001"/>
    <n v="0"/>
    <n v="538.02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193.31800000000001"/>
    <n v="0.19331800000000002"/>
    <m/>
    <n v="5.2499999999999998E-2"/>
    <n v="4.6750000000000007E-2"/>
    <n v="0.92200000000000004"/>
    <n v="-2.8421709430404007E-14"/>
    <n v="25"/>
    <s v="BASE DE DATOS"/>
  </r>
  <r>
    <s v="19"/>
    <x v="0"/>
    <s v="ELC"/>
    <s v="31007893"/>
    <s v="31007893"/>
    <s v="HI"/>
    <s v="G-1"/>
    <s v="S"/>
    <n v="0.52"/>
    <n v="0.46"/>
    <n v="57.363"/>
    <n v="212.43700000000001"/>
    <n v="269.8"/>
    <n v="0"/>
    <n v="735.5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69.8"/>
    <n v="0.26979999999999998"/>
    <m/>
    <n v="4.3333333333333335E-2"/>
    <n v="3.8333333333333337E-2"/>
    <n v="1"/>
    <n v="0"/>
    <n v="25"/>
    <s v="BASE DE DATOS"/>
  </r>
  <r>
    <s v="19"/>
    <x v="0"/>
    <s v="ELC"/>
    <s v="31007893"/>
    <s v="31007893"/>
    <s v="HI"/>
    <s v="G-2"/>
    <s v="S"/>
    <n v="0.52"/>
    <n v="0.46"/>
    <n v="58.365000000000002"/>
    <n v="215.33500000000001"/>
    <n v="273.7"/>
    <n v="0"/>
    <n v="738.33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73.7"/>
    <n v="0.2737"/>
    <m/>
    <n v="4.3333333333333335E-2"/>
    <n v="3.8333333333333337E-2"/>
    <n v="1"/>
    <n v="0"/>
    <n v="25"/>
    <s v="BASE DE DATOS"/>
  </r>
  <r>
    <s v="19"/>
    <x v="0"/>
    <s v="ELC"/>
    <s v="31007993"/>
    <s v="31007993"/>
    <s v="HI"/>
    <s v="G-1"/>
    <s v="S"/>
    <n v="0.25"/>
    <n v="0.25"/>
    <n v="0"/>
    <n v="0"/>
    <n v="0"/>
    <n v="0"/>
    <n v="0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0"/>
    <n v="0"/>
    <m/>
    <n v="2.0833333333333332E-2"/>
    <n v="2.0833333333333332E-2"/>
    <n v="0.26100000000000001"/>
    <n v="0"/>
    <n v="25"/>
    <s v="BASE DE DATOS"/>
  </r>
  <r>
    <s v="19"/>
    <x v="0"/>
    <s v="ELC"/>
    <s v="31008493"/>
    <s v="31008493"/>
    <s v="HI"/>
    <s v="G-1"/>
    <s v="S"/>
    <n v="1.92"/>
    <n v="1.675"/>
    <n v="138.983"/>
    <n v="522.86500000000001"/>
    <n v="661.84799999999996"/>
    <n v="0"/>
    <n v="549.42999999999995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661.84799999999996"/>
    <n v="0.66184799999999999"/>
    <m/>
    <n v="0.16"/>
    <n v="0.13958333333333334"/>
    <n v="2.84"/>
    <n v="0"/>
    <n v="25"/>
    <s v="BASE DE DATOS"/>
  </r>
  <r>
    <s v="19"/>
    <x v="0"/>
    <s v="ELC"/>
    <s v="31008493"/>
    <s v="31008493"/>
    <s v="HI"/>
    <s v="G-2"/>
    <s v="S"/>
    <n v="1.92"/>
    <n v="1.675"/>
    <n v="150.55600000000001"/>
    <n v="559.04"/>
    <n v="709.596"/>
    <n v="0"/>
    <n v="566.12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709.596"/>
    <n v="0.709596"/>
    <m/>
    <n v="0.16"/>
    <n v="0.13958333333333334"/>
    <n v="2.84"/>
    <n v="0"/>
    <n v="25"/>
    <s v="BASE DE DATOS"/>
  </r>
  <r>
    <s v="19"/>
    <x v="0"/>
    <s v="ELC"/>
    <s v="31008893"/>
    <s v="31008893"/>
    <s v="HI"/>
    <s v="G-1"/>
    <s v="S"/>
    <n v="1.46"/>
    <n v="1.34"/>
    <n v="188.249"/>
    <n v="692.19100000000003"/>
    <n v="880.44"/>
    <n v="0"/>
    <n v="724.07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880.44"/>
    <n v="0.88044"/>
    <m/>
    <n v="0.12166666666666666"/>
    <n v="0.11166666666666668"/>
    <n v="1.331"/>
    <n v="0"/>
    <n v="25"/>
    <s v="BASE DE DATOS"/>
  </r>
  <r>
    <s v="19"/>
    <x v="0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0"/>
    <s v="ELC"/>
    <s v="31009293"/>
    <s v="31009293"/>
    <s v="HI"/>
    <s v="G-2"/>
    <s v="S"/>
    <n v="0.28000000000000003"/>
    <n v="0.28000000000000003"/>
    <n v="0"/>
    <n v="0"/>
    <n v="0"/>
    <n v="0"/>
    <n v="0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2.3333333333333334E-2"/>
    <n v="0.25600000000000001"/>
    <n v="0"/>
    <n v="25"/>
    <s v="BASE DE DATOS"/>
  </r>
  <r>
    <s v="19"/>
    <x v="0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0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0"/>
    <s v="ELC"/>
    <s v="31036294"/>
    <s v="31036294"/>
    <s v="HI"/>
    <s v="G-1"/>
    <s v="S"/>
    <n v="0.45"/>
    <n v="0.45"/>
    <n v="63.808"/>
    <n v="238.239"/>
    <n v="302.04700000000003"/>
    <n v="0"/>
    <n v="721.72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02.04700000000003"/>
    <n v="0.30204700000000001"/>
    <m/>
    <n v="3.7499999999999999E-2"/>
    <n v="3.7499999999999999E-2"/>
    <n v="0.89300000000000002"/>
    <n v="0"/>
    <n v="25"/>
    <s v="BASE DE DATOS"/>
  </r>
  <r>
    <s v="19"/>
    <x v="0"/>
    <s v="ELC"/>
    <s v="31036294"/>
    <s v="31036294"/>
    <s v="HI"/>
    <s v="G-2"/>
    <s v="S"/>
    <n v="0.45"/>
    <n v="0.45"/>
    <n v="54.915999999999997"/>
    <n v="203.78899999999999"/>
    <n v="258.70499999999998"/>
    <n v="0"/>
    <n v="621.35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58.70499999999998"/>
    <n v="0.25870499999999996"/>
    <m/>
    <n v="3.7499999999999999E-2"/>
    <n v="3.7499999999999999E-2"/>
    <n v="0.89300000000000002"/>
    <n v="0"/>
    <n v="25"/>
    <s v="BASE DE DATOS"/>
  </r>
  <r>
    <s v="19"/>
    <x v="0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0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0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0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0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0"/>
    <s v="ELC"/>
    <s v="41114801"/>
    <s v="41114801"/>
    <s v="HI"/>
    <s v="G-3"/>
    <s v="S"/>
    <n v="0.1"/>
    <n v="9.8000000000000004E-2"/>
    <n v="0"/>
    <n v="0"/>
    <n v="0"/>
    <n v="0"/>
    <n v="0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8.3333333333333332E-3"/>
    <n v="8.1666666666666676E-3"/>
    <n v="0.253"/>
    <n v="0"/>
    <n v="25"/>
    <s v="BASE DE DATOS"/>
  </r>
  <r>
    <s v="19"/>
    <x v="0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0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0"/>
    <s v="ELC"/>
    <s v="51010097"/>
    <s v="51010097"/>
    <s v="HI"/>
    <s v="G-1"/>
    <s v="S"/>
    <n v="1.6"/>
    <n v="1.6"/>
    <n v="245.35300000000001"/>
    <n v="916.84400000000005"/>
    <n v="1162.1969999999999"/>
    <n v="0"/>
    <n v="704.47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62.1969999999999"/>
    <n v="1.1621969999999999"/>
    <m/>
    <n v="0.13333333333333333"/>
    <n v="0.13333333333333333"/>
    <n v="6.4489999999999998"/>
    <n v="2.2737367544323206E-13"/>
    <n v="25"/>
    <s v="BASE DE DATOS"/>
  </r>
  <r>
    <s v="19"/>
    <x v="0"/>
    <s v="ELC"/>
    <s v="51010097"/>
    <s v="51010097"/>
    <s v="HI"/>
    <s v="G-2"/>
    <s v="S"/>
    <n v="1.6"/>
    <n v="1.6"/>
    <n v="8.0340000000000007"/>
    <n v="30.768000000000001"/>
    <n v="38.802"/>
    <n v="0"/>
    <n v="23.77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38.802"/>
    <n v="3.8801999999999996E-2"/>
    <m/>
    <n v="0.13333333333333333"/>
    <n v="0.13333333333333333"/>
    <n v="6.4489999999999998"/>
    <n v="0"/>
    <n v="25"/>
    <s v="BASE DE DATOS"/>
  </r>
  <r>
    <s v="19"/>
    <x v="0"/>
    <s v="ELC"/>
    <s v="51010097"/>
    <s v="51010097"/>
    <s v="HI"/>
    <s v="G-3"/>
    <s v="S"/>
    <n v="2"/>
    <n v="2"/>
    <n v="0"/>
    <n v="0"/>
    <n v="0"/>
    <n v="0"/>
    <n v="0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0"/>
    <n v="0"/>
    <m/>
    <n v="0.16666666666666666"/>
    <n v="0.16666666666666666"/>
    <n v="6.4489999999999998"/>
    <n v="0"/>
    <n v="25"/>
    <s v="BASE DE DATOS"/>
  </r>
  <r>
    <s v="19"/>
    <x v="0"/>
    <s v="ELC"/>
    <s v="51010097"/>
    <s v="51010097"/>
    <s v="HI"/>
    <s v="G-4"/>
    <s v="S"/>
    <n v="2"/>
    <n v="2"/>
    <n v="0"/>
    <n v="0"/>
    <n v="0"/>
    <n v="0"/>
    <n v="0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0"/>
    <n v="0"/>
    <m/>
    <n v="0.16666666666666666"/>
    <n v="0.16666666666666666"/>
    <n v="6.4489999999999998"/>
    <n v="0"/>
    <n v="25"/>
    <s v="BASE DE DATOS"/>
  </r>
  <r>
    <s v="19"/>
    <x v="0"/>
    <s v="ELC"/>
    <s v="51010797"/>
    <s v="51010797"/>
    <s v="HI"/>
    <s v="G-1"/>
    <s v="S"/>
    <n v="0.76800000000000002"/>
    <n v="0.59499999999999997"/>
    <n v="0"/>
    <n v="0"/>
    <n v="0"/>
    <n v="0"/>
    <n v="0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0"/>
    <n v="0"/>
    <m/>
    <n v="6.4000000000000001E-2"/>
    <n v="4.9583333333333333E-2"/>
    <n v="1.4690000000000001"/>
    <n v="0"/>
    <n v="25"/>
    <s v="BASE DE DATOS"/>
  </r>
  <r>
    <s v="19"/>
    <x v="0"/>
    <s v="ELC"/>
    <s v="51010797"/>
    <s v="51010797"/>
    <s v="HI"/>
    <s v="G-2"/>
    <s v="S"/>
    <n v="0.76800000000000002"/>
    <n v="0.59499999999999997"/>
    <n v="0"/>
    <n v="0"/>
    <n v="0"/>
    <n v="0"/>
    <n v="0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0"/>
    <n v="0"/>
    <m/>
    <n v="6.4000000000000001E-2"/>
    <n v="4.9583333333333333E-2"/>
    <n v="1.4690000000000001"/>
    <n v="0"/>
    <n v="25"/>
    <s v="BASE DE DATOS"/>
  </r>
  <r>
    <s v="19"/>
    <x v="0"/>
    <s v="ELC"/>
    <s v="PP000194"/>
    <s v="PP000194"/>
    <s v="HI"/>
    <s v="G-1"/>
    <s v="S"/>
    <n v="0.22"/>
    <n v="0.22"/>
    <n v="0"/>
    <n v="0"/>
    <n v="0"/>
    <n v="0"/>
    <n v="0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0"/>
    <n v="0"/>
    <m/>
    <n v="1.8333333333333333E-2"/>
    <n v="1.8333333333333333E-2"/>
    <n v="0.19600000000000001"/>
    <n v="0"/>
    <n v="25"/>
    <s v="BASE DE DATOS"/>
  </r>
  <r>
    <s v="19"/>
    <x v="0"/>
    <s v="ELC"/>
    <s v="PP000694"/>
    <s v="PP000694"/>
    <s v="HI"/>
    <s v="G-1"/>
    <s v="S"/>
    <n v="0.11"/>
    <n v="0.11"/>
    <n v="0"/>
    <n v="0"/>
    <n v="0"/>
    <n v="0"/>
    <n v="0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0"/>
    <s v="ELC"/>
    <s v="PP000694"/>
    <s v="PP000694"/>
    <s v="HI"/>
    <s v="G-2"/>
    <s v="S"/>
    <n v="0.11"/>
    <n v="0.11"/>
    <n v="0"/>
    <n v="0"/>
    <n v="0"/>
    <n v="0"/>
    <n v="0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0"/>
    <s v="ELOR"/>
    <s v="41027393"/>
    <s v="41027393"/>
    <s v="HI"/>
    <s v="T-1"/>
    <s v="S"/>
    <n v="0.2"/>
    <n v="0.18"/>
    <n v="21.873999999999999"/>
    <n v="104.78"/>
    <n v="126.654"/>
    <n v="0"/>
    <n v="657.66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6.654"/>
    <n v="0.12665399999999999"/>
    <m/>
    <n v="1.6666666666666666E-2"/>
    <n v="1.4999999999999999E-2"/>
    <n v="0.376"/>
    <n v="0"/>
    <n v="20"/>
    <s v="BASE DE DATOS"/>
  </r>
  <r>
    <s v="19"/>
    <x v="0"/>
    <s v="ELOR"/>
    <s v="41027393"/>
    <s v="41027393"/>
    <s v="HI"/>
    <s v="T-2"/>
    <s v="S"/>
    <n v="0.2"/>
    <n v="0.18"/>
    <n v="21.713000000000001"/>
    <n v="103.402"/>
    <n v="125.11499999999999"/>
    <n v="0"/>
    <n v="726.7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5.11499999999999"/>
    <n v="0.125115"/>
    <m/>
    <n v="1.6666666666666666E-2"/>
    <n v="1.4999999999999999E-2"/>
    <n v="0.376"/>
    <n v="1.4210854715202004E-14"/>
    <n v="20"/>
    <s v="BASE DE DATOS"/>
  </r>
  <r>
    <s v="19"/>
    <x v="0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0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0"/>
    <s v="ELOR"/>
    <s v="31077997"/>
    <s v="31077997"/>
    <s v="HI"/>
    <s v="Turbina 1"/>
    <s v="S"/>
    <n v="1.2529999999999999"/>
    <n v="1.1499999999999999"/>
    <n v="131.102"/>
    <n v="540.79499999999996"/>
    <n v="671.89700000000005"/>
    <n v="3.7"/>
    <n v="740.3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71.89700000000005"/>
    <n v="0.67189700000000008"/>
    <m/>
    <n v="0.10441666666666666"/>
    <n v="9.5833333333333326E-2"/>
    <n v="4.4630000000000001"/>
    <n v="-1.1368683772161603E-13"/>
    <n v="20"/>
    <s v="BASE DE DATOS"/>
  </r>
  <r>
    <s v="19"/>
    <x v="0"/>
    <s v="ELOR"/>
    <s v="31077997"/>
    <s v="31077997"/>
    <s v="HI"/>
    <s v="Turbina 2"/>
    <s v="S"/>
    <n v="1.2529999999999999"/>
    <n v="1.1499999999999999"/>
    <n v="124.66"/>
    <n v="524.61699999999996"/>
    <n v="649.27700000000004"/>
    <n v="0.7"/>
    <n v="742.6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49.27700000000004"/>
    <n v="0.64927699999999999"/>
    <m/>
    <n v="0.10441666666666666"/>
    <n v="9.5833333333333326E-2"/>
    <n v="4.4630000000000001"/>
    <n v="-1.1368683772161603E-13"/>
    <n v="20"/>
    <s v="BASE DE DATOS"/>
  </r>
  <r>
    <s v="19"/>
    <x v="0"/>
    <s v="ELOR"/>
    <s v="31077997"/>
    <s v="31077997"/>
    <s v="HI"/>
    <s v="Turbina 3"/>
    <s v="S"/>
    <n v="1.2529999999999999"/>
    <n v="1.1499999999999999"/>
    <n v="122.79900000000001"/>
    <n v="527.42200000000003"/>
    <n v="650.221"/>
    <n v="18.100000000000001"/>
    <n v="725.89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50.221"/>
    <n v="0.65022100000000005"/>
    <m/>
    <n v="0.10441666666666666"/>
    <n v="9.5833333333333326E-2"/>
    <n v="4.4630000000000001"/>
    <n v="0"/>
    <n v="20"/>
    <s v="BASE DE DATOS"/>
  </r>
  <r>
    <s v="19"/>
    <x v="0"/>
    <s v="ELOR"/>
    <s v="31077997"/>
    <s v="31077997"/>
    <s v="HI"/>
    <s v="Turbina 4"/>
    <s v="S"/>
    <n v="1.2529999999999999"/>
    <n v="1.1499999999999999"/>
    <n v="126.70399999999999"/>
    <n v="550.62699999999995"/>
    <n v="677.33100000000002"/>
    <n v="3.7"/>
    <n v="740.29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77.33100000000002"/>
    <n v="0.67733100000000002"/>
    <m/>
    <n v="0.10441666666666666"/>
    <n v="9.5833333333333326E-2"/>
    <n v="4.4630000000000001"/>
    <n v="-1.1368683772161603E-13"/>
    <n v="20"/>
    <s v="BASE DE DATOS"/>
  </r>
  <r>
    <s v="19"/>
    <x v="0"/>
    <s v="ELOR"/>
    <s v="31078697"/>
    <s v="31078697"/>
    <s v="HI"/>
    <s v="Turbina 1"/>
    <s v="S"/>
    <n v="2.8370000000000002"/>
    <n v="2.6"/>
    <n v="266.065"/>
    <n v="1175.164"/>
    <n v="1441.229"/>
    <n v="21.74"/>
    <n v="721.06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441.229"/>
    <n v="1.4412290000000001"/>
    <m/>
    <n v="0.23641666666666669"/>
    <n v="0.21666666666666667"/>
    <n v="4.3949999999999996"/>
    <n v="0"/>
    <n v="20"/>
    <s v="BASE DE DATOS"/>
  </r>
  <r>
    <s v="19"/>
    <x v="0"/>
    <s v="ELOR"/>
    <s v="31078697"/>
    <s v="31078697"/>
    <s v="HI"/>
    <s v="Turbina 2"/>
    <s v="S"/>
    <n v="2.8370000000000002"/>
    <n v="2.6"/>
    <n v="287.30700000000002"/>
    <n v="1357.3150000000001"/>
    <n v="1644.6220000000001"/>
    <n v="0"/>
    <n v="744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644.6220000000001"/>
    <n v="1.644622"/>
    <m/>
    <n v="0.23641666666666669"/>
    <n v="0.21666666666666667"/>
    <n v="4.3949999999999996"/>
    <n v="0"/>
    <n v="20"/>
    <s v="BASE DE DATOS"/>
  </r>
  <r>
    <s v="19"/>
    <x v="0"/>
    <s v="ELOR"/>
    <s v="31078897"/>
    <s v="31078897"/>
    <s v="HI"/>
    <s v="Turbina 1"/>
    <s v="S"/>
    <n v="1.59"/>
    <n v="1.45"/>
    <n v="173.042"/>
    <n v="793.66300000000001"/>
    <n v="966.70500000000004"/>
    <n v="6.8"/>
    <n v="732.48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66.70500000000004"/>
    <n v="0.96670500000000004"/>
    <m/>
    <n v="0.13250000000000001"/>
    <n v="0.12083333333333333"/>
    <n v="2.6850000000000001"/>
    <n v="0"/>
    <n v="20"/>
    <s v="BASE DE DATOS"/>
  </r>
  <r>
    <s v="19"/>
    <x v="0"/>
    <s v="ELOR"/>
    <s v="31078897"/>
    <s v="31078897"/>
    <s v="HI"/>
    <s v="Turbina 2"/>
    <s v="S"/>
    <n v="1.59"/>
    <n v="1.45"/>
    <n v="162.929"/>
    <n v="753.44600000000003"/>
    <n v="916.375"/>
    <n v="6.37"/>
    <n v="732.96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16.375"/>
    <n v="0.91637500000000005"/>
    <m/>
    <n v="0.13250000000000001"/>
    <n v="0.12083333333333333"/>
    <n v="2.6850000000000001"/>
    <n v="0"/>
    <n v="20"/>
    <s v="BASE DE DATOS"/>
  </r>
  <r>
    <s v="19"/>
    <x v="0"/>
    <s v="ELOR"/>
    <s v="31024193"/>
    <s v="31024193"/>
    <s v="HI"/>
    <s v="1"/>
    <s v="S"/>
    <n v="3.3"/>
    <n v="3.3"/>
    <n v="403.50900000000001"/>
    <n v="1373.046"/>
    <n v="1776.5550000000001"/>
    <n v="2"/>
    <n v="587.92999999999995"/>
    <n v="3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776.5550000000001"/>
    <n v="1.7765550000000001"/>
    <m/>
    <n v="0.27499999999999997"/>
    <n v="0.27499999999999997"/>
    <n v="8.359"/>
    <n v="0"/>
    <n v="20"/>
    <s v="BASE DE DATOS"/>
  </r>
  <r>
    <s v="19"/>
    <x v="0"/>
    <s v="ELOR"/>
    <s v="31024193"/>
    <s v="31024193"/>
    <s v="HI"/>
    <s v="2"/>
    <s v="S"/>
    <n v="3.3"/>
    <n v="3.3"/>
    <n v="410.38099999999997"/>
    <n v="1418.6769999999999"/>
    <n v="1829.058"/>
    <n v="5"/>
    <n v="611.47"/>
    <n v="4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829.058"/>
    <n v="1.8290580000000001"/>
    <m/>
    <n v="0.27499999999999997"/>
    <n v="0.27499999999999997"/>
    <n v="8.359"/>
    <n v="0"/>
    <n v="20"/>
    <s v="BASE DE DATOS"/>
  </r>
  <r>
    <s v="19"/>
    <x v="0"/>
    <s v="ELOR"/>
    <s v="31024193"/>
    <s v="31024193"/>
    <s v="HI"/>
    <s v="3"/>
    <s v="S"/>
    <n v="2.5"/>
    <n v="2"/>
    <n v="216.233"/>
    <n v="718.46900000000005"/>
    <n v="934.702"/>
    <n v="2"/>
    <n v="638.27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934.702"/>
    <n v="0.93470200000000003"/>
    <m/>
    <n v="0.20833333333333334"/>
    <n v="0.16666666666666666"/>
    <n v="8.359"/>
    <n v="0"/>
    <n v="20"/>
    <s v="BASE DE DATOS"/>
  </r>
  <r>
    <s v="19"/>
    <x v="0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0"/>
    <s v="ELOR"/>
    <s v="31024293"/>
    <s v="31024293"/>
    <s v="HI"/>
    <s v="G2"/>
    <s v="S"/>
    <n v="0.4"/>
    <n v="0.25"/>
    <n v="26.085000000000001"/>
    <n v="12.689"/>
    <n v="38.774000000000001"/>
    <n v="5"/>
    <n v="435"/>
    <n v="0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38.774000000000001"/>
    <n v="3.8774000000000003E-2"/>
    <m/>
    <n v="3.6363636363636369E-2"/>
    <n v="2.2727272727272728E-2"/>
    <n v="0.252"/>
    <n v="0"/>
    <n v="20"/>
    <s v="BASE DE DATOS"/>
  </r>
  <r>
    <s v="19"/>
    <x v="0"/>
    <s v="ELPU"/>
    <s v="51015199"/>
    <s v="51015199"/>
    <s v="HI"/>
    <s v="BOVING 1"/>
    <s v="S"/>
    <n v="1.5"/>
    <n v="1.2"/>
    <n v="138.86600000000001"/>
    <n v="535.74099999999999"/>
    <n v="674.60699999999997"/>
    <n v="0"/>
    <n v="675"/>
    <n v="45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74.60699999999997"/>
    <n v="0.67460699999999996"/>
    <m/>
    <n v="0.125"/>
    <n v="9.9999999999999992E-2"/>
    <n v="3.427"/>
    <n v="0"/>
    <n v="21"/>
    <s v="BASE DE DATOS"/>
  </r>
  <r>
    <s v="19"/>
    <x v="0"/>
    <s v="ELPU"/>
    <s v="51015199"/>
    <s v="51015199"/>
    <s v="HI"/>
    <s v="BOVING 2"/>
    <s v="S"/>
    <n v="1.5"/>
    <n v="1.2"/>
    <n v="153.78299999999999"/>
    <n v="590.21199999999999"/>
    <n v="743.995"/>
    <n v="0"/>
    <n v="701.58"/>
    <n v="18.420000000000002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43.995"/>
    <n v="0.74399499999999996"/>
    <m/>
    <n v="0.125"/>
    <n v="9.9999999999999992E-2"/>
    <n v="3.427"/>
    <n v="0"/>
    <n v="21"/>
    <s v="BASE DE DATOS"/>
  </r>
  <r>
    <s v="19"/>
    <x v="0"/>
    <s v="ELPU"/>
    <s v="51015199"/>
    <s v="51015199"/>
    <s v="HI"/>
    <s v="HYHC"/>
    <s v="S"/>
    <n v="1.5"/>
    <n v="1.29"/>
    <n v="175.14599999999999"/>
    <n v="676.97299999999996"/>
    <n v="852.11900000000003"/>
    <n v="0"/>
    <n v="673.17"/>
    <n v="46.83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852.11900000000003"/>
    <n v="0.85211900000000007"/>
    <m/>
    <n v="0.125"/>
    <n v="0.1075"/>
    <n v="3.427"/>
    <n v="-1.1368683772161603E-13"/>
    <n v="21"/>
    <s v="BASE DE DATOS"/>
  </r>
  <r>
    <s v="19"/>
    <x v="0"/>
    <s v="ELSE"/>
    <s v="33008600"/>
    <s v="33008600"/>
    <s v="HI"/>
    <s v="Grupo 1"/>
    <s v="S"/>
    <n v="0.59199999999999997"/>
    <n v="0.55000000000000004"/>
    <n v="82.846999999999994"/>
    <n v="314.81799999999998"/>
    <n v="397.66500000000002"/>
    <n v="0"/>
    <n v="732.25"/>
    <n v="11.7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97.66500000000002"/>
    <n v="0.39766500000000005"/>
    <m/>
    <n v="4.9166666666666664E-2"/>
    <n v="4.5833333333333337E-2"/>
    <n v="1.5549999999999999"/>
    <n v="-5.6843418860808015E-14"/>
    <n v="22"/>
    <s v="BASE DE DATOS"/>
  </r>
  <r>
    <s v="19"/>
    <x v="0"/>
    <s v="ELSE"/>
    <s v="33008600"/>
    <s v="33008600"/>
    <s v="HI"/>
    <s v="Grupo 2"/>
    <s v="S"/>
    <n v="0.59199999999999997"/>
    <n v="0.52400000000000002"/>
    <n v="82.584999999999994"/>
    <n v="313.82299999999998"/>
    <n v="396.40800000000002"/>
    <n v="0"/>
    <n v="733.25"/>
    <n v="10.75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96.40800000000002"/>
    <n v="0.39640800000000004"/>
    <m/>
    <n v="4.9166666666666664E-2"/>
    <n v="4.3333333333333335E-2"/>
    <n v="1.5549999999999999"/>
    <n v="-5.6843418860808015E-14"/>
    <n v="22"/>
    <s v="BASE DE DATOS"/>
  </r>
  <r>
    <s v="19"/>
    <x v="0"/>
    <s v="ELSE"/>
    <s v="33008600"/>
    <s v="33008600"/>
    <s v="HI"/>
    <s v="Grupo 3"/>
    <s v="S"/>
    <n v="0.42"/>
    <n v="0.4"/>
    <n v="60.716000000000001"/>
    <n v="230.72"/>
    <n v="291.43599999999998"/>
    <n v="0"/>
    <n v="718.75"/>
    <n v="25.25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91.43599999999998"/>
    <n v="0.29143599999999997"/>
    <m/>
    <n v="3.6666666666666667E-2"/>
    <n v="3.3333333333333333E-2"/>
    <n v="1.5549999999999999"/>
    <n v="0"/>
    <n v="22"/>
    <s v="BASE DE DATOS"/>
  </r>
  <r>
    <s v="19"/>
    <x v="0"/>
    <s v="ELSE"/>
    <s v="33007600"/>
    <s v="33007600"/>
    <s v="HI"/>
    <s v="Grupo 1"/>
    <s v="S"/>
    <n v="0.96599999999999997"/>
    <n v="0.95"/>
    <n v="127.288"/>
    <n v="483.69400000000002"/>
    <n v="610.98199999999997"/>
    <n v="0"/>
    <n v="730.5"/>
    <n v="13.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10.98199999999997"/>
    <n v="0.61098200000000003"/>
    <m/>
    <n v="8.0833333333333326E-2"/>
    <n v="7.9166666666666663E-2"/>
    <n v="1.92"/>
    <n v="0"/>
    <n v="22"/>
    <s v="BASE DE DATOS"/>
  </r>
  <r>
    <s v="19"/>
    <x v="0"/>
    <s v="ELSE"/>
    <s v="33007600"/>
    <s v="33007600"/>
    <s v="HI"/>
    <s v="Grupo 2"/>
    <s v="S"/>
    <n v="0.96599999999999997"/>
    <n v="0.95"/>
    <n v="127.676"/>
    <n v="485.16800000000001"/>
    <n v="612.84400000000005"/>
    <n v="0"/>
    <n v="733"/>
    <n v="11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12.84400000000005"/>
    <n v="0.61284400000000006"/>
    <m/>
    <n v="8.0833333333333326E-2"/>
    <n v="7.9166666666666663E-2"/>
    <n v="1.92"/>
    <n v="0"/>
    <n v="22"/>
    <s v="BASE DE DATOS"/>
  </r>
  <r>
    <s v="19"/>
    <x v="0"/>
    <s v="ELSE"/>
    <s v="33006600"/>
    <s v="33006600"/>
    <s v="HI"/>
    <s v="Grupo 1"/>
    <s v="S"/>
    <n v="0.16"/>
    <n v="0.14000000000000001"/>
    <n v="19.672999999999998"/>
    <n v="74.757999999999996"/>
    <n v="94.430999999999997"/>
    <n v="0"/>
    <n v="726.5"/>
    <n v="17.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94.430999999999997"/>
    <n v="9.4431000000000001E-2"/>
    <m/>
    <n v="1.3333333333333334E-2"/>
    <n v="1.1666666666666667E-2"/>
    <n v="0.63100000000000001"/>
    <n v="0"/>
    <n v="22"/>
    <s v="BASE DE DATOS"/>
  </r>
  <r>
    <s v="19"/>
    <x v="0"/>
    <s v="ELSE"/>
    <s v="33006600"/>
    <s v="33006600"/>
    <s v="HI"/>
    <s v="Grupo 2"/>
    <s v="S"/>
    <n v="0.42"/>
    <n v="0.41"/>
    <n v="57.466999999999999"/>
    <n v="218.374"/>
    <n v="275.84100000000001"/>
    <n v="0"/>
    <n v="721.5"/>
    <n v="22.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75.84100000000001"/>
    <n v="0.275841"/>
    <m/>
    <n v="3.4999999999999996E-2"/>
    <n v="3.4166666666666665E-2"/>
    <n v="0.63100000000000001"/>
    <n v="0"/>
    <n v="22"/>
    <s v="BASE DE DATOS"/>
  </r>
  <r>
    <s v="19"/>
    <x v="0"/>
    <s v="ELSE"/>
    <s v="33010600"/>
    <s v="33010600"/>
    <s v="HI"/>
    <s v="Pelton"/>
    <s v="S"/>
    <n v="1.6"/>
    <n v="1.5"/>
    <n v="76.882000000000005"/>
    <n v="292.15100000000001"/>
    <n v="369.03300000000002"/>
    <n v="0"/>
    <n v="727.25"/>
    <n v="16.75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369.03300000000002"/>
    <n v="0.369033"/>
    <m/>
    <n v="0.13333333333333333"/>
    <n v="0.125"/>
    <n v="3.05"/>
    <n v="0"/>
    <n v="22"/>
    <s v="BASE DE DATOS"/>
  </r>
  <r>
    <s v="19"/>
    <x v="0"/>
    <s v="ELSE"/>
    <s v="33010600"/>
    <s v="33010600"/>
    <s v="HI"/>
    <s v="Pelton 2"/>
    <s v="S"/>
    <n v="1.6"/>
    <n v="1.5"/>
    <n v="202.42699999999999"/>
    <n v="769.22199999999998"/>
    <n v="971.649"/>
    <n v="0"/>
    <n v="736"/>
    <n v="8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971.649"/>
    <n v="0.97164899999999998"/>
    <m/>
    <n v="0.13333333333333333"/>
    <n v="0.125"/>
    <n v="3.05"/>
    <n v="0"/>
    <n v="22"/>
    <s v="BASE DE DATOS"/>
  </r>
  <r>
    <s v="19"/>
    <x v="0"/>
    <s v="ELSE"/>
    <s v="33009600"/>
    <s v="33009600"/>
    <s v="HI"/>
    <s v="Francis I"/>
    <s v="S"/>
    <n v="0.2"/>
    <n v="0.2"/>
    <n v="23.373000000000001"/>
    <n v="88.819000000000003"/>
    <n v="112.19199999999999"/>
    <n v="0"/>
    <n v="714.75"/>
    <n v="29.2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12.19199999999999"/>
    <n v="0.11219199999999999"/>
    <m/>
    <n v="1.6666666666666666E-2"/>
    <n v="1.6666666666666666E-2"/>
    <n v="0.38200000000000001"/>
    <n v="1.4210854715202004E-14"/>
    <n v="22"/>
    <s v="BASE DE DATOS"/>
  </r>
  <r>
    <s v="19"/>
    <x v="0"/>
    <s v="ELSE"/>
    <s v="33009600"/>
    <s v="33009600"/>
    <s v="HI"/>
    <s v="Francis II"/>
    <s v="S"/>
    <n v="0.2"/>
    <n v="0.2"/>
    <n v="23.815000000000001"/>
    <n v="90.497"/>
    <n v="114.312"/>
    <n v="0"/>
    <n v="715.5"/>
    <n v="28.5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14.312"/>
    <n v="0.114312"/>
    <m/>
    <n v="1.6666666666666666E-2"/>
    <n v="1.6666666666666666E-2"/>
    <n v="0.38200000000000001"/>
    <n v="0"/>
    <n v="22"/>
    <s v="BASE DE DATOS"/>
  </r>
  <r>
    <s v="19"/>
    <x v="0"/>
    <s v="ELSE"/>
    <s v="51016902"/>
    <s v="51016902"/>
    <s v="HI"/>
    <s v="Francis I"/>
    <s v="S"/>
    <n v="0.1"/>
    <n v="0.1"/>
    <n v="5.8949999999999996"/>
    <n v="22.402000000000001"/>
    <n v="28.297000000000001"/>
    <n v="0"/>
    <n v="377.25"/>
    <n v="366.75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28.297000000000001"/>
    <n v="2.8296999999999999E-2"/>
    <m/>
    <n v="9.1666666666666667E-3"/>
    <n v="8.3333333333333332E-3"/>
    <n v="0.22"/>
    <n v="0"/>
    <n v="22"/>
    <s v="BASE DE DATOS"/>
  </r>
  <r>
    <s v="19"/>
    <x v="0"/>
    <s v="ELSE"/>
    <s v="51016902"/>
    <s v="51016902"/>
    <s v="HI"/>
    <s v="Francis II"/>
    <s v="S"/>
    <n v="0.1"/>
    <n v="0.1"/>
    <n v="12.484"/>
    <n v="47.44"/>
    <n v="59.923999999999999"/>
    <n v="0"/>
    <n v="617.75"/>
    <n v="126.2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59.923999999999999"/>
    <n v="5.9923999999999998E-2"/>
    <m/>
    <n v="0.01"/>
    <n v="8.3333333333333332E-3"/>
    <n v="0.22"/>
    <n v="0"/>
    <n v="22"/>
    <s v="BASE DE DATOS"/>
  </r>
  <r>
    <s v="19"/>
    <x v="0"/>
    <s v="ELSE"/>
    <s v="51013098"/>
    <s v="51013098"/>
    <s v="HI"/>
    <s v="Grupo 1"/>
    <s v="S"/>
    <n v="0.30499999999999999"/>
    <n v="0.30499999999999999"/>
    <n v="63.052"/>
    <n v="239.59899999999999"/>
    <n v="302.65100000000001"/>
    <n v="0"/>
    <n v="722.75"/>
    <n v="21.2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02.65100000000001"/>
    <n v="0.302651"/>
    <m/>
    <n v="4.1666666666666664E-2"/>
    <n v="4.1666666666666664E-2"/>
    <n v="1.49"/>
    <n v="0"/>
    <n v="22"/>
    <s v="BASE DE DATOS"/>
  </r>
  <r>
    <s v="19"/>
    <x v="0"/>
    <s v="ELSE"/>
    <s v="51013098"/>
    <s v="51013098"/>
    <s v="HI"/>
    <s v="Grupo 2"/>
    <s v="S"/>
    <n v="0.30499999999999999"/>
    <n v="0.30499999999999999"/>
    <n v="69.62"/>
    <n v="264.55799999999999"/>
    <n v="334.178"/>
    <n v="0"/>
    <n v="719.25"/>
    <n v="24.7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34.178"/>
    <n v="0.33417799999999998"/>
    <m/>
    <n v="4.1666666666666664E-2"/>
    <n v="4.1666666666666664E-2"/>
    <n v="1.49"/>
    <n v="0"/>
    <n v="22"/>
    <s v="BASE DE DATOS"/>
  </r>
  <r>
    <s v="19"/>
    <x v="0"/>
    <s v="ELSE"/>
    <s v="51013098"/>
    <s v="51013098"/>
    <s v="HI"/>
    <s v="Grupo 3"/>
    <s v="S"/>
    <n v="0.56599999999999995"/>
    <n v="0.4"/>
    <n v="10.855"/>
    <n v="41.247999999999998"/>
    <n v="52.103000000000002"/>
    <n v="0"/>
    <n v="240.25"/>
    <n v="503.7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52.103000000000002"/>
    <n v="5.2103000000000003E-2"/>
    <m/>
    <n v="4.1666666666666664E-2"/>
    <n v="3.3333333333333333E-2"/>
    <n v="1.49"/>
    <n v="-7.1054273576010019E-15"/>
    <n v="22"/>
    <s v="BASE DE DATOS"/>
  </r>
  <r>
    <s v="19"/>
    <x v="0"/>
    <s v="ELSE"/>
    <s v="00400000"/>
    <s v="00400000"/>
    <s v="HI"/>
    <s v="Grupo 1"/>
    <s v="S"/>
    <n v="0.41599999999999998"/>
    <n v="0.28999999999999998"/>
    <n v="40.021000000000001"/>
    <n v="152.08099999999999"/>
    <n v="192.102"/>
    <n v="0"/>
    <n v="737.5"/>
    <n v="6.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92.102"/>
    <n v="0.19210199999999999"/>
    <m/>
    <n v="2.5833333333333333E-2"/>
    <n v="2.4166666666666666E-2"/>
    <n v="1.1599999999999999"/>
    <n v="-2.8421709430404007E-14"/>
    <n v="22"/>
    <s v="BASE DE DATOS"/>
  </r>
  <r>
    <s v="19"/>
    <x v="0"/>
    <s v="ELSE"/>
    <s v="00400000"/>
    <s v="00400000"/>
    <s v="HI"/>
    <s v="Grupo 2"/>
    <s v="S"/>
    <n v="0.39"/>
    <n v="0.27"/>
    <n v="36.923999999999999"/>
    <n v="140.31200000000001"/>
    <n v="177.23599999999999"/>
    <n v="0"/>
    <n v="737.25"/>
    <n v="6.7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7.23599999999999"/>
    <n v="0.17723599999999998"/>
    <m/>
    <n v="2.5833333333333333E-2"/>
    <n v="2.2500000000000003E-2"/>
    <n v="1.1599999999999999"/>
    <n v="2.8421709430404007E-14"/>
    <n v="22"/>
    <s v="BASE DE DATOS"/>
  </r>
  <r>
    <s v="19"/>
    <x v="0"/>
    <s v="ELSE"/>
    <s v="00400000"/>
    <s v="00400000"/>
    <s v="HI"/>
    <s v="Grupo 3"/>
    <s v="S"/>
    <n v="0.39"/>
    <n v="0.39"/>
    <n v="62.924999999999997"/>
    <n v="239.11600000000001"/>
    <n v="302.041"/>
    <n v="0"/>
    <n v="737.5"/>
    <n v="6.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302.041"/>
    <n v="0.302041"/>
    <m/>
    <n v="3.4999999999999996E-2"/>
    <n v="3.4166666666666665E-2"/>
    <n v="1.1599999999999999"/>
    <n v="0"/>
    <n v="22"/>
    <s v="BASE DE DATOS"/>
  </r>
  <r>
    <s v="19"/>
    <x v="0"/>
    <s v="SINERS"/>
    <s v="11048994"/>
    <s v="11048994"/>
    <s v="HI"/>
    <s v="G-1"/>
    <s v="S"/>
    <n v="6.3"/>
    <n v="6.3"/>
    <n v="244"/>
    <n v="1050"/>
    <n v="1294"/>
    <n v="0"/>
    <n v="311.02"/>
    <n v="400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294"/>
    <n v="1.294"/>
    <m/>
    <n v="0.52500000000000002"/>
    <n v="0.52500000000000002"/>
    <n v="6.218"/>
    <n v="0"/>
    <n v="76"/>
    <s v="BASE DE DATOS"/>
  </r>
  <r>
    <s v="19"/>
    <x v="0"/>
    <s v="SINERS"/>
    <s v="11048994"/>
    <s v="11048994"/>
    <s v="HI"/>
    <s v="G-2"/>
    <s v="S"/>
    <n v="6.3"/>
    <n v="6.3"/>
    <n v="288"/>
    <n v="1239"/>
    <n v="1527"/>
    <n v="12.53"/>
    <n v="461.35"/>
    <n v="200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527"/>
    <n v="1.5269999999999999"/>
    <m/>
    <n v="0.52500000000000002"/>
    <n v="0.52500000000000002"/>
    <n v="6.218"/>
    <n v="0"/>
    <n v="76"/>
    <s v="BASE DE DATOS"/>
  </r>
  <r>
    <s v="19"/>
    <x v="0"/>
    <s v="SINERS"/>
    <s v="11048995"/>
    <s v="11048995"/>
    <s v="HI"/>
    <s v="G-1"/>
    <s v="S"/>
    <n v="8.1999999999999993"/>
    <n v="7.8"/>
    <n v="519.4"/>
    <n v="1373.3"/>
    <n v="1892.7"/>
    <n v="0"/>
    <n v="323.38"/>
    <n v="400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1892.7"/>
    <n v="1.8927"/>
    <m/>
    <n v="0.68333333333333324"/>
    <n v="0.65"/>
    <n v="7.5069999999999997"/>
    <n v="-2.2737367544323206E-13"/>
    <n v="76"/>
    <s v="BASE DE DATOS"/>
  </r>
  <r>
    <s v="19"/>
    <x v="0"/>
    <s v="SINERS"/>
    <s v="11048995"/>
    <s v="11048995"/>
    <s v="HI"/>
    <s v="G-2"/>
    <s v="S"/>
    <n v="8.1999999999999993"/>
    <n v="7.8"/>
    <n v="539.79999999999995"/>
    <n v="1909.3"/>
    <n v="2449.1"/>
    <n v="0"/>
    <n v="430.3"/>
    <n v="200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449.1"/>
    <n v="2.4491000000000001"/>
    <m/>
    <n v="0.68333333333333324"/>
    <n v="0.65"/>
    <n v="7.5069999999999997"/>
    <n v="0"/>
    <n v="76"/>
    <s v="BASE DE DATOS"/>
  </r>
  <r>
    <s v="19"/>
    <x v="0"/>
    <s v="SINERS"/>
    <s v="11048996"/>
    <s v="11048996"/>
    <s v="HI"/>
    <s v="G-1"/>
    <s v="S"/>
    <n v="5.0999999999999996"/>
    <n v="5"/>
    <n v="217"/>
    <n v="986"/>
    <n v="1203"/>
    <n v="0"/>
    <n v="504"/>
    <n v="200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203"/>
    <n v="1.2030000000000001"/>
    <m/>
    <n v="0.42499999999999999"/>
    <n v="0.41666666666666669"/>
    <n v="8.6809999999999992"/>
    <n v="0"/>
    <n v="76"/>
    <s v="BASE DE DATOS"/>
  </r>
  <r>
    <s v="19"/>
    <x v="0"/>
    <s v="SINERS"/>
    <s v="11048996"/>
    <s v="11048996"/>
    <s v="HI"/>
    <s v="G-2"/>
    <s v="S"/>
    <n v="5.0999999999999996"/>
    <n v="5"/>
    <n v="227"/>
    <n v="1136"/>
    <n v="1363"/>
    <n v="0"/>
    <n v="578.64"/>
    <n v="100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363"/>
    <n v="1.363"/>
    <m/>
    <n v="0.42499999999999999"/>
    <n v="0.41666666666666669"/>
    <n v="8.6809999999999992"/>
    <n v="0"/>
    <n v="76"/>
    <s v="BASE DE DATOS"/>
  </r>
  <r>
    <s v="19"/>
    <x v="0"/>
    <s v="SINERS"/>
    <s v="11048997"/>
    <s v="11048997"/>
    <s v="HI"/>
    <s v="G-1"/>
    <s v="S"/>
    <n v="10"/>
    <n v="10"/>
    <n v="0"/>
    <n v="0"/>
    <n v="0"/>
    <n v="0"/>
    <n v="0"/>
    <n v="700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0"/>
    <s v="SINERS"/>
    <s v="11048997"/>
    <s v="11048997"/>
    <s v="HI"/>
    <s v="G-2"/>
    <s v="S"/>
    <n v="10"/>
    <n v="10"/>
    <n v="0"/>
    <n v="0"/>
    <n v="0"/>
    <n v="0"/>
    <n v="0"/>
    <n v="700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0"/>
    <s v="CHTING"/>
    <s v="18169608"/>
    <s v="18169608"/>
    <s v="HI"/>
    <s v="Allis Charner 1-4"/>
    <s v="S"/>
    <n v="1.65"/>
    <n v="1.2"/>
    <n v="172.411"/>
    <n v="622.24199999999996"/>
    <n v="794.65300000000002"/>
    <n v="15.33"/>
    <n v="697.11"/>
    <n v="7.56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94.65300000000002"/>
    <n v="0.79465300000000005"/>
    <m/>
    <n v="0.13749999999999998"/>
    <n v="9.9999999999999992E-2"/>
    <n v="1.0980000000000001"/>
    <n v="0"/>
    <n v="14"/>
    <s v="BASE DE DATOS"/>
  </r>
  <r>
    <s v="19"/>
    <x v="0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0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0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0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0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0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0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0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0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0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0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0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0"/>
    <s v="EGEPSA"/>
    <s v="41071696"/>
    <s v="41071696"/>
    <s v="HI"/>
    <s v="Grupo 1"/>
    <s v="S"/>
    <n v="0.3"/>
    <n v="0.23400000000000001"/>
    <n v="29.79"/>
    <n v="121.59"/>
    <n v="151.38"/>
    <n v="0"/>
    <n v="724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51.38"/>
    <n v="0.15137999999999999"/>
    <m/>
    <n v="2.4999999999999998E-2"/>
    <n v="2.1916666666666668E-2"/>
    <n v="0.53700000000000003"/>
    <n v="0"/>
    <n v="31"/>
    <s v="BASE DE DATOS"/>
  </r>
  <r>
    <s v="19"/>
    <x v="0"/>
    <s v="EGEPSA"/>
    <s v="41071696"/>
    <s v="41071696"/>
    <s v="HI"/>
    <s v="Grupo 2"/>
    <s v="S"/>
    <n v="0.3"/>
    <n v="0.26800000000000002"/>
    <n v="28.032"/>
    <n v="117.357"/>
    <n v="145.38900000000001"/>
    <n v="0"/>
    <n v="724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45.38900000000001"/>
    <n v="0.14538900000000002"/>
    <m/>
    <n v="2.4999999999999998E-2"/>
    <n v="2.0750000000000001E-2"/>
    <n v="0.53700000000000003"/>
    <n v="0"/>
    <n v="31"/>
    <s v="BASE DE DATOS"/>
  </r>
  <r>
    <s v="19"/>
    <x v="0"/>
    <s v="ELNM"/>
    <s v="51023714"/>
    <s v="51023714"/>
    <s v="HI"/>
    <s v="G-1"/>
    <s v="S"/>
    <n v="7.0000000000000007E-2"/>
    <n v="7.0000000000000007E-2"/>
    <n v="9.766"/>
    <n v="37.112000000000002"/>
    <n v="46.878"/>
    <n v="0"/>
    <n v="707.33"/>
    <n v="5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6.878"/>
    <n v="4.6878000000000003E-2"/>
    <m/>
    <n v="7.000000000000001E-3"/>
    <n v="7.000000000000001E-3"/>
    <n v="0.14299999999999999"/>
    <n v="0"/>
    <n v="55"/>
    <s v="BASE DE DATOS"/>
  </r>
  <r>
    <s v="19"/>
    <x v="0"/>
    <s v="ELNM"/>
    <s v="51023714"/>
    <s v="51023714"/>
    <s v="HI"/>
    <s v="G-2"/>
    <s v="S"/>
    <n v="7.4999999999999997E-2"/>
    <n v="7.4999999999999997E-2"/>
    <n v="10.699"/>
    <n v="40.656999999999996"/>
    <n v="51.356000000000002"/>
    <n v="0"/>
    <n v="707.42"/>
    <n v="5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51.356000000000002"/>
    <n v="5.1355999999999999E-2"/>
    <m/>
    <n v="6.2499999999999995E-3"/>
    <n v="6.2499999999999995E-3"/>
    <n v="0.14299999999999999"/>
    <n v="-7.1054273576010019E-15"/>
    <n v="55"/>
    <s v="BASE DE DATOS"/>
  </r>
  <r>
    <s v="19"/>
    <x v="0"/>
    <s v="ELNM"/>
    <s v="51001796"/>
    <s v="51001796"/>
    <s v="HI"/>
    <s v="Grupo 1"/>
    <s v="S"/>
    <n v="0.55000000000000004"/>
    <n v="0.52"/>
    <n v="61.268000000000001"/>
    <n v="232.81899999999999"/>
    <n v="294.08699999999999"/>
    <n v="0"/>
    <n v="725.35"/>
    <n v="4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94.08699999999999"/>
    <n v="0.29408699999999999"/>
    <m/>
    <n v="0.05"/>
    <n v="4.7272727272727272E-2"/>
    <n v="1.39"/>
    <n v="0"/>
    <n v="55"/>
    <s v="BASE DE DATOS"/>
  </r>
  <r>
    <s v="19"/>
    <x v="0"/>
    <s v="ELNM"/>
    <s v="51001796"/>
    <s v="51001796"/>
    <s v="HI"/>
    <s v="Grupo 2"/>
    <s v="S"/>
    <n v="0.55000000000000004"/>
    <n v="0.52"/>
    <n v="74.450999999999993"/>
    <n v="282.916"/>
    <n v="357.36700000000002"/>
    <n v="0"/>
    <n v="725.26"/>
    <n v="5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357.36700000000002"/>
    <n v="0.35736700000000005"/>
    <m/>
    <n v="0.05"/>
    <n v="4.7272727272727272E-2"/>
    <n v="1.39"/>
    <n v="-5.6843418860808015E-14"/>
    <n v="55"/>
    <s v="BASE DE DATOS"/>
  </r>
  <r>
    <s v="19"/>
    <x v="0"/>
    <s v="ELNM"/>
    <s v="31017393"/>
    <s v="31017393"/>
    <s v="HI"/>
    <s v="Grupo U.Gen.2"/>
    <s v="S"/>
    <n v="0.31"/>
    <n v="0.26"/>
    <n v="39.82"/>
    <n v="151.316"/>
    <n v="191.136"/>
    <n v="0"/>
    <n v="743.11"/>
    <n v="0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191.136"/>
    <n v="0.191136"/>
    <m/>
    <n v="3.875E-2"/>
    <n v="3.2500000000000001E-2"/>
    <n v="0.502"/>
    <n v="0"/>
    <n v="55"/>
    <s v="BASE DE DATOS"/>
  </r>
  <r>
    <s v="19"/>
    <x v="0"/>
    <s v="ELNM"/>
    <s v="41046494"/>
    <s v="41046494"/>
    <s v="HI"/>
    <s v="Sulzer 1"/>
    <s v="S"/>
    <n v="0.81"/>
    <n v="0.78"/>
    <n v="67.42"/>
    <n v="155.99"/>
    <n v="223.41"/>
    <n v="0"/>
    <n v="623.1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223.41"/>
    <n v="0.22341"/>
    <m/>
    <n v="6.7500000000000004E-2"/>
    <n v="6.5000000000000002E-2"/>
    <n v="0.91"/>
    <n v="2.8421709430404007E-14"/>
    <n v="55"/>
    <s v="BASE DE DATOS"/>
  </r>
  <r>
    <s v="19"/>
    <x v="0"/>
    <s v="ELNM"/>
    <s v="41046494"/>
    <s v="41046494"/>
    <s v="HI"/>
    <s v="Grupo U.Gen 2"/>
    <s v="S"/>
    <n v="0.2"/>
    <n v="0.19500000000000001"/>
    <n v="13.62"/>
    <n v="60.72"/>
    <n v="74.34"/>
    <n v="0"/>
    <n v="613.2999999999999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74.34"/>
    <n v="7.4340000000000003E-2"/>
    <m/>
    <n v="1.6666666666666666E-2"/>
    <n v="1.6250000000000001E-2"/>
    <n v="0.91"/>
    <n v="0"/>
    <n v="55"/>
    <s v="BASE DE DATOS"/>
  </r>
  <r>
    <s v="19"/>
    <x v="0"/>
    <s v="ELNM"/>
    <s v="31017493"/>
    <s v="31017493"/>
    <s v="HI"/>
    <s v="GRUPO 1"/>
    <s v="S"/>
    <n v="1.54"/>
    <n v="1.4970000000000001"/>
    <n v="167.34"/>
    <n v="784.4"/>
    <n v="951.74"/>
    <n v="0"/>
    <n v="743.45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951.74"/>
    <n v="0.95174000000000003"/>
    <m/>
    <n v="0.154"/>
    <n v="0.1497"/>
    <n v="2.9550000000000001"/>
    <n v="0"/>
    <n v="55"/>
    <s v="BASE DE DATOS"/>
  </r>
  <r>
    <s v="19"/>
    <x v="0"/>
    <s v="ELNM"/>
    <s v="41046294"/>
    <s v="41046294"/>
    <s v="HI"/>
    <s v="Grupo 1"/>
    <s v="S"/>
    <n v="0.33"/>
    <n v="0.33"/>
    <n v="47.774999999999999"/>
    <n v="181.54499999999999"/>
    <n v="229.32"/>
    <n v="0"/>
    <n v="742.51"/>
    <n v="1"/>
    <m/>
    <m/>
    <x v="1"/>
    <s v="ELNM41046294Grupo 1HI"/>
    <s v="Electro Norte Medio S. A. - Hidrandina"/>
    <s v="HIDRANDINA"/>
    <x v="5"/>
    <s v="C. H. Paucamarca (San Marcos)"/>
    <x v="171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SAN MARCOS"/>
    <s v="CHOCAN"/>
    <n v="0"/>
    <s v="Agua"/>
    <n v="0"/>
    <n v="0"/>
    <n v="0"/>
    <x v="1"/>
    <m/>
    <n v="229.32"/>
    <n v="0.22932"/>
    <m/>
    <n v="0.11"/>
    <n v="0.11"/>
    <n v="0.32"/>
    <n v="0"/>
    <n v="55"/>
    <s v="BASE DE DATOS"/>
  </r>
  <r>
    <s v="19"/>
    <x v="0"/>
    <s v="ELNM"/>
    <s v="31015193"/>
    <s v="31015193"/>
    <s v="HI"/>
    <s v="Grupo U.Gen.2"/>
    <s v="S"/>
    <n v="0.74"/>
    <n v="0.72"/>
    <n v="51.4"/>
    <n v="244.19"/>
    <n v="295.58999999999997"/>
    <n v="0"/>
    <n v="743.45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95.58999999999997"/>
    <n v="0.29558999999999996"/>
    <m/>
    <n v="7.3999999999999996E-2"/>
    <n v="7.1999999999999995E-2"/>
    <n v="0.94799999999999995"/>
    <n v="0"/>
    <n v="55"/>
    <s v="BASE DE DATOS"/>
  </r>
  <r>
    <s v="19"/>
    <x v="0"/>
    <s v="ELNM"/>
    <s v="31015193"/>
    <s v="31015193"/>
    <s v="HI"/>
    <s v="Grupo U.Gen.3"/>
    <s v="S"/>
    <n v="0.55000000000000004"/>
    <n v="0.5"/>
    <n v="52.65"/>
    <n v="252.16"/>
    <n v="304.81"/>
    <n v="0"/>
    <n v="742.15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304.81"/>
    <n v="0.30481000000000003"/>
    <m/>
    <n v="5.5000000000000007E-2"/>
    <n v="0.05"/>
    <n v="0.94799999999999995"/>
    <n v="0"/>
    <n v="55"/>
    <s v="BASE DE DATOS"/>
  </r>
  <r>
    <s v="19"/>
    <x v="0"/>
    <s v="ELNM"/>
    <s v="31016893"/>
    <s v="31016893"/>
    <s v="HI"/>
    <s v="Grupo U.Gen.2"/>
    <s v="S"/>
    <n v="0.28999999999999998"/>
    <n v="0.28999999999999998"/>
    <n v="44.613"/>
    <n v="169.52799999999999"/>
    <n v="214.14099999999999"/>
    <n v="0"/>
    <n v="743.51"/>
    <n v="0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214.14099999999999"/>
    <n v="0.214141"/>
    <m/>
    <n v="2.8999999999999998E-2"/>
    <n v="2.8999999999999998E-2"/>
    <n v="0.56799999999999995"/>
    <n v="0"/>
    <n v="55"/>
    <s v="BASE DE DATOS"/>
  </r>
  <r>
    <s v="19"/>
    <x v="0"/>
    <s v="ELNM"/>
    <s v="41046094"/>
    <s v="41046094"/>
    <s v="HI"/>
    <s v="Ansaldo 1"/>
    <s v="S"/>
    <n v="0.55000000000000004"/>
    <n v="0.5"/>
    <n v="67.403999999999996"/>
    <n v="269.61799999999999"/>
    <n v="337.02199999999999"/>
    <n v="0"/>
    <n v="726.18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337.02199999999999"/>
    <n v="0.33702199999999999"/>
    <m/>
    <n v="0.05"/>
    <n v="4.5454545454545456E-2"/>
    <n v="0.95099999999999996"/>
    <n v="0"/>
    <n v="55"/>
    <s v="BASE DE DATOS"/>
  </r>
  <r>
    <s v="19"/>
    <x v="0"/>
    <s v="ELNM"/>
    <s v="41028394"/>
    <s v="41028394"/>
    <s v="HI"/>
    <s v="Grupo 3"/>
    <s v="S"/>
    <n v="0.2"/>
    <n v="0.2"/>
    <n v="20.399999999999999"/>
    <n v="81.599999999999994"/>
    <n v="102"/>
    <n v="0"/>
    <n v="719.37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102"/>
    <n v="0.10199999999999999"/>
    <m/>
    <n v="2.2222222222222223E-2"/>
    <n v="2.2222222222222223E-2"/>
    <n v="0.17599999999999999"/>
    <n v="0"/>
    <n v="55"/>
    <s v="BASE DE DATOS"/>
  </r>
  <r>
    <s v="19"/>
    <x v="0"/>
    <s v="ELNM"/>
    <s v="31017493"/>
    <s v="31017493"/>
    <s v="HI"/>
    <s v="Grupo 2"/>
    <s v="S"/>
    <n v="1.5"/>
    <n v="1.4"/>
    <n v="101.6"/>
    <n v="484"/>
    <n v="585.6"/>
    <n v="0"/>
    <n v="743.45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585.6"/>
    <n v="0.58560000000000001"/>
    <m/>
    <n v="0.125"/>
    <n v="0.11666666666666665"/>
    <n v="2.9550000000000001"/>
    <n v="0"/>
    <n v="55"/>
    <s v="BASE DE DATOS"/>
  </r>
  <r>
    <s v="19"/>
    <x v="0"/>
    <s v="ASLCHA"/>
    <s v="0001021"/>
    <s v="0001021"/>
    <s v="HI"/>
    <s v="G1"/>
    <s v="S"/>
    <n v="3"/>
    <n v="1.1499999999999999"/>
    <n v="133.83799999999999"/>
    <n v="643.15700000000004"/>
    <n v="776.995"/>
    <n v="0"/>
    <n v="716.5"/>
    <n v="3.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76.995"/>
    <n v="0.77699499999999999"/>
    <m/>
    <n v="0.25"/>
    <n v="9.5833333333333326E-2"/>
    <n v="1.214"/>
    <n v="0"/>
    <n v="5"/>
    <s v="BASE DE DATOS"/>
  </r>
  <r>
    <s v="19"/>
    <x v="0"/>
    <s v="UCAYAL"/>
    <s v="33031200"/>
    <s v="33031200"/>
    <s v="HI"/>
    <s v="Grupo 1"/>
    <s v="S"/>
    <n v="0.24"/>
    <n v="0.23"/>
    <n v="32.259"/>
    <n v="106.145"/>
    <n v="138.404"/>
    <n v="0"/>
    <n v="573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38.404"/>
    <n v="0.138404"/>
    <m/>
    <n v="0.02"/>
    <n v="1.9166666666666669E-2"/>
    <n v="0.46"/>
    <n v="0"/>
    <n v="23"/>
    <s v="BASE DE DATOS"/>
  </r>
  <r>
    <s v="19"/>
    <x v="0"/>
    <s v="UCAYAL"/>
    <s v="33031200"/>
    <s v="33031200"/>
    <s v="HI"/>
    <s v="Grupo 2"/>
    <s v="S"/>
    <n v="0.13"/>
    <n v="0.12"/>
    <n v="11.16"/>
    <n v="55.582000000000001"/>
    <n v="66.742000000000004"/>
    <n v="0"/>
    <n v="617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66.742000000000004"/>
    <n v="6.674200000000001E-2"/>
    <m/>
    <n v="1.0833333333333334E-2"/>
    <n v="0.01"/>
    <n v="0.46"/>
    <n v="0"/>
    <n v="23"/>
    <s v="BASE DE DATOS"/>
  </r>
  <r>
    <s v="19"/>
    <x v="0"/>
    <s v="UCAYAL"/>
    <s v="33031200"/>
    <s v="33031200"/>
    <s v="HI"/>
    <s v="Grupo 3"/>
    <s v="S"/>
    <n v="0.5"/>
    <n v="0.48"/>
    <n v="42.921999999999997"/>
    <n v="136.78899999999999"/>
    <n v="179.71100000000001"/>
    <n v="0"/>
    <n v="430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79.71100000000001"/>
    <n v="0.17971100000000001"/>
    <m/>
    <n v="4.1666666666666664E-2"/>
    <n v="0.04"/>
    <n v="0.46"/>
    <n v="-2.8421709430404007E-14"/>
    <n v="23"/>
    <s v="BASE DE DATOS"/>
  </r>
  <r>
    <s v="19"/>
    <x v="0"/>
    <s v="CSTARO"/>
    <s v="31135704"/>
    <s v="31135704"/>
    <s v="HI"/>
    <s v="G-1"/>
    <s v="S"/>
    <n v="1.2"/>
    <n v="1.02"/>
    <n v="82.798000000000002"/>
    <n v="371.935"/>
    <n v="454.733"/>
    <n v="0"/>
    <n v="724"/>
    <n v="0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454.733"/>
    <n v="0.454733"/>
    <m/>
    <n v="9.9999999999999992E-2"/>
    <n v="8.5000000000000006E-2"/>
    <n v="1.1779999999999999"/>
    <n v="0"/>
    <n v="10"/>
    <s v="BASE DE DATOS"/>
  </r>
  <r>
    <s v="19"/>
    <x v="0"/>
    <s v="CSTARO"/>
    <s v="31116601"/>
    <s v="31116601"/>
    <s v="HI"/>
    <s v="G-1"/>
    <s v="S"/>
    <n v="1.7"/>
    <n v="1.496"/>
    <n v="170.392"/>
    <n v="752.67899999999997"/>
    <n v="923.07100000000003"/>
    <n v="0"/>
    <n v="724"/>
    <n v="0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923.07100000000003"/>
    <n v="0.92307099999999997"/>
    <m/>
    <n v="0.14166666666666666"/>
    <n v="0.12466666666666666"/>
    <n v="1.7430000000000001"/>
    <n v="-1.1368683772161603E-13"/>
    <n v="10"/>
    <s v="BASE DE DATOS"/>
  </r>
  <r>
    <s v="19"/>
    <x v="0"/>
    <s v="EILHIC"/>
    <s v="53200504"/>
    <s v="53200504"/>
    <s v="HI"/>
    <s v="G1"/>
    <s v="S"/>
    <n v="0.73399999999999999"/>
    <n v="0.22600000000000001"/>
    <n v="39.853000000000002"/>
    <n v="127.773"/>
    <n v="167.626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67.626"/>
    <n v="0.167626"/>
    <m/>
    <n v="6.1166666666666668E-2"/>
    <n v="2.0416666666666666E-2"/>
    <n v="0.436"/>
    <n v="0"/>
    <n v="40"/>
    <s v="BASE DE DATOS"/>
  </r>
  <r>
    <s v="19"/>
    <x v="0"/>
    <s v="EILHIC"/>
    <s v="53200604"/>
    <s v="53200604"/>
    <s v="HI"/>
    <s v="G1"/>
    <s v="S"/>
    <n v="0.85"/>
    <n v="0.24199999999999999"/>
    <n v="1.4770000000000001"/>
    <n v="0.69699999999999995"/>
    <n v="2.1739999999999999"/>
    <n v="0"/>
    <n v="9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2.1739999999999999"/>
    <n v="2.1739999999999997E-3"/>
    <m/>
    <n v="7.0833333333333331E-2"/>
    <n v="2.4083333333333332E-2"/>
    <n v="0.54400000000000004"/>
    <n v="0"/>
    <n v="40"/>
    <s v="BASE DE DATOS"/>
  </r>
  <r>
    <s v="19"/>
    <x v="0"/>
    <s v="EILHIC"/>
    <s v="53200604"/>
    <s v="53200604"/>
    <s v="HI"/>
    <s v="G2"/>
    <s v="S"/>
    <n v="0.32"/>
    <n v="0.152"/>
    <n v="24.648"/>
    <n v="84.206000000000003"/>
    <n v="108.854"/>
    <n v="0"/>
    <n v="685.7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08.854"/>
    <n v="0.10885399999999999"/>
    <m/>
    <n v="2.6666666666666668E-2"/>
    <n v="1.025E-2"/>
    <n v="0.54400000000000004"/>
    <n v="0"/>
    <n v="40"/>
    <s v="BASE DE DATOS"/>
  </r>
  <r>
    <s v="19"/>
    <x v="1"/>
    <s v="EILHIC"/>
    <s v="53200504"/>
    <s v="53200504"/>
    <s v="HI"/>
    <s v="G1"/>
    <s v="S"/>
    <n v="0.73399999999999999"/>
    <n v="0.22600000000000001"/>
    <n v="34.948"/>
    <n v="115.07899999999999"/>
    <n v="150.02699999999999"/>
    <n v="0"/>
    <n v="664.75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50.02699999999999"/>
    <n v="0.15002699999999999"/>
    <m/>
    <n v="6.1166666666666668E-2"/>
    <n v="2.0416666666666666E-2"/>
    <n v="0.436"/>
    <n v="0"/>
    <n v="40"/>
    <s v="BASE DE DATOS"/>
  </r>
  <r>
    <s v="19"/>
    <x v="1"/>
    <s v="EILHIC"/>
    <s v="53200604"/>
    <s v="53200604"/>
    <s v="HI"/>
    <s v="G1"/>
    <s v="S"/>
    <n v="0.85"/>
    <n v="0.19700000000000001"/>
    <n v="25.279"/>
    <n v="78.778999999999996"/>
    <n v="104.05800000000001"/>
    <n v="0"/>
    <n v="528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04.05800000000001"/>
    <n v="0.10405800000000001"/>
    <m/>
    <n v="7.0833333333333331E-2"/>
    <n v="2.4083333333333332E-2"/>
    <n v="0.54400000000000004"/>
    <n v="-1.4210854715202004E-14"/>
    <n v="40"/>
    <s v="BASE DE DATOS"/>
  </r>
  <r>
    <s v="19"/>
    <x v="1"/>
    <s v="EILHIC"/>
    <s v="53200604"/>
    <s v="53200604"/>
    <s v="HI"/>
    <s v="G2"/>
    <s v="S"/>
    <n v="0.32"/>
    <n v="0.14199999999999999"/>
    <n v="4.0220000000000002"/>
    <n v="16.07"/>
    <n v="20.091999999999999"/>
    <n v="0"/>
    <n v="141.2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20.091999999999999"/>
    <n v="2.0091999999999999E-2"/>
    <m/>
    <n v="2.6666666666666668E-2"/>
    <n v="1.025E-2"/>
    <n v="0.54400000000000004"/>
    <n v="0"/>
    <n v="40"/>
    <s v="BASE DE DATOS"/>
  </r>
  <r>
    <s v="19"/>
    <x v="1"/>
    <s v="ELC"/>
    <s v="31007793"/>
    <s v="31007793"/>
    <s v="HI"/>
    <s v="G-1"/>
    <s v="S"/>
    <n v="0.63"/>
    <n v="0.56100000000000005"/>
    <n v="53.393999999999998"/>
    <n v="184.21299999999999"/>
    <n v="237.607"/>
    <n v="0"/>
    <n v="578.07000000000005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37.607"/>
    <n v="0.23760700000000001"/>
    <m/>
    <n v="5.2499999999999998E-2"/>
    <n v="4.6750000000000007E-2"/>
    <n v="0.92200000000000004"/>
    <n v="0"/>
    <n v="25"/>
    <s v="BASE DE DATOS"/>
  </r>
  <r>
    <s v="19"/>
    <x v="1"/>
    <s v="ELC"/>
    <s v="31007793"/>
    <s v="31007793"/>
    <s v="HI"/>
    <s v="G-2"/>
    <s v="S"/>
    <n v="0.63"/>
    <n v="0.56100000000000005"/>
    <n v="49.304000000000002"/>
    <n v="168.90899999999999"/>
    <n v="218.21299999999999"/>
    <n v="0"/>
    <n v="577.95000000000005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18.21299999999999"/>
    <n v="0.21821299999999999"/>
    <m/>
    <n v="5.2499999999999998E-2"/>
    <n v="4.6750000000000007E-2"/>
    <n v="0.92200000000000004"/>
    <n v="0"/>
    <n v="25"/>
    <s v="BASE DE DATOS"/>
  </r>
  <r>
    <s v="19"/>
    <x v="1"/>
    <s v="ELC"/>
    <s v="31007893"/>
    <s v="31007893"/>
    <s v="HI"/>
    <s v="G-1"/>
    <s v="S"/>
    <n v="0.52"/>
    <n v="0.46"/>
    <n v="44.444000000000003"/>
    <n v="175.756"/>
    <n v="220.2"/>
    <n v="0"/>
    <n v="655.72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20.2"/>
    <n v="0.22019999999999998"/>
    <m/>
    <n v="4.3333333333333335E-2"/>
    <n v="3.8333333333333337E-2"/>
    <n v="1"/>
    <n v="0"/>
    <n v="25"/>
    <s v="BASE DE DATOS"/>
  </r>
  <r>
    <s v="19"/>
    <x v="1"/>
    <s v="ELC"/>
    <s v="31007893"/>
    <s v="31007893"/>
    <s v="HI"/>
    <s v="G-2"/>
    <s v="S"/>
    <n v="0.52"/>
    <n v="0.46"/>
    <n v="41.906999999999996"/>
    <n v="170.19300000000001"/>
    <n v="212.1"/>
    <n v="0"/>
    <n v="625.54999999999995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12.1"/>
    <n v="0.21209999999999998"/>
    <m/>
    <n v="4.3333333333333335E-2"/>
    <n v="3.8333333333333337E-2"/>
    <n v="1"/>
    <n v="2.8421709430404007E-14"/>
    <n v="25"/>
    <s v="BASE DE DATOS"/>
  </r>
  <r>
    <s v="19"/>
    <x v="1"/>
    <s v="ELC"/>
    <s v="31007993"/>
    <s v="31007993"/>
    <s v="HI"/>
    <s v="G-1"/>
    <s v="S"/>
    <n v="0.25"/>
    <n v="0.25"/>
    <n v="0"/>
    <n v="0"/>
    <n v="0"/>
    <n v="0"/>
    <n v="0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0"/>
    <n v="0"/>
    <m/>
    <n v="2.0833333333333332E-2"/>
    <n v="2.0833333333333332E-2"/>
    <n v="0.26100000000000001"/>
    <n v="0"/>
    <n v="25"/>
    <s v="BASE DE DATOS"/>
  </r>
  <r>
    <s v="19"/>
    <x v="1"/>
    <s v="ELC"/>
    <s v="31008493"/>
    <s v="31008493"/>
    <s v="HI"/>
    <s v="G-1"/>
    <s v="S"/>
    <n v="1.92"/>
    <n v="1.675"/>
    <n v="166.72200000000001"/>
    <n v="622.08699999999999"/>
    <n v="788.80899999999997"/>
    <n v="0"/>
    <n v="664.93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788.80899999999997"/>
    <n v="0.78880899999999998"/>
    <m/>
    <n v="0.16"/>
    <n v="0.13958333333333334"/>
    <n v="2.84"/>
    <n v="0"/>
    <n v="25"/>
    <s v="BASE DE DATOS"/>
  </r>
  <r>
    <s v="19"/>
    <x v="1"/>
    <s v="ELC"/>
    <s v="31008493"/>
    <s v="31008493"/>
    <s v="HI"/>
    <s v="G-2"/>
    <s v="S"/>
    <n v="1.92"/>
    <n v="1.675"/>
    <n v="178.911"/>
    <n v="661.23299999999995"/>
    <n v="840.14400000000001"/>
    <n v="0"/>
    <n v="664.85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840.14400000000001"/>
    <n v="0.840144"/>
    <m/>
    <n v="0.16"/>
    <n v="0.13958333333333334"/>
    <n v="2.84"/>
    <n v="0"/>
    <n v="25"/>
    <s v="BASE DE DATOS"/>
  </r>
  <r>
    <s v="19"/>
    <x v="1"/>
    <s v="ELC"/>
    <s v="31008893"/>
    <s v="31008893"/>
    <s v="HI"/>
    <s v="G-1"/>
    <s v="S"/>
    <n v="1.46"/>
    <n v="1.34"/>
    <n v="170.39599999999999"/>
    <n v="625.17399999999998"/>
    <n v="795.57"/>
    <n v="0"/>
    <n v="633.20000000000005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795.57"/>
    <n v="0.79557"/>
    <m/>
    <n v="0.12166666666666666"/>
    <n v="0.11166666666666668"/>
    <n v="1.331"/>
    <n v="-1.1368683772161603E-13"/>
    <n v="25"/>
    <s v="BASE DE DATOS"/>
  </r>
  <r>
    <s v="19"/>
    <x v="1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1"/>
    <s v="ELC"/>
    <s v="31009293"/>
    <s v="31009293"/>
    <s v="HI"/>
    <s v="G-2"/>
    <s v="S"/>
    <n v="0.28000000000000003"/>
    <n v="0.28000000000000003"/>
    <n v="0"/>
    <n v="0"/>
    <n v="0"/>
    <n v="0"/>
    <n v="0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2.3333333333333334E-2"/>
    <n v="0.25600000000000001"/>
    <n v="0"/>
    <n v="25"/>
    <s v="BASE DE DATOS"/>
  </r>
  <r>
    <s v="19"/>
    <x v="1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1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1"/>
    <s v="ELC"/>
    <s v="31036294"/>
    <s v="31036294"/>
    <s v="HI"/>
    <s v="G-1"/>
    <s v="S"/>
    <n v="0.45"/>
    <n v="0.45"/>
    <n v="57.997999999999998"/>
    <n v="215.09299999999999"/>
    <n v="273.09100000000001"/>
    <n v="0"/>
    <n v="661.08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73.09100000000001"/>
    <n v="0.27309100000000003"/>
    <m/>
    <n v="3.7499999999999999E-2"/>
    <n v="3.7499999999999999E-2"/>
    <n v="0.89300000000000002"/>
    <n v="0"/>
    <n v="25"/>
    <s v="BASE DE DATOS"/>
  </r>
  <r>
    <s v="19"/>
    <x v="1"/>
    <s v="ELC"/>
    <s v="31036294"/>
    <s v="31036294"/>
    <s v="HI"/>
    <s v="G-2"/>
    <s v="S"/>
    <n v="0.45"/>
    <n v="0.45"/>
    <n v="57.351999999999997"/>
    <n v="208.392"/>
    <n v="265.74400000000003"/>
    <n v="0"/>
    <n v="652.16999999999996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65.74400000000003"/>
    <n v="0.26574400000000004"/>
    <m/>
    <n v="3.7499999999999999E-2"/>
    <n v="3.7499999999999999E-2"/>
    <n v="0.89300000000000002"/>
    <n v="-5.6843418860808015E-14"/>
    <n v="25"/>
    <s v="BASE DE DATOS"/>
  </r>
  <r>
    <s v="19"/>
    <x v="1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1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1"/>
    <s v="ELC"/>
    <s v="41114801"/>
    <s v="41114801"/>
    <s v="HI"/>
    <s v="G-3"/>
    <s v="S"/>
    <n v="0.1"/>
    <n v="9.8000000000000004E-2"/>
    <n v="0"/>
    <n v="0"/>
    <n v="0"/>
    <n v="0"/>
    <n v="0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8.3333333333333332E-3"/>
    <n v="8.1666666666666676E-3"/>
    <n v="0.253"/>
    <n v="0"/>
    <n v="25"/>
    <s v="BASE DE DATOS"/>
  </r>
  <r>
    <s v="19"/>
    <x v="1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1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1"/>
    <s v="ELC"/>
    <s v="51010097"/>
    <s v="51010097"/>
    <s v="HI"/>
    <s v="G-1"/>
    <s v="S"/>
    <n v="1.6"/>
    <n v="1.6"/>
    <n v="226.13499999999999"/>
    <n v="846.02800000000002"/>
    <n v="1072.163"/>
    <n v="0"/>
    <n v="661.17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72.163"/>
    <n v="1.072163"/>
    <m/>
    <n v="0.13333333333333333"/>
    <n v="0.13333333333333333"/>
    <n v="6.4489999999999998"/>
    <n v="0"/>
    <n v="25"/>
    <s v="BASE DE DATOS"/>
  </r>
  <r>
    <s v="19"/>
    <x v="1"/>
    <s v="ELC"/>
    <s v="51010097"/>
    <s v="51010097"/>
    <s v="HI"/>
    <s v="G-2"/>
    <s v="S"/>
    <n v="1.6"/>
    <n v="1.6"/>
    <n v="99.55"/>
    <n v="355.125"/>
    <n v="454.67500000000001"/>
    <n v="0"/>
    <n v="292.58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454.67500000000001"/>
    <n v="0.454675"/>
    <m/>
    <n v="0.13333333333333333"/>
    <n v="0.13333333333333333"/>
    <n v="6.4489999999999998"/>
    <n v="0"/>
    <n v="25"/>
    <s v="BASE DE DATOS"/>
  </r>
  <r>
    <s v="19"/>
    <x v="1"/>
    <s v="ELC"/>
    <s v="51010097"/>
    <s v="51010097"/>
    <s v="HI"/>
    <s v="G-3"/>
    <s v="S"/>
    <n v="2"/>
    <n v="2"/>
    <n v="7.827"/>
    <n v="33.771000000000001"/>
    <n v="41.597999999999999"/>
    <n v="0"/>
    <n v="41.38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41.597999999999999"/>
    <n v="4.1597999999999996E-2"/>
    <m/>
    <n v="0.16666666666666666"/>
    <n v="0.16666666666666666"/>
    <n v="6.4489999999999998"/>
    <n v="0"/>
    <n v="25"/>
    <s v="BASE DE DATOS"/>
  </r>
  <r>
    <s v="19"/>
    <x v="1"/>
    <s v="ELC"/>
    <s v="51010097"/>
    <s v="51010097"/>
    <s v="HI"/>
    <s v="G-4"/>
    <s v="S"/>
    <n v="2"/>
    <n v="2"/>
    <n v="11.625999999999999"/>
    <n v="39.909999999999997"/>
    <n v="51.536000000000001"/>
    <n v="0"/>
    <n v="41.38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51.536000000000001"/>
    <n v="5.1535999999999998E-2"/>
    <m/>
    <n v="0.16666666666666666"/>
    <n v="0.16666666666666666"/>
    <n v="6.4489999999999998"/>
    <n v="-7.1054273576010019E-15"/>
    <n v="25"/>
    <s v="BASE DE DATOS"/>
  </r>
  <r>
    <s v="19"/>
    <x v="1"/>
    <s v="ELC"/>
    <s v="51010797"/>
    <s v="51010797"/>
    <s v="HI"/>
    <s v="G-1"/>
    <s v="S"/>
    <n v="0.76800000000000002"/>
    <n v="0.59499999999999997"/>
    <n v="60.83"/>
    <n v="36.984999999999999"/>
    <n v="97.814999999999998"/>
    <n v="0"/>
    <n v="159.52000000000001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97.814999999999998"/>
    <n v="9.7814999999999999E-2"/>
    <m/>
    <n v="6.4000000000000001E-2"/>
    <n v="4.9583333333333333E-2"/>
    <n v="1.4690000000000001"/>
    <n v="0"/>
    <n v="25"/>
    <s v="BASE DE DATOS"/>
  </r>
  <r>
    <s v="19"/>
    <x v="1"/>
    <s v="ELC"/>
    <s v="51010797"/>
    <s v="51010797"/>
    <s v="HI"/>
    <s v="G-2"/>
    <s v="S"/>
    <n v="0.76800000000000002"/>
    <n v="0.59499999999999997"/>
    <n v="38.634999999999998"/>
    <n v="21.137"/>
    <n v="59.771999999999998"/>
    <n v="0"/>
    <n v="100.52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59.771999999999998"/>
    <n v="5.9771999999999999E-2"/>
    <m/>
    <n v="6.4000000000000001E-2"/>
    <n v="4.9583333333333333E-2"/>
    <n v="1.4690000000000001"/>
    <n v="0"/>
    <n v="25"/>
    <s v="BASE DE DATOS"/>
  </r>
  <r>
    <s v="19"/>
    <x v="1"/>
    <s v="ELC"/>
    <s v="PP000194"/>
    <s v="PP000194"/>
    <s v="HI"/>
    <s v="G-1"/>
    <s v="S"/>
    <n v="0.22"/>
    <n v="0.22"/>
    <n v="0"/>
    <n v="0"/>
    <n v="0"/>
    <n v="0"/>
    <n v="0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0"/>
    <n v="0"/>
    <m/>
    <n v="1.8333333333333333E-2"/>
    <n v="1.8333333333333333E-2"/>
    <n v="0.19600000000000001"/>
    <n v="0"/>
    <n v="25"/>
    <s v="BASE DE DATOS"/>
  </r>
  <r>
    <s v="19"/>
    <x v="1"/>
    <s v="ELC"/>
    <s v="PP000694"/>
    <s v="PP000694"/>
    <s v="HI"/>
    <s v="G-2"/>
    <s v="S"/>
    <n v="0.11"/>
    <n v="0.11"/>
    <n v="0"/>
    <n v="0"/>
    <n v="0"/>
    <n v="0"/>
    <n v="0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1"/>
    <s v="ELC"/>
    <s v="PP000694"/>
    <s v="PP000694"/>
    <s v="HI"/>
    <s v="G-1"/>
    <s v="S"/>
    <n v="0.11"/>
    <n v="0.11"/>
    <n v="0"/>
    <n v="0"/>
    <n v="0"/>
    <n v="0"/>
    <n v="0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1"/>
    <s v="ELSM"/>
    <s v="41030894"/>
    <s v="41030894"/>
    <s v="HI"/>
    <s v="DRESS 1"/>
    <s v="S"/>
    <n v="0.11"/>
    <n v="9.2999999999999999E-2"/>
    <n v="13.452999999999999"/>
    <n v="51.121000000000002"/>
    <n v="64.573999999999998"/>
    <n v="4"/>
    <n v="648"/>
    <n v="2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64.573999999999998"/>
    <n v="6.4573999999999993E-2"/>
    <m/>
    <n v="9.1666666666666667E-3"/>
    <n v="7.7499999999999999E-3"/>
    <n v="0.17599999999999999"/>
    <n v="0"/>
    <n v="19"/>
    <s v="BASE DE DATOS"/>
  </r>
  <r>
    <s v="19"/>
    <x v="1"/>
    <s v="ELSM"/>
    <s v="41030894"/>
    <s v="41030894"/>
    <s v="HI"/>
    <s v="DRESS 2"/>
    <s v="S"/>
    <n v="0.11"/>
    <n v="9.1999999999999998E-2"/>
    <n v="10.845000000000001"/>
    <n v="41.210999999999999"/>
    <n v="52.055999999999997"/>
    <n v="4"/>
    <n v="652"/>
    <n v="16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52.055999999999997"/>
    <n v="5.2055999999999998E-2"/>
    <m/>
    <n v="9.1666666666666667E-3"/>
    <n v="7.6666666666666662E-3"/>
    <n v="0.17599999999999999"/>
    <n v="0"/>
    <n v="19"/>
    <s v="BASE DE DATOS"/>
  </r>
  <r>
    <s v="19"/>
    <x v="1"/>
    <s v="ELNM"/>
    <s v="51023714"/>
    <s v="51023714"/>
    <s v="HI"/>
    <s v="G-2"/>
    <s v="S"/>
    <n v="7.4999999999999997E-2"/>
    <n v="7.4999999999999997E-2"/>
    <n v="9.7249999999999996"/>
    <n v="36.956000000000003"/>
    <n v="46.680999999999997"/>
    <n v="0"/>
    <n v="672"/>
    <n v="1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6.680999999999997"/>
    <n v="4.6681E-2"/>
    <m/>
    <n v="6.2499999999999995E-3"/>
    <n v="6.2499999999999995E-3"/>
    <n v="0.14299999999999999"/>
    <n v="7.1054273576010019E-15"/>
    <n v="55"/>
    <s v="BASE DE DATOS"/>
  </r>
  <r>
    <s v="19"/>
    <x v="1"/>
    <s v="ELNM"/>
    <s v="51023714"/>
    <s v="51023714"/>
    <s v="HI"/>
    <s v="G-1"/>
    <s v="S"/>
    <n v="7.0000000000000007E-2"/>
    <n v="7.0000000000000007E-2"/>
    <n v="8.6709999999999994"/>
    <n v="32.948999999999998"/>
    <n v="41.62"/>
    <n v="0"/>
    <n v="671.47"/>
    <n v="1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1.62"/>
    <n v="4.1619999999999997E-2"/>
    <m/>
    <n v="7.000000000000001E-3"/>
    <n v="7.000000000000001E-3"/>
    <n v="0.14299999999999999"/>
    <n v="0"/>
    <n v="55"/>
    <s v="BASE DE DATOS"/>
  </r>
  <r>
    <s v="19"/>
    <x v="1"/>
    <s v="ELNM"/>
    <s v="51001796"/>
    <s v="51001796"/>
    <s v="HI"/>
    <s v="Grupo 1"/>
    <s v="S"/>
    <n v="0.55000000000000004"/>
    <n v="0.52"/>
    <n v="54.801000000000002"/>
    <n v="208.24199999999999"/>
    <n v="263.04300000000001"/>
    <n v="0"/>
    <n v="657.44"/>
    <n v="4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63.04300000000001"/>
    <n v="0.26304300000000003"/>
    <m/>
    <n v="0.05"/>
    <n v="4.7272727272727272E-2"/>
    <n v="1.39"/>
    <n v="0"/>
    <n v="55"/>
    <s v="BASE DE DATOS"/>
  </r>
  <r>
    <s v="19"/>
    <x v="1"/>
    <s v="ELNM"/>
    <s v="51001796"/>
    <s v="51001796"/>
    <s v="HI"/>
    <s v="Grupo 2"/>
    <s v="S"/>
    <n v="0.55000000000000004"/>
    <n v="0.52"/>
    <n v="49.625"/>
    <n v="188.57599999999999"/>
    <n v="238.20099999999999"/>
    <n v="0"/>
    <n v="480.55"/>
    <n v="4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38.20099999999999"/>
    <n v="0.238201"/>
    <m/>
    <n v="0.05"/>
    <n v="4.7272727272727272E-2"/>
    <n v="1.39"/>
    <n v="0"/>
    <n v="55"/>
    <s v="BASE DE DATOS"/>
  </r>
  <r>
    <s v="19"/>
    <x v="1"/>
    <s v="ELNM"/>
    <s v="31017393"/>
    <s v="31017393"/>
    <s v="HI"/>
    <s v="Grupo U.Gen.2"/>
    <s v="S"/>
    <n v="0.31"/>
    <n v="0.26"/>
    <n v="36.133000000000003"/>
    <n v="137.304"/>
    <n v="173.43700000000001"/>
    <n v="0"/>
    <n v="671.52"/>
    <n v="1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173.43700000000001"/>
    <n v="0.17343700000000001"/>
    <m/>
    <n v="3.875E-2"/>
    <n v="3.2500000000000001E-2"/>
    <n v="0.502"/>
    <n v="0"/>
    <n v="55"/>
    <s v="BASE DE DATOS"/>
  </r>
  <r>
    <s v="19"/>
    <x v="1"/>
    <s v="ELNM"/>
    <s v="41046494"/>
    <s v="41046494"/>
    <s v="HI"/>
    <s v="Grupo U.Gen 2"/>
    <s v="S"/>
    <n v="0.2"/>
    <n v="0.19500000000000001"/>
    <n v="12.39"/>
    <n v="51.58"/>
    <n v="63.97"/>
    <n v="0"/>
    <n v="634.2999999999999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63.97"/>
    <n v="6.3969999999999999E-2"/>
    <m/>
    <n v="1.6666666666666666E-2"/>
    <n v="1.6250000000000001E-2"/>
    <n v="0.91"/>
    <n v="0"/>
    <n v="55"/>
    <s v="BASE DE DATOS"/>
  </r>
  <r>
    <s v="19"/>
    <x v="1"/>
    <s v="ELNM"/>
    <s v="41046494"/>
    <s v="41046494"/>
    <s v="HI"/>
    <s v="Sulzer 1"/>
    <s v="S"/>
    <n v="0.81"/>
    <n v="0.78"/>
    <n v="57.81"/>
    <n v="146.13999999999999"/>
    <n v="203.95"/>
    <n v="0"/>
    <n v="669.1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203.95"/>
    <n v="0.20394999999999999"/>
    <m/>
    <n v="6.7500000000000004E-2"/>
    <n v="6.5000000000000002E-2"/>
    <n v="0.91"/>
    <n v="0"/>
    <n v="55"/>
    <s v="BASE DE DATOS"/>
  </r>
  <r>
    <s v="19"/>
    <x v="1"/>
    <s v="ELNM"/>
    <s v="31017493"/>
    <s v="31017493"/>
    <s v="HI"/>
    <s v="GRUPO 1"/>
    <s v="S"/>
    <n v="1.54"/>
    <n v="1.4970000000000001"/>
    <n v="158.29"/>
    <n v="718.45"/>
    <n v="876.74"/>
    <n v="0"/>
    <n v="624.45000000000005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876.74"/>
    <n v="0.87673999999999996"/>
    <m/>
    <n v="0.154"/>
    <n v="0.1497"/>
    <n v="2.9550000000000001"/>
    <n v="0"/>
    <n v="55"/>
    <s v="BASE DE DATOS"/>
  </r>
  <r>
    <s v="19"/>
    <x v="1"/>
    <s v="ELNM"/>
    <s v="31017493"/>
    <s v="31017493"/>
    <s v="HI"/>
    <s v="Grupo 2"/>
    <s v="S"/>
    <n v="1.5"/>
    <n v="1.4"/>
    <n v="24.32"/>
    <n v="128.63"/>
    <n v="152.94999999999999"/>
    <n v="0"/>
    <n v="254.3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152.94999999999999"/>
    <n v="0.15294999999999997"/>
    <m/>
    <n v="0.125"/>
    <n v="0.11666666666666665"/>
    <n v="2.9550000000000001"/>
    <n v="0"/>
    <n v="55"/>
    <s v="BASE DE DATOS"/>
  </r>
  <r>
    <s v="19"/>
    <x v="1"/>
    <s v="ELNM"/>
    <s v="41046294"/>
    <s v="41046294"/>
    <s v="HI"/>
    <s v="Grupo 1"/>
    <s v="S"/>
    <n v="0.33"/>
    <n v="0.33"/>
    <n v="42.921999999999997"/>
    <n v="163.102"/>
    <n v="206.024"/>
    <n v="0"/>
    <n v="670.31"/>
    <n v="3"/>
    <m/>
    <m/>
    <x v="1"/>
    <s v="ELNM41046294Grupo 1HI"/>
    <s v="Electro Norte Medio S. A. - Hidrandina"/>
    <s v="HIDRANDINA"/>
    <x v="5"/>
    <s v="C. H. Paucamarca (San Marcos)"/>
    <x v="171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SAN MARCOS"/>
    <s v="CHOCAN"/>
    <n v="0"/>
    <s v="Agua"/>
    <n v="0"/>
    <n v="0"/>
    <n v="0"/>
    <x v="1"/>
    <m/>
    <n v="206.024"/>
    <n v="0.20602400000000001"/>
    <m/>
    <n v="0.11"/>
    <n v="0.11"/>
    <n v="0.32"/>
    <n v="0"/>
    <n v="55"/>
    <s v="BASE DE DATOS"/>
  </r>
  <r>
    <s v="19"/>
    <x v="1"/>
    <s v="ELNM"/>
    <s v="31015193"/>
    <s v="31015193"/>
    <s v="HI"/>
    <s v="Grupo U.Gen.2"/>
    <s v="S"/>
    <n v="0.74"/>
    <n v="0.72"/>
    <n v="8.86"/>
    <n v="46.79"/>
    <n v="55.65"/>
    <n v="0"/>
    <n v="140.30000000000001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55.65"/>
    <n v="5.5649999999999998E-2"/>
    <m/>
    <n v="7.3999999999999996E-2"/>
    <n v="7.1999999999999995E-2"/>
    <n v="0.94799999999999995"/>
    <n v="0"/>
    <n v="55"/>
    <s v="BASE DE DATOS"/>
  </r>
  <r>
    <s v="19"/>
    <x v="1"/>
    <s v="ELNM"/>
    <s v="31015193"/>
    <s v="31015193"/>
    <s v="HI"/>
    <s v="Grupo U.Gen.3"/>
    <s v="S"/>
    <n v="0.55000000000000004"/>
    <n v="0.5"/>
    <n v="8.86"/>
    <n v="47.94"/>
    <n v="56.8"/>
    <n v="0"/>
    <n v="140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56.8"/>
    <n v="5.6799999999999996E-2"/>
    <m/>
    <n v="5.5000000000000007E-2"/>
    <n v="0.05"/>
    <n v="0.94799999999999995"/>
    <n v="0"/>
    <n v="55"/>
    <s v="BASE DE DATOS"/>
  </r>
  <r>
    <s v="19"/>
    <x v="1"/>
    <s v="ELNM"/>
    <s v="31016893"/>
    <s v="31016893"/>
    <s v="HI"/>
    <s v="Grupo U.Gen.2"/>
    <s v="S"/>
    <n v="0.28999999999999998"/>
    <n v="0.28999999999999998"/>
    <n v="37.805"/>
    <n v="143.65899999999999"/>
    <n v="181.464"/>
    <n v="0"/>
    <n v="633.29999999999995"/>
    <n v="8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181.464"/>
    <n v="0.18146399999999999"/>
    <m/>
    <n v="2.8999999999999998E-2"/>
    <n v="2.8999999999999998E-2"/>
    <n v="0.56799999999999995"/>
    <n v="0"/>
    <n v="55"/>
    <s v="BASE DE DATOS"/>
  </r>
  <r>
    <s v="19"/>
    <x v="1"/>
    <s v="ELNM"/>
    <s v="41046094"/>
    <s v="41046094"/>
    <s v="HI"/>
    <s v="Ansaldo 1"/>
    <s v="S"/>
    <n v="0.55000000000000004"/>
    <n v="0.5"/>
    <n v="37.335000000000001"/>
    <n v="149.34"/>
    <n v="186.67500000000001"/>
    <n v="0"/>
    <n v="413.2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186.67500000000001"/>
    <n v="0.18667500000000001"/>
    <m/>
    <n v="0.05"/>
    <n v="4.5454545454545456E-2"/>
    <n v="0.95099999999999996"/>
    <n v="0"/>
    <n v="55"/>
    <s v="BASE DE DATOS"/>
  </r>
  <r>
    <s v="19"/>
    <x v="1"/>
    <s v="ELNM"/>
    <s v="41046094"/>
    <s v="41046094"/>
    <s v="HI"/>
    <s v="Ansaldo 2"/>
    <s v="S"/>
    <n v="0.55000000000000004"/>
    <n v="0.5"/>
    <n v="20.161000000000001"/>
    <n v="80.644000000000005"/>
    <n v="100.80500000000001"/>
    <n v="0"/>
    <n v="201.38"/>
    <n v="0"/>
    <m/>
    <m/>
    <x v="1"/>
    <s v="ELNM41046094Ansaldo 2HI"/>
    <s v="Electro Norte Medio S. A. - Hidrandina"/>
    <s v="HIDRANDINA"/>
    <x v="5"/>
    <s v="C. H. Tarabamba"/>
    <x v="174"/>
    <s v="HI"/>
    <x v="1"/>
    <s v="Ansaldo 2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100.80500000000001"/>
    <n v="0.10080500000000001"/>
    <m/>
    <n v="0.13750000000000001"/>
    <n v="0.125"/>
    <n v="0.95099999999999996"/>
    <n v="0"/>
    <n v="55"/>
    <s v="BASE DE DATOS"/>
  </r>
  <r>
    <s v="19"/>
    <x v="1"/>
    <s v="ELNM"/>
    <s v="41028394"/>
    <s v="41028394"/>
    <s v="HI"/>
    <s v="Grupo 3"/>
    <s v="S"/>
    <n v="0.2"/>
    <n v="0.2"/>
    <n v="17.542000000000002"/>
    <n v="70.168000000000006"/>
    <n v="87.71"/>
    <n v="0"/>
    <n v="619.24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87.71"/>
    <n v="8.7709999999999996E-2"/>
    <m/>
    <n v="2.2222222222222223E-2"/>
    <n v="2.2222222222222223E-2"/>
    <n v="0.17599999999999999"/>
    <n v="1.4210854715202004E-14"/>
    <n v="55"/>
    <s v="BASE DE DATOS"/>
  </r>
  <r>
    <s v="19"/>
    <x v="1"/>
    <s v="ELOR"/>
    <s v="31078697"/>
    <s v="31078697"/>
    <s v="HI"/>
    <s v="Turbina 1"/>
    <s v="S"/>
    <n v="2.8370000000000002"/>
    <n v="2.6"/>
    <n v="256.17899999999997"/>
    <n v="1061.7929999999999"/>
    <n v="1317.972"/>
    <n v="11.73"/>
    <n v="654.83000000000004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317.972"/>
    <n v="1.3179719999999999"/>
    <m/>
    <n v="0.23641666666666669"/>
    <n v="0.21666666666666667"/>
    <n v="4.3949999999999996"/>
    <n v="-2.2737367544323206E-13"/>
    <n v="20"/>
    <s v="BASE DE DATOS"/>
  </r>
  <r>
    <s v="19"/>
    <x v="1"/>
    <s v="ELOR"/>
    <s v="31078697"/>
    <s v="31078697"/>
    <s v="HI"/>
    <s v="Turbina 2"/>
    <s v="S"/>
    <n v="2.8370000000000002"/>
    <n v="2.6"/>
    <n v="267.41800000000001"/>
    <n v="1168.9079999999999"/>
    <n v="1436.326"/>
    <n v="0"/>
    <n v="671.83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436.326"/>
    <n v="1.436326"/>
    <m/>
    <n v="0.23641666666666669"/>
    <n v="0.21666666666666667"/>
    <n v="4.3949999999999996"/>
    <n v="0"/>
    <n v="20"/>
    <s v="BASE DE DATOS"/>
  </r>
  <r>
    <s v="19"/>
    <x v="1"/>
    <s v="ELOR"/>
    <s v="31078897"/>
    <s v="31078897"/>
    <s v="HI"/>
    <s v="Turbina 1"/>
    <s v="S"/>
    <n v="1.59"/>
    <n v="1.45"/>
    <n v="153.476"/>
    <n v="709.61800000000005"/>
    <n v="863.09400000000005"/>
    <n v="0"/>
    <n v="648.41999999999996"/>
    <n v="23.58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863.09400000000005"/>
    <n v="0.86309400000000003"/>
    <m/>
    <n v="0.13250000000000001"/>
    <n v="0.12083333333333333"/>
    <n v="2.6850000000000001"/>
    <n v="0"/>
    <n v="20"/>
    <s v="BASE DE DATOS"/>
  </r>
  <r>
    <s v="19"/>
    <x v="1"/>
    <s v="ELOR"/>
    <s v="31078897"/>
    <s v="31078897"/>
    <s v="HI"/>
    <s v="Turbina 2"/>
    <s v="S"/>
    <n v="1.59"/>
    <n v="1.45"/>
    <n v="143.327"/>
    <n v="660.24599999999998"/>
    <n v="803.57299999999998"/>
    <n v="0"/>
    <n v="648.72"/>
    <n v="23.28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803.57299999999998"/>
    <n v="0.80357299999999998"/>
    <m/>
    <n v="0.13250000000000001"/>
    <n v="0.12083333333333333"/>
    <n v="2.6850000000000001"/>
    <n v="0"/>
    <n v="20"/>
    <s v="BASE DE DATOS"/>
  </r>
  <r>
    <s v="19"/>
    <x v="1"/>
    <s v="ELOR"/>
    <s v="31077997"/>
    <s v="31077997"/>
    <s v="HI"/>
    <s v="Turbina 1"/>
    <s v="S"/>
    <n v="1.2529999999999999"/>
    <n v="1.1499999999999999"/>
    <n v="145.803"/>
    <n v="459.90600000000001"/>
    <n v="605.70899999999995"/>
    <n v="1.2"/>
    <n v="670.8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05.70899999999995"/>
    <n v="0.60570899999999994"/>
    <m/>
    <n v="0.10441666666666666"/>
    <n v="9.5833333333333326E-2"/>
    <n v="4.4630000000000001"/>
    <n v="1.1368683772161603E-13"/>
    <n v="20"/>
    <s v="BASE DE DATOS"/>
  </r>
  <r>
    <s v="19"/>
    <x v="1"/>
    <s v="ELOR"/>
    <s v="31077997"/>
    <s v="31077997"/>
    <s v="HI"/>
    <s v="Turbina 2"/>
    <s v="S"/>
    <n v="1.2529999999999999"/>
    <n v="1.1499999999999999"/>
    <n v="141.37"/>
    <n v="447.49200000000002"/>
    <n v="588.86199999999997"/>
    <n v="1.4"/>
    <n v="670.6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88.86199999999997"/>
    <n v="0.588862"/>
    <m/>
    <n v="0.10441666666666666"/>
    <n v="9.5833333333333326E-2"/>
    <n v="4.4630000000000001"/>
    <n v="1.1368683772161603E-13"/>
    <n v="20"/>
    <s v="BASE DE DATOS"/>
  </r>
  <r>
    <s v="19"/>
    <x v="1"/>
    <s v="ELOR"/>
    <s v="31077997"/>
    <s v="31077997"/>
    <s v="HI"/>
    <s v="Turbina 3"/>
    <s v="S"/>
    <n v="1.2529999999999999"/>
    <n v="1.1499999999999999"/>
    <n v="85.468999999999994"/>
    <n v="332.04199999999997"/>
    <n v="417.51100000000002"/>
    <n v="23"/>
    <n v="541.30999999999995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417.51100000000002"/>
    <n v="0.41751100000000002"/>
    <m/>
    <n v="0.10441666666666666"/>
    <n v="9.5833333333333326E-2"/>
    <n v="4.4630000000000001"/>
    <n v="-5.6843418860808015E-14"/>
    <n v="20"/>
    <s v="BASE DE DATOS"/>
  </r>
  <r>
    <s v="19"/>
    <x v="1"/>
    <s v="ELOR"/>
    <s v="31077997"/>
    <s v="31077997"/>
    <s v="HI"/>
    <s v="Turbina 4"/>
    <s v="S"/>
    <n v="1.2529999999999999"/>
    <n v="1.1499999999999999"/>
    <n v="141.172"/>
    <n v="471.76400000000001"/>
    <n v="612.93600000000004"/>
    <n v="2.2000000000000002"/>
    <n v="669.81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12.93600000000004"/>
    <n v="0.61293600000000004"/>
    <m/>
    <n v="0.10441666666666666"/>
    <n v="9.5833333333333326E-2"/>
    <n v="4.4630000000000001"/>
    <n v="0"/>
    <n v="20"/>
    <s v="BASE DE DATOS"/>
  </r>
  <r>
    <s v="19"/>
    <x v="1"/>
    <s v="ELOR"/>
    <s v="41027393"/>
    <s v="41027393"/>
    <s v="HI"/>
    <s v="T-1"/>
    <s v="S"/>
    <n v="0.2"/>
    <n v="0.18"/>
    <n v="17.838000000000001"/>
    <n v="83.91"/>
    <n v="101.748"/>
    <n v="0"/>
    <n v="621.21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01.748"/>
    <n v="0.10174800000000001"/>
    <m/>
    <n v="1.6666666666666666E-2"/>
    <n v="1.4999999999999999E-2"/>
    <n v="0.376"/>
    <n v="-1.4210854715202004E-14"/>
    <n v="20"/>
    <s v="BASE DE DATOS"/>
  </r>
  <r>
    <s v="19"/>
    <x v="1"/>
    <s v="ELOR"/>
    <s v="41027393"/>
    <s v="41027393"/>
    <s v="HI"/>
    <s v="T-2"/>
    <s v="S"/>
    <n v="0.2"/>
    <n v="0.18"/>
    <n v="19.224"/>
    <n v="90.903000000000006"/>
    <n v="110.127"/>
    <n v="0"/>
    <n v="617.65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10.127"/>
    <n v="0.11012699999999999"/>
    <m/>
    <n v="1.6666666666666666E-2"/>
    <n v="1.4999999999999999E-2"/>
    <n v="0.376"/>
    <n v="1.4210854715202004E-14"/>
    <n v="20"/>
    <s v="BASE DE DATOS"/>
  </r>
  <r>
    <s v="19"/>
    <x v="1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1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1"/>
    <s v="ELOR"/>
    <s v="31024193"/>
    <s v="31024193"/>
    <s v="HI"/>
    <s v="1"/>
    <s v="S"/>
    <n v="3.3"/>
    <n v="3.3"/>
    <n v="378.04500000000002"/>
    <n v="1713.61"/>
    <n v="2091.6550000000002"/>
    <n v="2"/>
    <n v="669.26"/>
    <n v="3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091.6550000000002"/>
    <n v="2.0916550000000003"/>
    <m/>
    <n v="0.27499999999999997"/>
    <n v="0.27499999999999997"/>
    <n v="8.359"/>
    <n v="-4.5474735088646412E-13"/>
    <n v="20"/>
    <s v="BASE DE DATOS"/>
  </r>
  <r>
    <s v="19"/>
    <x v="1"/>
    <s v="ELOR"/>
    <s v="31024193"/>
    <s v="31024193"/>
    <s v="HI"/>
    <s v="2"/>
    <s v="S"/>
    <n v="3.3"/>
    <n v="3.3"/>
    <n v="372.34399999999999"/>
    <n v="1688.59"/>
    <n v="2060.9340000000002"/>
    <n v="5"/>
    <n v="663.93"/>
    <n v="4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060.9340000000002"/>
    <n v="2.060934"/>
    <m/>
    <n v="0.27499999999999997"/>
    <n v="0.27499999999999997"/>
    <n v="8.359"/>
    <n v="-4.5474735088646412E-13"/>
    <n v="20"/>
    <s v="BASE DE DATOS"/>
  </r>
  <r>
    <s v="19"/>
    <x v="1"/>
    <s v="ELOR"/>
    <s v="31024193"/>
    <s v="31024193"/>
    <s v="HI"/>
    <s v="3"/>
    <s v="S"/>
    <n v="2.5"/>
    <n v="2"/>
    <n v="199.87799999999999"/>
    <n v="905.00900000000001"/>
    <n v="1104.8869999999999"/>
    <n v="2"/>
    <n v="663.78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104.8869999999999"/>
    <n v="1.104887"/>
    <m/>
    <n v="0.20833333333333334"/>
    <n v="0.16666666666666666"/>
    <n v="8.359"/>
    <n v="0"/>
    <n v="20"/>
    <s v="BASE DE DATOS"/>
  </r>
  <r>
    <s v="19"/>
    <x v="1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1"/>
    <s v="ELOR"/>
    <s v="31024293"/>
    <s v="31024293"/>
    <s v="HI"/>
    <s v="G2"/>
    <s v="S"/>
    <n v="0.4"/>
    <n v="0.25"/>
    <n v="26.036000000000001"/>
    <n v="13.872"/>
    <n v="39.908000000000001"/>
    <n v="5"/>
    <n v="158.30000000000001"/>
    <n v="0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39.908000000000001"/>
    <n v="3.9907999999999999E-2"/>
    <m/>
    <n v="3.6363636363636369E-2"/>
    <n v="2.2727272727272728E-2"/>
    <n v="0.252"/>
    <n v="0"/>
    <n v="20"/>
    <s v="BASE DE DATOS"/>
  </r>
  <r>
    <s v="19"/>
    <x v="1"/>
    <s v="ELPU"/>
    <s v="51015199"/>
    <s v="51015199"/>
    <s v="HI"/>
    <s v="BOVING 1"/>
    <s v="S"/>
    <n v="1.5"/>
    <n v="1.2"/>
    <n v="102.401"/>
    <n v="344.46100000000001"/>
    <n v="446.86200000000002"/>
    <n v="0"/>
    <n v="537.16999999999996"/>
    <n v="182.83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446.86200000000002"/>
    <n v="0.44686200000000004"/>
    <m/>
    <n v="0.125"/>
    <n v="9.9999999999999992E-2"/>
    <n v="3.427"/>
    <n v="0"/>
    <n v="21"/>
    <s v="BASE DE DATOS"/>
  </r>
  <r>
    <s v="19"/>
    <x v="1"/>
    <s v="ELPU"/>
    <s v="51015199"/>
    <s v="51015199"/>
    <s v="HI"/>
    <s v="BOVING 2"/>
    <s v="S"/>
    <n v="1.5"/>
    <n v="1.2"/>
    <n v="131.72200000000001"/>
    <n v="474.666"/>
    <n v="606.38800000000003"/>
    <n v="0"/>
    <n v="651"/>
    <n v="69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06.38800000000003"/>
    <n v="0.60638800000000004"/>
    <m/>
    <n v="0.125"/>
    <n v="9.9999999999999992E-2"/>
    <n v="3.427"/>
    <n v="0"/>
    <n v="21"/>
    <s v="BASE DE DATOS"/>
  </r>
  <r>
    <s v="19"/>
    <x v="1"/>
    <s v="ELPU"/>
    <s v="51015199"/>
    <s v="51015199"/>
    <s v="HI"/>
    <s v="HYHC"/>
    <s v="S"/>
    <n v="1.5"/>
    <n v="1.29"/>
    <n v="56.802"/>
    <n v="178.87899999999999"/>
    <n v="235.68100000000001"/>
    <n v="0"/>
    <n v="265"/>
    <n v="455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235.68100000000001"/>
    <n v="0.235681"/>
    <m/>
    <n v="0.125"/>
    <n v="0.1075"/>
    <n v="3.427"/>
    <n v="-2.8421709430404007E-14"/>
    <n v="21"/>
    <s v="BASE DE DATOS"/>
  </r>
  <r>
    <s v="19"/>
    <x v="1"/>
    <s v="ELSE"/>
    <s v="33008600"/>
    <s v="33008600"/>
    <s v="HI"/>
    <s v="Grupo 1"/>
    <s v="S"/>
    <n v="0.59199999999999997"/>
    <n v="0.55000000000000004"/>
    <n v="75.459999999999994"/>
    <n v="286.75"/>
    <n v="362.21"/>
    <n v="6"/>
    <n v="662.25"/>
    <n v="3.7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62.21"/>
    <n v="0.36220999999999998"/>
    <m/>
    <n v="4.9166666666666664E-2"/>
    <n v="4.5833333333333337E-2"/>
    <n v="1.5549999999999999"/>
    <n v="0"/>
    <n v="22"/>
    <s v="BASE DE DATOS"/>
  </r>
  <r>
    <s v="19"/>
    <x v="1"/>
    <s v="ELSE"/>
    <s v="33008600"/>
    <s v="33008600"/>
    <s v="HI"/>
    <s v="Grupo 2"/>
    <s v="S"/>
    <n v="0.59199999999999997"/>
    <n v="0.52400000000000002"/>
    <n v="74.852999999999994"/>
    <n v="284.44200000000001"/>
    <n v="359.29500000000002"/>
    <n v="6"/>
    <n v="659"/>
    <n v="7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59.29500000000002"/>
    <n v="0.35929500000000003"/>
    <m/>
    <n v="4.9166666666666664E-2"/>
    <n v="4.3333333333333335E-2"/>
    <n v="1.5549999999999999"/>
    <n v="0"/>
    <n v="22"/>
    <s v="BASE DE DATOS"/>
  </r>
  <r>
    <s v="19"/>
    <x v="1"/>
    <s v="ELSE"/>
    <s v="33008600"/>
    <s v="33008600"/>
    <s v="HI"/>
    <s v="Grupo 3"/>
    <s v="S"/>
    <n v="0.42"/>
    <n v="0.4"/>
    <n v="55.430999999999997"/>
    <n v="210.637"/>
    <n v="266.06799999999998"/>
    <n v="6"/>
    <n v="659"/>
    <n v="7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66.06799999999998"/>
    <n v="0.26606799999999997"/>
    <m/>
    <n v="3.6666666666666667E-2"/>
    <n v="3.3333333333333333E-2"/>
    <n v="1.5549999999999999"/>
    <n v="0"/>
    <n v="22"/>
    <s v="BASE DE DATOS"/>
  </r>
  <r>
    <s v="19"/>
    <x v="1"/>
    <s v="ELSE"/>
    <s v="33007600"/>
    <s v="33007600"/>
    <s v="HI"/>
    <s v="Grupo 1"/>
    <s v="S"/>
    <n v="0.96599999999999997"/>
    <n v="0.95"/>
    <n v="131.28899999999999"/>
    <n v="498.9"/>
    <n v="630.18899999999996"/>
    <n v="0"/>
    <n v="672"/>
    <n v="0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30.18899999999996"/>
    <n v="0.630189"/>
    <m/>
    <n v="8.0833333333333326E-2"/>
    <n v="7.9166666666666663E-2"/>
    <n v="1.92"/>
    <n v="0"/>
    <n v="22"/>
    <s v="BASE DE DATOS"/>
  </r>
  <r>
    <s v="19"/>
    <x v="1"/>
    <s v="ELSE"/>
    <s v="33007600"/>
    <s v="33007600"/>
    <s v="HI"/>
    <s v="Grupo 2"/>
    <s v="S"/>
    <n v="0.96599999999999997"/>
    <n v="0.95"/>
    <n v="131.858"/>
    <n v="501.06"/>
    <n v="632.91800000000001"/>
    <n v="0"/>
    <n v="672"/>
    <n v="0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32.91800000000001"/>
    <n v="0.63291799999999998"/>
    <m/>
    <n v="8.0833333333333326E-2"/>
    <n v="7.9166666666666663E-2"/>
    <n v="1.92"/>
    <n v="0"/>
    <n v="22"/>
    <s v="BASE DE DATOS"/>
  </r>
  <r>
    <s v="19"/>
    <x v="1"/>
    <s v="ELSE"/>
    <s v="33006600"/>
    <s v="33006600"/>
    <s v="HI"/>
    <s v="Grupo 1"/>
    <s v="S"/>
    <n v="0.16"/>
    <n v="0.14000000000000001"/>
    <n v="17.446000000000002"/>
    <n v="66.296999999999997"/>
    <n v="83.742999999999995"/>
    <n v="8"/>
    <n v="650.5"/>
    <n v="13.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83.742999999999995"/>
    <n v="8.3742999999999998E-2"/>
    <m/>
    <n v="1.3333333333333334E-2"/>
    <n v="1.1666666666666667E-2"/>
    <n v="0.63100000000000001"/>
    <n v="0"/>
    <n v="22"/>
    <s v="BASE DE DATOS"/>
  </r>
  <r>
    <s v="19"/>
    <x v="1"/>
    <s v="ELSE"/>
    <s v="33006600"/>
    <s v="33006600"/>
    <s v="HI"/>
    <s v="Grupo 2"/>
    <s v="S"/>
    <n v="0.42"/>
    <n v="0.41"/>
    <n v="50.381999999999998"/>
    <n v="191.452"/>
    <n v="241.834"/>
    <n v="8"/>
    <n v="643.5"/>
    <n v="20.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41.834"/>
    <n v="0.24183399999999999"/>
    <m/>
    <n v="3.4999999999999996E-2"/>
    <n v="3.4166666666666665E-2"/>
    <n v="0.63100000000000001"/>
    <n v="0"/>
    <n v="22"/>
    <s v="BASE DE DATOS"/>
  </r>
  <r>
    <s v="19"/>
    <x v="1"/>
    <s v="ELSE"/>
    <s v="33010600"/>
    <s v="33010600"/>
    <s v="HI"/>
    <s v="Pelton"/>
    <s v="S"/>
    <n v="1.6"/>
    <n v="1.5"/>
    <n v="77.597999999999999"/>
    <n v="294.87299999999999"/>
    <n v="372.471"/>
    <n v="0"/>
    <n v="671.5"/>
    <n v="0.5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372.471"/>
    <n v="0.372471"/>
    <m/>
    <n v="0.13333333333333333"/>
    <n v="0.125"/>
    <n v="3.05"/>
    <n v="0"/>
    <n v="22"/>
    <s v="BASE DE DATOS"/>
  </r>
  <r>
    <s v="19"/>
    <x v="1"/>
    <s v="ELSE"/>
    <s v="33010600"/>
    <s v="33010600"/>
    <s v="HI"/>
    <s v="Pelton 2"/>
    <s v="S"/>
    <n v="1.6"/>
    <n v="1.5"/>
    <n v="187.62200000000001"/>
    <n v="712.96600000000001"/>
    <n v="900.58799999999997"/>
    <n v="0"/>
    <n v="665.75"/>
    <n v="6.25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900.58799999999997"/>
    <n v="0.90058799999999994"/>
    <m/>
    <n v="0.13333333333333333"/>
    <n v="0.125"/>
    <n v="3.05"/>
    <n v="0"/>
    <n v="22"/>
    <s v="BASE DE DATOS"/>
  </r>
  <r>
    <s v="19"/>
    <x v="1"/>
    <s v="ELSE"/>
    <s v="33009600"/>
    <s v="33009600"/>
    <s v="HI"/>
    <s v="Francis I"/>
    <s v="S"/>
    <n v="0.2"/>
    <n v="0.2"/>
    <n v="17.905000000000001"/>
    <n v="68.037999999999997"/>
    <n v="85.942999999999998"/>
    <n v="168"/>
    <n v="494.5"/>
    <n v="9.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85.942999999999998"/>
    <n v="8.5942999999999992E-2"/>
    <m/>
    <n v="1.6666666666666666E-2"/>
    <n v="1.6666666666666666E-2"/>
    <n v="0.38200000000000001"/>
    <n v="0"/>
    <n v="22"/>
    <s v="BASE DE DATOS"/>
  </r>
  <r>
    <s v="19"/>
    <x v="1"/>
    <s v="ELSE"/>
    <s v="33009600"/>
    <s v="33009600"/>
    <s v="HI"/>
    <s v="Francis II"/>
    <s v="S"/>
    <n v="0.2"/>
    <n v="0.2"/>
    <n v="17.780999999999999"/>
    <n v="67.567999999999998"/>
    <n v="85.349000000000004"/>
    <n v="168"/>
    <n v="495"/>
    <n v="9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85.349000000000004"/>
    <n v="8.5349000000000008E-2"/>
    <m/>
    <n v="1.6666666666666666E-2"/>
    <n v="1.6666666666666666E-2"/>
    <n v="0.38200000000000001"/>
    <n v="-1.4210854715202004E-14"/>
    <n v="22"/>
    <s v="BASE DE DATOS"/>
  </r>
  <r>
    <s v="19"/>
    <x v="1"/>
    <s v="ELSE"/>
    <s v="51016902"/>
    <s v="51016902"/>
    <s v="HI"/>
    <s v="Francis I"/>
    <s v="S"/>
    <n v="0.1"/>
    <n v="0.1"/>
    <n v="4.7679999999999998"/>
    <n v="18.117000000000001"/>
    <n v="22.885000000000002"/>
    <n v="0"/>
    <n v="298"/>
    <n v="374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22.885000000000002"/>
    <n v="2.2885000000000003E-2"/>
    <m/>
    <n v="9.1666666666666667E-3"/>
    <n v="8.3333333333333332E-3"/>
    <n v="0.22"/>
    <n v="0"/>
    <n v="22"/>
    <s v="BASE DE DATOS"/>
  </r>
  <r>
    <s v="19"/>
    <x v="1"/>
    <s v="ELSE"/>
    <s v="51016902"/>
    <s v="51016902"/>
    <s v="HI"/>
    <s v="Francis II"/>
    <s v="S"/>
    <n v="0.1"/>
    <n v="0.1"/>
    <n v="16.282"/>
    <n v="61.872"/>
    <n v="78.153999999999996"/>
    <n v="0"/>
    <n v="644.25"/>
    <n v="27.7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78.153999999999996"/>
    <n v="7.8154000000000001E-2"/>
    <m/>
    <n v="0.01"/>
    <n v="8.3333333333333332E-3"/>
    <n v="0.22"/>
    <n v="0"/>
    <n v="22"/>
    <s v="BASE DE DATOS"/>
  </r>
  <r>
    <s v="19"/>
    <x v="1"/>
    <s v="ELSE"/>
    <s v="51013098"/>
    <s v="51013098"/>
    <s v="HI"/>
    <s v="Grupo 1"/>
    <s v="S"/>
    <n v="0.5"/>
    <n v="0.5"/>
    <n v="58.045999999999999"/>
    <n v="220.57400000000001"/>
    <n v="278.62"/>
    <n v="0"/>
    <n v="653.25"/>
    <n v="18.7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78.62"/>
    <n v="0.27861999999999998"/>
    <m/>
    <n v="4.1666666666666664E-2"/>
    <n v="4.1666666666666664E-2"/>
    <n v="1.49"/>
    <n v="0"/>
    <n v="22"/>
    <s v="BASE DE DATOS"/>
  </r>
  <r>
    <s v="19"/>
    <x v="1"/>
    <s v="ELSE"/>
    <s v="51013098"/>
    <s v="51013098"/>
    <s v="HI"/>
    <s v="Grupo 2"/>
    <s v="S"/>
    <n v="0.5"/>
    <n v="0.5"/>
    <n v="63.21"/>
    <n v="240.19499999999999"/>
    <n v="303.40499999999997"/>
    <n v="0"/>
    <n v="654"/>
    <n v="18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03.40499999999997"/>
    <n v="0.30340499999999998"/>
    <m/>
    <n v="4.1666666666666664E-2"/>
    <n v="4.1666666666666664E-2"/>
    <n v="1.49"/>
    <n v="0"/>
    <n v="22"/>
    <s v="BASE DE DATOS"/>
  </r>
  <r>
    <s v="19"/>
    <x v="1"/>
    <s v="ELSE"/>
    <s v="51013098"/>
    <s v="51013098"/>
    <s v="HI"/>
    <s v="Grupo 3"/>
    <s v="S"/>
    <n v="0.5"/>
    <n v="0.4"/>
    <n v="28.65"/>
    <n v="108.87"/>
    <n v="137.52000000000001"/>
    <n v="0"/>
    <n v="568"/>
    <n v="104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137.52000000000001"/>
    <n v="0.13752"/>
    <m/>
    <n v="4.1666666666666664E-2"/>
    <n v="3.3333333333333333E-2"/>
    <n v="1.49"/>
    <n v="0"/>
    <n v="22"/>
    <s v="BASE DE DATOS"/>
  </r>
  <r>
    <s v="19"/>
    <x v="1"/>
    <s v="ELSE"/>
    <s v="00400000"/>
    <s v="00400000"/>
    <s v="HI"/>
    <s v="Grupo 1"/>
    <s v="S"/>
    <n v="0.312"/>
    <n v="0.28999999999999998"/>
    <n v="37.481999999999999"/>
    <n v="142.43299999999999"/>
    <n v="179.91499999999999"/>
    <n v="0"/>
    <n v="672"/>
    <n v="0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9.91499999999999"/>
    <n v="0.17991499999999999"/>
    <m/>
    <n v="2.5833333333333333E-2"/>
    <n v="2.4166666666666666E-2"/>
    <n v="1.1599999999999999"/>
    <n v="0"/>
    <n v="22"/>
    <s v="BASE DE DATOS"/>
  </r>
  <r>
    <s v="19"/>
    <x v="1"/>
    <s v="ELSE"/>
    <s v="00400000"/>
    <s v="00400000"/>
    <s v="HI"/>
    <s v="Grupo 2"/>
    <s v="S"/>
    <n v="0.312"/>
    <n v="0.27"/>
    <n v="34.454999999999998"/>
    <n v="130.92699999999999"/>
    <n v="165.38200000000001"/>
    <n v="0"/>
    <n v="672"/>
    <n v="0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65.38200000000001"/>
    <n v="0.165382"/>
    <m/>
    <n v="2.5833333333333333E-2"/>
    <n v="2.2500000000000003E-2"/>
    <n v="1.1599999999999999"/>
    <n v="0"/>
    <n v="22"/>
    <s v="BASE DE DATOS"/>
  </r>
  <r>
    <s v="19"/>
    <x v="1"/>
    <s v="ELSE"/>
    <s v="00400000"/>
    <s v="00400000"/>
    <s v="HI"/>
    <s v="Grupo 3"/>
    <s v="S"/>
    <n v="0.41599999999999998"/>
    <n v="0.41"/>
    <n v="57.573999999999998"/>
    <n v="218.78200000000001"/>
    <n v="276.35599999999999"/>
    <n v="0"/>
    <n v="672"/>
    <n v="0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76.35599999999999"/>
    <n v="0.27635599999999999"/>
    <m/>
    <n v="3.4999999999999996E-2"/>
    <n v="3.4166666666666665E-2"/>
    <n v="1.1599999999999999"/>
    <n v="0"/>
    <n v="22"/>
    <s v="BASE DE DATOS"/>
  </r>
  <r>
    <s v="19"/>
    <x v="1"/>
    <s v="ASLCHA"/>
    <s v="0001021"/>
    <s v="0001021"/>
    <s v="HI"/>
    <s v="G1"/>
    <s v="S"/>
    <n v="3"/>
    <n v="1.1499999999999999"/>
    <n v="89.393000000000001"/>
    <n v="393.70499999999998"/>
    <n v="483.09800000000001"/>
    <n v="0"/>
    <n v="450.5"/>
    <n v="269.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483.09800000000001"/>
    <n v="0.48309800000000003"/>
    <m/>
    <n v="0.25"/>
    <n v="9.5833333333333326E-2"/>
    <n v="1.214"/>
    <n v="-5.6843418860808015E-14"/>
    <n v="5"/>
    <s v="BASE DE DATOS"/>
  </r>
  <r>
    <s v="19"/>
    <x v="1"/>
    <s v="VILLAC"/>
    <s v="00300344"/>
    <s v="00300344"/>
    <s v="HI"/>
    <s v="G-1"/>
    <s v="S"/>
    <n v="1.67"/>
    <n v="1.417"/>
    <n v="73.641000000000005"/>
    <n v="330.38499999999999"/>
    <n v="404.02600000000001"/>
    <n v="289.52"/>
    <n v="427.1"/>
    <n v="3.38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404.02600000000001"/>
    <n v="0.404026"/>
    <m/>
    <n v="0.13916666666666666"/>
    <n v="9.4083333333333338E-2"/>
    <n v="1.462"/>
    <n v="0"/>
    <n v="15"/>
    <s v="BASE DE DATOS"/>
  </r>
  <r>
    <s v="19"/>
    <x v="0"/>
    <s v="VILLAC"/>
    <s v="00300344"/>
    <s v="00300344"/>
    <s v="HI"/>
    <s v="G-1"/>
    <s v="S"/>
    <n v="1.67"/>
    <n v="1.24"/>
    <n v="117.258"/>
    <n v="541.66899999999998"/>
    <n v="658.92700000000002"/>
    <n v="49.9"/>
    <n v="670.1"/>
    <n v="0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58.92700000000002"/>
    <n v="0.65892700000000004"/>
    <m/>
    <n v="0.13916666666666666"/>
    <n v="9.4083333333333338E-2"/>
    <n v="1.462"/>
    <n v="0"/>
    <n v="15"/>
    <s v="BASE DE DATOS"/>
  </r>
  <r>
    <s v="19"/>
    <x v="1"/>
    <s v="SINERS"/>
    <s v="11048994"/>
    <s v="11048994"/>
    <s v="HI"/>
    <s v="G-1"/>
    <s v="S"/>
    <n v="6.3"/>
    <n v="6.3"/>
    <n v="753"/>
    <n v="2426"/>
    <n v="3179"/>
    <n v="6.78"/>
    <n v="664.56"/>
    <n v="0.67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3179"/>
    <n v="3.1789999999999998"/>
    <m/>
    <n v="0.52500000000000002"/>
    <n v="0.52500000000000002"/>
    <n v="6.218"/>
    <n v="0"/>
    <n v="76"/>
    <s v="BASE DE DATOS"/>
  </r>
  <r>
    <s v="19"/>
    <x v="1"/>
    <s v="SINERS"/>
    <s v="11048994"/>
    <s v="11048994"/>
    <s v="HI"/>
    <s v="G-2"/>
    <s v="S"/>
    <n v="6.3"/>
    <n v="6.3"/>
    <n v="428"/>
    <n v="2572"/>
    <n v="3000"/>
    <n v="4.1500000000000004"/>
    <n v="667.23"/>
    <n v="0.62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3000"/>
    <n v="3"/>
    <m/>
    <n v="0.52500000000000002"/>
    <n v="0.52500000000000002"/>
    <n v="6.218"/>
    <n v="0"/>
    <n v="76"/>
    <s v="BASE DE DATOS"/>
  </r>
  <r>
    <s v="19"/>
    <x v="1"/>
    <s v="SINERS"/>
    <s v="11048995"/>
    <s v="11048995"/>
    <s v="HI"/>
    <s v="G-1"/>
    <s v="S"/>
    <n v="8.1999999999999993"/>
    <n v="7.8"/>
    <n v="551.79999999999995"/>
    <n v="3651.7"/>
    <n v="4203.5"/>
    <n v="0"/>
    <n v="650.23"/>
    <n v="21.77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4203.5"/>
    <n v="4.2035"/>
    <m/>
    <n v="0.68333333333333324"/>
    <n v="0.65"/>
    <n v="7.5069999999999997"/>
    <n v="0"/>
    <n v="76"/>
    <s v="BASE DE DATOS"/>
  </r>
  <r>
    <s v="19"/>
    <x v="1"/>
    <s v="SINERS"/>
    <s v="11048995"/>
    <s v="11048995"/>
    <s v="HI"/>
    <s v="G-2"/>
    <s v="S"/>
    <n v="8.1999999999999993"/>
    <n v="7.8"/>
    <n v="508.6"/>
    <n v="3485.5"/>
    <n v="3994.1"/>
    <n v="0"/>
    <n v="631.63"/>
    <n v="40.369999999999997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994.1"/>
    <n v="3.9941"/>
    <m/>
    <n v="0.68333333333333324"/>
    <n v="0.65"/>
    <n v="7.5069999999999997"/>
    <n v="0"/>
    <n v="76"/>
    <s v="BASE DE DATOS"/>
  </r>
  <r>
    <s v="19"/>
    <x v="1"/>
    <s v="SINERS"/>
    <s v="11048996"/>
    <s v="11048996"/>
    <s v="HI"/>
    <s v="G-1"/>
    <s v="S"/>
    <n v="5.0999999999999996"/>
    <n v="5"/>
    <n v="339"/>
    <n v="1507"/>
    <n v="1846"/>
    <n v="0"/>
    <n v="671.28"/>
    <n v="0.72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846"/>
    <n v="1.8460000000000001"/>
    <m/>
    <n v="0.42499999999999999"/>
    <n v="0.41666666666666669"/>
    <n v="8.6809999999999992"/>
    <n v="0"/>
    <n v="76"/>
    <s v="BASE DE DATOS"/>
  </r>
  <r>
    <s v="19"/>
    <x v="1"/>
    <s v="SINERS"/>
    <s v="11048996"/>
    <s v="11048996"/>
    <s v="HI"/>
    <s v="G-2"/>
    <s v="S"/>
    <n v="5.0999999999999996"/>
    <n v="5"/>
    <n v="350.4"/>
    <n v="1508"/>
    <n v="1858.4"/>
    <n v="0"/>
    <n v="671.17"/>
    <n v="0.83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858.4"/>
    <n v="1.8584000000000001"/>
    <m/>
    <n v="0.42499999999999999"/>
    <n v="0.41666666666666669"/>
    <n v="8.6809999999999992"/>
    <n v="0"/>
    <n v="76"/>
    <s v="BASE DE DATOS"/>
  </r>
  <r>
    <s v="19"/>
    <x v="1"/>
    <s v="SINERS"/>
    <s v="11048997"/>
    <s v="11048997"/>
    <s v="HI"/>
    <s v="G-1"/>
    <s v="S"/>
    <n v="10"/>
    <n v="10"/>
    <n v="0"/>
    <n v="0"/>
    <n v="0"/>
    <n v="0"/>
    <n v="0"/>
    <n v="672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1"/>
    <s v="SINERS"/>
    <s v="11048997"/>
    <s v="11048997"/>
    <s v="HI"/>
    <s v="G-2"/>
    <s v="S"/>
    <n v="10"/>
    <n v="10"/>
    <n v="0"/>
    <n v="0"/>
    <n v="0"/>
    <n v="0"/>
    <n v="0"/>
    <n v="672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1"/>
    <s v="UCAYAL"/>
    <s v="33031200"/>
    <s v="33031200"/>
    <s v="HI"/>
    <s v="Grupo 1"/>
    <s v="S"/>
    <n v="0.24"/>
    <n v="0.23"/>
    <n v="34.844000000000001"/>
    <n v="109.333"/>
    <n v="144.17699999999999"/>
    <n v="0"/>
    <n v="628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44.17699999999999"/>
    <n v="0.144177"/>
    <m/>
    <n v="0.02"/>
    <n v="1.9166666666666669E-2"/>
    <n v="0.46"/>
    <n v="0"/>
    <n v="23"/>
    <s v="BASE DE DATOS"/>
  </r>
  <r>
    <s v="19"/>
    <x v="1"/>
    <s v="UCAYAL"/>
    <s v="33031200"/>
    <s v="33031200"/>
    <s v="HI"/>
    <s v="Grupo 2"/>
    <s v="S"/>
    <n v="0.13"/>
    <n v="0.12"/>
    <n v="9.6"/>
    <n v="32.100999999999999"/>
    <n v="41.701000000000001"/>
    <n v="0"/>
    <n v="417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41.701000000000001"/>
    <n v="4.1701000000000002E-2"/>
    <m/>
    <n v="1.0833333333333334E-2"/>
    <n v="0.01"/>
    <n v="0.46"/>
    <n v="0"/>
    <n v="23"/>
    <s v="BASE DE DATOS"/>
  </r>
  <r>
    <s v="19"/>
    <x v="1"/>
    <s v="UCAYAL"/>
    <s v="33031200"/>
    <s v="33031200"/>
    <s v="HI"/>
    <s v="Grupo 3"/>
    <s v="S"/>
    <n v="0.5"/>
    <n v="0.48"/>
    <n v="81.111999999999995"/>
    <n v="212.15799999999999"/>
    <n v="293.27"/>
    <n v="0"/>
    <n v="641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93.27"/>
    <n v="0.29326999999999998"/>
    <m/>
    <n v="4.1666666666666664E-2"/>
    <n v="0.04"/>
    <n v="0.46"/>
    <n v="0"/>
    <n v="23"/>
    <s v="BASE DE DATOS"/>
  </r>
  <r>
    <s v="19"/>
    <x v="1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1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1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1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1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1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1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1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1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1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"/>
    <s v="CHTING"/>
    <s v="18169608"/>
    <s v="18169608"/>
    <s v="HI"/>
    <s v="Allis Charner 1-4"/>
    <s v="S"/>
    <n v="1.65"/>
    <n v="1.2"/>
    <n v="156.583"/>
    <n v="552.83799999999997"/>
    <n v="709.42100000000005"/>
    <n v="14.22"/>
    <n v="652.58000000000004"/>
    <n v="5.2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09.42100000000005"/>
    <n v="0.70942100000000008"/>
    <m/>
    <n v="0.13749999999999998"/>
    <n v="9.9999999999999992E-2"/>
    <n v="1.0980000000000001"/>
    <n v="-1.1368683772161603E-13"/>
    <n v="14"/>
    <s v="BASE DE DATOS"/>
  </r>
  <r>
    <s v="19"/>
    <x v="1"/>
    <s v="EEAGUA"/>
    <s v="18319612"/>
    <s v="18319612"/>
    <s v="HI"/>
    <s v="G1"/>
    <s v="S"/>
    <n v="9.9499999999999993"/>
    <n v="9.9499999999999993"/>
    <n v="1412.5530000000001"/>
    <n v="5156.9399999999996"/>
    <n v="6569.4930000000004"/>
    <n v="7.95"/>
    <n v="661.36"/>
    <n v="2.69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569.4930000000004"/>
    <n v="6.5694930000000005"/>
    <m/>
    <n v="0.82916666666666661"/>
    <n v="0.82916666666666661"/>
    <n v="21.6"/>
    <n v="-9.0949470177292824E-13"/>
    <n v="41"/>
    <s v="BASE DE DATOS"/>
  </r>
  <r>
    <s v="19"/>
    <x v="1"/>
    <s v="EEAGUA"/>
    <s v="18319612"/>
    <s v="18319612"/>
    <s v="HI"/>
    <s v="G2"/>
    <s v="S"/>
    <n v="9.9499999999999993"/>
    <n v="9.9499999999999993"/>
    <n v="1449.18"/>
    <n v="5115.491"/>
    <n v="6564.6710000000003"/>
    <n v="0"/>
    <n v="669.91"/>
    <n v="2.09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564.6710000000003"/>
    <n v="6.5646710000000006"/>
    <m/>
    <n v="0.82916666666666661"/>
    <n v="0.82916666666666661"/>
    <n v="21.6"/>
    <n v="0"/>
    <n v="41"/>
    <s v="BASE DE DATOS"/>
  </r>
  <r>
    <s v="19"/>
    <x v="2"/>
    <s v="EEAGUA"/>
    <s v="18319612"/>
    <s v="18319612"/>
    <s v="HI"/>
    <s v="G1"/>
    <s v="S"/>
    <n v="9.9499999999999993"/>
    <n v="9.9499999999999993"/>
    <n v="1442.1320000000001"/>
    <n v="5138.9530000000004"/>
    <n v="6581.085"/>
    <n v="34.770000000000003"/>
    <n v="703.27"/>
    <n v="5.96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581.085"/>
    <n v="6.5810849999999999"/>
    <m/>
    <n v="0.82916666666666661"/>
    <n v="0.82916666666666661"/>
    <n v="21.6"/>
    <n v="9.0949470177292824E-13"/>
    <n v="41"/>
    <s v="BASE DE DATOS"/>
  </r>
  <r>
    <s v="19"/>
    <x v="2"/>
    <s v="EEAGUA"/>
    <s v="18319612"/>
    <s v="18319612"/>
    <s v="HI"/>
    <s v="G2"/>
    <s v="S"/>
    <n v="9.9499999999999993"/>
    <n v="9.9499999999999993"/>
    <n v="1426.9949999999999"/>
    <n v="4999.2330000000002"/>
    <n v="6426.2280000000001"/>
    <n v="66.239999999999995"/>
    <n v="670.74"/>
    <n v="7.02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426.2280000000001"/>
    <n v="6.4262280000000001"/>
    <m/>
    <n v="0.82916666666666661"/>
    <n v="0.82916666666666661"/>
    <n v="21.6"/>
    <n v="0"/>
    <n v="41"/>
    <s v="BASE DE DATOS"/>
  </r>
  <r>
    <s v="19"/>
    <x v="0"/>
    <s v="EEAGUA"/>
    <s v="18319612"/>
    <s v="18319612"/>
    <s v="HI"/>
    <s v="G1"/>
    <s v="S"/>
    <n v="9.9499999999999993"/>
    <n v="9.9499999999999993"/>
    <n v="1213.5319999999999"/>
    <n v="4835.5330000000004"/>
    <n v="6049.0649999999996"/>
    <n v="83.29"/>
    <n v="659.19"/>
    <n v="1.52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049.0649999999996"/>
    <n v="6.0490649999999997"/>
    <m/>
    <n v="0.82916666666666661"/>
    <n v="0.82916666666666661"/>
    <n v="21.6"/>
    <n v="9.0949470177292824E-13"/>
    <n v="41"/>
    <s v="BASE DE DATOS"/>
  </r>
  <r>
    <s v="19"/>
    <x v="0"/>
    <s v="EEAGUA"/>
    <s v="18319612"/>
    <s v="18319612"/>
    <s v="HI"/>
    <s v="G2"/>
    <s v="S"/>
    <n v="9.9499999999999993"/>
    <n v="9.9499999999999993"/>
    <n v="1387.8620000000001"/>
    <n v="5014.4849999999997"/>
    <n v="6402.3469999999998"/>
    <n v="10.72"/>
    <n v="733.28"/>
    <n v="0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402.3469999999998"/>
    <n v="6.4023469999999998"/>
    <m/>
    <n v="0.82916666666666661"/>
    <n v="0.82916666666666661"/>
    <n v="21.6"/>
    <n v="0"/>
    <n v="41"/>
    <s v="BASE DE DATOS"/>
  </r>
  <r>
    <s v="19"/>
    <x v="0"/>
    <s v="CELERV"/>
    <s v="11116301"/>
    <s v="11116301"/>
    <s v="HI"/>
    <s v="Francis 1"/>
    <s v="S"/>
    <n v="6.5609999999999999"/>
    <n v="6.4669999999999996"/>
    <n v="824.81700000000001"/>
    <n v="3814.4470000000001"/>
    <n v="4639.2640000000001"/>
    <n v="1.1000000000000001"/>
    <n v="718.68"/>
    <n v="0.22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639.2640000000001"/>
    <n v="4.6392639999999998"/>
    <m/>
    <n v="0.54674999999999996"/>
    <n v="0.5389166666666666"/>
    <n v="19.606000000000002"/>
    <n v="0"/>
    <n v="8"/>
    <s v="BASE DE DATOS"/>
  </r>
  <r>
    <s v="19"/>
    <x v="0"/>
    <s v="CELERV"/>
    <s v="11116301"/>
    <s v="11116301"/>
    <s v="HI"/>
    <s v="Francis 2"/>
    <s v="S"/>
    <n v="6.5609999999999999"/>
    <n v="6.4669999999999996"/>
    <n v="823.89800000000002"/>
    <n v="3803.576"/>
    <n v="4627.4740000000002"/>
    <n v="2.72"/>
    <n v="717.03"/>
    <n v="0.25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627.4740000000002"/>
    <n v="4.6274740000000003"/>
    <m/>
    <n v="0.54674999999999996"/>
    <n v="0.5389166666666666"/>
    <n v="19.606000000000002"/>
    <n v="0"/>
    <n v="8"/>
    <s v="BASE DE DATOS"/>
  </r>
  <r>
    <s v="19"/>
    <x v="0"/>
    <s v="CELERV"/>
    <s v="11116301"/>
    <s v="11116301"/>
    <s v="HI"/>
    <s v="Francis 3"/>
    <s v="S"/>
    <n v="6.5609999999999999"/>
    <n v="6.4669999999999996"/>
    <n v="813.55499999999995"/>
    <n v="3696.5279999999998"/>
    <n v="4510.0829999999996"/>
    <n v="1.7"/>
    <n v="708.42"/>
    <n v="9.8800000000000008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510.0829999999996"/>
    <n v="4.5100829999999998"/>
    <m/>
    <n v="0.54674999999999996"/>
    <n v="0.5389166666666666"/>
    <n v="19.606000000000002"/>
    <n v="0"/>
    <n v="8"/>
    <s v="BASE DE DATOS"/>
  </r>
  <r>
    <s v="19"/>
    <x v="1"/>
    <s v="CELERV"/>
    <s v="11116301"/>
    <s v="11116301"/>
    <s v="HI"/>
    <s v="Francis 1"/>
    <s v="S"/>
    <n v="6.5609999999999999"/>
    <n v="6.4669999999999996"/>
    <n v="602.48299999999995"/>
    <n v="2771.6709999999998"/>
    <n v="3374.154"/>
    <n v="3.97"/>
    <n v="682.47"/>
    <n v="33.56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374.154"/>
    <n v="3.3741539999999999"/>
    <m/>
    <n v="0.54674999999999996"/>
    <n v="0.5389166666666666"/>
    <n v="19.606000000000002"/>
    <n v="-4.5474735088646412E-13"/>
    <n v="8"/>
    <s v="BASE DE DATOS"/>
  </r>
  <r>
    <s v="19"/>
    <x v="1"/>
    <s v="CELERV"/>
    <s v="11116301"/>
    <s v="11116301"/>
    <s v="HI"/>
    <s v="Francis 2"/>
    <s v="S"/>
    <n v="6.5609999999999999"/>
    <n v="6.4669999999999996"/>
    <n v="600.98800000000006"/>
    <n v="2824.6010000000001"/>
    <n v="3425.5889999999999"/>
    <n v="0"/>
    <n v="690.19"/>
    <n v="29.81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425.5889999999999"/>
    <n v="3.425589"/>
    <m/>
    <n v="0.54674999999999996"/>
    <n v="0.5389166666666666"/>
    <n v="19.606000000000002"/>
    <n v="0"/>
    <n v="8"/>
    <s v="BASE DE DATOS"/>
  </r>
  <r>
    <s v="19"/>
    <x v="1"/>
    <s v="CELERV"/>
    <s v="11116301"/>
    <s v="11116301"/>
    <s v="HI"/>
    <s v="Francis 3"/>
    <s v="S"/>
    <n v="6.5609999999999999"/>
    <n v="6.4669999999999996"/>
    <n v="593.947"/>
    <n v="2790.5839999999998"/>
    <n v="3384.5309999999999"/>
    <n v="0"/>
    <n v="691.94"/>
    <n v="28.06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384.5309999999999"/>
    <n v="3.384531"/>
    <m/>
    <n v="0.54674999999999996"/>
    <n v="0.5389166666666666"/>
    <n v="19.606000000000002"/>
    <n v="0"/>
    <n v="8"/>
    <s v="BASE DE DATOS"/>
  </r>
  <r>
    <s v="19"/>
    <x v="2"/>
    <s v="CELERV"/>
    <s v="11116301"/>
    <s v="11116301"/>
    <s v="HI"/>
    <s v="Francis 1"/>
    <s v="S"/>
    <n v="6.5609999999999999"/>
    <n v="6.4669999999999996"/>
    <n v="787.89400000000001"/>
    <n v="3760.473"/>
    <n v="4548.3670000000002"/>
    <n v="10.68"/>
    <n v="702.24"/>
    <n v="7.08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548.3670000000002"/>
    <n v="4.5483669999999998"/>
    <m/>
    <n v="0.54674999999999996"/>
    <n v="0.5389166666666666"/>
    <n v="19.606000000000002"/>
    <n v="0"/>
    <n v="8"/>
    <s v="BASE DE DATOS"/>
  </r>
  <r>
    <s v="19"/>
    <x v="2"/>
    <s v="CELERV"/>
    <s v="11116301"/>
    <s v="11116301"/>
    <s v="HI"/>
    <s v="Francis 2"/>
    <s v="S"/>
    <n v="6.5609999999999999"/>
    <n v="6.4669999999999996"/>
    <n v="795.21799999999996"/>
    <n v="3685.77"/>
    <n v="4480.9880000000003"/>
    <n v="10.55"/>
    <n v="702.95"/>
    <n v="6.5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80.9880000000003"/>
    <n v="4.480988"/>
    <m/>
    <n v="0.54674999999999996"/>
    <n v="0.5389166666666666"/>
    <n v="19.606000000000002"/>
    <n v="0"/>
    <n v="8"/>
    <s v="BASE DE DATOS"/>
  </r>
  <r>
    <s v="19"/>
    <x v="2"/>
    <s v="CELERV"/>
    <s v="11116301"/>
    <s v="11116301"/>
    <s v="HI"/>
    <s v="Francis 3"/>
    <s v="S"/>
    <n v="6.5609999999999999"/>
    <n v="6.4669999999999996"/>
    <n v="777.09799999999996"/>
    <n v="3626.8789999999999"/>
    <n v="4403.9769999999999"/>
    <n v="10.38"/>
    <n v="701.09"/>
    <n v="8.5299999999999994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03.9769999999999"/>
    <n v="4.4039770000000003"/>
    <m/>
    <n v="0.54674999999999996"/>
    <n v="0.5389166666666666"/>
    <n v="19.606000000000002"/>
    <n v="0"/>
    <n v="8"/>
    <s v="BASE DE DATOS"/>
  </r>
  <r>
    <s v="19"/>
    <x v="2"/>
    <s v="VILLAC"/>
    <s v="00300344"/>
    <s v="00300344"/>
    <s v="HI"/>
    <s v="G-1"/>
    <s v="S"/>
    <n v="1.67"/>
    <n v="1.3320000000000001"/>
    <n v="140.041"/>
    <n v="649.899"/>
    <n v="789.94"/>
    <n v="32.979999999999997"/>
    <n v="686.97"/>
    <n v="0.05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789.94"/>
    <n v="0.78994000000000009"/>
    <m/>
    <n v="0.13916666666666666"/>
    <n v="9.4083333333333338E-2"/>
    <n v="1.462"/>
    <n v="0"/>
    <n v="15"/>
    <s v="BASE DE DATOS"/>
  </r>
  <r>
    <s v="19"/>
    <x v="0"/>
    <s v="EGASA"/>
    <s v="31012893"/>
    <s v="31012893"/>
    <s v="HI"/>
    <s v="G-1"/>
    <s v="S"/>
    <n v="0.88"/>
    <n v="0.86799999999999999"/>
    <n v="156.13900000000001"/>
    <n v="466.30599999999998"/>
    <n v="622.44500000000005"/>
    <n v="0"/>
    <n v="722.5"/>
    <n v="1.5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22.44500000000005"/>
    <n v="0.62244500000000003"/>
    <m/>
    <n v="7.3333333333333334E-2"/>
    <n v="7.2333333333333333E-2"/>
    <n v="1.766"/>
    <n v="-1.1368683772161603E-13"/>
    <n v="29"/>
    <s v="BASE DE DATOS"/>
  </r>
  <r>
    <s v="19"/>
    <x v="0"/>
    <s v="EGASA"/>
    <s v="31012893"/>
    <s v="31012893"/>
    <s v="HI"/>
    <s v="G-2"/>
    <s v="S"/>
    <n v="0.88"/>
    <n v="0.86"/>
    <n v="154.91999999999999"/>
    <n v="463.62900000000002"/>
    <n v="618.54899999999998"/>
    <n v="0"/>
    <n v="723.05"/>
    <n v="0.95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8.54899999999998"/>
    <n v="0.61854900000000002"/>
    <m/>
    <n v="7.3333333333333334E-2"/>
    <n v="7.166666666666667E-2"/>
    <n v="1.766"/>
    <n v="0"/>
    <n v="29"/>
    <s v="BASE DE DATOS"/>
  </r>
  <r>
    <s v="19"/>
    <x v="0"/>
    <s v="EGASA"/>
    <s v="31012993"/>
    <s v="31012993"/>
    <s v="HI"/>
    <s v="G-1"/>
    <s v="S"/>
    <n v="0.26"/>
    <n v="0.19"/>
    <n v="34.383000000000003"/>
    <n v="103.40600000000001"/>
    <n v="137.78899999999999"/>
    <n v="0"/>
    <n v="723"/>
    <n v="1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7.78899999999999"/>
    <n v="0.13778899999999999"/>
    <m/>
    <n v="2.1666666666666667E-2"/>
    <n v="1.5833333333333335E-2"/>
    <n v="0.59899999999999998"/>
    <n v="2.8421709430404007E-14"/>
    <n v="29"/>
    <s v="BASE DE DATOS"/>
  </r>
  <r>
    <s v="19"/>
    <x v="0"/>
    <s v="EGASA"/>
    <s v="31012993"/>
    <s v="31012993"/>
    <s v="HI"/>
    <s v="G-2"/>
    <s v="S"/>
    <n v="0.26"/>
    <n v="0.19"/>
    <n v="33.58"/>
    <n v="101.03700000000001"/>
    <n v="134.61699999999999"/>
    <n v="0"/>
    <n v="722.3"/>
    <n v="1.7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.61699999999999"/>
    <n v="0.13461699999999999"/>
    <m/>
    <n v="2.1666666666666667E-2"/>
    <n v="1.5833333333333335E-2"/>
    <n v="0.59899999999999998"/>
    <n v="2.8421709430404007E-14"/>
    <n v="29"/>
    <s v="BASE DE DATOS"/>
  </r>
  <r>
    <s v="19"/>
    <x v="0"/>
    <s v="EGASA"/>
    <s v="31012993"/>
    <s v="31012993"/>
    <s v="HI"/>
    <s v="G-3"/>
    <s v="S"/>
    <n v="0.26"/>
    <n v="0.22"/>
    <n v="36.531999999999996"/>
    <n v="109.943"/>
    <n v="146.47499999999999"/>
    <n v="0"/>
    <n v="722.4"/>
    <n v="1.6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6.47499999999999"/>
    <n v="0.14647499999999999"/>
    <m/>
    <n v="2.1666666666666667E-2"/>
    <n v="1.8333333333333333E-2"/>
    <n v="0.59899999999999998"/>
    <n v="0"/>
    <n v="29"/>
    <s v="BASE DE DATOS"/>
  </r>
  <r>
    <s v="19"/>
    <x v="0"/>
    <s v="EGASA"/>
    <s v="31013093"/>
    <s v="31013093"/>
    <s v="HI"/>
    <s v="G-1"/>
    <s v="S"/>
    <n v="2.3199999999999998"/>
    <n v="2.2450000000000001"/>
    <n v="411.24"/>
    <n v="1221.337"/>
    <n v="1632.577"/>
    <n v="4"/>
    <n v="718.97"/>
    <n v="1.03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32.577"/>
    <n v="1.6325769999999999"/>
    <m/>
    <n v="0.19333333333333333"/>
    <n v="0.18708333333333335"/>
    <n v="4.798"/>
    <n v="0"/>
    <n v="29"/>
    <s v="BASE DE DATOS"/>
  </r>
  <r>
    <s v="19"/>
    <x v="0"/>
    <s v="EGASA"/>
    <s v="31013093"/>
    <s v="31013093"/>
    <s v="HI"/>
    <s v="G-2"/>
    <s v="S"/>
    <n v="2.3199999999999998"/>
    <n v="2.3199999999999998"/>
    <n v="433.24599999999998"/>
    <n v="1289.2560000000001"/>
    <n v="1722.502"/>
    <n v="2.4700000000000002"/>
    <n v="721.53"/>
    <n v="0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22.502"/>
    <n v="1.722502"/>
    <m/>
    <n v="0.19333333333333333"/>
    <n v="0.19333333333333333"/>
    <n v="4.798"/>
    <n v="0"/>
    <n v="29"/>
    <s v="BASE DE DATOS"/>
  </r>
  <r>
    <s v="19"/>
    <x v="0"/>
    <s v="EGASA"/>
    <s v="11013293"/>
    <s v="11013293"/>
    <s v="HI"/>
    <s v="G-1"/>
    <s v="S"/>
    <n v="5.2"/>
    <n v="5.0410000000000004"/>
    <n v="783.63800000000003"/>
    <n v="1942.05"/>
    <n v="2725.6880000000001"/>
    <n v="6.32"/>
    <n v="717.63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25.6880000000001"/>
    <n v="2.7256879999999999"/>
    <m/>
    <n v="0.43333333333333335"/>
    <n v="0.42008333333333336"/>
    <n v="15.289"/>
    <n v="0"/>
    <n v="29"/>
    <s v="BASE DE DATOS"/>
  </r>
  <r>
    <s v="19"/>
    <x v="0"/>
    <s v="EGASA"/>
    <s v="11013293"/>
    <s v="11013293"/>
    <s v="HI"/>
    <s v="G-2"/>
    <s v="S"/>
    <n v="5.2"/>
    <n v="5.056"/>
    <n v="882.76900000000001"/>
    <n v="1942.492"/>
    <n v="2825.261"/>
    <n v="6.02"/>
    <n v="717.37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825.261"/>
    <n v="2.8252609999999998"/>
    <m/>
    <n v="0.43333333333333335"/>
    <n v="0.42133333333333334"/>
    <n v="15.289"/>
    <n v="0"/>
    <n v="29"/>
    <s v="BASE DE DATOS"/>
  </r>
  <r>
    <s v="19"/>
    <x v="0"/>
    <s v="EGASA"/>
    <s v="11013293"/>
    <s v="11013293"/>
    <s v="HI"/>
    <s v="G-3"/>
    <s v="S"/>
    <n v="5.2"/>
    <n v="5.2"/>
    <n v="936.44200000000001"/>
    <n v="2641.3719999999998"/>
    <n v="3577.8139999999999"/>
    <n v="6.48"/>
    <n v="717.48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577.8139999999999"/>
    <n v="3.577814"/>
    <m/>
    <n v="0.43333333333333335"/>
    <n v="0.43333333333333335"/>
    <n v="15.289"/>
    <n v="0"/>
    <n v="29"/>
    <s v="BASE DE DATOS"/>
  </r>
  <r>
    <s v="19"/>
    <x v="0"/>
    <s v="EGASA"/>
    <s v="11014193"/>
    <s v="11014193"/>
    <s v="HI"/>
    <s v="G-1"/>
    <s v="S"/>
    <n v="48.45"/>
    <n v="48.119"/>
    <n v="6228.0929999999998"/>
    <n v="6546.3239999999996"/>
    <n v="12774.416999999999"/>
    <n v="15.3"/>
    <n v="410.97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2774.416999999999"/>
    <n v="12.774417"/>
    <m/>
    <n v="4.0375000000000005"/>
    <n v="4.0099166666666664"/>
    <n v="146.83500000000001"/>
    <n v="0"/>
    <n v="29"/>
    <s v="BASE DE DATOS"/>
  </r>
  <r>
    <s v="19"/>
    <x v="0"/>
    <s v="EGASA"/>
    <s v="11014193"/>
    <s v="11014193"/>
    <s v="HI"/>
    <s v="G-2"/>
    <s v="S"/>
    <n v="48.45"/>
    <n v="48.161999999999999"/>
    <n v="6770.9070000000002"/>
    <n v="13168.722"/>
    <n v="19939.629000000001"/>
    <n v="5.97"/>
    <n v="637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9939.629000000001"/>
    <n v="19.939629"/>
    <m/>
    <n v="4.0375000000000005"/>
    <n v="4.0134999999999996"/>
    <n v="146.83500000000001"/>
    <n v="0"/>
    <n v="29"/>
    <s v="BASE DE DATOS"/>
  </r>
  <r>
    <s v="19"/>
    <x v="0"/>
    <s v="EGASA"/>
    <s v="11014193"/>
    <s v="11014193"/>
    <s v="HI"/>
    <s v="G-3"/>
    <s v="S"/>
    <n v="48.45"/>
    <n v="48.341000000000001"/>
    <n v="6928.277"/>
    <n v="15559.388999999999"/>
    <n v="22487.666000000001"/>
    <n v="13.37"/>
    <n v="710.63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2487.666000000001"/>
    <n v="22.487666000000001"/>
    <m/>
    <n v="4.0375000000000005"/>
    <n v="4.0284166666666668"/>
    <n v="146.83500000000001"/>
    <n v="-3.637978807091713E-12"/>
    <n v="29"/>
    <s v="BASE DE DATOS"/>
  </r>
  <r>
    <s v="19"/>
    <x v="0"/>
    <s v="EGASA"/>
    <s v="31013393"/>
    <s v="31013393"/>
    <s v="HI"/>
    <s v="G-1"/>
    <s v="S"/>
    <n v="8.9600000000000009"/>
    <n v="8.9469999999999992"/>
    <n v="1579.527"/>
    <n v="4009.2339999999999"/>
    <n v="5588.7610000000004"/>
    <n v="6.02"/>
    <n v="717.98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588.7610000000004"/>
    <n v="5.5887610000000008"/>
    <m/>
    <n v="0.7466666666666667"/>
    <n v="0.74558333333333326"/>
    <n v="8.9740000000000002"/>
    <n v="0"/>
    <n v="29"/>
    <s v="BASE DE DATOS"/>
  </r>
  <r>
    <s v="19"/>
    <x v="1"/>
    <s v="EGASA"/>
    <s v="31012893"/>
    <s v="31012893"/>
    <s v="HI"/>
    <s v="G-1"/>
    <s v="S"/>
    <n v="0.88"/>
    <n v="0.86799999999999999"/>
    <n v="120.93"/>
    <n v="362.505"/>
    <n v="483.435"/>
    <n v="0"/>
    <n v="601.79999999999995"/>
    <n v="70.2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483.435"/>
    <n v="0.483435"/>
    <m/>
    <n v="7.3333333333333334E-2"/>
    <n v="7.2333333333333333E-2"/>
    <n v="1.766"/>
    <n v="0"/>
    <n v="29"/>
    <s v="BASE DE DATOS"/>
  </r>
  <r>
    <s v="19"/>
    <x v="1"/>
    <s v="EGASA"/>
    <s v="31012893"/>
    <s v="31012893"/>
    <s v="HI"/>
    <s v="G-2"/>
    <s v="S"/>
    <n v="0.88"/>
    <n v="0.86"/>
    <n v="128.06899999999999"/>
    <n v="387.2"/>
    <n v="515.26900000000001"/>
    <n v="0"/>
    <n v="641.62"/>
    <n v="30.38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15.26900000000001"/>
    <n v="0.51526899999999998"/>
    <m/>
    <n v="7.3333333333333334E-2"/>
    <n v="7.166666666666667E-2"/>
    <n v="1.766"/>
    <n v="0"/>
    <n v="29"/>
    <s v="BASE DE DATOS"/>
  </r>
  <r>
    <s v="19"/>
    <x v="1"/>
    <s v="EGASA"/>
    <s v="31012993"/>
    <s v="31012993"/>
    <s v="HI"/>
    <s v="G-1"/>
    <s v="S"/>
    <n v="0.26"/>
    <n v="0.19"/>
    <n v="25.954000000000001"/>
    <n v="77.347999999999999"/>
    <n v="103.30200000000001"/>
    <n v="0"/>
    <n v="623.82000000000005"/>
    <n v="42.17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03.30200000000001"/>
    <n v="0.103302"/>
    <m/>
    <n v="2.1666666666666667E-2"/>
    <n v="1.5833333333333335E-2"/>
    <n v="0.59899999999999998"/>
    <n v="-1.4210854715202004E-14"/>
    <n v="29"/>
    <s v="BASE DE DATOS"/>
  </r>
  <r>
    <s v="19"/>
    <x v="1"/>
    <s v="EGASA"/>
    <s v="31012993"/>
    <s v="31012993"/>
    <s v="HI"/>
    <s v="G-2"/>
    <s v="S"/>
    <n v="0.26"/>
    <n v="0.19"/>
    <n v="24.324999999999999"/>
    <n v="72.435000000000002"/>
    <n v="96.76"/>
    <n v="0"/>
    <n v="597.73"/>
    <n v="42.18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96.76"/>
    <n v="9.6759999999999999E-2"/>
    <m/>
    <n v="2.1666666666666667E-2"/>
    <n v="1.5833333333333335E-2"/>
    <n v="0.59899999999999998"/>
    <n v="0"/>
    <n v="29"/>
    <s v="BASE DE DATOS"/>
  </r>
  <r>
    <s v="19"/>
    <x v="1"/>
    <s v="EGASA"/>
    <s v="31012993"/>
    <s v="31012993"/>
    <s v="HI"/>
    <s v="G-3"/>
    <s v="S"/>
    <n v="0.26"/>
    <n v="0.22"/>
    <n v="28.244"/>
    <n v="84.126000000000005"/>
    <n v="112.37"/>
    <n v="6.07"/>
    <n v="623.79999999999995"/>
    <n v="42.13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12.37"/>
    <n v="0.11237"/>
    <m/>
    <n v="2.1666666666666667E-2"/>
    <n v="1.8333333333333333E-2"/>
    <n v="0.59899999999999998"/>
    <n v="0"/>
    <n v="29"/>
    <s v="BASE DE DATOS"/>
  </r>
  <r>
    <s v="19"/>
    <x v="1"/>
    <s v="EGASA"/>
    <s v="31013093"/>
    <s v="31013093"/>
    <s v="HI"/>
    <s v="G-1"/>
    <s v="S"/>
    <n v="2.3199999999999998"/>
    <n v="2.2450000000000001"/>
    <n v="337.11700000000002"/>
    <n v="1001.567"/>
    <n v="1338.684"/>
    <n v="6.22"/>
    <n v="637.33000000000004"/>
    <n v="28.45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38.684"/>
    <n v="1.338684"/>
    <m/>
    <n v="0.19333333333333333"/>
    <n v="0.18708333333333335"/>
    <n v="4.798"/>
    <n v="0"/>
    <n v="29"/>
    <s v="BASE DE DATOS"/>
  </r>
  <r>
    <s v="19"/>
    <x v="1"/>
    <s v="EGASA"/>
    <s v="31013093"/>
    <s v="31013093"/>
    <s v="HI"/>
    <s v="G-2"/>
    <s v="S"/>
    <n v="2.3199999999999998"/>
    <n v="2.3199999999999998"/>
    <n v="350.154"/>
    <n v="1045.355"/>
    <n v="1395.509"/>
    <n v="6.5"/>
    <n v="623.66999999999996"/>
    <n v="41.83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95.509"/>
    <n v="1.3955090000000001"/>
    <m/>
    <n v="0.19333333333333333"/>
    <n v="0.19333333333333333"/>
    <n v="4.798"/>
    <n v="0"/>
    <n v="29"/>
    <s v="BASE DE DATOS"/>
  </r>
  <r>
    <s v="19"/>
    <x v="1"/>
    <s v="EGASA"/>
    <s v="11013293"/>
    <s v="11013293"/>
    <s v="HI"/>
    <s v="G-1"/>
    <s v="S"/>
    <n v="5.2"/>
    <n v="5.0410000000000004"/>
    <n v="566.74"/>
    <n v="1466.3710000000001"/>
    <n v="2033.1110000000001"/>
    <n v="6.9"/>
    <n v="520.20000000000005"/>
    <n v="144.9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033.1110000000001"/>
    <n v="2.0331109999999999"/>
    <m/>
    <n v="0.43333333333333335"/>
    <n v="0.42008333333333336"/>
    <n v="15.289"/>
    <n v="0"/>
    <n v="29"/>
    <s v="BASE DE DATOS"/>
  </r>
  <r>
    <s v="19"/>
    <x v="1"/>
    <s v="EGASA"/>
    <s v="11013293"/>
    <s v="11013293"/>
    <s v="HI"/>
    <s v="G-2"/>
    <s v="S"/>
    <n v="5.2"/>
    <n v="5.056"/>
    <n v="687.24699999999996"/>
    <n v="1920.85"/>
    <n v="2608.0970000000002"/>
    <n v="5.07"/>
    <n v="596.38"/>
    <n v="69.3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608.0970000000002"/>
    <n v="2.6080970000000003"/>
    <m/>
    <n v="0.43333333333333335"/>
    <n v="0.42133333333333334"/>
    <n v="15.289"/>
    <n v="-4.5474735088646412E-13"/>
    <n v="29"/>
    <s v="BASE DE DATOS"/>
  </r>
  <r>
    <s v="19"/>
    <x v="1"/>
    <s v="EGASA"/>
    <s v="11013293"/>
    <s v="11013293"/>
    <s v="HI"/>
    <s v="G-3"/>
    <s v="S"/>
    <n v="5.2"/>
    <n v="5.2"/>
    <n v="800.81"/>
    <n v="2269.143"/>
    <n v="3069.953"/>
    <n v="5.55"/>
    <n v="637.28"/>
    <n v="27.32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069.953"/>
    <n v="3.0699529999999999"/>
    <m/>
    <n v="0.43333333333333335"/>
    <n v="0.43333333333333335"/>
    <n v="15.289"/>
    <n v="0"/>
    <n v="29"/>
    <s v="BASE DE DATOS"/>
  </r>
  <r>
    <s v="19"/>
    <x v="1"/>
    <s v="EGASA"/>
    <s v="11014193"/>
    <s v="11014193"/>
    <s v="HI"/>
    <s v="G-1"/>
    <s v="S"/>
    <n v="48.45"/>
    <n v="48.119"/>
    <n v="7277.5069999999996"/>
    <n v="20139.782999999999"/>
    <n v="27417.29"/>
    <n v="5.48"/>
    <n v="632.92999999999995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417.29"/>
    <n v="27.417290000000001"/>
    <m/>
    <n v="4.0375000000000005"/>
    <n v="4.0099166666666664"/>
    <n v="146.83500000000001"/>
    <n v="0"/>
    <n v="29"/>
    <s v="BASE DE DATOS"/>
  </r>
  <r>
    <s v="19"/>
    <x v="1"/>
    <s v="EGASA"/>
    <s v="11014193"/>
    <s v="11014193"/>
    <s v="HI"/>
    <s v="G-2"/>
    <s v="S"/>
    <n v="48.45"/>
    <n v="48.161999999999999"/>
    <n v="7277.9690000000001"/>
    <n v="19136.501"/>
    <n v="26414.47"/>
    <n v="6.6"/>
    <n v="598.6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6414.47"/>
    <n v="26.414470000000001"/>
    <m/>
    <n v="4.0375000000000005"/>
    <n v="4.0134999999999996"/>
    <n v="146.83500000000001"/>
    <n v="0"/>
    <n v="29"/>
    <s v="BASE DE DATOS"/>
  </r>
  <r>
    <s v="19"/>
    <x v="1"/>
    <s v="EGASA"/>
    <s v="11014193"/>
    <s v="11014193"/>
    <s v="HI"/>
    <s v="G-3"/>
    <s v="S"/>
    <n v="48.45"/>
    <n v="48.341000000000001"/>
    <n v="7288.8050000000003"/>
    <n v="20426.141"/>
    <n v="27714.946"/>
    <n v="6.32"/>
    <n v="652.5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714.946"/>
    <n v="27.714946000000001"/>
    <m/>
    <n v="4.0375000000000005"/>
    <n v="4.0284166666666668"/>
    <n v="146.83500000000001"/>
    <n v="0"/>
    <n v="29"/>
    <s v="BASE DE DATOS"/>
  </r>
  <r>
    <s v="19"/>
    <x v="1"/>
    <s v="EGASA"/>
    <s v="31013393"/>
    <s v="31013393"/>
    <s v="HI"/>
    <s v="G-1"/>
    <s v="S"/>
    <n v="8.9600000000000009"/>
    <n v="8.9469999999999992"/>
    <n v="1133.106"/>
    <n v="3105.6109999999999"/>
    <n v="4238.7169999999996"/>
    <n v="0"/>
    <n v="642.95000000000005"/>
    <n v="29.05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4238.7169999999996"/>
    <n v="4.2387169999999994"/>
    <m/>
    <n v="0.7466666666666667"/>
    <n v="0.74558333333333326"/>
    <n v="8.9740000000000002"/>
    <n v="0"/>
    <n v="29"/>
    <s v="BASE DE DATOS"/>
  </r>
  <r>
    <s v="19"/>
    <x v="2"/>
    <s v="EGASA"/>
    <s v="31012893"/>
    <s v="31012893"/>
    <s v="HI"/>
    <s v="G-1"/>
    <s v="S"/>
    <n v="0.88"/>
    <n v="0.86799999999999999"/>
    <n v="156.13800000000001"/>
    <n v="461.01799999999997"/>
    <n v="617.15599999999995"/>
    <n v="6.05"/>
    <n v="717.17"/>
    <n v="0.63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7.15599999999995"/>
    <n v="0.61715599999999993"/>
    <m/>
    <n v="7.3333333333333334E-2"/>
    <n v="7.2333333333333333E-2"/>
    <n v="1.766"/>
    <n v="0"/>
    <n v="29"/>
    <s v="BASE DE DATOS"/>
  </r>
  <r>
    <s v="19"/>
    <x v="2"/>
    <s v="EGASA"/>
    <s v="31012893"/>
    <s v="31012893"/>
    <s v="HI"/>
    <s v="G-2"/>
    <s v="S"/>
    <n v="0.88"/>
    <n v="0.86"/>
    <n v="156.262"/>
    <n v="461.02100000000002"/>
    <n v="617.28300000000002"/>
    <n v="6.8"/>
    <n v="716.43"/>
    <n v="0.77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7.28300000000002"/>
    <n v="0.61728300000000003"/>
    <m/>
    <n v="7.3333333333333334E-2"/>
    <n v="7.166666666666667E-2"/>
    <n v="1.766"/>
    <n v="0"/>
    <n v="29"/>
    <s v="BASE DE DATOS"/>
  </r>
  <r>
    <s v="19"/>
    <x v="2"/>
    <s v="EGASA"/>
    <s v="31012993"/>
    <s v="31012993"/>
    <s v="HI"/>
    <s v="G-1"/>
    <s v="S"/>
    <n v="0.26"/>
    <n v="0.19"/>
    <n v="32.756"/>
    <n v="98.221999999999994"/>
    <n v="130.97800000000001"/>
    <n v="0"/>
    <n v="723.23"/>
    <n v="0.77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0.97800000000001"/>
    <n v="0.13097800000000001"/>
    <m/>
    <n v="2.1666666666666667E-2"/>
    <n v="1.5833333333333335E-2"/>
    <n v="0.59899999999999998"/>
    <n v="0"/>
    <n v="29"/>
    <s v="BASE DE DATOS"/>
  </r>
  <r>
    <s v="19"/>
    <x v="2"/>
    <s v="EGASA"/>
    <s v="31012993"/>
    <s v="31012993"/>
    <s v="HI"/>
    <s v="G-2"/>
    <s v="S"/>
    <n v="0.26"/>
    <n v="0.19"/>
    <n v="33.697000000000003"/>
    <n v="100.873"/>
    <n v="134.57"/>
    <n v="0"/>
    <n v="722.98"/>
    <n v="1.02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.57"/>
    <n v="0.13457"/>
    <m/>
    <n v="2.1666666666666667E-2"/>
    <n v="1.5833333333333335E-2"/>
    <n v="0.59899999999999998"/>
    <n v="0"/>
    <n v="29"/>
    <s v="BASE DE DATOS"/>
  </r>
  <r>
    <s v="19"/>
    <x v="2"/>
    <s v="EGASA"/>
    <s v="31012993"/>
    <s v="31012993"/>
    <s v="HI"/>
    <s v="G-3"/>
    <s v="S"/>
    <n v="0.26"/>
    <n v="0.22"/>
    <n v="37.116"/>
    <n v="111.048"/>
    <n v="148.16399999999999"/>
    <n v="0"/>
    <n v="722.75"/>
    <n v="1.25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8.16399999999999"/>
    <n v="0.14816399999999999"/>
    <m/>
    <n v="2.1666666666666667E-2"/>
    <n v="1.8333333333333333E-2"/>
    <n v="0.59899999999999998"/>
    <n v="0"/>
    <n v="29"/>
    <s v="BASE DE DATOS"/>
  </r>
  <r>
    <s v="19"/>
    <x v="2"/>
    <s v="EGASA"/>
    <s v="31013093"/>
    <s v="31013093"/>
    <s v="HI"/>
    <s v="G-1"/>
    <s v="S"/>
    <n v="2.3199999999999998"/>
    <n v="2.2450000000000001"/>
    <n v="411.20800000000003"/>
    <n v="1218.5899999999999"/>
    <n v="1629.798"/>
    <n v="6.5"/>
    <n v="716.98"/>
    <n v="0.52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29.798"/>
    <n v="1.6297980000000001"/>
    <m/>
    <n v="0.19333333333333333"/>
    <n v="0.18708333333333335"/>
    <n v="4.798"/>
    <n v="0"/>
    <n v="29"/>
    <s v="BASE DE DATOS"/>
  </r>
  <r>
    <s v="19"/>
    <x v="2"/>
    <s v="EGASA"/>
    <s v="31013093"/>
    <s v="31013093"/>
    <s v="HI"/>
    <s v="G-2"/>
    <s v="S"/>
    <n v="2.3199999999999998"/>
    <n v="2.3199999999999998"/>
    <n v="432.69299999999998"/>
    <n v="1281.396"/>
    <n v="1714.0889999999999"/>
    <n v="6.2"/>
    <n v="717.23"/>
    <n v="0.56000000000000005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14.0889999999999"/>
    <n v="1.714089"/>
    <m/>
    <n v="0.19333333333333333"/>
    <n v="0.19333333333333333"/>
    <n v="4.798"/>
    <n v="0"/>
    <n v="29"/>
    <s v="BASE DE DATOS"/>
  </r>
  <r>
    <s v="19"/>
    <x v="2"/>
    <s v="EGASA"/>
    <s v="11013293"/>
    <s v="11013293"/>
    <s v="HI"/>
    <s v="G-1"/>
    <s v="S"/>
    <n v="5.2"/>
    <n v="5.0410000000000004"/>
    <n v="656.24599999999998"/>
    <n v="1787.6669999999999"/>
    <n v="2443.913"/>
    <n v="110.15"/>
    <n v="612.45000000000005"/>
    <n v="0.95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443.913"/>
    <n v="2.4439130000000002"/>
    <m/>
    <n v="0.43333333333333335"/>
    <n v="0.42008333333333336"/>
    <n v="15.289"/>
    <n v="0"/>
    <n v="29"/>
    <s v="BASE DE DATOS"/>
  </r>
  <r>
    <s v="19"/>
    <x v="2"/>
    <s v="EGASA"/>
    <s v="11013293"/>
    <s v="11013293"/>
    <s v="HI"/>
    <s v="G-2"/>
    <s v="S"/>
    <n v="5.2"/>
    <n v="5.056"/>
    <n v="828.71199999999999"/>
    <n v="2301.87"/>
    <n v="3130.5819999999999"/>
    <n v="14.92"/>
    <n v="707.38"/>
    <n v="1.7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130.5819999999999"/>
    <n v="3.130582"/>
    <m/>
    <n v="0.43333333333333335"/>
    <n v="0.42133333333333334"/>
    <n v="15.289"/>
    <n v="0"/>
    <n v="29"/>
    <s v="BASE DE DATOS"/>
  </r>
  <r>
    <s v="19"/>
    <x v="2"/>
    <s v="EGASA"/>
    <s v="11013293"/>
    <s v="11013293"/>
    <s v="HI"/>
    <s v="G-3"/>
    <s v="S"/>
    <n v="5.2"/>
    <n v="5.2"/>
    <n v="854.08199999999999"/>
    <n v="2386.9569999999999"/>
    <n v="3241.0390000000002"/>
    <n v="20.65"/>
    <n v="691.45"/>
    <n v="11.82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241.0390000000002"/>
    <n v="3.2410390000000002"/>
    <m/>
    <n v="0.43333333333333335"/>
    <n v="0.43333333333333335"/>
    <n v="15.289"/>
    <n v="-4.5474735088646412E-13"/>
    <n v="29"/>
    <s v="BASE DE DATOS"/>
  </r>
  <r>
    <s v="19"/>
    <x v="2"/>
    <s v="EGASA"/>
    <s v="11014193"/>
    <s v="11014193"/>
    <s v="HI"/>
    <s v="G-1"/>
    <s v="S"/>
    <n v="48.45"/>
    <n v="48.119"/>
    <n v="8094.92"/>
    <n v="23137.098000000002"/>
    <n v="31232.018"/>
    <n v="0"/>
    <n v="723.83"/>
    <n v="0.17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1232.018"/>
    <n v="31.232018"/>
    <m/>
    <n v="4.0375000000000005"/>
    <n v="4.0099166666666664"/>
    <n v="146.83500000000001"/>
    <n v="3.637978807091713E-12"/>
    <n v="29"/>
    <s v="BASE DE DATOS"/>
  </r>
  <r>
    <s v="19"/>
    <x v="2"/>
    <s v="EGASA"/>
    <s v="11014193"/>
    <s v="11014193"/>
    <s v="HI"/>
    <s v="G-2"/>
    <s v="S"/>
    <n v="48.45"/>
    <n v="48.161999999999999"/>
    <n v="8025.183"/>
    <n v="21816.417000000001"/>
    <n v="29841.599999999999"/>
    <n v="0"/>
    <n v="699.92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9841.599999999999"/>
    <n v="29.8416"/>
    <m/>
    <n v="4.0375000000000005"/>
    <n v="4.0134999999999996"/>
    <n v="146.83500000000001"/>
    <n v="3.637978807091713E-12"/>
    <n v="29"/>
    <s v="BASE DE DATOS"/>
  </r>
  <r>
    <s v="19"/>
    <x v="2"/>
    <s v="EGASA"/>
    <s v="11014193"/>
    <s v="11014193"/>
    <s v="HI"/>
    <s v="G-3"/>
    <s v="S"/>
    <n v="48.45"/>
    <n v="48.341000000000001"/>
    <n v="7933.7030000000004"/>
    <n v="19410.539000000001"/>
    <n v="27344.241999999998"/>
    <n v="0"/>
    <n v="628.41999999999996"/>
    <n v="1.67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344.241999999998"/>
    <n v="27.344241999999998"/>
    <m/>
    <n v="4.0375000000000005"/>
    <n v="4.0284166666666668"/>
    <n v="146.83500000000001"/>
    <n v="3.637978807091713E-12"/>
    <n v="29"/>
    <s v="BASE DE DATOS"/>
  </r>
  <r>
    <s v="19"/>
    <x v="2"/>
    <s v="EGASA"/>
    <s v="31013393"/>
    <s v="31013393"/>
    <s v="HI"/>
    <s v="G-1"/>
    <s v="S"/>
    <n v="8.9600000000000009"/>
    <n v="8.9469999999999992"/>
    <n v="1580.915"/>
    <n v="4358.8909999999996"/>
    <n v="5939.8059999999996"/>
    <n v="6.9"/>
    <n v="716.35"/>
    <n v="0.75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939.8059999999996"/>
    <n v="5.9398059999999999"/>
    <m/>
    <n v="0.7466666666666667"/>
    <n v="0.74558333333333326"/>
    <n v="8.9740000000000002"/>
    <n v="0"/>
    <n v="29"/>
    <s v="BASE DE DATOS"/>
  </r>
  <r>
    <s v="19"/>
    <x v="0"/>
    <s v="EGHUAL"/>
    <s v="11177909"/>
    <s v="11177909"/>
    <s v="HI"/>
    <s v="G1"/>
    <s v="S"/>
    <n v="225"/>
    <n v="225"/>
    <n v="27173.057000000001"/>
    <n v="114403.91899999999"/>
    <n v="141576.976"/>
    <n v="0"/>
    <n v="640.15"/>
    <n v="0.47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41576.976"/>
    <n v="141.576976"/>
    <m/>
    <n v="18.75"/>
    <n v="19.609166666666667"/>
    <n v="476.74"/>
    <n v="0"/>
    <n v="38"/>
    <s v="BASE DE DATOS"/>
  </r>
  <r>
    <s v="19"/>
    <x v="0"/>
    <s v="EGHUAL"/>
    <s v="11177909"/>
    <s v="11177909"/>
    <s v="HI"/>
    <s v="G2"/>
    <s v="S"/>
    <n v="225"/>
    <n v="225"/>
    <n v="28700.606"/>
    <n v="131073.481"/>
    <n v="159774.087"/>
    <n v="0"/>
    <n v="700.63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59774.087"/>
    <n v="159.77408700000001"/>
    <m/>
    <n v="18.75"/>
    <n v="19.586666666666666"/>
    <n v="476.74"/>
    <n v="0"/>
    <n v="38"/>
    <s v="BASE DE DATOS"/>
  </r>
  <r>
    <s v="19"/>
    <x v="0"/>
    <s v="EGHUAL"/>
    <s v="11177909"/>
    <s v="11177909"/>
    <s v="HI"/>
    <s v="G3"/>
    <s v="S"/>
    <n v="6.4"/>
    <n v="6.3"/>
    <n v="804.76"/>
    <n v="3747.527"/>
    <n v="4552.2870000000003"/>
    <n v="2.38"/>
    <n v="707.25"/>
    <n v="1.87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552.2870000000003"/>
    <n v="4.5522870000000006"/>
    <m/>
    <n v="0.5"/>
    <n v="0.53249999999999997"/>
    <n v="476.74"/>
    <n v="0"/>
    <n v="38"/>
    <s v="BASE DE DATOS"/>
  </r>
  <r>
    <s v="19"/>
    <x v="1"/>
    <s v="EGHUAL"/>
    <s v="11177909"/>
    <s v="11177909"/>
    <s v="HI"/>
    <s v="G1"/>
    <s v="S"/>
    <n v="225"/>
    <n v="225"/>
    <n v="26134.984"/>
    <n v="115617.406"/>
    <n v="141752.39000000001"/>
    <n v="8"/>
    <n v="642.98"/>
    <n v="4.0999999999999996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41752.39000000001"/>
    <n v="141.75239000000002"/>
    <m/>
    <n v="18.75"/>
    <n v="19.609166666666667"/>
    <n v="476.74"/>
    <n v="0"/>
    <n v="38"/>
    <s v="BASE DE DATOS"/>
  </r>
  <r>
    <s v="19"/>
    <x v="1"/>
    <s v="EGHUAL"/>
    <s v="11177909"/>
    <s v="11177909"/>
    <s v="HI"/>
    <s v="G2"/>
    <s v="S"/>
    <n v="225"/>
    <n v="225"/>
    <n v="26822.182000000001"/>
    <n v="113877.087"/>
    <n v="140699.269"/>
    <n v="0"/>
    <n v="638.44000000000005"/>
    <n v="2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40699.269"/>
    <n v="140.69926899999999"/>
    <m/>
    <n v="18.75"/>
    <n v="19.586666666666666"/>
    <n v="476.74"/>
    <n v="0"/>
    <n v="38"/>
    <s v="BASE DE DATOS"/>
  </r>
  <r>
    <s v="19"/>
    <x v="1"/>
    <s v="EGHUAL"/>
    <s v="11177909"/>
    <s v="11177909"/>
    <s v="HI"/>
    <s v="G3"/>
    <s v="S"/>
    <n v="6.4"/>
    <n v="6.3"/>
    <n v="772.82600000000002"/>
    <n v="3554.2440000000001"/>
    <n v="4327.07"/>
    <n v="0"/>
    <n v="672"/>
    <n v="0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327.07"/>
    <n v="4.32707"/>
    <m/>
    <n v="0.5"/>
    <n v="0.53249999999999997"/>
    <n v="476.74"/>
    <n v="0"/>
    <n v="38"/>
    <s v="BASE DE DATOS"/>
  </r>
  <r>
    <s v="19"/>
    <x v="2"/>
    <s v="EGHUAL"/>
    <s v="11177909"/>
    <s v="11177909"/>
    <s v="HI"/>
    <s v="G1"/>
    <s v="S"/>
    <n v="235.31"/>
    <n v="235.31"/>
    <n v="29480.266"/>
    <n v="110483.64200000001"/>
    <n v="139963.908"/>
    <n v="0"/>
    <n v="647.19000000000005"/>
    <n v="0.85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39963.908"/>
    <n v="139.963908"/>
    <m/>
    <n v="18.75"/>
    <n v="19.609166666666667"/>
    <n v="476.74"/>
    <n v="0"/>
    <n v="38"/>
    <s v="BASE DE DATOS"/>
  </r>
  <r>
    <s v="19"/>
    <x v="2"/>
    <s v="EGHUAL"/>
    <s v="11177909"/>
    <s v="11177909"/>
    <s v="HI"/>
    <s v="G2"/>
    <s v="S"/>
    <n v="235.04"/>
    <n v="235.04"/>
    <n v="29489.017"/>
    <n v="119105.883"/>
    <n v="148594.9"/>
    <n v="0"/>
    <n v="700.66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48594.9"/>
    <n v="148.5949"/>
    <m/>
    <n v="18.75"/>
    <n v="19.586666666666666"/>
    <n v="476.74"/>
    <n v="0"/>
    <n v="38"/>
    <s v="BASE DE DATOS"/>
  </r>
  <r>
    <s v="19"/>
    <x v="2"/>
    <s v="EGHUAL"/>
    <s v="11177909"/>
    <s v="11177909"/>
    <s v="HI"/>
    <s v="G3"/>
    <s v="S"/>
    <n v="6.39"/>
    <n v="6.39"/>
    <n v="834.78399999999999"/>
    <n v="3745.2339999999999"/>
    <n v="4580.018"/>
    <n v="10.07"/>
    <n v="688.63"/>
    <n v="7.98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580.018"/>
    <n v="4.5800179999999999"/>
    <m/>
    <n v="0.5"/>
    <n v="0.53249999999999997"/>
    <n v="476.74"/>
    <n v="0"/>
    <n v="38"/>
    <s v="BASE DE DATOS"/>
  </r>
  <r>
    <s v="19"/>
    <x v="1"/>
    <s v="EGEHUA"/>
    <s v="11077497"/>
    <s v="11077497"/>
    <s v="HI"/>
    <s v="Grupo N° 1"/>
    <s v="S"/>
    <n v="49.18"/>
    <n v="49.18"/>
    <n v="4714.9679999999998"/>
    <n v="11602.253000000001"/>
    <n v="16317.221"/>
    <n v="0"/>
    <n v="487.2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6317.221"/>
    <n v="16.317221"/>
    <m/>
    <n v="4.0983333333333336"/>
    <n v="4.0983333333333336"/>
    <n v="97.817999999999998"/>
    <n v="1.8189894035458565E-12"/>
    <n v="39"/>
    <s v="BASE DE DATOS"/>
  </r>
  <r>
    <s v="19"/>
    <x v="1"/>
    <s v="EGEHUA"/>
    <s v="11077497"/>
    <s v="11077497"/>
    <s v="HI"/>
    <s v="Grupo N° 2"/>
    <s v="S"/>
    <n v="47.58"/>
    <n v="47.58"/>
    <n v="4627.335"/>
    <n v="11389.076999999999"/>
    <n v="16016.412"/>
    <n v="0"/>
    <n v="419.2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6016.412"/>
    <n v="16.016411999999999"/>
    <m/>
    <n v="3.9649999999999999"/>
    <n v="3.9649999999999999"/>
    <n v="97.817999999999998"/>
    <n v="0"/>
    <n v="39"/>
    <s v="BASE DE DATOS"/>
  </r>
  <r>
    <s v="19"/>
    <x v="0"/>
    <s v="EGEHUA"/>
    <s v="11077497"/>
    <s v="11077497"/>
    <s v="HI"/>
    <s v="Grupo N° 1"/>
    <s v="S"/>
    <n v="49.18"/>
    <n v="49.18"/>
    <n v="3966.5459999999998"/>
    <n v="10217.67"/>
    <n v="14184.216"/>
    <n v="0"/>
    <n v="471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4184.216"/>
    <n v="14.184216000000001"/>
    <m/>
    <n v="4.0983333333333336"/>
    <n v="4.0983333333333336"/>
    <n v="97.817999999999998"/>
    <n v="0"/>
    <n v="39"/>
    <s v="BASE DE DATOS"/>
  </r>
  <r>
    <s v="19"/>
    <x v="0"/>
    <s v="EGEHUA"/>
    <s v="11077497"/>
    <s v="11077497"/>
    <s v="HI"/>
    <s v="Grupo N° 2"/>
    <s v="S"/>
    <n v="47.58"/>
    <n v="47.58"/>
    <n v="3939.7080000000001"/>
    <n v="10427.487999999999"/>
    <n v="14367.196"/>
    <n v="0"/>
    <n v="500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4367.196"/>
    <n v="14.367196"/>
    <m/>
    <n v="3.9649999999999999"/>
    <n v="3.9649999999999999"/>
    <n v="97.817999999999998"/>
    <n v="0"/>
    <n v="39"/>
    <s v="BASE DE DATOS"/>
  </r>
  <r>
    <s v="19"/>
    <x v="0"/>
    <s v="EGEMSA"/>
    <s v="11005993"/>
    <s v="11005993"/>
    <s v="HI"/>
    <s v="GRUPO Nº1"/>
    <s v="S"/>
    <n v="30.15"/>
    <n v="29.295999999999999"/>
    <n v="2628.2359999999999"/>
    <n v="9636.6640000000007"/>
    <n v="12264.9"/>
    <n v="5.49"/>
    <n v="718.51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2264.9"/>
    <n v="12.264899999999999"/>
    <m/>
    <n v="2.5124999999999997"/>
    <n v="2.4413333333333331"/>
    <n v="183.92"/>
    <n v="1.8189894035458565E-12"/>
    <n v="34"/>
    <s v="BASE DE DATOS"/>
  </r>
  <r>
    <s v="19"/>
    <x v="0"/>
    <s v="EGEMSA"/>
    <s v="11005993"/>
    <s v="11005993"/>
    <s v="HI"/>
    <s v="GRUPO Nº2"/>
    <s v="S"/>
    <n v="30.15"/>
    <n v="29.95"/>
    <n v="4241.6760000000004"/>
    <n v="16046.493"/>
    <n v="20288.169000000002"/>
    <n v="2.14"/>
    <n v="721.86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20288.169000000002"/>
    <n v="20.288169000000003"/>
    <m/>
    <n v="2.5124999999999997"/>
    <n v="2.4958333333333331"/>
    <n v="183.92"/>
    <n v="0"/>
    <n v="34"/>
    <s v="BASE DE DATOS"/>
  </r>
  <r>
    <s v="19"/>
    <x v="0"/>
    <s v="EGEMSA"/>
    <s v="11005993"/>
    <s v="11005993"/>
    <s v="HI"/>
    <s v="GRUPO Nº3"/>
    <s v="S"/>
    <n v="30.15"/>
    <n v="29.553999999999998"/>
    <n v="3871.0219999999999"/>
    <n v="14735.1"/>
    <n v="18606.121999999999"/>
    <n v="1.7"/>
    <n v="722.3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8606.121999999999"/>
    <n v="18.606121999999999"/>
    <m/>
    <n v="2.5124999999999997"/>
    <n v="2.4628333333333332"/>
    <n v="183.92"/>
    <n v="0"/>
    <n v="34"/>
    <s v="BASE DE DATOS"/>
  </r>
  <r>
    <s v="19"/>
    <x v="0"/>
    <s v="EGEMSA"/>
    <s v="11005993"/>
    <s v="11005993"/>
    <s v="HI"/>
    <s v="GRUPO N°4"/>
    <s v="S"/>
    <n v="102"/>
    <n v="99.86"/>
    <n v="14875.013999999999"/>
    <n v="57184.73"/>
    <n v="72059.744000000006"/>
    <n v="17.399999999999999"/>
    <n v="706.6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72059.744000000006"/>
    <n v="72.059744000000009"/>
    <m/>
    <n v="8.5"/>
    <n v="8.3216666666666672"/>
    <n v="183.92"/>
    <n v="0"/>
    <n v="34"/>
    <s v="BASE DE DATOS"/>
  </r>
  <r>
    <s v="19"/>
    <x v="1"/>
    <s v="EGEMSA"/>
    <s v="11005993"/>
    <s v="11005993"/>
    <s v="HI"/>
    <s v="GRUPO Nº1"/>
    <s v="S"/>
    <n v="30.15"/>
    <n v="29.295999999999999"/>
    <n v="2653.29"/>
    <n v="10159.174000000001"/>
    <n v="12812.464"/>
    <n v="3.21"/>
    <n v="668.79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2812.464"/>
    <n v="12.812464"/>
    <m/>
    <n v="2.5124999999999997"/>
    <n v="2.4413333333333331"/>
    <n v="183.92"/>
    <n v="0"/>
    <n v="34"/>
    <s v="BASE DE DATOS"/>
  </r>
  <r>
    <s v="19"/>
    <x v="1"/>
    <s v="EGEMSA"/>
    <s v="11005993"/>
    <s v="11005993"/>
    <s v="HI"/>
    <s v="GRUPO Nº2"/>
    <s v="S"/>
    <n v="30.15"/>
    <n v="29.95"/>
    <n v="3722.6489999999999"/>
    <n v="14187.222"/>
    <n v="17909.870999999999"/>
    <n v="1.86"/>
    <n v="670.14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7909.870999999999"/>
    <n v="17.909870999999999"/>
    <m/>
    <n v="2.5124999999999997"/>
    <n v="2.4958333333333331"/>
    <n v="183.92"/>
    <n v="0"/>
    <n v="34"/>
    <s v="BASE DE DATOS"/>
  </r>
  <r>
    <s v="19"/>
    <x v="1"/>
    <s v="EGEMSA"/>
    <s v="11005993"/>
    <s v="11005993"/>
    <s v="HI"/>
    <s v="GRUPO Nº3"/>
    <s v="S"/>
    <n v="30.15"/>
    <n v="29.553999999999998"/>
    <n v="3548.7069999999999"/>
    <n v="13523.449000000001"/>
    <n v="17072.155999999999"/>
    <n v="2.4900000000000002"/>
    <n v="669.51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7072.155999999999"/>
    <n v="17.072156"/>
    <m/>
    <n v="2.5124999999999997"/>
    <n v="2.4628333333333332"/>
    <n v="183.92"/>
    <n v="0"/>
    <n v="34"/>
    <s v="BASE DE DATOS"/>
  </r>
  <r>
    <s v="19"/>
    <x v="1"/>
    <s v="EGEMSA"/>
    <s v="11005993"/>
    <s v="11005993"/>
    <s v="HI"/>
    <s v="GRUPO N°4"/>
    <s v="S"/>
    <n v="102"/>
    <n v="99.86"/>
    <n v="13419.638999999999"/>
    <n v="50240.294000000002"/>
    <n v="63659.932999999997"/>
    <n v="7.66"/>
    <n v="664.34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3659.932999999997"/>
    <n v="63.659932999999995"/>
    <m/>
    <n v="8.5"/>
    <n v="8.3216666666666672"/>
    <n v="183.92"/>
    <n v="7.2759576141834259E-12"/>
    <n v="34"/>
    <s v="BASE DE DATOS"/>
  </r>
  <r>
    <s v="19"/>
    <x v="2"/>
    <s v="EGEMSA"/>
    <s v="11005993"/>
    <s v="11005993"/>
    <s v="HI"/>
    <s v="GRUPO Nº1"/>
    <s v="S"/>
    <n v="30.15"/>
    <n v="29.295999999999999"/>
    <n v="2945.28"/>
    <n v="11162.308999999999"/>
    <n v="14107.589"/>
    <n v="5.53"/>
    <n v="718.46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4107.589"/>
    <n v="14.107589000000001"/>
    <m/>
    <n v="2.5124999999999997"/>
    <n v="2.4413333333333331"/>
    <n v="183.92"/>
    <n v="0"/>
    <n v="34"/>
    <s v="BASE DE DATOS"/>
  </r>
  <r>
    <s v="19"/>
    <x v="2"/>
    <s v="EGEMSA"/>
    <s v="11005993"/>
    <s v="11005993"/>
    <s v="HI"/>
    <s v="GRUPO Nº2"/>
    <s v="S"/>
    <n v="30.15"/>
    <n v="29.95"/>
    <n v="4148.2349999999997"/>
    <n v="15625.258"/>
    <n v="19773.492999999999"/>
    <n v="2.78"/>
    <n v="721.22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9773.492999999999"/>
    <n v="19.773492999999998"/>
    <m/>
    <n v="2.5124999999999997"/>
    <n v="2.4958333333333331"/>
    <n v="183.92"/>
    <n v="0"/>
    <n v="34"/>
    <s v="BASE DE DATOS"/>
  </r>
  <r>
    <s v="19"/>
    <x v="2"/>
    <s v="EGEMSA"/>
    <s v="11005993"/>
    <s v="11005993"/>
    <s v="HI"/>
    <s v="GRUPO Nº3"/>
    <s v="S"/>
    <n v="30.15"/>
    <n v="29.553999999999998"/>
    <n v="3931.4949999999999"/>
    <n v="14973.933000000001"/>
    <n v="18905.428"/>
    <n v="1.93"/>
    <n v="722.07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8905.428"/>
    <n v="18.905428000000001"/>
    <m/>
    <n v="2.5124999999999997"/>
    <n v="2.4628333333333332"/>
    <n v="183.92"/>
    <n v="0"/>
    <n v="34"/>
    <s v="BASE DE DATOS"/>
  </r>
  <r>
    <s v="19"/>
    <x v="2"/>
    <s v="EGEMSA"/>
    <s v="11005993"/>
    <s v="11005993"/>
    <s v="HI"/>
    <s v="GRUPO N°4"/>
    <s v="S"/>
    <n v="102"/>
    <n v="99.86"/>
    <n v="14942.11"/>
    <n v="55849.646999999997"/>
    <n v="70791.756999999998"/>
    <n v="9.16"/>
    <n v="714.84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70791.756999999998"/>
    <n v="70.791757000000004"/>
    <m/>
    <n v="8.5"/>
    <n v="8.3216666666666672"/>
    <n v="183.92"/>
    <n v="0"/>
    <n v="34"/>
    <s v="BASE DE DATOS"/>
  </r>
  <r>
    <s v="19"/>
    <x v="1"/>
    <s v="EGEPSA"/>
    <s v="41071696"/>
    <s v="41071696"/>
    <s v="HI"/>
    <s v="Grupo 1"/>
    <s v="S"/>
    <n v="0.3"/>
    <n v="0.254"/>
    <n v="28.8"/>
    <n v="111.98399999999999"/>
    <n v="140.78399999999999"/>
    <n v="3"/>
    <n v="669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40.78399999999999"/>
    <n v="0.14078399999999999"/>
    <m/>
    <n v="2.4999999999999998E-2"/>
    <n v="2.1916666666666668E-2"/>
    <n v="0.53700000000000003"/>
    <n v="0"/>
    <n v="31"/>
    <s v="BASE DE DATOS"/>
  </r>
  <r>
    <s v="19"/>
    <x v="1"/>
    <s v="EGEPSA"/>
    <s v="41071696"/>
    <s v="41071696"/>
    <s v="HI"/>
    <s v="Grupo 2"/>
    <s v="S"/>
    <n v="0.3"/>
    <n v="0.26"/>
    <n v="26.928000000000001"/>
    <n v="113.208"/>
    <n v="140.136"/>
    <n v="3"/>
    <n v="669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40.136"/>
    <n v="0.14013599999999998"/>
    <m/>
    <n v="2.4999999999999998E-2"/>
    <n v="2.0750000000000001E-2"/>
    <n v="0.53700000000000003"/>
    <n v="0"/>
    <n v="31"/>
    <s v="BASE DE DATOS"/>
  </r>
  <r>
    <s v="19"/>
    <x v="2"/>
    <s v="EGEPSA"/>
    <s v="41071696"/>
    <s v="41071696"/>
    <s v="HI"/>
    <s v="Grupo 1"/>
    <s v="S"/>
    <n v="0.3"/>
    <n v="0.28999999999999998"/>
    <n v="32.085000000000001"/>
    <n v="131.76"/>
    <n v="163.845"/>
    <n v="10"/>
    <n v="714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63.845"/>
    <n v="0.16384499999999999"/>
    <m/>
    <n v="2.4999999999999998E-2"/>
    <n v="2.1916666666666668E-2"/>
    <n v="0.53700000000000003"/>
    <n v="0"/>
    <n v="31"/>
    <s v="BASE DE DATOS"/>
  </r>
  <r>
    <s v="19"/>
    <x v="2"/>
    <s v="EGEPSA"/>
    <s v="41071696"/>
    <s v="41071696"/>
    <s v="HI"/>
    <s v="Grupo 2"/>
    <s v="S"/>
    <n v="0.3"/>
    <n v="0.247"/>
    <n v="29.135999999999999"/>
    <n v="120.24"/>
    <n v="149.376"/>
    <n v="10"/>
    <n v="714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49.376"/>
    <n v="0.14937600000000001"/>
    <m/>
    <n v="2.4999999999999998E-2"/>
    <n v="2.0750000000000001E-2"/>
    <n v="0.53700000000000003"/>
    <n v="0"/>
    <n v="31"/>
    <s v="BASE DE DATOS"/>
  </r>
  <r>
    <s v="19"/>
    <x v="2"/>
    <s v="ELC"/>
    <s v="31007793"/>
    <s v="31007793"/>
    <s v="HI"/>
    <s v="G-1"/>
    <s v="S"/>
    <n v="0.63"/>
    <n v="0.56100000000000005"/>
    <n v="54.816000000000003"/>
    <n v="190.95099999999999"/>
    <n v="245.767"/>
    <n v="0"/>
    <n v="587.77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45.767"/>
    <n v="0.24576699999999999"/>
    <m/>
    <n v="5.2499999999999998E-2"/>
    <n v="4.6750000000000007E-2"/>
    <n v="0.92200000000000004"/>
    <n v="0"/>
    <n v="25"/>
    <s v="BASE DE DATOS"/>
  </r>
  <r>
    <s v="19"/>
    <x v="2"/>
    <s v="ELC"/>
    <s v="31007793"/>
    <s v="31007793"/>
    <s v="HI"/>
    <s v="G-2"/>
    <s v="S"/>
    <n v="0.63"/>
    <n v="0.56100000000000005"/>
    <n v="47.825000000000003"/>
    <n v="169.36199999999999"/>
    <n v="217.18700000000001"/>
    <n v="0"/>
    <n v="545.16999999999996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17.18700000000001"/>
    <n v="0.21718700000000002"/>
    <m/>
    <n v="5.2499999999999998E-2"/>
    <n v="4.6750000000000007E-2"/>
    <n v="0.92200000000000004"/>
    <n v="0"/>
    <n v="25"/>
    <s v="BASE DE DATOS"/>
  </r>
  <r>
    <s v="19"/>
    <x v="2"/>
    <s v="ELC"/>
    <s v="31007893"/>
    <s v="31007893"/>
    <s v="HI"/>
    <s v="G-1"/>
    <s v="S"/>
    <n v="0.52"/>
    <n v="0.46"/>
    <n v="51.433"/>
    <n v="192.56700000000001"/>
    <n v="244"/>
    <n v="0"/>
    <n v="734.83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44"/>
    <n v="0.24399999999999999"/>
    <m/>
    <n v="4.3333333333333335E-2"/>
    <n v="3.8333333333333337E-2"/>
    <n v="1"/>
    <n v="0"/>
    <n v="25"/>
    <s v="BASE DE DATOS"/>
  </r>
  <r>
    <s v="19"/>
    <x v="2"/>
    <s v="ELC"/>
    <s v="31007893"/>
    <s v="31007893"/>
    <s v="HI"/>
    <s v="G-2"/>
    <s v="S"/>
    <n v="0.52"/>
    <n v="0.46"/>
    <n v="51.531999999999996"/>
    <n v="193.66800000000001"/>
    <n v="245.2"/>
    <n v="0"/>
    <n v="732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45.2"/>
    <n v="0.2452"/>
    <m/>
    <n v="4.3333333333333335E-2"/>
    <n v="3.8333333333333337E-2"/>
    <n v="1"/>
    <n v="0"/>
    <n v="25"/>
    <s v="BASE DE DATOS"/>
  </r>
  <r>
    <s v="19"/>
    <x v="2"/>
    <s v="ELC"/>
    <s v="31007993"/>
    <s v="31007993"/>
    <s v="HI"/>
    <s v="G-1"/>
    <s v="S"/>
    <n v="0.25"/>
    <n v="0.25"/>
    <n v="0"/>
    <n v="0"/>
    <n v="0"/>
    <n v="0"/>
    <n v="0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0"/>
    <n v="0"/>
    <m/>
    <n v="2.0833333333333332E-2"/>
    <n v="2.0833333333333332E-2"/>
    <n v="0.26100000000000001"/>
    <n v="0"/>
    <n v="25"/>
    <s v="BASE DE DATOS"/>
  </r>
  <r>
    <s v="19"/>
    <x v="2"/>
    <s v="ELC"/>
    <s v="31008493"/>
    <s v="31008493"/>
    <s v="HI"/>
    <s v="G-1"/>
    <s v="S"/>
    <n v="1.92"/>
    <n v="1.675"/>
    <n v="245.52099999999999"/>
    <n v="927.47900000000004"/>
    <n v="1173"/>
    <n v="0"/>
    <n v="743.83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1173"/>
    <n v="1.173"/>
    <m/>
    <n v="0.16"/>
    <n v="0.13958333333333334"/>
    <n v="2.84"/>
    <n v="0"/>
    <n v="25"/>
    <s v="BASE DE DATOS"/>
  </r>
  <r>
    <s v="19"/>
    <x v="2"/>
    <s v="ELC"/>
    <s v="31008493"/>
    <s v="31008493"/>
    <s v="HI"/>
    <s v="G-2"/>
    <s v="S"/>
    <n v="1.92"/>
    <n v="1.675"/>
    <n v="10.081"/>
    <n v="39.323"/>
    <n v="49.404000000000003"/>
    <n v="0"/>
    <n v="46.17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49.404000000000003"/>
    <n v="4.9404000000000003E-2"/>
    <m/>
    <n v="0.16"/>
    <n v="0.13958333333333334"/>
    <n v="2.84"/>
    <n v="-7.1054273576010019E-15"/>
    <n v="25"/>
    <s v="BASE DE DATOS"/>
  </r>
  <r>
    <s v="19"/>
    <x v="2"/>
    <s v="ELC"/>
    <s v="31008893"/>
    <s v="31008893"/>
    <s v="HI"/>
    <s v="G-1"/>
    <s v="S"/>
    <n v="1.46"/>
    <n v="1.34"/>
    <n v="191.357"/>
    <n v="716.68299999999999"/>
    <n v="908.04"/>
    <n v="0"/>
    <n v="734.12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908.04"/>
    <n v="0.90803999999999996"/>
    <m/>
    <n v="0.12166666666666666"/>
    <n v="0.11166666666666668"/>
    <n v="1.331"/>
    <n v="0"/>
    <n v="25"/>
    <s v="BASE DE DATOS"/>
  </r>
  <r>
    <s v="19"/>
    <x v="2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2"/>
    <s v="ELC"/>
    <s v="31009293"/>
    <s v="31009293"/>
    <s v="HI"/>
    <s v="G-2"/>
    <s v="S"/>
    <n v="0.28000000000000003"/>
    <n v="0.28000000000000003"/>
    <n v="0"/>
    <n v="0"/>
    <n v="0"/>
    <n v="0"/>
    <n v="0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2.3333333333333334E-2"/>
    <n v="0.25600000000000001"/>
    <n v="0"/>
    <n v="25"/>
    <s v="BASE DE DATOS"/>
  </r>
  <r>
    <s v="19"/>
    <x v="2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2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2"/>
    <s v="ELC"/>
    <s v="31036294"/>
    <s v="31036294"/>
    <s v="HI"/>
    <s v="G-1"/>
    <s v="S"/>
    <n v="0.45"/>
    <n v="0.45"/>
    <n v="66.554000000000002"/>
    <n v="252.94"/>
    <n v="319.49400000000003"/>
    <n v="0"/>
    <n v="743.08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19.49400000000003"/>
    <n v="0.31949400000000006"/>
    <m/>
    <n v="3.7499999999999999E-2"/>
    <n v="3.7499999999999999E-2"/>
    <n v="0.89300000000000002"/>
    <n v="0"/>
    <n v="25"/>
    <s v="BASE DE DATOS"/>
  </r>
  <r>
    <s v="19"/>
    <x v="2"/>
    <s v="ELC"/>
    <s v="31036294"/>
    <s v="31036294"/>
    <s v="HI"/>
    <s v="G-2"/>
    <s v="S"/>
    <n v="0.45"/>
    <n v="0.45"/>
    <n v="66.77"/>
    <n v="252.47800000000001"/>
    <n v="319.24799999999999"/>
    <n v="0"/>
    <n v="743.43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19.24799999999999"/>
    <n v="0.31924799999999998"/>
    <m/>
    <n v="3.7499999999999999E-2"/>
    <n v="3.7499999999999999E-2"/>
    <n v="0.89300000000000002"/>
    <n v="0"/>
    <n v="25"/>
    <s v="BASE DE DATOS"/>
  </r>
  <r>
    <s v="19"/>
    <x v="2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2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2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2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2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2"/>
    <s v="ELC"/>
    <s v="41114801"/>
    <s v="41114801"/>
    <s v="HI"/>
    <s v="G-3"/>
    <s v="S"/>
    <n v="0.1"/>
    <n v="9.8000000000000004E-2"/>
    <n v="0"/>
    <n v="0"/>
    <n v="0"/>
    <n v="0"/>
    <n v="0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8.3333333333333332E-3"/>
    <n v="8.1666666666666676E-3"/>
    <n v="0.253"/>
    <n v="0"/>
    <n v="25"/>
    <s v="BASE DE DATOS"/>
  </r>
  <r>
    <s v="19"/>
    <x v="2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2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2"/>
    <s v="ELC"/>
    <s v="51010097"/>
    <s v="51010097"/>
    <s v="HI"/>
    <s v="G-1"/>
    <s v="S"/>
    <n v="1.6"/>
    <n v="1.6"/>
    <n v="225.899"/>
    <n v="825.173"/>
    <n v="1051.0719999999999"/>
    <n v="0"/>
    <n v="723.23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51.0719999999999"/>
    <n v="1.0510719999999998"/>
    <m/>
    <n v="0.13333333333333333"/>
    <n v="0.13333333333333333"/>
    <n v="6.4489999999999998"/>
    <n v="2.2737367544323206E-13"/>
    <n v="25"/>
    <s v="BASE DE DATOS"/>
  </r>
  <r>
    <s v="19"/>
    <x v="2"/>
    <s v="ELC"/>
    <s v="51010097"/>
    <s v="51010097"/>
    <s v="HI"/>
    <s v="G-2"/>
    <s v="S"/>
    <n v="1.6"/>
    <n v="1.6"/>
    <n v="221.916"/>
    <n v="808.85199999999998"/>
    <n v="1030.768"/>
    <n v="0"/>
    <n v="715.92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30.768"/>
    <n v="1.0307680000000001"/>
    <m/>
    <n v="0.13333333333333333"/>
    <n v="0.13333333333333333"/>
    <n v="6.4489999999999998"/>
    <n v="0"/>
    <n v="25"/>
    <s v="BASE DE DATOS"/>
  </r>
  <r>
    <s v="19"/>
    <x v="2"/>
    <s v="ELC"/>
    <s v="51010097"/>
    <s v="51010097"/>
    <s v="HI"/>
    <s v="G-3"/>
    <s v="S"/>
    <n v="2"/>
    <n v="2"/>
    <n v="144.96199999999999"/>
    <n v="529.64"/>
    <n v="674.60199999999998"/>
    <n v="0"/>
    <n v="471.97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674.60199999999998"/>
    <n v="0.67460199999999992"/>
    <m/>
    <n v="0.16666666666666666"/>
    <n v="0.16666666666666666"/>
    <n v="6.4489999999999998"/>
    <n v="0"/>
    <n v="25"/>
    <s v="BASE DE DATOS"/>
  </r>
  <r>
    <s v="19"/>
    <x v="2"/>
    <s v="ELC"/>
    <s v="51010097"/>
    <s v="51010097"/>
    <s v="HI"/>
    <s v="G-4"/>
    <s v="S"/>
    <n v="2"/>
    <n v="2"/>
    <n v="105.631"/>
    <n v="384.50900000000001"/>
    <n v="490.14"/>
    <n v="0"/>
    <n v="379.25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490.14"/>
    <n v="0.49013999999999996"/>
    <m/>
    <n v="0.16666666666666666"/>
    <n v="0.16666666666666666"/>
    <n v="6.4489999999999998"/>
    <n v="0"/>
    <n v="25"/>
    <s v="BASE DE DATOS"/>
  </r>
  <r>
    <s v="19"/>
    <x v="2"/>
    <s v="ELC"/>
    <s v="51010797"/>
    <s v="51010797"/>
    <s v="HI"/>
    <s v="G-1"/>
    <s v="S"/>
    <n v="0.76800000000000002"/>
    <n v="0.59499999999999997"/>
    <n v="4.1609999999999996"/>
    <n v="1.865"/>
    <n v="6.0259999999999998"/>
    <n v="0"/>
    <n v="8.7799999999999994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6.0259999999999998"/>
    <n v="6.0260000000000001E-3"/>
    <m/>
    <n v="6.4000000000000001E-2"/>
    <n v="4.9583333333333333E-2"/>
    <n v="1.4690000000000001"/>
    <n v="0"/>
    <n v="25"/>
    <s v="BASE DE DATOS"/>
  </r>
  <r>
    <s v="19"/>
    <x v="2"/>
    <s v="ELC"/>
    <s v="51010797"/>
    <s v="51010797"/>
    <s v="HI"/>
    <s v="G-2"/>
    <s v="S"/>
    <n v="0.76800000000000002"/>
    <n v="0.59499999999999997"/>
    <n v="54.444000000000003"/>
    <n v="29.465"/>
    <n v="83.909000000000006"/>
    <n v="0"/>
    <n v="140.47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83.909000000000006"/>
    <n v="8.3909000000000011E-2"/>
    <m/>
    <n v="6.4000000000000001E-2"/>
    <n v="4.9583333333333333E-2"/>
    <n v="1.4690000000000001"/>
    <n v="0"/>
    <n v="25"/>
    <s v="BASE DE DATOS"/>
  </r>
  <r>
    <s v="19"/>
    <x v="2"/>
    <s v="ELC"/>
    <s v="PP000194"/>
    <s v="PP000194"/>
    <s v="HI"/>
    <s v="G-1"/>
    <s v="S"/>
    <n v="0.22"/>
    <n v="0.22"/>
    <n v="0"/>
    <n v="0"/>
    <n v="0"/>
    <n v="0"/>
    <n v="0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0"/>
    <n v="0"/>
    <m/>
    <n v="1.8333333333333333E-2"/>
    <n v="1.8333333333333333E-2"/>
    <n v="0.19600000000000001"/>
    <n v="0"/>
    <n v="25"/>
    <s v="BASE DE DATOS"/>
  </r>
  <r>
    <s v="19"/>
    <x v="2"/>
    <s v="ELC"/>
    <s v="PP000694"/>
    <s v="PP000694"/>
    <s v="HI"/>
    <s v="G-1"/>
    <s v="S"/>
    <n v="0.11"/>
    <n v="0.11"/>
    <n v="0"/>
    <n v="0"/>
    <n v="0"/>
    <n v="0"/>
    <n v="0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2"/>
    <s v="ELC"/>
    <s v="PP000694"/>
    <s v="PP000694"/>
    <s v="HI"/>
    <s v="G-2"/>
    <s v="S"/>
    <n v="0.11"/>
    <n v="0.11"/>
    <n v="0"/>
    <n v="0"/>
    <n v="0"/>
    <n v="0"/>
    <n v="0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2"/>
    <s v="ELOR"/>
    <s v="31078697"/>
    <s v="31078697"/>
    <s v="HI"/>
    <s v="Turbina 1"/>
    <s v="S"/>
    <n v="2.8370000000000002"/>
    <n v="2.6"/>
    <n v="275.06299999999999"/>
    <n v="1165.259"/>
    <n v="1440.3219999999999"/>
    <n v="7.47"/>
    <n v="736.4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440.3219999999999"/>
    <n v="1.4403219999999999"/>
    <m/>
    <n v="0.23641666666666669"/>
    <n v="0.21666666666666667"/>
    <n v="4.3949999999999996"/>
    <n v="2.2737367544323206E-13"/>
    <n v="20"/>
    <s v="BASE DE DATOS"/>
  </r>
  <r>
    <s v="19"/>
    <x v="2"/>
    <s v="ELOR"/>
    <s v="31078697"/>
    <s v="31078697"/>
    <s v="HI"/>
    <s v="Turbina 2"/>
    <s v="S"/>
    <n v="2.8370000000000002"/>
    <n v="2.6"/>
    <n v="287.483"/>
    <n v="1297.992"/>
    <n v="1585.4749999999999"/>
    <n v="0"/>
    <n v="743.48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85.4749999999999"/>
    <n v="1.585475"/>
    <m/>
    <n v="0.23641666666666669"/>
    <n v="0.21666666666666667"/>
    <n v="4.3949999999999996"/>
    <n v="0"/>
    <n v="20"/>
    <s v="BASE DE DATOS"/>
  </r>
  <r>
    <s v="19"/>
    <x v="2"/>
    <s v="ELOR"/>
    <s v="31078897"/>
    <s v="31078897"/>
    <s v="HI"/>
    <s v="Turbina 1"/>
    <s v="S"/>
    <n v="1.59"/>
    <n v="1.45"/>
    <n v="132.875"/>
    <n v="579.54600000000005"/>
    <n v="712.42100000000005"/>
    <n v="0"/>
    <n v="546.63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712.42100000000005"/>
    <n v="0.71242100000000008"/>
    <m/>
    <n v="0.13250000000000001"/>
    <n v="0.12083333333333333"/>
    <n v="2.6850000000000001"/>
    <n v="0"/>
    <n v="20"/>
    <s v="BASE DE DATOS"/>
  </r>
  <r>
    <s v="19"/>
    <x v="2"/>
    <s v="ELOR"/>
    <s v="31078897"/>
    <s v="31078897"/>
    <s v="HI"/>
    <s v="Turbina 2"/>
    <s v="S"/>
    <n v="1.59"/>
    <n v="1.45"/>
    <n v="172.56"/>
    <n v="741.21100000000001"/>
    <n v="913.77099999999996"/>
    <n v="9.15"/>
    <n v="721.19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13.77099999999996"/>
    <n v="0.913771"/>
    <m/>
    <n v="0.13250000000000001"/>
    <n v="0.12083333333333333"/>
    <n v="2.6850000000000001"/>
    <n v="0"/>
    <n v="20"/>
    <s v="BASE DE DATOS"/>
  </r>
  <r>
    <s v="19"/>
    <x v="2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2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2"/>
    <s v="ELOR"/>
    <s v="31077997"/>
    <s v="31077997"/>
    <s v="HI"/>
    <s v="Turbina 1"/>
    <s v="S"/>
    <n v="1.2529999999999999"/>
    <n v="1.1499999999999999"/>
    <n v="106.91"/>
    <n v="409.96300000000002"/>
    <n v="516.87300000000005"/>
    <n v="109.1"/>
    <n v="522.9"/>
    <n v="99.2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16.87300000000005"/>
    <n v="0.51687300000000003"/>
    <m/>
    <n v="0.10441666666666666"/>
    <n v="9.5833333333333326E-2"/>
    <n v="4.4630000000000001"/>
    <n v="0"/>
    <n v="20"/>
    <s v="BASE DE DATOS"/>
  </r>
  <r>
    <s v="19"/>
    <x v="2"/>
    <s v="ELOR"/>
    <s v="31077997"/>
    <s v="31077997"/>
    <s v="HI"/>
    <s v="Turbina 4"/>
    <s v="S"/>
    <n v="1.2529999999999999"/>
    <n v="1.1499999999999999"/>
    <n v="108.449"/>
    <n v="432.03399999999999"/>
    <n v="540.48299999999995"/>
    <n v="97.9"/>
    <n v="544.14"/>
    <n v="99.2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40.48299999999995"/>
    <n v="0.54048299999999994"/>
    <m/>
    <n v="0.10441666666666666"/>
    <n v="9.5833333333333326E-2"/>
    <n v="4.4630000000000001"/>
    <n v="0"/>
    <n v="20"/>
    <s v="BASE DE DATOS"/>
  </r>
  <r>
    <s v="19"/>
    <x v="2"/>
    <s v="ELOR"/>
    <s v="31077997"/>
    <s v="31077997"/>
    <s v="HI"/>
    <s v="Turbina 2"/>
    <s v="S"/>
    <n v="1.2529999999999999"/>
    <n v="1.1499999999999999"/>
    <n v="108.197"/>
    <n v="440.173"/>
    <n v="548.37"/>
    <n v="65.400000000000006"/>
    <n v="571.6"/>
    <n v="99.2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48.37"/>
    <n v="0.54837000000000002"/>
    <m/>
    <n v="0.10441666666666666"/>
    <n v="9.5833333333333326E-2"/>
    <n v="4.4630000000000001"/>
    <n v="0"/>
    <n v="20"/>
    <s v="BASE DE DATOS"/>
  </r>
  <r>
    <s v="19"/>
    <x v="2"/>
    <s v="ELOR"/>
    <s v="31077997"/>
    <s v="31077997"/>
    <s v="HI"/>
    <s v="Turbina 3"/>
    <s v="S"/>
    <n v="1.2529999999999999"/>
    <n v="1.1499999999999999"/>
    <n v="98.975999999999999"/>
    <n v="391.529"/>
    <n v="490.505"/>
    <n v="105.8"/>
    <n v="526.17999999999995"/>
    <n v="99.22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490.505"/>
    <n v="0.49050499999999997"/>
    <m/>
    <n v="0.10441666666666666"/>
    <n v="9.5833333333333326E-2"/>
    <n v="4.4630000000000001"/>
    <n v="0"/>
    <n v="20"/>
    <s v="BASE DE DATOS"/>
  </r>
  <r>
    <s v="19"/>
    <x v="2"/>
    <s v="ELOR"/>
    <s v="41027393"/>
    <s v="41027393"/>
    <s v="HI"/>
    <s v="T-1"/>
    <s v="S"/>
    <n v="0.2"/>
    <n v="0.18"/>
    <n v="19.486999999999998"/>
    <n v="90.442999999999998"/>
    <n v="109.93"/>
    <n v="0"/>
    <n v="630.38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09.93"/>
    <n v="0.10993"/>
    <m/>
    <n v="1.6666666666666666E-2"/>
    <n v="1.4999999999999999E-2"/>
    <n v="0.376"/>
    <n v="-1.4210854715202004E-14"/>
    <n v="20"/>
    <s v="BASE DE DATOS"/>
  </r>
  <r>
    <s v="19"/>
    <x v="2"/>
    <s v="ELOR"/>
    <s v="41027393"/>
    <s v="41027393"/>
    <s v="HI"/>
    <s v="T-2"/>
    <s v="S"/>
    <n v="0.2"/>
    <n v="0.18"/>
    <n v="22.25"/>
    <n v="105.551"/>
    <n v="127.801"/>
    <n v="0"/>
    <n v="700.45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7.801"/>
    <n v="0.127801"/>
    <m/>
    <n v="1.6666666666666666E-2"/>
    <n v="1.4999999999999999E-2"/>
    <n v="0.376"/>
    <n v="0"/>
    <n v="20"/>
    <s v="BASE DE DATOS"/>
  </r>
  <r>
    <s v="19"/>
    <x v="2"/>
    <s v="ELOR"/>
    <s v="31024193"/>
    <s v="31024193"/>
    <s v="HI"/>
    <s v="1"/>
    <s v="S"/>
    <n v="3.3"/>
    <n v="3.3"/>
    <n v="419.59699999999998"/>
    <n v="1854.173"/>
    <n v="2273.77"/>
    <n v="5"/>
    <n v="732.7"/>
    <n v="5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273.77"/>
    <n v="2.2737699999999998"/>
    <m/>
    <n v="0.27499999999999997"/>
    <n v="0.27499999999999997"/>
    <n v="8.359"/>
    <n v="0"/>
    <n v="20"/>
    <s v="BASE DE DATOS"/>
  </r>
  <r>
    <s v="19"/>
    <x v="2"/>
    <s v="ELOR"/>
    <s v="31024193"/>
    <s v="31024193"/>
    <s v="HI"/>
    <s v="2"/>
    <s v="S"/>
    <n v="3.3"/>
    <n v="3.3"/>
    <n v="418.25200000000001"/>
    <n v="1847.991"/>
    <n v="2266.2429999999999"/>
    <n v="1"/>
    <n v="742.42"/>
    <n v="0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266.2429999999999"/>
    <n v="2.2662429999999998"/>
    <m/>
    <n v="0.27499999999999997"/>
    <n v="0.27499999999999997"/>
    <n v="8.359"/>
    <n v="0"/>
    <n v="20"/>
    <s v="BASE DE DATOS"/>
  </r>
  <r>
    <s v="19"/>
    <x v="2"/>
    <s v="ELOR"/>
    <s v="31024193"/>
    <s v="31024193"/>
    <s v="HI"/>
    <s v="3"/>
    <s v="S"/>
    <n v="2.5"/>
    <n v="2"/>
    <n v="224.71100000000001"/>
    <n v="988.38300000000004"/>
    <n v="1213.0940000000001"/>
    <n v="2"/>
    <n v="730.95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213.0940000000001"/>
    <n v="1.2130940000000001"/>
    <m/>
    <n v="0.20833333333333334"/>
    <n v="0.16666666666666666"/>
    <n v="8.359"/>
    <n v="0"/>
    <n v="20"/>
    <s v="BASE DE DATOS"/>
  </r>
  <r>
    <s v="19"/>
    <x v="2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2"/>
    <s v="ELOR"/>
    <s v="31024293"/>
    <s v="31024293"/>
    <s v="HI"/>
    <s v="G2"/>
    <s v="S"/>
    <n v="0.4"/>
    <n v="0.25"/>
    <n v="75.596999999999994"/>
    <n v="26.440999999999999"/>
    <n v="102.038"/>
    <n v="5"/>
    <n v="427.35"/>
    <n v="1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102.038"/>
    <n v="0.10203799999999999"/>
    <m/>
    <n v="3.6363636363636369E-2"/>
    <n v="2.2727272727272728E-2"/>
    <n v="0.252"/>
    <n v="0"/>
    <n v="20"/>
    <s v="BASE DE DATOS"/>
  </r>
  <r>
    <s v="19"/>
    <x v="0"/>
    <s v="ELP"/>
    <s v="11014093"/>
    <s v="11014093"/>
    <s v="HI"/>
    <s v="1"/>
    <s v="S"/>
    <n v="70.12"/>
    <n v="73.144999999999996"/>
    <n v="8992.3559999999998"/>
    <n v="38884.271000000001"/>
    <n v="47876.627"/>
    <n v="8.4499999999999993"/>
    <n v="734.18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876.627"/>
    <n v="47.876626999999999"/>
    <m/>
    <n v="5.8433333333333337"/>
    <n v="6.095416666666666"/>
    <n v="217.4"/>
    <n v="0"/>
    <n v="28"/>
    <s v="BASE DE DATOS"/>
  </r>
  <r>
    <s v="19"/>
    <x v="0"/>
    <s v="ELP"/>
    <s v="11014093"/>
    <s v="11014093"/>
    <s v="HI"/>
    <s v="2"/>
    <s v="S"/>
    <n v="70.12"/>
    <n v="73.144999999999996"/>
    <n v="8250.6550000000007"/>
    <n v="36508.099000000002"/>
    <n v="44758.754000000001"/>
    <n v="9.7200000000000006"/>
    <n v="733.4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4758.754000000001"/>
    <n v="44.758754000000003"/>
    <m/>
    <n v="5.8433333333333337"/>
    <n v="6.095416666666666"/>
    <n v="217.4"/>
    <n v="0"/>
    <n v="28"/>
    <s v="BASE DE DATOS"/>
  </r>
  <r>
    <s v="19"/>
    <x v="0"/>
    <s v="ELP"/>
    <s v="11014093"/>
    <s v="11014093"/>
    <s v="HI"/>
    <s v="3"/>
    <s v="S"/>
    <n v="70.12"/>
    <n v="73.146000000000001"/>
    <n v="8349.6180000000004"/>
    <n v="36523.576999999997"/>
    <n v="44873.195"/>
    <n v="9.57"/>
    <n v="732.77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4873.195"/>
    <n v="44.873195000000003"/>
    <m/>
    <n v="5.8433333333333337"/>
    <n v="6.0955000000000004"/>
    <n v="217.4"/>
    <n v="0"/>
    <n v="28"/>
    <s v="BASE DE DATOS"/>
  </r>
  <r>
    <s v="19"/>
    <x v="0"/>
    <s v="ELP"/>
    <s v="11014293"/>
    <s v="11014293"/>
    <s v="HI"/>
    <s v="1"/>
    <s v="S"/>
    <n v="114"/>
    <n v="96.959000000000003"/>
    <n v="12031.903"/>
    <n v="53054.885999999999"/>
    <n v="65086.788999999997"/>
    <n v="9.32"/>
    <n v="731.78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5086.788999999997"/>
    <n v="65.086788999999996"/>
    <m/>
    <n v="9.5"/>
    <n v="8.0799166666666675"/>
    <n v="692"/>
    <n v="0"/>
    <n v="28"/>
    <s v="BASE DE DATOS"/>
  </r>
  <r>
    <s v="19"/>
    <x v="0"/>
    <s v="ELP"/>
    <s v="11014293"/>
    <s v="11014293"/>
    <s v="HI"/>
    <s v="2"/>
    <s v="S"/>
    <n v="114"/>
    <n v="96.959000000000003"/>
    <n v="12458.254000000001"/>
    <n v="54251.167000000001"/>
    <n v="66709.421000000002"/>
    <n v="0"/>
    <n v="744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6709.421000000002"/>
    <n v="66.709421000000006"/>
    <m/>
    <n v="9.5"/>
    <n v="8.0799166666666675"/>
    <n v="692"/>
    <n v="0"/>
    <n v="28"/>
    <s v="BASE DE DATOS"/>
  </r>
  <r>
    <s v="19"/>
    <x v="0"/>
    <s v="ELP"/>
    <s v="11014293"/>
    <s v="11014293"/>
    <s v="HI"/>
    <s v="3"/>
    <s v="S"/>
    <n v="114"/>
    <n v="96.959000000000003"/>
    <n v="12445.213"/>
    <n v="54214.266000000003"/>
    <n v="66659.479000000007"/>
    <n v="0"/>
    <n v="744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6659.479000000007"/>
    <n v="66.659479000000005"/>
    <m/>
    <n v="9.5"/>
    <n v="8.0799166666666675"/>
    <n v="692"/>
    <n v="0"/>
    <n v="28"/>
    <s v="BASE DE DATOS"/>
  </r>
  <r>
    <s v="19"/>
    <x v="0"/>
    <s v="ELP"/>
    <s v="11014293"/>
    <s v="11014293"/>
    <s v="HI"/>
    <s v="4"/>
    <s v="S"/>
    <n v="114"/>
    <n v="96.959000000000003"/>
    <n v="12448.317999999999"/>
    <n v="54223.622000000003"/>
    <n v="66671.94"/>
    <n v="0"/>
    <n v="744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6671.94"/>
    <n v="66.671940000000006"/>
    <m/>
    <n v="9.5"/>
    <n v="8.0799166666666675"/>
    <n v="692"/>
    <n v="0"/>
    <n v="28"/>
    <s v="BASE DE DATOS"/>
  </r>
  <r>
    <s v="19"/>
    <x v="0"/>
    <s v="ELP"/>
    <s v="11014293"/>
    <s v="11014293"/>
    <s v="HI"/>
    <s v="5"/>
    <s v="S"/>
    <n v="114"/>
    <n v="96.959000000000003"/>
    <n v="9964.2350000000006"/>
    <n v="43603.432000000001"/>
    <n v="53567.667000000001"/>
    <n v="10.35"/>
    <n v="732.08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3567.667000000001"/>
    <n v="53.567667"/>
    <m/>
    <n v="9.5"/>
    <n v="8.0799166666666675"/>
    <n v="692"/>
    <n v="0"/>
    <n v="28"/>
    <s v="BASE DE DATOS"/>
  </r>
  <r>
    <s v="19"/>
    <x v="0"/>
    <s v="ELP"/>
    <s v="11014293"/>
    <s v="11014293"/>
    <s v="HI"/>
    <s v="6"/>
    <s v="S"/>
    <n v="114"/>
    <n v="96.959000000000003"/>
    <n v="9929.1"/>
    <n v="44796.055999999997"/>
    <n v="54725.156000000003"/>
    <n v="20.78"/>
    <n v="723.03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4725.156000000003"/>
    <n v="54.725156000000005"/>
    <m/>
    <n v="9.5"/>
    <n v="8.0799166666666675"/>
    <n v="692"/>
    <n v="-7.2759576141834259E-12"/>
    <n v="28"/>
    <s v="BASE DE DATOS"/>
  </r>
  <r>
    <s v="19"/>
    <x v="0"/>
    <s v="ELP"/>
    <s v="11014293"/>
    <s v="11014293"/>
    <s v="HI"/>
    <s v="7"/>
    <s v="S"/>
    <n v="114"/>
    <n v="96.96"/>
    <n v="10486.246999999999"/>
    <n v="46297.841"/>
    <n v="56784.088000000003"/>
    <n v="9.93"/>
    <n v="733.95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6784.088000000003"/>
    <n v="56.784088000000004"/>
    <m/>
    <n v="9.5"/>
    <n v="8.08"/>
    <n v="692"/>
    <n v="0"/>
    <n v="28"/>
    <s v="BASE DE DATOS"/>
  </r>
  <r>
    <s v="19"/>
    <x v="1"/>
    <s v="ELP"/>
    <s v="11014093"/>
    <s v="11014093"/>
    <s v="HI"/>
    <s v="1"/>
    <s v="S"/>
    <n v="70.12"/>
    <n v="73.144999999999996"/>
    <n v="8695.1479999999992"/>
    <n v="38701.635999999999"/>
    <n v="47396.784"/>
    <n v="0"/>
    <n v="672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396.784"/>
    <n v="47.396783999999997"/>
    <m/>
    <n v="5.8433333333333337"/>
    <n v="6.095416666666666"/>
    <n v="217.4"/>
    <n v="0"/>
    <n v="28"/>
    <s v="BASE DE DATOS"/>
  </r>
  <r>
    <s v="19"/>
    <x v="1"/>
    <s v="ELP"/>
    <s v="11014093"/>
    <s v="11014093"/>
    <s v="HI"/>
    <s v="2"/>
    <s v="S"/>
    <n v="70.12"/>
    <n v="73.144999999999996"/>
    <n v="7980.96"/>
    <n v="36117.701999999997"/>
    <n v="44098.661999999997"/>
    <n v="0"/>
    <n v="672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4098.661999999997"/>
    <n v="44.098661999999997"/>
    <m/>
    <n v="5.8433333333333337"/>
    <n v="6.095416666666666"/>
    <n v="217.4"/>
    <n v="0"/>
    <n v="28"/>
    <s v="BASE DE DATOS"/>
  </r>
  <r>
    <s v="19"/>
    <x v="1"/>
    <s v="ELP"/>
    <s v="11014093"/>
    <s v="11014093"/>
    <s v="HI"/>
    <s v="3"/>
    <s v="S"/>
    <n v="70.12"/>
    <n v="73.146000000000001"/>
    <n v="7981.91"/>
    <n v="36373.597999999998"/>
    <n v="44355.508000000002"/>
    <n v="0"/>
    <n v="672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4355.508000000002"/>
    <n v="44.355508"/>
    <m/>
    <n v="5.8433333333333337"/>
    <n v="6.0955000000000004"/>
    <n v="217.4"/>
    <n v="0"/>
    <n v="28"/>
    <s v="BASE DE DATOS"/>
  </r>
  <r>
    <s v="19"/>
    <x v="1"/>
    <s v="ELP"/>
    <s v="11014293"/>
    <s v="11014293"/>
    <s v="HI"/>
    <s v="1"/>
    <s v="S"/>
    <n v="114"/>
    <n v="96.959000000000003"/>
    <n v="11997.803"/>
    <n v="52825.724000000002"/>
    <n v="64823.527000000002"/>
    <n v="19.670000000000002"/>
    <n v="651.88"/>
    <n v="0.22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823.527000000002"/>
    <n v="64.823526999999999"/>
    <m/>
    <n v="9.5"/>
    <n v="8.0799166666666675"/>
    <n v="692"/>
    <n v="0"/>
    <n v="28"/>
    <s v="BASE DE DATOS"/>
  </r>
  <r>
    <s v="19"/>
    <x v="1"/>
    <s v="ELP"/>
    <s v="11014293"/>
    <s v="11014293"/>
    <s v="HI"/>
    <s v="2"/>
    <s v="S"/>
    <n v="114"/>
    <n v="96.959000000000003"/>
    <n v="11990.793"/>
    <n v="53239.764999999999"/>
    <n v="65230.557999999997"/>
    <n v="19.149999999999999"/>
    <n v="652.73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5230.557999999997"/>
    <n v="65.230558000000002"/>
    <m/>
    <n v="9.5"/>
    <n v="8.0799166666666675"/>
    <n v="692"/>
    <n v="0"/>
    <n v="28"/>
    <s v="BASE DE DATOS"/>
  </r>
  <r>
    <s v="19"/>
    <x v="1"/>
    <s v="ELP"/>
    <s v="11014293"/>
    <s v="11014293"/>
    <s v="HI"/>
    <s v="3"/>
    <s v="S"/>
    <n v="114"/>
    <n v="96.959000000000003"/>
    <n v="11602.861000000001"/>
    <n v="52604.565000000002"/>
    <n v="64207.425999999999"/>
    <n v="26.93"/>
    <n v="643.35"/>
    <n v="1.55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207.425999999999"/>
    <n v="64.207425999999998"/>
    <m/>
    <n v="9.5"/>
    <n v="8.0799166666666675"/>
    <n v="692"/>
    <n v="7.2759576141834259E-12"/>
    <n v="28"/>
    <s v="BASE DE DATOS"/>
  </r>
  <r>
    <s v="19"/>
    <x v="1"/>
    <s v="ELP"/>
    <s v="11014293"/>
    <s v="11014293"/>
    <s v="HI"/>
    <s v="4"/>
    <s v="S"/>
    <n v="114"/>
    <n v="96.959000000000003"/>
    <n v="12098.817999999999"/>
    <n v="52072.671999999999"/>
    <n v="64171.49"/>
    <n v="22.02"/>
    <n v="643.23"/>
    <n v="6.05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171.49"/>
    <n v="64.171489999999991"/>
    <m/>
    <n v="9.5"/>
    <n v="8.0799166666666675"/>
    <n v="692"/>
    <n v="0"/>
    <n v="28"/>
    <s v="BASE DE DATOS"/>
  </r>
  <r>
    <s v="19"/>
    <x v="1"/>
    <s v="ELP"/>
    <s v="11014293"/>
    <s v="11014293"/>
    <s v="HI"/>
    <s v="5"/>
    <s v="S"/>
    <n v="114"/>
    <n v="96.959000000000003"/>
    <n v="9430.23"/>
    <n v="43195.834999999999"/>
    <n v="52626.065000000002"/>
    <n v="18.670000000000002"/>
    <n v="653.23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2626.065000000002"/>
    <n v="52.626065000000004"/>
    <m/>
    <n v="9.5"/>
    <n v="8.0799166666666675"/>
    <n v="692"/>
    <n v="0"/>
    <n v="28"/>
    <s v="BASE DE DATOS"/>
  </r>
  <r>
    <s v="19"/>
    <x v="1"/>
    <s v="ELP"/>
    <s v="11014293"/>
    <s v="11014293"/>
    <s v="HI"/>
    <s v="6"/>
    <s v="S"/>
    <n v="114"/>
    <n v="96.959000000000003"/>
    <n v="9846.9490000000005"/>
    <n v="46329.883999999998"/>
    <n v="56176.832999999999"/>
    <n v="0"/>
    <n v="671.82"/>
    <n v="0.18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6176.832999999999"/>
    <n v="56.176833000000002"/>
    <m/>
    <n v="9.5"/>
    <n v="8.0799166666666675"/>
    <n v="692"/>
    <n v="0"/>
    <n v="28"/>
    <s v="BASE DE DATOS"/>
  </r>
  <r>
    <s v="19"/>
    <x v="1"/>
    <s v="ELP"/>
    <s v="11014293"/>
    <s v="11014293"/>
    <s v="HI"/>
    <s v="7"/>
    <s v="S"/>
    <n v="114"/>
    <n v="96.96"/>
    <n v="9931.7219999999998"/>
    <n v="45902.167000000001"/>
    <n v="55833.889000000003"/>
    <n v="9.57"/>
    <n v="662.33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5833.889000000003"/>
    <n v="55.833889000000006"/>
    <m/>
    <n v="9.5"/>
    <n v="8.08"/>
    <n v="692"/>
    <n v="0"/>
    <n v="28"/>
    <s v="BASE DE DATOS"/>
  </r>
  <r>
    <s v="19"/>
    <x v="2"/>
    <s v="ELP"/>
    <s v="11014093"/>
    <s v="11014093"/>
    <s v="HI"/>
    <s v="1"/>
    <s v="S"/>
    <n v="70.12"/>
    <n v="73.144999999999996"/>
    <n v="9505.5609999999997"/>
    <n v="42644.207999999999"/>
    <n v="52149.769"/>
    <n v="10.4"/>
    <n v="733.22"/>
    <n v="0.2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2149.769"/>
    <n v="52.149768999999999"/>
    <m/>
    <n v="5.8433333333333337"/>
    <n v="6.095416666666666"/>
    <n v="217.4"/>
    <n v="0"/>
    <n v="28"/>
    <s v="BASE DE DATOS"/>
  </r>
  <r>
    <s v="19"/>
    <x v="2"/>
    <s v="ELP"/>
    <s v="11014093"/>
    <s v="11014093"/>
    <s v="HI"/>
    <s v="2"/>
    <s v="S"/>
    <n v="70.12"/>
    <n v="73.144999999999996"/>
    <n v="8748.8580000000002"/>
    <n v="39348.877999999997"/>
    <n v="48097.735999999997"/>
    <n v="10.37"/>
    <n v="733.18"/>
    <n v="0.28000000000000003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8097.735999999997"/>
    <n v="48.097735999999998"/>
    <m/>
    <n v="5.8433333333333337"/>
    <n v="6.095416666666666"/>
    <n v="217.4"/>
    <n v="0"/>
    <n v="28"/>
    <s v="BASE DE DATOS"/>
  </r>
  <r>
    <s v="19"/>
    <x v="2"/>
    <s v="ELP"/>
    <s v="11014093"/>
    <s v="11014093"/>
    <s v="HI"/>
    <s v="3"/>
    <s v="S"/>
    <n v="70.12"/>
    <n v="73.146000000000001"/>
    <n v="8672.6929999999993"/>
    <n v="39225.131000000001"/>
    <n v="47897.824000000001"/>
    <n v="10.38"/>
    <n v="732.98"/>
    <n v="0.5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897.824000000001"/>
    <n v="47.897824"/>
    <m/>
    <n v="5.8433333333333337"/>
    <n v="6.0955000000000004"/>
    <n v="217.4"/>
    <n v="0"/>
    <n v="28"/>
    <s v="BASE DE DATOS"/>
  </r>
  <r>
    <s v="19"/>
    <x v="2"/>
    <s v="ELP"/>
    <s v="11014293"/>
    <s v="11014293"/>
    <s v="HI"/>
    <s v="1"/>
    <s v="S"/>
    <n v="114"/>
    <n v="96.959000000000003"/>
    <n v="13002.319"/>
    <n v="59965.402000000002"/>
    <n v="72967.721000000005"/>
    <n v="0"/>
    <n v="744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2967.721000000005"/>
    <n v="72.967721000000012"/>
    <m/>
    <n v="9.5"/>
    <n v="8.0799166666666675"/>
    <n v="692"/>
    <n v="0"/>
    <n v="28"/>
    <s v="BASE DE DATOS"/>
  </r>
  <r>
    <s v="19"/>
    <x v="2"/>
    <s v="ELP"/>
    <s v="11014293"/>
    <s v="11014293"/>
    <s v="HI"/>
    <s v="2"/>
    <s v="S"/>
    <n v="114"/>
    <n v="96.959000000000003"/>
    <n v="12978.831"/>
    <n v="58863.692999999999"/>
    <n v="71842.524000000005"/>
    <n v="9.83"/>
    <n v="734.03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842.524000000005"/>
    <n v="71.842524000000012"/>
    <m/>
    <n v="9.5"/>
    <n v="8.0799166666666675"/>
    <n v="692"/>
    <n v="0"/>
    <n v="28"/>
    <s v="BASE DE DATOS"/>
  </r>
  <r>
    <s v="19"/>
    <x v="2"/>
    <s v="ELP"/>
    <s v="11014293"/>
    <s v="11014293"/>
    <s v="HI"/>
    <s v="3"/>
    <s v="S"/>
    <n v="114"/>
    <n v="96.959000000000003"/>
    <n v="12957.262000000001"/>
    <n v="58242.279000000002"/>
    <n v="71199.540999999997"/>
    <n v="0.68"/>
    <n v="728.53"/>
    <n v="14.7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199.540999999997"/>
    <n v="71.199540999999996"/>
    <m/>
    <n v="9.5"/>
    <n v="8.0799166666666675"/>
    <n v="692"/>
    <n v="0"/>
    <n v="28"/>
    <s v="BASE DE DATOS"/>
  </r>
  <r>
    <s v="19"/>
    <x v="2"/>
    <s v="ELP"/>
    <s v="11014293"/>
    <s v="11014293"/>
    <s v="HI"/>
    <s v="4"/>
    <s v="S"/>
    <n v="114"/>
    <n v="96.959000000000003"/>
    <n v="12954.611999999999"/>
    <n v="57231.580999999998"/>
    <n v="70186.192999999999"/>
    <n v="10.93"/>
    <n v="718.95"/>
    <n v="13.85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0186.192999999999"/>
    <n v="70.186193000000003"/>
    <m/>
    <n v="9.5"/>
    <n v="8.0799166666666675"/>
    <n v="692"/>
    <n v="0"/>
    <n v="28"/>
    <s v="BASE DE DATOS"/>
  </r>
  <r>
    <s v="19"/>
    <x v="2"/>
    <s v="ELP"/>
    <s v="11014293"/>
    <s v="11014293"/>
    <s v="HI"/>
    <s v="5"/>
    <s v="S"/>
    <n v="114"/>
    <n v="96.959000000000003"/>
    <n v="10573.105"/>
    <n v="49594.633000000002"/>
    <n v="60167.737999999998"/>
    <n v="5.03"/>
    <n v="738.9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0167.737999999998"/>
    <n v="60.167738"/>
    <m/>
    <n v="9.5"/>
    <n v="8.0799166666666675"/>
    <n v="692"/>
    <n v="0"/>
    <n v="28"/>
    <s v="BASE DE DATOS"/>
  </r>
  <r>
    <s v="19"/>
    <x v="2"/>
    <s v="ELP"/>
    <s v="11014293"/>
    <s v="11014293"/>
    <s v="HI"/>
    <s v="6"/>
    <s v="S"/>
    <n v="114"/>
    <n v="96.959000000000003"/>
    <n v="10468.445"/>
    <n v="49069.764000000003"/>
    <n v="59538.209000000003"/>
    <n v="10.5"/>
    <n v="730.23"/>
    <n v="3.07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538.209000000003"/>
    <n v="59.538209000000002"/>
    <m/>
    <n v="9.5"/>
    <n v="8.0799166666666675"/>
    <n v="692"/>
    <n v="0"/>
    <n v="28"/>
    <s v="BASE DE DATOS"/>
  </r>
  <r>
    <s v="19"/>
    <x v="2"/>
    <s v="ELP"/>
    <s v="11014293"/>
    <s v="11014293"/>
    <s v="HI"/>
    <s v="7"/>
    <s v="S"/>
    <n v="114"/>
    <n v="96.96"/>
    <n v="10666.489"/>
    <n v="50532.288"/>
    <n v="61198.777000000002"/>
    <n v="0"/>
    <n v="744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1198.777000000002"/>
    <n v="61.198777"/>
    <m/>
    <n v="9.5"/>
    <n v="8.08"/>
    <n v="692"/>
    <n v="0"/>
    <n v="28"/>
    <s v="BASE DE DATOS"/>
  </r>
  <r>
    <s v="19"/>
    <x v="2"/>
    <s v="ELPU"/>
    <s v="51015199"/>
    <s v="51015199"/>
    <s v="HI"/>
    <s v="BOVING 1"/>
    <s v="S"/>
    <n v="1.5"/>
    <n v="1.2"/>
    <n v="140.53399999999999"/>
    <n v="512.97199999999998"/>
    <n v="653.50599999999997"/>
    <n v="0"/>
    <n v="702"/>
    <n v="42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53.50599999999997"/>
    <n v="0.65350599999999992"/>
    <m/>
    <n v="0.125"/>
    <n v="9.9999999999999992E-2"/>
    <n v="3.427"/>
    <n v="0"/>
    <n v="21"/>
    <s v="BASE DE DATOS"/>
  </r>
  <r>
    <s v="19"/>
    <x v="2"/>
    <s v="ELPU"/>
    <s v="51015199"/>
    <s v="51015199"/>
    <s v="HI"/>
    <s v="BOVING 2"/>
    <s v="S"/>
    <n v="1.5"/>
    <n v="1.2"/>
    <n v="154.24199999999999"/>
    <n v="573.36599999999999"/>
    <n v="727.60799999999995"/>
    <n v="0"/>
    <n v="729.07"/>
    <n v="14.93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27.60799999999995"/>
    <n v="0.72760799999999992"/>
    <m/>
    <n v="0.125"/>
    <n v="9.9999999999999992E-2"/>
    <n v="3.427"/>
    <n v="0"/>
    <n v="21"/>
    <s v="BASE DE DATOS"/>
  </r>
  <r>
    <s v="19"/>
    <x v="2"/>
    <s v="ELPU"/>
    <s v="51015199"/>
    <s v="51015199"/>
    <s v="HI"/>
    <s v="HYHC"/>
    <s v="S"/>
    <n v="1.5"/>
    <n v="1.29"/>
    <n v="161.40100000000001"/>
    <n v="558.428"/>
    <n v="719.82899999999995"/>
    <n v="0"/>
    <n v="681.92"/>
    <n v="62.08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19.82899999999995"/>
    <n v="0.71982899999999994"/>
    <m/>
    <n v="0.125"/>
    <n v="0.1075"/>
    <n v="3.427"/>
    <n v="0"/>
    <n v="21"/>
    <s v="BASE DE DATOS"/>
  </r>
  <r>
    <s v="19"/>
    <x v="2"/>
    <s v="ELSE"/>
    <s v="33006600"/>
    <s v="33006600"/>
    <s v="HI"/>
    <s v="Grupo 1"/>
    <s v="S"/>
    <n v="0.16"/>
    <n v="0.14000000000000001"/>
    <n v="19.643000000000001"/>
    <n v="74.644000000000005"/>
    <n v="94.287000000000006"/>
    <n v="0"/>
    <n v="742.75"/>
    <n v="1.2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94.287000000000006"/>
    <n v="9.428700000000001E-2"/>
    <m/>
    <n v="1.3333333333333334E-2"/>
    <n v="1.1666666666666667E-2"/>
    <n v="0.63100000000000001"/>
    <n v="0"/>
    <n v="22"/>
    <s v="BASE DE DATOS"/>
  </r>
  <r>
    <s v="19"/>
    <x v="2"/>
    <s v="ELSE"/>
    <s v="33006600"/>
    <s v="33006600"/>
    <s v="HI"/>
    <s v="Grupo 2"/>
    <s v="S"/>
    <n v="0.42"/>
    <n v="0.41"/>
    <n v="58.59"/>
    <n v="222.64"/>
    <n v="281.23"/>
    <n v="0"/>
    <n v="731.5"/>
    <n v="12.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81.23"/>
    <n v="0.28123000000000004"/>
    <m/>
    <n v="3.4999999999999996E-2"/>
    <n v="3.4166666666666665E-2"/>
    <n v="0.63100000000000001"/>
    <n v="0"/>
    <n v="22"/>
    <s v="BASE DE DATOS"/>
  </r>
  <r>
    <s v="19"/>
    <x v="2"/>
    <s v="ELSE"/>
    <s v="33007600"/>
    <s v="33007600"/>
    <s v="HI"/>
    <s v="Grupo 1"/>
    <s v="S"/>
    <n v="0.96599999999999997"/>
    <n v="0.95"/>
    <n v="134.24700000000001"/>
    <n v="510.13900000000001"/>
    <n v="644.38599999999997"/>
    <n v="27"/>
    <n v="688.5"/>
    <n v="28.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44.38599999999997"/>
    <n v="0.64438600000000001"/>
    <m/>
    <n v="8.0833333333333326E-2"/>
    <n v="7.9166666666666663E-2"/>
    <n v="1.92"/>
    <n v="0"/>
    <n v="22"/>
    <s v="BASE DE DATOS"/>
  </r>
  <r>
    <s v="19"/>
    <x v="2"/>
    <s v="ELSE"/>
    <s v="33007600"/>
    <s v="33007600"/>
    <s v="HI"/>
    <s v="Grupo 2"/>
    <s v="S"/>
    <n v="0.96599999999999997"/>
    <n v="0.95"/>
    <n v="143.572"/>
    <n v="545.572"/>
    <n v="689.14400000000001"/>
    <n v="0"/>
    <n v="735.25"/>
    <n v="8.7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89.14400000000001"/>
    <n v="0.68914399999999998"/>
    <m/>
    <n v="8.0833333333333326E-2"/>
    <n v="7.9166666666666663E-2"/>
    <n v="1.92"/>
    <n v="0"/>
    <n v="22"/>
    <s v="BASE DE DATOS"/>
  </r>
  <r>
    <s v="19"/>
    <x v="2"/>
    <s v="ELSE"/>
    <s v="33008600"/>
    <s v="33008600"/>
    <s v="HI"/>
    <s v="Grupo 1"/>
    <s v="S"/>
    <n v="0.59199999999999997"/>
    <n v="0.55000000000000004"/>
    <n v="84.061000000000007"/>
    <n v="319.43200000000002"/>
    <n v="403.49299999999999"/>
    <n v="10"/>
    <n v="730"/>
    <n v="4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403.49299999999999"/>
    <n v="0.40349299999999999"/>
    <m/>
    <n v="4.9166666666666664E-2"/>
    <n v="4.5833333333333337E-2"/>
    <n v="1.5549999999999999"/>
    <n v="5.6843418860808015E-14"/>
    <n v="22"/>
    <s v="BASE DE DATOS"/>
  </r>
  <r>
    <s v="19"/>
    <x v="2"/>
    <s v="ELSE"/>
    <s v="33008600"/>
    <s v="33008600"/>
    <s v="HI"/>
    <s v="Grupo 2"/>
    <s v="S"/>
    <n v="0.59199999999999997"/>
    <n v="0.52400000000000002"/>
    <n v="83.93"/>
    <n v="318.93400000000003"/>
    <n v="402.86399999999998"/>
    <n v="7"/>
    <n v="733.75"/>
    <n v="3.25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402.86399999999998"/>
    <n v="0.402864"/>
    <m/>
    <n v="4.9166666666666664E-2"/>
    <n v="4.3333333333333335E-2"/>
    <n v="1.5549999999999999"/>
    <n v="5.6843418860808015E-14"/>
    <n v="22"/>
    <s v="BASE DE DATOS"/>
  </r>
  <r>
    <s v="19"/>
    <x v="2"/>
    <s v="ELSE"/>
    <s v="33008600"/>
    <s v="33008600"/>
    <s v="HI"/>
    <s v="Grupo 3"/>
    <s v="S"/>
    <n v="0.436"/>
    <n v="0.4"/>
    <n v="62.912999999999997"/>
    <n v="239.06800000000001"/>
    <n v="301.98099999999999"/>
    <n v="0"/>
    <n v="740.75"/>
    <n v="3.25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01.98099999999999"/>
    <n v="0.301981"/>
    <m/>
    <n v="3.6666666666666667E-2"/>
    <n v="3.3333333333333333E-2"/>
    <n v="1.5549999999999999"/>
    <n v="0"/>
    <n v="22"/>
    <s v="BASE DE DATOS"/>
  </r>
  <r>
    <s v="19"/>
    <x v="2"/>
    <s v="ELSE"/>
    <s v="33009600"/>
    <s v="33009600"/>
    <s v="HI"/>
    <s v="Francis I"/>
    <s v="S"/>
    <n v="0.2"/>
    <n v="0.2"/>
    <n v="27.033000000000001"/>
    <n v="102.72499999999999"/>
    <n v="129.75800000000001"/>
    <n v="0"/>
    <n v="738.5"/>
    <n v="5.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9.75800000000001"/>
    <n v="0.12975800000000001"/>
    <m/>
    <n v="1.6666666666666666E-2"/>
    <n v="1.6666666666666666E-2"/>
    <n v="0.38200000000000001"/>
    <n v="-2.8421709430404007E-14"/>
    <n v="22"/>
    <s v="BASE DE DATOS"/>
  </r>
  <r>
    <s v="19"/>
    <x v="2"/>
    <s v="ELSE"/>
    <s v="33009600"/>
    <s v="33009600"/>
    <s v="HI"/>
    <s v="Francis II"/>
    <s v="S"/>
    <n v="0.2"/>
    <n v="0.2"/>
    <n v="26.777000000000001"/>
    <n v="101.752"/>
    <n v="128.529"/>
    <n v="0"/>
    <n v="738.5"/>
    <n v="5.5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8.529"/>
    <n v="0.128529"/>
    <m/>
    <n v="1.6666666666666666E-2"/>
    <n v="1.6666666666666666E-2"/>
    <n v="0.38200000000000001"/>
    <n v="0"/>
    <n v="22"/>
    <s v="BASE DE DATOS"/>
  </r>
  <r>
    <s v="19"/>
    <x v="2"/>
    <s v="ELSE"/>
    <s v="33010600"/>
    <s v="33010600"/>
    <s v="HI"/>
    <s v="Pelton"/>
    <s v="S"/>
    <n v="1.6"/>
    <n v="1.5"/>
    <n v="82.753"/>
    <n v="314.46300000000002"/>
    <n v="397.21600000000001"/>
    <n v="0"/>
    <n v="744"/>
    <n v="0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397.21600000000001"/>
    <n v="0.39721600000000001"/>
    <m/>
    <n v="0.13333333333333333"/>
    <n v="0.125"/>
    <n v="3.05"/>
    <n v="0"/>
    <n v="22"/>
    <s v="BASE DE DATOS"/>
  </r>
  <r>
    <s v="19"/>
    <x v="2"/>
    <s v="ELSE"/>
    <s v="33010600"/>
    <s v="33010600"/>
    <s v="HI"/>
    <s v="Pelton 2"/>
    <s v="S"/>
    <n v="1.6"/>
    <n v="1.5"/>
    <n v="217.39500000000001"/>
    <n v="826.09900000000005"/>
    <n v="1043.4939999999999"/>
    <n v="0"/>
    <n v="741"/>
    <n v="3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1043.4939999999999"/>
    <n v="1.0434939999999999"/>
    <m/>
    <n v="0.13333333333333333"/>
    <n v="0.125"/>
    <n v="3.05"/>
    <n v="2.2737367544323206E-13"/>
    <n v="22"/>
    <s v="BASE DE DATOS"/>
  </r>
  <r>
    <s v="19"/>
    <x v="2"/>
    <s v="ELSE"/>
    <s v="51016902"/>
    <s v="51016902"/>
    <s v="HI"/>
    <s v="Francis I"/>
    <s v="S"/>
    <n v="0.11"/>
    <n v="0.1"/>
    <n v="9.7829999999999995"/>
    <n v="37.174999999999997"/>
    <n v="46.957999999999998"/>
    <n v="0"/>
    <n v="546.75"/>
    <n v="197.25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46.957999999999998"/>
    <n v="4.6958E-2"/>
    <m/>
    <n v="9.1666666666666667E-3"/>
    <n v="8.3333333333333332E-3"/>
    <n v="0.22"/>
    <n v="0"/>
    <n v="22"/>
    <s v="BASE DE DATOS"/>
  </r>
  <r>
    <s v="19"/>
    <x v="2"/>
    <s v="ELSE"/>
    <s v="51016902"/>
    <s v="51016902"/>
    <s v="HI"/>
    <s v="Francis II"/>
    <s v="S"/>
    <n v="0.12"/>
    <n v="0.1"/>
    <n v="18.552"/>
    <n v="70.497"/>
    <n v="89.049000000000007"/>
    <n v="0"/>
    <n v="732.5"/>
    <n v="11.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89.049000000000007"/>
    <n v="8.9049000000000003E-2"/>
    <m/>
    <n v="0.01"/>
    <n v="8.3333333333333332E-3"/>
    <n v="0.22"/>
    <n v="0"/>
    <n v="22"/>
    <s v="BASE DE DATOS"/>
  </r>
  <r>
    <s v="19"/>
    <x v="2"/>
    <s v="ELSE"/>
    <s v="00400000"/>
    <s v="00400000"/>
    <s v="HI"/>
    <s v="Grupo 1"/>
    <s v="S"/>
    <n v="0.312"/>
    <n v="0.28999999999999998"/>
    <n v="39.256999999999998"/>
    <n v="149.17699999999999"/>
    <n v="188.434"/>
    <n v="0"/>
    <n v="729.5"/>
    <n v="14.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88.434"/>
    <n v="0.18843399999999999"/>
    <m/>
    <n v="2.5833333333333333E-2"/>
    <n v="2.4166666666666666E-2"/>
    <n v="1.1599999999999999"/>
    <n v="0"/>
    <n v="22"/>
    <s v="BASE DE DATOS"/>
  </r>
  <r>
    <s v="19"/>
    <x v="2"/>
    <s v="ELSE"/>
    <s v="00400000"/>
    <s v="00400000"/>
    <s v="HI"/>
    <s v="Grupo 2"/>
    <s v="S"/>
    <n v="0.312"/>
    <n v="0.27"/>
    <n v="36.128"/>
    <n v="137.285"/>
    <n v="173.41300000000001"/>
    <n v="0"/>
    <n v="729.25"/>
    <n v="14.7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3.41300000000001"/>
    <n v="0.17341300000000001"/>
    <m/>
    <n v="2.5833333333333333E-2"/>
    <n v="2.2500000000000003E-2"/>
    <n v="1.1599999999999999"/>
    <n v="0"/>
    <n v="22"/>
    <s v="BASE DE DATOS"/>
  </r>
  <r>
    <s v="19"/>
    <x v="2"/>
    <s v="ELSE"/>
    <s v="00400000"/>
    <s v="00400000"/>
    <s v="HI"/>
    <s v="Grupo 3"/>
    <s v="S"/>
    <n v="0.41599999999999998"/>
    <n v="0.41"/>
    <n v="62.671999999999997"/>
    <n v="238.154"/>
    <n v="300.82600000000002"/>
    <n v="0"/>
    <n v="728"/>
    <n v="16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300.82600000000002"/>
    <n v="0.30082600000000004"/>
    <m/>
    <n v="3.4999999999999996E-2"/>
    <n v="3.4166666666666665E-2"/>
    <n v="1.1599999999999999"/>
    <n v="0"/>
    <n v="22"/>
    <s v="BASE DE DATOS"/>
  </r>
  <r>
    <s v="19"/>
    <x v="2"/>
    <s v="ELSE"/>
    <s v="51013098"/>
    <s v="51013098"/>
    <s v="HI"/>
    <s v="Grupo 1"/>
    <s v="S"/>
    <n v="0.5"/>
    <n v="0.5"/>
    <n v="65.709999999999994"/>
    <n v="249.7"/>
    <n v="315.41000000000003"/>
    <n v="0"/>
    <n v="726"/>
    <n v="18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5.41000000000003"/>
    <n v="0.31541000000000002"/>
    <m/>
    <n v="4.1666666666666664E-2"/>
    <n v="4.1666666666666664E-2"/>
    <n v="1.49"/>
    <n v="-5.6843418860808015E-14"/>
    <n v="22"/>
    <s v="BASE DE DATOS"/>
  </r>
  <r>
    <s v="19"/>
    <x v="2"/>
    <s v="ELSE"/>
    <s v="51013098"/>
    <s v="51013098"/>
    <s v="HI"/>
    <s v="Grupo 2"/>
    <s v="S"/>
    <n v="0.5"/>
    <n v="0.5"/>
    <n v="71.427999999999997"/>
    <n v="271.42599999999999"/>
    <n v="342.85399999999998"/>
    <n v="0"/>
    <n v="727.25"/>
    <n v="16.7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42.85399999999998"/>
    <n v="0.34285399999999999"/>
    <m/>
    <n v="4.1666666666666664E-2"/>
    <n v="4.1666666666666664E-2"/>
    <n v="1.49"/>
    <n v="0"/>
    <n v="22"/>
    <s v="BASE DE DATOS"/>
  </r>
  <r>
    <s v="19"/>
    <x v="2"/>
    <s v="ELSE"/>
    <s v="51013098"/>
    <s v="51013098"/>
    <s v="HI"/>
    <s v="Grupo 3"/>
    <s v="S"/>
    <n v="0.5"/>
    <n v="0.4"/>
    <n v="18.11"/>
    <n v="68.817999999999998"/>
    <n v="86.927999999999997"/>
    <n v="0"/>
    <n v="390"/>
    <n v="354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86.927999999999997"/>
    <n v="8.6927999999999991E-2"/>
    <m/>
    <n v="4.1666666666666664E-2"/>
    <n v="3.3333333333333333E-2"/>
    <n v="1.49"/>
    <n v="0"/>
    <n v="22"/>
    <s v="BASE DE DATOS"/>
  </r>
  <r>
    <s v="19"/>
    <x v="2"/>
    <s v="UCAYAL"/>
    <s v="33031200"/>
    <s v="33031200"/>
    <s v="HI"/>
    <s v="Grupo 1"/>
    <s v="S"/>
    <n v="0.24"/>
    <n v="0.23"/>
    <n v="42.07"/>
    <n v="124.96"/>
    <n v="167.03"/>
    <n v="0"/>
    <n v="647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67.03"/>
    <n v="0.16703000000000001"/>
    <m/>
    <n v="0.02"/>
    <n v="1.9166666666666669E-2"/>
    <n v="0.46"/>
    <n v="0"/>
    <n v="23"/>
    <s v="BASE DE DATOS"/>
  </r>
  <r>
    <s v="19"/>
    <x v="2"/>
    <s v="UCAYAL"/>
    <s v="33031200"/>
    <s v="33031200"/>
    <s v="HI"/>
    <s v="Grupo 2"/>
    <s v="S"/>
    <n v="0.13"/>
    <n v="0.12"/>
    <n v="15.26"/>
    <n v="49.75"/>
    <n v="65.010000000000005"/>
    <n v="0"/>
    <n v="261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65.010000000000005"/>
    <n v="6.5009999999999998E-2"/>
    <m/>
    <n v="1.0833333333333334E-2"/>
    <n v="0.01"/>
    <n v="0.46"/>
    <n v="0"/>
    <n v="23"/>
    <s v="BASE DE DATOS"/>
  </r>
  <r>
    <s v="19"/>
    <x v="2"/>
    <s v="UCAYAL"/>
    <s v="33031200"/>
    <s v="33031200"/>
    <s v="HI"/>
    <s v="Grupo 3"/>
    <s v="S"/>
    <n v="0.5"/>
    <n v="0.48"/>
    <n v="98.16"/>
    <n v="234.1"/>
    <n v="332.26"/>
    <n v="0"/>
    <n v="644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32.26"/>
    <n v="0.33226"/>
    <m/>
    <n v="4.1666666666666664E-2"/>
    <n v="0.04"/>
    <n v="0.46"/>
    <n v="0"/>
    <n v="23"/>
    <s v="BASE DE DATOS"/>
  </r>
  <r>
    <s v="19"/>
    <x v="2"/>
    <s v="ENEGEN"/>
    <s v="11002793"/>
    <s v="11002793"/>
    <s v="HI"/>
    <s v="GR-1"/>
    <s v="S"/>
    <n v="64.599999999999994"/>
    <n v="65.367000000000004"/>
    <n v="8303.9940000000006"/>
    <n v="29337.627"/>
    <n v="37641.620000000003"/>
    <n v="16.77"/>
    <n v="726.03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7641.620000000003"/>
    <n v="37.641620000000003"/>
    <m/>
    <n v="5.3833333333333329"/>
    <n v="5.4472500000000004"/>
    <n v="279.04300000000001"/>
    <n v="9.9999999656574801E-4"/>
    <n v="44"/>
    <s v="BASE DE DATOS"/>
  </r>
  <r>
    <s v="19"/>
    <x v="2"/>
    <s v="ENEGEN"/>
    <s v="11002793"/>
    <s v="11002793"/>
    <s v="HI"/>
    <s v="GR-2"/>
    <s v="S"/>
    <n v="64.599999999999994"/>
    <n v="65.290999999999997"/>
    <n v="8776.2639999999992"/>
    <n v="29989.794999999998"/>
    <n v="38766.059000000001"/>
    <n v="18.23"/>
    <n v="716.8"/>
    <n v="0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8766.059000000001"/>
    <n v="38.766058999999998"/>
    <m/>
    <n v="5.3833333333333329"/>
    <n v="5.4409166666666664"/>
    <n v="279.04300000000001"/>
    <n v="-7.2759576141834259E-12"/>
    <n v="44"/>
    <s v="BASE DE DATOS"/>
  </r>
  <r>
    <s v="19"/>
    <x v="2"/>
    <s v="ENEGEN"/>
    <s v="11002793"/>
    <s v="11002793"/>
    <s v="HI"/>
    <s v="GR-3"/>
    <s v="S"/>
    <n v="64.599999999999994"/>
    <n v="68.429000000000002"/>
    <n v="9640.6569999999992"/>
    <n v="34402.686999999998"/>
    <n v="44043.343999999997"/>
    <n v="47.82"/>
    <n v="672.03"/>
    <n v="0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44043.343999999997"/>
    <n v="44.043343999999998"/>
    <m/>
    <n v="5.3833333333333329"/>
    <n v="5.7024166666666671"/>
    <n v="279.04300000000001"/>
    <n v="0"/>
    <n v="44"/>
    <s v="BASE DE DATOS"/>
  </r>
  <r>
    <s v="19"/>
    <x v="2"/>
    <s v="ENEGEN"/>
    <s v="11002793"/>
    <s v="11002793"/>
    <s v="HI"/>
    <s v="GR-4"/>
    <s v="S"/>
    <n v="64.599999999999994"/>
    <n v="68.741"/>
    <n v="9086.7160000000003"/>
    <n v="30922.115000000002"/>
    <n v="40008.830999999998"/>
    <n v="28.25"/>
    <n v="714.7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40008.830999999998"/>
    <n v="40.008831000000001"/>
    <m/>
    <n v="5.3833333333333329"/>
    <n v="5.7284166666666669"/>
    <n v="279.04300000000001"/>
    <n v="7.2759576141834259E-12"/>
    <n v="44"/>
    <s v="BASE DE DATOS"/>
  </r>
  <r>
    <s v="19"/>
    <x v="2"/>
    <s v="ENEGEN"/>
    <s v="11002393"/>
    <s v="11002393"/>
    <s v="HI"/>
    <s v="GR-1"/>
    <s v="S"/>
    <n v="60"/>
    <n v="68.555999999999997"/>
    <n v="10007.851000000001"/>
    <n v="37270.368000000002"/>
    <n v="47278.218999999997"/>
    <n v="6.37"/>
    <n v="735.7"/>
    <n v="1.93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7278.218999999997"/>
    <n v="47.278219"/>
    <m/>
    <n v="5"/>
    <n v="5.7130000000000001"/>
    <n v="137.262"/>
    <n v="7.2759576141834259E-12"/>
    <n v="44"/>
    <s v="BASE DE DATOS"/>
  </r>
  <r>
    <s v="19"/>
    <x v="2"/>
    <s v="ENEGEN"/>
    <s v="11002393"/>
    <s v="11002393"/>
    <s v="HI"/>
    <s v="GR-2"/>
    <s v="S"/>
    <n v="60"/>
    <n v="68.465999999999994"/>
    <n v="10234.871999999999"/>
    <n v="37681.487999999998"/>
    <n v="47916.36"/>
    <n v="0"/>
    <n v="744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7916.36"/>
    <n v="47.916359999999997"/>
    <m/>
    <n v="5"/>
    <n v="5.7054999999999998"/>
    <n v="137.262"/>
    <n v="0"/>
    <n v="44"/>
    <s v="BASE DE DATOS"/>
  </r>
  <r>
    <s v="19"/>
    <x v="2"/>
    <s v="ENEGEN"/>
    <s v="11002693"/>
    <s v="11002693"/>
    <s v="HI"/>
    <s v="GR-1"/>
    <s v="S"/>
    <n v="15.888999999999999"/>
    <n v="16.524000000000001"/>
    <n v="1580.5409999999999"/>
    <n v="5530.4030000000002"/>
    <n v="7110.9430000000002"/>
    <n v="0"/>
    <n v="0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7110.9430000000002"/>
    <n v="7.1109429999999998"/>
    <m/>
    <n v="1.3240833333333333"/>
    <n v="1.377"/>
    <n v="84.033000000000001"/>
    <n v="1.0000000002037268E-3"/>
    <n v="44"/>
    <s v="BASE DE DATOS"/>
  </r>
  <r>
    <s v="19"/>
    <x v="2"/>
    <s v="ENEGEN"/>
    <s v="11002693"/>
    <s v="11002693"/>
    <s v="HI"/>
    <s v="GR-2"/>
    <s v="S"/>
    <n v="15.888999999999999"/>
    <n v="16.405999999999999"/>
    <n v="431.87700000000001"/>
    <n v="1500.3820000000001"/>
    <n v="1932.259"/>
    <n v="0"/>
    <n v="0"/>
    <n v="0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932.259"/>
    <n v="1.9322589999999999"/>
    <m/>
    <n v="1.3240833333333333"/>
    <n v="1.3671666666666666"/>
    <n v="84.033000000000001"/>
    <n v="0"/>
    <n v="44"/>
    <s v="BASE DE DATOS"/>
  </r>
  <r>
    <s v="19"/>
    <x v="2"/>
    <s v="ENEGEN"/>
    <s v="11002693"/>
    <s v="11002693"/>
    <s v="HI"/>
    <s v="GR-3"/>
    <s v="S"/>
    <n v="15.888999999999999"/>
    <n v="16.407"/>
    <n v="1855.402"/>
    <n v="6410.6660000000002"/>
    <n v="8266.0679999999993"/>
    <n v="0"/>
    <n v="0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8266.0679999999993"/>
    <n v="8.2660679999999989"/>
    <m/>
    <n v="1.3240833333333333"/>
    <n v="1.3672500000000001"/>
    <n v="84.033000000000001"/>
    <n v="0"/>
    <n v="44"/>
    <s v="BASE DE DATOS"/>
  </r>
  <r>
    <s v="19"/>
    <x v="2"/>
    <s v="ENEGEN"/>
    <s v="11002693"/>
    <s v="11002693"/>
    <s v="HI"/>
    <s v="GR-4"/>
    <s v="S"/>
    <n v="34.97"/>
    <n v="34.828000000000003"/>
    <n v="3645.0949999999998"/>
    <n v="12655.89"/>
    <n v="16300.985000000001"/>
    <n v="0"/>
    <n v="0"/>
    <n v="0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6300.985000000001"/>
    <n v="16.300985000000001"/>
    <m/>
    <n v="2.9141666666666666"/>
    <n v="2.9023333333333334"/>
    <n v="84.033000000000001"/>
    <n v="-1.8189894035458565E-12"/>
    <n v="44"/>
    <s v="BASE DE DATOS"/>
  </r>
  <r>
    <s v="19"/>
    <x v="2"/>
    <s v="ENEGEN"/>
    <s v="11002593"/>
    <s v="11002593"/>
    <s v="HI"/>
    <s v="GR-1"/>
    <s v="S"/>
    <n v="25.417000000000002"/>
    <n v="23.824000000000002"/>
    <n v="3267.16"/>
    <n v="12126.09"/>
    <n v="15393.249"/>
    <n v="0"/>
    <n v="728.65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393.249"/>
    <n v="15.393248999999999"/>
    <m/>
    <n v="2.1180833333333333"/>
    <n v="1.9853333333333334"/>
    <n v="70.826999999999998"/>
    <n v="1.0000000002037268E-3"/>
    <n v="44"/>
    <s v="BASE DE DATOS"/>
  </r>
  <r>
    <s v="19"/>
    <x v="2"/>
    <s v="ENEGEN"/>
    <s v="11002593"/>
    <s v="11002593"/>
    <s v="HI"/>
    <s v="GR-2"/>
    <s v="S"/>
    <n v="25.417000000000002"/>
    <n v="22.574999999999999"/>
    <n v="3192.9659999999999"/>
    <n v="11837.061"/>
    <n v="15030.028"/>
    <n v="5.08"/>
    <n v="723.57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030.028"/>
    <n v="15.030028"/>
    <m/>
    <n v="2.1180833333333333"/>
    <n v="1.8812499999999999"/>
    <n v="70.826999999999998"/>
    <n v="-1.0000000002037268E-3"/>
    <n v="44"/>
    <s v="BASE DE DATOS"/>
  </r>
  <r>
    <s v="19"/>
    <x v="2"/>
    <s v="ENEGEN"/>
    <s v="11002593"/>
    <s v="11002593"/>
    <s v="HI"/>
    <s v="GR-3"/>
    <s v="S"/>
    <n v="24.58"/>
    <n v="22.748999999999999"/>
    <n v="3222.2249999999999"/>
    <n v="12131.096"/>
    <n v="15353.321"/>
    <n v="0"/>
    <n v="724.4"/>
    <n v="3.5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353.321"/>
    <n v="15.353320999999999"/>
    <m/>
    <n v="2.0483333333333333"/>
    <n v="1.8957499999999998"/>
    <n v="70.826999999999998"/>
    <n v="0"/>
    <n v="44"/>
    <s v="BASE DE DATOS"/>
  </r>
  <r>
    <s v="19"/>
    <x v="2"/>
    <s v="ENEGEN"/>
    <s v="11002493"/>
    <s v="11002493"/>
    <s v="HI"/>
    <s v="GR-1"/>
    <s v="S"/>
    <n v="15.7"/>
    <n v="15.615"/>
    <n v="2177.7049999999999"/>
    <n v="8049.3670000000002"/>
    <n v="10227.072"/>
    <n v="8.7200000000000006"/>
    <n v="687.08"/>
    <n v="11.05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227.072"/>
    <n v="10.227072"/>
    <m/>
    <n v="1.3083333333333333"/>
    <n v="1.30125"/>
    <n v="33.146000000000001"/>
    <n v="0"/>
    <n v="44"/>
    <s v="BASE DE DATOS"/>
  </r>
  <r>
    <s v="19"/>
    <x v="2"/>
    <s v="ENEGEN"/>
    <s v="11002493"/>
    <s v="11002493"/>
    <s v="HI"/>
    <s v="GR-2"/>
    <s v="S"/>
    <n v="15.7"/>
    <n v="15.234999999999999"/>
    <n v="2123.018"/>
    <n v="7875.5739999999996"/>
    <n v="9998.5920000000006"/>
    <n v="8.67"/>
    <n v="691.68"/>
    <n v="7.87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998.5920000000006"/>
    <n v="9.9985920000000004"/>
    <m/>
    <n v="1.3083333333333333"/>
    <n v="1.2695833333333333"/>
    <n v="33.146000000000001"/>
    <n v="0"/>
    <n v="44"/>
    <s v="BASE DE DATOS"/>
  </r>
  <r>
    <s v="19"/>
    <x v="2"/>
    <s v="ENEGEN"/>
    <s v="11375016"/>
    <s v="11375016"/>
    <s v="HI"/>
    <s v="GR-1"/>
    <s v="S"/>
    <n v="0.35"/>
    <n v="0.35"/>
    <n v="37.960999999999999"/>
    <n v="137.922"/>
    <n v="175.88200000000001"/>
    <n v="0"/>
    <n v="0"/>
    <n v="0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75.88200000000001"/>
    <n v="0.17588200000000001"/>
    <m/>
    <n v="2.9166666666666664E-2"/>
    <n v="2.9166666666666664E-2"/>
    <n v="0.70499999999999996"/>
    <n v="9.9999999997635314E-4"/>
    <n v="44"/>
    <s v="BASE DE DATOS"/>
  </r>
  <r>
    <s v="19"/>
    <x v="2"/>
    <s v="ENEGEN"/>
    <s v="11375016"/>
    <s v="11375016"/>
    <s v="HI"/>
    <s v="GR-2"/>
    <s v="S"/>
    <n v="0.35"/>
    <n v="0.35"/>
    <n v="37.716999999999999"/>
    <n v="137.29599999999999"/>
    <n v="175.01400000000001"/>
    <n v="0"/>
    <n v="0"/>
    <n v="0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75.01400000000001"/>
    <n v="0.175014"/>
    <m/>
    <n v="2.9166666666666664E-2"/>
    <n v="2.9166666666666664E-2"/>
    <n v="0.70499999999999996"/>
    <n v="-1.0000000000331966E-3"/>
    <n v="44"/>
    <s v="BASE DE DATOS"/>
  </r>
  <r>
    <s v="19"/>
    <x v="0"/>
    <s v="ENEGPP"/>
    <s v="16379117"/>
    <s v="16379117"/>
    <s v="HI"/>
    <s v="Circuito 1"/>
    <s v="S"/>
    <n v="14.096"/>
    <n v="14.096"/>
    <n v="2.286"/>
    <n v="3029.3609999999999"/>
    <n v="3031.6469999999999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31.6469999999999"/>
    <n v="3.031647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2"/>
    <s v="S"/>
    <n v="14.096"/>
    <n v="14.096"/>
    <n v="2.2519999999999998"/>
    <n v="3011.8589999999999"/>
    <n v="3014.1109999999999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14.1109999999999"/>
    <n v="3.0141109999999998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3"/>
    <s v="S"/>
    <n v="14.096"/>
    <n v="14.096"/>
    <n v="2.2280000000000002"/>
    <n v="2990.1480000000001"/>
    <n v="2992.375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992.375"/>
    <n v="2.992375"/>
    <m/>
    <n v="1.1746666666666667"/>
    <n v="1.1746666666666667"/>
    <n v="150.995"/>
    <n v="1.0000000002037268E-3"/>
    <n v="46"/>
    <s v="BASE DE DATOS"/>
  </r>
  <r>
    <s v="19"/>
    <x v="0"/>
    <s v="ENEGPP"/>
    <s v="16379117"/>
    <s v="16379117"/>
    <s v="HI"/>
    <s v="Circuito 4"/>
    <s v="S"/>
    <n v="14.096"/>
    <n v="14.096"/>
    <n v="2.2759999999999998"/>
    <n v="3006.6550000000002"/>
    <n v="3008.93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08.931"/>
    <n v="3.008931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5"/>
    <s v="S"/>
    <n v="14.096"/>
    <n v="14.096"/>
    <n v="2.1869999999999998"/>
    <n v="3006.402"/>
    <n v="3008.588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08.5889999999999"/>
    <n v="3.0085889999999997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6"/>
    <s v="S"/>
    <n v="14.096"/>
    <n v="14.096"/>
    <n v="2.2269999999999999"/>
    <n v="2980.462"/>
    <n v="2982.6889999999999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982.6889999999999"/>
    <n v="2.9826889999999997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7"/>
    <s v="S"/>
    <n v="14.096"/>
    <n v="14.096"/>
    <n v="2.2120000000000002"/>
    <n v="3024.5230000000001"/>
    <n v="3026.7350000000001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26.7350000000001"/>
    <n v="3.026735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8"/>
    <s v="S"/>
    <n v="14.096"/>
    <n v="14.096"/>
    <n v="2.2200000000000002"/>
    <n v="3014.7860000000001"/>
    <n v="3017.0059999999999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17.0059999999999"/>
    <n v="3.0170059999999999"/>
    <m/>
    <n v="1.1746666666666667"/>
    <n v="1.1746666666666667"/>
    <n v="150.995"/>
    <n v="0"/>
    <n v="46"/>
    <s v="BASE DE DATOS"/>
  </r>
  <r>
    <s v="19"/>
    <x v="0"/>
    <s v="ENEGPP"/>
    <s v="16379117"/>
    <s v="16379117"/>
    <s v="HI"/>
    <s v="Circuito 9"/>
    <s v="S"/>
    <n v="17.62"/>
    <n v="17.62"/>
    <n v="2.8260000000000001"/>
    <n v="3815.9749999999999"/>
    <n v="3818.8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818.8"/>
    <n v="3.8188"/>
    <m/>
    <n v="1.4683333333333335"/>
    <n v="1.4683333333333335"/>
    <n v="150.995"/>
    <n v="9.9999999974897946E-4"/>
    <n v="46"/>
    <s v="BASE DE DATOS"/>
  </r>
  <r>
    <s v="19"/>
    <x v="0"/>
    <s v="ENEGPP"/>
    <s v="16379117"/>
    <s v="16379117"/>
    <s v="HI"/>
    <s v="Circuito 10"/>
    <s v="S"/>
    <n v="14.096"/>
    <n v="14.096"/>
    <n v="2.1339999999999999"/>
    <n v="2930.741"/>
    <n v="2932.875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932.875"/>
    <n v="2.9328750000000001"/>
    <m/>
    <n v="1.1746666666666667"/>
    <n v="1.1746666666666667"/>
    <n v="150.995"/>
    <n v="0"/>
    <n v="46"/>
    <s v="BASE DE DATOS"/>
  </r>
  <r>
    <s v="19"/>
    <x v="0"/>
    <s v="ENEGPP"/>
    <s v="17360815"/>
    <s v="17360815"/>
    <s v="HI"/>
    <s v="Circuito 1"/>
    <s v="S"/>
    <n v="15.75"/>
    <n v="15.75"/>
    <n v="1183.124"/>
    <n v="3544.6979999999999"/>
    <n v="4727.8220000000001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4727.8220000000001"/>
    <n v="4.7278219999999997"/>
    <m/>
    <n v="1.3125"/>
    <n v="1.3125"/>
    <n v="130.453"/>
    <n v="0"/>
    <n v="46"/>
    <s v="BASE DE DATOS"/>
  </r>
  <r>
    <s v="19"/>
    <x v="0"/>
    <s v="ENEGPP"/>
    <s v="17360815"/>
    <s v="17360815"/>
    <s v="HI"/>
    <s v="Circuito 2"/>
    <s v="S"/>
    <n v="18.899999999999999"/>
    <n v="18.899999999999999"/>
    <n v="1351.5519999999999"/>
    <n v="4238.4489999999996"/>
    <n v="5590.0010000000002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590.0010000000002"/>
    <n v="5.590001"/>
    <m/>
    <n v="1.575"/>
    <n v="1.575"/>
    <n v="130.453"/>
    <n v="-9.0949470177292824E-13"/>
    <n v="46"/>
    <s v="BASE DE DATOS"/>
  </r>
  <r>
    <s v="19"/>
    <x v="0"/>
    <s v="ENEGPP"/>
    <s v="17360815"/>
    <s v="17360815"/>
    <s v="HI"/>
    <s v="Circuito 3"/>
    <s v="S"/>
    <n v="18.899999999999999"/>
    <n v="18.899999999999999"/>
    <n v="1346.9110000000001"/>
    <n v="4020.4070000000002"/>
    <n v="5367.317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367.317"/>
    <n v="5.3673169999999999"/>
    <m/>
    <n v="1.575"/>
    <n v="1.575"/>
    <n v="130.453"/>
    <n v="1.0000000002037268E-3"/>
    <n v="46"/>
    <s v="BASE DE DATOS"/>
  </r>
  <r>
    <s v="19"/>
    <x v="0"/>
    <s v="ENEGPP"/>
    <s v="17360815"/>
    <s v="17360815"/>
    <s v="HI"/>
    <s v="Circuito 4"/>
    <s v="S"/>
    <n v="18.899999999999999"/>
    <n v="18.899999999999999"/>
    <n v="1420.44"/>
    <n v="4301.8919999999998"/>
    <n v="5722.3310000000001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722.3310000000001"/>
    <n v="5.7223310000000005"/>
    <m/>
    <n v="1.575"/>
    <n v="1.575"/>
    <n v="130.453"/>
    <n v="1.0000000002037268E-3"/>
    <n v="46"/>
    <s v="BASE DE DATOS"/>
  </r>
  <r>
    <s v="19"/>
    <x v="0"/>
    <s v="ENEGPP"/>
    <s v="17360815"/>
    <s v="17360815"/>
    <s v="HI"/>
    <s v="Circuito 5"/>
    <s v="S"/>
    <n v="22.05"/>
    <n v="22.05"/>
    <n v="1672.078"/>
    <n v="5345.4210000000003"/>
    <n v="7017.4989999999998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017.4989999999998"/>
    <n v="7.0174989999999999"/>
    <m/>
    <n v="1.8375000000000001"/>
    <n v="1.8375000000000001"/>
    <n v="130.453"/>
    <n v="0"/>
    <n v="46"/>
    <s v="BASE DE DATOS"/>
  </r>
  <r>
    <s v="19"/>
    <x v="0"/>
    <s v="ENEGPP"/>
    <s v="17360815"/>
    <s v="17360815"/>
    <s v="HI"/>
    <s v="Circuito 6"/>
    <s v="S"/>
    <n v="15.75"/>
    <n v="15.75"/>
    <n v="1073.8800000000001"/>
    <n v="3340.4"/>
    <n v="4414.28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4414.28"/>
    <n v="4.4142799999999998"/>
    <m/>
    <n v="1.3125"/>
    <n v="1.3125"/>
    <n v="130.453"/>
    <n v="9.0949470177292824E-13"/>
    <n v="46"/>
    <s v="BASE DE DATOS"/>
  </r>
  <r>
    <s v="19"/>
    <x v="0"/>
    <s v="ENEGPP"/>
    <s v="17360815"/>
    <s v="17360815"/>
    <s v="HI"/>
    <s v="Circuito 7"/>
    <s v="S"/>
    <n v="22.05"/>
    <n v="22.05"/>
    <n v="1537.9770000000001"/>
    <n v="4943.348"/>
    <n v="6481.3249999999998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481.3249999999998"/>
    <n v="6.481325"/>
    <m/>
    <n v="1.8375000000000001"/>
    <n v="1.8375000000000001"/>
    <n v="130.453"/>
    <n v="0"/>
    <n v="46"/>
    <s v="BASE DE DATOS"/>
  </r>
  <r>
    <s v="19"/>
    <x v="1"/>
    <s v="ENEGPP"/>
    <s v="16379117"/>
    <s v="16379117"/>
    <s v="HI"/>
    <s v="Circuito 1"/>
    <s v="S"/>
    <n v="14.096"/>
    <n v="14.096"/>
    <n v="1.0629999999999999"/>
    <n v="2560.9659999999999"/>
    <n v="2562.029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562.029"/>
    <n v="2.5620289999999999"/>
    <m/>
    <n v="1.1746666666666667"/>
    <n v="1.1746666666666667"/>
    <n v="150.995"/>
    <n v="0"/>
    <n v="46"/>
    <s v="BASE DE DATOS"/>
  </r>
  <r>
    <s v="19"/>
    <x v="1"/>
    <s v="ENEGPP"/>
    <s v="16379117"/>
    <s v="16379117"/>
    <s v="HI"/>
    <s v="Circuito 2"/>
    <s v="S"/>
    <n v="14.096"/>
    <n v="14.096"/>
    <n v="1.0589999999999999"/>
    <n v="2438.2800000000002"/>
    <n v="2439.3389999999999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439.3389999999999"/>
    <n v="2.4393389999999999"/>
    <m/>
    <n v="1.1746666666666667"/>
    <n v="1.1746666666666667"/>
    <n v="150.995"/>
    <n v="4.5474735088646412E-13"/>
    <n v="46"/>
    <s v="BASE DE DATOS"/>
  </r>
  <r>
    <s v="19"/>
    <x v="1"/>
    <s v="ENEGPP"/>
    <s v="16379117"/>
    <s v="16379117"/>
    <s v="HI"/>
    <s v="Circuito 3"/>
    <s v="S"/>
    <n v="14.096"/>
    <n v="14.096"/>
    <n v="1.054"/>
    <n v="2469.3809999999999"/>
    <n v="2470.4349999999999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470.4349999999999"/>
    <n v="2.4704350000000002"/>
    <m/>
    <n v="1.1746666666666667"/>
    <n v="1.1746666666666667"/>
    <n v="150.995"/>
    <n v="0"/>
    <n v="46"/>
    <s v="BASE DE DATOS"/>
  </r>
  <r>
    <s v="19"/>
    <x v="1"/>
    <s v="ENEGPP"/>
    <s v="16379117"/>
    <s v="16379117"/>
    <s v="HI"/>
    <s v="Circuito 4"/>
    <s v="S"/>
    <n v="14.096"/>
    <n v="14.096"/>
    <n v="1.079"/>
    <n v="2350.7069999999999"/>
    <n v="2351.786000000000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351.7860000000001"/>
    <n v="2.3517860000000002"/>
    <m/>
    <n v="1.1746666666666667"/>
    <n v="1.1746666666666667"/>
    <n v="150.995"/>
    <n v="0"/>
    <n v="46"/>
    <s v="BASE DE DATOS"/>
  </r>
  <r>
    <s v="19"/>
    <x v="1"/>
    <s v="ENEGPP"/>
    <s v="16379117"/>
    <s v="16379117"/>
    <s v="HI"/>
    <s v="Circuito 5"/>
    <s v="S"/>
    <n v="14.096"/>
    <n v="14.096"/>
    <n v="1.028"/>
    <n v="2561.7399999999998"/>
    <n v="2562.7689999999998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562.7689999999998"/>
    <n v="2.5627689999999999"/>
    <m/>
    <n v="1.1746666666666667"/>
    <n v="1.1746666666666667"/>
    <n v="150.995"/>
    <n v="-1.0000000002037268E-3"/>
    <n v="46"/>
    <s v="BASE DE DATOS"/>
  </r>
  <r>
    <s v="19"/>
    <x v="1"/>
    <s v="ENEGPP"/>
    <s v="16379117"/>
    <s v="16379117"/>
    <s v="HI"/>
    <s v="Circuito 6"/>
    <s v="S"/>
    <n v="14.096"/>
    <n v="14.096"/>
    <n v="1.073"/>
    <n v="2461.1990000000001"/>
    <n v="2462.2710000000002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462.2710000000002"/>
    <n v="2.4622710000000003"/>
    <m/>
    <n v="1.1746666666666667"/>
    <n v="1.1746666666666667"/>
    <n v="150.995"/>
    <n v="9.9999999974897946E-4"/>
    <n v="46"/>
    <s v="BASE DE DATOS"/>
  </r>
  <r>
    <s v="19"/>
    <x v="1"/>
    <s v="ENEGPP"/>
    <s v="16379117"/>
    <s v="16379117"/>
    <s v="HI"/>
    <s v="Circuito 7"/>
    <s v="S"/>
    <n v="14.096"/>
    <n v="14.096"/>
    <n v="1.0029999999999999"/>
    <n v="2503.8710000000001"/>
    <n v="2504.8739999999998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504.8739999999998"/>
    <n v="2.5048739999999996"/>
    <m/>
    <n v="1.1746666666666667"/>
    <n v="1.1746666666666667"/>
    <n v="150.995"/>
    <n v="4.5474735088646412E-13"/>
    <n v="46"/>
    <s v="BASE DE DATOS"/>
  </r>
  <r>
    <s v="19"/>
    <x v="1"/>
    <s v="ENEGPP"/>
    <s v="16379117"/>
    <s v="16379117"/>
    <s v="HI"/>
    <s v="Circuito 8"/>
    <s v="S"/>
    <n v="14.096"/>
    <n v="14.096"/>
    <n v="1.0389999999999999"/>
    <n v="2351.4960000000001"/>
    <n v="2352.5360000000001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352.5360000000001"/>
    <n v="2.3525360000000002"/>
    <m/>
    <n v="1.1746666666666667"/>
    <n v="1.1746666666666667"/>
    <n v="150.995"/>
    <n v="-9.9999999974897946E-4"/>
    <n v="46"/>
    <s v="BASE DE DATOS"/>
  </r>
  <r>
    <s v="19"/>
    <x v="1"/>
    <s v="ENEGPP"/>
    <s v="16379117"/>
    <s v="16379117"/>
    <s v="HI"/>
    <s v="Circuito 9"/>
    <s v="S"/>
    <n v="17.62"/>
    <n v="17.62"/>
    <n v="1.2989999999999999"/>
    <n v="3191.9679999999998"/>
    <n v="3193.2669999999998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93.2669999999998"/>
    <n v="3.1932669999999996"/>
    <m/>
    <n v="1.4683333333333335"/>
    <n v="1.4683333333333335"/>
    <n v="150.995"/>
    <n v="0"/>
    <n v="46"/>
    <s v="BASE DE DATOS"/>
  </r>
  <r>
    <s v="19"/>
    <x v="1"/>
    <s v="ENEGPP"/>
    <s v="16379117"/>
    <s v="16379117"/>
    <s v="HI"/>
    <s v="Circuito 10"/>
    <s v="S"/>
    <n v="14.096"/>
    <n v="14.096"/>
    <n v="1.0269999999999999"/>
    <n v="2513.2150000000001"/>
    <n v="2514.2429999999999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514.2429999999999"/>
    <n v="2.514243"/>
    <m/>
    <n v="1.1746666666666667"/>
    <n v="1.1746666666666667"/>
    <n v="150.995"/>
    <n v="-9.9999999974897946E-4"/>
    <n v="46"/>
    <s v="BASE DE DATOS"/>
  </r>
  <r>
    <s v="19"/>
    <x v="1"/>
    <s v="ENEGPP"/>
    <s v="17360815"/>
    <s v="17360815"/>
    <s v="HI"/>
    <s v="Circuito 1"/>
    <s v="S"/>
    <n v="15.75"/>
    <n v="15.75"/>
    <n v="1202.6579999999999"/>
    <n v="2728.721"/>
    <n v="3931.3789999999999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3931.3789999999999"/>
    <n v="3.9313789999999997"/>
    <m/>
    <n v="1.3125"/>
    <n v="1.3125"/>
    <n v="130.453"/>
    <n v="0"/>
    <n v="46"/>
    <s v="BASE DE DATOS"/>
  </r>
  <r>
    <s v="19"/>
    <x v="1"/>
    <s v="ENEGPP"/>
    <s v="17360815"/>
    <s v="17360815"/>
    <s v="HI"/>
    <s v="Circuito 2"/>
    <s v="S"/>
    <n v="18.899999999999999"/>
    <n v="18.899999999999999"/>
    <n v="1394.885"/>
    <n v="3247.509"/>
    <n v="4642.3940000000002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4642.3940000000002"/>
    <n v="4.6423940000000004"/>
    <m/>
    <n v="1.575"/>
    <n v="1.575"/>
    <n v="130.453"/>
    <n v="0"/>
    <n v="46"/>
    <s v="BASE DE DATOS"/>
  </r>
  <r>
    <s v="19"/>
    <x v="1"/>
    <s v="ENEGPP"/>
    <s v="17360815"/>
    <s v="17360815"/>
    <s v="HI"/>
    <s v="Circuito 3"/>
    <s v="S"/>
    <n v="18.899999999999999"/>
    <n v="18.899999999999999"/>
    <n v="1364.038"/>
    <n v="3146.915"/>
    <n v="4510.9530000000004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4510.9530000000004"/>
    <n v="4.5109530000000007"/>
    <m/>
    <n v="1.575"/>
    <n v="1.575"/>
    <n v="130.453"/>
    <n v="-9.0949470177292824E-13"/>
    <n v="46"/>
    <s v="BASE DE DATOS"/>
  </r>
  <r>
    <s v="19"/>
    <x v="1"/>
    <s v="ENEGPP"/>
    <s v="17360815"/>
    <s v="17360815"/>
    <s v="HI"/>
    <s v="Circuito 4"/>
    <s v="S"/>
    <n v="18.899999999999999"/>
    <n v="18.899999999999999"/>
    <n v="1414.049"/>
    <n v="3375.3319999999999"/>
    <n v="4789.3810000000003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4789.3810000000003"/>
    <n v="4.7893810000000006"/>
    <m/>
    <n v="1.575"/>
    <n v="1.575"/>
    <n v="130.453"/>
    <n v="-9.0949470177292824E-13"/>
    <n v="46"/>
    <s v="BASE DE DATOS"/>
  </r>
  <r>
    <s v="19"/>
    <x v="1"/>
    <s v="ENEGPP"/>
    <s v="17360815"/>
    <s v="17360815"/>
    <s v="HI"/>
    <s v="Circuito 5"/>
    <s v="S"/>
    <n v="22.05"/>
    <n v="22.05"/>
    <n v="1652.2739999999999"/>
    <n v="4132.6440000000002"/>
    <n v="5784.9189999999999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784.9189999999999"/>
    <n v="5.7849189999999995"/>
    <m/>
    <n v="1.8375000000000001"/>
    <n v="1.8375000000000001"/>
    <n v="130.453"/>
    <n v="-1.0000000002037268E-3"/>
    <n v="46"/>
    <s v="BASE DE DATOS"/>
  </r>
  <r>
    <s v="19"/>
    <x v="1"/>
    <s v="ENEGPP"/>
    <s v="17360815"/>
    <s v="17360815"/>
    <s v="HI"/>
    <s v="Circuito 6"/>
    <s v="S"/>
    <n v="15.75"/>
    <n v="15.75"/>
    <n v="1098.597"/>
    <n v="2609.3020000000001"/>
    <n v="3707.8989999999999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3707.8989999999999"/>
    <n v="3.7078989999999998"/>
    <m/>
    <n v="1.3125"/>
    <n v="1.3125"/>
    <n v="130.453"/>
    <n v="4.5474735088646412E-13"/>
    <n v="46"/>
    <s v="BASE DE DATOS"/>
  </r>
  <r>
    <s v="19"/>
    <x v="1"/>
    <s v="ENEGPP"/>
    <s v="17360815"/>
    <s v="17360815"/>
    <s v="HI"/>
    <s v="Circuito 7"/>
    <s v="S"/>
    <n v="22.05"/>
    <n v="22.05"/>
    <n v="1571.788"/>
    <n v="3913.7939999999999"/>
    <n v="5485.5820000000003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485.5820000000003"/>
    <n v="5.485582"/>
    <m/>
    <n v="1.8375000000000001"/>
    <n v="1.8375000000000001"/>
    <n v="130.453"/>
    <n v="0"/>
    <n v="46"/>
    <s v="BASE DE DATOS"/>
  </r>
  <r>
    <s v="19"/>
    <x v="2"/>
    <s v="ENEGPP"/>
    <s v="16379117"/>
    <s v="16379117"/>
    <s v="HI"/>
    <s v="Circuito 1"/>
    <s v="S"/>
    <n v="14.096"/>
    <n v="14.096"/>
    <n v="0.13200000000000001"/>
    <n v="3668.6480000000001"/>
    <n v="3668.7809999999999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68.7809999999999"/>
    <n v="3.6687810000000001"/>
    <m/>
    <n v="1.1746666666666667"/>
    <n v="1.1746666666666667"/>
    <n v="150.995"/>
    <n v="-9.9999999974897946E-4"/>
    <n v="46"/>
    <s v="BASE DE DATOS"/>
  </r>
  <r>
    <s v="19"/>
    <x v="2"/>
    <s v="ENEGPP"/>
    <s v="16379117"/>
    <s v="16379117"/>
    <s v="HI"/>
    <s v="Circuito 2"/>
    <s v="S"/>
    <n v="14.096"/>
    <n v="14.096"/>
    <n v="0.13700000000000001"/>
    <n v="3635.701"/>
    <n v="3635.8389999999999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35.8389999999999"/>
    <n v="3.6358389999999998"/>
    <m/>
    <n v="1.1746666666666667"/>
    <n v="1.1746666666666667"/>
    <n v="150.995"/>
    <n v="-9.9999999974897946E-4"/>
    <n v="46"/>
    <s v="BASE DE DATOS"/>
  </r>
  <r>
    <s v="19"/>
    <x v="2"/>
    <s v="ENEGPP"/>
    <s v="16379117"/>
    <s v="16379117"/>
    <s v="HI"/>
    <s v="Circuito 3"/>
    <s v="S"/>
    <n v="14.096"/>
    <n v="14.096"/>
    <n v="0.13900000000000001"/>
    <n v="3695.94"/>
    <n v="3696.08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96.08"/>
    <n v="3.6960799999999998"/>
    <m/>
    <n v="1.1746666666666667"/>
    <n v="1.1746666666666667"/>
    <n v="150.995"/>
    <n v="-9.9999999974897946E-4"/>
    <n v="46"/>
    <s v="BASE DE DATOS"/>
  </r>
  <r>
    <s v="19"/>
    <x v="2"/>
    <s v="ENEGPP"/>
    <s v="16379117"/>
    <s v="16379117"/>
    <s v="HI"/>
    <s v="Circuito 4"/>
    <s v="S"/>
    <n v="14.096"/>
    <n v="14.096"/>
    <n v="0.14199999999999999"/>
    <n v="3652.076"/>
    <n v="3652.219000000000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52.2190000000001"/>
    <n v="3.6522190000000001"/>
    <m/>
    <n v="1.1746666666666667"/>
    <n v="1.1746666666666667"/>
    <n v="150.995"/>
    <n v="-1.0000000002037268E-3"/>
    <n v="46"/>
    <s v="BASE DE DATOS"/>
  </r>
  <r>
    <s v="19"/>
    <x v="2"/>
    <s v="ENEGPP"/>
    <s v="16379117"/>
    <s v="16379117"/>
    <s v="HI"/>
    <s v="Circuito 5"/>
    <s v="S"/>
    <n v="14.096"/>
    <n v="14.096"/>
    <n v="0.13400000000000001"/>
    <n v="3619.2179999999998"/>
    <n v="3619.3530000000001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19.3530000000001"/>
    <n v="3.6193530000000003"/>
    <m/>
    <n v="1.1746666666666667"/>
    <n v="1.1746666666666667"/>
    <n v="150.995"/>
    <n v="-1.0000000002037268E-3"/>
    <n v="46"/>
    <s v="BASE DE DATOS"/>
  </r>
  <r>
    <s v="19"/>
    <x v="2"/>
    <s v="ENEGPP"/>
    <s v="16379117"/>
    <s v="16379117"/>
    <s v="HI"/>
    <s v="Circuito 6"/>
    <s v="S"/>
    <n v="14.096"/>
    <n v="14.096"/>
    <n v="0.14199999999999999"/>
    <n v="3602.7370000000001"/>
    <n v="3602.88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02.88"/>
    <n v="3.6028800000000003"/>
    <m/>
    <n v="1.1746666666666667"/>
    <n v="1.1746666666666667"/>
    <n v="150.995"/>
    <n v="-1.0000000002037268E-3"/>
    <n v="46"/>
    <s v="BASE DE DATOS"/>
  </r>
  <r>
    <s v="19"/>
    <x v="2"/>
    <s v="ENEGPP"/>
    <s v="16379117"/>
    <s v="16379117"/>
    <s v="HI"/>
    <s v="Circuito 7"/>
    <s v="S"/>
    <n v="14.096"/>
    <n v="14.096"/>
    <n v="0.13100000000000001"/>
    <n v="3636.835"/>
    <n v="3636.9659999999999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36.9659999999999"/>
    <n v="3.6369659999999997"/>
    <m/>
    <n v="1.1746666666666667"/>
    <n v="1.1746666666666667"/>
    <n v="150.995"/>
    <n v="0"/>
    <n v="46"/>
    <s v="BASE DE DATOS"/>
  </r>
  <r>
    <s v="19"/>
    <x v="2"/>
    <s v="ENEGPP"/>
    <s v="16379117"/>
    <s v="16379117"/>
    <s v="HI"/>
    <s v="Circuito 8"/>
    <s v="S"/>
    <n v="14.096"/>
    <n v="14.096"/>
    <n v="0.127"/>
    <n v="3511.9859999999999"/>
    <n v="3512.1129999999998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12.1129999999998"/>
    <n v="3.5121129999999998"/>
    <m/>
    <n v="1.1746666666666667"/>
    <n v="1.1746666666666667"/>
    <n v="150.995"/>
    <n v="0"/>
    <n v="46"/>
    <s v="BASE DE DATOS"/>
  </r>
  <r>
    <s v="19"/>
    <x v="2"/>
    <s v="ENEGPP"/>
    <s v="16379117"/>
    <s v="16379117"/>
    <s v="HI"/>
    <s v="Circuito 9"/>
    <s v="S"/>
    <n v="17.62"/>
    <n v="17.62"/>
    <n v="0.17399999999999999"/>
    <n v="4631.0649999999996"/>
    <n v="4631.2389999999996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631.2389999999996"/>
    <n v="4.6312389999999999"/>
    <m/>
    <n v="1.4683333333333335"/>
    <n v="1.4683333333333335"/>
    <n v="150.995"/>
    <n v="0"/>
    <n v="46"/>
    <s v="BASE DE DATOS"/>
  </r>
  <r>
    <s v="19"/>
    <x v="2"/>
    <s v="ENEGPP"/>
    <s v="16379117"/>
    <s v="16379117"/>
    <s v="HI"/>
    <s v="Circuito 10"/>
    <s v="S"/>
    <n v="14.096"/>
    <n v="14.096"/>
    <n v="0.13500000000000001"/>
    <n v="3711.5439999999999"/>
    <n v="3711.6790000000001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11.6790000000001"/>
    <n v="3.7116790000000002"/>
    <m/>
    <n v="1.1746666666666667"/>
    <n v="1.1746666666666667"/>
    <n v="150.995"/>
    <n v="0"/>
    <n v="46"/>
    <s v="BASE DE DATOS"/>
  </r>
  <r>
    <s v="19"/>
    <x v="2"/>
    <s v="ENEGPP"/>
    <s v="17360815"/>
    <s v="17360815"/>
    <s v="HI"/>
    <s v="Circuito 1"/>
    <s v="S"/>
    <n v="15.75"/>
    <n v="15.75"/>
    <n v="1626.23"/>
    <n v="4694.7240000000002"/>
    <n v="6320.9539999999997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320.9539999999997"/>
    <n v="6.3209539999999995"/>
    <m/>
    <n v="1.3125"/>
    <n v="1.3125"/>
    <n v="130.453"/>
    <n v="0"/>
    <n v="46"/>
    <s v="BASE DE DATOS"/>
  </r>
  <r>
    <s v="19"/>
    <x v="2"/>
    <s v="ENEGPP"/>
    <s v="17360815"/>
    <s v="17360815"/>
    <s v="HI"/>
    <s v="Circuito 2"/>
    <s v="S"/>
    <n v="18.899999999999999"/>
    <n v="18.899999999999999"/>
    <n v="1936.155"/>
    <n v="5600.7349999999997"/>
    <n v="7536.89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536.89"/>
    <n v="7.5368900000000005"/>
    <m/>
    <n v="1.575"/>
    <n v="1.575"/>
    <n v="130.453"/>
    <n v="-9.0949470177292824E-13"/>
    <n v="46"/>
    <s v="BASE DE DATOS"/>
  </r>
  <r>
    <s v="19"/>
    <x v="2"/>
    <s v="ENEGPP"/>
    <s v="17360815"/>
    <s v="17360815"/>
    <s v="HI"/>
    <s v="Circuito 3"/>
    <s v="S"/>
    <n v="18.899999999999999"/>
    <n v="18.899999999999999"/>
    <n v="1892.242"/>
    <n v="5501.2179999999998"/>
    <n v="7393.46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393.46"/>
    <n v="7.3934600000000001"/>
    <m/>
    <n v="1.575"/>
    <n v="1.575"/>
    <n v="130.453"/>
    <n v="0"/>
    <n v="46"/>
    <s v="BASE DE DATOS"/>
  </r>
  <r>
    <s v="19"/>
    <x v="2"/>
    <s v="ENEGPP"/>
    <s v="17360815"/>
    <s v="17360815"/>
    <s v="HI"/>
    <s v="Circuito 4"/>
    <s v="S"/>
    <n v="18.899999999999999"/>
    <n v="18.899999999999999"/>
    <n v="1979.0139999999999"/>
    <n v="5847.0060000000003"/>
    <n v="7826.0190000000002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826.0190000000002"/>
    <n v="7.8260190000000005"/>
    <m/>
    <n v="1.575"/>
    <n v="1.575"/>
    <n v="130.453"/>
    <n v="1.0000000002037268E-3"/>
    <n v="46"/>
    <s v="BASE DE DATOS"/>
  </r>
  <r>
    <s v="19"/>
    <x v="2"/>
    <s v="ENEGPP"/>
    <s v="17360815"/>
    <s v="17360815"/>
    <s v="HI"/>
    <s v="Circuito 5"/>
    <s v="S"/>
    <n v="22.05"/>
    <n v="22.05"/>
    <n v="2298.752"/>
    <n v="7223.2250000000004"/>
    <n v="9521.9770000000008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9521.9770000000008"/>
    <n v="9.5219770000000015"/>
    <m/>
    <n v="1.8375000000000001"/>
    <n v="1.8375000000000001"/>
    <n v="130.453"/>
    <n v="0"/>
    <n v="46"/>
    <s v="BASE DE DATOS"/>
  </r>
  <r>
    <s v="19"/>
    <x v="2"/>
    <s v="ENEGPP"/>
    <s v="17360815"/>
    <s v="17360815"/>
    <s v="HI"/>
    <s v="Circuito 6"/>
    <s v="S"/>
    <n v="15.75"/>
    <n v="15.75"/>
    <n v="1567.508"/>
    <n v="4713.009"/>
    <n v="6280.518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280.518"/>
    <n v="6.2805179999999998"/>
    <m/>
    <n v="1.3125"/>
    <n v="1.3125"/>
    <n v="130.453"/>
    <n v="-1.0000000002037268E-3"/>
    <n v="46"/>
    <s v="BASE DE DATOS"/>
  </r>
  <r>
    <s v="19"/>
    <x v="2"/>
    <s v="ENEGPP"/>
    <s v="17360815"/>
    <s v="17360815"/>
    <s v="HI"/>
    <s v="Circuito 7"/>
    <s v="S"/>
    <n v="22.05"/>
    <n v="22.05"/>
    <n v="2256.527"/>
    <n v="7067.9229999999998"/>
    <n v="9324.4500000000007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9324.4500000000007"/>
    <n v="9.3244500000000006"/>
    <m/>
    <n v="1.8375000000000001"/>
    <n v="1.8375000000000001"/>
    <n v="130.453"/>
    <n v="0"/>
    <n v="46"/>
    <s v="BASE DE DATOS"/>
  </r>
  <r>
    <s v="19"/>
    <x v="0"/>
    <s v="CHINAN"/>
    <s v="11068096"/>
    <s v="11068096"/>
    <s v="HI"/>
    <s v="GR-1"/>
    <s v="S"/>
    <n v="42.3"/>
    <n v="43.113999999999997"/>
    <n v="5681.6790000000001"/>
    <n v="20994.113000000001"/>
    <n v="26675.792000000001"/>
    <n v="0"/>
    <n v="710.93"/>
    <n v="0.48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26675.792000000001"/>
    <n v="26.675792000000001"/>
    <m/>
    <n v="3.5249999999999999"/>
    <n v="3.5928333333333331"/>
    <n v="42.697000000000003"/>
    <n v="0"/>
    <n v="11"/>
    <s v="BASE DE DATOS"/>
  </r>
  <r>
    <s v="19"/>
    <x v="0"/>
    <s v="CHINAN"/>
    <s v="11082197"/>
    <s v="11082197"/>
    <s v="HI"/>
    <s v="GR-1"/>
    <s v="S"/>
    <n v="71.400000000000006"/>
    <n v="78.192999999999998"/>
    <n v="10444.379999999999"/>
    <n v="33833.641000000003"/>
    <n v="44278.021000000001"/>
    <n v="0"/>
    <n v="605.78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4278.021000000001"/>
    <n v="44.278021000000003"/>
    <m/>
    <n v="5.95"/>
    <n v="6.5160833333333334"/>
    <n v="156.83699999999999"/>
    <n v="0"/>
    <n v="11"/>
    <s v="BASE DE DATOS"/>
  </r>
  <r>
    <s v="19"/>
    <x v="0"/>
    <s v="CHINAN"/>
    <s v="11082197"/>
    <s v="11082197"/>
    <s v="HI"/>
    <s v="GR-2"/>
    <s v="S"/>
    <n v="71.400000000000006"/>
    <n v="76.578000000000003"/>
    <n v="9539.5249999999996"/>
    <n v="30016.966"/>
    <n v="39556.491000000002"/>
    <n v="0"/>
    <n v="603.45000000000005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9556.491000000002"/>
    <n v="39.556491000000001"/>
    <m/>
    <n v="5.95"/>
    <n v="6.3815"/>
    <n v="156.83699999999999"/>
    <n v="0"/>
    <n v="11"/>
    <s v="BASE DE DATOS"/>
  </r>
  <r>
    <s v="19"/>
    <x v="1"/>
    <s v="CHINAN"/>
    <s v="11068096"/>
    <s v="11068096"/>
    <s v="HI"/>
    <s v="GR-1"/>
    <s v="S"/>
    <n v="42.3"/>
    <n v="43.113999999999997"/>
    <n v="5497.1869999999999"/>
    <n v="20640.491000000002"/>
    <n v="26137.679"/>
    <n v="10.07"/>
    <n v="622.15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26137.679"/>
    <n v="26.137678999999999"/>
    <m/>
    <n v="3.5249999999999999"/>
    <n v="3.5928333333333331"/>
    <n v="42.697000000000003"/>
    <n v="-1.0000000002037268E-3"/>
    <n v="11"/>
    <s v="BASE DE DATOS"/>
  </r>
  <r>
    <s v="19"/>
    <x v="1"/>
    <s v="CHINAN"/>
    <s v="11082197"/>
    <s v="11082197"/>
    <s v="HI"/>
    <s v="GR-1"/>
    <s v="S"/>
    <n v="71.400000000000006"/>
    <n v="78.192999999999998"/>
    <n v="9335.4920000000002"/>
    <n v="31603.754000000001"/>
    <n v="40939.245999999999"/>
    <n v="0"/>
    <n v="543.35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0939.245999999999"/>
    <n v="40.939245999999997"/>
    <m/>
    <n v="5.95"/>
    <n v="6.5160833333333334"/>
    <n v="156.83699999999999"/>
    <n v="0"/>
    <n v="11"/>
    <s v="BASE DE DATOS"/>
  </r>
  <r>
    <s v="19"/>
    <x v="1"/>
    <s v="CHINAN"/>
    <s v="11082197"/>
    <s v="11082197"/>
    <s v="HI"/>
    <s v="GR-2"/>
    <s v="S"/>
    <n v="71.400000000000006"/>
    <n v="76.578000000000003"/>
    <n v="8950.9030000000002"/>
    <n v="29788.861000000001"/>
    <n v="38739.764000000003"/>
    <n v="0"/>
    <n v="543.65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8739.764000000003"/>
    <n v="38.739764000000001"/>
    <m/>
    <n v="5.95"/>
    <n v="6.3815"/>
    <n v="156.83699999999999"/>
    <n v="0"/>
    <n v="11"/>
    <s v="BASE DE DATOS"/>
  </r>
  <r>
    <s v="19"/>
    <x v="2"/>
    <s v="CHINAN"/>
    <s v="11068096"/>
    <s v="11068096"/>
    <s v="HI"/>
    <s v="GR-1"/>
    <s v="S"/>
    <n v="42.3"/>
    <n v="43.113999999999997"/>
    <n v="5811.9219999999996"/>
    <n v="20944.901000000002"/>
    <n v="26756.823"/>
    <n v="0"/>
    <n v="639.16999999999996"/>
    <n v="6.02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26756.823"/>
    <n v="26.756823000000001"/>
    <m/>
    <n v="3.5249999999999999"/>
    <n v="3.5928333333333331"/>
    <n v="42.697000000000003"/>
    <n v="0"/>
    <n v="11"/>
    <s v="BASE DE DATOS"/>
  </r>
  <r>
    <s v="19"/>
    <x v="2"/>
    <s v="CHINAN"/>
    <s v="11082197"/>
    <s v="11082197"/>
    <s v="HI"/>
    <s v="GR-1"/>
    <s v="S"/>
    <n v="71.400000000000006"/>
    <n v="78.192999999999998"/>
    <n v="10884.99"/>
    <n v="36083.035000000003"/>
    <n v="46968.025000000001"/>
    <n v="0.61"/>
    <n v="624.66999999999996"/>
    <n v="0.61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6968.025000000001"/>
    <n v="46.968025000000004"/>
    <m/>
    <n v="5.95"/>
    <n v="6.5160833333333334"/>
    <n v="156.83699999999999"/>
    <n v="0"/>
    <n v="11"/>
    <s v="BASE DE DATOS"/>
  </r>
  <r>
    <s v="19"/>
    <x v="2"/>
    <s v="CHINAN"/>
    <s v="11082197"/>
    <s v="11082197"/>
    <s v="HI"/>
    <s v="GR-2"/>
    <s v="S"/>
    <n v="71.400000000000006"/>
    <n v="76.578000000000003"/>
    <n v="8249.5519999999997"/>
    <n v="26990.726999999999"/>
    <n v="35240.28"/>
    <n v="0"/>
    <n v="498.83"/>
    <n v="156.69999999999999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5240.28"/>
    <n v="35.240279999999998"/>
    <m/>
    <n v="5.95"/>
    <n v="6.3815"/>
    <n v="156.83699999999999"/>
    <n v="-1.0000000038417056E-3"/>
    <n v="11"/>
    <s v="BASE DE DATOS"/>
  </r>
  <r>
    <s v="19"/>
    <x v="0"/>
    <s v="GEPSA"/>
    <s v="31135504"/>
    <s v="31135504"/>
    <s v="HI"/>
    <s v="G1"/>
    <s v="S"/>
    <n v="5.2"/>
    <n v="5.0999999999999996"/>
    <n v="283.70299999999997"/>
    <n v="1859.3050000000001"/>
    <n v="2143.0079999999998"/>
    <n v="0"/>
    <n v="567"/>
    <n v="177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143.0079999999998"/>
    <n v="2.143008"/>
    <m/>
    <n v="0.43333333333333335"/>
    <n v="0.42499999999999999"/>
    <n v="9.9600000000000009"/>
    <n v="0"/>
    <n v="51"/>
    <s v="BASE DE DATOS"/>
  </r>
  <r>
    <s v="19"/>
    <x v="0"/>
    <s v="GEPSA"/>
    <s v="31135504"/>
    <s v="31135504"/>
    <s v="HI"/>
    <s v="G2"/>
    <s v="S"/>
    <n v="5.2"/>
    <n v="5.0999999999999996"/>
    <n v="317.06799999999998"/>
    <n v="1933.4380000000001"/>
    <n v="2250.5059999999999"/>
    <n v="0"/>
    <n v="578.25"/>
    <n v="165.75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250.5059999999999"/>
    <n v="2.2505059999999997"/>
    <m/>
    <n v="0.43333333333333335"/>
    <n v="0.42499999999999999"/>
    <n v="9.9600000000000009"/>
    <n v="4.5474735088646412E-13"/>
    <n v="51"/>
    <s v="BASE DE DATOS"/>
  </r>
  <r>
    <s v="19"/>
    <x v="1"/>
    <s v="GEPSA"/>
    <s v="31135504"/>
    <s v="31135504"/>
    <s v="HI"/>
    <s v="G1"/>
    <s v="S"/>
    <n v="5.2"/>
    <n v="5.0999999999999996"/>
    <n v="95.885999999999996"/>
    <n v="589.12599999999998"/>
    <n v="685.01199999999994"/>
    <n v="0"/>
    <n v="186"/>
    <n v="486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685.01199999999994"/>
    <n v="0.68501199999999995"/>
    <m/>
    <n v="0.43333333333333335"/>
    <n v="0.42499999999999999"/>
    <n v="9.9600000000000009"/>
    <n v="0"/>
    <n v="51"/>
    <s v="BASE DE DATOS"/>
  </r>
  <r>
    <s v="19"/>
    <x v="1"/>
    <s v="GEPSA"/>
    <s v="31135504"/>
    <s v="31135504"/>
    <s v="HI"/>
    <s v="G2"/>
    <s v="S"/>
    <n v="5.2"/>
    <n v="5.0999999999999996"/>
    <n v="120.569"/>
    <n v="786.46400000000006"/>
    <n v="907.03300000000002"/>
    <n v="0"/>
    <n v="232"/>
    <n v="440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907.03300000000002"/>
    <n v="0.90703299999999998"/>
    <m/>
    <n v="0.43333333333333335"/>
    <n v="0.42499999999999999"/>
    <n v="9.9600000000000009"/>
    <n v="0"/>
    <n v="51"/>
    <s v="BASE DE DATOS"/>
  </r>
  <r>
    <s v="19"/>
    <x v="2"/>
    <s v="GEPSA"/>
    <s v="31135504"/>
    <s v="31135504"/>
    <s v="HI"/>
    <s v="G1"/>
    <s v="S"/>
    <n v="5.2"/>
    <n v="5.0999999999999996"/>
    <n v="276.50099999999998"/>
    <n v="1928.2719999999999"/>
    <n v="2204.7730000000001"/>
    <n v="0"/>
    <n v="604.75"/>
    <n v="139.2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204.7730000000001"/>
    <n v="2.2047730000000003"/>
    <m/>
    <n v="0.43333333333333335"/>
    <n v="0.42499999999999999"/>
    <n v="9.9600000000000009"/>
    <n v="0"/>
    <n v="51"/>
    <s v="BASE DE DATOS"/>
  </r>
  <r>
    <s v="19"/>
    <x v="2"/>
    <s v="GEPSA"/>
    <s v="31135504"/>
    <s v="31135504"/>
    <s v="HI"/>
    <s v="G2"/>
    <s v="S"/>
    <n v="5.2"/>
    <n v="5.0999999999999996"/>
    <n v="353.14400000000001"/>
    <n v="2176.79"/>
    <n v="2529.9340000000002"/>
    <n v="0"/>
    <n v="655.25"/>
    <n v="88.75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529.9340000000002"/>
    <n v="2.5299340000000003"/>
    <m/>
    <n v="0.43333333333333335"/>
    <n v="0.42499999999999999"/>
    <n v="9.9600000000000009"/>
    <n v="0"/>
    <n v="51"/>
    <s v="BASE DE DATOS"/>
  </r>
  <r>
    <s v="19"/>
    <x v="0"/>
    <s v="HIDROC"/>
    <s v="18166908"/>
    <s v="18166908"/>
    <s v="HI"/>
    <s v="G-1"/>
    <s v="S"/>
    <n v="3.97"/>
    <n v="3.97"/>
    <n v="0"/>
    <n v="2438.8000000000002"/>
    <n v="2438.8000000000002"/>
    <n v="36.659999999999997"/>
    <n v="707.34"/>
    <n v="0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438.8000000000002"/>
    <n v="2.4388000000000001"/>
    <m/>
    <n v="0.33083333333333337"/>
    <n v="0.33083333333333337"/>
    <n v="4"/>
    <n v="0"/>
    <n v="57"/>
    <s v="BASE DE DATOS"/>
  </r>
  <r>
    <s v="19"/>
    <x v="1"/>
    <s v="HIDROC"/>
    <s v="18166908"/>
    <s v="18166908"/>
    <s v="HI"/>
    <s v="G-1"/>
    <s v="S"/>
    <n v="3.97"/>
    <n v="3.97"/>
    <n v="0"/>
    <n v="2229.4"/>
    <n v="2229.4"/>
    <n v="16.91"/>
    <n v="644.09"/>
    <n v="0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229.4"/>
    <n v="2.2294"/>
    <m/>
    <n v="0.33083333333333337"/>
    <n v="0.33083333333333337"/>
    <n v="4"/>
    <n v="0"/>
    <n v="57"/>
    <s v="BASE DE DATOS"/>
  </r>
  <r>
    <s v="19"/>
    <x v="2"/>
    <s v="HIDROC"/>
    <s v="18166908"/>
    <s v="18166908"/>
    <s v="HI"/>
    <s v="G-1"/>
    <s v="S"/>
    <n v="3.97"/>
    <n v="3.97"/>
    <n v="0"/>
    <n v="2537.8000000000002"/>
    <n v="2537.8000000000002"/>
    <n v="38.090000000000003"/>
    <n v="705.41"/>
    <n v="0.5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537.8000000000002"/>
    <n v="2.5378000000000003"/>
    <m/>
    <n v="0.33083333333333337"/>
    <n v="0.33083333333333337"/>
    <n v="4"/>
    <n v="0"/>
    <n v="57"/>
    <s v="BASE DE DATOS"/>
  </r>
  <r>
    <s v="19"/>
    <x v="0"/>
    <s v="HUAPOW"/>
    <s v="18340013"/>
    <s v="18340013"/>
    <s v="HI"/>
    <s v="UG1"/>
    <s v="S"/>
    <n v="9.6"/>
    <n v="9.23"/>
    <n v="1396.69"/>
    <n v="4987.87"/>
    <n v="6384.56"/>
    <n v="35"/>
    <n v="685"/>
    <n v="0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384.56"/>
    <n v="6.3845600000000005"/>
    <m/>
    <n v="0.79999999999999993"/>
    <n v="0.76916666666666667"/>
    <n v="19.3"/>
    <n v="-9.0949470177292824E-13"/>
    <n v="60"/>
    <s v="BASE DE DATOS"/>
  </r>
  <r>
    <s v="19"/>
    <x v="0"/>
    <s v="HUAPOW"/>
    <s v="18340013"/>
    <s v="18340013"/>
    <s v="HI"/>
    <s v="UG2"/>
    <s v="S"/>
    <n v="9.6"/>
    <n v="9.1999999999999993"/>
    <n v="1378.1769999999999"/>
    <n v="4948.4620000000004"/>
    <n v="6326.6390000000001"/>
    <n v="35"/>
    <n v="679"/>
    <n v="6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326.6390000000001"/>
    <n v="6.3266390000000001"/>
    <m/>
    <n v="0.79999999999999993"/>
    <n v="0.76666666666666661"/>
    <n v="19.3"/>
    <n v="0"/>
    <n v="60"/>
    <s v="BASE DE DATOS"/>
  </r>
  <r>
    <s v="19"/>
    <x v="1"/>
    <s v="HUAPOW"/>
    <s v="18340013"/>
    <s v="18340013"/>
    <s v="HI"/>
    <s v="UG1"/>
    <s v="S"/>
    <n v="9.6"/>
    <n v="9.23"/>
    <n v="808.36"/>
    <n v="2854.43"/>
    <n v="3662.79"/>
    <n v="330"/>
    <n v="339"/>
    <n v="3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3662.79"/>
    <n v="3.6627899999999998"/>
    <m/>
    <n v="0.79999999999999993"/>
    <n v="0.76916666666666667"/>
    <n v="19.3"/>
    <n v="0"/>
    <n v="60"/>
    <s v="BASE DE DATOS"/>
  </r>
  <r>
    <s v="19"/>
    <x v="1"/>
    <s v="HUAPOW"/>
    <s v="18340013"/>
    <s v="18340013"/>
    <s v="HI"/>
    <s v="UG2"/>
    <s v="S"/>
    <n v="9.6"/>
    <n v="9.1999999999999993"/>
    <n v="806.67100000000005"/>
    <n v="2768.7750000000001"/>
    <n v="3575.4459999999999"/>
    <n v="330"/>
    <n v="329"/>
    <n v="13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3575.4459999999999"/>
    <n v="3.5754459999999999"/>
    <m/>
    <n v="0.79999999999999993"/>
    <n v="0.76666666666666661"/>
    <n v="19.3"/>
    <n v="0"/>
    <n v="60"/>
    <s v="BASE DE DATOS"/>
  </r>
  <r>
    <s v="19"/>
    <x v="0"/>
    <s v="KALLPA"/>
    <s v="14331913"/>
    <s v="14331913"/>
    <s v="HI"/>
    <s v="G-1"/>
    <s v="S"/>
    <n v="181.82900000000001"/>
    <n v="181.82900000000001"/>
    <n v="16064.206"/>
    <n v="68709.828999999998"/>
    <n v="84774.035000000003"/>
    <n v="0"/>
    <m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4774.035000000003"/>
    <n v="84.774034999999998"/>
    <m/>
    <n v="14.273333333333333"/>
    <n v="15.152416666666667"/>
    <n v="535"/>
    <n v="0"/>
    <n v="63"/>
    <s v="BASE DE DATOS"/>
  </r>
  <r>
    <s v="19"/>
    <x v="0"/>
    <s v="KALLPA"/>
    <s v="14331913"/>
    <s v="14331913"/>
    <s v="HI"/>
    <s v="G-2"/>
    <s v="S"/>
    <n v="181.70500000000001"/>
    <n v="181.70500000000001"/>
    <n v="16317.06"/>
    <n v="68825.907999999996"/>
    <n v="85142.967999999993"/>
    <n v="0"/>
    <m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5142.967999999993"/>
    <n v="85.142967999999996"/>
    <m/>
    <n v="14.273333333333333"/>
    <n v="15.142083333333334"/>
    <n v="535"/>
    <n v="0"/>
    <n v="63"/>
    <s v="BASE DE DATOS"/>
  </r>
  <r>
    <s v="19"/>
    <x v="0"/>
    <s v="KALLPA"/>
    <s v="14331913"/>
    <s v="14331913"/>
    <s v="HI"/>
    <s v="G-3"/>
    <s v="S"/>
    <n v="181.55600000000001"/>
    <n v="181.55600000000001"/>
    <n v="18326.084999999999"/>
    <n v="78124.741999999998"/>
    <n v="96450.827000000005"/>
    <n v="0"/>
    <m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96450.827000000005"/>
    <n v="96.450827000000004"/>
    <m/>
    <n v="14.273333333333333"/>
    <n v="15.129666666666667"/>
    <n v="535"/>
    <n v="-1.4551915228366852E-11"/>
    <n v="63"/>
    <s v="BASE DE DATOS"/>
  </r>
  <r>
    <s v="19"/>
    <x v="0"/>
    <s v="KALLPA"/>
    <s v="14331913"/>
    <s v="14331913"/>
    <s v="HI"/>
    <s v="G-4"/>
    <s v="S"/>
    <n v="10.427"/>
    <n v="10.427"/>
    <n v="1227.953"/>
    <n v="6032.0020000000004"/>
    <n v="7259.9549999999999"/>
    <n v="0"/>
    <m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259.9549999999999"/>
    <n v="7.2599549999999997"/>
    <m/>
    <n v="0.89666666666666661"/>
    <n v="0.86891666666666667"/>
    <n v="535"/>
    <n v="0"/>
    <n v="63"/>
    <s v="BASE DE DATOS"/>
  </r>
  <r>
    <s v="19"/>
    <x v="1"/>
    <s v="KALLPA"/>
    <s v="14331913"/>
    <s v="14331913"/>
    <s v="HI"/>
    <s v="G-1"/>
    <s v="S"/>
    <n v="181.82900000000001"/>
    <n v="181.82900000000001"/>
    <n v="17671.955999999998"/>
    <n v="80328.815000000002"/>
    <n v="98000.770999999993"/>
    <n v="0"/>
    <n v="663.8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98000.770999999993"/>
    <n v="98.000771"/>
    <m/>
    <n v="14.273333333333333"/>
    <n v="15.152416666666667"/>
    <n v="535"/>
    <n v="1.4551915228366852E-11"/>
    <n v="63"/>
    <s v="BASE DE DATOS"/>
  </r>
  <r>
    <s v="19"/>
    <x v="1"/>
    <s v="KALLPA"/>
    <s v="14331913"/>
    <s v="14331913"/>
    <s v="HI"/>
    <s v="G-2"/>
    <s v="S"/>
    <n v="181.70500000000001"/>
    <n v="181.70500000000001"/>
    <n v="19899.903999999999"/>
    <n v="91775.706999999995"/>
    <n v="111675.611"/>
    <n v="0"/>
    <n v="665.23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11675.611"/>
    <n v="111.675611"/>
    <m/>
    <n v="14.273333333333333"/>
    <n v="15.142083333333334"/>
    <n v="535"/>
    <n v="-1.4551915228366852E-11"/>
    <n v="63"/>
    <s v="BASE DE DATOS"/>
  </r>
  <r>
    <s v="19"/>
    <x v="1"/>
    <s v="KALLPA"/>
    <s v="14331913"/>
    <s v="14331913"/>
    <s v="HI"/>
    <s v="G-3"/>
    <s v="S"/>
    <n v="181.55600000000001"/>
    <n v="181.55600000000001"/>
    <n v="18634.939999999999"/>
    <n v="87193.442999999999"/>
    <n v="105828.383"/>
    <n v="0"/>
    <n v="672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05828.383"/>
    <n v="105.828383"/>
    <m/>
    <n v="14.273333333333333"/>
    <n v="15.129666666666667"/>
    <n v="535"/>
    <n v="0"/>
    <n v="63"/>
    <s v="BASE DE DATOS"/>
  </r>
  <r>
    <s v="19"/>
    <x v="1"/>
    <s v="KALLPA"/>
    <s v="14331913"/>
    <s v="14331913"/>
    <s v="HI"/>
    <s v="G-4"/>
    <s v="S"/>
    <n v="10.427"/>
    <n v="10.427"/>
    <n v="1157.796"/>
    <n v="5525.8270000000002"/>
    <n v="6683.6239999999998"/>
    <n v="0"/>
    <n v="662.87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6683.6239999999998"/>
    <n v="6.683624"/>
    <m/>
    <n v="0.89666666666666661"/>
    <n v="0.86891666666666667"/>
    <n v="535"/>
    <n v="-9.9999999929423211E-4"/>
    <n v="63"/>
    <s v="BASE DE DATOS"/>
  </r>
  <r>
    <s v="19"/>
    <x v="2"/>
    <s v="KALLPA"/>
    <s v="14331913"/>
    <s v="14331913"/>
    <s v="HI"/>
    <s v="G-1"/>
    <s v="S"/>
    <n v="181.82900000000001"/>
    <n v="181.82900000000001"/>
    <n v="13945.236999999999"/>
    <n v="57781.798000000003"/>
    <n v="71727.035000000003"/>
    <n v="0"/>
    <n v="444.17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1727.035000000003"/>
    <n v="71.727035000000001"/>
    <m/>
    <n v="14.273333333333333"/>
    <n v="15.152416666666667"/>
    <n v="535"/>
    <n v="0"/>
    <n v="63"/>
    <s v="BASE DE DATOS"/>
  </r>
  <r>
    <s v="19"/>
    <x v="2"/>
    <s v="KALLPA"/>
    <s v="14331913"/>
    <s v="14331913"/>
    <s v="HI"/>
    <s v="G-2"/>
    <s v="S"/>
    <n v="181.70500000000001"/>
    <n v="181.70500000000001"/>
    <n v="13881.111999999999"/>
    <n v="57191.485999999997"/>
    <n v="71072.597999999998"/>
    <n v="0"/>
    <n v="415.42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1072.597999999998"/>
    <n v="71.072597999999999"/>
    <m/>
    <n v="14.273333333333333"/>
    <n v="15.142083333333334"/>
    <n v="535"/>
    <n v="0"/>
    <n v="63"/>
    <s v="BASE DE DATOS"/>
  </r>
  <r>
    <s v="19"/>
    <x v="2"/>
    <s v="KALLPA"/>
    <s v="14331913"/>
    <s v="14331913"/>
    <s v="HI"/>
    <s v="G-3"/>
    <s v="S"/>
    <n v="181.55600000000001"/>
    <n v="181.55600000000001"/>
    <n v="14114.103999999999"/>
    <n v="59425.464"/>
    <n v="73539.567999999999"/>
    <n v="0"/>
    <n v="438.62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3539.567999999999"/>
    <n v="73.539568000000003"/>
    <m/>
    <n v="14.273333333333333"/>
    <n v="15.129666666666667"/>
    <n v="535"/>
    <n v="0"/>
    <n v="63"/>
    <s v="BASE DE DATOS"/>
  </r>
  <r>
    <s v="19"/>
    <x v="2"/>
    <s v="KALLPA"/>
    <s v="14331913"/>
    <s v="14331913"/>
    <s v="HI"/>
    <s v="G-4"/>
    <s v="S"/>
    <n v="10.427"/>
    <n v="10.427"/>
    <n v="817.36599999999999"/>
    <n v="3797.797"/>
    <n v="4615.1629999999996"/>
    <n v="0"/>
    <n v="459.25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4615.1629999999996"/>
    <n v="4.6151629999999999"/>
    <m/>
    <n v="0.89666666666666661"/>
    <n v="0.86891666666666667"/>
    <n v="535"/>
    <n v="9.0949470177292824E-13"/>
    <n v="63"/>
    <s v="BASE DE DATOS"/>
  </r>
  <r>
    <s v="19"/>
    <x v="0"/>
    <s v="MULLER"/>
    <s v="31001593"/>
    <s v="31001593"/>
    <s v="HI"/>
    <s v="Planta 1"/>
    <s v="S"/>
    <n v="0.16"/>
    <n v="0.16"/>
    <n v="17.707000000000001"/>
    <n v="86.451999999999998"/>
    <n v="104.15900000000001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4.15900000000001"/>
    <n v="0.104159"/>
    <m/>
    <n v="1.3333333333333334E-2"/>
    <n v="1.3333333333333334E-2"/>
    <n v="0"/>
    <n v="-1.4210854715202004E-14"/>
    <n v="16"/>
    <s v="BASE DE DATOS"/>
  </r>
  <r>
    <s v="19"/>
    <x v="0"/>
    <s v="MULLER"/>
    <s v="31001593"/>
    <s v="31001593"/>
    <s v="HI"/>
    <s v="Planta 2"/>
    <s v="S"/>
    <n v="0.27200000000000002"/>
    <n v="0.27200000000000002"/>
    <n v="29.683"/>
    <n v="138.322"/>
    <n v="168.005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68.005"/>
    <n v="0.16800499999999999"/>
    <m/>
    <n v="2.2666666666666668E-2"/>
    <n v="2.2666666666666668E-2"/>
    <n v="0"/>
    <n v="0"/>
    <n v="16"/>
    <s v="BASE DE DATOS"/>
  </r>
  <r>
    <s v="19"/>
    <x v="0"/>
    <s v="MULLER"/>
    <s v="31001593"/>
    <s v="31001593"/>
    <s v="HI"/>
    <s v="Planta 3"/>
    <s v="S"/>
    <n v="0.16"/>
    <n v="0.16"/>
    <n v="20.100999999999999"/>
    <n v="93.668999999999997"/>
    <n v="113.77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13.77"/>
    <n v="0.11377"/>
    <m/>
    <n v="1.3333333333333334E-2"/>
    <n v="1.3333333333333334E-2"/>
    <n v="0"/>
    <n v="0"/>
    <n v="16"/>
    <s v="BASE DE DATOS"/>
  </r>
  <r>
    <s v="19"/>
    <x v="1"/>
    <s v="MULLER"/>
    <s v="31001593"/>
    <s v="31001593"/>
    <s v="HI"/>
    <s v="Planta 1"/>
    <s v="S"/>
    <n v="0.16"/>
    <n v="0.16"/>
    <n v="16.7"/>
    <n v="81.533000000000001"/>
    <n v="98.233000000000004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98.233000000000004"/>
    <n v="9.8233000000000001E-2"/>
    <m/>
    <n v="1.3333333333333334E-2"/>
    <n v="1.3333333333333334E-2"/>
    <n v="0"/>
    <n v="0"/>
    <n v="16"/>
    <s v="BASE DE DATOS"/>
  </r>
  <r>
    <s v="19"/>
    <x v="1"/>
    <s v="MULLER"/>
    <s v="31001593"/>
    <s v="31001593"/>
    <s v="HI"/>
    <s v="Planta 2"/>
    <s v="S"/>
    <n v="0.27200000000000002"/>
    <n v="0.27200000000000002"/>
    <n v="28.827000000000002"/>
    <n v="131.55500000000001"/>
    <n v="160.38200000000001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60.38200000000001"/>
    <n v="0.160382"/>
    <m/>
    <n v="2.2666666666666668E-2"/>
    <n v="2.2666666666666668E-2"/>
    <n v="0"/>
    <n v="0"/>
    <n v="16"/>
    <s v="BASE DE DATOS"/>
  </r>
  <r>
    <s v="19"/>
    <x v="1"/>
    <s v="MULLER"/>
    <s v="31001593"/>
    <s v="31001593"/>
    <s v="HI"/>
    <s v="Planta 3"/>
    <s v="S"/>
    <n v="0.16"/>
    <n v="0.16"/>
    <n v="19.273"/>
    <n v="87.951999999999998"/>
    <n v="107.22499999999999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7.22499999999999"/>
    <n v="0.107225"/>
    <m/>
    <n v="1.3333333333333334E-2"/>
    <n v="1.3333333333333334E-2"/>
    <n v="0"/>
    <n v="0"/>
    <n v="16"/>
    <s v="BASE DE DATOS"/>
  </r>
  <r>
    <s v="19"/>
    <x v="2"/>
    <s v="MULLER"/>
    <s v="31001593"/>
    <s v="31001593"/>
    <s v="HI"/>
    <s v="Planta 1"/>
    <s v="S"/>
    <n v="0.16"/>
    <n v="0.16"/>
    <n v="17.943999999999999"/>
    <n v="87.61"/>
    <n v="105.554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5.554"/>
    <n v="0.10555400000000001"/>
    <m/>
    <n v="1.3333333333333334E-2"/>
    <n v="1.3333333333333334E-2"/>
    <n v="0"/>
    <n v="0"/>
    <n v="16"/>
    <s v="BASE DE DATOS"/>
  </r>
  <r>
    <s v="19"/>
    <x v="2"/>
    <s v="MULLER"/>
    <s v="31001593"/>
    <s v="31001593"/>
    <s v="HI"/>
    <s v="Planta 2"/>
    <s v="S"/>
    <n v="0.27200000000000002"/>
    <n v="0.27200000000000002"/>
    <n v="30.61"/>
    <n v="143.10599999999999"/>
    <n v="173.71600000000001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73.71600000000001"/>
    <n v="0.17371600000000001"/>
    <m/>
    <n v="2.2666666666666668E-2"/>
    <n v="2.2666666666666668E-2"/>
    <n v="0"/>
    <n v="0"/>
    <n v="16"/>
    <s v="BASE DE DATOS"/>
  </r>
  <r>
    <s v="19"/>
    <x v="2"/>
    <s v="MULLER"/>
    <s v="31001593"/>
    <s v="31001593"/>
    <s v="HI"/>
    <s v="Planta 3"/>
    <s v="S"/>
    <n v="0.16"/>
    <n v="0.16"/>
    <n v="20.402000000000001"/>
    <n v="95.381"/>
    <n v="115.783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15.783"/>
    <n v="0.115783"/>
    <m/>
    <n v="1.3333333333333334E-2"/>
    <n v="1.3333333333333334E-2"/>
    <n v="0"/>
    <n v="0"/>
    <n v="16"/>
    <s v="BASE DE DATOS"/>
  </r>
  <r>
    <s v="19"/>
    <x v="0"/>
    <s v="HILARI"/>
    <s v="51201106"/>
    <s v="51201106"/>
    <s v="HI"/>
    <s v="G1"/>
    <s v="S"/>
    <n v="0.6"/>
    <n v="0.158"/>
    <n v="9.8940000000000001"/>
    <n v="57.850999999999999"/>
    <n v="67.745000000000005"/>
    <n v="0"/>
    <n v="72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67.745000000000005"/>
    <n v="6.7745E-2"/>
    <m/>
    <n v="4.9999999999999996E-2"/>
    <n v="1.5333333333333332E-2"/>
    <n v="0.184"/>
    <n v="0"/>
    <n v="12"/>
    <s v="BASE DE DATOS"/>
  </r>
  <r>
    <s v="19"/>
    <x v="1"/>
    <s v="HILARI"/>
    <s v="51201106"/>
    <s v="51201106"/>
    <s v="HI"/>
    <s v="G1"/>
    <s v="S"/>
    <n v="0.6"/>
    <n v="0.152"/>
    <n v="8.2230000000000008"/>
    <n v="42.445999999999998"/>
    <n v="50.668999999999997"/>
    <n v="96"/>
    <n v="576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50.668999999999997"/>
    <n v="5.0668999999999999E-2"/>
    <m/>
    <n v="4.9999999999999996E-2"/>
    <n v="1.5333333333333332E-2"/>
    <n v="0.184"/>
    <n v="0"/>
    <n v="12"/>
    <s v="BASE DE DATOS"/>
  </r>
  <r>
    <s v="19"/>
    <x v="2"/>
    <s v="ASLCHA"/>
    <s v="0001021"/>
    <s v="0001021"/>
    <s v="HI"/>
    <s v="G1"/>
    <s v="S"/>
    <n v="3"/>
    <n v="1.1499999999999999"/>
    <n v="140.999"/>
    <n v="667.86500000000001"/>
    <n v="808.86400000000003"/>
    <n v="0"/>
    <n v="716.5"/>
    <n v="3.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808.86400000000003"/>
    <n v="0.80886400000000003"/>
    <m/>
    <n v="0.25"/>
    <n v="9.5833333333333326E-2"/>
    <n v="1.214"/>
    <n v="0"/>
    <n v="5"/>
    <s v="BASE DE DATOS"/>
  </r>
  <r>
    <s v="19"/>
    <x v="2"/>
    <s v="SINERS"/>
    <s v="11048996"/>
    <s v="11048996"/>
    <s v="HI"/>
    <s v="G-1"/>
    <s v="S"/>
    <n v="5.0999999999999996"/>
    <n v="5"/>
    <n v="445"/>
    <n v="1964"/>
    <n v="2409"/>
    <n v="0"/>
    <n v="700"/>
    <n v="2.23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409"/>
    <n v="2.4089999999999998"/>
    <m/>
    <n v="0.42499999999999999"/>
    <n v="0.41666666666666669"/>
    <n v="8.6809999999999992"/>
    <n v="0"/>
    <n v="76"/>
    <s v="BASE DE DATOS"/>
  </r>
  <r>
    <s v="19"/>
    <x v="2"/>
    <s v="SINERS"/>
    <s v="11048996"/>
    <s v="11048996"/>
    <s v="HI"/>
    <s v="G-2"/>
    <s v="S"/>
    <n v="5.0999999999999996"/>
    <n v="5"/>
    <n v="407"/>
    <n v="1988"/>
    <n v="2395"/>
    <n v="0"/>
    <n v="700"/>
    <n v="2.2799999999999998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395"/>
    <n v="2.395"/>
    <m/>
    <n v="0.42499999999999999"/>
    <n v="0.41666666666666669"/>
    <n v="8.6809999999999992"/>
    <n v="0"/>
    <n v="76"/>
    <s v="BASE DE DATOS"/>
  </r>
  <r>
    <s v="19"/>
    <x v="2"/>
    <s v="SINERS"/>
    <s v="11048997"/>
    <s v="11048997"/>
    <s v="HI"/>
    <s v="G-1"/>
    <s v="S"/>
    <n v="10"/>
    <n v="10"/>
    <n v="0"/>
    <n v="0"/>
    <n v="0"/>
    <n v="0"/>
    <n v="0"/>
    <n v="744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2"/>
    <s v="SINERS"/>
    <s v="11048994"/>
    <s v="11048994"/>
    <s v="HI"/>
    <s v="G-1"/>
    <s v="S"/>
    <n v="6.3"/>
    <n v="6.3"/>
    <n v="444"/>
    <n v="2588"/>
    <n v="3032"/>
    <n v="0"/>
    <n v="738.7"/>
    <n v="5.3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3032"/>
    <n v="3.032"/>
    <m/>
    <n v="0.52500000000000002"/>
    <n v="0.52500000000000002"/>
    <n v="6.218"/>
    <n v="0"/>
    <n v="76"/>
    <s v="BASE DE DATOS"/>
  </r>
  <r>
    <s v="19"/>
    <x v="2"/>
    <s v="SINERS"/>
    <s v="11048994"/>
    <s v="11048994"/>
    <s v="HI"/>
    <s v="G-2"/>
    <s v="S"/>
    <n v="6.3"/>
    <n v="6.3"/>
    <n v="438"/>
    <n v="2512"/>
    <n v="2950"/>
    <n v="0"/>
    <n v="739.7"/>
    <n v="4.3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2950"/>
    <n v="2.95"/>
    <m/>
    <n v="0.52500000000000002"/>
    <n v="0.52500000000000002"/>
    <n v="6.218"/>
    <n v="0"/>
    <n v="76"/>
    <s v="BASE DE DATOS"/>
  </r>
  <r>
    <s v="19"/>
    <x v="2"/>
    <s v="SINERS"/>
    <s v="11048995"/>
    <s v="11048995"/>
    <s v="HI"/>
    <s v="G-1"/>
    <s v="S"/>
    <n v="8.1999999999999993"/>
    <n v="7.8"/>
    <n v="475.5"/>
    <n v="3267.8"/>
    <n v="3743.3"/>
    <n v="72"/>
    <n v="561.17999999999995"/>
    <n v="110.82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743.3"/>
    <n v="3.7433000000000001"/>
    <m/>
    <n v="0.68333333333333324"/>
    <n v="0.65"/>
    <n v="7.5069999999999997"/>
    <n v="0"/>
    <n v="76"/>
    <s v="BASE DE DATOS"/>
  </r>
  <r>
    <s v="19"/>
    <x v="2"/>
    <s v="SINERS"/>
    <s v="11048995"/>
    <s v="11048995"/>
    <s v="HI"/>
    <s v="G-2"/>
    <s v="S"/>
    <n v="8.1999999999999993"/>
    <n v="7.8"/>
    <n v="563.97"/>
    <n v="3548.13"/>
    <n v="4112.1000000000004"/>
    <n v="53.45"/>
    <n v="611.13"/>
    <n v="79.42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4112.1000000000004"/>
    <n v="4.1121000000000008"/>
    <m/>
    <n v="0.68333333333333324"/>
    <n v="0.65"/>
    <n v="7.5069999999999997"/>
    <n v="0"/>
    <n v="76"/>
    <s v="BASE DE DATOS"/>
  </r>
  <r>
    <s v="19"/>
    <x v="2"/>
    <s v="SINERS"/>
    <s v="11048997"/>
    <s v="11048997"/>
    <s v="HI"/>
    <s v="G-2"/>
    <s v="S"/>
    <n v="10"/>
    <n v="10"/>
    <n v="0"/>
    <n v="0"/>
    <n v="0"/>
    <n v="0"/>
    <n v="0"/>
    <n v="744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2"/>
    <s v="CHTING"/>
    <s v="18169608"/>
    <s v="18169608"/>
    <s v="HI"/>
    <s v="Allis Charner 1-4"/>
    <s v="S"/>
    <n v="1.65"/>
    <n v="1.2"/>
    <n v="171.35900000000001"/>
    <n v="614.06600000000003"/>
    <n v="785.42499999999995"/>
    <n v="2.2599999999999998"/>
    <n v="714.51"/>
    <n v="3.23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85.42499999999995"/>
    <n v="0.78542499999999993"/>
    <m/>
    <n v="0.13749999999999998"/>
    <n v="9.9999999999999992E-2"/>
    <n v="1.0980000000000001"/>
    <n v="1.1368683772161603E-13"/>
    <n v="14"/>
    <s v="BASE DE DATOS"/>
  </r>
  <r>
    <s v="19"/>
    <x v="0"/>
    <s v="EOLMAR"/>
    <s v="19276511"/>
    <s v="19276511"/>
    <s v="HI"/>
    <s v="Circuito 1"/>
    <s v="S"/>
    <n v="12.6"/>
    <n v="12.6"/>
    <n v="817.11"/>
    <n v="2679.7060000000001"/>
    <n v="3496.8159999999998"/>
    <n v="0"/>
    <n v="744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496.8159999999998"/>
    <n v="3.4968159999999999"/>
    <m/>
    <n v="1.05"/>
    <n v="1.05"/>
    <n v="32.122999999999998"/>
    <n v="4.5474735088646412E-13"/>
    <n v="68"/>
    <s v="BASE DE DATOS"/>
  </r>
  <r>
    <s v="19"/>
    <x v="0"/>
    <s v="EOLMAR"/>
    <s v="19276511"/>
    <s v="19276511"/>
    <s v="HI"/>
    <s v="Circuito 2"/>
    <s v="S"/>
    <n v="9.4499999999999993"/>
    <n v="9.4499999999999993"/>
    <n v="593.07899999999995"/>
    <n v="1945"/>
    <n v="2538.0790000000002"/>
    <n v="0"/>
    <n v="744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2538.0790000000002"/>
    <n v="2.5380790000000002"/>
    <m/>
    <n v="0.78749999999999998"/>
    <n v="0.78749999999999998"/>
    <n v="32.122999999999998"/>
    <n v="-4.5474735088646412E-13"/>
    <n v="68"/>
    <s v="BASE DE DATOS"/>
  </r>
  <r>
    <s v="19"/>
    <x v="0"/>
    <s v="EOLMAR"/>
    <s v="19276511"/>
    <s v="19276511"/>
    <s v="HI"/>
    <s v="Circuito 3"/>
    <s v="S"/>
    <n v="10.050000000000001"/>
    <n v="10.050000000000001"/>
    <n v="793.64400000000001"/>
    <n v="2602.7530000000002"/>
    <n v="3396.3969999999999"/>
    <n v="0"/>
    <n v="744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396.3969999999999"/>
    <n v="3.3963969999999999"/>
    <m/>
    <n v="0.83750000000000002"/>
    <n v="0.83750000000000002"/>
    <n v="32.122999999999998"/>
    <n v="0"/>
    <n v="68"/>
    <s v="BASE DE DATOS"/>
  </r>
  <r>
    <s v="19"/>
    <x v="1"/>
    <s v="EOLMAR"/>
    <s v="19276511"/>
    <s v="19276511"/>
    <s v="HI"/>
    <s v="Circuito 1"/>
    <s v="S"/>
    <n v="12.6"/>
    <n v="12.6"/>
    <n v="900.80799999999999"/>
    <n v="2484.6390000000001"/>
    <n v="3385.4470000000001"/>
    <n v="0"/>
    <n v="672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385.4470000000001"/>
    <n v="3.3854470000000001"/>
    <m/>
    <n v="1.05"/>
    <n v="1.05"/>
    <n v="32.122999999999998"/>
    <n v="0"/>
    <n v="68"/>
    <s v="BASE DE DATOS"/>
  </r>
  <r>
    <s v="19"/>
    <x v="1"/>
    <s v="EOLMAR"/>
    <s v="19276511"/>
    <s v="19276511"/>
    <s v="HI"/>
    <s v="Circuito 2"/>
    <s v="S"/>
    <n v="9.4499999999999993"/>
    <n v="9.4499999999999993"/>
    <n v="724.26599999999996"/>
    <n v="1997.6959999999999"/>
    <n v="2721.962"/>
    <n v="0"/>
    <n v="672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2721.962"/>
    <n v="2.721962"/>
    <m/>
    <n v="0.78749999999999998"/>
    <n v="0.78749999999999998"/>
    <n v="32.122999999999998"/>
    <n v="0"/>
    <n v="68"/>
    <s v="BASE DE DATOS"/>
  </r>
  <r>
    <s v="19"/>
    <x v="1"/>
    <s v="EOLMAR"/>
    <s v="19276511"/>
    <s v="19276511"/>
    <s v="HI"/>
    <s v="Circuito 3"/>
    <s v="S"/>
    <n v="10.050000000000001"/>
    <n v="10.050000000000001"/>
    <n v="943.80600000000004"/>
    <n v="2603.2379999999998"/>
    <n v="3547.0439999999999"/>
    <n v="0"/>
    <n v="672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547.0439999999999"/>
    <n v="3.5470440000000001"/>
    <m/>
    <n v="0.83750000000000002"/>
    <n v="0.83750000000000002"/>
    <n v="32.122999999999998"/>
    <n v="0"/>
    <n v="68"/>
    <s v="BASE DE DATOS"/>
  </r>
  <r>
    <s v="19"/>
    <x v="2"/>
    <s v="EOLMAR"/>
    <s v="19276511"/>
    <s v="19276511"/>
    <s v="HI"/>
    <s v="Circuito 1"/>
    <s v="S"/>
    <n v="12.6"/>
    <n v="12.6"/>
    <n v="1541.1279999999999"/>
    <n v="5042.0959999999995"/>
    <n v="6583.2240000000002"/>
    <n v="0"/>
    <n v="744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6583.2240000000002"/>
    <n v="6.5832240000000004"/>
    <m/>
    <n v="1.05"/>
    <n v="1.05"/>
    <n v="32.122999999999998"/>
    <n v="-9.0949470177292824E-13"/>
    <n v="68"/>
    <s v="BASE DE DATOS"/>
  </r>
  <r>
    <s v="19"/>
    <x v="2"/>
    <s v="EOLMAR"/>
    <s v="19276511"/>
    <s v="19276511"/>
    <s v="HI"/>
    <s v="Circuito 2"/>
    <s v="S"/>
    <n v="9.4499999999999993"/>
    <n v="9.4499999999999993"/>
    <n v="1090.7339999999999"/>
    <n v="3568.5459999999998"/>
    <n v="4659.28"/>
    <n v="0"/>
    <n v="744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659.28"/>
    <n v="4.6592799999999999"/>
    <m/>
    <n v="0.78749999999999998"/>
    <n v="0.78749999999999998"/>
    <n v="32.122999999999998"/>
    <n v="0"/>
    <n v="68"/>
    <s v="BASE DE DATOS"/>
  </r>
  <r>
    <s v="19"/>
    <x v="2"/>
    <s v="EOLMAR"/>
    <s v="19276511"/>
    <s v="19276511"/>
    <s v="HI"/>
    <s v="Circuito 3"/>
    <s v="S"/>
    <n v="10.050000000000001"/>
    <n v="10.050000000000001"/>
    <n v="1318.895"/>
    <n v="4315.018"/>
    <n v="5633.9129999999996"/>
    <n v="0"/>
    <n v="744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633.9129999999996"/>
    <n v="5.6339129999999997"/>
    <m/>
    <n v="0.83750000000000002"/>
    <n v="0.83750000000000002"/>
    <n v="32.122999999999998"/>
    <n v="9.0949470177292824E-13"/>
    <n v="68"/>
    <s v="BASE DE DATOS"/>
  </r>
  <r>
    <s v="19"/>
    <x v="0"/>
    <s v="ORAENP"/>
    <s v="11014393"/>
    <s v="11014393"/>
    <s v="HI"/>
    <s v="1"/>
    <s v="S"/>
    <n v="41.097000000000001"/>
    <n v="44.219000000000001"/>
    <n v="29703.59"/>
    <n v="0"/>
    <n v="29703.59"/>
    <n v="8.2200000000000006"/>
    <n v="729.75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9703.59"/>
    <n v="29.703589999999998"/>
    <m/>
    <n v="3.42475"/>
    <n v="3.6849166666666666"/>
    <n v="265.565"/>
    <n v="0"/>
    <n v="66"/>
    <s v="BASE DE DATOS"/>
  </r>
  <r>
    <s v="19"/>
    <x v="0"/>
    <s v="ORAENP"/>
    <s v="11014393"/>
    <s v="11014393"/>
    <s v="HI"/>
    <s v="2"/>
    <s v="S"/>
    <n v="41.097000000000001"/>
    <n v="44.552999999999997"/>
    <n v="27664.127"/>
    <n v="0"/>
    <n v="27664.127"/>
    <n v="28.88"/>
    <n v="708.12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7664.127"/>
    <n v="27.664127000000001"/>
    <m/>
    <n v="3.42475"/>
    <n v="3.7127499999999998"/>
    <n v="265.565"/>
    <n v="0"/>
    <n v="66"/>
    <s v="BASE DE DATOS"/>
  </r>
  <r>
    <s v="19"/>
    <x v="0"/>
    <s v="ORAENP"/>
    <s v="11014393"/>
    <s v="11014393"/>
    <s v="HI"/>
    <s v="3"/>
    <s v="S"/>
    <n v="41.097000000000001"/>
    <n v="43.765000000000001"/>
    <n v="29357.414000000001"/>
    <n v="0"/>
    <n v="29357.414000000001"/>
    <n v="0"/>
    <n v="737.37"/>
    <n v="0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9357.414000000001"/>
    <n v="29.357414000000002"/>
    <m/>
    <n v="3.42475"/>
    <n v="3.6470833333333332"/>
    <n v="265.565"/>
    <n v="0"/>
    <n v="66"/>
    <s v="BASE DE DATOS"/>
  </r>
  <r>
    <s v="19"/>
    <x v="0"/>
    <s v="ORAENP"/>
    <s v="11014393"/>
    <s v="11014393"/>
    <s v="HI"/>
    <s v="4"/>
    <s v="S"/>
    <n v="41.097000000000001"/>
    <n v="44.12"/>
    <n v="30357.155999999999"/>
    <n v="0"/>
    <n v="30357.155999999999"/>
    <n v="0"/>
    <n v="736.15"/>
    <n v="0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0357.155999999999"/>
    <n v="30.357156"/>
    <m/>
    <n v="3.42475"/>
    <n v="3.6766666666666663"/>
    <n v="265.565"/>
    <n v="0"/>
    <n v="66"/>
    <s v="BASE DE DATOS"/>
  </r>
  <r>
    <s v="19"/>
    <x v="0"/>
    <s v="ORAENP"/>
    <s v="11014393"/>
    <s v="11014393"/>
    <s v="HI"/>
    <s v="5"/>
    <s v="S"/>
    <n v="41.097000000000001"/>
    <n v="44.686999999999998"/>
    <n v="29924.923999999999"/>
    <n v="0"/>
    <n v="29924.923999999999"/>
    <n v="13.73"/>
    <n v="723.83"/>
    <n v="0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9924.923999999999"/>
    <n v="29.924924000000001"/>
    <m/>
    <n v="3.42475"/>
    <n v="3.7239166666666663"/>
    <n v="265.565"/>
    <n v="0"/>
    <n v="66"/>
    <s v="BASE DE DATOS"/>
  </r>
  <r>
    <s v="19"/>
    <x v="0"/>
    <s v="ORAENP"/>
    <s v="11014393"/>
    <s v="11014393"/>
    <s v="HI"/>
    <s v="6"/>
    <s v="S"/>
    <n v="41.097000000000001"/>
    <n v="44.220999999999997"/>
    <n v="28517.857"/>
    <n v="0"/>
    <n v="28517.857"/>
    <n v="19.62"/>
    <n v="715.83"/>
    <n v="1.48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8517.857"/>
    <n v="28.517856999999999"/>
    <m/>
    <n v="3.42475"/>
    <n v="3.685083333333333"/>
    <n v="265.565"/>
    <n v="0"/>
    <n v="66"/>
    <s v="BASE DE DATOS"/>
  </r>
  <r>
    <s v="19"/>
    <x v="0"/>
    <s v="ORAENP"/>
    <s v="11014593"/>
    <s v="11014593"/>
    <s v="HI"/>
    <s v="1"/>
    <s v="S"/>
    <n v="30.010999999999999"/>
    <n v="31.593"/>
    <n v="16609.607"/>
    <n v="0"/>
    <n v="16609.607"/>
    <n v="11.92"/>
    <n v="645.25"/>
    <n v="0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6609.607"/>
    <n v="16.609607"/>
    <m/>
    <n v="2.5009166666666665"/>
    <n v="2.6327500000000001"/>
    <n v="265.565"/>
    <n v="0"/>
    <n v="66"/>
    <s v="BASE DE DATOS"/>
  </r>
  <r>
    <s v="19"/>
    <x v="0"/>
    <s v="ORAENP"/>
    <s v="11014593"/>
    <s v="11014593"/>
    <s v="HI"/>
    <s v="2"/>
    <s v="S"/>
    <n v="30.010999999999999"/>
    <n v="31.472000000000001"/>
    <n v="18006.707999999999"/>
    <n v="0"/>
    <n v="18006.707999999999"/>
    <n v="0"/>
    <n v="740.07"/>
    <n v="0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8006.707999999999"/>
    <n v="18.006708"/>
    <m/>
    <n v="2.5009166666666665"/>
    <n v="2.6226666666666669"/>
    <n v="265.565"/>
    <n v="0"/>
    <n v="66"/>
    <s v="BASE DE DATOS"/>
  </r>
  <r>
    <s v="19"/>
    <x v="0"/>
    <s v="ORAENP"/>
    <s v="11014593"/>
    <s v="11014593"/>
    <s v="HI"/>
    <s v="3"/>
    <s v="S"/>
    <n v="30.010999999999999"/>
    <n v="31.466999999999999"/>
    <n v="15760.692999999999"/>
    <n v="0"/>
    <n v="15760.692999999999"/>
    <n v="0"/>
    <n v="592.16999999999996"/>
    <n v="0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5760.692999999999"/>
    <n v="15.760693"/>
    <m/>
    <n v="2.5009166666666665"/>
    <n v="2.6222499999999997"/>
    <n v="265.565"/>
    <n v="0"/>
    <n v="66"/>
    <s v="BASE DE DATOS"/>
  </r>
  <r>
    <s v="19"/>
    <x v="0"/>
    <s v="ORAENP"/>
    <s v="11014593"/>
    <s v="11014593"/>
    <s v="HI"/>
    <s v="4"/>
    <s v="S"/>
    <n v="9.6959999999999997"/>
    <n v="9.9830000000000005"/>
    <n v="6253.8890000000001"/>
    <n v="0"/>
    <n v="6253.8890000000001"/>
    <n v="0"/>
    <n v="740.85"/>
    <n v="0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253.8890000000001"/>
    <n v="6.253889"/>
    <m/>
    <n v="0.80799999999999994"/>
    <n v="0.83191666666666675"/>
    <n v="265.565"/>
    <n v="0"/>
    <n v="66"/>
    <s v="BASE DE DATOS"/>
  </r>
  <r>
    <s v="19"/>
    <x v="0"/>
    <s v="ORAENP"/>
    <s v="18166008"/>
    <s v="18166008"/>
    <s v="HI"/>
    <s v="1"/>
    <s v="S"/>
    <n v="5.15"/>
    <n v="5.7110000000000003"/>
    <n v="3242.643"/>
    <n v="0"/>
    <n v="3242.643"/>
    <n v="0"/>
    <n v="741.92"/>
    <n v="0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242.643"/>
    <n v="3.2426430000000002"/>
    <m/>
    <n v="0.4291666666666667"/>
    <n v="0.47591666666666671"/>
    <n v="5.7110000000000003"/>
    <n v="0"/>
    <n v="66"/>
    <s v="BASE DE DATOS"/>
  </r>
  <r>
    <s v="19"/>
    <x v="2"/>
    <s v="ORAENP"/>
    <s v="11014393"/>
    <s v="11014393"/>
    <s v="HI"/>
    <s v="1"/>
    <s v="S"/>
    <n v="41.097000000000001"/>
    <n v="44.219000000000001"/>
    <n v="4507.1859999999997"/>
    <n v="21326.641"/>
    <n v="25833.827000000001"/>
    <n v="49.5"/>
    <n v="622.5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833.827000000001"/>
    <n v="25.833826999999999"/>
    <m/>
    <n v="3.42475"/>
    <n v="3.6849166666666666"/>
    <n v="265.565"/>
    <n v="-3.637978807091713E-12"/>
    <n v="66"/>
    <s v="BASE DE DATOS"/>
  </r>
  <r>
    <s v="19"/>
    <x v="2"/>
    <s v="ORAENP"/>
    <s v="11014393"/>
    <s v="11014393"/>
    <s v="HI"/>
    <s v="2"/>
    <s v="S"/>
    <n v="41.097000000000001"/>
    <n v="44.552999999999997"/>
    <n v="4511.5259999999998"/>
    <n v="21112.095000000001"/>
    <n v="25623.620999999999"/>
    <n v="52.35"/>
    <n v="619.65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623.620999999999"/>
    <n v="25.623621"/>
    <m/>
    <n v="3.42475"/>
    <n v="3.7127499999999998"/>
    <n v="265.565"/>
    <n v="0"/>
    <n v="66"/>
    <s v="BASE DE DATOS"/>
  </r>
  <r>
    <s v="19"/>
    <x v="2"/>
    <s v="ORAENP"/>
    <s v="11014393"/>
    <s v="11014393"/>
    <s v="HI"/>
    <s v="3"/>
    <s v="S"/>
    <n v="41.097000000000001"/>
    <n v="43.765000000000001"/>
    <n v="4755.0680000000002"/>
    <n v="22260.877"/>
    <n v="27015.945"/>
    <n v="114.58"/>
    <n v="557.41999999999996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7015.945"/>
    <n v="27.015944999999999"/>
    <m/>
    <n v="3.42475"/>
    <n v="3.6470833333333332"/>
    <n v="265.565"/>
    <n v="0"/>
    <n v="66"/>
    <s v="BASE DE DATOS"/>
  </r>
  <r>
    <s v="19"/>
    <x v="2"/>
    <s v="ORAENP"/>
    <s v="11014393"/>
    <s v="11014393"/>
    <s v="HI"/>
    <s v="4"/>
    <s v="S"/>
    <n v="41.097000000000001"/>
    <n v="44.12"/>
    <n v="5141.058"/>
    <n v="25088.682000000001"/>
    <n v="30229.74"/>
    <n v="105.12"/>
    <n v="566.88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0229.74"/>
    <n v="30.229740000000003"/>
    <m/>
    <n v="3.42475"/>
    <n v="3.6766666666666663"/>
    <n v="265.565"/>
    <n v="0"/>
    <n v="66"/>
    <s v="BASE DE DATOS"/>
  </r>
  <r>
    <s v="19"/>
    <x v="2"/>
    <s v="ORAENP"/>
    <s v="11014393"/>
    <s v="11014393"/>
    <s v="HI"/>
    <s v="5"/>
    <s v="S"/>
    <n v="41.097000000000001"/>
    <n v="44.686999999999998"/>
    <n v="4868.2340000000004"/>
    <n v="23478.381000000001"/>
    <n v="28346.615000000002"/>
    <n v="33.049999999999997"/>
    <n v="638.95000000000005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8346.615000000002"/>
    <n v="28.346615"/>
    <m/>
    <n v="3.42475"/>
    <n v="3.7239166666666663"/>
    <n v="265.565"/>
    <n v="0"/>
    <n v="66"/>
    <s v="BASE DE DATOS"/>
  </r>
  <r>
    <s v="19"/>
    <x v="2"/>
    <s v="ORAENP"/>
    <s v="11014393"/>
    <s v="11014393"/>
    <s v="HI"/>
    <s v="6"/>
    <s v="S"/>
    <n v="41.097000000000001"/>
    <n v="44.220999999999997"/>
    <n v="4720.0240000000003"/>
    <n v="23095.109"/>
    <n v="27815.133000000002"/>
    <n v="31.65"/>
    <n v="640.35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7815.133000000002"/>
    <n v="27.815133000000003"/>
    <m/>
    <n v="3.42475"/>
    <n v="3.685083333333333"/>
    <n v="265.565"/>
    <n v="0"/>
    <n v="66"/>
    <s v="BASE DE DATOS"/>
  </r>
  <r>
    <s v="19"/>
    <x v="2"/>
    <s v="ORAENP"/>
    <s v="11014593"/>
    <s v="11014593"/>
    <s v="HI"/>
    <s v="1"/>
    <s v="S"/>
    <n v="30.010999999999999"/>
    <n v="31.593"/>
    <n v="3773.7750000000001"/>
    <n v="18475.377"/>
    <n v="22249.151999999998"/>
    <n v="3.38"/>
    <n v="734.73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249.151999999998"/>
    <n v="22.249151999999999"/>
    <m/>
    <n v="2.5009166666666665"/>
    <n v="2.6327500000000001"/>
    <n v="265.565"/>
    <n v="3.637978807091713E-12"/>
    <n v="66"/>
    <s v="BASE DE DATOS"/>
  </r>
  <r>
    <s v="19"/>
    <x v="2"/>
    <s v="ORAENP"/>
    <s v="11014593"/>
    <s v="11014593"/>
    <s v="HI"/>
    <s v="2"/>
    <s v="S"/>
    <n v="30.010999999999999"/>
    <n v="31.472000000000001"/>
    <n v="3676.36"/>
    <n v="17656.884999999998"/>
    <n v="21333.244999999999"/>
    <n v="2.7"/>
    <n v="734.27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1333.244999999999"/>
    <n v="21.333244999999998"/>
    <m/>
    <n v="2.5009166666666665"/>
    <n v="2.6226666666666669"/>
    <n v="265.565"/>
    <n v="0"/>
    <n v="66"/>
    <s v="BASE DE DATOS"/>
  </r>
  <r>
    <s v="19"/>
    <x v="2"/>
    <s v="ORAENP"/>
    <s v="11014593"/>
    <s v="11014593"/>
    <s v="HI"/>
    <s v="3"/>
    <s v="S"/>
    <n v="30.010999999999999"/>
    <n v="31.466999999999999"/>
    <n v="3792.6779999999999"/>
    <n v="18570.334999999999"/>
    <n v="22363.012999999999"/>
    <n v="2.68"/>
    <n v="734.73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363.012999999999"/>
    <n v="22.363012999999999"/>
    <m/>
    <n v="2.5009166666666665"/>
    <n v="2.6222499999999997"/>
    <n v="265.565"/>
    <n v="0"/>
    <n v="66"/>
    <s v="BASE DE DATOS"/>
  </r>
  <r>
    <s v="19"/>
    <x v="2"/>
    <s v="ORAENP"/>
    <s v="11014593"/>
    <s v="11014593"/>
    <s v="HI"/>
    <s v="4"/>
    <s v="S"/>
    <n v="9.6959999999999997"/>
    <n v="9.9830000000000005"/>
    <n v="1053.163"/>
    <n v="5164.12"/>
    <n v="6217.2830000000004"/>
    <n v="0"/>
    <n v="735.88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217.2830000000004"/>
    <n v="6.2172830000000001"/>
    <m/>
    <n v="0.80799999999999994"/>
    <n v="0.83191666666666675"/>
    <n v="265.565"/>
    <n v="-9.0949470177292824E-13"/>
    <n v="66"/>
    <s v="BASE DE DATOS"/>
  </r>
  <r>
    <s v="19"/>
    <x v="2"/>
    <s v="ORAENP"/>
    <s v="18166008"/>
    <s v="18166008"/>
    <s v="HI"/>
    <s v="1"/>
    <s v="S"/>
    <n v="5.15"/>
    <n v="5.7110000000000003"/>
    <n v="684.67700000000002"/>
    <n v="3325.5729999999999"/>
    <n v="4010.25"/>
    <n v="0"/>
    <n v="734.78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4010.25"/>
    <n v="4.0102500000000001"/>
    <m/>
    <n v="0.4291666666666667"/>
    <n v="0.47591666666666671"/>
    <n v="5.7110000000000003"/>
    <n v="0"/>
    <n v="66"/>
    <s v="BASE DE DATOS"/>
  </r>
  <r>
    <s v="19"/>
    <x v="0"/>
    <s v="EANDES"/>
    <s v="G1230715"/>
    <s v="G1230715"/>
    <s v="HI"/>
    <s v="G1"/>
    <s v="S"/>
    <n v="86.24"/>
    <n v="86.24"/>
    <n v="8809.8739999999998"/>
    <n v="35351.822999999997"/>
    <n v="44161.697"/>
    <n v="0"/>
    <n v="663.67"/>
    <n v="80.33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4161.697"/>
    <n v="44.161696999999997"/>
    <m/>
    <n v="7.1866666666666665"/>
    <n v="7.1866666666666665"/>
    <n v="174.946"/>
    <n v="0"/>
    <n v="79"/>
    <s v="BASE DE DATOS"/>
  </r>
  <r>
    <s v="19"/>
    <x v="0"/>
    <s v="EANDES"/>
    <s v="G1230715"/>
    <s v="G1230715"/>
    <s v="HI"/>
    <s v="G2"/>
    <s v="S"/>
    <n v="85.44"/>
    <n v="85.44"/>
    <n v="8693.7620000000006"/>
    <n v="37747.120999999999"/>
    <n v="46440.883000000002"/>
    <n v="0"/>
    <n v="715.98"/>
    <n v="28.02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6440.883000000002"/>
    <n v="46.440882999999999"/>
    <m/>
    <n v="7.12"/>
    <n v="7.12"/>
    <n v="174.946"/>
    <n v="0"/>
    <n v="79"/>
    <s v="BASE DE DATOS"/>
  </r>
  <r>
    <s v="19"/>
    <x v="0"/>
    <s v="EANDES"/>
    <s v="PP104093"/>
    <s v="PP104093"/>
    <s v="HI"/>
    <s v="G1"/>
    <s v="S"/>
    <n v="22.065000000000001"/>
    <n v="22.065000000000001"/>
    <n v="2713.8609999999999"/>
    <n v="12478.665000000001"/>
    <n v="15192.526"/>
    <n v="0"/>
    <n v="742.13"/>
    <n v="1.87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192.526"/>
    <n v="15.192525999999999"/>
    <m/>
    <n v="1.8387500000000001"/>
    <n v="1.8387500000000001"/>
    <n v="110.151"/>
    <n v="1.8189894035458565E-12"/>
    <n v="79"/>
    <s v="BASE DE DATOS"/>
  </r>
  <r>
    <s v="19"/>
    <x v="0"/>
    <s v="EANDES"/>
    <s v="PP104093"/>
    <s v="PP104093"/>
    <s v="HI"/>
    <s v="G2"/>
    <s v="S"/>
    <n v="23.23"/>
    <n v="23.23"/>
    <n v="2759.2919999999999"/>
    <n v="12698.066999999999"/>
    <n v="15457.359"/>
    <n v="0"/>
    <n v="744"/>
    <n v="0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457.359"/>
    <n v="15.457359"/>
    <m/>
    <n v="1.9358333333333333"/>
    <n v="1.9358333333333333"/>
    <n v="110.151"/>
    <n v="-1.8189894035458565E-12"/>
    <n v="79"/>
    <s v="BASE DE DATOS"/>
  </r>
  <r>
    <s v="19"/>
    <x v="0"/>
    <s v="EANDES"/>
    <s v="PP104093"/>
    <s v="PP104093"/>
    <s v="HI"/>
    <s v="G3"/>
    <s v="S"/>
    <n v="23.155000000000001"/>
    <n v="23.155000000000001"/>
    <n v="2706.4760000000001"/>
    <n v="12639.179"/>
    <n v="15345.655000000001"/>
    <n v="0"/>
    <n v="744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345.655000000001"/>
    <n v="15.345655000000001"/>
    <m/>
    <n v="1.9295833333333334"/>
    <n v="1.9295833333333334"/>
    <n v="110.151"/>
    <n v="0"/>
    <n v="79"/>
    <s v="BASE DE DATOS"/>
  </r>
  <r>
    <s v="19"/>
    <x v="0"/>
    <s v="EANDES"/>
    <s v="PP104093"/>
    <s v="PP104093"/>
    <s v="HI"/>
    <s v="G4"/>
    <s v="S"/>
    <n v="22.66"/>
    <n v="22.66"/>
    <n v="2706.2539999999999"/>
    <n v="12646.620999999999"/>
    <n v="15352.875"/>
    <n v="0"/>
    <n v="744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352.875"/>
    <n v="15.352874999999999"/>
    <m/>
    <n v="1.8883333333333334"/>
    <n v="1.8883333333333334"/>
    <n v="110.151"/>
    <n v="0"/>
    <n v="79"/>
    <s v="BASE DE DATOS"/>
  </r>
  <r>
    <s v="19"/>
    <x v="0"/>
    <s v="EANDES"/>
    <s v="PP104093"/>
    <s v="PP104093"/>
    <s v="HI"/>
    <s v="G5"/>
    <s v="S"/>
    <n v="22.576000000000001"/>
    <n v="22.576000000000001"/>
    <n v="2710.9319999999998"/>
    <n v="12684.852000000001"/>
    <n v="15395.784"/>
    <n v="0"/>
    <n v="744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395.784"/>
    <n v="15.395783999999999"/>
    <m/>
    <n v="1.8813333333333333"/>
    <n v="1.8813333333333333"/>
    <n v="110.151"/>
    <n v="0"/>
    <n v="79"/>
    <s v="BASE DE DATOS"/>
  </r>
  <r>
    <s v="19"/>
    <x v="0"/>
    <s v="EANDES"/>
    <s v="PP101093"/>
    <s v="PP101093"/>
    <s v="HI"/>
    <s v="G1"/>
    <s v="S"/>
    <n v="13.6"/>
    <n v="12.082000000000001"/>
    <n v="729.87300000000005"/>
    <n v="2912.8490000000002"/>
    <n v="3642.7220000000002"/>
    <n v="0"/>
    <n v="441.67"/>
    <n v="302.33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3642.7220000000002"/>
    <n v="3.642722"/>
    <m/>
    <n v="1.1333333333333333"/>
    <n v="1.0068333333333335"/>
    <n v="46.790999999999997"/>
    <n v="0"/>
    <n v="79"/>
    <s v="BASE DE DATOS"/>
  </r>
  <r>
    <s v="19"/>
    <x v="0"/>
    <s v="EANDES"/>
    <s v="PP101093"/>
    <s v="PP101093"/>
    <s v="HI"/>
    <s v="G2"/>
    <s v="S"/>
    <n v="13.6"/>
    <n v="12.779"/>
    <n v="946.85500000000002"/>
    <n v="3801.1280000000002"/>
    <n v="4747.9830000000002"/>
    <n v="62.6"/>
    <n v="664.43"/>
    <n v="16.97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747.9830000000002"/>
    <n v="4.7479830000000005"/>
    <m/>
    <n v="1.1333333333333333"/>
    <n v="1.0649166666666667"/>
    <n v="46.790999999999997"/>
    <n v="0"/>
    <n v="79"/>
    <s v="BASE DE DATOS"/>
  </r>
  <r>
    <s v="19"/>
    <x v="0"/>
    <s v="EANDES"/>
    <s v="PP101093"/>
    <s v="PP101093"/>
    <s v="HI"/>
    <s v="G3"/>
    <s v="S"/>
    <n v="13.6"/>
    <n v="11.234"/>
    <n v="816.68499999999995"/>
    <n v="2944.9780000000001"/>
    <n v="3761.663"/>
    <n v="0"/>
    <n v="472.28"/>
    <n v="271.72000000000003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3761.663"/>
    <n v="3.761663"/>
    <m/>
    <n v="1.1333333333333333"/>
    <n v="0.9361666666666667"/>
    <n v="46.790999999999997"/>
    <n v="0"/>
    <n v="79"/>
    <s v="BASE DE DATOS"/>
  </r>
  <r>
    <s v="19"/>
    <x v="0"/>
    <s v="EANDES"/>
    <s v="PP101093"/>
    <s v="PP101093"/>
    <s v="HI"/>
    <s v="G4"/>
    <s v="S"/>
    <n v="13.6"/>
    <n v="11.926"/>
    <n v="898.56600000000003"/>
    <n v="3088.08"/>
    <n v="3986.6460000000002"/>
    <n v="0"/>
    <n v="483.38"/>
    <n v="260.62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3986.6460000000002"/>
    <n v="3.9866460000000004"/>
    <m/>
    <n v="1.1333333333333333"/>
    <n v="0.99383333333333335"/>
    <n v="46.790999999999997"/>
    <n v="-4.5474735088646412E-13"/>
    <n v="79"/>
    <s v="BASE DE DATOS"/>
  </r>
  <r>
    <s v="19"/>
    <x v="0"/>
    <s v="EANDES"/>
    <s v="PP102093"/>
    <s v="PP102093"/>
    <s v="HI"/>
    <s v="G1"/>
    <s v="S"/>
    <n v="3"/>
    <n v="3.1429999999999998"/>
    <n v="184.89400000000001"/>
    <n v="860.38499999999999"/>
    <n v="1045.279"/>
    <n v="0"/>
    <n v="464.5"/>
    <n v="279.5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045.279"/>
    <n v="1.0452790000000001"/>
    <m/>
    <n v="0.25"/>
    <n v="0.26191666666666663"/>
    <n v="9.3279999999999994"/>
    <n v="0"/>
    <n v="79"/>
    <s v="BASE DE DATOS"/>
  </r>
  <r>
    <s v="19"/>
    <x v="0"/>
    <s v="EANDES"/>
    <s v="PP102093"/>
    <s v="PP102093"/>
    <s v="HI"/>
    <s v="G2"/>
    <s v="S"/>
    <n v="3"/>
    <n v="3.165"/>
    <n v="270.94900000000001"/>
    <n v="1249.251"/>
    <n v="1520.2"/>
    <n v="0"/>
    <n v="686.23"/>
    <n v="57.77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520.2"/>
    <n v="1.5202"/>
    <m/>
    <n v="0.25"/>
    <n v="0.26374999999999998"/>
    <n v="9.3279999999999994"/>
    <n v="0"/>
    <n v="79"/>
    <s v="BASE DE DATOS"/>
  </r>
  <r>
    <s v="19"/>
    <x v="0"/>
    <s v="EANDES"/>
    <s v="PP102093"/>
    <s v="PP102093"/>
    <s v="HI"/>
    <s v="G3"/>
    <s v="S"/>
    <n v="3"/>
    <n v="3.1720000000000002"/>
    <n v="299.03100000000001"/>
    <n v="1398.153"/>
    <n v="1697.184"/>
    <n v="0"/>
    <n v="688.35"/>
    <n v="55.65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697.184"/>
    <n v="1.697184"/>
    <m/>
    <n v="0.25"/>
    <n v="0.26433333333333336"/>
    <n v="9.3279999999999994"/>
    <n v="0"/>
    <n v="79"/>
    <s v="BASE DE DATOS"/>
  </r>
  <r>
    <s v="19"/>
    <x v="0"/>
    <s v="EANDES"/>
    <s v="PP103093"/>
    <s v="PP103093"/>
    <s v="HI"/>
    <s v="G1"/>
    <s v="S"/>
    <n v="3"/>
    <n v="3.1859999999999999"/>
    <n v="42.387"/>
    <n v="135.864"/>
    <n v="178.251"/>
    <n v="0"/>
    <n v="108.23"/>
    <n v="635.77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78.251"/>
    <n v="0.17825099999999999"/>
    <m/>
    <n v="0.25"/>
    <n v="0.26550000000000001"/>
    <n v="9.7110000000000003"/>
    <n v="0"/>
    <n v="79"/>
    <s v="BASE DE DATOS"/>
  </r>
  <r>
    <s v="19"/>
    <x v="0"/>
    <s v="EANDES"/>
    <s v="PP103093"/>
    <s v="PP103093"/>
    <s v="HI"/>
    <s v="G2"/>
    <s v="S"/>
    <n v="3"/>
    <n v="3.31"/>
    <n v="41.76"/>
    <n v="134.25899999999999"/>
    <n v="176.01900000000001"/>
    <n v="0"/>
    <n v="107.35"/>
    <n v="636.65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76.01900000000001"/>
    <n v="0.17601900000000001"/>
    <m/>
    <n v="0.25"/>
    <n v="0.27583333333333332"/>
    <n v="9.7110000000000003"/>
    <n v="-2.8421709430404007E-14"/>
    <n v="79"/>
    <s v="BASE DE DATOS"/>
  </r>
  <r>
    <s v="19"/>
    <x v="0"/>
    <s v="EANDES"/>
    <s v="PP103093"/>
    <s v="PP103093"/>
    <s v="HI"/>
    <s v="G3"/>
    <s v="S"/>
    <n v="3"/>
    <n v="3.1539999999999999"/>
    <n v="0"/>
    <n v="0"/>
    <n v="0"/>
    <n v="0"/>
    <n v="0"/>
    <n v="744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0"/>
    <n v="0"/>
    <m/>
    <n v="0.25"/>
    <n v="0.26283333333333331"/>
    <n v="9.7110000000000003"/>
    <n v="0"/>
    <n v="79"/>
    <s v="BASE DE DATOS"/>
  </r>
  <r>
    <s v="19"/>
    <x v="0"/>
    <s v="EANDES"/>
    <s v="11014493"/>
    <s v="11014493"/>
    <s v="HI"/>
    <s v="1"/>
    <s v="S"/>
    <n v="19.8"/>
    <n v="21.434999999999999"/>
    <n v="2855.4879999999998"/>
    <n v="12648.766"/>
    <n v="15504.254000000001"/>
    <n v="0"/>
    <n v="696.03"/>
    <n v="47.97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5504.254000000001"/>
    <n v="15.504254000000001"/>
    <m/>
    <n v="1.6500000000000001"/>
    <n v="1.7862499999999999"/>
    <n v="46.430999999999997"/>
    <n v="-1.8189894035458565E-12"/>
    <n v="79"/>
    <s v="BASE DE DATOS"/>
  </r>
  <r>
    <s v="19"/>
    <x v="0"/>
    <s v="EANDES"/>
    <s v="11014493"/>
    <s v="11014493"/>
    <s v="HI"/>
    <s v="2"/>
    <s v="S"/>
    <n v="19.8"/>
    <n v="21.678999999999998"/>
    <n v="2737.71"/>
    <n v="12736.165000000001"/>
    <n v="15473.875"/>
    <n v="0"/>
    <n v="726.6"/>
    <n v="17.399999999999999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5473.875"/>
    <n v="15.473875"/>
    <m/>
    <n v="1.6500000000000001"/>
    <n v="1.8065833333333332"/>
    <n v="46.430999999999997"/>
    <n v="0"/>
    <n v="79"/>
    <s v="BASE DE DATOS"/>
  </r>
  <r>
    <s v="19"/>
    <x v="0"/>
    <s v="EANDES"/>
    <s v="11051295"/>
    <s v="11051295"/>
    <s v="HI"/>
    <s v="1"/>
    <s v="S"/>
    <n v="17"/>
    <n v="19.074000000000002"/>
    <n v="784.62800000000004"/>
    <n v="4104.1310000000003"/>
    <n v="4888.759"/>
    <n v="92.43"/>
    <n v="417.02"/>
    <n v="234.55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4888.759"/>
    <n v="4.8887590000000003"/>
    <m/>
    <n v="1.4166666666666667"/>
    <n v="1.5895000000000001"/>
    <n v="35.133000000000003"/>
    <n v="0"/>
    <n v="79"/>
    <s v="BASE DE DATOS"/>
  </r>
  <r>
    <s v="19"/>
    <x v="0"/>
    <s v="EANDES"/>
    <s v="11051295"/>
    <s v="11051295"/>
    <s v="HI"/>
    <s v="2"/>
    <s v="S"/>
    <n v="17"/>
    <n v="19.074000000000002"/>
    <n v="1660.421"/>
    <n v="7707.01"/>
    <n v="9367.4310000000005"/>
    <n v="1.57"/>
    <n v="729.87"/>
    <n v="12.57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9367.4310000000005"/>
    <n v="9.3674309999999998"/>
    <m/>
    <n v="1.4166666666666667"/>
    <n v="1.5895000000000001"/>
    <n v="35.133000000000003"/>
    <n v="0"/>
    <n v="79"/>
    <s v="BASE DE DATOS"/>
  </r>
  <r>
    <s v="19"/>
    <x v="0"/>
    <s v="EANDES"/>
    <s v="41097499"/>
    <s v="41097499"/>
    <s v="HI"/>
    <s v="Pelton"/>
    <s v="S"/>
    <n v="0.28799999999999998"/>
    <n v="0.186"/>
    <n v="3.4420000000000002"/>
    <n v="13.157999999999999"/>
    <n v="16.600000000000001"/>
    <n v="0"/>
    <n v="120.55"/>
    <n v="623.45000000000005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6.600000000000001"/>
    <n v="1.66E-2"/>
    <m/>
    <n v="2.3999999999999997E-2"/>
    <n v="1.55E-2"/>
    <n v="0.22"/>
    <n v="0"/>
    <n v="79"/>
    <s v="BASE DE DATOS"/>
  </r>
  <r>
    <s v="19"/>
    <x v="0"/>
    <s v="EANDES"/>
    <s v="31020193"/>
    <s v="31020193"/>
    <s v="HI"/>
    <s v="Pelton"/>
    <s v="S"/>
    <n v="3.68"/>
    <n v="1.9330000000000001"/>
    <n v="330.72800000000001"/>
    <n v="1469.825"/>
    <n v="1800.5530000000001"/>
    <n v="0"/>
    <n v="585.73"/>
    <n v="158.27000000000001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800.5530000000001"/>
    <n v="1.8005530000000001"/>
    <m/>
    <n v="0.3066666666666667"/>
    <n v="0.16108333333333333"/>
    <n v="3.8879999999999999"/>
    <n v="0"/>
    <n v="79"/>
    <s v="BASE DE DATOS"/>
  </r>
  <r>
    <s v="19"/>
    <x v="0"/>
    <s v="EANDES"/>
    <s v="33016493"/>
    <s v="33016493"/>
    <s v="HI"/>
    <s v="Francis"/>
    <s v="S"/>
    <n v="0.624"/>
    <n v="0.57999999999999996"/>
    <n v="19.632999999999999"/>
    <n v="87.331999999999994"/>
    <n v="106.965"/>
    <n v="0"/>
    <n v="330.5"/>
    <n v="413.5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06.965"/>
    <n v="0.106965"/>
    <m/>
    <n v="5.1999999999999998E-2"/>
    <n v="4.8333333333333332E-2"/>
    <n v="0.56599999999999995"/>
    <n v="-1.4210854715202004E-14"/>
    <n v="79"/>
    <s v="BASE DE DATOS"/>
  </r>
  <r>
    <s v="19"/>
    <x v="0"/>
    <s v="EANDES"/>
    <s v="41097599"/>
    <s v="41097599"/>
    <s v="HI"/>
    <s v="Francis"/>
    <s v="S"/>
    <n v="0.52400000000000002"/>
    <n v="0.42199999999999999"/>
    <n v="15.337999999999999"/>
    <n v="65.885000000000005"/>
    <n v="81.222999999999999"/>
    <n v="0"/>
    <n v="327.73"/>
    <n v="416.27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81.222999999999999"/>
    <n v="8.1223000000000004E-2"/>
    <m/>
    <n v="4.3666666666666666E-2"/>
    <n v="3.5166666666666666E-2"/>
    <n v="0.40400000000000003"/>
    <n v="0"/>
    <n v="79"/>
    <s v="BASE DE DATOS"/>
  </r>
  <r>
    <s v="19"/>
    <x v="0"/>
    <s v="EANDES"/>
    <s v="1139028"/>
    <s v="1139028"/>
    <s v="HI"/>
    <s v="CH2"/>
    <s v="S"/>
    <n v="0.44"/>
    <n v="0.45200000000000001"/>
    <n v="21.507999999999999"/>
    <n v="104.09699999999999"/>
    <n v="125.605"/>
    <n v="7.82"/>
    <n v="522.85"/>
    <n v="213.33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25.605"/>
    <n v="0.12560499999999999"/>
    <m/>
    <n v="3.6666666666666667E-2"/>
    <n v="3.7666666666666668E-2"/>
    <n v="4.157"/>
    <n v="-1.4210854715202004E-14"/>
    <n v="79"/>
    <s v="BASE DE DATOS"/>
  </r>
  <r>
    <s v="19"/>
    <x v="0"/>
    <s v="EANDES"/>
    <s v="1139028"/>
    <s v="1139028"/>
    <s v="HI"/>
    <s v="CH2 G2"/>
    <s v="S"/>
    <n v="0.35499999999999998"/>
    <n v="0.34599999999999997"/>
    <n v="0"/>
    <n v="0"/>
    <n v="0"/>
    <n v="0"/>
    <n v="0"/>
    <n v="744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0"/>
    <s v="EANDES"/>
    <s v="1139028"/>
    <s v="1139028"/>
    <s v="HI"/>
    <s v="CH3 N"/>
    <s v="S"/>
    <n v="0.872"/>
    <n v="0.79600000000000004"/>
    <n v="0"/>
    <n v="0"/>
    <n v="0"/>
    <n v="0"/>
    <n v="0"/>
    <n v="744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7.2666666666666671E-2"/>
    <n v="6.6333333333333341E-2"/>
    <n v="4.157"/>
    <n v="0"/>
    <n v="79"/>
    <s v="BASE DE DATOS"/>
  </r>
  <r>
    <s v="19"/>
    <x v="0"/>
    <s v="EANDES"/>
    <s v="1139028"/>
    <s v="1139028"/>
    <s v="HI"/>
    <s v="CH3 N G2"/>
    <s v="S"/>
    <n v="0.4"/>
    <n v="0.4"/>
    <n v="36.6"/>
    <n v="174.38200000000001"/>
    <n v="210.982"/>
    <n v="7.92"/>
    <n v="530.02"/>
    <n v="206.07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10.982"/>
    <n v="0.210982"/>
    <m/>
    <n v="3.3333333333333333E-2"/>
    <n v="3.3333333333333333E-2"/>
    <n v="4.157"/>
    <n v="0"/>
    <n v="79"/>
    <s v="BASE DE DATOS"/>
  </r>
  <r>
    <s v="19"/>
    <x v="0"/>
    <s v="EANDES"/>
    <s v="1139028"/>
    <s v="1139028"/>
    <s v="HI"/>
    <s v="CH4 G-1"/>
    <s v="S"/>
    <n v="1.5"/>
    <n v="1.464"/>
    <n v="29.832000000000001"/>
    <n v="97.867999999999995"/>
    <n v="127.7"/>
    <n v="0"/>
    <n v="83.3"/>
    <n v="660.7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27.7"/>
    <n v="0.12770000000000001"/>
    <m/>
    <n v="0.125"/>
    <n v="0.122"/>
    <n v="4.157"/>
    <n v="-1.4210854715202004E-14"/>
    <n v="79"/>
    <s v="BASE DE DATOS"/>
  </r>
  <r>
    <s v="19"/>
    <x v="0"/>
    <s v="EANDES"/>
    <s v="1139028"/>
    <s v="1139028"/>
    <s v="HI"/>
    <s v="CH4 G-2"/>
    <s v="S"/>
    <n v="1.5"/>
    <n v="1.492"/>
    <n v="112.395"/>
    <n v="581.79999999999995"/>
    <n v="694.19500000000005"/>
    <n v="8.15"/>
    <n v="451.65"/>
    <n v="284.2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694.19500000000005"/>
    <n v="0.69419500000000001"/>
    <m/>
    <n v="0.125"/>
    <n v="0.12433333333333334"/>
    <n v="4.157"/>
    <n v="-1.1368683772161603E-13"/>
    <n v="79"/>
    <s v="BASE DE DATOS"/>
  </r>
  <r>
    <s v="19"/>
    <x v="1"/>
    <s v="EANDES"/>
    <s v="G1230715"/>
    <s v="G1230715"/>
    <s v="HI"/>
    <s v="G1"/>
    <s v="S"/>
    <n v="86.24"/>
    <n v="86.24"/>
    <n v="9116.2610000000004"/>
    <n v="38476.902000000002"/>
    <n v="47593.163"/>
    <n v="0"/>
    <n v="591.63"/>
    <n v="80.37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7593.163"/>
    <n v="47.593162999999997"/>
    <m/>
    <n v="7.1866666666666665"/>
    <n v="7.1866666666666665"/>
    <n v="174.946"/>
    <n v="0"/>
    <n v="79"/>
    <s v="BASE DE DATOS"/>
  </r>
  <r>
    <s v="19"/>
    <x v="1"/>
    <s v="EANDES"/>
    <s v="G1230715"/>
    <s v="G1230715"/>
    <s v="HI"/>
    <s v="G2"/>
    <s v="S"/>
    <n v="85.44"/>
    <n v="85.44"/>
    <n v="8202.4529999999995"/>
    <n v="33844.588000000003"/>
    <n v="42047.040999999997"/>
    <n v="0"/>
    <n v="523.70000000000005"/>
    <n v="148.30000000000001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2047.040999999997"/>
    <n v="42.047041"/>
    <m/>
    <n v="7.12"/>
    <n v="7.12"/>
    <n v="174.946"/>
    <n v="7.2759576141834259E-12"/>
    <n v="79"/>
    <s v="BASE DE DATOS"/>
  </r>
  <r>
    <s v="19"/>
    <x v="1"/>
    <s v="EANDES"/>
    <s v="PP104093"/>
    <s v="PP104093"/>
    <s v="HI"/>
    <s v="G1"/>
    <s v="S"/>
    <n v="22.065000000000001"/>
    <n v="22.065000000000001"/>
    <n v="2619.65"/>
    <n v="10826.433999999999"/>
    <n v="13446.084000000001"/>
    <n v="0"/>
    <n v="665.35"/>
    <n v="6.65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446.084000000001"/>
    <n v="13.446084000000001"/>
    <m/>
    <n v="1.8387500000000001"/>
    <n v="1.8387500000000001"/>
    <n v="110.151"/>
    <n v="-1.8189894035458565E-12"/>
    <n v="79"/>
    <s v="BASE DE DATOS"/>
  </r>
  <r>
    <s v="19"/>
    <x v="1"/>
    <s v="EANDES"/>
    <s v="PP104093"/>
    <s v="PP104093"/>
    <s v="HI"/>
    <s v="G2"/>
    <s v="S"/>
    <n v="23.23"/>
    <n v="23.23"/>
    <n v="2680.1869999999999"/>
    <n v="11003.989"/>
    <n v="13684.175999999999"/>
    <n v="0"/>
    <n v="664.88"/>
    <n v="7.12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684.175999999999"/>
    <n v="13.684175999999999"/>
    <m/>
    <n v="1.9358333333333333"/>
    <n v="1.9358333333333333"/>
    <n v="110.151"/>
    <n v="0"/>
    <n v="79"/>
    <s v="BASE DE DATOS"/>
  </r>
  <r>
    <s v="19"/>
    <x v="1"/>
    <s v="EANDES"/>
    <s v="PP104093"/>
    <s v="PP104093"/>
    <s v="HI"/>
    <s v="G3"/>
    <s v="S"/>
    <n v="23.155000000000001"/>
    <n v="23.155000000000001"/>
    <n v="2588.1469999999999"/>
    <n v="10410.575999999999"/>
    <n v="12998.723"/>
    <n v="0"/>
    <n v="639.4"/>
    <n v="32.6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2998.723"/>
    <n v="12.998723"/>
    <m/>
    <n v="1.9295833333333334"/>
    <n v="1.9295833333333334"/>
    <n v="110.151"/>
    <n v="-1.8189894035458565E-12"/>
    <n v="79"/>
    <s v="BASE DE DATOS"/>
  </r>
  <r>
    <s v="19"/>
    <x v="1"/>
    <s v="EANDES"/>
    <s v="PP104093"/>
    <s v="PP104093"/>
    <s v="HI"/>
    <s v="G4"/>
    <s v="S"/>
    <n v="22.66"/>
    <n v="22.66"/>
    <n v="2632.0619999999999"/>
    <n v="10865.518"/>
    <n v="13497.58"/>
    <n v="0"/>
    <n v="664.55"/>
    <n v="7.45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497.58"/>
    <n v="13.497579999999999"/>
    <m/>
    <n v="1.8883333333333334"/>
    <n v="1.8883333333333334"/>
    <n v="110.151"/>
    <n v="0"/>
    <n v="79"/>
    <s v="BASE DE DATOS"/>
  </r>
  <r>
    <s v="19"/>
    <x v="1"/>
    <s v="EANDES"/>
    <s v="PP104093"/>
    <s v="PP104093"/>
    <s v="HI"/>
    <s v="G5"/>
    <s v="S"/>
    <n v="22.576000000000001"/>
    <n v="22.576000000000001"/>
    <n v="2641.3449999999998"/>
    <n v="10914.736000000001"/>
    <n v="13556.081"/>
    <n v="0"/>
    <n v="665.43"/>
    <n v="6.57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556.081"/>
    <n v="13.556081000000001"/>
    <m/>
    <n v="1.8813333333333333"/>
    <n v="1.8813333333333333"/>
    <n v="110.151"/>
    <n v="0"/>
    <n v="79"/>
    <s v="BASE DE DATOS"/>
  </r>
  <r>
    <s v="19"/>
    <x v="1"/>
    <s v="EANDES"/>
    <s v="PP101093"/>
    <s v="PP101093"/>
    <s v="HI"/>
    <s v="G1"/>
    <s v="S"/>
    <n v="13.6"/>
    <n v="12.082000000000001"/>
    <n v="1443.7729999999999"/>
    <n v="6130.1940000000004"/>
    <n v="7573.9669999999996"/>
    <n v="0"/>
    <n v="661.65"/>
    <n v="10.35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7573.9669999999996"/>
    <n v="7.5739669999999997"/>
    <m/>
    <n v="1.1333333333333333"/>
    <n v="1.0068333333333335"/>
    <n v="46.790999999999997"/>
    <n v="9.0949470177292824E-13"/>
    <n v="79"/>
    <s v="BASE DE DATOS"/>
  </r>
  <r>
    <s v="19"/>
    <x v="1"/>
    <s v="EANDES"/>
    <s v="PP101093"/>
    <s v="PP101093"/>
    <s v="HI"/>
    <s v="G2"/>
    <s v="S"/>
    <n v="13.6"/>
    <n v="12.779"/>
    <n v="1444.5609999999999"/>
    <n v="5966.4949999999999"/>
    <n v="7411.0559999999996"/>
    <n v="13.1"/>
    <n v="644.75"/>
    <n v="14.15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7411.0559999999996"/>
    <n v="7.4110559999999994"/>
    <m/>
    <n v="1.1333333333333333"/>
    <n v="1.0649166666666667"/>
    <n v="46.790999999999997"/>
    <n v="0"/>
    <n v="79"/>
    <s v="BASE DE DATOS"/>
  </r>
  <r>
    <s v="19"/>
    <x v="1"/>
    <s v="EANDES"/>
    <s v="PP101093"/>
    <s v="PP101093"/>
    <s v="HI"/>
    <s v="G3"/>
    <s v="S"/>
    <n v="13.6"/>
    <n v="11.234"/>
    <n v="1061.05"/>
    <n v="4509.3519999999999"/>
    <n v="5570.402"/>
    <n v="0"/>
    <n v="528.28"/>
    <n v="143.72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570.402"/>
    <n v="5.5704019999999996"/>
    <m/>
    <n v="1.1333333333333333"/>
    <n v="0.9361666666666667"/>
    <n v="46.790999999999997"/>
    <n v="0"/>
    <n v="79"/>
    <s v="BASE DE DATOS"/>
  </r>
  <r>
    <s v="19"/>
    <x v="1"/>
    <s v="EANDES"/>
    <s v="PP101093"/>
    <s v="PP101093"/>
    <s v="HI"/>
    <s v="G4"/>
    <s v="S"/>
    <n v="13.6"/>
    <n v="11.926"/>
    <n v="1427.095"/>
    <n v="6064.4949999999999"/>
    <n v="7491.59"/>
    <n v="0"/>
    <n v="661.73"/>
    <n v="10.27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7491.59"/>
    <n v="7.4915900000000004"/>
    <m/>
    <n v="1.1333333333333333"/>
    <n v="0.99383333333333335"/>
    <n v="46.790999999999997"/>
    <n v="0"/>
    <n v="79"/>
    <s v="BASE DE DATOS"/>
  </r>
  <r>
    <s v="19"/>
    <x v="1"/>
    <s v="EANDES"/>
    <s v="PP102093"/>
    <s v="PP102093"/>
    <s v="HI"/>
    <s v="G1"/>
    <s v="S"/>
    <n v="3"/>
    <n v="3.1429999999999998"/>
    <n v="0"/>
    <n v="0"/>
    <n v="0"/>
    <n v="0"/>
    <n v="0"/>
    <n v="672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0"/>
    <n v="0"/>
    <m/>
    <n v="0.25"/>
    <n v="0.26191666666666663"/>
    <n v="9.3279999999999994"/>
    <n v="0"/>
    <n v="79"/>
    <s v="BASE DE DATOS"/>
  </r>
  <r>
    <s v="19"/>
    <x v="1"/>
    <s v="EANDES"/>
    <s v="PP102093"/>
    <s v="PP102093"/>
    <s v="HI"/>
    <s v="G2"/>
    <s v="S"/>
    <n v="3"/>
    <n v="3.165"/>
    <n v="128.63200000000001"/>
    <n v="544.41700000000003"/>
    <n v="673.04899999999998"/>
    <n v="0"/>
    <n v="258.14999999999998"/>
    <n v="413.85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673.04899999999998"/>
    <n v="0.67304900000000001"/>
    <m/>
    <n v="0.25"/>
    <n v="0.26374999999999998"/>
    <n v="9.3279999999999994"/>
    <n v="0"/>
    <n v="79"/>
    <s v="BASE DE DATOS"/>
  </r>
  <r>
    <s v="19"/>
    <x v="1"/>
    <s v="EANDES"/>
    <s v="PP102093"/>
    <s v="PP102093"/>
    <s v="HI"/>
    <s v="G3"/>
    <s v="S"/>
    <n v="3"/>
    <n v="3.1720000000000002"/>
    <n v="149.63300000000001"/>
    <n v="648.67200000000003"/>
    <n v="798.30499999999995"/>
    <n v="0"/>
    <n v="268.38"/>
    <n v="403.62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798.30499999999995"/>
    <n v="0.79830499999999993"/>
    <m/>
    <n v="0.25"/>
    <n v="0.26433333333333336"/>
    <n v="9.3279999999999994"/>
    <n v="1.1368683772161603E-13"/>
    <n v="79"/>
    <s v="BASE DE DATOS"/>
  </r>
  <r>
    <s v="19"/>
    <x v="1"/>
    <s v="EANDES"/>
    <s v="PP103093"/>
    <s v="PP103093"/>
    <s v="HI"/>
    <s v="G1"/>
    <s v="S"/>
    <n v="3"/>
    <n v="3.1859999999999999"/>
    <n v="263.55900000000003"/>
    <n v="1086.268"/>
    <n v="1349.827"/>
    <n v="0"/>
    <n v="642.85"/>
    <n v="29.15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349.827"/>
    <n v="1.3498269999999999"/>
    <m/>
    <n v="0.25"/>
    <n v="0.26550000000000001"/>
    <n v="9.7110000000000003"/>
    <n v="0"/>
    <n v="79"/>
    <s v="BASE DE DATOS"/>
  </r>
  <r>
    <s v="19"/>
    <x v="1"/>
    <s v="EANDES"/>
    <s v="PP103093"/>
    <s v="PP103093"/>
    <s v="HI"/>
    <s v="G2"/>
    <s v="S"/>
    <n v="3"/>
    <n v="3.31"/>
    <n v="262.79700000000003"/>
    <n v="1075.732"/>
    <n v="1338.529"/>
    <n v="0"/>
    <n v="641.52"/>
    <n v="30.48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338.529"/>
    <n v="1.3385290000000001"/>
    <m/>
    <n v="0.25"/>
    <n v="0.27583333333333332"/>
    <n v="9.7110000000000003"/>
    <n v="0"/>
    <n v="79"/>
    <s v="BASE DE DATOS"/>
  </r>
  <r>
    <s v="19"/>
    <x v="1"/>
    <s v="EANDES"/>
    <s v="PP103093"/>
    <s v="PP103093"/>
    <s v="HI"/>
    <s v="G3"/>
    <s v="S"/>
    <n v="3"/>
    <n v="3.1539999999999999"/>
    <n v="119.27800000000001"/>
    <n v="466.89499999999998"/>
    <n v="586.173"/>
    <n v="0"/>
    <n v="294.33"/>
    <n v="377.67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586.173"/>
    <n v="0.58617300000000006"/>
    <m/>
    <n v="0.25"/>
    <n v="0.26283333333333331"/>
    <n v="9.7110000000000003"/>
    <n v="0"/>
    <n v="79"/>
    <s v="BASE DE DATOS"/>
  </r>
  <r>
    <s v="19"/>
    <x v="1"/>
    <s v="EANDES"/>
    <s v="11014493"/>
    <s v="11014493"/>
    <s v="HI"/>
    <s v="1"/>
    <s v="S"/>
    <n v="19.8"/>
    <n v="21.434999999999999"/>
    <n v="1859.376"/>
    <n v="7620.5479999999998"/>
    <n v="9479.9240000000009"/>
    <n v="0"/>
    <n v="416.72"/>
    <n v="255.28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9479.9240000000009"/>
    <n v="9.4799240000000005"/>
    <m/>
    <n v="1.6500000000000001"/>
    <n v="1.7862499999999999"/>
    <n v="46.430999999999997"/>
    <n v="-1.8189894035458565E-12"/>
    <n v="79"/>
    <s v="BASE DE DATOS"/>
  </r>
  <r>
    <s v="19"/>
    <x v="1"/>
    <s v="EANDES"/>
    <s v="11014493"/>
    <s v="11014493"/>
    <s v="HI"/>
    <s v="2"/>
    <s v="S"/>
    <n v="19.8"/>
    <n v="21.678999999999998"/>
    <n v="1890.2339999999999"/>
    <n v="7880.14"/>
    <n v="9770.3739999999998"/>
    <n v="0"/>
    <n v="459.55"/>
    <n v="212.45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9770.3739999999998"/>
    <n v="9.7703740000000003"/>
    <m/>
    <n v="1.6500000000000001"/>
    <n v="1.8065833333333332"/>
    <n v="46.430999999999997"/>
    <n v="0"/>
    <n v="79"/>
    <s v="BASE DE DATOS"/>
  </r>
  <r>
    <s v="19"/>
    <x v="1"/>
    <s v="EANDES"/>
    <s v="11051295"/>
    <s v="11051295"/>
    <s v="HI"/>
    <s v="1"/>
    <s v="S"/>
    <n v="17"/>
    <n v="19.074000000000002"/>
    <n v="833.22900000000004"/>
    <n v="3157.0970000000002"/>
    <n v="3990.326"/>
    <n v="0"/>
    <n v="334.72"/>
    <n v="337.28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3990.326"/>
    <n v="3.990326"/>
    <m/>
    <n v="1.4166666666666667"/>
    <n v="1.5895000000000001"/>
    <n v="35.133000000000003"/>
    <n v="0"/>
    <n v="79"/>
    <s v="BASE DE DATOS"/>
  </r>
  <r>
    <s v="19"/>
    <x v="1"/>
    <s v="EANDES"/>
    <s v="11051295"/>
    <s v="11051295"/>
    <s v="HI"/>
    <s v="2"/>
    <s v="S"/>
    <n v="17"/>
    <n v="19.074000000000002"/>
    <n v="1493.3920000000001"/>
    <n v="6322.7780000000002"/>
    <n v="7816.17"/>
    <n v="0"/>
    <n v="655.88"/>
    <n v="16.12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7816.17"/>
    <n v="7.8161700000000005"/>
    <m/>
    <n v="1.4166666666666667"/>
    <n v="1.5895000000000001"/>
    <n v="35.133000000000003"/>
    <n v="0"/>
    <n v="79"/>
    <s v="BASE DE DATOS"/>
  </r>
  <r>
    <s v="19"/>
    <x v="1"/>
    <s v="EANDES"/>
    <s v="41097499"/>
    <s v="41097499"/>
    <s v="HI"/>
    <s v="Pelton"/>
    <s v="S"/>
    <n v="0.28799999999999998"/>
    <n v="0.186"/>
    <n v="6.3"/>
    <n v="31.605"/>
    <n v="37.905000000000001"/>
    <n v="0"/>
    <n v="154.9"/>
    <n v="517.1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7.905000000000001"/>
    <n v="3.7905000000000001E-2"/>
    <m/>
    <n v="2.3999999999999997E-2"/>
    <n v="1.55E-2"/>
    <n v="0.22"/>
    <n v="0"/>
    <n v="79"/>
    <s v="BASE DE DATOS"/>
  </r>
  <r>
    <s v="19"/>
    <x v="1"/>
    <s v="EANDES"/>
    <s v="31020193"/>
    <s v="31020193"/>
    <s v="HI"/>
    <s v="Pelton"/>
    <s v="S"/>
    <n v="3.68"/>
    <n v="1.9330000000000001"/>
    <n v="217.71299999999999"/>
    <n v="1140.742"/>
    <n v="1358.4549999999999"/>
    <n v="0"/>
    <n v="358.1"/>
    <n v="313.89999999999998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358.4549999999999"/>
    <n v="1.358455"/>
    <m/>
    <n v="0.3066666666666667"/>
    <n v="0.16108333333333333"/>
    <n v="3.8879999999999999"/>
    <n v="0"/>
    <n v="79"/>
    <s v="BASE DE DATOS"/>
  </r>
  <r>
    <s v="19"/>
    <x v="1"/>
    <s v="EANDES"/>
    <s v="33016493"/>
    <s v="33016493"/>
    <s v="HI"/>
    <s v="Francis"/>
    <s v="S"/>
    <n v="0.624"/>
    <n v="0.57999999999999996"/>
    <n v="61.656999999999996"/>
    <n v="257.09500000000003"/>
    <n v="318.75200000000001"/>
    <n v="0"/>
    <n v="639.4"/>
    <n v="32.6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18.75200000000001"/>
    <n v="0.31875200000000004"/>
    <m/>
    <n v="5.1999999999999998E-2"/>
    <n v="4.8333333333333332E-2"/>
    <n v="0.56599999999999995"/>
    <n v="0"/>
    <n v="79"/>
    <s v="BASE DE DATOS"/>
  </r>
  <r>
    <s v="19"/>
    <x v="1"/>
    <s v="EANDES"/>
    <s v="41097599"/>
    <s v="41097599"/>
    <s v="HI"/>
    <s v="Francis"/>
    <s v="S"/>
    <n v="0.52400000000000002"/>
    <n v="0.42199999999999999"/>
    <n v="44.744999999999997"/>
    <n v="189.51300000000001"/>
    <n v="234.25800000000001"/>
    <n v="0"/>
    <n v="643.78"/>
    <n v="28.22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34.25800000000001"/>
    <n v="0.23425800000000002"/>
    <m/>
    <n v="4.3666666666666666E-2"/>
    <n v="3.5166666666666666E-2"/>
    <n v="0.40400000000000003"/>
    <n v="0"/>
    <n v="79"/>
    <s v="BASE DE DATOS"/>
  </r>
  <r>
    <s v="19"/>
    <x v="1"/>
    <s v="EANDES"/>
    <s v="1139028"/>
    <s v="1139028"/>
    <s v="HI"/>
    <s v="CH2"/>
    <s v="S"/>
    <n v="0.44"/>
    <n v="0.45200000000000001"/>
    <n v="13.218"/>
    <n v="57.631"/>
    <n v="70.849000000000004"/>
    <n v="0"/>
    <n v="402.63"/>
    <n v="269.37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70.849000000000004"/>
    <n v="7.0849000000000009E-2"/>
    <m/>
    <n v="3.6666666666666667E-2"/>
    <n v="3.7666666666666668E-2"/>
    <n v="4.157"/>
    <n v="0"/>
    <n v="79"/>
    <s v="BASE DE DATOS"/>
  </r>
  <r>
    <s v="19"/>
    <x v="1"/>
    <s v="EANDES"/>
    <s v="1139028"/>
    <s v="1139028"/>
    <s v="HI"/>
    <s v="CH2 G2"/>
    <s v="S"/>
    <n v="0.35499999999999998"/>
    <n v="0.34599999999999997"/>
    <n v="0"/>
    <n v="0"/>
    <n v="0"/>
    <n v="0"/>
    <n v="0"/>
    <n v="672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1"/>
    <s v="EANDES"/>
    <s v="1139028"/>
    <s v="1139028"/>
    <s v="HI"/>
    <s v="CH3 N"/>
    <s v="S"/>
    <n v="0.872"/>
    <n v="0.79600000000000004"/>
    <n v="0"/>
    <n v="0"/>
    <n v="0"/>
    <n v="0"/>
    <n v="0"/>
    <n v="672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7.2666666666666671E-2"/>
    <n v="6.6333333333333341E-2"/>
    <n v="4.157"/>
    <n v="0"/>
    <n v="79"/>
    <s v="BASE DE DATOS"/>
  </r>
  <r>
    <s v="19"/>
    <x v="1"/>
    <s v="EANDES"/>
    <s v="1139028"/>
    <s v="1139028"/>
    <s v="HI"/>
    <s v="CH3 N G2"/>
    <s v="S"/>
    <n v="0.4"/>
    <n v="0.4"/>
    <n v="29.202999999999999"/>
    <n v="127.36"/>
    <n v="156.56299999999999"/>
    <n v="0"/>
    <n v="401.9"/>
    <n v="270.10000000000002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56.56299999999999"/>
    <n v="0.15656299999999998"/>
    <m/>
    <n v="3.3333333333333333E-2"/>
    <n v="3.3333333333333333E-2"/>
    <n v="4.157"/>
    <n v="0"/>
    <n v="79"/>
    <s v="BASE DE DATOS"/>
  </r>
  <r>
    <s v="19"/>
    <x v="1"/>
    <s v="EANDES"/>
    <s v="1139028"/>
    <s v="1139028"/>
    <s v="HI"/>
    <s v="CH4 G-1"/>
    <s v="S"/>
    <n v="1.5"/>
    <n v="1.464"/>
    <n v="187.06"/>
    <n v="813.96400000000006"/>
    <n v="1001.024"/>
    <n v="0"/>
    <n v="672"/>
    <n v="0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001.024"/>
    <n v="1.0010239999999999"/>
    <m/>
    <n v="0.125"/>
    <n v="0.122"/>
    <n v="4.157"/>
    <n v="1.1368683772161603E-13"/>
    <n v="79"/>
    <s v="BASE DE DATOS"/>
  </r>
  <r>
    <s v="19"/>
    <x v="1"/>
    <s v="EANDES"/>
    <s v="1139028"/>
    <s v="1139028"/>
    <s v="HI"/>
    <s v="CH4 G-2"/>
    <s v="S"/>
    <n v="1.5"/>
    <n v="1.492"/>
    <n v="0"/>
    <n v="0"/>
    <n v="0"/>
    <n v="0"/>
    <n v="0"/>
    <n v="672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0.125"/>
    <n v="0.12433333333333334"/>
    <n v="4.157"/>
    <n v="0"/>
    <n v="79"/>
    <s v="BASE DE DATOS"/>
  </r>
  <r>
    <s v="19"/>
    <x v="2"/>
    <s v="EANDES"/>
    <s v="G1230715"/>
    <s v="G1230715"/>
    <s v="HI"/>
    <s v="G1"/>
    <s v="S"/>
    <n v="86.24"/>
    <n v="86.24"/>
    <n v="9051.4699999999993"/>
    <n v="40037.828000000001"/>
    <n v="49089.298000000003"/>
    <n v="10.18"/>
    <n v="682.77"/>
    <n v="51.05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9089.298000000003"/>
    <n v="49.089297999999999"/>
    <m/>
    <n v="7.1866666666666665"/>
    <n v="7.1866666666666665"/>
    <n v="174.946"/>
    <n v="0"/>
    <n v="79"/>
    <s v="BASE DE DATOS"/>
  </r>
  <r>
    <s v="19"/>
    <x v="2"/>
    <s v="EANDES"/>
    <s v="G1230715"/>
    <s v="G1230715"/>
    <s v="HI"/>
    <s v="G2"/>
    <s v="S"/>
    <n v="85.44"/>
    <n v="85.44"/>
    <n v="10955.882"/>
    <n v="49065.74"/>
    <n v="60021.622000000003"/>
    <n v="0"/>
    <n v="744"/>
    <n v="0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60021.622000000003"/>
    <n v="60.021622000000001"/>
    <m/>
    <n v="7.12"/>
    <n v="7.12"/>
    <n v="174.946"/>
    <n v="-7.2759576141834259E-12"/>
    <n v="79"/>
    <s v="BASE DE DATOS"/>
  </r>
  <r>
    <s v="19"/>
    <x v="2"/>
    <s v="EANDES"/>
    <s v="PP104093"/>
    <s v="PP104093"/>
    <s v="HI"/>
    <s v="G1"/>
    <s v="S"/>
    <n v="22.065000000000001"/>
    <n v="22.065000000000001"/>
    <n v="2641.3409999999999"/>
    <n v="11071.022999999999"/>
    <n v="13712.364"/>
    <n v="0"/>
    <n v="682.17"/>
    <n v="61.83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712.364"/>
    <n v="13.712363999999999"/>
    <m/>
    <n v="1.8387500000000001"/>
    <n v="1.8387500000000001"/>
    <n v="110.151"/>
    <n v="0"/>
    <n v="79"/>
    <s v="BASE DE DATOS"/>
  </r>
  <r>
    <s v="19"/>
    <x v="2"/>
    <s v="EANDES"/>
    <s v="PP104093"/>
    <s v="PP104093"/>
    <s v="HI"/>
    <s v="G2"/>
    <s v="S"/>
    <n v="23.23"/>
    <n v="23.23"/>
    <n v="2815.5920000000001"/>
    <n v="11583.502"/>
    <n v="14399.093999999999"/>
    <n v="0"/>
    <n v="705.1"/>
    <n v="38.9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399.093999999999"/>
    <n v="14.399094"/>
    <m/>
    <n v="1.9358333333333333"/>
    <n v="1.9358333333333333"/>
    <n v="110.151"/>
    <n v="1.8189894035458565E-12"/>
    <n v="79"/>
    <s v="BASE DE DATOS"/>
  </r>
  <r>
    <s v="19"/>
    <x v="2"/>
    <s v="EANDES"/>
    <s v="PP104093"/>
    <s v="PP104093"/>
    <s v="HI"/>
    <s v="G3"/>
    <s v="S"/>
    <n v="23.155000000000001"/>
    <n v="23.155000000000001"/>
    <n v="2915.7550000000001"/>
    <n v="12379.648999999999"/>
    <n v="15295.404"/>
    <n v="0"/>
    <n v="744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295.404"/>
    <n v="15.295404000000001"/>
    <m/>
    <n v="1.9295833333333334"/>
    <n v="1.9295833333333334"/>
    <n v="110.151"/>
    <n v="-1.8189894035458565E-12"/>
    <n v="79"/>
    <s v="BASE DE DATOS"/>
  </r>
  <r>
    <s v="19"/>
    <x v="2"/>
    <s v="EANDES"/>
    <s v="PP104093"/>
    <s v="PP104093"/>
    <s v="HI"/>
    <s v="G4"/>
    <s v="S"/>
    <n v="22.66"/>
    <n v="22.66"/>
    <n v="2907.3629999999998"/>
    <n v="12363.058999999999"/>
    <n v="15270.422"/>
    <n v="0"/>
    <n v="744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270.422"/>
    <n v="15.270422"/>
    <m/>
    <n v="1.8883333333333334"/>
    <n v="1.8883333333333334"/>
    <n v="110.151"/>
    <n v="-1.8189894035458565E-12"/>
    <n v="79"/>
    <s v="BASE DE DATOS"/>
  </r>
  <r>
    <s v="19"/>
    <x v="2"/>
    <s v="EANDES"/>
    <s v="PP104093"/>
    <s v="PP104093"/>
    <s v="HI"/>
    <s v="G5"/>
    <s v="S"/>
    <n v="22.576000000000001"/>
    <n v="22.576000000000001"/>
    <n v="2809.5509999999999"/>
    <n v="12061.405000000001"/>
    <n v="14870.956"/>
    <n v="0"/>
    <n v="744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870.956"/>
    <n v="14.870956"/>
    <m/>
    <n v="1.8813333333333333"/>
    <n v="1.8813333333333333"/>
    <n v="110.151"/>
    <n v="0"/>
    <n v="79"/>
    <s v="BASE DE DATOS"/>
  </r>
  <r>
    <s v="19"/>
    <x v="2"/>
    <s v="EANDES"/>
    <s v="PP101093"/>
    <s v="PP101093"/>
    <s v="HI"/>
    <s v="G1"/>
    <s v="S"/>
    <n v="13.6"/>
    <n v="12.082000000000001"/>
    <n v="1508.3710000000001"/>
    <n v="6820.0379999999996"/>
    <n v="8328.4089999999997"/>
    <n v="0"/>
    <n v="744"/>
    <n v="0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8328.4089999999997"/>
    <n v="8.3284089999999988"/>
    <m/>
    <n v="1.1333333333333333"/>
    <n v="1.0068333333333335"/>
    <n v="46.790999999999997"/>
    <n v="0"/>
    <n v="79"/>
    <s v="BASE DE DATOS"/>
  </r>
  <r>
    <s v="19"/>
    <x v="2"/>
    <s v="EANDES"/>
    <s v="PP101093"/>
    <s v="PP101093"/>
    <s v="HI"/>
    <s v="G2"/>
    <s v="S"/>
    <n v="13.6"/>
    <n v="12.779"/>
    <n v="1543.8489999999999"/>
    <n v="6961.5290000000005"/>
    <n v="8505.3780000000006"/>
    <n v="0"/>
    <n v="744"/>
    <n v="0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8505.3780000000006"/>
    <n v="8.5053780000000003"/>
    <m/>
    <n v="1.1333333333333333"/>
    <n v="1.0649166666666667"/>
    <n v="46.790999999999997"/>
    <n v="0"/>
    <n v="79"/>
    <s v="BASE DE DATOS"/>
  </r>
  <r>
    <s v="19"/>
    <x v="2"/>
    <s v="EANDES"/>
    <s v="PP101093"/>
    <s v="PP101093"/>
    <s v="HI"/>
    <s v="G3"/>
    <s v="S"/>
    <n v="13.6"/>
    <n v="11.234"/>
    <n v="360.7"/>
    <n v="1454.046"/>
    <n v="1814.7460000000001"/>
    <n v="0"/>
    <n v="168.52"/>
    <n v="575.48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1814.7460000000001"/>
    <n v="1.8147460000000002"/>
    <m/>
    <n v="1.1333333333333333"/>
    <n v="0.9361666666666667"/>
    <n v="46.790999999999997"/>
    <n v="0"/>
    <n v="79"/>
    <s v="BASE DE DATOS"/>
  </r>
  <r>
    <s v="19"/>
    <x v="2"/>
    <s v="EANDES"/>
    <s v="PP101093"/>
    <s v="PP101093"/>
    <s v="HI"/>
    <s v="G4"/>
    <s v="S"/>
    <n v="13.6"/>
    <n v="11.926"/>
    <n v="1486.816"/>
    <n v="6731.0730000000003"/>
    <n v="8217.8889999999992"/>
    <n v="0"/>
    <n v="744"/>
    <n v="0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8217.8889999999992"/>
    <n v="8.2178889999999996"/>
    <m/>
    <n v="1.1333333333333333"/>
    <n v="0.99383333333333335"/>
    <n v="46.790999999999997"/>
    <n v="1.8189894035458565E-12"/>
    <n v="79"/>
    <s v="BASE DE DATOS"/>
  </r>
  <r>
    <s v="19"/>
    <x v="2"/>
    <s v="EANDES"/>
    <s v="PP102093"/>
    <s v="PP102093"/>
    <s v="HI"/>
    <s v="G1"/>
    <s v="S"/>
    <n v="3"/>
    <n v="3.1429999999999998"/>
    <n v="0"/>
    <n v="0"/>
    <n v="0"/>
    <n v="0"/>
    <n v="0"/>
    <n v="744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0"/>
    <n v="0"/>
    <m/>
    <n v="0.25"/>
    <n v="0.26191666666666663"/>
    <n v="9.3279999999999994"/>
    <n v="0"/>
    <n v="79"/>
    <s v="BASE DE DATOS"/>
  </r>
  <r>
    <s v="19"/>
    <x v="2"/>
    <s v="EANDES"/>
    <s v="PP102093"/>
    <s v="PP102093"/>
    <s v="HI"/>
    <s v="G2"/>
    <s v="S"/>
    <n v="3"/>
    <n v="3.165"/>
    <n v="33"/>
    <n v="40.237000000000002"/>
    <n v="73.236999999999995"/>
    <n v="0"/>
    <n v="29.12"/>
    <n v="714.88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73.236999999999995"/>
    <n v="7.3236999999999997E-2"/>
    <m/>
    <n v="0.25"/>
    <n v="0.26374999999999998"/>
    <n v="9.3279999999999994"/>
    <n v="0"/>
    <n v="79"/>
    <s v="BASE DE DATOS"/>
  </r>
  <r>
    <s v="19"/>
    <x v="2"/>
    <s v="EANDES"/>
    <s v="PP102093"/>
    <s v="PP102093"/>
    <s v="HI"/>
    <s v="G3"/>
    <s v="S"/>
    <n v="3"/>
    <n v="3.1720000000000002"/>
    <n v="38.728999999999999"/>
    <n v="45.29"/>
    <n v="84.019000000000005"/>
    <n v="0"/>
    <n v="29.03"/>
    <n v="714.97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84.019000000000005"/>
    <n v="8.401900000000001E-2"/>
    <m/>
    <n v="0.25"/>
    <n v="0.26433333333333336"/>
    <n v="9.3279999999999994"/>
    <n v="0"/>
    <n v="79"/>
    <s v="BASE DE DATOS"/>
  </r>
  <r>
    <s v="19"/>
    <x v="2"/>
    <s v="EANDES"/>
    <s v="PP103093"/>
    <s v="PP103093"/>
    <s v="HI"/>
    <s v="G1"/>
    <s v="S"/>
    <n v="3"/>
    <n v="3.1859999999999999"/>
    <n v="155.97999999999999"/>
    <n v="700.11699999999996"/>
    <n v="856.09699999999998"/>
    <n v="0"/>
    <n v="495.65"/>
    <n v="248.35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856.09699999999998"/>
    <n v="0.856097"/>
    <m/>
    <n v="0.25"/>
    <n v="0.26550000000000001"/>
    <n v="9.7110000000000003"/>
    <n v="0"/>
    <n v="79"/>
    <s v="BASE DE DATOS"/>
  </r>
  <r>
    <s v="19"/>
    <x v="2"/>
    <s v="EANDES"/>
    <s v="PP103093"/>
    <s v="PP103093"/>
    <s v="HI"/>
    <s v="G2"/>
    <s v="S"/>
    <n v="3"/>
    <n v="3.31"/>
    <n v="149.29499999999999"/>
    <n v="677.30700000000002"/>
    <n v="826.60199999999998"/>
    <n v="0"/>
    <n v="470.08"/>
    <n v="273.92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826.60199999999998"/>
    <n v="0.82660199999999995"/>
    <m/>
    <n v="0.25"/>
    <n v="0.27583333333333332"/>
    <n v="9.7110000000000003"/>
    <n v="0"/>
    <n v="79"/>
    <s v="BASE DE DATOS"/>
  </r>
  <r>
    <s v="19"/>
    <x v="2"/>
    <s v="EANDES"/>
    <s v="PP103093"/>
    <s v="PP103093"/>
    <s v="HI"/>
    <s v="G3"/>
    <s v="S"/>
    <n v="3"/>
    <n v="3.1539999999999999"/>
    <n v="149.744"/>
    <n v="670.16300000000001"/>
    <n v="819.90700000000004"/>
    <n v="0"/>
    <n v="470.08"/>
    <n v="273.92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819.90700000000004"/>
    <n v="0.81990700000000005"/>
    <m/>
    <n v="0.25"/>
    <n v="0.26283333333333331"/>
    <n v="9.7110000000000003"/>
    <n v="0"/>
    <n v="79"/>
    <s v="BASE DE DATOS"/>
  </r>
  <r>
    <s v="19"/>
    <x v="2"/>
    <s v="EANDES"/>
    <s v="11014493"/>
    <s v="11014493"/>
    <s v="HI"/>
    <s v="1"/>
    <s v="S"/>
    <n v="19.8"/>
    <n v="21.434999999999999"/>
    <n v="2236.98"/>
    <n v="9275.6090000000004"/>
    <n v="11512.589"/>
    <n v="0"/>
    <n v="545.75"/>
    <n v="198.25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1512.589"/>
    <n v="11.512589"/>
    <m/>
    <n v="1.6500000000000001"/>
    <n v="1.7862499999999999"/>
    <n v="46.430999999999997"/>
    <n v="0"/>
    <n v="79"/>
    <s v="BASE DE DATOS"/>
  </r>
  <r>
    <s v="19"/>
    <x v="2"/>
    <s v="EANDES"/>
    <s v="11014493"/>
    <s v="11014493"/>
    <s v="HI"/>
    <s v="2"/>
    <s v="S"/>
    <n v="19.8"/>
    <n v="21.678999999999998"/>
    <n v="2111.4490000000001"/>
    <n v="8526.4159999999993"/>
    <n v="10637.865"/>
    <n v="0"/>
    <n v="483.45"/>
    <n v="260.55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0637.865"/>
    <n v="10.637865"/>
    <m/>
    <n v="1.6500000000000001"/>
    <n v="1.8065833333333332"/>
    <n v="46.430999999999997"/>
    <n v="0"/>
    <n v="79"/>
    <s v="BASE DE DATOS"/>
  </r>
  <r>
    <s v="19"/>
    <x v="2"/>
    <s v="EANDES"/>
    <s v="11051295"/>
    <s v="11051295"/>
    <s v="HI"/>
    <s v="1"/>
    <s v="S"/>
    <n v="17"/>
    <n v="19.074000000000002"/>
    <n v="711.06100000000004"/>
    <n v="2816.752"/>
    <n v="3527.8130000000001"/>
    <n v="0"/>
    <n v="269.22000000000003"/>
    <n v="474.78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3527.8130000000001"/>
    <n v="3.5278130000000001"/>
    <m/>
    <n v="1.4166666666666667"/>
    <n v="1.5895000000000001"/>
    <n v="35.133000000000003"/>
    <n v="0"/>
    <n v="79"/>
    <s v="BASE DE DATOS"/>
  </r>
  <r>
    <s v="19"/>
    <x v="2"/>
    <s v="EANDES"/>
    <s v="11051295"/>
    <s v="11051295"/>
    <s v="HI"/>
    <s v="2"/>
    <s v="S"/>
    <n v="17"/>
    <n v="19.074000000000002"/>
    <n v="2024.14"/>
    <n v="9091.7250000000004"/>
    <n v="11115.865"/>
    <n v="0"/>
    <n v="729.63"/>
    <n v="14.37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11115.865"/>
    <n v="11.115864999999999"/>
    <m/>
    <n v="1.4166666666666667"/>
    <n v="1.5895000000000001"/>
    <n v="35.133000000000003"/>
    <n v="0"/>
    <n v="79"/>
    <s v="BASE DE DATOS"/>
  </r>
  <r>
    <s v="19"/>
    <x v="2"/>
    <s v="EANDES"/>
    <s v="41097499"/>
    <s v="41097499"/>
    <s v="HI"/>
    <s v="Pelton"/>
    <s v="S"/>
    <n v="0.28799999999999998"/>
    <n v="0.186"/>
    <n v="5.2750000000000004"/>
    <n v="20.870999999999999"/>
    <n v="26.146000000000001"/>
    <n v="0"/>
    <n v="126.18"/>
    <n v="617.82000000000005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6.146000000000001"/>
    <n v="2.6145999999999999E-2"/>
    <m/>
    <n v="2.3999999999999997E-2"/>
    <n v="1.55E-2"/>
    <n v="0.22"/>
    <n v="0"/>
    <n v="79"/>
    <s v="BASE DE DATOS"/>
  </r>
  <r>
    <s v="19"/>
    <x v="2"/>
    <s v="EANDES"/>
    <s v="31020193"/>
    <s v="31020193"/>
    <s v="HI"/>
    <s v="Pelton"/>
    <s v="S"/>
    <n v="3.68"/>
    <n v="1.9330000000000001"/>
    <n v="370.74900000000002"/>
    <n v="1644.8969999999999"/>
    <n v="2015.646"/>
    <n v="0"/>
    <n v="462.43"/>
    <n v="281.57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2015.646"/>
    <n v="2.0156459999999998"/>
    <m/>
    <n v="0.3066666666666667"/>
    <n v="0.16108333333333333"/>
    <n v="3.8879999999999999"/>
    <n v="0"/>
    <n v="79"/>
    <s v="BASE DE DATOS"/>
  </r>
  <r>
    <s v="19"/>
    <x v="2"/>
    <s v="EANDES"/>
    <s v="33016493"/>
    <s v="33016493"/>
    <s v="HI"/>
    <s v="Francis"/>
    <s v="S"/>
    <n v="0.624"/>
    <n v="0.57999999999999996"/>
    <n v="72.286000000000001"/>
    <n v="312.387"/>
    <n v="384.673"/>
    <n v="0"/>
    <n v="721.87"/>
    <n v="22.13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84.673"/>
    <n v="0.38467299999999999"/>
    <m/>
    <n v="5.1999999999999998E-2"/>
    <n v="4.8333333333333332E-2"/>
    <n v="0.56599999999999995"/>
    <n v="0"/>
    <n v="79"/>
    <s v="BASE DE DATOS"/>
  </r>
  <r>
    <s v="19"/>
    <x v="2"/>
    <s v="EANDES"/>
    <s v="41097599"/>
    <s v="41097599"/>
    <s v="HI"/>
    <s v="Francis"/>
    <s v="S"/>
    <n v="0.52400000000000002"/>
    <n v="0.42199999999999999"/>
    <n v="51.957999999999998"/>
    <n v="230.32599999999999"/>
    <n v="282.28399999999999"/>
    <n v="0"/>
    <n v="743.57"/>
    <n v="0.43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82.28399999999999"/>
    <n v="0.28228399999999998"/>
    <m/>
    <n v="4.3666666666666666E-2"/>
    <n v="3.5166666666666666E-2"/>
    <n v="0.40400000000000003"/>
    <n v="0"/>
    <n v="79"/>
    <s v="BASE DE DATOS"/>
  </r>
  <r>
    <s v="19"/>
    <x v="2"/>
    <s v="EANDES"/>
    <s v="1139028"/>
    <s v="1139028"/>
    <s v="HI"/>
    <s v="CH2"/>
    <s v="S"/>
    <n v="0.44"/>
    <n v="0.45200000000000001"/>
    <n v="15.612"/>
    <n v="69.025999999999996"/>
    <n v="84.638000000000005"/>
    <n v="0"/>
    <n v="460.52"/>
    <n v="283.48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84.638000000000005"/>
    <n v="8.4638000000000005E-2"/>
    <m/>
    <n v="3.6666666666666667E-2"/>
    <n v="3.7666666666666668E-2"/>
    <n v="4.157"/>
    <n v="-1.4210854715202004E-14"/>
    <n v="79"/>
    <s v="BASE DE DATOS"/>
  </r>
  <r>
    <s v="19"/>
    <x v="2"/>
    <s v="EANDES"/>
    <s v="1139028"/>
    <s v="1139028"/>
    <s v="HI"/>
    <s v="CH2 G2"/>
    <s v="S"/>
    <n v="0.35499999999999998"/>
    <n v="0.34599999999999997"/>
    <n v="0"/>
    <n v="0"/>
    <n v="0"/>
    <n v="0"/>
    <n v="0"/>
    <n v="744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2"/>
    <s v="EANDES"/>
    <s v="1139028"/>
    <s v="1139028"/>
    <s v="HI"/>
    <s v="CH3 N"/>
    <s v="S"/>
    <n v="0.872"/>
    <n v="0.79600000000000004"/>
    <n v="0"/>
    <n v="0"/>
    <n v="0"/>
    <n v="0"/>
    <n v="0"/>
    <n v="744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7.2666666666666671E-2"/>
    <n v="6.6333333333333341E-2"/>
    <n v="4.157"/>
    <n v="0"/>
    <n v="79"/>
    <s v="BASE DE DATOS"/>
  </r>
  <r>
    <s v="19"/>
    <x v="2"/>
    <s v="EANDES"/>
    <s v="1139028"/>
    <s v="1139028"/>
    <s v="HI"/>
    <s v="CH3 N G2"/>
    <s v="S"/>
    <n v="0.4"/>
    <n v="0.4"/>
    <n v="33.686"/>
    <n v="149.13800000000001"/>
    <n v="182.82400000000001"/>
    <n v="0"/>
    <n v="461.4"/>
    <n v="282.60000000000002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82.82400000000001"/>
    <n v="0.18282400000000001"/>
    <m/>
    <n v="3.3333333333333333E-2"/>
    <n v="3.3333333333333333E-2"/>
    <n v="4.157"/>
    <n v="0"/>
    <n v="79"/>
    <s v="BASE DE DATOS"/>
  </r>
  <r>
    <s v="19"/>
    <x v="2"/>
    <s v="EANDES"/>
    <s v="1139028"/>
    <s v="1139028"/>
    <s v="HI"/>
    <s v="CH4 G-1"/>
    <s v="S"/>
    <n v="1.5"/>
    <n v="1.464"/>
    <n v="202.476"/>
    <n v="910.89200000000005"/>
    <n v="1113.3679999999999"/>
    <n v="0"/>
    <n v="742.25"/>
    <n v="1.75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113.3679999999999"/>
    <n v="1.1133679999999999"/>
    <m/>
    <n v="0.125"/>
    <n v="0.122"/>
    <n v="4.157"/>
    <n v="0"/>
    <n v="79"/>
    <s v="BASE DE DATOS"/>
  </r>
  <r>
    <s v="19"/>
    <x v="2"/>
    <s v="EANDES"/>
    <s v="1139028"/>
    <s v="1139028"/>
    <s v="HI"/>
    <s v="CH4 G-2"/>
    <s v="S"/>
    <n v="1.5"/>
    <n v="1.492"/>
    <n v="0"/>
    <n v="0"/>
    <n v="0"/>
    <n v="0"/>
    <n v="0"/>
    <n v="744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0.125"/>
    <n v="0.12433333333333334"/>
    <n v="4.157"/>
    <n v="0"/>
    <n v="79"/>
    <s v="BASE DE DATOS"/>
  </r>
  <r>
    <s v="19"/>
    <x v="0"/>
    <s v="TACSOL"/>
    <s v="16267810"/>
    <s v="16267810"/>
    <s v="HI"/>
    <s v="1"/>
    <s v="S"/>
    <n v="20"/>
    <n v="20"/>
    <n v="0"/>
    <n v="4157.3739999999998"/>
    <n v="4157.3739999999998"/>
    <n v="0"/>
    <n v="385.7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4157.3739999999998"/>
    <n v="4.1573739999999999"/>
    <m/>
    <n v="1.6666666666666667"/>
    <n v="1.6666666666666667"/>
    <n v="19.163"/>
    <n v="0"/>
    <n v="80"/>
    <s v="BASE DE DATOS"/>
  </r>
  <r>
    <s v="19"/>
    <x v="1"/>
    <s v="TACSOL"/>
    <s v="16267810"/>
    <s v="16267810"/>
    <s v="HI"/>
    <s v="1"/>
    <s v="S"/>
    <n v="20"/>
    <n v="20"/>
    <n v="0"/>
    <n v="4087.547"/>
    <n v="4087.547"/>
    <n v="0"/>
    <n v="344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4087.547"/>
    <n v="4.0875469999999998"/>
    <m/>
    <n v="1.6666666666666667"/>
    <n v="1.6666666666666667"/>
    <n v="19.163"/>
    <n v="0"/>
    <n v="80"/>
    <s v="BASE DE DATOS"/>
  </r>
  <r>
    <s v="19"/>
    <x v="2"/>
    <s v="TACSOL"/>
    <s v="16267810"/>
    <s v="16267810"/>
    <s v="HI"/>
    <s v="1"/>
    <s v="S"/>
    <n v="20"/>
    <n v="20"/>
    <n v="0"/>
    <n v="4728.8149999999996"/>
    <n v="4728.8149999999996"/>
    <n v="0"/>
    <n v="364.25"/>
    <n v="8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4728.8149999999996"/>
    <n v="4.728815"/>
    <m/>
    <n v="1.6666666666666667"/>
    <n v="1.6666666666666667"/>
    <n v="19.163"/>
    <n v="0"/>
    <n v="80"/>
    <s v="BASE DE DATOS"/>
  </r>
  <r>
    <s v="19"/>
    <x v="0"/>
    <s v="EOTHER"/>
    <s v="17337013"/>
    <s v="17337013"/>
    <s v="HI"/>
    <s v="Circuito 1"/>
    <s v="S"/>
    <n v="14.05"/>
    <n v="14.05"/>
    <n v="996.06"/>
    <n v="3159.1410000000001"/>
    <n v="4155.201"/>
    <n v="0"/>
    <n v="744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155.201"/>
    <n v="4.1552009999999999"/>
    <m/>
    <n v="1.1708333333333334"/>
    <n v="1.1708333333333334"/>
    <n v="94.807000000000002"/>
    <n v="0"/>
    <n v="69"/>
    <s v="BASE DE DATOS"/>
  </r>
  <r>
    <s v="19"/>
    <x v="0"/>
    <s v="EOTHER"/>
    <s v="17337013"/>
    <s v="17337013"/>
    <s v="HI"/>
    <s v="Circuito 2"/>
    <s v="S"/>
    <n v="15.75"/>
    <n v="15.75"/>
    <n v="1272.922"/>
    <n v="4037.2429999999999"/>
    <n v="5310.165"/>
    <n v="0"/>
    <n v="744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310.165"/>
    <n v="5.3101649999999996"/>
    <m/>
    <n v="1.3125"/>
    <n v="1.3125"/>
    <n v="94.807000000000002"/>
    <n v="0"/>
    <n v="69"/>
    <s v="BASE DE DATOS"/>
  </r>
  <r>
    <s v="19"/>
    <x v="0"/>
    <s v="EOTHER"/>
    <s v="17337013"/>
    <s v="17337013"/>
    <s v="HI"/>
    <s v="Circuito 3"/>
    <s v="S"/>
    <n v="14.05"/>
    <n v="14.05"/>
    <n v="969.79899999999998"/>
    <n v="3075.8490000000002"/>
    <n v="4045.6480000000001"/>
    <n v="0"/>
    <n v="744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045.6480000000001"/>
    <n v="4.0456479999999999"/>
    <m/>
    <n v="1.1708333333333334"/>
    <n v="1.1708333333333334"/>
    <n v="94.807000000000002"/>
    <n v="0"/>
    <n v="69"/>
    <s v="BASE DE DATOS"/>
  </r>
  <r>
    <s v="19"/>
    <x v="0"/>
    <s v="EOTHER"/>
    <s v="17337013"/>
    <s v="17337013"/>
    <s v="HI"/>
    <s v="Circuito 4"/>
    <s v="S"/>
    <n v="12.35"/>
    <n v="12.35"/>
    <n v="964.49800000000005"/>
    <n v="3059.038"/>
    <n v="4023.5360000000001"/>
    <n v="0"/>
    <n v="744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023.5360000000001"/>
    <n v="4.023536"/>
    <m/>
    <n v="1.0291666666666666"/>
    <n v="1.0291666666666666"/>
    <n v="94.807000000000002"/>
    <n v="0"/>
    <n v="69"/>
    <s v="BASE DE DATOS"/>
  </r>
  <r>
    <s v="19"/>
    <x v="0"/>
    <s v="EOTHER"/>
    <s v="17337013"/>
    <s v="17337013"/>
    <s v="HI"/>
    <s v="Circuito 5"/>
    <s v="S"/>
    <n v="15.75"/>
    <n v="15.75"/>
    <n v="1174.056"/>
    <n v="3723.6779999999999"/>
    <n v="4897.7340000000004"/>
    <n v="0"/>
    <n v="744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897.7340000000004"/>
    <n v="4.8977340000000007"/>
    <m/>
    <n v="1.3125"/>
    <n v="1.3125"/>
    <n v="94.807000000000002"/>
    <n v="0"/>
    <n v="69"/>
    <s v="BASE DE DATOS"/>
  </r>
  <r>
    <s v="19"/>
    <x v="0"/>
    <s v="EOTHER"/>
    <s v="17337013"/>
    <s v="17337013"/>
    <s v="HI"/>
    <s v="Circuito 6"/>
    <s v="S"/>
    <n v="15.75"/>
    <n v="15.75"/>
    <n v="1197.6420000000001"/>
    <n v="3798.4850000000001"/>
    <n v="4996.1270000000004"/>
    <n v="0"/>
    <n v="744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996.1270000000004"/>
    <n v="4.9961270000000004"/>
    <m/>
    <n v="1.3125"/>
    <n v="1.3125"/>
    <n v="94.807000000000002"/>
    <n v="0"/>
    <n v="69"/>
    <s v="BASE DE DATOS"/>
  </r>
  <r>
    <s v="19"/>
    <x v="0"/>
    <s v="EOTHER"/>
    <s v="17337013"/>
    <s v="17337013"/>
    <s v="HI"/>
    <s v="Circuito 7"/>
    <s v="S"/>
    <n v="9.4499999999999993"/>
    <n v="9.4499999999999993"/>
    <n v="588.46500000000003"/>
    <n v="1866.3969999999999"/>
    <n v="2454.8620000000001"/>
    <n v="0"/>
    <n v="744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2454.8620000000001"/>
    <n v="2.4548619999999999"/>
    <m/>
    <n v="0.78749999999999998"/>
    <n v="0.78749999999999998"/>
    <n v="94.807000000000002"/>
    <n v="0"/>
    <n v="69"/>
    <s v="BASE DE DATOS"/>
  </r>
  <r>
    <s v="19"/>
    <x v="1"/>
    <s v="EOTHER"/>
    <s v="17337013"/>
    <s v="17337013"/>
    <s v="HI"/>
    <s v="Circuito 1"/>
    <s v="S"/>
    <n v="14.05"/>
    <n v="14.05"/>
    <n v="1108.1869999999999"/>
    <n v="3144.848"/>
    <n v="4253.0349999999999"/>
    <n v="0"/>
    <n v="672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253.0349999999999"/>
    <n v="4.2530349999999997"/>
    <m/>
    <n v="1.1708333333333334"/>
    <n v="1.1708333333333334"/>
    <n v="94.807000000000002"/>
    <n v="0"/>
    <n v="69"/>
    <s v="BASE DE DATOS"/>
  </r>
  <r>
    <s v="19"/>
    <x v="1"/>
    <s v="EOTHER"/>
    <s v="17337013"/>
    <s v="17337013"/>
    <s v="HI"/>
    <s v="Circuito 2"/>
    <s v="S"/>
    <n v="15.75"/>
    <n v="15.75"/>
    <n v="1312.6320000000001"/>
    <n v="3725.027"/>
    <n v="5037.6589999999997"/>
    <n v="0"/>
    <n v="672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037.6589999999997"/>
    <n v="5.0376589999999997"/>
    <m/>
    <n v="1.3125"/>
    <n v="1.3125"/>
    <n v="94.807000000000002"/>
    <n v="0"/>
    <n v="69"/>
    <s v="BASE DE DATOS"/>
  </r>
  <r>
    <s v="19"/>
    <x v="1"/>
    <s v="EOTHER"/>
    <s v="17337013"/>
    <s v="17337013"/>
    <s v="HI"/>
    <s v="Circuito 3"/>
    <s v="S"/>
    <n v="14.05"/>
    <n v="14.05"/>
    <n v="1112.018"/>
    <n v="3155.72"/>
    <n v="4267.7380000000003"/>
    <n v="0"/>
    <n v="672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267.7380000000003"/>
    <n v="4.2677380000000005"/>
    <m/>
    <n v="1.1708333333333334"/>
    <n v="1.1708333333333334"/>
    <n v="94.807000000000002"/>
    <n v="-9.0949470177292824E-13"/>
    <n v="69"/>
    <s v="BASE DE DATOS"/>
  </r>
  <r>
    <s v="19"/>
    <x v="1"/>
    <s v="EOTHER"/>
    <s v="17337013"/>
    <s v="17337013"/>
    <s v="HI"/>
    <s v="Circuito 4"/>
    <s v="S"/>
    <n v="12.35"/>
    <n v="12.35"/>
    <n v="1013.875"/>
    <n v="2877.2069999999999"/>
    <n v="3891.0819999999999"/>
    <n v="0"/>
    <n v="672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891.0819999999999"/>
    <n v="3.8910819999999999"/>
    <m/>
    <n v="1.0291666666666666"/>
    <n v="1.0291666666666666"/>
    <n v="94.807000000000002"/>
    <n v="0"/>
    <n v="69"/>
    <s v="BASE DE DATOS"/>
  </r>
  <r>
    <s v="19"/>
    <x v="1"/>
    <s v="EOTHER"/>
    <s v="17337013"/>
    <s v="17337013"/>
    <s v="HI"/>
    <s v="Circuito 5"/>
    <s v="S"/>
    <n v="15.75"/>
    <n v="15.75"/>
    <n v="1260.893"/>
    <n v="3578.2020000000002"/>
    <n v="4839.0950000000003"/>
    <n v="0"/>
    <n v="672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839.0950000000003"/>
    <n v="4.8390950000000004"/>
    <m/>
    <n v="1.3125"/>
    <n v="1.3125"/>
    <n v="94.807000000000002"/>
    <n v="0"/>
    <n v="69"/>
    <s v="BASE DE DATOS"/>
  </r>
  <r>
    <s v="19"/>
    <x v="1"/>
    <s v="EOTHER"/>
    <s v="17337013"/>
    <s v="17337013"/>
    <s v="HI"/>
    <s v="Circuito 6"/>
    <s v="S"/>
    <n v="15.75"/>
    <n v="15.75"/>
    <n v="1494.4580000000001"/>
    <n v="4241.0200000000004"/>
    <n v="5735.4780000000001"/>
    <n v="0"/>
    <n v="672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735.4780000000001"/>
    <n v="5.7354779999999996"/>
    <m/>
    <n v="1.3125"/>
    <n v="1.3125"/>
    <n v="94.807000000000002"/>
    <n v="9.0949470177292824E-13"/>
    <n v="69"/>
    <s v="BASE DE DATOS"/>
  </r>
  <r>
    <s v="19"/>
    <x v="1"/>
    <s v="EOTHER"/>
    <s v="17337013"/>
    <s v="17337013"/>
    <s v="HI"/>
    <s v="Circuito 7"/>
    <s v="S"/>
    <n v="9.4499999999999993"/>
    <n v="9.4499999999999993"/>
    <n v="748.77200000000005"/>
    <n v="2124.886"/>
    <n v="2873.6579999999999"/>
    <n v="0"/>
    <n v="672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2873.6579999999999"/>
    <n v="2.8736579999999998"/>
    <m/>
    <n v="0.78749999999999998"/>
    <n v="0.78749999999999998"/>
    <n v="94.807000000000002"/>
    <n v="0"/>
    <n v="69"/>
    <s v="BASE DE DATOS"/>
  </r>
  <r>
    <s v="19"/>
    <x v="2"/>
    <s v="EOTHER"/>
    <s v="17337013"/>
    <s v="17337013"/>
    <s v="HI"/>
    <s v="Circuito 1"/>
    <s v="S"/>
    <n v="14.05"/>
    <n v="14.05"/>
    <n v="1647.0740000000001"/>
    <n v="5176.08"/>
    <n v="6823.1540000000005"/>
    <n v="0"/>
    <n v="744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823.1540000000005"/>
    <n v="6.8231540000000006"/>
    <m/>
    <n v="1.1708333333333334"/>
    <n v="1.1708333333333334"/>
    <n v="94.807000000000002"/>
    <n v="0"/>
    <n v="69"/>
    <s v="BASE DE DATOS"/>
  </r>
  <r>
    <s v="19"/>
    <x v="2"/>
    <s v="EOTHER"/>
    <s v="17337013"/>
    <s v="17337013"/>
    <s v="HI"/>
    <s v="Circuito 2"/>
    <s v="S"/>
    <n v="15.75"/>
    <n v="15.75"/>
    <n v="2018.3"/>
    <n v="6342.692"/>
    <n v="8360.9920000000002"/>
    <n v="0"/>
    <n v="744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8360.9920000000002"/>
    <n v="8.3609919999999995"/>
    <m/>
    <n v="1.3125"/>
    <n v="1.3125"/>
    <n v="94.807000000000002"/>
    <n v="0"/>
    <n v="69"/>
    <s v="BASE DE DATOS"/>
  </r>
  <r>
    <s v="19"/>
    <x v="2"/>
    <s v="EOTHER"/>
    <s v="17337013"/>
    <s v="17337013"/>
    <s v="HI"/>
    <s v="Circuito 3"/>
    <s v="S"/>
    <n v="14.05"/>
    <n v="14.05"/>
    <n v="1590.18"/>
    <n v="4997.2879999999996"/>
    <n v="6587.4679999999998"/>
    <n v="0"/>
    <n v="744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587.4679999999998"/>
    <n v="6.5874679999999994"/>
    <m/>
    <n v="1.1708333333333334"/>
    <n v="1.1708333333333334"/>
    <n v="94.807000000000002"/>
    <n v="0"/>
    <n v="69"/>
    <s v="BASE DE DATOS"/>
  </r>
  <r>
    <s v="19"/>
    <x v="2"/>
    <s v="EOTHER"/>
    <s v="17337013"/>
    <s v="17337013"/>
    <s v="HI"/>
    <s v="Circuito 4"/>
    <s v="S"/>
    <n v="12.35"/>
    <n v="12.35"/>
    <n v="1538.059"/>
    <n v="4833.4930000000004"/>
    <n v="6371.5519999999997"/>
    <n v="0"/>
    <n v="744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371.5519999999997"/>
    <n v="6.3715519999999994"/>
    <m/>
    <n v="1.0291666666666666"/>
    <n v="1.0291666666666666"/>
    <n v="94.807000000000002"/>
    <n v="9.0949470177292824E-13"/>
    <n v="69"/>
    <s v="BASE DE DATOS"/>
  </r>
  <r>
    <s v="19"/>
    <x v="2"/>
    <s v="EOTHER"/>
    <s v="17337013"/>
    <s v="17337013"/>
    <s v="HI"/>
    <s v="Circuito 5"/>
    <s v="S"/>
    <n v="15.75"/>
    <n v="15.75"/>
    <n v="1819.829"/>
    <n v="5718.9780000000001"/>
    <n v="7538.8069999999998"/>
    <n v="0"/>
    <n v="744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538.8069999999998"/>
    <n v="7.5388069999999994"/>
    <m/>
    <n v="1.3125"/>
    <n v="1.3125"/>
    <n v="94.807000000000002"/>
    <n v="0"/>
    <n v="69"/>
    <s v="BASE DE DATOS"/>
  </r>
  <r>
    <s v="19"/>
    <x v="2"/>
    <s v="EOTHER"/>
    <s v="17337013"/>
    <s v="17337013"/>
    <s v="HI"/>
    <s v="Circuito 6"/>
    <s v="S"/>
    <n v="15.75"/>
    <n v="15.75"/>
    <n v="2098.2849999999999"/>
    <n v="6594.0540000000001"/>
    <n v="8692.3389999999999"/>
    <n v="0"/>
    <n v="744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8692.3389999999999"/>
    <n v="8.6923390000000005"/>
    <m/>
    <n v="1.3125"/>
    <n v="1.3125"/>
    <n v="94.807000000000002"/>
    <n v="0"/>
    <n v="69"/>
    <s v="BASE DE DATOS"/>
  </r>
  <r>
    <s v="19"/>
    <x v="2"/>
    <s v="EOTHER"/>
    <s v="17337013"/>
    <s v="17337013"/>
    <s v="HI"/>
    <s v="Circuito 7"/>
    <s v="S"/>
    <n v="9.4499999999999993"/>
    <n v="9.4499999999999993"/>
    <n v="1069.8130000000001"/>
    <n v="3361.9859999999999"/>
    <n v="4431.799"/>
    <n v="0"/>
    <n v="744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431.799"/>
    <n v="4.4317989999999998"/>
    <m/>
    <n v="0.78749999999999998"/>
    <n v="0.78749999999999998"/>
    <n v="94.807000000000002"/>
    <n v="0"/>
    <n v="69"/>
    <s v="BASE DE DATOS"/>
  </r>
  <r>
    <s v="19"/>
    <x v="0"/>
    <s v="ENEDIS"/>
    <s v="15004693"/>
    <s v="15004693"/>
    <s v="HI"/>
    <s v="FRANCIS N║ 1"/>
    <s v="S"/>
    <n v="0.14000000000000001"/>
    <n v="0.14000000000000001"/>
    <n v="12.750999999999999"/>
    <n v="16.62"/>
    <n v="29.370999999999999"/>
    <n v="0"/>
    <n v="435"/>
    <n v="0.21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9.370999999999999"/>
    <n v="2.9370999999999998E-2"/>
    <m/>
    <n v="1.1666666666666667E-2"/>
    <n v="1.1666666666666667E-2"/>
    <n v="0.24099999999999999"/>
    <n v="3.5527136788005009E-15"/>
    <n v="43"/>
    <s v="BASE DE DATOS"/>
  </r>
  <r>
    <s v="19"/>
    <x v="0"/>
    <s v="ENEDIS"/>
    <s v="15004693"/>
    <s v="15004693"/>
    <s v="HI"/>
    <s v="FRANCIS N║ 2"/>
    <s v="S"/>
    <n v="0.14000000000000001"/>
    <n v="0.14000000000000001"/>
    <n v="13.59"/>
    <n v="40.743000000000002"/>
    <n v="54.332999999999998"/>
    <n v="0"/>
    <n v="734.45"/>
    <n v="0.21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4.332999999999998"/>
    <n v="5.4332999999999999E-2"/>
    <m/>
    <n v="1.1666666666666667E-2"/>
    <n v="1.1666666666666667E-2"/>
    <n v="0.24099999999999999"/>
    <n v="0"/>
    <n v="43"/>
    <s v="BASE DE DATOS"/>
  </r>
  <r>
    <s v="19"/>
    <x v="0"/>
    <s v="ENEDIS"/>
    <s v="15004893"/>
    <s v="15004893"/>
    <s v="HI"/>
    <s v="FRANCIS 3"/>
    <s v="S"/>
    <n v="7.4999999999999997E-2"/>
    <n v="7.4999999999999997E-2"/>
    <n v="5.64"/>
    <n v="14.28"/>
    <n v="19.920000000000002"/>
    <n v="0"/>
    <n v="680"/>
    <n v="9.2799999999999994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19.920000000000002"/>
    <n v="1.992E-2"/>
    <m/>
    <n v="6.2499999999999995E-3"/>
    <n v="6.2499999999999995E-3"/>
    <n v="0.115"/>
    <n v="-3.5527136788005009E-15"/>
    <n v="43"/>
    <s v="BASE DE DATOS"/>
  </r>
  <r>
    <s v="19"/>
    <x v="0"/>
    <s v="ENEDIS"/>
    <s v="15004893"/>
    <s v="15004893"/>
    <s v="HI"/>
    <s v="FRANCIS 4"/>
    <s v="S"/>
    <n v="7.4999999999999997E-2"/>
    <n v="7.4999999999999997E-2"/>
    <n v="5.68"/>
    <n v="14"/>
    <n v="19.68"/>
    <n v="0"/>
    <n v="694"/>
    <n v="9.2799999999999994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19.68"/>
    <n v="1.968E-2"/>
    <m/>
    <n v="6.2499999999999995E-3"/>
    <n v="6.2499999999999995E-3"/>
    <n v="0.115"/>
    <n v="0"/>
    <n v="43"/>
    <s v="BASE DE DATOS"/>
  </r>
  <r>
    <s v="19"/>
    <x v="0"/>
    <s v="ENEDIS"/>
    <s v="51000495"/>
    <s v="51000495"/>
    <s v="HI"/>
    <s v="Turgo N║ 1"/>
    <s v="S"/>
    <n v="0.25"/>
    <n v="0.25"/>
    <n v="19.065000000000001"/>
    <n v="43.869"/>
    <n v="62.933999999999997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2.933999999999997"/>
    <n v="6.2934000000000004E-2"/>
    <m/>
    <n v="2.0833333333333332E-2"/>
    <n v="2.0833333333333332E-2"/>
    <n v="0.33700000000000002"/>
    <n v="0"/>
    <n v="43"/>
    <s v="BASE DE DATOS"/>
  </r>
  <r>
    <s v="19"/>
    <x v="0"/>
    <s v="ENEDIS"/>
    <s v="51000495"/>
    <s v="51000495"/>
    <s v="HI"/>
    <s v="Turgo N║ 2"/>
    <s v="S"/>
    <n v="0.27700000000000002"/>
    <n v="0.25"/>
    <n v="10.02"/>
    <n v="16.305"/>
    <n v="26.324999999999999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6.324999999999999"/>
    <n v="2.6324999999999998E-2"/>
    <m/>
    <n v="2.3083333333333334E-2"/>
    <n v="2.0833333333333332E-2"/>
    <n v="0.33700000000000002"/>
    <n v="0"/>
    <n v="43"/>
    <s v="BASE DE DATOS"/>
  </r>
  <r>
    <s v="19"/>
    <x v="0"/>
    <s v="ENEDIS"/>
    <s v="15004393"/>
    <s v="15004393"/>
    <s v="HI"/>
    <s v="PELTON N║ 1"/>
    <s v="S"/>
    <n v="0.5"/>
    <n v="0.45"/>
    <n v="0"/>
    <n v="0"/>
    <n v="0"/>
    <n v="0"/>
    <n v="0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0"/>
    <n v="0"/>
    <m/>
    <n v="4.1666666666666664E-2"/>
    <n v="3.7499999999999999E-2"/>
    <n v="0.78200000000000003"/>
    <n v="0"/>
    <n v="43"/>
    <s v="BASE DE DATOS"/>
  </r>
  <r>
    <s v="19"/>
    <x v="0"/>
    <s v="ENEDIS"/>
    <s v="15004393"/>
    <s v="15004393"/>
    <s v="HI"/>
    <s v="PELTON N║ 2"/>
    <s v="S"/>
    <n v="0.5"/>
    <n v="0.45"/>
    <n v="64.77"/>
    <n v="203.56800000000001"/>
    <n v="268.33699999999999"/>
    <n v="0"/>
    <n v="744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68.33699999999999"/>
    <n v="0.26833699999999999"/>
    <m/>
    <n v="4.1666666666666664E-2"/>
    <n v="3.7499999999999999E-2"/>
    <n v="0.78200000000000003"/>
    <n v="1.0000000000331966E-3"/>
    <n v="43"/>
    <s v="BASE DE DATOS"/>
  </r>
  <r>
    <s v="19"/>
    <x v="0"/>
    <s v="ENEDIS"/>
    <s v="15004593"/>
    <s v="15004593"/>
    <s v="HI"/>
    <s v="FRANCIS N ║ 6"/>
    <s v="S"/>
    <n v="0.11"/>
    <n v="9.9000000000000005E-2"/>
    <n v="5.2629999999999999"/>
    <n v="16.667999999999999"/>
    <n v="21.931000000000001"/>
    <n v="0"/>
    <n v="723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1.931000000000001"/>
    <n v="2.1931000000000003E-2"/>
    <m/>
    <n v="9.1666666666666667E-3"/>
    <n v="8.2500000000000004E-3"/>
    <n v="7.6999999999999999E-2"/>
    <n v="-3.5527136788005009E-15"/>
    <n v="43"/>
    <s v="BASE DE DATOS"/>
  </r>
  <r>
    <s v="19"/>
    <x v="0"/>
    <s v="ENEDIS"/>
    <s v="15004593"/>
    <s v="15004593"/>
    <s v="HI"/>
    <s v="KUBOTTA N║ 4"/>
    <s v="S"/>
    <n v="0.08"/>
    <n v="7.1999999999999995E-2"/>
    <n v="0.61"/>
    <n v="0"/>
    <n v="0.61"/>
    <n v="0"/>
    <n v="21.3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.61"/>
    <n v="6.0999999999999997E-4"/>
    <m/>
    <n v="6.6666666666666671E-3"/>
    <n v="5.9999999999999993E-3"/>
    <n v="7.6999999999999999E-2"/>
    <n v="0"/>
    <n v="43"/>
    <s v="BASE DE DATOS"/>
  </r>
  <r>
    <s v="19"/>
    <x v="1"/>
    <s v="ENEDIS"/>
    <s v="15004693"/>
    <s v="15004693"/>
    <s v="HI"/>
    <s v="FRANCIS N║ 1"/>
    <s v="S"/>
    <n v="0.14000000000000001"/>
    <n v="0.14000000000000001"/>
    <n v="11.191000000000001"/>
    <n v="15.346"/>
    <n v="26.536999999999999"/>
    <n v="0"/>
    <n v="408.1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6.536999999999999"/>
    <n v="2.6536999999999998E-2"/>
    <m/>
    <n v="1.1666666666666667E-2"/>
    <n v="1.1666666666666667E-2"/>
    <n v="0.24099999999999999"/>
    <n v="0"/>
    <n v="43"/>
    <s v="BASE DE DATOS"/>
  </r>
  <r>
    <s v="19"/>
    <x v="1"/>
    <s v="ENEDIS"/>
    <s v="15004693"/>
    <s v="15004693"/>
    <s v="HI"/>
    <s v="FRANCIS N║ 2"/>
    <s v="S"/>
    <n v="0.14000000000000001"/>
    <n v="0.14000000000000001"/>
    <n v="11.986000000000001"/>
    <n v="35.747"/>
    <n v="47.732999999999997"/>
    <n v="0"/>
    <n v="655.29999999999995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47.732999999999997"/>
    <n v="4.7732999999999998E-2"/>
    <m/>
    <n v="1.1666666666666667E-2"/>
    <n v="1.1666666666666667E-2"/>
    <n v="0.24099999999999999"/>
    <n v="7.1054273576010019E-15"/>
    <n v="43"/>
    <s v="BASE DE DATOS"/>
  </r>
  <r>
    <s v="19"/>
    <x v="1"/>
    <s v="ENEDIS"/>
    <s v="15004893"/>
    <s v="15004893"/>
    <s v="HI"/>
    <s v="FRANCIS 3"/>
    <s v="S"/>
    <n v="7.4999999999999997E-2"/>
    <n v="7.4999999999999997E-2"/>
    <n v="5.56"/>
    <n v="13.76"/>
    <n v="19.32"/>
    <n v="0"/>
    <n v="651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19.32"/>
    <n v="1.932E-2"/>
    <m/>
    <n v="6.2499999999999995E-3"/>
    <n v="6.2499999999999995E-3"/>
    <n v="0.115"/>
    <n v="0"/>
    <n v="43"/>
    <s v="BASE DE DATOS"/>
  </r>
  <r>
    <s v="19"/>
    <x v="1"/>
    <s v="ENEDIS"/>
    <s v="15004893"/>
    <s v="15004893"/>
    <s v="HI"/>
    <s v="FRANCIS 4"/>
    <s v="S"/>
    <n v="7.4999999999999997E-2"/>
    <n v="7.4999999999999997E-2"/>
    <n v="5.44"/>
    <n v="14"/>
    <n v="19.440000000000001"/>
    <n v="0"/>
    <n v="667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19.440000000000001"/>
    <n v="1.9440000000000002E-2"/>
    <m/>
    <n v="6.2499999999999995E-3"/>
    <n v="6.2499999999999995E-3"/>
    <n v="0.115"/>
    <n v="0"/>
    <n v="43"/>
    <s v="BASE DE DATOS"/>
  </r>
  <r>
    <s v="19"/>
    <x v="1"/>
    <s v="ENEDIS"/>
    <s v="51000495"/>
    <s v="51000495"/>
    <s v="HI"/>
    <s v="Turgo N║ 1"/>
    <s v="S"/>
    <n v="0.25"/>
    <n v="0.25"/>
    <n v="17.161000000000001"/>
    <n v="38.813000000000002"/>
    <n v="55.972999999999999"/>
    <n v="0"/>
    <n v="672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55.972999999999999"/>
    <n v="5.5973000000000002E-2"/>
    <m/>
    <n v="2.0833333333333332E-2"/>
    <n v="2.0833333333333332E-2"/>
    <n v="0.33700000000000002"/>
    <n v="1.0000000000047748E-3"/>
    <n v="43"/>
    <s v="BASE DE DATOS"/>
  </r>
  <r>
    <s v="19"/>
    <x v="1"/>
    <s v="ENEDIS"/>
    <s v="51000495"/>
    <s v="51000495"/>
    <s v="HI"/>
    <s v="Turgo N║ 2"/>
    <s v="S"/>
    <n v="0.27700000000000002"/>
    <n v="0.25"/>
    <n v="8.6270000000000007"/>
    <n v="14.304"/>
    <n v="22.931000000000001"/>
    <n v="0"/>
    <n v="672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2.931000000000001"/>
    <n v="2.2931E-2"/>
    <m/>
    <n v="2.3083333333333334E-2"/>
    <n v="2.0833333333333332E-2"/>
    <n v="0.33700000000000002"/>
    <n v="0"/>
    <n v="43"/>
    <s v="BASE DE DATOS"/>
  </r>
  <r>
    <s v="19"/>
    <x v="1"/>
    <s v="ENEDIS"/>
    <s v="15004393"/>
    <s v="15004393"/>
    <s v="HI"/>
    <s v="PELTON N║ 1"/>
    <s v="S"/>
    <n v="0.5"/>
    <n v="0.45"/>
    <n v="9.0690000000000008"/>
    <n v="6.75"/>
    <n v="15.819000000000001"/>
    <n v="0"/>
    <n v="106.45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5.819000000000001"/>
    <n v="1.5819E-2"/>
    <m/>
    <n v="4.1666666666666664E-2"/>
    <n v="3.7499999999999999E-2"/>
    <n v="0.78200000000000003"/>
    <n v="0"/>
    <n v="43"/>
    <s v="BASE DE DATOS"/>
  </r>
  <r>
    <s v="19"/>
    <x v="1"/>
    <s v="ENEDIS"/>
    <s v="15004393"/>
    <s v="15004393"/>
    <s v="HI"/>
    <s v="PELTON N║ 2"/>
    <s v="S"/>
    <n v="0.5"/>
    <n v="0.45"/>
    <n v="59.033999999999999"/>
    <n v="174.93100000000001"/>
    <n v="233.965"/>
    <n v="0"/>
    <n v="641.29999999999995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33.965"/>
    <n v="0.23396500000000001"/>
    <m/>
    <n v="4.1666666666666664E-2"/>
    <n v="3.7499999999999999E-2"/>
    <n v="0.78200000000000003"/>
    <n v="0"/>
    <n v="43"/>
    <s v="BASE DE DATOS"/>
  </r>
  <r>
    <s v="19"/>
    <x v="1"/>
    <s v="ENEDIS"/>
    <s v="15004593"/>
    <s v="15004593"/>
    <s v="HI"/>
    <s v="FRANCIS N ║ 6"/>
    <s v="S"/>
    <n v="0.11"/>
    <n v="9.9000000000000005E-2"/>
    <n v="6.53"/>
    <n v="9.7959999999999994"/>
    <n v="16.326000000000001"/>
    <n v="0"/>
    <n v="545.20000000000005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16.326000000000001"/>
    <n v="1.6326E-2"/>
    <m/>
    <n v="9.1666666666666667E-3"/>
    <n v="8.2500000000000004E-3"/>
    <n v="7.6999999999999999E-2"/>
    <n v="0"/>
    <n v="43"/>
    <s v="BASE DE DATOS"/>
  </r>
  <r>
    <s v="19"/>
    <x v="1"/>
    <s v="ENEDIS"/>
    <s v="15004593"/>
    <s v="15004593"/>
    <s v="HI"/>
    <s v="KUBOTTA N║ 4"/>
    <s v="S"/>
    <n v="0.08"/>
    <n v="7.1999999999999995E-2"/>
    <n v="0"/>
    <n v="0"/>
    <n v="0"/>
    <n v="0"/>
    <n v="0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6.6666666666666671E-3"/>
    <n v="5.9999999999999993E-3"/>
    <n v="7.6999999999999999E-2"/>
    <n v="0"/>
    <n v="43"/>
    <s v="BASE DE DATOS"/>
  </r>
  <r>
    <s v="19"/>
    <x v="2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2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2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2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2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2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2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2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2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2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2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2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0"/>
    <s v="EGECHA"/>
    <s v="0000000P"/>
    <s v="0000000P"/>
    <s v="HI"/>
    <s v="G1"/>
    <s v="S"/>
    <n v="5"/>
    <n v="5"/>
    <n v="516.654"/>
    <n v="2105.7269999999999"/>
    <n v="2622.3809999999999"/>
    <n v="0"/>
    <n v="600.75"/>
    <n v="123.25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2622.3809999999999"/>
    <n v="2.6223809999999999"/>
    <m/>
    <n v="0.41666666666666669"/>
    <n v="0.41666666666666669"/>
    <n v="0"/>
    <n v="0"/>
    <n v="32"/>
    <s v="BASE DE DATOS"/>
  </r>
  <r>
    <s v="19"/>
    <x v="1"/>
    <s v="EGECHA"/>
    <s v="0000000P"/>
    <s v="0000000P"/>
    <s v="HI"/>
    <s v="G1"/>
    <s v="S"/>
    <n v="5"/>
    <n v="5"/>
    <n v="681.58799999999997"/>
    <n v="2524.6190000000001"/>
    <n v="3206.2069999999999"/>
    <n v="0"/>
    <n v="709.88"/>
    <n v="14.12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3206.2069999999999"/>
    <n v="3.206207"/>
    <m/>
    <n v="0.41666666666666669"/>
    <n v="0.41666666666666669"/>
    <n v="0"/>
    <n v="4.5474735088646412E-13"/>
    <n v="32"/>
    <s v="BASE DE DATOS"/>
  </r>
  <r>
    <s v="19"/>
    <x v="2"/>
    <s v="EGECHA"/>
    <s v="0000000P"/>
    <s v="0000000P"/>
    <s v="HI"/>
    <s v="G1"/>
    <s v="S"/>
    <n v="5"/>
    <n v="5"/>
    <n v="583.53300000000002"/>
    <n v="2391.3380000000002"/>
    <n v="2974.8710000000001"/>
    <n v="0"/>
    <n v="638.5"/>
    <n v="85.5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2974.8710000000001"/>
    <n v="2.9748710000000003"/>
    <m/>
    <n v="0.41666666666666669"/>
    <n v="0.41666666666666669"/>
    <n v="0"/>
    <n v="0"/>
    <n v="32"/>
    <s v="BASE DE DATOS"/>
  </r>
  <r>
    <s v="19"/>
    <x v="0"/>
    <s v="RIODOB"/>
    <s v="18157208"/>
    <s v="18157208"/>
    <s v="HI"/>
    <s v="G1"/>
    <s v="S"/>
    <n v="10"/>
    <n v="9.5299999999999994"/>
    <n v="440.83600000000001"/>
    <n v="1408.8630000000001"/>
    <n v="1849.6990000000001"/>
    <n v="0.78"/>
    <n v="268.94"/>
    <n v="454.28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1849.6990000000001"/>
    <n v="1.849699"/>
    <m/>
    <n v="0.83333333333333337"/>
    <n v="0.79416666666666658"/>
    <n v="19.678000000000001"/>
    <n v="0"/>
    <n v="42"/>
    <s v="BASE DE DATOS"/>
  </r>
  <r>
    <s v="19"/>
    <x v="0"/>
    <s v="RIODOB"/>
    <s v="18157208"/>
    <s v="18157208"/>
    <s v="HI"/>
    <s v="G2"/>
    <s v="S"/>
    <n v="10"/>
    <n v="9.66"/>
    <n v="1737.69"/>
    <n v="4918.049"/>
    <n v="6655.7389999999996"/>
    <n v="0.78"/>
    <n v="723.22"/>
    <n v="0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655.7389999999996"/>
    <n v="6.6557389999999996"/>
    <m/>
    <n v="0.83333333333333337"/>
    <n v="0.80500000000000005"/>
    <n v="19.678000000000001"/>
    <n v="0"/>
    <n v="42"/>
    <s v="BASE DE DATOS"/>
  </r>
  <r>
    <s v="19"/>
    <x v="1"/>
    <s v="RIODOB"/>
    <s v="18157208"/>
    <s v="18157208"/>
    <s v="HI"/>
    <s v="G1"/>
    <s v="S"/>
    <n v="10"/>
    <n v="9.5299999999999994"/>
    <n v="1585.2429999999999"/>
    <n v="4452.1869999999999"/>
    <n v="6037.43"/>
    <n v="7.53"/>
    <n v="659.69"/>
    <n v="4.78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037.43"/>
    <n v="6.0374300000000005"/>
    <m/>
    <n v="0.83333333333333337"/>
    <n v="0.79416666666666658"/>
    <n v="19.678000000000001"/>
    <n v="0"/>
    <n v="42"/>
    <s v="BASE DE DATOS"/>
  </r>
  <r>
    <s v="19"/>
    <x v="1"/>
    <s v="RIODOB"/>
    <s v="18157208"/>
    <s v="18157208"/>
    <s v="HI"/>
    <s v="G2"/>
    <s v="S"/>
    <n v="10"/>
    <n v="9.66"/>
    <n v="1667.78"/>
    <n v="4677.2839999999997"/>
    <n v="6345.0640000000003"/>
    <n v="7.54"/>
    <n v="659.67"/>
    <n v="4.79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345.0640000000003"/>
    <n v="6.3450640000000007"/>
    <m/>
    <n v="0.83333333333333337"/>
    <n v="0.80500000000000005"/>
    <n v="19.678000000000001"/>
    <n v="-9.0949470177292824E-13"/>
    <n v="42"/>
    <s v="BASE DE DATOS"/>
  </r>
  <r>
    <s v="19"/>
    <x v="2"/>
    <s v="RIODOB"/>
    <s v="18157208"/>
    <s v="18157208"/>
    <s v="HI"/>
    <s v="G1"/>
    <s v="S"/>
    <n v="10"/>
    <n v="9.5299999999999994"/>
    <n v="1770.241"/>
    <n v="5003.47"/>
    <n v="6773.7110000000002"/>
    <n v="0"/>
    <n v="719.95"/>
    <n v="4.05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773.7110000000002"/>
    <n v="6.7737110000000005"/>
    <m/>
    <n v="0.83333333333333337"/>
    <n v="0.79416666666666658"/>
    <n v="19.678000000000001"/>
    <n v="0"/>
    <n v="42"/>
    <s v="BASE DE DATOS"/>
  </r>
  <r>
    <s v="19"/>
    <x v="2"/>
    <s v="RIODOB"/>
    <s v="18157208"/>
    <s v="18157208"/>
    <s v="HI"/>
    <s v="G2"/>
    <s v="S"/>
    <n v="10"/>
    <n v="9.66"/>
    <n v="1866.175"/>
    <n v="5249.23"/>
    <n v="7115.4049999999997"/>
    <n v="0"/>
    <n v="717.98"/>
    <n v="6.02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7115.4049999999997"/>
    <n v="7.115405"/>
    <m/>
    <n v="0.83333333333333337"/>
    <n v="0.80500000000000005"/>
    <n v="19.678000000000001"/>
    <n v="0"/>
    <n v="42"/>
    <s v="BASE DE DATOS"/>
  </r>
  <r>
    <s v="19"/>
    <x v="0"/>
    <s v="MOQUFV"/>
    <s v="16313712"/>
    <s v="16313712"/>
    <s v="HI"/>
    <s v="1"/>
    <s v="S"/>
    <n v="16"/>
    <n v="16"/>
    <n v="0"/>
    <n v="3340.1039999999998"/>
    <n v="3340.1039999999998"/>
    <n v="0"/>
    <n v="381.2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3340.1039999999998"/>
    <n v="3.3401039999999997"/>
    <m/>
    <n v="1.3333333333333333"/>
    <n v="1.3333333333333333"/>
    <n v="16.12"/>
    <n v="0"/>
    <n v="65"/>
    <s v="BASE DE DATOS"/>
  </r>
  <r>
    <s v="19"/>
    <x v="1"/>
    <s v="MOQUFV"/>
    <s v="16313712"/>
    <s v="16313712"/>
    <s v="HI"/>
    <s v="1"/>
    <s v="S"/>
    <n v="16"/>
    <n v="16"/>
    <n v="0"/>
    <n v="3545.27"/>
    <n v="3545.27"/>
    <n v="0"/>
    <n v="345.2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3545.27"/>
    <n v="3.5452699999999999"/>
    <m/>
    <n v="1.3333333333333333"/>
    <n v="1.3333333333333333"/>
    <n v="16.12"/>
    <n v="0"/>
    <n v="65"/>
    <s v="BASE DE DATOS"/>
  </r>
  <r>
    <s v="19"/>
    <x v="2"/>
    <s v="MOQUFV"/>
    <s v="16313712"/>
    <s v="16313712"/>
    <s v="HI"/>
    <s v="1"/>
    <s v="S"/>
    <n v="16"/>
    <n v="16"/>
    <n v="0"/>
    <n v="4396.55"/>
    <n v="4396.55"/>
    <n v="0"/>
    <n v="366.2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4396.55"/>
    <n v="4.3965500000000004"/>
    <m/>
    <n v="1.3333333333333333"/>
    <n v="1.3333333333333333"/>
    <n v="16.12"/>
    <n v="0"/>
    <n v="65"/>
    <s v="BASE DE DATOS"/>
  </r>
  <r>
    <s v="19"/>
    <x v="0"/>
    <s v="PANSOL"/>
    <s v="16266710"/>
    <s v="16266710"/>
    <s v="HI"/>
    <s v="1"/>
    <s v="S"/>
    <n v="20"/>
    <n v="20"/>
    <n v="0"/>
    <n v="3636.97"/>
    <n v="3636.97"/>
    <n v="0"/>
    <n v="368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3636.97"/>
    <n v="3.6369699999999998"/>
    <m/>
    <n v="1.6666666666666667"/>
    <n v="1.6666666666666667"/>
    <n v="26.99"/>
    <n v="0"/>
    <n v="67"/>
    <s v="BASE DE DATOS"/>
  </r>
  <r>
    <s v="19"/>
    <x v="1"/>
    <s v="PANSOL"/>
    <s v="16266710"/>
    <s v="16266710"/>
    <s v="HI"/>
    <s v="1"/>
    <s v="S"/>
    <n v="20"/>
    <n v="20"/>
    <n v="0"/>
    <n v="3860.5970000000002"/>
    <n v="3860.5970000000002"/>
    <n v="0"/>
    <n v="293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3860.5970000000002"/>
    <n v="3.8605970000000003"/>
    <m/>
    <n v="1.6666666666666667"/>
    <n v="1.6666666666666667"/>
    <n v="26.99"/>
    <n v="0"/>
    <n v="67"/>
    <s v="BASE DE DATOS"/>
  </r>
  <r>
    <s v="19"/>
    <x v="2"/>
    <s v="PANSOL"/>
    <s v="16266710"/>
    <s v="16266710"/>
    <s v="HI"/>
    <s v="1"/>
    <s v="S"/>
    <n v="20"/>
    <n v="20"/>
    <n v="0"/>
    <n v="4760.2560000000003"/>
    <n v="4760.2560000000003"/>
    <n v="26.06"/>
    <n v="359.25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4760.2560000000003"/>
    <n v="4.760256"/>
    <m/>
    <n v="1.6666666666666667"/>
    <n v="1.6666666666666667"/>
    <n v="26.99"/>
    <n v="0"/>
    <n v="67"/>
    <s v="BASE DE DATOS"/>
  </r>
  <r>
    <s v="19"/>
    <x v="3"/>
    <s v="ASLCHA"/>
    <s v="0001021"/>
    <s v="0001021"/>
    <s v="HI"/>
    <s v="G1"/>
    <s v="S"/>
    <n v="3"/>
    <n v="1.1499999999999999"/>
    <n v="130.834"/>
    <n v="647.28099999999995"/>
    <n v="778.11500000000001"/>
    <n v="0"/>
    <n v="716.75"/>
    <n v="3.2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78.11500000000001"/>
    <n v="0.778115"/>
    <m/>
    <n v="0.25"/>
    <n v="9.5833333333333326E-2"/>
    <n v="1.214"/>
    <n v="0"/>
    <n v="5"/>
    <s v="BASE DE DATOS"/>
  </r>
  <r>
    <s v="19"/>
    <x v="3"/>
    <s v="CHTING"/>
    <s v="18169608"/>
    <s v="18169608"/>
    <s v="HI"/>
    <s v="Allis Charner 1-4"/>
    <s v="S"/>
    <n v="1.65"/>
    <n v="1.2"/>
    <n v="166.79900000000001"/>
    <n v="593.29"/>
    <n v="760.08900000000006"/>
    <n v="2.2599999999999998"/>
    <n v="714.51"/>
    <n v="3.23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60.08900000000006"/>
    <n v="0.76008900000000001"/>
    <m/>
    <n v="0.13749999999999998"/>
    <n v="9.9999999999999992E-2"/>
    <n v="1.0980000000000001"/>
    <n v="-1.1368683772161603E-13"/>
    <n v="14"/>
    <s v="BASE DE DATOS"/>
  </r>
  <r>
    <s v="19"/>
    <x v="3"/>
    <s v="VILLAC"/>
    <s v="00300344"/>
    <s v="00300344"/>
    <s v="HI"/>
    <s v="G-1"/>
    <s v="S"/>
    <n v="1.67"/>
    <n v="1.2929999999999999"/>
    <n v="132.07900000000001"/>
    <n v="639.62900000000002"/>
    <n v="771.70799999999997"/>
    <n v="4.07"/>
    <n v="689.06"/>
    <n v="26.77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771.70799999999997"/>
    <n v="0.77170799999999995"/>
    <m/>
    <n v="0.13916666666666666"/>
    <n v="9.4083333333333338E-2"/>
    <n v="1.462"/>
    <n v="1.1368683772161603E-13"/>
    <n v="15"/>
    <s v="BASE DE DATOS"/>
  </r>
  <r>
    <s v="19"/>
    <x v="3"/>
    <s v="MULLER"/>
    <s v="31001593"/>
    <s v="31001593"/>
    <s v="HI"/>
    <s v="Planta 1"/>
    <s v="S"/>
    <n v="0.16"/>
    <n v="0.16"/>
    <n v="17.678000000000001"/>
    <n v="86.311000000000007"/>
    <n v="103.989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3.989"/>
    <n v="0.103989"/>
    <m/>
    <n v="1.3333333333333334E-2"/>
    <n v="1.3333333333333334E-2"/>
    <n v="0"/>
    <n v="0"/>
    <n v="16"/>
    <s v="BASE DE DATOS"/>
  </r>
  <r>
    <s v="19"/>
    <x v="3"/>
    <s v="MULLER"/>
    <s v="31001593"/>
    <s v="31001593"/>
    <s v="HI"/>
    <s v="Planta 2"/>
    <s v="S"/>
    <n v="0.27200000000000002"/>
    <n v="0.27200000000000002"/>
    <n v="28.724"/>
    <n v="139.86500000000001"/>
    <n v="168.589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68.589"/>
    <n v="0.16858899999999999"/>
    <m/>
    <n v="2.2666666666666668E-2"/>
    <n v="2.2666666666666668E-2"/>
    <n v="0"/>
    <n v="0"/>
    <n v="16"/>
    <s v="BASE DE DATOS"/>
  </r>
  <r>
    <s v="19"/>
    <x v="3"/>
    <s v="MULLER"/>
    <s v="31001593"/>
    <s v="31001593"/>
    <s v="HI"/>
    <s v="Planta 3"/>
    <s v="S"/>
    <n v="0.16"/>
    <n v="0.16"/>
    <n v="19.192"/>
    <n v="93.453999999999994"/>
    <n v="112.646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12.646"/>
    <n v="0.112646"/>
    <m/>
    <n v="1.3333333333333334E-2"/>
    <n v="1.3333333333333334E-2"/>
    <n v="0"/>
    <n v="-1.4210854715202004E-14"/>
    <n v="16"/>
    <s v="BASE DE DATOS"/>
  </r>
  <r>
    <s v="19"/>
    <x v="3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3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3"/>
    <s v="ELOR"/>
    <s v="31078697"/>
    <s v="31078697"/>
    <s v="HI"/>
    <s v="Turbina 1"/>
    <s v="S"/>
    <n v="2.8370000000000002"/>
    <n v="2.6"/>
    <n v="233.93299999999999"/>
    <n v="1000.0410000000001"/>
    <n v="1233.9739999999999"/>
    <n v="19.03"/>
    <n v="669.49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233.9739999999999"/>
    <n v="1.2339739999999999"/>
    <m/>
    <n v="0.23641666666666669"/>
    <n v="0.21666666666666667"/>
    <n v="4.3949999999999996"/>
    <n v="2.2737367544323206E-13"/>
    <n v="20"/>
    <s v="BASE DE DATOS"/>
  </r>
  <r>
    <s v="19"/>
    <x v="3"/>
    <s v="ELOR"/>
    <s v="31078697"/>
    <s v="31078697"/>
    <s v="HI"/>
    <s v="Turbina 2"/>
    <s v="S"/>
    <n v="2.8370000000000002"/>
    <n v="2.6"/>
    <n v="252.72"/>
    <n v="1254.3150000000001"/>
    <n v="1507.0350000000001"/>
    <n v="4.4800000000000004"/>
    <n v="715.18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07.0350000000001"/>
    <n v="1.5070350000000001"/>
    <m/>
    <n v="0.23641666666666669"/>
    <n v="0.21666666666666667"/>
    <n v="4.3949999999999996"/>
    <n v="0"/>
    <n v="20"/>
    <s v="BASE DE DATOS"/>
  </r>
  <r>
    <s v="19"/>
    <x v="3"/>
    <s v="ELOR"/>
    <s v="31078897"/>
    <s v="31078897"/>
    <s v="HI"/>
    <s v="Turbina 1"/>
    <s v="S"/>
    <n v="1.59"/>
    <n v="0"/>
    <n v="0"/>
    <n v="0"/>
    <n v="0"/>
    <n v="0"/>
    <n v="0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0"/>
    <n v="0"/>
    <m/>
    <n v="0.13250000000000001"/>
    <n v="0.12083333333333333"/>
    <n v="2.6850000000000001"/>
    <n v="0"/>
    <n v="20"/>
    <s v="BASE DE DATOS"/>
  </r>
  <r>
    <s v="19"/>
    <x v="3"/>
    <s v="ELOR"/>
    <s v="31078897"/>
    <s v="31078897"/>
    <s v="HI"/>
    <s v="Turbina 2"/>
    <s v="S"/>
    <n v="1.59"/>
    <n v="1.45"/>
    <n v="151.839"/>
    <n v="791.89200000000005"/>
    <n v="943.73099999999999"/>
    <n v="0"/>
    <n v="711.4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43.73099999999999"/>
    <n v="0.94373099999999999"/>
    <m/>
    <n v="0.13250000000000001"/>
    <n v="0.12083333333333333"/>
    <n v="2.6850000000000001"/>
    <n v="0"/>
    <n v="20"/>
    <s v="BASE DE DATOS"/>
  </r>
  <r>
    <s v="19"/>
    <x v="3"/>
    <s v="ELOR"/>
    <s v="31077997"/>
    <s v="31077997"/>
    <s v="HI"/>
    <s v="Turbina 1"/>
    <s v="S"/>
    <n v="1.2529999999999999"/>
    <n v="1.1499999999999999"/>
    <n v="131.98599999999999"/>
    <n v="513.68100000000004"/>
    <n v="645.66700000000003"/>
    <n v="5.4"/>
    <n v="714.4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45.66700000000003"/>
    <n v="0.64566699999999999"/>
    <m/>
    <n v="0.10441666666666666"/>
    <n v="9.5833333333333326E-2"/>
    <n v="4.4630000000000001"/>
    <n v="0"/>
    <n v="20"/>
    <s v="BASE DE DATOS"/>
  </r>
  <r>
    <s v="19"/>
    <x v="3"/>
    <s v="ELOR"/>
    <s v="31077997"/>
    <s v="31077997"/>
    <s v="HI"/>
    <s v="Turbina 2"/>
    <s v="S"/>
    <n v="1.2529999999999999"/>
    <n v="1.1499999999999999"/>
    <n v="127.10899999999999"/>
    <n v="515.79399999999998"/>
    <n v="642.90300000000002"/>
    <n v="5.0999999999999996"/>
    <n v="714.9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42.90300000000002"/>
    <n v="0.642903"/>
    <m/>
    <n v="0.10441666666666666"/>
    <n v="9.5833333333333326E-2"/>
    <n v="4.4630000000000001"/>
    <n v="0"/>
    <n v="20"/>
    <s v="BASE DE DATOS"/>
  </r>
  <r>
    <s v="19"/>
    <x v="3"/>
    <s v="ELOR"/>
    <s v="31077997"/>
    <s v="31077997"/>
    <s v="HI"/>
    <s v="Turbina 3"/>
    <s v="S"/>
    <n v="1.2529999999999999"/>
    <n v="1.1499999999999999"/>
    <n v="78.938999999999993"/>
    <n v="287.27"/>
    <n v="366.209"/>
    <n v="52.9"/>
    <n v="667.01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366.209"/>
    <n v="0.36620900000000001"/>
    <m/>
    <n v="0.10441666666666666"/>
    <n v="9.5833333333333326E-2"/>
    <n v="4.4630000000000001"/>
    <n v="-5.6843418860808015E-14"/>
    <n v="20"/>
    <s v="BASE DE DATOS"/>
  </r>
  <r>
    <s v="19"/>
    <x v="3"/>
    <s v="ELOR"/>
    <s v="31077997"/>
    <s v="31077997"/>
    <s v="HI"/>
    <s v="Turbina 4"/>
    <s v="S"/>
    <n v="1.2529999999999999"/>
    <n v="1.1499999999999999"/>
    <n v="125.068"/>
    <n v="520.34799999999996"/>
    <n v="645.41600000000005"/>
    <n v="7.9"/>
    <n v="714.4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45.41600000000005"/>
    <n v="0.6454160000000001"/>
    <m/>
    <n v="0.10441666666666666"/>
    <n v="9.5833333333333326E-2"/>
    <n v="4.4630000000000001"/>
    <n v="-1.1368683772161603E-13"/>
    <n v="20"/>
    <s v="BASE DE DATOS"/>
  </r>
  <r>
    <s v="19"/>
    <x v="3"/>
    <s v="ELOR"/>
    <s v="41027393"/>
    <s v="41027393"/>
    <s v="HI"/>
    <s v="T-1"/>
    <s v="S"/>
    <n v="0.2"/>
    <n v="0.18"/>
    <n v="19.907"/>
    <n v="95.930999999999997"/>
    <n v="115.83799999999999"/>
    <n v="0"/>
    <n v="682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15.83799999999999"/>
    <n v="0.115838"/>
    <m/>
    <n v="1.6666666666666666E-2"/>
    <n v="1.4999999999999999E-2"/>
    <n v="0.376"/>
    <n v="0"/>
    <n v="20"/>
    <s v="BASE DE DATOS"/>
  </r>
  <r>
    <s v="19"/>
    <x v="3"/>
    <s v="ELOR"/>
    <s v="41027393"/>
    <s v="41027393"/>
    <s v="HI"/>
    <s v="T-2"/>
    <s v="S"/>
    <n v="0.2"/>
    <n v="0.18"/>
    <n v="20.895"/>
    <n v="99.093000000000004"/>
    <n v="119.988"/>
    <n v="0"/>
    <n v="680.4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19.988"/>
    <n v="0.119988"/>
    <m/>
    <n v="1.6666666666666666E-2"/>
    <n v="1.4999999999999999E-2"/>
    <n v="0.376"/>
    <n v="0"/>
    <n v="20"/>
    <s v="BASE DE DATOS"/>
  </r>
  <r>
    <s v="19"/>
    <x v="3"/>
    <s v="ELOR"/>
    <s v="51017302"/>
    <s v="51017302"/>
    <s v="HI"/>
    <s v="Turbina 1"/>
    <s v="S"/>
    <n v="1.4379999999999999"/>
    <n v="1.4"/>
    <n v="59.018999999999998"/>
    <n v="323.48200000000003"/>
    <n v="382.50099999999998"/>
    <n v="0"/>
    <n v="392.14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382.50099999999998"/>
    <n v="0.38250099999999998"/>
    <m/>
    <n v="0.15977777777777777"/>
    <n v="0.15555555555555556"/>
    <n v="2.2429999999999999"/>
    <n v="5.6843418860808015E-14"/>
    <n v="20"/>
    <s v="BASE DE DATOS"/>
  </r>
  <r>
    <s v="19"/>
    <x v="3"/>
    <s v="ELOR"/>
    <s v="31024193"/>
    <s v="31024193"/>
    <s v="HI"/>
    <s v="1"/>
    <s v="S"/>
    <n v="3.3"/>
    <n v="3.3"/>
    <n v="374.07400000000001"/>
    <n v="1566.375"/>
    <n v="1940.4490000000001"/>
    <n v="5"/>
    <n v="659.9"/>
    <n v="1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940.4490000000001"/>
    <n v="1.9404490000000001"/>
    <m/>
    <n v="0.27499999999999997"/>
    <n v="0.27499999999999997"/>
    <n v="8.359"/>
    <n v="0"/>
    <n v="20"/>
    <s v="BASE DE DATOS"/>
  </r>
  <r>
    <s v="19"/>
    <x v="3"/>
    <s v="ELOR"/>
    <s v="31024193"/>
    <s v="31024193"/>
    <s v="HI"/>
    <s v="2"/>
    <s v="S"/>
    <n v="3.3"/>
    <n v="3.3"/>
    <n v="373.89600000000002"/>
    <n v="1280.653"/>
    <n v="1654.549"/>
    <n v="1"/>
    <n v="594.05999999999995"/>
    <n v="1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654.549"/>
    <n v="1.654549"/>
    <m/>
    <n v="0.27499999999999997"/>
    <n v="0.27499999999999997"/>
    <n v="8.359"/>
    <n v="0"/>
    <n v="20"/>
    <s v="BASE DE DATOS"/>
  </r>
  <r>
    <s v="19"/>
    <x v="3"/>
    <s v="ELOR"/>
    <s v="31024193"/>
    <s v="31024193"/>
    <s v="HI"/>
    <s v="3"/>
    <s v="S"/>
    <n v="2.5"/>
    <n v="2"/>
    <n v="200.999"/>
    <n v="719.31399999999996"/>
    <n v="920.31299999999999"/>
    <n v="2"/>
    <n v="677.9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920.31299999999999"/>
    <n v="0.92031299999999994"/>
    <m/>
    <n v="0.20833333333333334"/>
    <n v="0.16666666666666666"/>
    <n v="8.359"/>
    <n v="0"/>
    <n v="20"/>
    <s v="BASE DE DATOS"/>
  </r>
  <r>
    <s v="19"/>
    <x v="3"/>
    <s v="ELOR"/>
    <s v="31024293"/>
    <s v="31024293"/>
    <s v="HI"/>
    <s v="G1"/>
    <s v="N"/>
    <n v="0.4"/>
    <n v="0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3"/>
    <s v="ELOR"/>
    <s v="31024293"/>
    <s v="31024293"/>
    <s v="HI"/>
    <s v="G2"/>
    <s v="S"/>
    <n v="0.4"/>
    <n v="0.25"/>
    <n v="95.933999999999997"/>
    <n v="34.655000000000001"/>
    <n v="130.589"/>
    <n v="5"/>
    <n v="661"/>
    <n v="5.18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130.589"/>
    <n v="0.13058900000000001"/>
    <m/>
    <n v="3.6363636363636369E-2"/>
    <n v="2.2727272727272728E-2"/>
    <n v="0.252"/>
    <n v="0"/>
    <n v="20"/>
    <s v="BASE DE DATOS"/>
  </r>
  <r>
    <s v="19"/>
    <x v="3"/>
    <s v="ELPU"/>
    <s v="51015199"/>
    <s v="51015199"/>
    <s v="HI"/>
    <s v="BOVING 1"/>
    <s v="S"/>
    <n v="1.5"/>
    <n v="1.2"/>
    <n v="136.37200000000001"/>
    <n v="498.34"/>
    <n v="634.71199999999999"/>
    <n v="0"/>
    <n v="691.8"/>
    <n v="28.2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34.71199999999999"/>
    <n v="0.63471199999999994"/>
    <m/>
    <n v="0.125"/>
    <n v="9.9999999999999992E-2"/>
    <n v="3.427"/>
    <n v="0"/>
    <n v="21"/>
    <s v="BASE DE DATOS"/>
  </r>
  <r>
    <s v="19"/>
    <x v="3"/>
    <s v="ELPU"/>
    <s v="51015199"/>
    <s v="51015199"/>
    <s v="HI"/>
    <s v="BOVING 2"/>
    <s v="S"/>
    <n v="1.5"/>
    <n v="1.2"/>
    <n v="154.66800000000001"/>
    <n v="579.33500000000004"/>
    <n v="734.00300000000004"/>
    <n v="0"/>
    <n v="719.22"/>
    <n v="0.78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34.00300000000004"/>
    <n v="0.73400300000000007"/>
    <m/>
    <n v="0.125"/>
    <n v="9.9999999999999992E-2"/>
    <n v="3.427"/>
    <n v="0"/>
    <n v="21"/>
    <s v="BASE DE DATOS"/>
  </r>
  <r>
    <s v="19"/>
    <x v="3"/>
    <s v="ELPU"/>
    <s v="51015199"/>
    <s v="51015199"/>
    <s v="HI"/>
    <s v="HYHC"/>
    <s v="S"/>
    <n v="1.5"/>
    <n v="1.29"/>
    <n v="162.44"/>
    <n v="620.02"/>
    <n v="782.46"/>
    <n v="0"/>
    <n v="680.05"/>
    <n v="39.950000000000003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82.46"/>
    <n v="0.78246000000000004"/>
    <m/>
    <n v="0.125"/>
    <n v="0.1075"/>
    <n v="3.427"/>
    <n v="0"/>
    <n v="21"/>
    <s v="BASE DE DATOS"/>
  </r>
  <r>
    <s v="19"/>
    <x v="3"/>
    <s v="ELC"/>
    <s v="31007793"/>
    <s v="31007793"/>
    <s v="HI"/>
    <s v="G-1"/>
    <s v="S"/>
    <n v="0.63"/>
    <n v="0.56100000000000005"/>
    <n v="28.021999999999998"/>
    <n v="115.708"/>
    <n v="143.72999999999999"/>
    <n v="0"/>
    <n v="379.73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143.72999999999999"/>
    <n v="0.14373"/>
    <m/>
    <n v="5.2499999999999998E-2"/>
    <n v="4.6750000000000007E-2"/>
    <n v="0.92200000000000004"/>
    <n v="0"/>
    <n v="25"/>
    <s v="BASE DE DATOS"/>
  </r>
  <r>
    <s v="19"/>
    <x v="3"/>
    <s v="ELC"/>
    <s v="31007793"/>
    <s v="31007793"/>
    <s v="HI"/>
    <s v="G-2"/>
    <s v="S"/>
    <n v="0.63"/>
    <n v="0.56100000000000005"/>
    <n v="59.927"/>
    <n v="223.50299999999999"/>
    <n v="283.43"/>
    <n v="0"/>
    <n v="650.91999999999996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83.43"/>
    <n v="0.28343000000000002"/>
    <m/>
    <n v="5.2499999999999998E-2"/>
    <n v="4.6750000000000007E-2"/>
    <n v="0.92200000000000004"/>
    <n v="0"/>
    <n v="25"/>
    <s v="BASE DE DATOS"/>
  </r>
  <r>
    <s v="19"/>
    <x v="3"/>
    <s v="ELC"/>
    <s v="31007893"/>
    <s v="31007893"/>
    <s v="HI"/>
    <s v="G-1"/>
    <s v="S"/>
    <n v="0.52"/>
    <n v="0.46"/>
    <n v="51.165999999999997"/>
    <n v="179.98599999999999"/>
    <n v="231.15199999999999"/>
    <n v="0"/>
    <n v="665.97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31.15199999999999"/>
    <n v="0.231152"/>
    <m/>
    <n v="4.3333333333333335E-2"/>
    <n v="3.8333333333333337E-2"/>
    <n v="1"/>
    <n v="0"/>
    <n v="25"/>
    <s v="BASE DE DATOS"/>
  </r>
  <r>
    <s v="19"/>
    <x v="3"/>
    <s v="ELC"/>
    <s v="31007893"/>
    <s v="31007893"/>
    <s v="HI"/>
    <s v="G-2"/>
    <s v="S"/>
    <n v="0.52"/>
    <n v="0.46"/>
    <n v="51.47"/>
    <n v="180.43"/>
    <n v="231.9"/>
    <n v="0"/>
    <n v="681.13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31.9"/>
    <n v="0.2319"/>
    <m/>
    <n v="4.3333333333333335E-2"/>
    <n v="3.8333333333333337E-2"/>
    <n v="1"/>
    <n v="0"/>
    <n v="25"/>
    <s v="BASE DE DATOS"/>
  </r>
  <r>
    <s v="19"/>
    <x v="3"/>
    <s v="ELC"/>
    <s v="31007993"/>
    <s v="31007993"/>
    <s v="HI"/>
    <s v="G-1"/>
    <s v="S"/>
    <n v="0.25"/>
    <n v="0.25"/>
    <n v="0"/>
    <n v="0"/>
    <n v="0"/>
    <n v="0"/>
    <n v="0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0"/>
    <n v="0"/>
    <m/>
    <n v="2.0833333333333332E-2"/>
    <n v="2.0833333333333332E-2"/>
    <n v="0.26100000000000001"/>
    <n v="0"/>
    <n v="25"/>
    <s v="BASE DE DATOS"/>
  </r>
  <r>
    <s v="19"/>
    <x v="3"/>
    <s v="ELC"/>
    <s v="31008493"/>
    <s v="31008493"/>
    <s v="HI"/>
    <s v="G-1"/>
    <s v="S"/>
    <n v="1.92"/>
    <n v="1.675"/>
    <n v="239.87299999999999"/>
    <n v="887.03499999999997"/>
    <n v="1126.9079999999999"/>
    <n v="0"/>
    <n v="701.28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1126.9079999999999"/>
    <n v="1.1269079999999998"/>
    <m/>
    <n v="0.16"/>
    <n v="0.13958333333333334"/>
    <n v="2.84"/>
    <n v="0"/>
    <n v="25"/>
    <s v="BASE DE DATOS"/>
  </r>
  <r>
    <s v="19"/>
    <x v="3"/>
    <s v="ELC"/>
    <s v="31008493"/>
    <s v="31008493"/>
    <s v="HI"/>
    <s v="G-2"/>
    <s v="S"/>
    <n v="1.92"/>
    <n v="1.675"/>
    <n v="0"/>
    <n v="0"/>
    <n v="0"/>
    <n v="0"/>
    <n v="0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0"/>
    <n v="0"/>
    <m/>
    <n v="0.16"/>
    <n v="0.13958333333333334"/>
    <n v="2.84"/>
    <n v="0"/>
    <n v="25"/>
    <s v="BASE DE DATOS"/>
  </r>
  <r>
    <s v="19"/>
    <x v="3"/>
    <s v="ELC"/>
    <s v="31008893"/>
    <s v="31008893"/>
    <s v="HI"/>
    <s v="G-1"/>
    <s v="S"/>
    <n v="1.46"/>
    <n v="1.34"/>
    <n v="187.435"/>
    <n v="708.18499999999995"/>
    <n v="895.62"/>
    <n v="0"/>
    <n v="717.08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895.62"/>
    <n v="0.89561999999999997"/>
    <m/>
    <n v="0.12166666666666666"/>
    <n v="0.11166666666666668"/>
    <n v="1.331"/>
    <n v="-1.1368683772161603E-13"/>
    <n v="25"/>
    <s v="BASE DE DATOS"/>
  </r>
  <r>
    <s v="19"/>
    <x v="3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3"/>
    <s v="ELC"/>
    <s v="31009293"/>
    <s v="31009293"/>
    <s v="HI"/>
    <s v="G-2"/>
    <s v="S"/>
    <n v="0.28000000000000003"/>
    <n v="0.28000000000000003"/>
    <n v="0"/>
    <n v="0"/>
    <n v="0"/>
    <n v="0"/>
    <n v="0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2.3333333333333334E-2"/>
    <n v="0.25600000000000001"/>
    <n v="0"/>
    <n v="25"/>
    <s v="BASE DE DATOS"/>
  </r>
  <r>
    <s v="19"/>
    <x v="3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3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3"/>
    <s v="ELC"/>
    <s v="31036294"/>
    <s v="31036294"/>
    <s v="HI"/>
    <s v="G-1"/>
    <s v="S"/>
    <n v="0.45"/>
    <n v="0.45"/>
    <n v="64.808000000000007"/>
    <n v="245.50299999999999"/>
    <n v="310.31099999999998"/>
    <n v="0"/>
    <n v="719.78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10.31099999999998"/>
    <n v="0.310311"/>
    <m/>
    <n v="3.7499999999999999E-2"/>
    <n v="3.7499999999999999E-2"/>
    <n v="0.89300000000000002"/>
    <n v="0"/>
    <n v="25"/>
    <s v="BASE DE DATOS"/>
  </r>
  <r>
    <s v="19"/>
    <x v="3"/>
    <s v="ELC"/>
    <s v="31036294"/>
    <s v="31036294"/>
    <s v="HI"/>
    <s v="G-2"/>
    <s v="S"/>
    <n v="0.45"/>
    <n v="0.45"/>
    <n v="64.730999999999995"/>
    <n v="245.21299999999999"/>
    <n v="309.94400000000002"/>
    <n v="0"/>
    <n v="719.95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09.94400000000002"/>
    <n v="0.309944"/>
    <m/>
    <n v="3.7499999999999999E-2"/>
    <n v="3.7499999999999999E-2"/>
    <n v="0.89300000000000002"/>
    <n v="-5.6843418860808015E-14"/>
    <n v="25"/>
    <s v="BASE DE DATOS"/>
  </r>
  <r>
    <s v="19"/>
    <x v="3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3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3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3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3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3"/>
    <s v="ELC"/>
    <s v="41114801"/>
    <s v="41114801"/>
    <s v="HI"/>
    <s v="G-3"/>
    <s v="S"/>
    <n v="0.1"/>
    <n v="9.8000000000000004E-2"/>
    <n v="0"/>
    <n v="0"/>
    <n v="0"/>
    <n v="0"/>
    <n v="0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8.3333333333333332E-3"/>
    <n v="8.1666666666666676E-3"/>
    <n v="0.253"/>
    <n v="0"/>
    <n v="25"/>
    <s v="BASE DE DATOS"/>
  </r>
  <r>
    <s v="19"/>
    <x v="3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3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3"/>
    <s v="ELC"/>
    <s v="51010097"/>
    <s v="51010097"/>
    <s v="HI"/>
    <s v="G-1"/>
    <s v="S"/>
    <n v="1.6"/>
    <n v="1.6"/>
    <n v="234.59700000000001"/>
    <n v="891.02099999999996"/>
    <n v="1125.6179999999999"/>
    <n v="0"/>
    <n v="712.33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25.6179999999999"/>
    <n v="1.125618"/>
    <m/>
    <n v="0.13333333333333333"/>
    <n v="0.13333333333333333"/>
    <n v="6.4489999999999998"/>
    <n v="0"/>
    <n v="25"/>
    <s v="BASE DE DATOS"/>
  </r>
  <r>
    <s v="19"/>
    <x v="3"/>
    <s v="ELC"/>
    <s v="51010097"/>
    <s v="51010097"/>
    <s v="HI"/>
    <s v="G-2"/>
    <s v="S"/>
    <n v="1.6"/>
    <n v="1.6"/>
    <n v="230.06700000000001"/>
    <n v="872.36599999999999"/>
    <n v="1102.433"/>
    <n v="0"/>
    <n v="712.1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02.433"/>
    <n v="1.102433"/>
    <m/>
    <n v="0.13333333333333333"/>
    <n v="0.13333333333333333"/>
    <n v="6.4489999999999998"/>
    <n v="0"/>
    <n v="25"/>
    <s v="BASE DE DATOS"/>
  </r>
  <r>
    <s v="19"/>
    <x v="3"/>
    <s v="ELC"/>
    <s v="51010097"/>
    <s v="51010097"/>
    <s v="HI"/>
    <s v="G-3"/>
    <s v="S"/>
    <n v="2"/>
    <n v="2"/>
    <n v="116.374"/>
    <n v="467.99599999999998"/>
    <n v="584.37"/>
    <n v="0"/>
    <n v="481.2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584.37"/>
    <n v="0.58437000000000006"/>
    <m/>
    <n v="0.16666666666666666"/>
    <n v="0.16666666666666666"/>
    <n v="6.4489999999999998"/>
    <n v="0"/>
    <n v="25"/>
    <s v="BASE DE DATOS"/>
  </r>
  <r>
    <s v="19"/>
    <x v="3"/>
    <s v="ELC"/>
    <s v="51010097"/>
    <s v="51010097"/>
    <s v="HI"/>
    <s v="G-4"/>
    <s v="S"/>
    <n v="2"/>
    <n v="2"/>
    <n v="168.23400000000001"/>
    <n v="604.02800000000002"/>
    <n v="772.26199999999994"/>
    <n v="0"/>
    <n v="573.75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772.26199999999994"/>
    <n v="0.77226199999999989"/>
    <m/>
    <n v="0.16666666666666666"/>
    <n v="0.16666666666666666"/>
    <n v="6.4489999999999998"/>
    <n v="1.1368683772161603E-13"/>
    <n v="25"/>
    <s v="BASE DE DATOS"/>
  </r>
  <r>
    <s v="19"/>
    <x v="3"/>
    <s v="ELC"/>
    <s v="51010797"/>
    <s v="51010797"/>
    <s v="HI"/>
    <s v="G-1"/>
    <s v="S"/>
    <n v="0.76800000000000002"/>
    <n v="0.59499999999999997"/>
    <n v="0"/>
    <n v="0"/>
    <n v="0"/>
    <n v="0"/>
    <n v="0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0"/>
    <n v="0"/>
    <m/>
    <n v="6.4000000000000001E-2"/>
    <n v="4.9583333333333333E-2"/>
    <n v="1.4690000000000001"/>
    <n v="0"/>
    <n v="25"/>
    <s v="BASE DE DATOS"/>
  </r>
  <r>
    <s v="19"/>
    <x v="3"/>
    <s v="ELC"/>
    <s v="51010797"/>
    <s v="51010797"/>
    <s v="HI"/>
    <s v="G-2"/>
    <s v="S"/>
    <n v="0.76800000000000002"/>
    <n v="0.59499999999999997"/>
    <n v="83.256"/>
    <n v="43.677999999999997"/>
    <n v="126.934"/>
    <n v="0"/>
    <n v="207.15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126.934"/>
    <n v="0.12693399999999999"/>
    <m/>
    <n v="6.4000000000000001E-2"/>
    <n v="4.9583333333333333E-2"/>
    <n v="1.4690000000000001"/>
    <n v="0"/>
    <n v="25"/>
    <s v="BASE DE DATOS"/>
  </r>
  <r>
    <s v="19"/>
    <x v="3"/>
    <s v="ELC"/>
    <s v="PP000194"/>
    <s v="PP000194"/>
    <s v="HI"/>
    <s v="G-1"/>
    <s v="S"/>
    <n v="0.22"/>
    <n v="0.22"/>
    <n v="0"/>
    <n v="0"/>
    <n v="0"/>
    <n v="0"/>
    <n v="0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0"/>
    <n v="0"/>
    <m/>
    <n v="1.8333333333333333E-2"/>
    <n v="1.8333333333333333E-2"/>
    <n v="0.19600000000000001"/>
    <n v="0"/>
    <n v="25"/>
    <s v="BASE DE DATOS"/>
  </r>
  <r>
    <s v="19"/>
    <x v="3"/>
    <s v="ELC"/>
    <s v="PP000694"/>
    <s v="PP000694"/>
    <s v="HI"/>
    <s v="G-1"/>
    <s v="S"/>
    <n v="0.11"/>
    <n v="0.11"/>
    <n v="0"/>
    <n v="0"/>
    <n v="0"/>
    <n v="0"/>
    <n v="0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3"/>
    <s v="ELC"/>
    <s v="PP000694"/>
    <s v="PP000694"/>
    <s v="HI"/>
    <s v="G-2"/>
    <s v="S"/>
    <n v="0.11"/>
    <n v="0.11"/>
    <n v="0"/>
    <n v="0"/>
    <n v="0"/>
    <n v="0"/>
    <n v="0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3"/>
    <s v="ELSE"/>
    <s v="33008600"/>
    <s v="33008600"/>
    <s v="HI"/>
    <s v="Grupo 3"/>
    <s v="S"/>
    <n v="0.42"/>
    <n v="0.4"/>
    <n v="60.436"/>
    <n v="229.65799999999999"/>
    <n v="290.09399999999999"/>
    <n v="0"/>
    <n v="718"/>
    <n v="2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90.09399999999999"/>
    <n v="0.29009400000000002"/>
    <m/>
    <n v="3.6666666666666667E-2"/>
    <n v="3.3333333333333333E-2"/>
    <n v="1.5549999999999999"/>
    <n v="0"/>
    <n v="22"/>
    <s v="BASE DE DATOS"/>
  </r>
  <r>
    <s v="19"/>
    <x v="3"/>
    <s v="ELSE"/>
    <s v="33009600"/>
    <s v="33009600"/>
    <s v="HI"/>
    <s v="Francis I"/>
    <s v="S"/>
    <n v="0.2"/>
    <n v="0.2"/>
    <n v="23.306000000000001"/>
    <n v="88.561000000000007"/>
    <n v="111.867"/>
    <n v="10"/>
    <n v="677"/>
    <n v="33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11.867"/>
    <n v="0.11186700000000001"/>
    <m/>
    <n v="1.6666666666666666E-2"/>
    <n v="1.6666666666666666E-2"/>
    <n v="0.38200000000000001"/>
    <n v="0"/>
    <n v="22"/>
    <s v="BASE DE DATOS"/>
  </r>
  <r>
    <s v="19"/>
    <x v="3"/>
    <s v="ELSE"/>
    <s v="33009600"/>
    <s v="33009600"/>
    <s v="HI"/>
    <s v="Francis II"/>
    <s v="S"/>
    <n v="0.2"/>
    <n v="0.2"/>
    <n v="25.369"/>
    <n v="96.400999999999996"/>
    <n v="121.77"/>
    <n v="10"/>
    <n v="709"/>
    <n v="1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1.77"/>
    <n v="0.12176999999999999"/>
    <m/>
    <n v="1.6666666666666666E-2"/>
    <n v="1.6666666666666666E-2"/>
    <n v="0.38200000000000001"/>
    <n v="0"/>
    <n v="22"/>
    <s v="BASE DE DATOS"/>
  </r>
  <r>
    <s v="19"/>
    <x v="3"/>
    <s v="ELSE"/>
    <s v="33010600"/>
    <s v="33010600"/>
    <s v="HI"/>
    <s v="Pelton"/>
    <s v="S"/>
    <n v="1.6"/>
    <n v="1.5"/>
    <n v="88.31"/>
    <n v="335.57900000000001"/>
    <n v="423.88900000000001"/>
    <n v="0"/>
    <n v="719.25"/>
    <n v="0.75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23.88900000000001"/>
    <n v="0.42388900000000002"/>
    <m/>
    <n v="0.13333333333333333"/>
    <n v="0.125"/>
    <n v="3.05"/>
    <n v="0"/>
    <n v="22"/>
    <s v="BASE DE DATOS"/>
  </r>
  <r>
    <s v="19"/>
    <x v="3"/>
    <s v="ELSE"/>
    <s v="33010600"/>
    <s v="33010600"/>
    <s v="HI"/>
    <s v="Pelton 2"/>
    <s v="S"/>
    <n v="1.6"/>
    <n v="1.5"/>
    <n v="223.04900000000001"/>
    <n v="847.58799999999997"/>
    <n v="1070.6369999999999"/>
    <n v="0"/>
    <n v="718.5"/>
    <n v="1.5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1070.6369999999999"/>
    <n v="1.0706369999999998"/>
    <m/>
    <n v="0.13333333333333333"/>
    <n v="0.125"/>
    <n v="3.05"/>
    <n v="0"/>
    <n v="22"/>
    <s v="BASE DE DATOS"/>
  </r>
  <r>
    <s v="19"/>
    <x v="3"/>
    <s v="ELSE"/>
    <s v="51016902"/>
    <s v="51016902"/>
    <s v="HI"/>
    <s v="Francis I"/>
    <s v="S"/>
    <n v="0.11"/>
    <n v="0.1"/>
    <n v="13.021000000000001"/>
    <n v="49.481000000000002"/>
    <n v="62.502000000000002"/>
    <n v="0"/>
    <n v="711.5"/>
    <n v="8.5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62.502000000000002"/>
    <n v="6.2502000000000002E-2"/>
    <m/>
    <n v="9.1666666666666667E-3"/>
    <n v="8.3333333333333332E-3"/>
    <n v="0.22"/>
    <n v="0"/>
    <n v="22"/>
    <s v="BASE DE DATOS"/>
  </r>
  <r>
    <s v="19"/>
    <x v="3"/>
    <s v="ELSE"/>
    <s v="51016902"/>
    <s v="51016902"/>
    <s v="HI"/>
    <s v="Francis II"/>
    <s v="S"/>
    <n v="0.12"/>
    <n v="0.1"/>
    <n v="17.451000000000001"/>
    <n v="66.313999999999993"/>
    <n v="83.765000000000001"/>
    <n v="0"/>
    <n v="715.75"/>
    <n v="4.2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83.765000000000001"/>
    <n v="8.3765000000000006E-2"/>
    <m/>
    <n v="0.01"/>
    <n v="8.3333333333333332E-3"/>
    <n v="0.22"/>
    <n v="-1.4210854715202004E-14"/>
    <n v="22"/>
    <s v="BASE DE DATOS"/>
  </r>
  <r>
    <s v="19"/>
    <x v="3"/>
    <s v="ELSE"/>
    <s v="00400000"/>
    <s v="00400000"/>
    <s v="HI"/>
    <s v="Grupo 1"/>
    <s v="S"/>
    <n v="0.31"/>
    <n v="0.28999999999999998"/>
    <n v="37.006"/>
    <n v="140.624"/>
    <n v="177.63"/>
    <n v="0"/>
    <n v="709.5"/>
    <n v="10.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7.63"/>
    <n v="0.17762999999999998"/>
    <m/>
    <n v="2.5833333333333333E-2"/>
    <n v="2.4166666666666666E-2"/>
    <n v="1.1599999999999999"/>
    <n v="0"/>
    <n v="22"/>
    <s v="BASE DE DATOS"/>
  </r>
  <r>
    <s v="19"/>
    <x v="3"/>
    <s v="ELSE"/>
    <s v="00400000"/>
    <s v="00400000"/>
    <s v="HI"/>
    <s v="Grupo 2"/>
    <s v="S"/>
    <n v="0.31"/>
    <n v="0.27"/>
    <n v="32.962000000000003"/>
    <n v="125.254"/>
    <n v="158.21600000000001"/>
    <n v="0"/>
    <n v="709.5"/>
    <n v="10.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58.21600000000001"/>
    <n v="0.158216"/>
    <m/>
    <n v="2.5833333333333333E-2"/>
    <n v="2.2500000000000003E-2"/>
    <n v="1.1599999999999999"/>
    <n v="0"/>
    <n v="22"/>
    <s v="BASE DE DATOS"/>
  </r>
  <r>
    <s v="19"/>
    <x v="3"/>
    <s v="ELSE"/>
    <s v="00400000"/>
    <s v="00400000"/>
    <s v="HI"/>
    <s v="Grupo 3"/>
    <s v="S"/>
    <n v="0.41"/>
    <n v="0.41"/>
    <n v="61.036999999999999"/>
    <n v="231.941"/>
    <n v="292.97800000000001"/>
    <n v="0"/>
    <n v="711.5"/>
    <n v="8.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92.97800000000001"/>
    <n v="0.29297800000000002"/>
    <m/>
    <n v="3.4999999999999996E-2"/>
    <n v="3.4166666666666665E-2"/>
    <n v="1.1599999999999999"/>
    <n v="0"/>
    <n v="22"/>
    <s v="BASE DE DATOS"/>
  </r>
  <r>
    <s v="19"/>
    <x v="3"/>
    <s v="ELSE"/>
    <s v="51013098"/>
    <s v="51013098"/>
    <s v="HI"/>
    <s v="Grupo 1"/>
    <s v="S"/>
    <n v="0.5"/>
    <n v="0.5"/>
    <n v="64.673000000000002"/>
    <n v="245.75800000000001"/>
    <n v="310.43099999999998"/>
    <n v="0"/>
    <n v="709.75"/>
    <n v="10.2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0.43099999999998"/>
    <n v="0.31043099999999996"/>
    <m/>
    <n v="4.1666666666666664E-2"/>
    <n v="4.1666666666666664E-2"/>
    <n v="1.49"/>
    <n v="5.6843418860808015E-14"/>
    <n v="22"/>
    <s v="BASE DE DATOS"/>
  </r>
  <r>
    <s v="19"/>
    <x v="3"/>
    <s v="ELSE"/>
    <s v="51013098"/>
    <s v="51013098"/>
    <s v="HI"/>
    <s v="Grupo 2"/>
    <s v="S"/>
    <n v="0.5"/>
    <n v="0.5"/>
    <n v="71.754000000000005"/>
    <n v="272.66399999999999"/>
    <n v="344.41800000000001"/>
    <n v="0"/>
    <n v="716.5"/>
    <n v="3.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44.41800000000001"/>
    <n v="0.344418"/>
    <m/>
    <n v="4.1666666666666664E-2"/>
    <n v="4.1666666666666664E-2"/>
    <n v="1.49"/>
    <n v="0"/>
    <n v="22"/>
    <s v="BASE DE DATOS"/>
  </r>
  <r>
    <s v="19"/>
    <x v="3"/>
    <s v="ELSE"/>
    <s v="51013098"/>
    <s v="51013098"/>
    <s v="HI"/>
    <s v="Grupo 3"/>
    <s v="S"/>
    <n v="0.5"/>
    <n v="0.4"/>
    <n v="17.186"/>
    <n v="65.305999999999997"/>
    <n v="82.492000000000004"/>
    <n v="0"/>
    <n v="391.5"/>
    <n v="328.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82.492000000000004"/>
    <n v="8.249200000000001E-2"/>
    <m/>
    <n v="4.1666666666666664E-2"/>
    <n v="3.3333333333333333E-2"/>
    <n v="1.49"/>
    <n v="-1.4210854715202004E-14"/>
    <n v="22"/>
    <s v="BASE DE DATOS"/>
  </r>
  <r>
    <s v="19"/>
    <x v="3"/>
    <s v="ELSE"/>
    <s v="33006600"/>
    <s v="33006600"/>
    <s v="HI"/>
    <s v="Grupo 1"/>
    <s v="S"/>
    <n v="0.16"/>
    <n v="0.13"/>
    <n v="19.251000000000001"/>
    <n v="73.155000000000001"/>
    <n v="92.406000000000006"/>
    <n v="0"/>
    <n v="718"/>
    <n v="2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92.406000000000006"/>
    <n v="9.2406000000000002E-2"/>
    <m/>
    <n v="1.3333333333333334E-2"/>
    <n v="1.1666666666666667E-2"/>
    <n v="0.63100000000000001"/>
    <n v="0"/>
    <n v="22"/>
    <s v="BASE DE DATOS"/>
  </r>
  <r>
    <s v="19"/>
    <x v="3"/>
    <s v="ELSE"/>
    <s v="33006600"/>
    <s v="33006600"/>
    <s v="HI"/>
    <s v="Grupo 2"/>
    <s v="S"/>
    <n v="0.42"/>
    <n v="0.41"/>
    <n v="57.289000000000001"/>
    <n v="217.69900000000001"/>
    <n v="274.988"/>
    <n v="0"/>
    <n v="715.75"/>
    <n v="4.2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74.988"/>
    <n v="0.27498800000000001"/>
    <m/>
    <n v="3.4999999999999996E-2"/>
    <n v="3.4166666666666665E-2"/>
    <n v="0.63100000000000001"/>
    <n v="0"/>
    <n v="22"/>
    <s v="BASE DE DATOS"/>
  </r>
  <r>
    <s v="19"/>
    <x v="3"/>
    <s v="ELSE"/>
    <s v="33007600"/>
    <s v="33007600"/>
    <s v="HI"/>
    <s v="Grupo 1"/>
    <s v="S"/>
    <n v="0.97"/>
    <n v="0.95"/>
    <n v="124.13"/>
    <n v="471.69299999999998"/>
    <n v="595.82299999999998"/>
    <n v="0"/>
    <n v="662"/>
    <n v="58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595.82299999999998"/>
    <n v="0.59582299999999999"/>
    <m/>
    <n v="8.0833333333333326E-2"/>
    <n v="7.9166666666666663E-2"/>
    <n v="1.92"/>
    <n v="0"/>
    <n v="22"/>
    <s v="BASE DE DATOS"/>
  </r>
  <r>
    <s v="19"/>
    <x v="3"/>
    <s v="ELSE"/>
    <s v="33007600"/>
    <s v="33007600"/>
    <s v="HI"/>
    <s v="Grupo 2"/>
    <s v="S"/>
    <n v="0.97"/>
    <n v="0.95"/>
    <n v="131.68700000000001"/>
    <n v="500.41"/>
    <n v="632.09699999999998"/>
    <n v="0"/>
    <n v="699.5"/>
    <n v="20.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32.09699999999998"/>
    <n v="0.63209700000000002"/>
    <m/>
    <n v="8.0833333333333326E-2"/>
    <n v="7.9166666666666663E-2"/>
    <n v="1.92"/>
    <n v="0"/>
    <n v="22"/>
    <s v="BASE DE DATOS"/>
  </r>
  <r>
    <s v="19"/>
    <x v="3"/>
    <s v="ELSE"/>
    <s v="33008600"/>
    <s v="33008600"/>
    <s v="HI"/>
    <s v="Grupo 1"/>
    <s v="S"/>
    <n v="0.59"/>
    <n v="0.55000000000000004"/>
    <n v="82.751000000000005"/>
    <n v="314.45400000000001"/>
    <n v="397.20499999999998"/>
    <n v="0"/>
    <n v="718.5"/>
    <n v="1.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97.20499999999998"/>
    <n v="0.39720499999999997"/>
    <m/>
    <n v="4.9166666666666664E-2"/>
    <n v="4.5833333333333337E-2"/>
    <n v="1.5549999999999999"/>
    <n v="5.6843418860808015E-14"/>
    <n v="22"/>
    <s v="BASE DE DATOS"/>
  </r>
  <r>
    <s v="19"/>
    <x v="3"/>
    <s v="ELSE"/>
    <s v="33008600"/>
    <s v="33008600"/>
    <s v="HI"/>
    <s v="Grupo 2"/>
    <s v="S"/>
    <n v="0.59"/>
    <n v="0.52"/>
    <n v="82.441999999999993"/>
    <n v="313.28100000000001"/>
    <n v="395.72300000000001"/>
    <n v="0"/>
    <n v="719.75"/>
    <n v="0.25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95.72300000000001"/>
    <n v="0.39572299999999999"/>
    <m/>
    <n v="4.9166666666666664E-2"/>
    <n v="4.3333333333333335E-2"/>
    <n v="1.5549999999999999"/>
    <n v="0"/>
    <n v="22"/>
    <s v="BASE DE DATOS"/>
  </r>
  <r>
    <s v="19"/>
    <x v="3"/>
    <s v="UCAYAL"/>
    <s v="33031200"/>
    <s v="33031200"/>
    <s v="HI"/>
    <s v="Grupo 1"/>
    <s v="S"/>
    <n v="0.24"/>
    <n v="0.23"/>
    <n v="39.676000000000002"/>
    <n v="119.232"/>
    <n v="158.90799999999999"/>
    <n v="0"/>
    <n v="657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58.90799999999999"/>
    <n v="0.15890799999999999"/>
    <m/>
    <n v="0.02"/>
    <n v="1.9166666666666669E-2"/>
    <n v="0.46"/>
    <n v="2.8421709430404007E-14"/>
    <n v="23"/>
    <s v="BASE DE DATOS"/>
  </r>
  <r>
    <s v="19"/>
    <x v="3"/>
    <s v="UCAYAL"/>
    <s v="33031200"/>
    <s v="33031200"/>
    <s v="HI"/>
    <s v="Grupo 2"/>
    <s v="S"/>
    <n v="0.13"/>
    <n v="0.12"/>
    <n v="3.4089999999999998"/>
    <n v="12.087"/>
    <n v="15.496"/>
    <n v="0"/>
    <n v="284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5.496"/>
    <n v="1.5496000000000001E-2"/>
    <m/>
    <n v="1.0833333333333334E-2"/>
    <n v="0.01"/>
    <n v="0.46"/>
    <n v="-1.7763568394002505E-15"/>
    <n v="23"/>
    <s v="BASE DE DATOS"/>
  </r>
  <r>
    <s v="19"/>
    <x v="3"/>
    <s v="UCAYAL"/>
    <s v="33031200"/>
    <s v="33031200"/>
    <s v="HI"/>
    <s v="Grupo 3"/>
    <s v="S"/>
    <n v="0.5"/>
    <n v="0.48"/>
    <n v="90.611999999999995"/>
    <n v="205.244"/>
    <n v="295.85599999999999"/>
    <n v="0"/>
    <n v="547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95.85599999999999"/>
    <n v="0.29585600000000001"/>
    <m/>
    <n v="4.1666666666666664E-2"/>
    <n v="0.04"/>
    <n v="0.46"/>
    <n v="0"/>
    <n v="23"/>
    <s v="BASE DE DATOS"/>
  </r>
  <r>
    <s v="19"/>
    <x v="3"/>
    <s v="ELNM"/>
    <s v="51023714"/>
    <s v="51023714"/>
    <s v="HI"/>
    <s v="G-1"/>
    <s v="S"/>
    <n v="7.0000000000000007E-2"/>
    <n v="7.0000000000000007E-2"/>
    <n v="8.5839999999999996"/>
    <n v="32.618000000000002"/>
    <n v="41.201999999999998"/>
    <n v="0"/>
    <n v="713.46"/>
    <n v="3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1.201999999999998"/>
    <n v="4.1201999999999996E-2"/>
    <m/>
    <n v="7.000000000000001E-3"/>
    <n v="7.000000000000001E-3"/>
    <n v="0.14299999999999999"/>
    <n v="0"/>
    <n v="55"/>
    <s v="BASE DE DATOS"/>
  </r>
  <r>
    <s v="19"/>
    <x v="3"/>
    <s v="ELNM"/>
    <s v="51023714"/>
    <s v="51023714"/>
    <s v="HI"/>
    <s v="G-2"/>
    <s v="S"/>
    <n v="7.4999999999999997E-2"/>
    <n v="7.4999999999999997E-2"/>
    <n v="9.6609999999999996"/>
    <n v="36.713000000000001"/>
    <n v="46.374000000000002"/>
    <n v="0"/>
    <n v="713.5"/>
    <n v="3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6.374000000000002"/>
    <n v="4.6374000000000005E-2"/>
    <m/>
    <n v="6.2499999999999995E-3"/>
    <n v="6.2499999999999995E-3"/>
    <n v="0.14299999999999999"/>
    <n v="0"/>
    <n v="55"/>
    <s v="BASE DE DATOS"/>
  </r>
  <r>
    <s v="19"/>
    <x v="3"/>
    <s v="ELNM"/>
    <s v="51001796"/>
    <s v="51001796"/>
    <s v="HI"/>
    <s v="Grupo 1"/>
    <s v="S"/>
    <n v="0.55000000000000004"/>
    <n v="0.52"/>
    <n v="13.92"/>
    <n v="52.895000000000003"/>
    <n v="66.814999999999998"/>
    <n v="0"/>
    <n v="164.4"/>
    <n v="5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66.814999999999998"/>
    <n v="6.6814999999999999E-2"/>
    <m/>
    <n v="0.05"/>
    <n v="4.7272727272727272E-2"/>
    <n v="1.39"/>
    <n v="0"/>
    <n v="55"/>
    <s v="BASE DE DATOS"/>
  </r>
  <r>
    <s v="19"/>
    <x v="3"/>
    <s v="ELNM"/>
    <s v="51001796"/>
    <s v="51001796"/>
    <s v="HI"/>
    <s v="Grupo 2"/>
    <s v="S"/>
    <n v="0.55000000000000004"/>
    <n v="0.52"/>
    <n v="8.67"/>
    <n v="32.948"/>
    <n v="41.618000000000002"/>
    <n v="0"/>
    <n v="645.30999999999995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41.618000000000002"/>
    <n v="4.1618000000000002E-2"/>
    <m/>
    <n v="0.05"/>
    <n v="4.7272727272727272E-2"/>
    <n v="1.39"/>
    <n v="0"/>
    <n v="55"/>
    <s v="BASE DE DATOS"/>
  </r>
  <r>
    <s v="19"/>
    <x v="3"/>
    <s v="ELNM"/>
    <s v="31017393"/>
    <s v="31017393"/>
    <s v="HI"/>
    <s v="Grupo U.Gen.2"/>
    <s v="S"/>
    <n v="0.31"/>
    <n v="0.26"/>
    <n v="34.515000000000001"/>
    <n v="131.15700000000001"/>
    <n v="165.672"/>
    <n v="0"/>
    <n v="629.27"/>
    <n v="3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165.672"/>
    <n v="0.16567199999999999"/>
    <m/>
    <n v="3.875E-2"/>
    <n v="3.2500000000000001E-2"/>
    <n v="0.502"/>
    <n v="2.8421709430404007E-14"/>
    <n v="55"/>
    <s v="BASE DE DATOS"/>
  </r>
  <r>
    <s v="19"/>
    <x v="3"/>
    <s v="ELNM"/>
    <s v="41046494"/>
    <s v="41046494"/>
    <s v="HI"/>
    <s v="Grupo U.Gen 2"/>
    <s v="S"/>
    <n v="0.2"/>
    <n v="0.19500000000000001"/>
    <n v="11.58"/>
    <n v="54.67"/>
    <n v="66.25"/>
    <n v="0"/>
    <n v="654.4500000000000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66.25"/>
    <n v="6.6250000000000003E-2"/>
    <m/>
    <n v="1.6666666666666666E-2"/>
    <n v="1.6250000000000001E-2"/>
    <n v="0.91"/>
    <n v="0"/>
    <n v="55"/>
    <s v="BASE DE DATOS"/>
  </r>
  <r>
    <s v="19"/>
    <x v="3"/>
    <s v="ELNM"/>
    <s v="41046494"/>
    <s v="41046494"/>
    <s v="HI"/>
    <s v="Sulzer 1"/>
    <s v="S"/>
    <n v="0.81"/>
    <n v="0.78"/>
    <n v="57.28"/>
    <n v="134.76"/>
    <n v="192.04"/>
    <n v="0"/>
    <n v="719.1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92.04"/>
    <n v="0.19203999999999999"/>
    <m/>
    <n v="6.7500000000000004E-2"/>
    <n v="6.5000000000000002E-2"/>
    <n v="0.91"/>
    <n v="0"/>
    <n v="55"/>
    <s v="BASE DE DATOS"/>
  </r>
  <r>
    <s v="19"/>
    <x v="3"/>
    <s v="ELNM"/>
    <s v="31017493"/>
    <s v="31017493"/>
    <s v="HI"/>
    <s v="GRUPO 1"/>
    <s v="S"/>
    <n v="1.54"/>
    <n v="1.4970000000000001"/>
    <n v="159.68"/>
    <n v="797.53"/>
    <n v="957.21"/>
    <n v="0"/>
    <n v="720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957.21"/>
    <n v="0.95721000000000001"/>
    <m/>
    <n v="0.154"/>
    <n v="0.1497"/>
    <n v="2.9550000000000001"/>
    <n v="0"/>
    <n v="55"/>
    <s v="BASE DE DATOS"/>
  </r>
  <r>
    <s v="19"/>
    <x v="3"/>
    <s v="ELNM"/>
    <s v="31017493"/>
    <s v="31017493"/>
    <s v="HI"/>
    <s v="Grupo 2"/>
    <s v="S"/>
    <n v="1.5"/>
    <n v="1.4"/>
    <n v="116.43"/>
    <n v="577.54999999999995"/>
    <n v="693.98"/>
    <n v="0"/>
    <n v="720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693.98"/>
    <n v="0.69398000000000004"/>
    <m/>
    <n v="0.125"/>
    <n v="0.11666666666666665"/>
    <n v="2.9550000000000001"/>
    <n v="0"/>
    <n v="55"/>
    <s v="BASE DE DATOS"/>
  </r>
  <r>
    <s v="19"/>
    <x v="3"/>
    <s v="ELNM"/>
    <s v="41046094"/>
    <s v="41046094"/>
    <s v="HI"/>
    <s v="Ansaldo 1"/>
    <s v="S"/>
    <n v="0.55000000000000004"/>
    <n v="0.5"/>
    <n v="14.768000000000001"/>
    <n v="59.072000000000003"/>
    <n v="73.84"/>
    <n v="0"/>
    <n v="164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73.84"/>
    <n v="7.3840000000000003E-2"/>
    <m/>
    <n v="0.05"/>
    <n v="4.5454545454545456E-2"/>
    <n v="0.95099999999999996"/>
    <n v="0"/>
    <n v="55"/>
    <s v="BASE DE DATOS"/>
  </r>
  <r>
    <s v="19"/>
    <x v="3"/>
    <s v="ELNM"/>
    <s v="41028394"/>
    <s v="41028394"/>
    <s v="HI"/>
    <s v="Grupo 3"/>
    <s v="S"/>
    <n v="0.2"/>
    <n v="0.2"/>
    <n v="7.3339999999999996"/>
    <n v="29.335999999999999"/>
    <n v="36.67"/>
    <n v="0"/>
    <n v="428.33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36.67"/>
    <n v="3.6670000000000001E-2"/>
    <m/>
    <n v="2.2222222222222223E-2"/>
    <n v="2.2222222222222223E-2"/>
    <n v="0.17599999999999999"/>
    <n v="0"/>
    <n v="55"/>
    <s v="BASE DE DATOS"/>
  </r>
  <r>
    <s v="19"/>
    <x v="2"/>
    <s v="ELNM"/>
    <s v="51023714"/>
    <s v="51023714"/>
    <s v="HI"/>
    <s v="G-2"/>
    <s v="S"/>
    <n v="7.4999999999999997E-2"/>
    <n v="7.4999999999999997E-2"/>
    <n v="9.98"/>
    <n v="37.921999999999997"/>
    <n v="47.902000000000001"/>
    <n v="0"/>
    <n v="737.56"/>
    <n v="4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7.902000000000001"/>
    <n v="4.7902E-2"/>
    <m/>
    <n v="6.2499999999999995E-3"/>
    <n v="6.2499999999999995E-3"/>
    <n v="0.14299999999999999"/>
    <n v="0"/>
    <n v="55"/>
    <s v="BASE DE DATOS"/>
  </r>
  <r>
    <s v="19"/>
    <x v="2"/>
    <s v="ELNM"/>
    <s v="51023714"/>
    <s v="51023714"/>
    <s v="HI"/>
    <s v="G-1"/>
    <s v="S"/>
    <n v="7.0000000000000007E-2"/>
    <n v="7.0000000000000007E-2"/>
    <n v="9.766"/>
    <n v="37.112000000000002"/>
    <n v="46.878"/>
    <n v="0"/>
    <n v="722.5"/>
    <n v="5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6.878"/>
    <n v="4.6878000000000003E-2"/>
    <m/>
    <n v="7.000000000000001E-3"/>
    <n v="7.000000000000001E-3"/>
    <n v="0.14299999999999999"/>
    <n v="0"/>
    <n v="55"/>
    <s v="BASE DE DATOS"/>
  </r>
  <r>
    <s v="19"/>
    <x v="2"/>
    <s v="ELNM"/>
    <s v="51001796"/>
    <s v="51001796"/>
    <s v="HI"/>
    <s v="Grupo 1"/>
    <s v="S"/>
    <n v="0.55000000000000004"/>
    <n v="0.52"/>
    <n v="44.222000000000001"/>
    <n v="168.042"/>
    <n v="212.26400000000001"/>
    <n v="0"/>
    <n v="528.54999999999995"/>
    <n v="9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12.26400000000001"/>
    <n v="0.21226400000000001"/>
    <m/>
    <n v="0.05"/>
    <n v="4.7272727272727272E-2"/>
    <n v="1.39"/>
    <n v="0"/>
    <n v="55"/>
    <s v="BASE DE DATOS"/>
  </r>
  <r>
    <s v="19"/>
    <x v="2"/>
    <s v="ELNM"/>
    <s v="51001796"/>
    <s v="51001796"/>
    <s v="HI"/>
    <s v="Grupo 2"/>
    <s v="S"/>
    <n v="0.55000000000000004"/>
    <n v="0.52"/>
    <n v="19.247"/>
    <n v="73.14"/>
    <n v="92.387"/>
    <n v="0"/>
    <n v="226.25"/>
    <n v="6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92.387"/>
    <n v="9.2386999999999997E-2"/>
    <m/>
    <n v="0.05"/>
    <n v="4.7272727272727272E-2"/>
    <n v="1.39"/>
    <n v="0"/>
    <n v="55"/>
    <s v="BASE DE DATOS"/>
  </r>
  <r>
    <s v="19"/>
    <x v="2"/>
    <s v="ELNM"/>
    <s v="31017393"/>
    <s v="31017393"/>
    <s v="HI"/>
    <s v="Grupo U.Gen.2"/>
    <s v="S"/>
    <n v="0.31"/>
    <n v="0.26"/>
    <n v="35.747"/>
    <n v="135.83699999999999"/>
    <n v="171.584"/>
    <n v="0"/>
    <n v="667.19"/>
    <n v="8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171.584"/>
    <n v="0.17158400000000001"/>
    <m/>
    <n v="3.875E-2"/>
    <n v="3.2500000000000001E-2"/>
    <n v="0.502"/>
    <n v="0"/>
    <n v="55"/>
    <s v="BASE DE DATOS"/>
  </r>
  <r>
    <s v="19"/>
    <x v="2"/>
    <s v="ELNM"/>
    <s v="41046494"/>
    <s v="41046494"/>
    <s v="HI"/>
    <s v="Grupo U.Gen 2"/>
    <s v="S"/>
    <n v="0.2"/>
    <n v="0.19500000000000001"/>
    <n v="13.02"/>
    <n v="59.06"/>
    <n v="72.08"/>
    <n v="0"/>
    <n v="739.3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72.08"/>
    <n v="7.2080000000000005E-2"/>
    <m/>
    <n v="1.6666666666666666E-2"/>
    <n v="1.6250000000000001E-2"/>
    <n v="0.91"/>
    <n v="0"/>
    <n v="55"/>
    <s v="BASE DE DATOS"/>
  </r>
  <r>
    <s v="19"/>
    <x v="2"/>
    <s v="ELNM"/>
    <s v="41046494"/>
    <s v="41046494"/>
    <s v="HI"/>
    <s v="Sulzer 1"/>
    <s v="S"/>
    <n v="0.81"/>
    <n v="0.78"/>
    <n v="58.14"/>
    <n v="134.28"/>
    <n v="192.42"/>
    <n v="0"/>
    <n v="744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92.42"/>
    <n v="0.19241999999999998"/>
    <m/>
    <n v="6.7500000000000004E-2"/>
    <n v="6.5000000000000002E-2"/>
    <n v="0.91"/>
    <n v="2.8421709430404007E-14"/>
    <n v="55"/>
    <s v="BASE DE DATOS"/>
  </r>
  <r>
    <s v="19"/>
    <x v="2"/>
    <s v="ELNM"/>
    <s v="31017493"/>
    <s v="31017493"/>
    <s v="HI"/>
    <s v="GRUPO 1"/>
    <s v="S"/>
    <n v="1.54"/>
    <n v="1.4970000000000001"/>
    <n v="187.28"/>
    <n v="880.33"/>
    <n v="1067.6099999999999"/>
    <n v="0"/>
    <n v="743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1067.6099999999999"/>
    <n v="1.0676099999999999"/>
    <m/>
    <n v="0.154"/>
    <n v="0.1497"/>
    <n v="2.9550000000000001"/>
    <n v="2.2737367544323206E-13"/>
    <n v="55"/>
    <s v="BASE DE DATOS"/>
  </r>
  <r>
    <s v="19"/>
    <x v="2"/>
    <s v="ELNM"/>
    <s v="31017493"/>
    <s v="31017493"/>
    <s v="HI"/>
    <s v="Grupo 2"/>
    <s v="S"/>
    <n v="1.5"/>
    <n v="1.4"/>
    <n v="11.96"/>
    <n v="43.5"/>
    <n v="55.46"/>
    <n v="0"/>
    <n v="80.150000000000006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55.46"/>
    <n v="5.5460000000000002E-2"/>
    <m/>
    <n v="0.125"/>
    <n v="0.11666666666666665"/>
    <n v="2.9550000000000001"/>
    <n v="0"/>
    <n v="55"/>
    <s v="BASE DE DATOS"/>
  </r>
  <r>
    <s v="19"/>
    <x v="2"/>
    <s v="ELNM"/>
    <s v="41046294"/>
    <s v="41046294"/>
    <s v="HI"/>
    <s v="Grupo 1"/>
    <s v="S"/>
    <n v="0.33"/>
    <n v="0.33"/>
    <n v="28.161000000000001"/>
    <n v="107.01300000000001"/>
    <n v="135.17400000000001"/>
    <n v="0"/>
    <n v="438.25"/>
    <n v="4"/>
    <m/>
    <m/>
    <x v="1"/>
    <s v="ELNM41046294Grupo 1HI"/>
    <s v="Electro Norte Medio S. A. - Hidrandina"/>
    <s v="HIDRANDINA"/>
    <x v="5"/>
    <s v="C. H. Paucamarca (San Marcos)"/>
    <x v="171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SAN MARCOS"/>
    <s v="CHOCAN"/>
    <n v="0"/>
    <s v="Agua"/>
    <n v="0"/>
    <n v="0"/>
    <n v="0"/>
    <x v="1"/>
    <m/>
    <n v="135.17400000000001"/>
    <n v="0.13517400000000002"/>
    <m/>
    <n v="0.11"/>
    <n v="0.11"/>
    <n v="0.32"/>
    <n v="0"/>
    <n v="55"/>
    <s v="BASE DE DATOS"/>
  </r>
  <r>
    <s v="19"/>
    <x v="2"/>
    <s v="ELNM"/>
    <s v="31016893"/>
    <s v="31016893"/>
    <s v="HI"/>
    <s v="Grupo U.Gen.2"/>
    <s v="S"/>
    <n v="0.28999999999999998"/>
    <n v="0.28999999999999998"/>
    <n v="10.698"/>
    <n v="40.651000000000003"/>
    <n v="51.348999999999997"/>
    <n v="0"/>
    <n v="178.01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51.348999999999997"/>
    <n v="5.1348999999999999E-2"/>
    <m/>
    <n v="2.8999999999999998E-2"/>
    <n v="2.8999999999999998E-2"/>
    <n v="0.56799999999999995"/>
    <n v="7.1054273576010019E-15"/>
    <n v="55"/>
    <s v="BASE DE DATOS"/>
  </r>
  <r>
    <s v="19"/>
    <x v="2"/>
    <s v="ELNM"/>
    <s v="41046094"/>
    <s v="41046094"/>
    <s v="HI"/>
    <s v="Ansaldo 1"/>
    <s v="S"/>
    <n v="0.55000000000000004"/>
    <n v="0.5"/>
    <n v="34.125999999999998"/>
    <n v="136.50299999999999"/>
    <n v="170.62899999999999"/>
    <n v="0"/>
    <n v="145.09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170.62899999999999"/>
    <n v="0.170629"/>
    <m/>
    <n v="0.05"/>
    <n v="4.5454545454545456E-2"/>
    <n v="0.95099999999999996"/>
    <n v="0"/>
    <n v="55"/>
    <s v="BASE DE DATOS"/>
  </r>
  <r>
    <s v="19"/>
    <x v="2"/>
    <s v="ELNM"/>
    <s v="41046094"/>
    <s v="41046094"/>
    <s v="HI"/>
    <s v="Ansaldo 2"/>
    <s v="S"/>
    <n v="0.55000000000000004"/>
    <n v="0.5"/>
    <n v="51.179000000000002"/>
    <n v="204.71600000000001"/>
    <n v="255.89500000000001"/>
    <n v="0"/>
    <n v="574"/>
    <n v="0"/>
    <m/>
    <m/>
    <x v="1"/>
    <s v="ELNM41046094Ansaldo 2HI"/>
    <s v="Electro Norte Medio S. A. - Hidrandina"/>
    <s v="HIDRANDINA"/>
    <x v="5"/>
    <s v="C. H. Tarabamba"/>
    <x v="174"/>
    <s v="HI"/>
    <x v="1"/>
    <s v="Ansaldo 2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255.89500000000001"/>
    <n v="0.25589499999999998"/>
    <m/>
    <n v="0.13750000000000001"/>
    <n v="0.125"/>
    <n v="0.95099999999999996"/>
    <n v="0"/>
    <n v="55"/>
    <s v="BASE DE DATOS"/>
  </r>
  <r>
    <s v="19"/>
    <x v="2"/>
    <s v="ELNM"/>
    <s v="41028394"/>
    <s v="41028394"/>
    <s v="HI"/>
    <s v="Grupo 3"/>
    <s v="S"/>
    <n v="0.2"/>
    <n v="0.2"/>
    <n v="2.552"/>
    <n v="10.208"/>
    <n v="12.76"/>
    <n v="0"/>
    <n v="175.45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12.76"/>
    <n v="1.2760000000000001E-2"/>
    <m/>
    <n v="2.2222222222222223E-2"/>
    <n v="2.2222222222222223E-2"/>
    <n v="0.17599999999999999"/>
    <n v="0"/>
    <n v="55"/>
    <s v="BASE DE DATOS"/>
  </r>
  <r>
    <s v="19"/>
    <x v="3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3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3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3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3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3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3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3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3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3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3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3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3"/>
    <s v="SINERS"/>
    <s v="11048994"/>
    <s v="11048994"/>
    <s v="HI"/>
    <s v="G-1"/>
    <s v="S"/>
    <n v="6.3"/>
    <n v="6.3"/>
    <n v="394"/>
    <n v="2137"/>
    <n v="2531"/>
    <n v="19.8"/>
    <n v="659.23"/>
    <n v="40.97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2531"/>
    <n v="2.5310000000000001"/>
    <m/>
    <n v="0.52500000000000002"/>
    <n v="0.52500000000000002"/>
    <n v="6.218"/>
    <n v="0"/>
    <n v="76"/>
    <s v="BASE DE DATOS"/>
  </r>
  <r>
    <s v="19"/>
    <x v="3"/>
    <s v="SINERS"/>
    <s v="11048994"/>
    <s v="11048994"/>
    <s v="HI"/>
    <s v="G-2"/>
    <s v="S"/>
    <n v="6.3"/>
    <n v="6.3"/>
    <n v="394"/>
    <n v="2338"/>
    <n v="2732"/>
    <n v="0"/>
    <n v="706.98"/>
    <n v="13.02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2732"/>
    <n v="2.7320000000000002"/>
    <m/>
    <n v="0.52500000000000002"/>
    <n v="0.52500000000000002"/>
    <n v="6.218"/>
    <n v="0"/>
    <n v="76"/>
    <s v="BASE DE DATOS"/>
  </r>
  <r>
    <s v="19"/>
    <x v="3"/>
    <s v="SINERS"/>
    <s v="11048995"/>
    <s v="11048995"/>
    <s v="HI"/>
    <s v="G-1"/>
    <s v="S"/>
    <n v="8.1999999999999993"/>
    <n v="7.8"/>
    <n v="571.4"/>
    <n v="4128.5"/>
    <n v="4699.8999999999996"/>
    <n v="0"/>
    <n v="668.39"/>
    <n v="51.52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4699.8999999999996"/>
    <n v="4.6998999999999995"/>
    <m/>
    <n v="0.68333333333333324"/>
    <n v="0.65"/>
    <n v="7.5069999999999997"/>
    <n v="0"/>
    <n v="76"/>
    <s v="BASE DE DATOS"/>
  </r>
  <r>
    <s v="19"/>
    <x v="3"/>
    <s v="SINERS"/>
    <s v="11048995"/>
    <s v="11048995"/>
    <s v="HI"/>
    <s v="G-2"/>
    <s v="S"/>
    <n v="8.1999999999999993"/>
    <n v="7.8"/>
    <n v="582.70000000000005"/>
    <n v="4161.6000000000004"/>
    <n v="4744.3"/>
    <n v="0"/>
    <n v="680.38"/>
    <n v="39.619999999999997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4744.3"/>
    <n v="4.7443"/>
    <m/>
    <n v="0.68333333333333324"/>
    <n v="0.65"/>
    <n v="7.5069999999999997"/>
    <n v="0"/>
    <n v="76"/>
    <s v="BASE DE DATOS"/>
  </r>
  <r>
    <s v="19"/>
    <x v="3"/>
    <s v="SINERS"/>
    <s v="11048996"/>
    <s v="11048996"/>
    <s v="HI"/>
    <s v="G-1"/>
    <s v="S"/>
    <n v="5.0999999999999996"/>
    <n v="5"/>
    <n v="502"/>
    <n v="2420"/>
    <n v="2922"/>
    <n v="0"/>
    <n v="720"/>
    <n v="0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922"/>
    <n v="2.9220000000000002"/>
    <m/>
    <n v="0.42499999999999999"/>
    <n v="0.41666666666666669"/>
    <n v="8.6809999999999992"/>
    <n v="0"/>
    <n v="76"/>
    <s v="BASE DE DATOS"/>
  </r>
  <r>
    <s v="19"/>
    <x v="3"/>
    <s v="SINERS"/>
    <s v="11048996"/>
    <s v="11048996"/>
    <s v="HI"/>
    <s v="G-2"/>
    <s v="S"/>
    <n v="5.0999999999999996"/>
    <n v="5"/>
    <n v="492"/>
    <n v="2430.15"/>
    <n v="2922.15"/>
    <n v="0"/>
    <n v="718.6"/>
    <n v="1.4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922.15"/>
    <n v="2.9221500000000002"/>
    <m/>
    <n v="0.42499999999999999"/>
    <n v="0.41666666666666669"/>
    <n v="8.6809999999999992"/>
    <n v="0"/>
    <n v="76"/>
    <s v="BASE DE DATOS"/>
  </r>
  <r>
    <s v="19"/>
    <x v="3"/>
    <s v="SINERS"/>
    <s v="11048997"/>
    <s v="11048997"/>
    <s v="HI"/>
    <s v="G-1"/>
    <s v="S"/>
    <n v="10"/>
    <n v="10"/>
    <n v="0"/>
    <n v="0"/>
    <n v="0"/>
    <n v="0"/>
    <n v="0"/>
    <n v="720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3"/>
    <s v="SINERS"/>
    <s v="11048997"/>
    <s v="11048997"/>
    <s v="HI"/>
    <s v="G-2"/>
    <s v="S"/>
    <n v="10"/>
    <n v="10"/>
    <n v="0"/>
    <n v="0"/>
    <n v="0"/>
    <n v="0"/>
    <n v="0"/>
    <n v="720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0"/>
    <n v="0"/>
    <m/>
    <n v="0.83333333333333337"/>
    <n v="0.83333333333333337"/>
    <n v="20.376000000000001"/>
    <n v="0"/>
    <n v="76"/>
    <s v="BASE DE DATOS"/>
  </r>
  <r>
    <s v="19"/>
    <x v="3"/>
    <s v="EGEPSA"/>
    <s v="41071696"/>
    <s v="41071696"/>
    <s v="HI"/>
    <s v="Grupo 1"/>
    <s v="S"/>
    <n v="0.3"/>
    <n v="0.27800000000000002"/>
    <n v="30.51"/>
    <n v="128.11500000000001"/>
    <n v="158.625"/>
    <n v="5.27"/>
    <n v="715"/>
    <n v="3.73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58.625"/>
    <n v="0.15862499999999999"/>
    <m/>
    <n v="2.4999999999999998E-2"/>
    <n v="2.1916666666666668E-2"/>
    <n v="0.53700000000000003"/>
    <n v="0"/>
    <n v="31"/>
    <s v="BASE DE DATOS"/>
  </r>
  <r>
    <s v="19"/>
    <x v="3"/>
    <s v="EGEPSA"/>
    <s v="41071696"/>
    <s v="41071696"/>
    <s v="HI"/>
    <s v="Grupo 2"/>
    <s v="S"/>
    <n v="0.3"/>
    <n v="0.251"/>
    <n v="26.64"/>
    <n v="107.28"/>
    <n v="133.91999999999999"/>
    <n v="1.92"/>
    <n v="718"/>
    <n v="4.08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33.91999999999999"/>
    <n v="0.13391999999999998"/>
    <m/>
    <n v="2.4999999999999998E-2"/>
    <n v="2.0750000000000001E-2"/>
    <n v="0.53700000000000003"/>
    <n v="2.8421709430404007E-14"/>
    <n v="31"/>
    <s v="BASE DE DATOS"/>
  </r>
  <r>
    <s v="19"/>
    <x v="2"/>
    <s v="EILHIC"/>
    <s v="53200504"/>
    <s v="53200504"/>
    <s v="HI"/>
    <s v="G1"/>
    <s v="S"/>
    <n v="0.73399999999999999"/>
    <n v="0.24299999999999999"/>
    <n v="41.76"/>
    <n v="137.93899999999999"/>
    <n v="179.69900000000001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79.69900000000001"/>
    <n v="0.17969900000000003"/>
    <m/>
    <n v="6.1166666666666668E-2"/>
    <n v="2.0416666666666666E-2"/>
    <n v="0.436"/>
    <n v="-2.8421709430404007E-14"/>
    <n v="40"/>
    <s v="BASE DE DATOS"/>
  </r>
  <r>
    <s v="19"/>
    <x v="2"/>
    <s v="EILHIC"/>
    <s v="53200604"/>
    <s v="53200604"/>
    <s v="HI"/>
    <s v="G1"/>
    <s v="S"/>
    <n v="0.85"/>
    <n v="0.19700000000000001"/>
    <n v="36.207000000000001"/>
    <n v="77.47"/>
    <n v="113.67700000000001"/>
    <n v="0"/>
    <n v="577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13.67700000000001"/>
    <n v="0.113677"/>
    <m/>
    <n v="7.0833333333333331E-2"/>
    <n v="2.4083333333333332E-2"/>
    <n v="0.54400000000000004"/>
    <n v="-1.4210854715202004E-14"/>
    <n v="40"/>
    <s v="BASE DE DATOS"/>
  </r>
  <r>
    <s v="19"/>
    <x v="2"/>
    <s v="EILHIC"/>
    <s v="53200604"/>
    <s v="53200604"/>
    <s v="HI"/>
    <s v="G2"/>
    <s v="S"/>
    <n v="0.32"/>
    <n v="0.158"/>
    <n v="1.466"/>
    <n v="22.077000000000002"/>
    <n v="23.542999999999999"/>
    <n v="0"/>
    <n v="149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23.542999999999999"/>
    <n v="2.3542999999999998E-2"/>
    <m/>
    <n v="2.6666666666666668E-2"/>
    <n v="1.025E-2"/>
    <n v="0.54400000000000004"/>
    <n v="3.5527136788005009E-15"/>
    <n v="40"/>
    <s v="BASE DE DATOS"/>
  </r>
  <r>
    <s v="19"/>
    <x v="3"/>
    <s v="EILHIC"/>
    <s v="53200504"/>
    <s v="53200504"/>
    <s v="HI"/>
    <s v="G1"/>
    <s v="S"/>
    <n v="0.73399999999999999"/>
    <n v="0.251"/>
    <n v="41.09"/>
    <n v="139.48099999999999"/>
    <n v="180.571"/>
    <n v="0"/>
    <n v="720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80.571"/>
    <n v="0.18057100000000001"/>
    <m/>
    <n v="6.1166666666666668E-2"/>
    <n v="2.0416666666666666E-2"/>
    <n v="0.436"/>
    <n v="0"/>
    <n v="40"/>
    <s v="BASE DE DATOS"/>
  </r>
  <r>
    <s v="19"/>
    <x v="3"/>
    <s v="EILHIC"/>
    <s v="53200604"/>
    <s v="53200604"/>
    <s v="HI"/>
    <s v="G1"/>
    <s v="S"/>
    <n v="0.85"/>
    <n v="0.25700000000000001"/>
    <n v="40.707999999999998"/>
    <n v="37.665999999999997"/>
    <n v="78.373999999999995"/>
    <n v="0"/>
    <n v="305.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78.373999999999995"/>
    <n v="7.8373999999999999E-2"/>
    <m/>
    <n v="7.0833333333333331E-2"/>
    <n v="2.4083333333333332E-2"/>
    <n v="0.54400000000000004"/>
    <n v="0"/>
    <n v="40"/>
    <s v="BASE DE DATOS"/>
  </r>
  <r>
    <s v="19"/>
    <x v="3"/>
    <s v="EILHIC"/>
    <s v="53200604"/>
    <s v="53200604"/>
    <s v="HI"/>
    <s v="G2"/>
    <s v="S"/>
    <n v="0.32"/>
    <n v="0.155"/>
    <n v="8.5000000000000006E-2"/>
    <n v="66.391999999999996"/>
    <n v="66.477000000000004"/>
    <n v="0"/>
    <n v="430.2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66.477000000000004"/>
    <n v="6.6477000000000008E-2"/>
    <m/>
    <n v="2.6666666666666668E-2"/>
    <n v="1.025E-2"/>
    <n v="0.54400000000000004"/>
    <n v="-1.4210854715202004E-14"/>
    <n v="40"/>
    <s v="BASE DE DATOS"/>
  </r>
  <r>
    <s v="19"/>
    <x v="0"/>
    <s v="LANGUI"/>
    <s v="31437845"/>
    <s v="31437845"/>
    <s v="HI"/>
    <s v="Grupo 1"/>
    <s v="S"/>
    <n v="0.77"/>
    <n v="0.69"/>
    <n v="21.067"/>
    <n v="80.052999999999997"/>
    <n v="101.12"/>
    <n v="610.03"/>
    <n v="133.9"/>
    <n v="7.0000000000000007E-2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01.12"/>
    <n v="0.10112"/>
    <m/>
    <n v="6.4166666666666664E-2"/>
    <n v="5.7499999999999996E-2"/>
    <n v="5415"/>
    <n v="0"/>
    <n v="9"/>
    <s v="BASE DE DATOS"/>
  </r>
  <r>
    <s v="19"/>
    <x v="0"/>
    <s v="LANGUI"/>
    <s v="31437845"/>
    <s v="31437845"/>
    <s v="HI"/>
    <s v="Grupo 2"/>
    <s v="S"/>
    <n v="2.5"/>
    <n v="2.25"/>
    <n v="49.924999999999997"/>
    <n v="189.71299999999999"/>
    <n v="239.63800000000001"/>
    <n v="611.79999999999995"/>
    <n v="132.19999999999999"/>
    <n v="0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239.63800000000001"/>
    <n v="0.23963800000000002"/>
    <m/>
    <n v="0.20833333333333334"/>
    <n v="0.1875"/>
    <n v="5415"/>
    <n v="-2.8421709430404007E-14"/>
    <n v="9"/>
    <s v="BASE DE DATOS"/>
  </r>
  <r>
    <s v="19"/>
    <x v="0"/>
    <s v="LANGUI"/>
    <s v="31437845"/>
    <s v="31437845"/>
    <s v="HI"/>
    <s v="Grupo 3"/>
    <s v="S"/>
    <n v="3.15"/>
    <n v="3"/>
    <n v="398.45800000000003"/>
    <n v="1514.1410000000001"/>
    <n v="1912.5989999999999"/>
    <n v="0"/>
    <n v="725.95"/>
    <n v="18.05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912.5989999999999"/>
    <n v="1.9125989999999999"/>
    <m/>
    <n v="0.26250000000000001"/>
    <n v="0.25"/>
    <n v="5415"/>
    <n v="2.2737367544323206E-13"/>
    <n v="9"/>
    <s v="BASE DE DATOS"/>
  </r>
  <r>
    <s v="19"/>
    <x v="1"/>
    <s v="LANGUI"/>
    <s v="31437845"/>
    <s v="31437845"/>
    <s v="HI"/>
    <s v="Grupo 1"/>
    <s v="S"/>
    <n v="0.77"/>
    <n v="0.69"/>
    <n v="96.474999999999994"/>
    <n v="366.60500000000002"/>
    <n v="463.08"/>
    <n v="0"/>
    <n v="671.72"/>
    <n v="0.28000000000000003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463.08"/>
    <n v="0.46307999999999999"/>
    <m/>
    <n v="6.4166666666666664E-2"/>
    <n v="5.7499999999999996E-2"/>
    <n v="5415"/>
    <n v="5.6843418860808015E-14"/>
    <n v="9"/>
    <s v="BASE DE DATOS"/>
  </r>
  <r>
    <s v="19"/>
    <x v="1"/>
    <s v="LANGUI"/>
    <s v="31437845"/>
    <s v="31437845"/>
    <s v="HI"/>
    <s v="Grupo 2"/>
    <s v="S"/>
    <n v="2.5"/>
    <n v="2.25"/>
    <n v="280.25599999999997"/>
    <n v="1064.9739999999999"/>
    <n v="1345.23"/>
    <n v="0"/>
    <n v="488.68"/>
    <n v="183.32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345.23"/>
    <n v="1.3452299999999999"/>
    <m/>
    <n v="0.20833333333333334"/>
    <n v="0.1875"/>
    <n v="5415"/>
    <n v="0"/>
    <n v="9"/>
    <s v="BASE DE DATOS"/>
  </r>
  <r>
    <s v="19"/>
    <x v="1"/>
    <s v="LANGUI"/>
    <s v="31437845"/>
    <s v="31437845"/>
    <s v="HI"/>
    <s v="Grupo 3"/>
    <s v="S"/>
    <n v="3.15"/>
    <n v="3"/>
    <n v="401.601"/>
    <n v="1526.0840000000001"/>
    <n v="1927.6849999999999"/>
    <n v="0"/>
    <n v="671.47"/>
    <n v="0.53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927.6849999999999"/>
    <n v="1.9276849999999999"/>
    <m/>
    <n v="0.26250000000000001"/>
    <n v="0.25"/>
    <n v="5415"/>
    <n v="0"/>
    <n v="9"/>
    <s v="BASE DE DATOS"/>
  </r>
  <r>
    <s v="19"/>
    <x v="2"/>
    <s v="LANGUI"/>
    <s v="31437845"/>
    <s v="31437845"/>
    <s v="HI"/>
    <s v="Grupo 1"/>
    <s v="S"/>
    <n v="0.77"/>
    <n v="0.69"/>
    <n v="106.892"/>
    <n v="406.18799999999999"/>
    <n v="513.08000000000004"/>
    <n v="2.2200000000000002"/>
    <n v="739.45"/>
    <n v="2.33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513.08000000000004"/>
    <n v="0.51308000000000009"/>
    <m/>
    <n v="6.4166666666666664E-2"/>
    <n v="5.7499999999999996E-2"/>
    <n v="5415"/>
    <n v="-1.1368683772161603E-13"/>
    <n v="9"/>
    <s v="BASE DE DATOS"/>
  </r>
  <r>
    <s v="19"/>
    <x v="2"/>
    <s v="LANGUI"/>
    <s v="31437845"/>
    <s v="31437845"/>
    <s v="HI"/>
    <s v="Grupo 2"/>
    <s v="S"/>
    <n v="2.5"/>
    <n v="2.25"/>
    <n v="223.14"/>
    <n v="847.93399999999997"/>
    <n v="1071.0740000000001"/>
    <n v="7.52"/>
    <n v="541.75"/>
    <n v="194.73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071.0740000000001"/>
    <n v="1.0710740000000001"/>
    <m/>
    <n v="0.20833333333333334"/>
    <n v="0.1875"/>
    <n v="5415"/>
    <n v="0"/>
    <n v="9"/>
    <s v="BASE DE DATOS"/>
  </r>
  <r>
    <s v="19"/>
    <x v="2"/>
    <s v="LANGUI"/>
    <s v="31437845"/>
    <s v="31437845"/>
    <s v="HI"/>
    <s v="Grupo 3"/>
    <s v="S"/>
    <n v="3.15"/>
    <n v="3"/>
    <n v="443.07299999999998"/>
    <n v="1683.6759999999999"/>
    <n v="2126.7489999999998"/>
    <n v="0"/>
    <n v="740.82"/>
    <n v="3.18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2126.7489999999998"/>
    <n v="2.1267489999999998"/>
    <m/>
    <n v="0.26250000000000001"/>
    <n v="0.25"/>
    <n v="5415"/>
    <n v="0"/>
    <n v="9"/>
    <s v="BASE DE DATOS"/>
  </r>
  <r>
    <s v="19"/>
    <x v="3"/>
    <s v="LANGUI"/>
    <s v="31437845"/>
    <s v="31437845"/>
    <s v="HI"/>
    <s v="Grupo 1"/>
    <s v="S"/>
    <n v="0.77"/>
    <n v="0.69"/>
    <n v="99.834999999999994"/>
    <n v="379.375"/>
    <n v="479.21"/>
    <n v="4.37"/>
    <n v="703.03"/>
    <n v="12.6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479.21"/>
    <n v="0.47920999999999997"/>
    <m/>
    <n v="6.4166666666666664E-2"/>
    <n v="5.7499999999999996E-2"/>
    <n v="5415"/>
    <n v="0"/>
    <n v="9"/>
    <s v="BASE DE DATOS"/>
  </r>
  <r>
    <s v="19"/>
    <x v="3"/>
    <s v="LANGUI"/>
    <s v="31437845"/>
    <s v="31437845"/>
    <s v="HI"/>
    <s v="Grupo 3"/>
    <s v="S"/>
    <n v="3.15"/>
    <n v="3"/>
    <n v="398.10599999999999"/>
    <n v="1512.8040000000001"/>
    <n v="1910.91"/>
    <n v="0.65"/>
    <n v="700.1"/>
    <n v="19.25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910.91"/>
    <n v="1.9109100000000001"/>
    <m/>
    <n v="0.26250000000000001"/>
    <n v="0.25"/>
    <n v="5415"/>
    <n v="0"/>
    <n v="9"/>
    <s v="BASE DE DATOS"/>
  </r>
  <r>
    <s v="19"/>
    <x v="3"/>
    <s v="LANGUI"/>
    <s v="31437845"/>
    <s v="31437845"/>
    <s v="HI"/>
    <s v="Grupo 2"/>
    <s v="S"/>
    <n v="2.5"/>
    <n v="2.25"/>
    <n v="281.34500000000003"/>
    <n v="1069.1089999999999"/>
    <n v="1350.454"/>
    <n v="5.0199999999999996"/>
    <n v="700.95"/>
    <n v="14.03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350.454"/>
    <n v="1.350454"/>
    <m/>
    <n v="0.20833333333333334"/>
    <n v="0.1875"/>
    <n v="5415"/>
    <n v="0"/>
    <n v="9"/>
    <s v="BASE DE DATOS"/>
  </r>
  <r>
    <s v="19"/>
    <x v="0"/>
    <s v="ELN"/>
    <s v="31019393"/>
    <s v="31019393"/>
    <s v="HI"/>
    <s v="Turbina 1"/>
    <s v="S"/>
    <n v="0.4"/>
    <n v="0.4"/>
    <n v="37.363999999999997"/>
    <n v="142.01300000000001"/>
    <n v="179.37799999999999"/>
    <n v="0"/>
    <n v="600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179.37799999999999"/>
    <n v="0.17937799999999998"/>
    <m/>
    <n v="3.3333333333333333E-2"/>
    <n v="3.3333333333333333E-2"/>
    <n v="1.22"/>
    <n v="-9.9999999997635314E-4"/>
    <n v="27"/>
    <s v="BASE DE DATOS"/>
  </r>
  <r>
    <s v="19"/>
    <x v="0"/>
    <s v="ELN"/>
    <s v="31019393"/>
    <s v="31019393"/>
    <s v="HI"/>
    <s v="Turbina 2"/>
    <s v="S"/>
    <n v="0.4"/>
    <n v="0.5"/>
    <n v="52.338000000000001"/>
    <n v="198.923"/>
    <n v="251.26"/>
    <n v="0"/>
    <n v="64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51.26"/>
    <n v="0.25125999999999998"/>
    <m/>
    <n v="3.3333333333333333E-2"/>
    <n v="4.1666666666666664E-2"/>
    <n v="1.22"/>
    <n v="1.0000000000047748E-3"/>
    <n v="27"/>
    <s v="BASE DE DATOS"/>
  </r>
  <r>
    <s v="19"/>
    <x v="0"/>
    <s v="ELN"/>
    <s v="31019493"/>
    <s v="31019493"/>
    <s v="HI"/>
    <s v="Turbina 1"/>
    <s v="S"/>
    <n v="0.5"/>
    <n v="0.45"/>
    <n v="67.313999999999993"/>
    <n v="255.84399999999999"/>
    <n v="323.15800000000002"/>
    <n v="0"/>
    <n v="700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23.15800000000002"/>
    <n v="0.323158"/>
    <m/>
    <n v="4.1666666666666664E-2"/>
    <n v="3.7499999999999999E-2"/>
    <n v="0.9"/>
    <n v="0"/>
    <n v="27"/>
    <s v="BASE DE DATOS"/>
  </r>
  <r>
    <s v="19"/>
    <x v="0"/>
    <s v="ELN"/>
    <s v="31019493"/>
    <s v="31019493"/>
    <s v="HI"/>
    <s v="Turbina 2"/>
    <s v="S"/>
    <n v="0.5"/>
    <n v="0.45"/>
    <n v="53.863999999999997"/>
    <n v="204.726"/>
    <n v="258.58999999999997"/>
    <n v="0"/>
    <n v="706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258.58999999999997"/>
    <n v="0.25858999999999999"/>
    <m/>
    <n v="4.1666666666666664E-2"/>
    <n v="3.7499999999999999E-2"/>
    <n v="0.9"/>
    <n v="0"/>
    <n v="27"/>
    <s v="BASE DE DATOS"/>
  </r>
  <r>
    <s v="19"/>
    <x v="0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0"/>
    <s v="ELN"/>
    <s v="51009296"/>
    <s v="51009296"/>
    <s v="HI"/>
    <s v="Turbina 1"/>
    <s v="S"/>
    <n v="1"/>
    <n v="0.8"/>
    <n v="135.60499999999999"/>
    <n v="515.40200000000004"/>
    <n v="651.00699999999995"/>
    <n v="0"/>
    <n v="733.25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651.00699999999995"/>
    <n v="0.651007"/>
    <m/>
    <n v="8.3333333333333329E-2"/>
    <n v="6.6666666666666666E-2"/>
    <n v="1.6930000000000001"/>
    <n v="1.1368683772161603E-13"/>
    <n v="27"/>
    <s v="BASE DE DATOS"/>
  </r>
  <r>
    <s v="19"/>
    <x v="0"/>
    <s v="ELN"/>
    <s v="51009296"/>
    <s v="51009296"/>
    <s v="HI"/>
    <s v="Turbina 2"/>
    <s v="S"/>
    <n v="1"/>
    <n v="0.8"/>
    <n v="0"/>
    <n v="0"/>
    <n v="0"/>
    <n v="0"/>
    <n v="0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0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0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1"/>
    <s v="ELN"/>
    <s v="31019393"/>
    <s v="31019393"/>
    <s v="HI"/>
    <s v="Turbina 1"/>
    <s v="S"/>
    <n v="0.4"/>
    <n v="0.4"/>
    <n v="40.155000000000001"/>
    <n v="152.61799999999999"/>
    <n v="192.773"/>
    <n v="0"/>
    <n v="542.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192.773"/>
    <n v="0.192773"/>
    <m/>
    <n v="3.3333333333333333E-2"/>
    <n v="3.3333333333333333E-2"/>
    <n v="1.22"/>
    <n v="0"/>
    <n v="27"/>
    <s v="BASE DE DATOS"/>
  </r>
  <r>
    <s v="19"/>
    <x v="1"/>
    <s v="ELN"/>
    <s v="31019393"/>
    <s v="31019393"/>
    <s v="HI"/>
    <s v="Turbina 2"/>
    <s v="S"/>
    <n v="0.4"/>
    <n v="0.5"/>
    <n v="48.749000000000002"/>
    <n v="185.62100000000001"/>
    <n v="234.37"/>
    <n v="0"/>
    <n v="544.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34.37"/>
    <n v="0.23436999999999999"/>
    <m/>
    <n v="3.3333333333333333E-2"/>
    <n v="4.1666666666666664E-2"/>
    <n v="1.22"/>
    <n v="0"/>
    <n v="27"/>
    <s v="BASE DE DATOS"/>
  </r>
  <r>
    <s v="19"/>
    <x v="1"/>
    <s v="ELN"/>
    <s v="31019493"/>
    <s v="31019493"/>
    <s v="HI"/>
    <s v="Turbina 1"/>
    <s v="S"/>
    <n v="0.5"/>
    <n v="0.45"/>
    <n v="48.34"/>
    <n v="183.727"/>
    <n v="232.06700000000001"/>
    <n v="0"/>
    <n v="700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232.06700000000001"/>
    <n v="0.232067"/>
    <m/>
    <n v="4.1666666666666664E-2"/>
    <n v="3.7499999999999999E-2"/>
    <n v="0.9"/>
    <n v="0"/>
    <n v="27"/>
    <s v="BASE DE DATOS"/>
  </r>
  <r>
    <s v="19"/>
    <x v="1"/>
    <s v="ELN"/>
    <s v="31019493"/>
    <s v="31019493"/>
    <s v="HI"/>
    <s v="Turbina 2"/>
    <s v="S"/>
    <n v="0.5"/>
    <n v="0.45"/>
    <n v="24.46"/>
    <n v="92.968999999999994"/>
    <n v="117.429"/>
    <n v="0"/>
    <n v="706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117.429"/>
    <n v="0.11742900000000001"/>
    <m/>
    <n v="4.1666666666666664E-2"/>
    <n v="3.7499999999999999E-2"/>
    <n v="0.9"/>
    <n v="0"/>
    <n v="27"/>
    <s v="BASE DE DATOS"/>
  </r>
  <r>
    <s v="19"/>
    <x v="1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1"/>
    <s v="ELN"/>
    <s v="51009296"/>
    <s v="51009296"/>
    <s v="HI"/>
    <s v="Turbina 1"/>
    <s v="S"/>
    <n v="1"/>
    <n v="0.8"/>
    <n v="72.340999999999994"/>
    <n v="274.952"/>
    <n v="347.29300000000001"/>
    <n v="0"/>
    <n v="331.5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47.29300000000001"/>
    <n v="0.34729300000000002"/>
    <m/>
    <n v="8.3333333333333329E-2"/>
    <n v="6.6666666666666666E-2"/>
    <n v="1.6930000000000001"/>
    <n v="0"/>
    <n v="27"/>
    <s v="BASE DE DATOS"/>
  </r>
  <r>
    <s v="19"/>
    <x v="1"/>
    <s v="ELN"/>
    <s v="51009296"/>
    <s v="51009296"/>
    <s v="HI"/>
    <s v="Turbina 2"/>
    <s v="S"/>
    <n v="1"/>
    <n v="0.8"/>
    <n v="0"/>
    <n v="0"/>
    <n v="0"/>
    <n v="0"/>
    <n v="0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1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1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2"/>
    <s v="ELN"/>
    <s v="31019393"/>
    <s v="31019393"/>
    <s v="HI"/>
    <s v="Turbina 1"/>
    <s v="S"/>
    <n v="0.4"/>
    <n v="0.4"/>
    <n v="47.478000000000002"/>
    <n v="180.78200000000001"/>
    <n v="228.261"/>
    <n v="0"/>
    <n v="542.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28.261"/>
    <n v="0.22826099999999999"/>
    <m/>
    <n v="3.3333333333333333E-2"/>
    <n v="3.3333333333333333E-2"/>
    <n v="1.22"/>
    <n v="-9.9999999997635314E-4"/>
    <n v="27"/>
    <s v="BASE DE DATOS"/>
  </r>
  <r>
    <s v="19"/>
    <x v="2"/>
    <s v="ELN"/>
    <s v="31019393"/>
    <s v="31019393"/>
    <s v="HI"/>
    <s v="Turbina 2"/>
    <s v="S"/>
    <n v="0.4"/>
    <n v="0.5"/>
    <n v="54.459000000000003"/>
    <n v="207.36500000000001"/>
    <n v="261.82400000000001"/>
    <n v="0"/>
    <n v="544.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61.82400000000001"/>
    <n v="0.261824"/>
    <m/>
    <n v="3.3333333333333333E-2"/>
    <n v="4.1666666666666664E-2"/>
    <n v="1.22"/>
    <n v="0"/>
    <n v="27"/>
    <s v="BASE DE DATOS"/>
  </r>
  <r>
    <s v="19"/>
    <x v="2"/>
    <s v="ELN"/>
    <s v="31019493"/>
    <s v="31019493"/>
    <s v="HI"/>
    <s v="Turbina 1"/>
    <s v="S"/>
    <n v="0.5"/>
    <n v="0.45"/>
    <n v="64.527000000000001"/>
    <n v="245.697"/>
    <n v="310.22399999999999"/>
    <n v="0"/>
    <n v="700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10.22399999999999"/>
    <n v="0.310224"/>
    <m/>
    <n v="4.1666666666666664E-2"/>
    <n v="3.7499999999999999E-2"/>
    <n v="0.9"/>
    <n v="0"/>
    <n v="27"/>
    <s v="BASE DE DATOS"/>
  </r>
  <r>
    <s v="19"/>
    <x v="2"/>
    <s v="ELN"/>
    <s v="31019493"/>
    <s v="31019493"/>
    <s v="HI"/>
    <s v="Turbina 2"/>
    <s v="S"/>
    <n v="0.5"/>
    <n v="0.45"/>
    <n v="0"/>
    <n v="0"/>
    <n v="0"/>
    <n v="0"/>
    <n v="706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2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2"/>
    <s v="ELN"/>
    <s v="51009296"/>
    <s v="51009296"/>
    <s v="HI"/>
    <s v="Turbina 1"/>
    <s v="S"/>
    <n v="1"/>
    <n v="0.8"/>
    <n v="125.379"/>
    <n v="477.40600000000001"/>
    <n v="602.78499999999997"/>
    <n v="0"/>
    <n v="331.5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602.78499999999997"/>
    <n v="0.60278500000000002"/>
    <m/>
    <n v="8.3333333333333329E-2"/>
    <n v="6.6666666666666666E-2"/>
    <n v="1.6930000000000001"/>
    <n v="0"/>
    <n v="27"/>
    <s v="BASE DE DATOS"/>
  </r>
  <r>
    <s v="19"/>
    <x v="2"/>
    <s v="ELN"/>
    <s v="51009296"/>
    <s v="51009296"/>
    <s v="HI"/>
    <s v="Turbina 2"/>
    <s v="S"/>
    <n v="1"/>
    <n v="0.8"/>
    <n v="0"/>
    <n v="0"/>
    <n v="0"/>
    <n v="0"/>
    <n v="0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2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2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3"/>
    <s v="ELN"/>
    <s v="31019393"/>
    <s v="31019393"/>
    <s v="HI"/>
    <s v="Turbina 1"/>
    <s v="S"/>
    <n v="0.4"/>
    <n v="0.4"/>
    <n v="26.745999999999999"/>
    <n v="101.65600000000001"/>
    <n v="128.40199999999999"/>
    <n v="0"/>
    <n v="374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128.40199999999999"/>
    <n v="0.12840199999999999"/>
    <m/>
    <n v="3.3333333333333333E-2"/>
    <n v="3.3333333333333333E-2"/>
    <n v="1.22"/>
    <n v="2.8421709430404007E-14"/>
    <n v="27"/>
    <s v="BASE DE DATOS"/>
  </r>
  <r>
    <s v="19"/>
    <x v="3"/>
    <s v="ELN"/>
    <s v="31019393"/>
    <s v="31019393"/>
    <s v="HI"/>
    <s v="Turbina 2"/>
    <s v="S"/>
    <n v="0.4"/>
    <n v="0.5"/>
    <n v="35.069000000000003"/>
    <n v="133.28800000000001"/>
    <n v="168.357"/>
    <n v="0"/>
    <n v="416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168.357"/>
    <n v="0.16835700000000001"/>
    <m/>
    <n v="3.3333333333333333E-2"/>
    <n v="4.1666666666666664E-2"/>
    <n v="1.22"/>
    <n v="2.8421709430404007E-14"/>
    <n v="27"/>
    <s v="BASE DE DATOS"/>
  </r>
  <r>
    <s v="19"/>
    <x v="3"/>
    <s v="ELN"/>
    <s v="31019493"/>
    <s v="31019493"/>
    <s v="HI"/>
    <s v="Turbina 1"/>
    <s v="S"/>
    <n v="0.5"/>
    <n v="0.45"/>
    <n v="64.046999999999997"/>
    <n v="243.429"/>
    <n v="307.476"/>
    <n v="0"/>
    <n v="700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07.476"/>
    <n v="0.30747599999999997"/>
    <m/>
    <n v="4.1666666666666664E-2"/>
    <n v="3.7499999999999999E-2"/>
    <n v="0.9"/>
    <n v="0"/>
    <n v="27"/>
    <s v="BASE DE DATOS"/>
  </r>
  <r>
    <s v="19"/>
    <x v="3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3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3"/>
    <s v="ELN"/>
    <s v="51009296"/>
    <s v="51009296"/>
    <s v="HI"/>
    <s v="Turbina 1"/>
    <s v="S"/>
    <n v="1"/>
    <n v="0.8"/>
    <n v="81.412000000000006"/>
    <n v="309.43"/>
    <n v="390.84199999999998"/>
    <n v="0"/>
    <n v="401.5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90.84199999999998"/>
    <n v="0.39084199999999997"/>
    <m/>
    <n v="8.3333333333333329E-2"/>
    <n v="6.6666666666666666E-2"/>
    <n v="1.6930000000000001"/>
    <n v="0"/>
    <n v="27"/>
    <s v="BASE DE DATOS"/>
  </r>
  <r>
    <s v="19"/>
    <x v="3"/>
    <s v="ELN"/>
    <s v="51009296"/>
    <s v="51009296"/>
    <s v="HI"/>
    <s v="Turbina 2"/>
    <s v="S"/>
    <n v="1"/>
    <n v="0.8"/>
    <n v="0"/>
    <n v="0"/>
    <n v="0"/>
    <n v="0"/>
    <n v="0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3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3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3"/>
    <s v="EEAGUA"/>
    <s v="18319612"/>
    <s v="18319612"/>
    <s v="HI"/>
    <s v="G1"/>
    <s v="S"/>
    <n v="9.9499999999999993"/>
    <n v="9.9499999999999993"/>
    <n v="1432.098"/>
    <n v="5382.0860000000002"/>
    <n v="6814.1840000000002"/>
    <n v="29.84"/>
    <n v="690.16"/>
    <n v="0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814.1840000000002"/>
    <n v="6.814184"/>
    <m/>
    <n v="0.82916666666666661"/>
    <n v="0.82916666666666661"/>
    <n v="21.6"/>
    <n v="0"/>
    <n v="41"/>
    <s v="BASE DE DATOS"/>
  </r>
  <r>
    <s v="19"/>
    <x v="3"/>
    <s v="EEAGUA"/>
    <s v="18319612"/>
    <s v="18319612"/>
    <s v="HI"/>
    <s v="G2"/>
    <s v="S"/>
    <n v="9.9499999999999993"/>
    <n v="9.9499999999999993"/>
    <n v="1517.0889999999999"/>
    <n v="5397.5240000000003"/>
    <n v="6914.6130000000003"/>
    <n v="22.09"/>
    <n v="697.18"/>
    <n v="0.73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914.6130000000003"/>
    <n v="6.9146130000000001"/>
    <m/>
    <n v="0.82916666666666661"/>
    <n v="0.82916666666666661"/>
    <n v="21.6"/>
    <n v="0"/>
    <n v="41"/>
    <s v="BASE DE DATOS"/>
  </r>
  <r>
    <s v="19"/>
    <x v="3"/>
    <s v="CHINAN"/>
    <s v="11068096"/>
    <s v="11068096"/>
    <s v="HI"/>
    <s v="GR-1"/>
    <s v="S"/>
    <n v="42.3"/>
    <n v="43.113999999999997"/>
    <n v="5638.7060000000001"/>
    <n v="21221.097000000002"/>
    <n v="26859.803"/>
    <n v="0"/>
    <n v="663.33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26859.803"/>
    <n v="26.859802999999999"/>
    <m/>
    <n v="3.5249999999999999"/>
    <n v="3.5928333333333331"/>
    <n v="42.697000000000003"/>
    <n v="0"/>
    <n v="11"/>
    <s v="BASE DE DATOS"/>
  </r>
  <r>
    <s v="19"/>
    <x v="3"/>
    <s v="CHINAN"/>
    <s v="11082197"/>
    <s v="11082197"/>
    <s v="HI"/>
    <s v="GR-1"/>
    <s v="S"/>
    <n v="71.400000000000006"/>
    <n v="78.192999999999998"/>
    <n v="11660.191000000001"/>
    <n v="41888.981"/>
    <n v="53549.171999999999"/>
    <n v="0"/>
    <n v="704.3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53549.171999999999"/>
    <n v="53.549171999999999"/>
    <m/>
    <n v="5.95"/>
    <n v="6.5160833333333334"/>
    <n v="156.83699999999999"/>
    <n v="0"/>
    <n v="11"/>
    <s v="BASE DE DATOS"/>
  </r>
  <r>
    <s v="19"/>
    <x v="3"/>
    <s v="CHINAN"/>
    <s v="11082197"/>
    <s v="11082197"/>
    <s v="HI"/>
    <s v="GR-2"/>
    <s v="S"/>
    <n v="71.400000000000006"/>
    <n v="76.578000000000003"/>
    <n v="11138.566000000001"/>
    <n v="39857.502999999997"/>
    <n v="50996.069000000003"/>
    <n v="0"/>
    <n v="709.6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50996.069000000003"/>
    <n v="50.996069000000006"/>
    <m/>
    <n v="5.95"/>
    <n v="6.3815"/>
    <n v="156.83699999999999"/>
    <n v="-7.2759576141834259E-12"/>
    <n v="11"/>
    <s v="BASE DE DATOS"/>
  </r>
  <r>
    <s v="19"/>
    <x v="3"/>
    <s v="ENEGEN"/>
    <s v="11002793"/>
    <s v="11002793"/>
    <s v="HI"/>
    <s v="GR-1"/>
    <s v="S"/>
    <n v="64.599999999999994"/>
    <n v="65.367000000000004"/>
    <n v="6456.9610000000002"/>
    <n v="16098.532999999999"/>
    <n v="22555.493999999999"/>
    <n v="10"/>
    <n v="534.1"/>
    <n v="3.35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2555.493999999999"/>
    <n v="22.555493999999999"/>
    <m/>
    <n v="5.3833333333333329"/>
    <n v="5.4472500000000004"/>
    <n v="279.04300000000001"/>
    <n v="0"/>
    <n v="44"/>
    <s v="BASE DE DATOS"/>
  </r>
  <r>
    <s v="19"/>
    <x v="3"/>
    <s v="ENEGEN"/>
    <s v="11002793"/>
    <s v="11002793"/>
    <s v="HI"/>
    <s v="GR-2"/>
    <s v="S"/>
    <n v="64.599999999999994"/>
    <n v="65.290999999999997"/>
    <n v="6591.902"/>
    <n v="19057.996999999999"/>
    <n v="25649.9"/>
    <n v="0"/>
    <n v="605.54999999999995"/>
    <n v="3.73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5649.9"/>
    <n v="25.649900000000002"/>
    <m/>
    <n v="5.3833333333333329"/>
    <n v="5.4409166666666664"/>
    <n v="279.04300000000001"/>
    <n v="-1.0000000038417056E-3"/>
    <n v="44"/>
    <s v="BASE DE DATOS"/>
  </r>
  <r>
    <s v="19"/>
    <x v="3"/>
    <s v="ENEGEN"/>
    <s v="11002793"/>
    <s v="11002793"/>
    <s v="HI"/>
    <s v="GR-3"/>
    <s v="S"/>
    <n v="64.599999999999994"/>
    <n v="68.429000000000002"/>
    <n v="6840.6779999999999"/>
    <n v="21111.54"/>
    <n v="27952.218000000001"/>
    <n v="0"/>
    <n v="633.88"/>
    <n v="12.92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7952.218000000001"/>
    <n v="27.952218000000002"/>
    <m/>
    <n v="5.3833333333333329"/>
    <n v="5.7024166666666671"/>
    <n v="279.04300000000001"/>
    <n v="0"/>
    <n v="44"/>
    <s v="BASE DE DATOS"/>
  </r>
  <r>
    <s v="19"/>
    <x v="3"/>
    <s v="ENEGEN"/>
    <s v="11002793"/>
    <s v="11002793"/>
    <s v="HI"/>
    <s v="GR-4"/>
    <s v="S"/>
    <n v="64.599999999999994"/>
    <n v="68.741"/>
    <n v="6961.8879999999999"/>
    <n v="24619.665000000001"/>
    <n v="31581.552"/>
    <n v="10.119999999999999"/>
    <n v="709.88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1581.552"/>
    <n v="31.581551999999999"/>
    <m/>
    <n v="5.3833333333333329"/>
    <n v="5.7284166666666669"/>
    <n v="279.04300000000001"/>
    <n v="1.0000000002037268E-3"/>
    <n v="44"/>
    <s v="BASE DE DATOS"/>
  </r>
  <r>
    <s v="19"/>
    <x v="3"/>
    <s v="ENEGEN"/>
    <s v="11002393"/>
    <s v="11002393"/>
    <s v="HI"/>
    <s v="GR-1"/>
    <s v="S"/>
    <n v="60"/>
    <n v="68.555999999999997"/>
    <n v="9790.5300000000007"/>
    <n v="35819.527999999998"/>
    <n v="45610.057000000001"/>
    <n v="20.23"/>
    <n v="698.28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5610.057000000001"/>
    <n v="45.610056999999998"/>
    <m/>
    <n v="5"/>
    <n v="5.7130000000000001"/>
    <n v="137.262"/>
    <n v="9.9999999656574801E-4"/>
    <n v="44"/>
    <s v="BASE DE DATOS"/>
  </r>
  <r>
    <s v="19"/>
    <x v="3"/>
    <s v="ENEGEN"/>
    <s v="11002393"/>
    <s v="11002393"/>
    <s v="HI"/>
    <s v="GR-2"/>
    <s v="S"/>
    <n v="60"/>
    <n v="68.465999999999994"/>
    <n v="9863.5709999999999"/>
    <n v="36033.864000000001"/>
    <n v="45897.434999999998"/>
    <n v="10.08"/>
    <n v="708.43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5897.434999999998"/>
    <n v="45.897434999999994"/>
    <m/>
    <n v="5"/>
    <n v="5.7054999999999998"/>
    <n v="137.262"/>
    <n v="0"/>
    <n v="44"/>
    <s v="BASE DE DATOS"/>
  </r>
  <r>
    <s v="19"/>
    <x v="3"/>
    <s v="ENEGEN"/>
    <s v="11002693"/>
    <s v="11002693"/>
    <s v="HI"/>
    <s v="GR-1"/>
    <s v="S"/>
    <n v="15.888999999999999"/>
    <n v="16.524000000000001"/>
    <n v="2435.1060000000002"/>
    <n v="8683.2039999999997"/>
    <n v="11118.31"/>
    <n v="0"/>
    <n v="695.18"/>
    <n v="24.7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1118.31"/>
    <n v="11.118309999999999"/>
    <m/>
    <n v="1.3240833333333333"/>
    <n v="1.377"/>
    <n v="84.033000000000001"/>
    <n v="0"/>
    <n v="44"/>
    <s v="BASE DE DATOS"/>
  </r>
  <r>
    <s v="19"/>
    <x v="3"/>
    <s v="ENEGEN"/>
    <s v="11002693"/>
    <s v="11002693"/>
    <s v="HI"/>
    <s v="GR-2"/>
    <s v="S"/>
    <n v="15.888999999999999"/>
    <n v="16.405999999999999"/>
    <n v="2197.8820000000001"/>
    <n v="8052.0709999999999"/>
    <n v="10249.953"/>
    <n v="0"/>
    <n v="700.47"/>
    <n v="19.43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249.953"/>
    <n v="10.249953"/>
    <m/>
    <n v="1.3240833333333333"/>
    <n v="1.3671666666666666"/>
    <n v="84.033000000000001"/>
    <n v="0"/>
    <n v="44"/>
    <s v="BASE DE DATOS"/>
  </r>
  <r>
    <s v="19"/>
    <x v="3"/>
    <s v="ENEGEN"/>
    <s v="11002693"/>
    <s v="11002693"/>
    <s v="HI"/>
    <s v="GR-3"/>
    <s v="S"/>
    <n v="15.888999999999999"/>
    <n v="16.407"/>
    <n v="2166.5889999999999"/>
    <n v="7908.9049999999997"/>
    <n v="10075.494000000001"/>
    <n v="0"/>
    <n v="699.02"/>
    <n v="20.98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075.494000000001"/>
    <n v="10.075494000000001"/>
    <m/>
    <n v="1.3240833333333333"/>
    <n v="1.3672500000000001"/>
    <n v="84.033000000000001"/>
    <n v="-1.8189894035458565E-12"/>
    <n v="44"/>
    <s v="BASE DE DATOS"/>
  </r>
  <r>
    <s v="19"/>
    <x v="3"/>
    <s v="ENEGEN"/>
    <s v="11002693"/>
    <s v="11002693"/>
    <s v="HI"/>
    <s v="GR-4"/>
    <s v="S"/>
    <n v="34.97"/>
    <n v="34.828000000000003"/>
    <n v="5148.1589999999997"/>
    <n v="18892.321"/>
    <n v="24040.48"/>
    <n v="0"/>
    <n v="701.18"/>
    <n v="18.82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4040.48"/>
    <n v="24.040479999999999"/>
    <m/>
    <n v="2.9141666666666666"/>
    <n v="2.9023333333333334"/>
    <n v="84.033000000000001"/>
    <n v="0"/>
    <n v="44"/>
    <s v="BASE DE DATOS"/>
  </r>
  <r>
    <s v="19"/>
    <x v="3"/>
    <s v="ENEGEN"/>
    <s v="11002593"/>
    <s v="11002593"/>
    <s v="HI"/>
    <s v="GR-1"/>
    <s v="S"/>
    <n v="25.417000000000002"/>
    <n v="23.824000000000002"/>
    <n v="3116.4679999999998"/>
    <n v="11769.083000000001"/>
    <n v="14885.550999999999"/>
    <n v="9.9700000000000006"/>
    <n v="705.82"/>
    <n v="4.22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4885.550999999999"/>
    <n v="14.885551"/>
    <m/>
    <n v="2.1180833333333333"/>
    <n v="1.9853333333333334"/>
    <n v="70.826999999999998"/>
    <n v="0"/>
    <n v="44"/>
    <s v="BASE DE DATOS"/>
  </r>
  <r>
    <s v="19"/>
    <x v="3"/>
    <s v="ENEGEN"/>
    <s v="11002593"/>
    <s v="11002593"/>
    <s v="HI"/>
    <s v="GR-2"/>
    <s v="S"/>
    <n v="25.417000000000002"/>
    <n v="22.574999999999999"/>
    <n v="3236.9479999999999"/>
    <n v="11949.442999999999"/>
    <n v="15186.39"/>
    <n v="10.17"/>
    <n v="709.83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186.39"/>
    <n v="15.186389999999999"/>
    <m/>
    <n v="2.1180833333333333"/>
    <n v="1.8812499999999999"/>
    <n v="70.826999999999998"/>
    <n v="1.0000000002037268E-3"/>
    <n v="44"/>
    <s v="BASE DE DATOS"/>
  </r>
  <r>
    <s v="19"/>
    <x v="3"/>
    <s v="ENEGEN"/>
    <s v="11002593"/>
    <s v="11002593"/>
    <s v="HI"/>
    <s v="GR-3"/>
    <s v="S"/>
    <n v="24.58"/>
    <n v="22.748999999999999"/>
    <n v="3272.4459999999999"/>
    <n v="12234.154"/>
    <n v="15506.6"/>
    <n v="0"/>
    <n v="719.15"/>
    <n v="0.85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506.6"/>
    <n v="15.506600000000001"/>
    <m/>
    <n v="2.0483333333333333"/>
    <n v="1.8957499999999998"/>
    <n v="70.826999999999998"/>
    <n v="0"/>
    <n v="44"/>
    <s v="BASE DE DATOS"/>
  </r>
  <r>
    <s v="19"/>
    <x v="3"/>
    <s v="ENEGEN"/>
    <s v="11002493"/>
    <s v="11002493"/>
    <s v="HI"/>
    <s v="GR-1"/>
    <s v="S"/>
    <n v="15.7"/>
    <n v="15.615"/>
    <n v="2232.2750000000001"/>
    <n v="8472.5969999999998"/>
    <n v="10704.871999999999"/>
    <n v="0"/>
    <n v="718.48"/>
    <n v="0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704.871999999999"/>
    <n v="10.704872"/>
    <m/>
    <n v="1.3083333333333333"/>
    <n v="1.30125"/>
    <n v="33.146000000000001"/>
    <n v="0"/>
    <n v="44"/>
    <s v="BASE DE DATOS"/>
  </r>
  <r>
    <s v="19"/>
    <x v="3"/>
    <s v="ENEGEN"/>
    <s v="11002493"/>
    <s v="11002493"/>
    <s v="HI"/>
    <s v="GR-2"/>
    <s v="S"/>
    <n v="15.7"/>
    <n v="15.234999999999999"/>
    <n v="2166.3960000000002"/>
    <n v="8262.4230000000007"/>
    <n v="10428.819"/>
    <n v="0"/>
    <n v="715.07"/>
    <n v="3.03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428.819"/>
    <n v="10.428818999999999"/>
    <m/>
    <n v="1.3083333333333333"/>
    <n v="1.2695833333333333"/>
    <n v="33.146000000000001"/>
    <n v="1.8189894035458565E-12"/>
    <n v="44"/>
    <s v="BASE DE DATOS"/>
  </r>
  <r>
    <s v="19"/>
    <x v="3"/>
    <s v="ENEGEN"/>
    <s v="11375016"/>
    <s v="11375016"/>
    <s v="HI"/>
    <s v="GR-1"/>
    <s v="S"/>
    <n v="0.35"/>
    <n v="0.35"/>
    <n v="40.22"/>
    <n v="153.721"/>
    <n v="193.941"/>
    <n v="0"/>
    <n v="695.18"/>
    <n v="24.7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93.941"/>
    <n v="0.193941"/>
    <m/>
    <n v="2.9166666666666664E-2"/>
    <n v="2.9166666666666664E-2"/>
    <n v="0.70499999999999996"/>
    <n v="0"/>
    <n v="44"/>
    <s v="BASE DE DATOS"/>
  </r>
  <r>
    <s v="19"/>
    <x v="3"/>
    <s v="ENEGEN"/>
    <s v="11375016"/>
    <s v="11375016"/>
    <s v="HI"/>
    <s v="GR-2"/>
    <s v="S"/>
    <n v="0.35"/>
    <n v="0.35"/>
    <n v="40.905999999999999"/>
    <n v="155.89400000000001"/>
    <n v="196.80099999999999"/>
    <n v="0"/>
    <n v="700.47"/>
    <n v="19.43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96.80099999999999"/>
    <n v="0.19680099999999998"/>
    <m/>
    <n v="2.9166666666666664E-2"/>
    <n v="2.9166666666666664E-2"/>
    <n v="0.70499999999999996"/>
    <n v="-9.9999999997635314E-4"/>
    <n v="44"/>
    <s v="BASE DE DATOS"/>
  </r>
  <r>
    <s v="19"/>
    <x v="3"/>
    <s v="ENEGPP"/>
    <s v="16379117"/>
    <s v="16379117"/>
    <s v="HI"/>
    <s v="Circuito 1"/>
    <s v="S"/>
    <n v="14.096"/>
    <n v="14.096"/>
    <n v="0"/>
    <n v="3050.3229999999999"/>
    <n v="3050.3229999999999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50.3229999999999"/>
    <n v="3.0503229999999997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2"/>
    <s v="S"/>
    <n v="14.096"/>
    <n v="14.096"/>
    <n v="0"/>
    <n v="3066.5439999999999"/>
    <n v="3066.5439999999999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66.5439999999999"/>
    <n v="3.0665439999999999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3"/>
    <s v="S"/>
    <n v="14.096"/>
    <n v="14.096"/>
    <n v="0"/>
    <n v="3067.4140000000002"/>
    <n v="3067.4140000000002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67.4140000000002"/>
    <n v="3.0674140000000003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4"/>
    <s v="S"/>
    <n v="14.096"/>
    <n v="14.096"/>
    <n v="0"/>
    <n v="3081.6529999999998"/>
    <n v="3081.6529999999998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81.6529999999998"/>
    <n v="3.0816529999999998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5"/>
    <s v="S"/>
    <n v="14.096"/>
    <n v="14.096"/>
    <n v="0"/>
    <n v="3079.4650000000001"/>
    <n v="3079.4650000000001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79.4650000000001"/>
    <n v="3.0794650000000003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6"/>
    <s v="S"/>
    <n v="14.096"/>
    <n v="14.096"/>
    <n v="0"/>
    <n v="3073.8609999999999"/>
    <n v="3073.8609999999999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73.8609999999999"/>
    <n v="3.073861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7"/>
    <s v="S"/>
    <n v="14.096"/>
    <n v="14.096"/>
    <n v="0"/>
    <n v="3025.9720000000002"/>
    <n v="3025.9720000000002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25.9720000000002"/>
    <n v="3.0259720000000003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8"/>
    <s v="S"/>
    <n v="14.096"/>
    <n v="14.096"/>
    <n v="0"/>
    <n v="3043.48"/>
    <n v="3043.48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43.48"/>
    <n v="3.0434800000000002"/>
    <m/>
    <n v="1.1746666666666667"/>
    <n v="1.1746666666666667"/>
    <n v="150.995"/>
    <n v="0"/>
    <n v="46"/>
    <s v="BASE DE DATOS"/>
  </r>
  <r>
    <s v="19"/>
    <x v="3"/>
    <s v="ENEGPP"/>
    <s v="16379117"/>
    <s v="16379117"/>
    <s v="HI"/>
    <s v="Circuito 9"/>
    <s v="S"/>
    <n v="17.62"/>
    <n v="17.62"/>
    <n v="0"/>
    <n v="3807.1869999999999"/>
    <n v="3807.1869999999999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807.1869999999999"/>
    <n v="3.8071869999999999"/>
    <m/>
    <n v="1.4683333333333335"/>
    <n v="1.4683333333333335"/>
    <n v="150.995"/>
    <n v="0"/>
    <n v="46"/>
    <s v="BASE DE DATOS"/>
  </r>
  <r>
    <s v="19"/>
    <x v="3"/>
    <s v="ENEGPP"/>
    <s v="16379117"/>
    <s v="16379117"/>
    <s v="HI"/>
    <s v="Circuito 10"/>
    <s v="S"/>
    <n v="14.096"/>
    <n v="14.096"/>
    <n v="0"/>
    <n v="3097.3629999999998"/>
    <n v="3097.3629999999998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97.3629999999998"/>
    <n v="3.0973629999999996"/>
    <m/>
    <n v="1.1746666666666667"/>
    <n v="1.1746666666666667"/>
    <n v="150.995"/>
    <n v="0"/>
    <n v="46"/>
    <s v="BASE DE DATOS"/>
  </r>
  <r>
    <s v="19"/>
    <x v="3"/>
    <s v="ENEGPP"/>
    <s v="17360815"/>
    <s v="17360815"/>
    <s v="HI"/>
    <s v="Circuito 1"/>
    <s v="S"/>
    <n v="15.75"/>
    <n v="15.75"/>
    <n v="1442.472"/>
    <n v="4066.308"/>
    <n v="5508.78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508.78"/>
    <n v="5.5087799999999998"/>
    <m/>
    <n v="1.3125"/>
    <n v="1.3125"/>
    <n v="130.453"/>
    <n v="0"/>
    <n v="46"/>
    <s v="BASE DE DATOS"/>
  </r>
  <r>
    <s v="19"/>
    <x v="3"/>
    <s v="ENEGPP"/>
    <s v="17360815"/>
    <s v="17360815"/>
    <s v="HI"/>
    <s v="Circuito 2"/>
    <s v="S"/>
    <n v="18.899999999999999"/>
    <n v="18.899999999999999"/>
    <n v="1707.538"/>
    <n v="4872.1319999999996"/>
    <n v="6579.67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579.67"/>
    <n v="6.5796700000000001"/>
    <m/>
    <n v="1.575"/>
    <n v="1.575"/>
    <n v="130.453"/>
    <n v="0"/>
    <n v="46"/>
    <s v="BASE DE DATOS"/>
  </r>
  <r>
    <s v="19"/>
    <x v="3"/>
    <s v="ENEGPP"/>
    <s v="17360815"/>
    <s v="17360815"/>
    <s v="HI"/>
    <s v="Circuito 3"/>
    <s v="S"/>
    <n v="18.899999999999999"/>
    <n v="18.899999999999999"/>
    <n v="1620.0809999999999"/>
    <n v="4836.4750000000004"/>
    <n v="6456.5559999999996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456.5559999999996"/>
    <n v="6.456556"/>
    <m/>
    <n v="1.575"/>
    <n v="1.575"/>
    <n v="130.453"/>
    <n v="9.0949470177292824E-13"/>
    <n v="46"/>
    <s v="BASE DE DATOS"/>
  </r>
  <r>
    <s v="19"/>
    <x v="3"/>
    <s v="ENEGPP"/>
    <s v="17360815"/>
    <s v="17360815"/>
    <s v="HI"/>
    <s v="Circuito 4"/>
    <s v="S"/>
    <n v="18.899999999999999"/>
    <n v="18.899999999999999"/>
    <n v="1762.288"/>
    <n v="5103.08"/>
    <n v="6865.3670000000002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865.3670000000002"/>
    <n v="6.865367"/>
    <m/>
    <n v="1.575"/>
    <n v="1.575"/>
    <n v="130.453"/>
    <n v="1.0000000002037268E-3"/>
    <n v="46"/>
    <s v="BASE DE DATOS"/>
  </r>
  <r>
    <s v="19"/>
    <x v="3"/>
    <s v="ENEGPP"/>
    <s v="17360815"/>
    <s v="17360815"/>
    <s v="HI"/>
    <s v="Circuito 5"/>
    <s v="S"/>
    <n v="22.05"/>
    <n v="22.05"/>
    <n v="2127.4160000000002"/>
    <n v="6224.3190000000004"/>
    <n v="8351.7350000000006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351.7350000000006"/>
    <n v="8.3517350000000015"/>
    <m/>
    <n v="1.8375000000000001"/>
    <n v="1.8375000000000001"/>
    <n v="130.453"/>
    <n v="0"/>
    <n v="46"/>
    <s v="BASE DE DATOS"/>
  </r>
  <r>
    <s v="19"/>
    <x v="3"/>
    <s v="ENEGPP"/>
    <s v="17360815"/>
    <s v="17360815"/>
    <s v="HI"/>
    <s v="Circuito 6"/>
    <s v="S"/>
    <n v="15.75"/>
    <n v="15.75"/>
    <n v="1377.6079999999999"/>
    <n v="4131.5789999999997"/>
    <n v="5509.1869999999999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509.1869999999999"/>
    <n v="5.5091869999999998"/>
    <m/>
    <n v="1.3125"/>
    <n v="1.3125"/>
    <n v="130.453"/>
    <n v="0"/>
    <n v="46"/>
    <s v="BASE DE DATOS"/>
  </r>
  <r>
    <s v="19"/>
    <x v="3"/>
    <s v="ENEGPP"/>
    <s v="17360815"/>
    <s v="17360815"/>
    <s v="HI"/>
    <s v="Circuito 7"/>
    <s v="S"/>
    <n v="22.05"/>
    <n v="22.05"/>
    <n v="2074.125"/>
    <n v="6072.0159999999996"/>
    <n v="8146.1409999999996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146.1409999999996"/>
    <n v="8.1461410000000001"/>
    <m/>
    <n v="1.8375000000000001"/>
    <n v="1.8375000000000001"/>
    <n v="130.453"/>
    <n v="0"/>
    <n v="46"/>
    <s v="BASE DE DATOS"/>
  </r>
  <r>
    <s v="19"/>
    <x v="2"/>
    <s v="HILARI"/>
    <s v="51201106"/>
    <s v="51201106"/>
    <s v="HI"/>
    <s v="G1"/>
    <s v="S"/>
    <n v="0.6"/>
    <n v="0.158"/>
    <n v="10.76"/>
    <n v="49.999000000000002"/>
    <n v="60.759"/>
    <n v="80"/>
    <n v="64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60.759"/>
    <n v="6.0759000000000001E-2"/>
    <m/>
    <n v="4.9999999999999996E-2"/>
    <n v="1.5333333333333332E-2"/>
    <n v="0.184"/>
    <n v="0"/>
    <n v="12"/>
    <s v="BASE DE DATOS"/>
  </r>
  <r>
    <s v="19"/>
    <x v="3"/>
    <s v="HILARI"/>
    <s v="51201106"/>
    <s v="51201106"/>
    <s v="HI"/>
    <s v="G1"/>
    <s v="S"/>
    <n v="0.6"/>
    <n v="0.15"/>
    <n v="7.8559999999999999"/>
    <n v="46.192999999999998"/>
    <n v="54.048999999999999"/>
    <n v="13"/>
    <n v="707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54.048999999999999"/>
    <n v="5.4049E-2"/>
    <m/>
    <n v="4.9999999999999996E-2"/>
    <n v="1.5333333333333332E-2"/>
    <n v="0.184"/>
    <n v="0"/>
    <n v="12"/>
    <s v="BASE DE DATOS"/>
  </r>
  <r>
    <s v="19"/>
    <x v="3"/>
    <s v="CELERV"/>
    <s v="11116301"/>
    <s v="11116301"/>
    <s v="HI"/>
    <s v="Francis 1"/>
    <s v="S"/>
    <n v="6.5609999999999999"/>
    <n v="6.4669999999999996"/>
    <n v="753.8"/>
    <n v="3670.886"/>
    <n v="4424.6859999999997"/>
    <n v="25.03"/>
    <n v="694.65"/>
    <n v="0.32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24.6859999999997"/>
    <n v="4.4246859999999995"/>
    <m/>
    <n v="0.54674999999999996"/>
    <n v="0.5389166666666666"/>
    <n v="19.606000000000002"/>
    <n v="0"/>
    <n v="8"/>
    <s v="BASE DE DATOS"/>
  </r>
  <r>
    <s v="19"/>
    <x v="3"/>
    <s v="CELERV"/>
    <s v="11116301"/>
    <s v="11116301"/>
    <s v="HI"/>
    <s v="Francis 2"/>
    <s v="S"/>
    <n v="6.5609999999999999"/>
    <n v="6.4669999999999996"/>
    <n v="750.81299999999999"/>
    <n v="3739.1880000000001"/>
    <n v="4490.0010000000002"/>
    <n v="12.13"/>
    <n v="707.4"/>
    <n v="0.47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90.0010000000002"/>
    <n v="4.4900010000000004"/>
    <m/>
    <n v="0.54674999999999996"/>
    <n v="0.5389166666666666"/>
    <n v="19.606000000000002"/>
    <n v="0"/>
    <n v="8"/>
    <s v="BASE DE DATOS"/>
  </r>
  <r>
    <s v="19"/>
    <x v="3"/>
    <s v="CELERV"/>
    <s v="11116301"/>
    <s v="11116301"/>
    <s v="HI"/>
    <s v="Francis 3"/>
    <s v="S"/>
    <n v="6.5609999999999999"/>
    <n v="6.4669999999999996"/>
    <n v="752.15899999999999"/>
    <n v="3676.6469999999999"/>
    <n v="4428.8059999999996"/>
    <n v="19.97"/>
    <n v="699.1"/>
    <n v="0.93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28.8059999999996"/>
    <n v="4.4288059999999998"/>
    <m/>
    <n v="0.54674999999999996"/>
    <n v="0.5389166666666666"/>
    <n v="19.606000000000002"/>
    <n v="0"/>
    <n v="8"/>
    <s v="BASE DE DATOS"/>
  </r>
  <r>
    <s v="19"/>
    <x v="3"/>
    <s v="ELP"/>
    <s v="11014093"/>
    <s v="11014093"/>
    <s v="HI"/>
    <s v="1"/>
    <s v="S"/>
    <n v="70.12"/>
    <n v="73.144999999999996"/>
    <n v="8726.4689999999991"/>
    <n v="42631.49"/>
    <n v="51357.959000000003"/>
    <n v="0"/>
    <n v="720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1357.959000000003"/>
    <n v="51.357959000000001"/>
    <m/>
    <n v="5.8433333333333337"/>
    <n v="6.095416666666666"/>
    <n v="217.4"/>
    <n v="-7.2759576141834259E-12"/>
    <n v="28"/>
    <s v="BASE DE DATOS"/>
  </r>
  <r>
    <s v="19"/>
    <x v="3"/>
    <s v="ELP"/>
    <s v="11014093"/>
    <s v="11014093"/>
    <s v="HI"/>
    <s v="2"/>
    <s v="S"/>
    <n v="70.12"/>
    <n v="73.144999999999996"/>
    <n v="7800.8860000000004"/>
    <n v="38087.360000000001"/>
    <n v="45888.245999999999"/>
    <n v="42.43"/>
    <n v="677.4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5888.245999999999"/>
    <n v="45.888246000000002"/>
    <m/>
    <n v="5.8433333333333337"/>
    <n v="6.095416666666666"/>
    <n v="217.4"/>
    <n v="0"/>
    <n v="28"/>
    <s v="BASE DE DATOS"/>
  </r>
  <r>
    <s v="19"/>
    <x v="3"/>
    <s v="ELP"/>
    <s v="11014093"/>
    <s v="11014093"/>
    <s v="HI"/>
    <s v="3"/>
    <s v="S"/>
    <n v="70.12"/>
    <n v="73.146000000000001"/>
    <n v="7999.8050000000003"/>
    <n v="39257.455000000002"/>
    <n v="47257.26"/>
    <n v="10.4"/>
    <n v="708.47"/>
    <n v="0.98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257.26"/>
    <n v="47.257260000000002"/>
    <m/>
    <n v="5.8433333333333337"/>
    <n v="6.0955000000000004"/>
    <n v="217.4"/>
    <n v="0"/>
    <n v="28"/>
    <s v="BASE DE DATOS"/>
  </r>
  <r>
    <s v="19"/>
    <x v="3"/>
    <s v="ELP"/>
    <s v="11014293"/>
    <s v="11014293"/>
    <s v="HI"/>
    <s v="1"/>
    <s v="S"/>
    <n v="114"/>
    <n v="96.959000000000003"/>
    <n v="12054.328"/>
    <n v="59137.608999999997"/>
    <n v="71191.937000000005"/>
    <n v="10.23"/>
    <n v="709.68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191.937000000005"/>
    <n v="71.19193700000001"/>
    <m/>
    <n v="9.5"/>
    <n v="8.0799166666666675"/>
    <n v="692"/>
    <n v="-1.4551915228366852E-11"/>
    <n v="28"/>
    <s v="BASE DE DATOS"/>
  </r>
  <r>
    <s v="19"/>
    <x v="3"/>
    <s v="ELP"/>
    <s v="11014293"/>
    <s v="11014293"/>
    <s v="HI"/>
    <s v="2"/>
    <s v="S"/>
    <n v="114"/>
    <n v="96.959000000000003"/>
    <n v="12041.894"/>
    <n v="60096.281000000003"/>
    <n v="72138.175000000003"/>
    <n v="0"/>
    <n v="720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2138.175000000003"/>
    <n v="72.138175000000004"/>
    <m/>
    <n v="9.5"/>
    <n v="8.0799166666666675"/>
    <n v="692"/>
    <n v="0"/>
    <n v="28"/>
    <s v="BASE DE DATOS"/>
  </r>
  <r>
    <s v="19"/>
    <x v="3"/>
    <s v="ELP"/>
    <s v="11014293"/>
    <s v="11014293"/>
    <s v="HI"/>
    <s v="3"/>
    <s v="S"/>
    <n v="114"/>
    <n v="96.959000000000003"/>
    <n v="11724.025"/>
    <n v="58690.999000000003"/>
    <n v="70415.024000000005"/>
    <n v="10.85"/>
    <n v="706.18"/>
    <n v="2.4700000000000002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0415.024000000005"/>
    <n v="70.415024000000003"/>
    <m/>
    <n v="9.5"/>
    <n v="8.0799166666666675"/>
    <n v="692"/>
    <n v="0"/>
    <n v="28"/>
    <s v="BASE DE DATOS"/>
  </r>
  <r>
    <s v="19"/>
    <x v="3"/>
    <s v="ELP"/>
    <s v="11014293"/>
    <s v="11014293"/>
    <s v="HI"/>
    <s v="4"/>
    <s v="S"/>
    <n v="114"/>
    <n v="96.959000000000003"/>
    <n v="12011.796"/>
    <n v="59970.177000000003"/>
    <n v="71981.972999999998"/>
    <n v="0"/>
    <n v="720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981.972999999998"/>
    <n v="71.981972999999996"/>
    <m/>
    <n v="9.5"/>
    <n v="8.0799166666666675"/>
    <n v="692"/>
    <n v="0"/>
    <n v="28"/>
    <s v="BASE DE DATOS"/>
  </r>
  <r>
    <s v="19"/>
    <x v="3"/>
    <s v="ELP"/>
    <s v="11014293"/>
    <s v="11014293"/>
    <s v="HI"/>
    <s v="5"/>
    <s v="S"/>
    <n v="114"/>
    <n v="96.959000000000003"/>
    <n v="9970.1409999999996"/>
    <n v="49513.035000000003"/>
    <n v="59483.175999999999"/>
    <n v="10"/>
    <n v="708.25"/>
    <n v="1.53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483.175999999999"/>
    <n v="59.483176"/>
    <m/>
    <n v="9.5"/>
    <n v="8.0799166666666675"/>
    <n v="692"/>
    <n v="7.2759576141834259E-12"/>
    <n v="28"/>
    <s v="BASE DE DATOS"/>
  </r>
  <r>
    <s v="19"/>
    <x v="3"/>
    <s v="ELP"/>
    <s v="11014293"/>
    <s v="11014293"/>
    <s v="HI"/>
    <s v="6"/>
    <s v="S"/>
    <n v="114"/>
    <n v="96.959000000000003"/>
    <n v="9979.6080000000002"/>
    <n v="49433.724999999999"/>
    <n v="59413.332999999999"/>
    <n v="10.43"/>
    <n v="706.22"/>
    <n v="3.18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413.332999999999"/>
    <n v="59.413333000000002"/>
    <m/>
    <n v="9.5"/>
    <n v="8.0799166666666675"/>
    <n v="692"/>
    <n v="0"/>
    <n v="28"/>
    <s v="BASE DE DATOS"/>
  </r>
  <r>
    <s v="19"/>
    <x v="3"/>
    <s v="ELP"/>
    <s v="11014293"/>
    <s v="11014293"/>
    <s v="HI"/>
    <s v="7"/>
    <s v="S"/>
    <n v="114"/>
    <n v="96.96"/>
    <n v="9299.3649999999998"/>
    <n v="45184.345999999998"/>
    <n v="54483.711000000003"/>
    <n v="68.27"/>
    <n v="651.53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4483.711000000003"/>
    <n v="54.483711"/>
    <m/>
    <n v="9.5"/>
    <n v="8.08"/>
    <n v="692"/>
    <n v="-7.2759576141834259E-12"/>
    <n v="28"/>
    <s v="BASE DE DATOS"/>
  </r>
  <r>
    <s v="19"/>
    <x v="3"/>
    <s v="EGECHA"/>
    <s v="0000000P"/>
    <s v="0000000P"/>
    <s v="HI"/>
    <s v="G1"/>
    <s v="S"/>
    <n v="5"/>
    <n v="5"/>
    <n v="671.30899999999997"/>
    <n v="2757.1619999999998"/>
    <n v="3428.471"/>
    <n v="0"/>
    <n v="708.75"/>
    <n v="15.25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3428.471"/>
    <n v="3.428471"/>
    <m/>
    <n v="0.41666666666666669"/>
    <n v="0.41666666666666669"/>
    <n v="0"/>
    <n v="-4.5474735088646412E-13"/>
    <n v="32"/>
    <s v="BASE DE DATOS"/>
  </r>
  <r>
    <s v="19"/>
    <x v="0"/>
    <s v="SUR"/>
    <s v="11019593"/>
    <s v="11019593"/>
    <s v="HI"/>
    <s v="Grupo 1"/>
    <s v="S"/>
    <n v="11.9"/>
    <n v="11.090999999999999"/>
    <n v="996.89300000000003"/>
    <n v="1811.181"/>
    <n v="2808.0740000000001"/>
    <n v="4.55"/>
    <n v="739.45"/>
    <n v="0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808.0740000000001"/>
    <n v="2.808074"/>
    <m/>
    <n v="0.9916666666666667"/>
    <n v="0.9242499999999999"/>
    <n v="22.044"/>
    <n v="0"/>
    <n v="30"/>
    <s v="BASE DE DATOS"/>
  </r>
  <r>
    <s v="19"/>
    <x v="0"/>
    <s v="SUR"/>
    <s v="11019593"/>
    <s v="11019593"/>
    <s v="HI"/>
    <s v="Grupo 2"/>
    <s v="S"/>
    <n v="11.9"/>
    <n v="11.002000000000001"/>
    <n v="997.28399999999999"/>
    <n v="1851.117"/>
    <n v="2848.4009999999998"/>
    <n v="4.58"/>
    <n v="739.42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848.4009999999998"/>
    <n v="2.848401"/>
    <m/>
    <n v="0.9916666666666667"/>
    <n v="0.91683333333333339"/>
    <n v="22.044"/>
    <n v="0"/>
    <n v="30"/>
    <s v="BASE DE DATOS"/>
  </r>
  <r>
    <s v="19"/>
    <x v="0"/>
    <s v="SUR"/>
    <s v="11015393"/>
    <s v="11015393"/>
    <s v="HI"/>
    <s v="Grupo 3"/>
    <s v="S"/>
    <n v="11.9"/>
    <n v="11.9"/>
    <n v="1424.951"/>
    <n v="2338.13"/>
    <n v="3763.0810000000001"/>
    <n v="0"/>
    <n v="740.03"/>
    <n v="3.97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763.0810000000001"/>
    <n v="3.7630810000000001"/>
    <m/>
    <n v="0.9916666666666667"/>
    <n v="0.9916666666666667"/>
    <n v="11.826000000000001"/>
    <n v="0"/>
    <n v="30"/>
    <s v="BASE DE DATOS"/>
  </r>
  <r>
    <s v="19"/>
    <x v="1"/>
    <s v="SUR"/>
    <s v="11019593"/>
    <s v="11019593"/>
    <s v="HI"/>
    <s v="Grupo 1"/>
    <s v="S"/>
    <n v="11.9"/>
    <n v="11.090999999999999"/>
    <n v="896.88599999999997"/>
    <n v="1658.1990000000001"/>
    <n v="2555.085"/>
    <n v="0"/>
    <n v="672"/>
    <n v="0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555.085"/>
    <n v="2.5550850000000001"/>
    <m/>
    <n v="0.9916666666666667"/>
    <n v="0.9242499999999999"/>
    <n v="22.044"/>
    <n v="0"/>
    <n v="30"/>
    <s v="BASE DE DATOS"/>
  </r>
  <r>
    <s v="19"/>
    <x v="1"/>
    <s v="SUR"/>
    <s v="11019593"/>
    <s v="11019593"/>
    <s v="HI"/>
    <s v="Grupo 2"/>
    <s v="S"/>
    <n v="11.9"/>
    <n v="11.002000000000001"/>
    <n v="895.16700000000003"/>
    <n v="1704.8119999999999"/>
    <n v="2599.9789999999998"/>
    <n v="0"/>
    <n v="672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599.9789999999998"/>
    <n v="2.5999789999999998"/>
    <m/>
    <n v="0.9916666666666667"/>
    <n v="0.91683333333333339"/>
    <n v="22.044"/>
    <n v="0"/>
    <n v="30"/>
    <s v="BASE DE DATOS"/>
  </r>
  <r>
    <s v="19"/>
    <x v="1"/>
    <s v="SUR"/>
    <s v="11015393"/>
    <s v="11015393"/>
    <s v="HI"/>
    <s v="Grupo 3"/>
    <s v="S"/>
    <n v="11.9"/>
    <n v="11.9"/>
    <n v="1274.193"/>
    <n v="2177.0300000000002"/>
    <n v="3451.223"/>
    <n v="0"/>
    <n v="672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451.223"/>
    <n v="3.4512230000000002"/>
    <m/>
    <n v="0.9916666666666667"/>
    <n v="0.9916666666666667"/>
    <n v="11.826000000000001"/>
    <n v="0"/>
    <n v="30"/>
    <s v="BASE DE DATOS"/>
  </r>
  <r>
    <s v="19"/>
    <x v="2"/>
    <s v="SUR"/>
    <s v="11019593"/>
    <s v="11019593"/>
    <s v="HI"/>
    <s v="Grupo 1"/>
    <s v="S"/>
    <n v="11.9"/>
    <n v="11.090999999999999"/>
    <n v="637.68499999999995"/>
    <n v="1165.4659999999999"/>
    <n v="1803.1510000000001"/>
    <n v="258.5"/>
    <n v="472.1"/>
    <n v="13.1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1803.1510000000001"/>
    <n v="1.8031510000000002"/>
    <m/>
    <n v="0.9916666666666667"/>
    <n v="0.9242499999999999"/>
    <n v="22.044"/>
    <n v="-2.2737367544323206E-13"/>
    <n v="30"/>
    <s v="BASE DE DATOS"/>
  </r>
  <r>
    <s v="19"/>
    <x v="2"/>
    <s v="SUR"/>
    <s v="11019593"/>
    <s v="11019593"/>
    <s v="HI"/>
    <s v="Grupo 2"/>
    <s v="S"/>
    <n v="11.9"/>
    <n v="11.002000000000001"/>
    <n v="638.92499999999995"/>
    <n v="1208.5940000000001"/>
    <n v="1847.519"/>
    <n v="258.02999999999997"/>
    <n v="476.23"/>
    <n v="9.73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1847.519"/>
    <n v="1.8475189999999999"/>
    <m/>
    <n v="0.9916666666666667"/>
    <n v="0.91683333333333339"/>
    <n v="22.044"/>
    <n v="0"/>
    <n v="30"/>
    <s v="BASE DE DATOS"/>
  </r>
  <r>
    <s v="19"/>
    <x v="2"/>
    <s v="SUR"/>
    <s v="11015393"/>
    <s v="11015393"/>
    <s v="HI"/>
    <s v="Grupo 3"/>
    <s v="S"/>
    <n v="11.9"/>
    <n v="11.9"/>
    <n v="1046.5070000000001"/>
    <n v="2099.5590000000002"/>
    <n v="3146.0659999999998"/>
    <n v="0"/>
    <n v="744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146.0659999999998"/>
    <n v="3.1460659999999998"/>
    <m/>
    <n v="0.9916666666666667"/>
    <n v="0.9916666666666667"/>
    <n v="11.826000000000001"/>
    <n v="4.5474735088646412E-13"/>
    <n v="30"/>
    <s v="BASE DE DATOS"/>
  </r>
  <r>
    <s v="19"/>
    <x v="3"/>
    <s v="SUR"/>
    <s v="11019593"/>
    <s v="11019593"/>
    <s v="HI"/>
    <s v="Grupo 1"/>
    <s v="S"/>
    <n v="11.9"/>
    <n v="11.090999999999999"/>
    <n v="815.95100000000002"/>
    <n v="2909.3879999999999"/>
    <n v="3725.3389999999999"/>
    <n v="36.67"/>
    <n v="566.13"/>
    <n v="117.2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725.3389999999999"/>
    <n v="3.725339"/>
    <m/>
    <n v="0.9916666666666667"/>
    <n v="0.9242499999999999"/>
    <n v="22.044"/>
    <n v="0"/>
    <n v="30"/>
    <s v="BASE DE DATOS"/>
  </r>
  <r>
    <s v="19"/>
    <x v="3"/>
    <s v="SUR"/>
    <s v="11019593"/>
    <s v="11019593"/>
    <s v="HI"/>
    <s v="Grupo 2"/>
    <s v="S"/>
    <n v="11.9"/>
    <n v="11.002000000000001"/>
    <n v="393.09199999999998"/>
    <n v="1240.5360000000001"/>
    <n v="1633.6279999999999"/>
    <n v="22.32"/>
    <n v="305.60000000000002"/>
    <n v="392.08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1633.6279999999999"/>
    <n v="1.6336279999999999"/>
    <m/>
    <n v="0.9916666666666667"/>
    <n v="0.91683333333333339"/>
    <n v="22.044"/>
    <n v="2.2737367544323206E-13"/>
    <n v="30"/>
    <s v="BASE DE DATOS"/>
  </r>
  <r>
    <s v="19"/>
    <x v="3"/>
    <s v="SUR"/>
    <s v="11015393"/>
    <s v="11015393"/>
    <s v="HI"/>
    <s v="Grupo 3"/>
    <s v="S"/>
    <n v="11.9"/>
    <n v="11.9"/>
    <n v="848.21100000000001"/>
    <n v="2920.8440000000001"/>
    <n v="3769.0549999999998"/>
    <n v="0"/>
    <n v="720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769.0549999999998"/>
    <n v="3.7690549999999998"/>
    <m/>
    <n v="0.9916666666666667"/>
    <n v="0.9916666666666667"/>
    <n v="11.826000000000001"/>
    <n v="4.5474735088646412E-13"/>
    <n v="30"/>
    <s v="BASE DE DATOS"/>
  </r>
  <r>
    <s v="19"/>
    <x v="3"/>
    <s v="EGEMSA"/>
    <s v="11005993"/>
    <s v="11005993"/>
    <s v="HI"/>
    <s v="GRUPO Nº1"/>
    <s v="S"/>
    <n v="30.15"/>
    <n v="29.295999999999999"/>
    <n v="2702.6680000000001"/>
    <n v="10198.504999999999"/>
    <n v="12901.173000000001"/>
    <n v="4.72"/>
    <n v="678.28"/>
    <n v="37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2901.173000000001"/>
    <n v="12.901173"/>
    <m/>
    <n v="2.5124999999999997"/>
    <n v="2.4413333333333331"/>
    <n v="183.92"/>
    <n v="-1.8189894035458565E-12"/>
    <n v="34"/>
    <s v="BASE DE DATOS"/>
  </r>
  <r>
    <s v="19"/>
    <x v="3"/>
    <s v="EGEMSA"/>
    <s v="11005993"/>
    <s v="11005993"/>
    <s v="HI"/>
    <s v="GRUPO Nº2"/>
    <s v="S"/>
    <n v="30.15"/>
    <n v="29.95"/>
    <n v="4005.576"/>
    <n v="15191.406000000001"/>
    <n v="19196.982"/>
    <n v="1.72"/>
    <n v="718.28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9196.982"/>
    <n v="19.196981999999998"/>
    <m/>
    <n v="2.5124999999999997"/>
    <n v="2.4958333333333331"/>
    <n v="183.92"/>
    <n v="0"/>
    <n v="34"/>
    <s v="BASE DE DATOS"/>
  </r>
  <r>
    <s v="19"/>
    <x v="3"/>
    <s v="EGEMSA"/>
    <s v="11005993"/>
    <s v="11005993"/>
    <s v="HI"/>
    <s v="GRUPO Nº3"/>
    <s v="S"/>
    <n v="30.15"/>
    <n v="29.553999999999998"/>
    <n v="3902.6010000000001"/>
    <n v="14781.008"/>
    <n v="18683.609"/>
    <n v="2.67"/>
    <n v="717.33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8683.609"/>
    <n v="18.683609000000001"/>
    <m/>
    <n v="2.5124999999999997"/>
    <n v="2.4628333333333332"/>
    <n v="183.92"/>
    <n v="0"/>
    <n v="34"/>
    <s v="BASE DE DATOS"/>
  </r>
  <r>
    <s v="19"/>
    <x v="3"/>
    <s v="EGEMSA"/>
    <s v="11005993"/>
    <s v="11005993"/>
    <s v="HI"/>
    <s v="GRUPO N°4"/>
    <s v="S"/>
    <n v="102"/>
    <n v="99.86"/>
    <n v="14246.778"/>
    <n v="53810.095000000001"/>
    <n v="68056.873000000007"/>
    <n v="4.97"/>
    <n v="713.63"/>
    <n v="1.4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8056.873000000007"/>
    <n v="68.05687300000001"/>
    <m/>
    <n v="8.5"/>
    <n v="8.3216666666666672"/>
    <n v="183.92"/>
    <n v="0"/>
    <n v="34"/>
    <s v="BASE DE DATOS"/>
  </r>
  <r>
    <s v="19"/>
    <x v="3"/>
    <s v="EGHUAL"/>
    <s v="11177909"/>
    <s v="11177909"/>
    <s v="HI"/>
    <s v="G1"/>
    <s v="S"/>
    <n v="235.31"/>
    <n v="235.31"/>
    <n v="26323.087"/>
    <n v="124078.291"/>
    <n v="150401.378"/>
    <n v="2.92"/>
    <n v="687.38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50401.378"/>
    <n v="150.40137799999999"/>
    <m/>
    <n v="18.75"/>
    <n v="19.609166666666667"/>
    <n v="476.74"/>
    <n v="0"/>
    <n v="38"/>
    <s v="BASE DE DATOS"/>
  </r>
  <r>
    <s v="19"/>
    <x v="3"/>
    <s v="EGHUAL"/>
    <s v="11177909"/>
    <s v="11177909"/>
    <s v="HI"/>
    <s v="G2"/>
    <s v="S"/>
    <n v="235.04"/>
    <n v="235.04"/>
    <n v="25900.33"/>
    <n v="127248.27099999999"/>
    <n v="153148.601"/>
    <n v="0"/>
    <n v="701.24"/>
    <n v="5.52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53148.601"/>
    <n v="153.14860099999999"/>
    <m/>
    <n v="18.75"/>
    <n v="19.586666666666666"/>
    <n v="476.74"/>
    <n v="0"/>
    <n v="38"/>
    <s v="BASE DE DATOS"/>
  </r>
  <r>
    <s v="19"/>
    <x v="3"/>
    <s v="EGHUAL"/>
    <s v="11177909"/>
    <s v="11177909"/>
    <s v="HI"/>
    <s v="G3"/>
    <s v="S"/>
    <n v="6.39"/>
    <n v="6.39"/>
    <n v="761.22"/>
    <n v="3674.1930000000002"/>
    <n v="4435.4129999999996"/>
    <n v="7.7"/>
    <n v="690.53"/>
    <n v="21.3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435.4129999999996"/>
    <n v="4.4354129999999996"/>
    <m/>
    <n v="0.5"/>
    <n v="0.53249999999999997"/>
    <n v="476.74"/>
    <n v="9.0949470177292824E-13"/>
    <n v="38"/>
    <s v="BASE DE DATOS"/>
  </r>
  <r>
    <s v="19"/>
    <x v="3"/>
    <s v="RIODOB"/>
    <s v="18157208"/>
    <s v="18157208"/>
    <s v="HI"/>
    <s v="G1"/>
    <s v="S"/>
    <n v="10"/>
    <n v="9.5299999999999994"/>
    <n v="1718.3440000000001"/>
    <n v="4906.3599999999997"/>
    <n v="6624.7039999999997"/>
    <n v="0"/>
    <n v="716.9"/>
    <n v="3.1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624.7039999999997"/>
    <n v="6.6247039999999995"/>
    <m/>
    <n v="0.83333333333333337"/>
    <n v="0.79416666666666658"/>
    <n v="19.678000000000001"/>
    <n v="0"/>
    <n v="42"/>
    <s v="BASE DE DATOS"/>
  </r>
  <r>
    <s v="19"/>
    <x v="3"/>
    <s v="RIODOB"/>
    <s v="18157208"/>
    <s v="18157208"/>
    <s v="HI"/>
    <s v="G2"/>
    <s v="S"/>
    <n v="10"/>
    <n v="9.66"/>
    <n v="1796.9469999999999"/>
    <n v="5135.3130000000001"/>
    <n v="6932.26"/>
    <n v="0"/>
    <n v="716.73"/>
    <n v="3.27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932.26"/>
    <n v="6.9322600000000003"/>
    <m/>
    <n v="0.83333333333333337"/>
    <n v="0.80500000000000005"/>
    <n v="19.678000000000001"/>
    <n v="0"/>
    <n v="42"/>
    <s v="BASE DE DATOS"/>
  </r>
  <r>
    <s v="19"/>
    <x v="3"/>
    <s v="GEPSA"/>
    <s v="31135504"/>
    <s v="31135504"/>
    <s v="HI"/>
    <s v="G1"/>
    <s v="S"/>
    <n v="5.2"/>
    <n v="5.0999999999999996"/>
    <n v="403.18"/>
    <n v="2476.2640000000001"/>
    <n v="2879.444"/>
    <n v="0"/>
    <n v="665.25"/>
    <n v="54.7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879.444"/>
    <n v="2.8794439999999999"/>
    <m/>
    <n v="0.43333333333333335"/>
    <n v="0.42499999999999999"/>
    <n v="9.9600000000000009"/>
    <n v="0"/>
    <n v="51"/>
    <s v="BASE DE DATOS"/>
  </r>
  <r>
    <s v="19"/>
    <x v="3"/>
    <s v="GEPSA"/>
    <s v="31135504"/>
    <s v="31135504"/>
    <s v="HI"/>
    <s v="G2"/>
    <s v="S"/>
    <n v="5.2"/>
    <n v="5.0999999999999996"/>
    <n v="364.24599999999998"/>
    <n v="2227.424"/>
    <n v="2591.67"/>
    <n v="0"/>
    <n v="652.75"/>
    <n v="67.25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591.67"/>
    <n v="2.5916700000000001"/>
    <m/>
    <n v="0.43333333333333335"/>
    <n v="0.42499999999999999"/>
    <n v="9.9600000000000009"/>
    <n v="0"/>
    <n v="51"/>
    <s v="BASE DE DATOS"/>
  </r>
  <r>
    <s v="19"/>
    <x v="0"/>
    <s v="GTSMAJ"/>
    <s v="16267410"/>
    <s v="16267410"/>
    <s v="HI"/>
    <s v="CS MAJES20T"/>
    <s v="S"/>
    <n v="22"/>
    <n v="20"/>
    <n v="0"/>
    <n v="3665.58"/>
    <n v="3665.58"/>
    <n v="0"/>
    <n v="400"/>
    <n v="3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665.58"/>
    <n v="3.6655799999999998"/>
    <m/>
    <n v="1.8333333333333333"/>
    <n v="1.6666666666666667"/>
    <n v="19.728999999999999"/>
    <n v="0"/>
    <n v="53"/>
    <s v="BASE DE DATOS"/>
  </r>
  <r>
    <s v="19"/>
    <x v="1"/>
    <s v="GTSMAJ"/>
    <s v="16267410"/>
    <s v="16267410"/>
    <s v="HI"/>
    <s v="CS MAJES20T"/>
    <s v="S"/>
    <n v="22"/>
    <n v="20"/>
    <n v="0"/>
    <n v="3069.2809999999999"/>
    <n v="3069.2809999999999"/>
    <n v="0"/>
    <n v="364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069.2809999999999"/>
    <n v="3.0692810000000001"/>
    <m/>
    <n v="1.8333333333333333"/>
    <n v="1.6666666666666667"/>
    <n v="19.728999999999999"/>
    <n v="0"/>
    <n v="53"/>
    <s v="BASE DE DATOS"/>
  </r>
  <r>
    <s v="19"/>
    <x v="2"/>
    <s v="GTSMAJ"/>
    <s v="16267410"/>
    <s v="16267410"/>
    <s v="HI"/>
    <s v="CS MAJES20T"/>
    <s v="S"/>
    <n v="22"/>
    <n v="20"/>
    <n v="0"/>
    <n v="4027.297"/>
    <n v="4027.297"/>
    <n v="0"/>
    <n v="387.5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4027.297"/>
    <n v="4.0272969999999999"/>
    <m/>
    <n v="1.8333333333333333"/>
    <n v="1.6666666666666667"/>
    <n v="19.728999999999999"/>
    <n v="0"/>
    <n v="53"/>
    <s v="BASE DE DATOS"/>
  </r>
  <r>
    <s v="19"/>
    <x v="3"/>
    <s v="GTSMAJ"/>
    <s v="16267410"/>
    <s v="16267410"/>
    <s v="HI"/>
    <s v="CS MAJES20T"/>
    <s v="S"/>
    <n v="22"/>
    <n v="20"/>
    <n v="0"/>
    <n v="3564.9740000000002"/>
    <n v="3564.9740000000002"/>
    <n v="0"/>
    <n v="360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564.9740000000002"/>
    <n v="3.5649740000000003"/>
    <m/>
    <n v="1.8333333333333333"/>
    <n v="1.6666666666666667"/>
    <n v="19.728999999999999"/>
    <n v="0"/>
    <n v="53"/>
    <s v="BASE DE DATOS"/>
  </r>
  <r>
    <s v="19"/>
    <x v="0"/>
    <s v="GTSREP"/>
    <s v="16267510"/>
    <s v="16267510"/>
    <s v="HI"/>
    <s v="CS REPARTICION20T"/>
    <s v="S"/>
    <n v="22"/>
    <n v="20"/>
    <n v="0"/>
    <n v="3381.1019999999999"/>
    <n v="3381.1019999999999"/>
    <n v="0"/>
    <n v="400"/>
    <n v="3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381.1019999999999"/>
    <n v="3.3811019999999998"/>
    <m/>
    <n v="1.8333333333333333"/>
    <n v="1.6666666666666667"/>
    <n v="19.04"/>
    <n v="0"/>
    <n v="54"/>
    <s v="BASE DE DATOS"/>
  </r>
  <r>
    <s v="19"/>
    <x v="1"/>
    <s v="GTSREP"/>
    <s v="16267510"/>
    <s v="16267510"/>
    <s v="HI"/>
    <s v="CS REPARTICION20T"/>
    <s v="S"/>
    <n v="22"/>
    <n v="20"/>
    <n v="0"/>
    <n v="2815.7280000000001"/>
    <n v="2815.7280000000001"/>
    <n v="0"/>
    <n v="364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2815.7280000000001"/>
    <n v="2.815728"/>
    <m/>
    <n v="1.8333333333333333"/>
    <n v="1.6666666666666667"/>
    <n v="19.04"/>
    <n v="0"/>
    <n v="54"/>
    <s v="BASE DE DATOS"/>
  </r>
  <r>
    <s v="19"/>
    <x v="2"/>
    <s v="GTSREP"/>
    <s v="16267510"/>
    <s v="16267510"/>
    <s v="HI"/>
    <s v="CS REPARTICION20T"/>
    <s v="S"/>
    <n v="22"/>
    <n v="20"/>
    <n v="0"/>
    <n v="3959.518"/>
    <n v="3959.518"/>
    <n v="0"/>
    <n v="387.5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959.518"/>
    <n v="3.9595180000000001"/>
    <m/>
    <n v="1.8333333333333333"/>
    <n v="1.6666666666666667"/>
    <n v="19.04"/>
    <n v="0"/>
    <n v="54"/>
    <s v="BASE DE DATOS"/>
  </r>
  <r>
    <s v="19"/>
    <x v="3"/>
    <s v="GTSREP"/>
    <s v="16267510"/>
    <s v="16267510"/>
    <s v="HI"/>
    <s v="CS REPARTICION20T"/>
    <s v="S"/>
    <n v="22"/>
    <n v="20"/>
    <n v="0"/>
    <n v="3440.125"/>
    <n v="3440.125"/>
    <n v="0"/>
    <n v="360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440.125"/>
    <n v="3.4401250000000001"/>
    <m/>
    <n v="1.8333333333333333"/>
    <n v="1.6666666666666667"/>
    <n v="19.04"/>
    <n v="0"/>
    <n v="54"/>
    <s v="BASE DE DATOS"/>
  </r>
  <r>
    <s v="19"/>
    <x v="3"/>
    <s v="HIDROC"/>
    <s v="18166908"/>
    <s v="18166908"/>
    <s v="HI"/>
    <s v="G-1"/>
    <s v="S"/>
    <n v="3.97"/>
    <n v="3.97"/>
    <n v="0"/>
    <n v="2319.6"/>
    <n v="2319.6"/>
    <n v="11.9"/>
    <n v="708.1"/>
    <n v="0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319.6"/>
    <n v="2.3195999999999999"/>
    <m/>
    <n v="0.33083333333333337"/>
    <n v="0.33083333333333337"/>
    <n v="4"/>
    <n v="0"/>
    <n v="57"/>
    <s v="BASE DE DATOS"/>
  </r>
  <r>
    <s v="19"/>
    <x v="3"/>
    <s v="KALLPA"/>
    <s v="14331913"/>
    <s v="14331913"/>
    <s v="HI"/>
    <s v="G-1"/>
    <s v="S"/>
    <n v="181.82900000000001"/>
    <n v="181.82900000000001"/>
    <n v="22446.050999999999"/>
    <n v="95595.18"/>
    <n v="118041.231"/>
    <n v="0"/>
    <n v="720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18041.231"/>
    <n v="118.041231"/>
    <m/>
    <n v="14.273333333333333"/>
    <n v="15.152416666666667"/>
    <n v="535"/>
    <n v="0"/>
    <n v="63"/>
    <s v="BASE DE DATOS"/>
  </r>
  <r>
    <s v="19"/>
    <x v="3"/>
    <s v="KALLPA"/>
    <s v="14331913"/>
    <s v="14331913"/>
    <s v="HI"/>
    <s v="G-2"/>
    <s v="S"/>
    <n v="181.70500000000001"/>
    <n v="181.70500000000001"/>
    <n v="22379.858"/>
    <n v="95364.282999999996"/>
    <n v="117744.141"/>
    <n v="0"/>
    <n v="720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17744.141"/>
    <n v="117.744141"/>
    <m/>
    <n v="14.273333333333333"/>
    <n v="15.142083333333334"/>
    <n v="535"/>
    <n v="0"/>
    <n v="63"/>
    <s v="BASE DE DATOS"/>
  </r>
  <r>
    <s v="19"/>
    <x v="3"/>
    <s v="KALLPA"/>
    <s v="14331913"/>
    <s v="14331913"/>
    <s v="HI"/>
    <s v="G-3"/>
    <s v="S"/>
    <n v="181.55600000000001"/>
    <n v="181.55600000000001"/>
    <n v="22490.42"/>
    <n v="103232.23"/>
    <n v="125722.65"/>
    <n v="0"/>
    <n v="720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25722.65"/>
    <n v="125.72264999999999"/>
    <m/>
    <n v="14.273333333333333"/>
    <n v="15.129666666666667"/>
    <n v="535"/>
    <n v="0"/>
    <n v="63"/>
    <s v="BASE DE DATOS"/>
  </r>
  <r>
    <s v="19"/>
    <x v="3"/>
    <s v="KALLPA"/>
    <s v="14331913"/>
    <s v="14331913"/>
    <s v="HI"/>
    <s v="G-4"/>
    <s v="S"/>
    <n v="10.427"/>
    <n v="10.427"/>
    <n v="1264.6959999999999"/>
    <n v="5984.3310000000001"/>
    <n v="7249.027"/>
    <n v="0"/>
    <n v="716.97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249.027"/>
    <n v="7.2490269999999999"/>
    <m/>
    <n v="0.89666666666666661"/>
    <n v="0.86891666666666667"/>
    <n v="535"/>
    <n v="0"/>
    <n v="63"/>
    <s v="BASE DE DATOS"/>
  </r>
  <r>
    <s v="19"/>
    <x v="3"/>
    <s v="EOLMAR"/>
    <s v="19276511"/>
    <s v="19276511"/>
    <s v="HI"/>
    <s v="Circuito 1"/>
    <s v="S"/>
    <n v="12.6"/>
    <n v="12.6"/>
    <n v="1327.778"/>
    <n v="4344.08"/>
    <n v="5671.8580000000002"/>
    <n v="0"/>
    <n v="720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671.8580000000002"/>
    <n v="5.6718580000000003"/>
    <m/>
    <n v="1.05"/>
    <n v="1.05"/>
    <n v="32.122999999999998"/>
    <n v="0"/>
    <n v="68"/>
    <s v="BASE DE DATOS"/>
  </r>
  <r>
    <s v="19"/>
    <x v="3"/>
    <s v="EOLMAR"/>
    <s v="19276511"/>
    <s v="19276511"/>
    <s v="HI"/>
    <s v="Circuito 2"/>
    <s v="S"/>
    <n v="9.4499999999999993"/>
    <n v="9.4499999999999993"/>
    <n v="939.73599999999999"/>
    <n v="3074.5239999999999"/>
    <n v="4014.26"/>
    <n v="0"/>
    <n v="720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014.26"/>
    <n v="4.0142600000000002"/>
    <m/>
    <n v="0.78749999999999998"/>
    <n v="0.78749999999999998"/>
    <n v="32.122999999999998"/>
    <n v="-4.5474735088646412E-13"/>
    <n v="68"/>
    <s v="BASE DE DATOS"/>
  </r>
  <r>
    <s v="19"/>
    <x v="3"/>
    <s v="EOLMAR"/>
    <s v="19276511"/>
    <s v="19276511"/>
    <s v="HI"/>
    <s v="Circuito 3"/>
    <s v="S"/>
    <n v="10.050000000000001"/>
    <n v="10.050000000000001"/>
    <n v="1136.31"/>
    <n v="3717.6570000000002"/>
    <n v="4853.9669999999996"/>
    <n v="0"/>
    <n v="720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853.9669999999996"/>
    <n v="4.8539669999999999"/>
    <m/>
    <n v="0.83750000000000002"/>
    <n v="0.83750000000000002"/>
    <n v="32.122999999999998"/>
    <n v="9.0949470177292824E-13"/>
    <n v="68"/>
    <s v="BASE DE DATOS"/>
  </r>
  <r>
    <s v="19"/>
    <x v="3"/>
    <s v="MOQUFV"/>
    <s v="16313712"/>
    <s v="16313712"/>
    <s v="HI"/>
    <s v="1"/>
    <s v="S"/>
    <n v="16"/>
    <n v="16"/>
    <n v="0"/>
    <n v="3445.8510000000001"/>
    <n v="3445.8510000000001"/>
    <n v="0"/>
    <n v="13.24"/>
    <n v="2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3445.8510000000001"/>
    <n v="3.4458510000000002"/>
    <m/>
    <n v="1.3333333333333333"/>
    <n v="1.3333333333333333"/>
    <n v="16.12"/>
    <n v="0"/>
    <n v="65"/>
    <s v="BASE DE DATOS"/>
  </r>
  <r>
    <s v="19"/>
    <x v="3"/>
    <s v="PANSOL"/>
    <s v="16266710"/>
    <s v="16266710"/>
    <s v="HI"/>
    <s v="1"/>
    <s v="S"/>
    <n v="20"/>
    <n v="20"/>
    <n v="0"/>
    <n v="3741.9270000000001"/>
    <n v="3741.9270000000001"/>
    <n v="0"/>
    <n v="328.75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3741.9270000000001"/>
    <n v="3.741927"/>
    <m/>
    <n v="1.6666666666666667"/>
    <n v="1.6666666666666667"/>
    <n v="26.99"/>
    <n v="0"/>
    <n v="67"/>
    <s v="BASE DE DATOS"/>
  </r>
  <r>
    <s v="19"/>
    <x v="3"/>
    <s v="EANDES"/>
    <s v="G1230715"/>
    <s v="G1230715"/>
    <s v="HI"/>
    <s v="G1"/>
    <s v="S"/>
    <n v="86.24"/>
    <n v="86.24"/>
    <n v="6252.6580000000004"/>
    <n v="30891.18"/>
    <n v="37143.838000000003"/>
    <n v="0"/>
    <n v="681.48"/>
    <n v="38.520000000000003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37143.838000000003"/>
    <n v="37.143838000000002"/>
    <m/>
    <n v="7.1866666666666665"/>
    <n v="7.1866666666666665"/>
    <n v="174.946"/>
    <n v="0"/>
    <n v="79"/>
    <s v="BASE DE DATOS"/>
  </r>
  <r>
    <s v="19"/>
    <x v="3"/>
    <s v="EANDES"/>
    <s v="G1230715"/>
    <s v="G1230715"/>
    <s v="HI"/>
    <s v="G2"/>
    <s v="S"/>
    <n v="85.44"/>
    <n v="85.44"/>
    <n v="9828.0249999999996"/>
    <n v="49246.582000000002"/>
    <n v="59074.607000000004"/>
    <n v="0"/>
    <n v="720"/>
    <n v="0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59074.607000000004"/>
    <n v="59.074607"/>
    <m/>
    <n v="7.12"/>
    <n v="7.12"/>
    <n v="174.946"/>
    <n v="0"/>
    <n v="79"/>
    <s v="BASE DE DATOS"/>
  </r>
  <r>
    <s v="19"/>
    <x v="3"/>
    <s v="EANDES"/>
    <s v="PP104093"/>
    <s v="PP104093"/>
    <s v="HI"/>
    <s v="G1"/>
    <s v="S"/>
    <n v="22.065000000000001"/>
    <n v="22.065000000000001"/>
    <n v="0"/>
    <n v="0"/>
    <n v="0"/>
    <n v="0"/>
    <n v="0"/>
    <n v="720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0"/>
    <n v="0"/>
    <m/>
    <n v="1.8387500000000001"/>
    <n v="1.8387500000000001"/>
    <n v="110.151"/>
    <n v="0"/>
    <n v="79"/>
    <s v="BASE DE DATOS"/>
  </r>
  <r>
    <s v="19"/>
    <x v="3"/>
    <s v="EANDES"/>
    <s v="PP104093"/>
    <s v="PP104093"/>
    <s v="HI"/>
    <s v="G2"/>
    <s v="S"/>
    <n v="23.23"/>
    <n v="23.23"/>
    <n v="0"/>
    <n v="0"/>
    <n v="0"/>
    <n v="0"/>
    <n v="0"/>
    <n v="720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0"/>
    <n v="0"/>
    <m/>
    <n v="1.9358333333333333"/>
    <n v="1.9358333333333333"/>
    <n v="110.151"/>
    <n v="0"/>
    <n v="79"/>
    <s v="BASE DE DATOS"/>
  </r>
  <r>
    <s v="19"/>
    <x v="3"/>
    <s v="EANDES"/>
    <s v="PP104093"/>
    <s v="PP104093"/>
    <s v="HI"/>
    <s v="G3"/>
    <s v="S"/>
    <n v="23.155000000000001"/>
    <n v="23.155000000000001"/>
    <n v="2592.3620000000001"/>
    <n v="12954.725"/>
    <n v="15547.087"/>
    <n v="0"/>
    <n v="720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547.087"/>
    <n v="15.547086999999999"/>
    <m/>
    <n v="1.9295833333333334"/>
    <n v="1.9295833333333334"/>
    <n v="110.151"/>
    <n v="0"/>
    <n v="79"/>
    <s v="BASE DE DATOS"/>
  </r>
  <r>
    <s v="19"/>
    <x v="3"/>
    <s v="EANDES"/>
    <s v="PP104093"/>
    <s v="PP104093"/>
    <s v="HI"/>
    <s v="G4"/>
    <s v="S"/>
    <n v="22.66"/>
    <n v="22.66"/>
    <n v="2584.6889999999999"/>
    <n v="12920.857"/>
    <n v="15505.546"/>
    <n v="0"/>
    <n v="720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505.546"/>
    <n v="15.505546000000001"/>
    <m/>
    <n v="1.8883333333333334"/>
    <n v="1.8883333333333334"/>
    <n v="110.151"/>
    <n v="0"/>
    <n v="79"/>
    <s v="BASE DE DATOS"/>
  </r>
  <r>
    <s v="19"/>
    <x v="3"/>
    <s v="EANDES"/>
    <s v="PP104093"/>
    <s v="PP104093"/>
    <s v="HI"/>
    <s v="G5"/>
    <s v="S"/>
    <n v="22.576000000000001"/>
    <n v="22.576000000000001"/>
    <n v="2598.9699999999998"/>
    <n v="12991.983"/>
    <n v="15590.953"/>
    <n v="0"/>
    <n v="720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590.953"/>
    <n v="15.590952999999999"/>
    <m/>
    <n v="1.8813333333333333"/>
    <n v="1.8813333333333333"/>
    <n v="110.151"/>
    <n v="0"/>
    <n v="79"/>
    <s v="BASE DE DATOS"/>
  </r>
  <r>
    <s v="19"/>
    <x v="3"/>
    <s v="EANDES"/>
    <s v="PP101093"/>
    <s v="PP101093"/>
    <s v="HI"/>
    <s v="G1"/>
    <s v="S"/>
    <n v="13.6"/>
    <n v="12.082000000000001"/>
    <n v="279.43400000000003"/>
    <n v="1111.9190000000001"/>
    <n v="1391.3530000000001"/>
    <n v="0"/>
    <n v="124.63"/>
    <n v="595.37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1391.3530000000001"/>
    <n v="1.3913530000000001"/>
    <m/>
    <n v="1.1333333333333333"/>
    <n v="1.0068333333333335"/>
    <n v="46.790999999999997"/>
    <n v="0"/>
    <n v="79"/>
    <s v="BASE DE DATOS"/>
  </r>
  <r>
    <s v="19"/>
    <x v="3"/>
    <s v="EANDES"/>
    <s v="PP101093"/>
    <s v="PP101093"/>
    <s v="HI"/>
    <s v="G2"/>
    <s v="S"/>
    <n v="13.6"/>
    <n v="12.779"/>
    <n v="1338.271"/>
    <n v="6726.848"/>
    <n v="8065.1189999999997"/>
    <n v="0"/>
    <n v="720"/>
    <n v="0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8065.1189999999997"/>
    <n v="8.0651189999999993"/>
    <m/>
    <n v="1.1333333333333333"/>
    <n v="1.0649166666666667"/>
    <n v="46.790999999999997"/>
    <n v="0"/>
    <n v="79"/>
    <s v="BASE DE DATOS"/>
  </r>
  <r>
    <s v="19"/>
    <x v="3"/>
    <s v="EANDES"/>
    <s v="PP101093"/>
    <s v="PP101093"/>
    <s v="HI"/>
    <s v="G3"/>
    <s v="S"/>
    <n v="13.6"/>
    <n v="11.234"/>
    <n v="1090.886"/>
    <n v="5522.4160000000002"/>
    <n v="6613.3019999999997"/>
    <n v="0"/>
    <n v="633.22"/>
    <n v="86.78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613.3019999999997"/>
    <n v="6.613302"/>
    <m/>
    <n v="1.1333333333333333"/>
    <n v="0.9361666666666667"/>
    <n v="46.790999999999997"/>
    <n v="0"/>
    <n v="79"/>
    <s v="BASE DE DATOS"/>
  </r>
  <r>
    <s v="19"/>
    <x v="3"/>
    <s v="EANDES"/>
    <s v="PP101093"/>
    <s v="PP101093"/>
    <s v="HI"/>
    <s v="G4"/>
    <s v="S"/>
    <n v="13.6"/>
    <n v="11.926"/>
    <n v="1328.6859999999999"/>
    <n v="6678.366"/>
    <n v="8007.0519999999997"/>
    <n v="0"/>
    <n v="720"/>
    <n v="0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8007.0519999999997"/>
    <n v="8.0070519999999998"/>
    <m/>
    <n v="1.1333333333333333"/>
    <n v="0.99383333333333335"/>
    <n v="46.790999999999997"/>
    <n v="0"/>
    <n v="79"/>
    <s v="BASE DE DATOS"/>
  </r>
  <r>
    <s v="19"/>
    <x v="3"/>
    <s v="EANDES"/>
    <s v="PP102093"/>
    <s v="PP102093"/>
    <s v="HI"/>
    <s v="G1"/>
    <s v="S"/>
    <n v="3"/>
    <n v="3.1429999999999998"/>
    <n v="97.4"/>
    <n v="574.86199999999997"/>
    <n v="672.26199999999994"/>
    <n v="0"/>
    <n v="243.98"/>
    <n v="476.02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672.26199999999994"/>
    <n v="0.67226199999999992"/>
    <m/>
    <n v="0.25"/>
    <n v="0.26191666666666663"/>
    <n v="9.3279999999999994"/>
    <n v="0"/>
    <n v="79"/>
    <s v="BASE DE DATOS"/>
  </r>
  <r>
    <s v="19"/>
    <x v="3"/>
    <s v="EANDES"/>
    <s v="PP102093"/>
    <s v="PP102093"/>
    <s v="HI"/>
    <s v="G2"/>
    <s v="S"/>
    <n v="3"/>
    <n v="3.165"/>
    <n v="220.95500000000001"/>
    <n v="1134.798"/>
    <n v="1355.7529999999999"/>
    <n v="0"/>
    <n v="540.6"/>
    <n v="179.4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355.7529999999999"/>
    <n v="1.355753"/>
    <m/>
    <n v="0.25"/>
    <n v="0.26374999999999998"/>
    <n v="9.3279999999999994"/>
    <n v="0"/>
    <n v="79"/>
    <s v="BASE DE DATOS"/>
  </r>
  <r>
    <s v="19"/>
    <x v="3"/>
    <s v="EANDES"/>
    <s v="PP102093"/>
    <s v="PP102093"/>
    <s v="HI"/>
    <s v="G3"/>
    <s v="S"/>
    <n v="3"/>
    <n v="3.1720000000000002"/>
    <n v="248.405"/>
    <n v="1269.548"/>
    <n v="1517.953"/>
    <n v="0"/>
    <n v="540.62"/>
    <n v="179.38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517.953"/>
    <n v="1.5179529999999999"/>
    <m/>
    <n v="0.25"/>
    <n v="0.26433333333333336"/>
    <n v="9.3279999999999994"/>
    <n v="0"/>
    <n v="79"/>
    <s v="BASE DE DATOS"/>
  </r>
  <r>
    <s v="19"/>
    <x v="3"/>
    <s v="EANDES"/>
    <s v="PP103093"/>
    <s v="PP103093"/>
    <s v="HI"/>
    <s v="G1"/>
    <s v="S"/>
    <n v="3"/>
    <n v="3.1859999999999999"/>
    <n v="140.49299999999999"/>
    <n v="782.37800000000004"/>
    <n v="922.87099999999998"/>
    <n v="0"/>
    <n v="438.07"/>
    <n v="281.93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922.87099999999998"/>
    <n v="0.922871"/>
    <m/>
    <n v="0.25"/>
    <n v="0.26550000000000001"/>
    <n v="9.7110000000000003"/>
    <n v="1.1368683772161603E-13"/>
    <n v="79"/>
    <s v="BASE DE DATOS"/>
  </r>
  <r>
    <s v="19"/>
    <x v="3"/>
    <s v="EANDES"/>
    <s v="PP103093"/>
    <s v="PP103093"/>
    <s v="HI"/>
    <s v="G2"/>
    <s v="S"/>
    <n v="3"/>
    <n v="3.31"/>
    <n v="0"/>
    <n v="0"/>
    <n v="0"/>
    <n v="0"/>
    <n v="0"/>
    <n v="720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0"/>
    <n v="0"/>
    <m/>
    <n v="0.25"/>
    <n v="0.27583333333333332"/>
    <n v="9.7110000000000003"/>
    <n v="0"/>
    <n v="79"/>
    <s v="BASE DE DATOS"/>
  </r>
  <r>
    <s v="19"/>
    <x v="3"/>
    <s v="EANDES"/>
    <s v="PP103093"/>
    <s v="PP103093"/>
    <s v="HI"/>
    <s v="G3"/>
    <s v="S"/>
    <n v="3"/>
    <n v="3.1539999999999999"/>
    <n v="121.798"/>
    <n v="678.89700000000005"/>
    <n v="800.69500000000005"/>
    <n v="0"/>
    <n v="374.57"/>
    <n v="345.43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800.69500000000005"/>
    <n v="0.80069500000000005"/>
    <m/>
    <n v="0.25"/>
    <n v="0.26283333333333331"/>
    <n v="9.7110000000000003"/>
    <n v="0"/>
    <n v="79"/>
    <s v="BASE DE DATOS"/>
  </r>
  <r>
    <s v="19"/>
    <x v="3"/>
    <s v="EANDES"/>
    <s v="11014493"/>
    <s v="11014493"/>
    <s v="HI"/>
    <s v="1"/>
    <s v="S"/>
    <n v="19.8"/>
    <n v="21.434999999999999"/>
    <n v="2374.6419999999998"/>
    <n v="12435.541999999999"/>
    <n v="14810.183999999999"/>
    <n v="0"/>
    <n v="690.18"/>
    <n v="29.82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4810.183999999999"/>
    <n v="14.810184"/>
    <m/>
    <n v="1.6500000000000001"/>
    <n v="1.7862499999999999"/>
    <n v="46.430999999999997"/>
    <n v="0"/>
    <n v="79"/>
    <s v="BASE DE DATOS"/>
  </r>
  <r>
    <s v="19"/>
    <x v="3"/>
    <s v="EANDES"/>
    <s v="11014493"/>
    <s v="11014493"/>
    <s v="HI"/>
    <s v="2"/>
    <s v="S"/>
    <n v="19.8"/>
    <n v="21.678999999999998"/>
    <n v="1956.598"/>
    <n v="10127.594999999999"/>
    <n v="12084.192999999999"/>
    <n v="0"/>
    <n v="574.1"/>
    <n v="145.9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2084.192999999999"/>
    <n v="12.084192999999999"/>
    <m/>
    <n v="1.6500000000000001"/>
    <n v="1.8065833333333332"/>
    <n v="46.430999999999997"/>
    <n v="0"/>
    <n v="79"/>
    <s v="BASE DE DATOS"/>
  </r>
  <r>
    <s v="19"/>
    <x v="3"/>
    <s v="EANDES"/>
    <s v="11051295"/>
    <s v="11051295"/>
    <s v="HI"/>
    <s v="1"/>
    <s v="S"/>
    <n v="17"/>
    <n v="19.074000000000002"/>
    <n v="1322.499"/>
    <n v="6851.2889999999998"/>
    <n v="8173.7879999999996"/>
    <n v="0"/>
    <n v="583.66999999999996"/>
    <n v="136.33000000000001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8173.7879999999996"/>
    <n v="8.1737880000000001"/>
    <m/>
    <n v="1.4166666666666667"/>
    <n v="1.5895000000000001"/>
    <n v="35.133000000000003"/>
    <n v="0"/>
    <n v="79"/>
    <s v="BASE DE DATOS"/>
  </r>
  <r>
    <s v="19"/>
    <x v="3"/>
    <s v="EANDES"/>
    <s v="11051295"/>
    <s v="11051295"/>
    <s v="HI"/>
    <s v="2"/>
    <s v="S"/>
    <n v="17"/>
    <n v="19.074000000000002"/>
    <n v="2034.1289999999999"/>
    <n v="10166.457"/>
    <n v="12200.585999999999"/>
    <n v="0"/>
    <n v="720"/>
    <n v="0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12200.585999999999"/>
    <n v="12.200585999999999"/>
    <m/>
    <n v="1.4166666666666667"/>
    <n v="1.5895000000000001"/>
    <n v="35.133000000000003"/>
    <n v="0"/>
    <n v="79"/>
    <s v="BASE DE DATOS"/>
  </r>
  <r>
    <s v="19"/>
    <x v="3"/>
    <s v="EANDES"/>
    <s v="41097499"/>
    <s v="41097499"/>
    <s v="HI"/>
    <s v="Pelton"/>
    <s v="S"/>
    <n v="0.28799999999999998"/>
    <n v="0.186"/>
    <n v="4.2350000000000003"/>
    <n v="26.463000000000001"/>
    <n v="30.698"/>
    <n v="0"/>
    <n v="145.55000000000001"/>
    <n v="574.45000000000005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0.698"/>
    <n v="3.0698E-2"/>
    <m/>
    <n v="2.3999999999999997E-2"/>
    <n v="1.55E-2"/>
    <n v="0.22"/>
    <n v="0"/>
    <n v="79"/>
    <s v="BASE DE DATOS"/>
  </r>
  <r>
    <s v="19"/>
    <x v="3"/>
    <s v="EANDES"/>
    <s v="31020193"/>
    <s v="31020193"/>
    <s v="HI"/>
    <s v="Pelton"/>
    <s v="S"/>
    <n v="3.68"/>
    <n v="1.9330000000000001"/>
    <n v="352.25"/>
    <n v="1792.299"/>
    <n v="2144.549"/>
    <n v="0"/>
    <n v="687.01"/>
    <n v="32.99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2144.549"/>
    <n v="2.144549"/>
    <m/>
    <n v="0.3066666666666667"/>
    <n v="0.16108333333333333"/>
    <n v="3.8879999999999999"/>
    <n v="0"/>
    <n v="79"/>
    <s v="BASE DE DATOS"/>
  </r>
  <r>
    <s v="19"/>
    <x v="3"/>
    <s v="EANDES"/>
    <s v="33016493"/>
    <s v="33016493"/>
    <s v="HI"/>
    <s v="Francis"/>
    <s v="S"/>
    <n v="0.624"/>
    <n v="0.57999999999999996"/>
    <n v="63.399000000000001"/>
    <n v="309.85199999999998"/>
    <n v="373.25099999999998"/>
    <n v="0"/>
    <n v="692.12"/>
    <n v="27.88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73.25099999999998"/>
    <n v="0.373251"/>
    <m/>
    <n v="5.1999999999999998E-2"/>
    <n v="4.8333333333333332E-2"/>
    <n v="0.56599999999999995"/>
    <n v="0"/>
    <n v="79"/>
    <s v="BASE DE DATOS"/>
  </r>
  <r>
    <s v="19"/>
    <x v="3"/>
    <s v="EANDES"/>
    <s v="41097599"/>
    <s v="41097599"/>
    <s v="HI"/>
    <s v="Francis"/>
    <s v="S"/>
    <n v="0.52400000000000002"/>
    <n v="0.42199999999999999"/>
    <n v="45.856999999999999"/>
    <n v="226.89699999999999"/>
    <n v="272.75400000000002"/>
    <n v="0"/>
    <n v="709.73"/>
    <n v="10.27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72.75400000000002"/>
    <n v="0.272754"/>
    <m/>
    <n v="4.3666666666666666E-2"/>
    <n v="3.5166666666666666E-2"/>
    <n v="0.40400000000000003"/>
    <n v="0"/>
    <n v="79"/>
    <s v="BASE DE DATOS"/>
  </r>
  <r>
    <s v="19"/>
    <x v="3"/>
    <s v="EANDES"/>
    <s v="1139028"/>
    <s v="1139028"/>
    <s v="HI"/>
    <s v="CH2"/>
    <s v="S"/>
    <n v="0.44"/>
    <n v="0.45200000000000001"/>
    <n v="28.15"/>
    <n v="135.55099999999999"/>
    <n v="163.70099999999999"/>
    <n v="0"/>
    <n v="707.87"/>
    <n v="12.13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63.70099999999999"/>
    <n v="0.16370099999999999"/>
    <m/>
    <n v="3.6666666666666667E-2"/>
    <n v="3.7666666666666668E-2"/>
    <n v="4.157"/>
    <n v="0"/>
    <n v="79"/>
    <s v="BASE DE DATOS"/>
  </r>
  <r>
    <s v="19"/>
    <x v="3"/>
    <s v="EANDES"/>
    <s v="1139028"/>
    <s v="1139028"/>
    <s v="HI"/>
    <s v="CH2 G2"/>
    <s v="S"/>
    <n v="0.35499999999999998"/>
    <n v="0.34599999999999997"/>
    <n v="1.0249999999999999"/>
    <n v="3.5369999999999999"/>
    <n v="4.5620000000000003"/>
    <n v="0"/>
    <n v="22.12"/>
    <n v="697.88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4.5620000000000003"/>
    <n v="4.5620000000000001E-3"/>
    <m/>
    <n v="2.9583333333333333E-2"/>
    <n v="2.8833333333333332E-2"/>
    <n v="4.157"/>
    <n v="-8.8817841970012523E-16"/>
    <n v="79"/>
    <s v="BASE DE DATOS"/>
  </r>
  <r>
    <s v="19"/>
    <x v="3"/>
    <s v="EANDES"/>
    <s v="1139028"/>
    <s v="1139028"/>
    <s v="HI"/>
    <s v="CH3 N"/>
    <s v="S"/>
    <n v="0.872"/>
    <n v="0.79600000000000004"/>
    <n v="2.5390000000000001"/>
    <n v="11.114000000000001"/>
    <n v="13.653"/>
    <n v="0"/>
    <n v="33.07"/>
    <n v="686.93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3.653"/>
    <n v="1.3653E-2"/>
    <m/>
    <n v="7.2666666666666671E-2"/>
    <n v="6.6333333333333341E-2"/>
    <n v="4.157"/>
    <n v="0"/>
    <n v="79"/>
    <s v="BASE DE DATOS"/>
  </r>
  <r>
    <s v="19"/>
    <x v="3"/>
    <s v="EANDES"/>
    <s v="1139028"/>
    <s v="1139028"/>
    <s v="HI"/>
    <s v="CH3 N G2"/>
    <s v="S"/>
    <n v="0.4"/>
    <n v="0.4"/>
    <n v="47.280999999999999"/>
    <n v="233.84399999999999"/>
    <n v="281.125"/>
    <n v="0"/>
    <n v="713.78"/>
    <n v="6.22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81.125"/>
    <n v="0.28112500000000001"/>
    <m/>
    <n v="3.3333333333333333E-2"/>
    <n v="3.3333333333333333E-2"/>
    <n v="4.157"/>
    <n v="0"/>
    <n v="79"/>
    <s v="BASE DE DATOS"/>
  </r>
  <r>
    <s v="19"/>
    <x v="3"/>
    <s v="EANDES"/>
    <s v="1139028"/>
    <s v="1139028"/>
    <s v="HI"/>
    <s v="CH4 G-1"/>
    <s v="S"/>
    <n v="1.5"/>
    <n v="1.464"/>
    <n v="179.71"/>
    <n v="893.81899999999996"/>
    <n v="1073.529"/>
    <n v="0"/>
    <n v="717.38"/>
    <n v="2.62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073.529"/>
    <n v="1.073529"/>
    <m/>
    <n v="0.125"/>
    <n v="0.122"/>
    <n v="4.157"/>
    <n v="0"/>
    <n v="79"/>
    <s v="BASE DE DATOS"/>
  </r>
  <r>
    <s v="19"/>
    <x v="3"/>
    <s v="EANDES"/>
    <s v="1139028"/>
    <s v="1139028"/>
    <s v="HI"/>
    <s v="CH4 G-2"/>
    <s v="S"/>
    <n v="1.5"/>
    <n v="1.492"/>
    <n v="13.16"/>
    <n v="60.320999999999998"/>
    <n v="73.480999999999995"/>
    <n v="0"/>
    <n v="54.23"/>
    <n v="665.77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73.480999999999995"/>
    <n v="7.3480999999999991E-2"/>
    <m/>
    <n v="0.125"/>
    <n v="0.12433333333333334"/>
    <n v="4.157"/>
    <n v="0"/>
    <n v="79"/>
    <s v="BASE DE DATOS"/>
  </r>
  <r>
    <s v="19"/>
    <x v="3"/>
    <s v="TACSOL"/>
    <s v="16267810"/>
    <s v="16267810"/>
    <s v="HI"/>
    <s v="1"/>
    <s v="S"/>
    <n v="20"/>
    <n v="20"/>
    <n v="0"/>
    <n v="3677.7089999999998"/>
    <n v="3677.7089999999998"/>
    <n v="0"/>
    <n v="334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3677.7089999999998"/>
    <n v="3.6777089999999997"/>
    <m/>
    <n v="1.6666666666666667"/>
    <n v="1.6666666666666667"/>
    <n v="19.163"/>
    <n v="0"/>
    <n v="80"/>
    <s v="BASE DE DATOS"/>
  </r>
  <r>
    <s v="19"/>
    <x v="3"/>
    <s v="EOTHER"/>
    <s v="17337013"/>
    <s v="17337013"/>
    <s v="HI"/>
    <s v="Circuito 1"/>
    <s v="S"/>
    <n v="14.05"/>
    <n v="14.05"/>
    <n v="1451.414"/>
    <n v="4561.2030000000004"/>
    <n v="6012.6170000000002"/>
    <n v="0"/>
    <n v="720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012.6170000000002"/>
    <n v="6.0126170000000005"/>
    <m/>
    <n v="1.1708333333333334"/>
    <n v="1.1708333333333334"/>
    <n v="94.807000000000002"/>
    <n v="0"/>
    <n v="69"/>
    <s v="BASE DE DATOS"/>
  </r>
  <r>
    <s v="19"/>
    <x v="3"/>
    <s v="EOTHER"/>
    <s v="17337013"/>
    <s v="17337013"/>
    <s v="HI"/>
    <s v="Circuito 2"/>
    <s v="S"/>
    <n v="15.75"/>
    <n v="15.75"/>
    <n v="1723.848"/>
    <n v="5417.3519999999999"/>
    <n v="7141.2"/>
    <n v="0"/>
    <n v="720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141.2"/>
    <n v="7.1411999999999995"/>
    <m/>
    <n v="1.3125"/>
    <n v="1.3125"/>
    <n v="94.807000000000002"/>
    <n v="0"/>
    <n v="69"/>
    <s v="BASE DE DATOS"/>
  </r>
  <r>
    <s v="19"/>
    <x v="3"/>
    <s v="EOTHER"/>
    <s v="17337013"/>
    <s v="17337013"/>
    <s v="HI"/>
    <s v="Circuito 3"/>
    <s v="S"/>
    <n v="14.05"/>
    <n v="14.05"/>
    <n v="1429.684"/>
    <n v="4492.9139999999998"/>
    <n v="5922.598"/>
    <n v="0"/>
    <n v="720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922.598"/>
    <n v="5.9225979999999998"/>
    <m/>
    <n v="1.1708333333333334"/>
    <n v="1.1708333333333334"/>
    <n v="94.807000000000002"/>
    <n v="0"/>
    <n v="69"/>
    <s v="BASE DE DATOS"/>
  </r>
  <r>
    <s v="19"/>
    <x v="3"/>
    <s v="EOTHER"/>
    <s v="17337013"/>
    <s v="17337013"/>
    <s v="HI"/>
    <s v="Circuito 4"/>
    <s v="S"/>
    <n v="12.35"/>
    <n v="12.35"/>
    <n v="1387.367"/>
    <n v="4359.9279999999999"/>
    <n v="5747.2950000000001"/>
    <n v="0"/>
    <n v="720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747.2950000000001"/>
    <n v="5.7472950000000003"/>
    <m/>
    <n v="1.0291666666666666"/>
    <n v="1.0291666666666666"/>
    <n v="94.807000000000002"/>
    <n v="0"/>
    <n v="69"/>
    <s v="BASE DE DATOS"/>
  </r>
  <r>
    <s v="19"/>
    <x v="3"/>
    <s v="EOTHER"/>
    <s v="17337013"/>
    <s v="17337013"/>
    <s v="HI"/>
    <s v="Circuito 5"/>
    <s v="S"/>
    <n v="15.75"/>
    <n v="15.75"/>
    <n v="1676.4880000000001"/>
    <n v="5268.518"/>
    <n v="6945.0060000000003"/>
    <n v="0"/>
    <n v="720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945.0060000000003"/>
    <n v="6.9450060000000002"/>
    <m/>
    <n v="1.3125"/>
    <n v="1.3125"/>
    <n v="94.807000000000002"/>
    <n v="0"/>
    <n v="69"/>
    <s v="BASE DE DATOS"/>
  </r>
  <r>
    <s v="19"/>
    <x v="3"/>
    <s v="EOTHER"/>
    <s v="17337013"/>
    <s v="17337013"/>
    <s v="HI"/>
    <s v="Circuito 6"/>
    <s v="S"/>
    <n v="15.75"/>
    <n v="15.75"/>
    <n v="1904.8779999999999"/>
    <n v="5986.2520000000004"/>
    <n v="7891.13"/>
    <n v="0"/>
    <n v="720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891.13"/>
    <n v="7.8911300000000004"/>
    <m/>
    <n v="1.3125"/>
    <n v="1.3125"/>
    <n v="94.807000000000002"/>
    <n v="0"/>
    <n v="69"/>
    <s v="BASE DE DATOS"/>
  </r>
  <r>
    <s v="19"/>
    <x v="3"/>
    <s v="EOTHER"/>
    <s v="17337013"/>
    <s v="17337013"/>
    <s v="HI"/>
    <s v="Circuito 7"/>
    <s v="S"/>
    <n v="9.4499999999999993"/>
    <n v="9.4499999999999993"/>
    <n v="950.80499999999995"/>
    <n v="2987.9929999999999"/>
    <n v="3938.7979999999998"/>
    <n v="0"/>
    <n v="720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938.7979999999998"/>
    <n v="3.9387979999999998"/>
    <m/>
    <n v="0.78749999999999998"/>
    <n v="0.78749999999999998"/>
    <n v="94.807000000000002"/>
    <n v="0"/>
    <n v="69"/>
    <s v="BASE DE DATOS"/>
  </r>
  <r>
    <s v="19"/>
    <x v="0"/>
    <s v="ELYANA"/>
    <s v="18166808"/>
    <s v="18166808"/>
    <s v="HI"/>
    <s v="Grupo 1"/>
    <s v="S"/>
    <n v="1.385"/>
    <n v="1.31"/>
    <n v="197.28899999999999"/>
    <n v="728.35"/>
    <n v="925.63900000000001"/>
    <n v="0"/>
    <n v="708.25"/>
    <n v="11.2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925.63900000000001"/>
    <n v="0.92563899999999999"/>
    <m/>
    <n v="0.11541666666666667"/>
    <n v="0.10916666666666668"/>
    <n v="3.786"/>
    <n v="0"/>
    <n v="18"/>
    <s v="BASE DE DATOS"/>
  </r>
  <r>
    <s v="19"/>
    <x v="0"/>
    <s v="ELYANA"/>
    <s v="18166808"/>
    <s v="18166808"/>
    <s v="HI"/>
    <s v="Grupo 2"/>
    <s v="S"/>
    <n v="1.385"/>
    <n v="1.3"/>
    <n v="113.404"/>
    <n v="400.375"/>
    <n v="513.779"/>
    <n v="0"/>
    <n v="439.5"/>
    <n v="280.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513.779"/>
    <n v="0.51377899999999999"/>
    <m/>
    <n v="0.11541666666666667"/>
    <n v="0.10833333333333334"/>
    <n v="3.786"/>
    <n v="0"/>
    <n v="18"/>
    <s v="BASE DE DATOS"/>
  </r>
  <r>
    <s v="19"/>
    <x v="0"/>
    <s v="ELYANA"/>
    <s v="18166808"/>
    <s v="18166808"/>
    <s v="HI"/>
    <s v="Grupo 3"/>
    <s v="S"/>
    <n v="1.385"/>
    <n v="1.3"/>
    <n v="189.97300000000001"/>
    <n v="700.56"/>
    <n v="890.53300000000002"/>
    <n v="0"/>
    <n v="707"/>
    <n v="13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90.53300000000002"/>
    <n v="0.89053300000000002"/>
    <m/>
    <n v="0.11541666666666667"/>
    <n v="0.10833333333333334"/>
    <n v="3.786"/>
    <n v="-1.1368683772161603E-13"/>
    <n v="18"/>
    <s v="BASE DE DATOS"/>
  </r>
  <r>
    <s v="19"/>
    <x v="1"/>
    <s v="ELYANA"/>
    <s v="18166808"/>
    <s v="18166808"/>
    <s v="HI"/>
    <s v="Grupo 1"/>
    <s v="S"/>
    <n v="1.385"/>
    <n v="1.31"/>
    <n v="68.162999999999997"/>
    <n v="258.60500000000002"/>
    <n v="326.76799999999997"/>
    <n v="0"/>
    <n v="269.5"/>
    <n v="402.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326.76799999999997"/>
    <n v="0.32676799999999995"/>
    <m/>
    <n v="0.11541666666666667"/>
    <n v="0.10916666666666668"/>
    <n v="3.786"/>
    <n v="5.6843418860808015E-14"/>
    <n v="18"/>
    <s v="BASE DE DATOS"/>
  </r>
  <r>
    <s v="19"/>
    <x v="1"/>
    <s v="ELYANA"/>
    <s v="18166808"/>
    <s v="18166808"/>
    <s v="HI"/>
    <s v="Grupo 2"/>
    <s v="S"/>
    <n v="1.385"/>
    <n v="1.3"/>
    <n v="63.241"/>
    <n v="237.285"/>
    <n v="300.52600000000001"/>
    <n v="0"/>
    <n v="266.5"/>
    <n v="405.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300.52600000000001"/>
    <n v="0.30052600000000002"/>
    <m/>
    <n v="0.11541666666666667"/>
    <n v="0.10833333333333334"/>
    <n v="3.786"/>
    <n v="0"/>
    <n v="18"/>
    <s v="BASE DE DATOS"/>
  </r>
  <r>
    <s v="19"/>
    <x v="1"/>
    <s v="ELYANA"/>
    <s v="18166808"/>
    <s v="18166808"/>
    <s v="HI"/>
    <s v="Grupo 3"/>
    <s v="S"/>
    <n v="1.385"/>
    <n v="1.3"/>
    <n v="65.322000000000003"/>
    <n v="245.70599999999999"/>
    <n v="311.02800000000002"/>
    <n v="0"/>
    <n v="268.25"/>
    <n v="403.75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311.02800000000002"/>
    <n v="0.31102800000000003"/>
    <m/>
    <n v="0.11541666666666667"/>
    <n v="0.10833333333333334"/>
    <n v="3.786"/>
    <n v="0"/>
    <n v="18"/>
    <s v="BASE DE DATOS"/>
  </r>
  <r>
    <s v="19"/>
    <x v="2"/>
    <s v="ELYANA"/>
    <s v="18166808"/>
    <s v="18166808"/>
    <s v="HI"/>
    <s v="Grupo 1"/>
    <s v="S"/>
    <n v="1.385"/>
    <n v="1.31"/>
    <n v="175.43299999999999"/>
    <n v="613.56700000000001"/>
    <n v="789"/>
    <n v="0"/>
    <n v="638.25"/>
    <n v="81.7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789"/>
    <n v="0.78900000000000003"/>
    <m/>
    <n v="0.11541666666666667"/>
    <n v="0.10916666666666668"/>
    <n v="3.786"/>
    <n v="0"/>
    <n v="18"/>
    <s v="BASE DE DATOS"/>
  </r>
  <r>
    <s v="19"/>
    <x v="2"/>
    <s v="ELYANA"/>
    <s v="18166808"/>
    <s v="18166808"/>
    <s v="HI"/>
    <s v="Grupo 2"/>
    <s v="S"/>
    <n v="1.385"/>
    <n v="1.3"/>
    <n v="162.48500000000001"/>
    <n v="569.69600000000003"/>
    <n v="732.18100000000004"/>
    <n v="0"/>
    <n v="634.25"/>
    <n v="85.7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732.18100000000004"/>
    <n v="0.73218100000000008"/>
    <m/>
    <n v="0.11541666666666667"/>
    <n v="0.10833333333333334"/>
    <n v="3.786"/>
    <n v="0"/>
    <n v="18"/>
    <s v="BASE DE DATOS"/>
  </r>
  <r>
    <s v="19"/>
    <x v="2"/>
    <s v="ELYANA"/>
    <s v="18166808"/>
    <s v="18166808"/>
    <s v="HI"/>
    <s v="Grupo 3"/>
    <s v="S"/>
    <n v="1.385"/>
    <n v="1.3"/>
    <n v="158.96"/>
    <n v="556.14200000000005"/>
    <n v="715.10199999999998"/>
    <n v="0"/>
    <n v="616.75"/>
    <n v="103.25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715.10199999999998"/>
    <n v="0.71510200000000002"/>
    <m/>
    <n v="0.11541666666666667"/>
    <n v="0.10833333333333334"/>
    <n v="3.786"/>
    <n v="1.1368683772161603E-13"/>
    <n v="18"/>
    <s v="BASE DE DATOS"/>
  </r>
  <r>
    <s v="19"/>
    <x v="4"/>
    <s v="ELC"/>
    <s v="31007793"/>
    <s v="31007793"/>
    <s v="HI"/>
    <s v="G-1"/>
    <s v="S"/>
    <n v="0.63"/>
    <n v="0.56100000000000005"/>
    <n v="9.6920000000000002"/>
    <n v="28.963999999999999"/>
    <n v="38.655999999999999"/>
    <n v="0"/>
    <n v="115.45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8.655999999999999"/>
    <n v="3.8655999999999996E-2"/>
    <m/>
    <n v="5.2499999999999998E-2"/>
    <n v="4.6750000000000007E-2"/>
    <n v="0.92200000000000004"/>
    <n v="0"/>
    <n v="25"/>
    <s v="BASE DE DATOS"/>
  </r>
  <r>
    <s v="19"/>
    <x v="4"/>
    <s v="ELC"/>
    <s v="31007793"/>
    <s v="31007793"/>
    <s v="HI"/>
    <s v="G-2"/>
    <s v="S"/>
    <n v="0.63"/>
    <n v="0.56100000000000005"/>
    <n v="71.572000000000003"/>
    <n v="260.452"/>
    <n v="332.024"/>
    <n v="0"/>
    <n v="714.63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32.024"/>
    <n v="0.33202399999999999"/>
    <m/>
    <n v="5.2499999999999998E-2"/>
    <n v="4.6750000000000007E-2"/>
    <n v="0.92200000000000004"/>
    <n v="0"/>
    <n v="25"/>
    <s v="BASE DE DATOS"/>
  </r>
  <r>
    <s v="19"/>
    <x v="4"/>
    <s v="ELC"/>
    <s v="31007893"/>
    <s v="31007893"/>
    <s v="HI"/>
    <s v="G-1"/>
    <s v="S"/>
    <n v="0.52"/>
    <n v="0.46"/>
    <n v="35.238999999999997"/>
    <n v="126.5"/>
    <n v="161.739"/>
    <n v="0"/>
    <n v="559.66999999999996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161.739"/>
    <n v="0.16173899999999999"/>
    <m/>
    <n v="4.3333333333333335E-2"/>
    <n v="3.8333333333333337E-2"/>
    <n v="1"/>
    <n v="0"/>
    <n v="25"/>
    <s v="BASE DE DATOS"/>
  </r>
  <r>
    <s v="19"/>
    <x v="4"/>
    <s v="ELC"/>
    <s v="31007893"/>
    <s v="31007893"/>
    <s v="HI"/>
    <s v="G-2"/>
    <s v="S"/>
    <n v="0.52"/>
    <n v="0.46"/>
    <n v="52.377000000000002"/>
    <n v="197.90199999999999"/>
    <n v="250.279"/>
    <n v="0"/>
    <n v="694.37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50.279"/>
    <n v="0.25027899999999997"/>
    <m/>
    <n v="4.3333333333333335E-2"/>
    <n v="3.8333333333333337E-2"/>
    <n v="1"/>
    <n v="0"/>
    <n v="25"/>
    <s v="BASE DE DATOS"/>
  </r>
  <r>
    <s v="19"/>
    <x v="4"/>
    <s v="ELC"/>
    <s v="31007993"/>
    <s v="31007993"/>
    <s v="HI"/>
    <s v="G-1"/>
    <s v="S"/>
    <n v="0.25"/>
    <n v="0.25"/>
    <n v="0"/>
    <n v="0"/>
    <n v="0"/>
    <n v="0"/>
    <n v="0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0"/>
    <n v="0"/>
    <m/>
    <n v="2.0833333333333332E-2"/>
    <n v="2.0833333333333332E-2"/>
    <n v="0.26100000000000001"/>
    <n v="0"/>
    <n v="25"/>
    <s v="BASE DE DATOS"/>
  </r>
  <r>
    <s v="19"/>
    <x v="4"/>
    <s v="ELC"/>
    <s v="31008493"/>
    <s v="31008493"/>
    <s v="HI"/>
    <s v="G-1"/>
    <s v="S"/>
    <n v="1.92"/>
    <n v="1.675"/>
    <n v="249.75200000000001"/>
    <n v="930.42399999999998"/>
    <n v="1180.1759999999999"/>
    <n v="0"/>
    <n v="735.62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1180.1759999999999"/>
    <n v="1.1801759999999999"/>
    <m/>
    <n v="0.16"/>
    <n v="0.13958333333333334"/>
    <n v="2.84"/>
    <n v="0"/>
    <n v="25"/>
    <s v="BASE DE DATOS"/>
  </r>
  <r>
    <s v="19"/>
    <x v="4"/>
    <s v="ELC"/>
    <s v="31008493"/>
    <s v="31008493"/>
    <s v="HI"/>
    <s v="G-2"/>
    <s v="S"/>
    <n v="1.92"/>
    <n v="1.675"/>
    <n v="0"/>
    <n v="0"/>
    <n v="0"/>
    <n v="0"/>
    <n v="0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0"/>
    <n v="0"/>
    <m/>
    <n v="0.16"/>
    <n v="0.13958333333333334"/>
    <n v="2.84"/>
    <n v="0"/>
    <n v="25"/>
    <s v="BASE DE DATOS"/>
  </r>
  <r>
    <s v="19"/>
    <x v="4"/>
    <s v="ELC"/>
    <s v="31008893"/>
    <s v="31008893"/>
    <s v="HI"/>
    <s v="G-1"/>
    <s v="S"/>
    <n v="1.46"/>
    <n v="1.34"/>
    <n v="193.24299999999999"/>
    <n v="718.93700000000001"/>
    <n v="912.18"/>
    <n v="0"/>
    <n v="729.9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912.18"/>
    <n v="0.91217999999999999"/>
    <m/>
    <n v="0.12166666666666666"/>
    <n v="0.11166666666666668"/>
    <n v="1.331"/>
    <n v="1.1368683772161603E-13"/>
    <n v="25"/>
    <s v="BASE DE DATOS"/>
  </r>
  <r>
    <s v="19"/>
    <x v="4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4"/>
    <s v="ELC"/>
    <s v="31009293"/>
    <s v="31009293"/>
    <s v="HI"/>
    <s v="G-2"/>
    <s v="S"/>
    <n v="0.28000000000000003"/>
    <n v="0.28000000000000003"/>
    <n v="0"/>
    <n v="0"/>
    <n v="0"/>
    <n v="0"/>
    <n v="0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2.3333333333333334E-2"/>
    <n v="0.25600000000000001"/>
    <n v="0"/>
    <n v="25"/>
    <s v="BASE DE DATOS"/>
  </r>
  <r>
    <s v="19"/>
    <x v="4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4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4"/>
    <s v="ELC"/>
    <s v="31036294"/>
    <s v="31036294"/>
    <s v="HI"/>
    <s v="G-1"/>
    <s v="S"/>
    <n v="0.45"/>
    <n v="0.45"/>
    <n v="65.337000000000003"/>
    <n v="245.52500000000001"/>
    <n v="310.86200000000002"/>
    <n v="0"/>
    <n v="736.72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10.86200000000002"/>
    <n v="0.31086200000000003"/>
    <m/>
    <n v="3.7499999999999999E-2"/>
    <n v="3.7499999999999999E-2"/>
    <n v="0.89300000000000002"/>
    <n v="0"/>
    <n v="25"/>
    <s v="BASE DE DATOS"/>
  </r>
  <r>
    <s v="19"/>
    <x v="4"/>
    <s v="ELC"/>
    <s v="31036294"/>
    <s v="31036294"/>
    <s v="HI"/>
    <s v="G-2"/>
    <s v="S"/>
    <n v="0.45"/>
    <n v="0.45"/>
    <n v="65.072999999999993"/>
    <n v="246.279"/>
    <n v="311.35199999999998"/>
    <n v="0"/>
    <n v="743.95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11.35199999999998"/>
    <n v="0.31135199999999996"/>
    <m/>
    <n v="3.7499999999999999E-2"/>
    <n v="3.7499999999999999E-2"/>
    <n v="0.89300000000000002"/>
    <n v="0"/>
    <n v="25"/>
    <s v="BASE DE DATOS"/>
  </r>
  <r>
    <s v="19"/>
    <x v="4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4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4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4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4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4"/>
    <s v="ELC"/>
    <s v="41114801"/>
    <s v="41114801"/>
    <s v="HI"/>
    <s v="G-3"/>
    <s v="S"/>
    <n v="0.1"/>
    <n v="9.8000000000000004E-2"/>
    <n v="0"/>
    <n v="0"/>
    <n v="0"/>
    <n v="0"/>
    <n v="0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8.3333333333333332E-3"/>
    <n v="8.1666666666666676E-3"/>
    <n v="0.253"/>
    <n v="0"/>
    <n v="25"/>
    <s v="BASE DE DATOS"/>
  </r>
  <r>
    <s v="19"/>
    <x v="4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4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4"/>
    <s v="ELC"/>
    <s v="51010097"/>
    <s v="51010097"/>
    <s v="HI"/>
    <s v="G-1"/>
    <s v="S"/>
    <n v="1.6"/>
    <n v="1.6"/>
    <n v="162.08600000000001"/>
    <n v="617.46100000000001"/>
    <n v="779.54700000000003"/>
    <n v="0"/>
    <n v="488.05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779.54700000000003"/>
    <n v="0.77954699999999999"/>
    <m/>
    <n v="0.13333333333333333"/>
    <n v="0.13333333333333333"/>
    <n v="6.4489999999999998"/>
    <n v="0"/>
    <n v="25"/>
    <s v="BASE DE DATOS"/>
  </r>
  <r>
    <s v="19"/>
    <x v="4"/>
    <s v="ELC"/>
    <s v="51010097"/>
    <s v="51010097"/>
    <s v="HI"/>
    <s v="G-2"/>
    <s v="S"/>
    <n v="1.6"/>
    <n v="1.6"/>
    <n v="160.46100000000001"/>
    <n v="612.60400000000004"/>
    <n v="773.06500000000005"/>
    <n v="0"/>
    <n v="488.27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773.06500000000005"/>
    <n v="0.773065"/>
    <m/>
    <n v="0.13333333333333333"/>
    <n v="0.13333333333333333"/>
    <n v="6.4489999999999998"/>
    <n v="0"/>
    <n v="25"/>
    <s v="BASE DE DATOS"/>
  </r>
  <r>
    <s v="19"/>
    <x v="4"/>
    <s v="ELC"/>
    <s v="51010097"/>
    <s v="51010097"/>
    <s v="HI"/>
    <s v="G-3"/>
    <s v="S"/>
    <n v="2"/>
    <n v="2"/>
    <n v="180.43100000000001"/>
    <n v="623.04100000000005"/>
    <n v="803.47199999999998"/>
    <n v="0"/>
    <n v="414.2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803.47199999999998"/>
    <n v="0.80347199999999996"/>
    <m/>
    <n v="0.16666666666666666"/>
    <n v="0.16666666666666666"/>
    <n v="6.4489999999999998"/>
    <n v="1.1368683772161603E-13"/>
    <n v="25"/>
    <s v="BASE DE DATOS"/>
  </r>
  <r>
    <s v="19"/>
    <x v="4"/>
    <s v="ELC"/>
    <s v="51010097"/>
    <s v="51010097"/>
    <s v="HI"/>
    <s v="G-4"/>
    <s v="S"/>
    <n v="2"/>
    <n v="2"/>
    <n v="62.524999999999999"/>
    <n v="176.10499999999999"/>
    <n v="238.63"/>
    <n v="0"/>
    <n v="121.68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238.63"/>
    <n v="0.23863000000000001"/>
    <m/>
    <n v="0.16666666666666666"/>
    <n v="0.16666666666666666"/>
    <n v="6.4489999999999998"/>
    <n v="0"/>
    <n v="25"/>
    <s v="BASE DE DATOS"/>
  </r>
  <r>
    <s v="19"/>
    <x v="4"/>
    <s v="ELC"/>
    <s v="51010797"/>
    <s v="51010797"/>
    <s v="HI"/>
    <s v="G-1"/>
    <s v="S"/>
    <n v="0.76800000000000002"/>
    <n v="0.59499999999999997"/>
    <n v="75.647999999999996"/>
    <n v="38.481000000000002"/>
    <n v="114.129"/>
    <n v="0"/>
    <n v="187.32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114.129"/>
    <n v="0.11412900000000001"/>
    <m/>
    <n v="6.4000000000000001E-2"/>
    <n v="4.9583333333333333E-2"/>
    <n v="1.4690000000000001"/>
    <n v="-1.4210854715202004E-14"/>
    <n v="25"/>
    <s v="BASE DE DATOS"/>
  </r>
  <r>
    <s v="19"/>
    <x v="4"/>
    <s v="ELC"/>
    <s v="51010797"/>
    <s v="51010797"/>
    <s v="HI"/>
    <s v="G-2"/>
    <s v="S"/>
    <n v="0.76800000000000002"/>
    <n v="0.59499999999999997"/>
    <n v="68.424000000000007"/>
    <n v="33.35"/>
    <n v="101.774"/>
    <n v="0"/>
    <n v="187.46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101.774"/>
    <n v="0.101774"/>
    <m/>
    <n v="6.4000000000000001E-2"/>
    <n v="4.9583333333333333E-2"/>
    <n v="1.4690000000000001"/>
    <n v="0"/>
    <n v="25"/>
    <s v="BASE DE DATOS"/>
  </r>
  <r>
    <s v="19"/>
    <x v="4"/>
    <s v="ELC"/>
    <s v="PP000194"/>
    <s v="PP000194"/>
    <s v="HI"/>
    <s v="G-1"/>
    <s v="S"/>
    <n v="0.22"/>
    <n v="0.22"/>
    <n v="0"/>
    <n v="0"/>
    <n v="0"/>
    <n v="0"/>
    <n v="0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0"/>
    <n v="0"/>
    <m/>
    <n v="1.8333333333333333E-2"/>
    <n v="1.8333333333333333E-2"/>
    <n v="0.19600000000000001"/>
    <n v="0"/>
    <n v="25"/>
    <s v="BASE DE DATOS"/>
  </r>
  <r>
    <s v="19"/>
    <x v="4"/>
    <s v="ELC"/>
    <s v="PP000694"/>
    <s v="PP000694"/>
    <s v="HI"/>
    <s v="G-1"/>
    <s v="S"/>
    <n v="0.11"/>
    <n v="0.11"/>
    <n v="0"/>
    <n v="0"/>
    <n v="0"/>
    <n v="0"/>
    <n v="0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4"/>
    <s v="ELC"/>
    <s v="PP000694"/>
    <s v="PP000694"/>
    <s v="HI"/>
    <s v="G-2"/>
    <s v="S"/>
    <n v="0.11"/>
    <n v="0.11"/>
    <n v="0"/>
    <n v="0"/>
    <n v="0"/>
    <n v="0"/>
    <n v="0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4"/>
    <s v="EILHIC"/>
    <s v="53200504"/>
    <s v="53200504"/>
    <s v="HI"/>
    <s v="G1"/>
    <s v="S"/>
    <n v="0.73399999999999999"/>
    <n v="0.23499999999999999"/>
    <n v="41.222000000000001"/>
    <n v="131.09800000000001"/>
    <n v="172.32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72.32"/>
    <n v="0.17232"/>
    <m/>
    <n v="6.1166666666666668E-2"/>
    <n v="2.0416666666666666E-2"/>
    <n v="0.436"/>
    <n v="2.8421709430404007E-14"/>
    <n v="40"/>
    <s v="BASE DE DATOS"/>
  </r>
  <r>
    <s v="19"/>
    <x v="4"/>
    <s v="EILHIC"/>
    <s v="53200604"/>
    <s v="53200604"/>
    <s v="HI"/>
    <s v="G1"/>
    <s v="S"/>
    <n v="0.85"/>
    <n v="0.23"/>
    <n v="37.185000000000002"/>
    <n v="32.808"/>
    <n v="69.992999999999995"/>
    <n v="0"/>
    <n v="304.7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69.992999999999995"/>
    <n v="6.9993E-2"/>
    <m/>
    <n v="7.0833333333333331E-2"/>
    <n v="2.4083333333333332E-2"/>
    <n v="0.54400000000000004"/>
    <n v="0"/>
    <n v="40"/>
    <s v="BASE DE DATOS"/>
  </r>
  <r>
    <s v="19"/>
    <x v="4"/>
    <s v="EILHIC"/>
    <s v="53200604"/>
    <s v="53200604"/>
    <s v="HI"/>
    <s v="G2"/>
    <s v="S"/>
    <n v="0.32"/>
    <n v="0.15"/>
    <n v="0.26600000000000001"/>
    <n v="67.611999999999995"/>
    <n v="67.878"/>
    <n v="0"/>
    <n v="452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67.878"/>
    <n v="6.7877999999999994E-2"/>
    <m/>
    <n v="2.6666666666666668E-2"/>
    <n v="1.025E-2"/>
    <n v="0.54400000000000004"/>
    <n v="0"/>
    <n v="40"/>
    <s v="BASE DE DATOS"/>
  </r>
  <r>
    <s v="19"/>
    <x v="4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4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4"/>
    <s v="ELOR"/>
    <s v="31078697"/>
    <s v="31078697"/>
    <s v="HI"/>
    <s v="Turbina 1"/>
    <s v="S"/>
    <n v="2.8370000000000002"/>
    <n v="2.6"/>
    <n v="150.501"/>
    <n v="491.142"/>
    <n v="641.64300000000003"/>
    <n v="111.55"/>
    <n v="480.32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641.64300000000003"/>
    <n v="0.64164300000000007"/>
    <m/>
    <n v="0.23641666666666669"/>
    <n v="0.21666666666666667"/>
    <n v="4.3949999999999996"/>
    <n v="0"/>
    <n v="20"/>
    <s v="BASE DE DATOS"/>
  </r>
  <r>
    <s v="19"/>
    <x v="4"/>
    <s v="ELOR"/>
    <s v="31078697"/>
    <s v="31078697"/>
    <s v="HI"/>
    <s v="Turbina 2"/>
    <s v="S"/>
    <n v="2.8370000000000002"/>
    <n v="2.6"/>
    <n v="276.14999999999998"/>
    <n v="1305.758"/>
    <n v="1581.9079999999999"/>
    <n v="0"/>
    <n v="744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81.9079999999999"/>
    <n v="1.5819079999999999"/>
    <m/>
    <n v="0.23641666666666669"/>
    <n v="0.21666666666666667"/>
    <n v="4.3949999999999996"/>
    <n v="0"/>
    <n v="20"/>
    <s v="BASE DE DATOS"/>
  </r>
  <r>
    <s v="19"/>
    <x v="4"/>
    <s v="ELOR"/>
    <s v="31078897"/>
    <s v="31078897"/>
    <s v="HI"/>
    <s v="Turbina 1"/>
    <s v="S"/>
    <n v="1.59"/>
    <n v="1.45"/>
    <n v="42.039000000000001"/>
    <n v="149.239"/>
    <n v="191.27799999999999"/>
    <n v="21.18"/>
    <n v="140.16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91.27799999999999"/>
    <n v="0.191278"/>
    <m/>
    <n v="0.13250000000000001"/>
    <n v="0.12083333333333333"/>
    <n v="2.6850000000000001"/>
    <n v="2.8421709430404007E-14"/>
    <n v="20"/>
    <s v="BASE DE DATOS"/>
  </r>
  <r>
    <s v="19"/>
    <x v="4"/>
    <s v="ELOR"/>
    <s v="31078897"/>
    <s v="31078897"/>
    <s v="HI"/>
    <s v="Turbina 2"/>
    <s v="S"/>
    <n v="1.59"/>
    <n v="1.45"/>
    <n v="158.69300000000001"/>
    <n v="607.70500000000004"/>
    <n v="766.39800000000002"/>
    <n v="10.130000000000001"/>
    <n v="556.91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766.39800000000002"/>
    <n v="0.76639800000000002"/>
    <m/>
    <n v="0.13250000000000001"/>
    <n v="0.12083333333333333"/>
    <n v="2.6850000000000001"/>
    <n v="0"/>
    <n v="20"/>
    <s v="BASE DE DATOS"/>
  </r>
  <r>
    <s v="19"/>
    <x v="4"/>
    <s v="ELOR"/>
    <s v="51017302"/>
    <s v="51017302"/>
    <s v="HI"/>
    <s v="Turbina 1"/>
    <s v="S"/>
    <n v="1.4379999999999999"/>
    <n v="1.4"/>
    <n v="125.803"/>
    <n v="567.19799999999998"/>
    <n v="693.00099999999998"/>
    <n v="4.16"/>
    <n v="700.07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693.00099999999998"/>
    <n v="0.69300099999999998"/>
    <m/>
    <n v="0.15977777777777777"/>
    <n v="0.15555555555555556"/>
    <n v="2.2429999999999999"/>
    <n v="0"/>
    <n v="20"/>
    <s v="BASE DE DATOS"/>
  </r>
  <r>
    <s v="19"/>
    <x v="4"/>
    <s v="ELOR"/>
    <s v="51017302"/>
    <s v="51017302"/>
    <s v="HI"/>
    <s v="Turbina 2"/>
    <s v="S"/>
    <n v="1.4379999999999999"/>
    <n v="0"/>
    <n v="0"/>
    <n v="0"/>
    <n v="0"/>
    <n v="0"/>
    <n v="0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0"/>
    <n v="0"/>
    <m/>
    <n v="0.17974999999999999"/>
    <n v="0.17499999999999999"/>
    <n v="2.2429999999999999"/>
    <n v="0"/>
    <n v="20"/>
    <s v="BASE DE DATOS"/>
  </r>
  <r>
    <s v="19"/>
    <x v="4"/>
    <s v="ELOR"/>
    <s v="31077997"/>
    <s v="31077997"/>
    <s v="HI"/>
    <s v="Turbina 1"/>
    <s v="S"/>
    <n v="1.2529999999999999"/>
    <n v="1.1499999999999999"/>
    <n v="122.10599999999999"/>
    <n v="477.77699999999999"/>
    <n v="599.88300000000004"/>
    <n v="27.3"/>
    <n v="716.7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99.88300000000004"/>
    <n v="0.59988300000000006"/>
    <m/>
    <n v="0.10441666666666666"/>
    <n v="9.5833333333333326E-2"/>
    <n v="4.4630000000000001"/>
    <n v="0"/>
    <n v="20"/>
    <s v="BASE DE DATOS"/>
  </r>
  <r>
    <s v="19"/>
    <x v="4"/>
    <s v="ELOR"/>
    <s v="31077997"/>
    <s v="31077997"/>
    <s v="HI"/>
    <s v="Turbina 2"/>
    <s v="S"/>
    <n v="1.2529999999999999"/>
    <n v="1.1499999999999999"/>
    <n v="130.56299999999999"/>
    <n v="506.46300000000002"/>
    <n v="637.02599999999995"/>
    <n v="4.2"/>
    <n v="739.8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37.02599999999995"/>
    <n v="0.63702599999999998"/>
    <m/>
    <n v="0.10441666666666666"/>
    <n v="9.5833333333333326E-2"/>
    <n v="4.4630000000000001"/>
    <n v="1.1368683772161603E-13"/>
    <n v="20"/>
    <s v="BASE DE DATOS"/>
  </r>
  <r>
    <s v="19"/>
    <x v="4"/>
    <s v="ELOR"/>
    <s v="31077997"/>
    <s v="31077997"/>
    <s v="HI"/>
    <s v="Turbina 3"/>
    <s v="S"/>
    <n v="1.2529999999999999"/>
    <n v="1.1499999999999999"/>
    <n v="102.879"/>
    <n v="400.733"/>
    <n v="503.61200000000002"/>
    <n v="30.01"/>
    <n v="713.94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03.61200000000002"/>
    <n v="0.50361200000000006"/>
    <m/>
    <n v="0.10441666666666666"/>
    <n v="9.5833333333333326E-2"/>
    <n v="4.4630000000000001"/>
    <n v="0"/>
    <n v="20"/>
    <s v="BASE DE DATOS"/>
  </r>
  <r>
    <s v="19"/>
    <x v="4"/>
    <s v="ELOR"/>
    <s v="31077997"/>
    <s v="31077997"/>
    <s v="HI"/>
    <s v="Turbina 4"/>
    <s v="S"/>
    <n v="1.2529999999999999"/>
    <n v="1.1499999999999999"/>
    <n v="125.398"/>
    <n v="507.79"/>
    <n v="633.18799999999999"/>
    <n v="30.6"/>
    <n v="713.3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33.18799999999999"/>
    <n v="0.63318799999999997"/>
    <m/>
    <n v="0.10441666666666666"/>
    <n v="9.5833333333333326E-2"/>
    <n v="4.4630000000000001"/>
    <n v="0"/>
    <n v="20"/>
    <s v="BASE DE DATOS"/>
  </r>
  <r>
    <s v="19"/>
    <x v="4"/>
    <s v="ELOR"/>
    <s v="41027393"/>
    <s v="41027393"/>
    <s v="HI"/>
    <s v="T-1"/>
    <s v="S"/>
    <n v="0.2"/>
    <n v="0.18"/>
    <n v="20.245999999999999"/>
    <n v="102.425"/>
    <n v="122.67100000000001"/>
    <n v="0"/>
    <n v="733.13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2.67100000000001"/>
    <n v="0.122671"/>
    <m/>
    <n v="1.6666666666666666E-2"/>
    <n v="1.4999999999999999E-2"/>
    <n v="0.376"/>
    <n v="-1.4210854715202004E-14"/>
    <n v="20"/>
    <s v="BASE DE DATOS"/>
  </r>
  <r>
    <s v="19"/>
    <x v="4"/>
    <s v="ELOR"/>
    <s v="41027393"/>
    <s v="41027393"/>
    <s v="HI"/>
    <s v="T-2"/>
    <s v="S"/>
    <n v="0.2"/>
    <n v="0.18"/>
    <n v="21.904"/>
    <n v="108.842"/>
    <n v="130.74600000000001"/>
    <n v="0"/>
    <n v="736.43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30.74600000000001"/>
    <n v="0.130746"/>
    <m/>
    <n v="1.6666666666666666E-2"/>
    <n v="1.4999999999999999E-2"/>
    <n v="0.376"/>
    <n v="0"/>
    <n v="20"/>
    <s v="BASE DE DATOS"/>
  </r>
  <r>
    <s v="19"/>
    <x v="4"/>
    <s v="ELOR"/>
    <s v="31024193"/>
    <s v="31024193"/>
    <s v="HI"/>
    <s v="1"/>
    <s v="S"/>
    <n v="3.3"/>
    <n v="3.3"/>
    <n v="400.904"/>
    <n v="1341.3820000000001"/>
    <n v="1742.2860000000001"/>
    <n v="5"/>
    <n v="659.9"/>
    <n v="1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742.2860000000001"/>
    <n v="1.742286"/>
    <m/>
    <n v="0.27499999999999997"/>
    <n v="0.27499999999999997"/>
    <n v="8.359"/>
    <n v="0"/>
    <n v="20"/>
    <s v="BASE DE DATOS"/>
  </r>
  <r>
    <s v="19"/>
    <x v="4"/>
    <s v="ELOR"/>
    <s v="31024193"/>
    <s v="31024193"/>
    <s v="HI"/>
    <s v="2"/>
    <s v="S"/>
    <n v="3.3"/>
    <n v="3.3"/>
    <n v="409.90699999999998"/>
    <n v="1357.2460000000001"/>
    <n v="1767.153"/>
    <n v="1"/>
    <n v="594.05999999999995"/>
    <n v="1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767.153"/>
    <n v="1.767153"/>
    <m/>
    <n v="0.27499999999999997"/>
    <n v="0.27499999999999997"/>
    <n v="8.359"/>
    <n v="0"/>
    <n v="20"/>
    <s v="BASE DE DATOS"/>
  </r>
  <r>
    <s v="19"/>
    <x v="4"/>
    <s v="ELOR"/>
    <s v="31024193"/>
    <s v="31024193"/>
    <s v="HI"/>
    <s v="3"/>
    <s v="S"/>
    <n v="2.5"/>
    <n v="2"/>
    <n v="217.614"/>
    <n v="690.60900000000004"/>
    <n v="908.22299999999996"/>
    <n v="2"/>
    <n v="646.76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908.22299999999996"/>
    <n v="0.908223"/>
    <m/>
    <n v="0.20833333333333334"/>
    <n v="0.16666666666666666"/>
    <n v="8.359"/>
    <n v="1.1368683772161603E-13"/>
    <n v="20"/>
    <s v="BASE DE DATOS"/>
  </r>
  <r>
    <s v="19"/>
    <x v="4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4"/>
    <s v="ELOR"/>
    <s v="31024293"/>
    <s v="31024293"/>
    <s v="HI"/>
    <s v="G2"/>
    <s v="S"/>
    <n v="0.4"/>
    <n v="0.25"/>
    <n v="93.361999999999995"/>
    <n v="34.67"/>
    <n v="128.03200000000001"/>
    <n v="5"/>
    <n v="661"/>
    <n v="5.18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128.03200000000001"/>
    <n v="0.12803200000000001"/>
    <m/>
    <n v="3.6363636363636369E-2"/>
    <n v="2.2727272727272728E-2"/>
    <n v="0.252"/>
    <n v="-2.8421709430404007E-14"/>
    <n v="20"/>
    <s v="BASE DE DATOS"/>
  </r>
  <r>
    <s v="19"/>
    <x v="4"/>
    <s v="EGEPSA"/>
    <s v="41071696"/>
    <s v="41071696"/>
    <s v="HI"/>
    <s v="Grupo 1"/>
    <s v="S"/>
    <n v="0.3"/>
    <n v="0.26500000000000001"/>
    <n v="31.59"/>
    <n v="136.34700000000001"/>
    <n v="167.93700000000001"/>
    <n v="0"/>
    <n v="722"/>
    <n v="2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67.93700000000001"/>
    <n v="0.167937"/>
    <m/>
    <n v="2.4999999999999998E-2"/>
    <n v="2.1916666666666668E-2"/>
    <n v="0.53700000000000003"/>
    <n v="0"/>
    <n v="31"/>
    <s v="BASE DE DATOS"/>
  </r>
  <r>
    <s v="19"/>
    <x v="4"/>
    <s v="EGEPSA"/>
    <s v="41071696"/>
    <s v="41071696"/>
    <s v="HI"/>
    <s v="Grupo 2"/>
    <s v="S"/>
    <n v="0.3"/>
    <n v="0.26400000000000001"/>
    <n v="29.856000000000002"/>
    <n v="124.08"/>
    <n v="153.93600000000001"/>
    <n v="0"/>
    <n v="722"/>
    <n v="2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53.93600000000001"/>
    <n v="0.15393600000000002"/>
    <m/>
    <n v="2.4999999999999998E-2"/>
    <n v="2.0750000000000001E-2"/>
    <n v="0.53700000000000003"/>
    <n v="0"/>
    <n v="31"/>
    <s v="BASE DE DATOS"/>
  </r>
  <r>
    <s v="19"/>
    <x v="4"/>
    <s v="VILLAC"/>
    <s v="00300344"/>
    <s v="00300344"/>
    <s v="HI"/>
    <s v="G-1"/>
    <s v="S"/>
    <n v="1.67"/>
    <n v="1.244"/>
    <n v="99.622"/>
    <n v="484.07799999999997"/>
    <n v="583.70000000000005"/>
    <n v="173.33"/>
    <n v="542.77"/>
    <n v="3.9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583.70000000000005"/>
    <n v="0.5837"/>
    <m/>
    <n v="0.13916666666666666"/>
    <n v="9.4083333333333338E-2"/>
    <n v="1.462"/>
    <n v="-1.1368683772161603E-13"/>
    <n v="15"/>
    <s v="BASE DE DATOS"/>
  </r>
  <r>
    <s v="19"/>
    <x v="4"/>
    <s v="ENEDIS"/>
    <s v="15004693"/>
    <s v="15004693"/>
    <s v="HI"/>
    <s v="FRANCIS N║ 1"/>
    <s v="S"/>
    <n v="0.14000000000000001"/>
    <n v="0.14000000000000001"/>
    <n v="14.118"/>
    <n v="16.398"/>
    <n v="30.515999999999998"/>
    <n v="0"/>
    <n v="420.1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30.515999999999998"/>
    <n v="3.0515999999999998E-2"/>
    <m/>
    <n v="1.1666666666666667E-2"/>
    <n v="1.1666666666666667E-2"/>
    <n v="0.24099999999999999"/>
    <n v="0"/>
    <n v="43"/>
    <s v="BASE DE DATOS"/>
  </r>
  <r>
    <s v="19"/>
    <x v="4"/>
    <s v="ENEDIS"/>
    <s v="15004693"/>
    <s v="15004693"/>
    <s v="HI"/>
    <s v="FRANCIS N║ 2"/>
    <s v="S"/>
    <n v="0.14000000000000001"/>
    <n v="0.14000000000000001"/>
    <n v="14.021000000000001"/>
    <n v="41.503999999999998"/>
    <n v="55.526000000000003"/>
    <n v="0"/>
    <n v="744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5.526000000000003"/>
    <n v="5.5526000000000006E-2"/>
    <m/>
    <n v="1.1666666666666667E-2"/>
    <n v="1.1666666666666667E-2"/>
    <n v="0.24099999999999999"/>
    <n v="-1.0000000000047748E-3"/>
    <n v="43"/>
    <s v="BASE DE DATOS"/>
  </r>
  <r>
    <s v="19"/>
    <x v="4"/>
    <s v="ENEDIS"/>
    <s v="15004893"/>
    <s v="15004893"/>
    <s v="HI"/>
    <s v="FRANCIS 3"/>
    <s v="S"/>
    <n v="7.4999999999999997E-2"/>
    <n v="7.4999999999999997E-2"/>
    <n v="6.6"/>
    <n v="15.92"/>
    <n v="22.52"/>
    <n v="0"/>
    <n v="744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2.52"/>
    <n v="2.2519999999999998E-2"/>
    <m/>
    <n v="6.2499999999999995E-3"/>
    <n v="6.2499999999999995E-3"/>
    <n v="0.115"/>
    <n v="0"/>
    <n v="43"/>
    <s v="BASE DE DATOS"/>
  </r>
  <r>
    <s v="19"/>
    <x v="4"/>
    <s v="ENEDIS"/>
    <s v="15004893"/>
    <s v="15004893"/>
    <s v="HI"/>
    <s v="FRANCIS 4"/>
    <s v="S"/>
    <n v="7.4999999999999997E-2"/>
    <n v="7.4999999999999997E-2"/>
    <n v="6.48"/>
    <n v="16.239999999999998"/>
    <n v="22.72"/>
    <n v="0"/>
    <n v="744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2.72"/>
    <n v="2.2719999999999997E-2"/>
    <m/>
    <n v="6.2499999999999995E-3"/>
    <n v="6.2499999999999995E-3"/>
    <n v="0.115"/>
    <n v="0"/>
    <n v="43"/>
    <s v="BASE DE DATOS"/>
  </r>
  <r>
    <s v="19"/>
    <x v="4"/>
    <s v="ENEDIS"/>
    <s v="51000495"/>
    <s v="51000495"/>
    <s v="HI"/>
    <s v="Turgo N║ 1"/>
    <s v="S"/>
    <n v="0.25"/>
    <n v="0.25"/>
    <n v="20.663"/>
    <n v="48.475999999999999"/>
    <n v="69.138999999999996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9.138999999999996"/>
    <n v="6.9138999999999992E-2"/>
    <m/>
    <n v="2.0833333333333332E-2"/>
    <n v="2.0833333333333332E-2"/>
    <n v="0.33700000000000002"/>
    <n v="0"/>
    <n v="43"/>
    <s v="BASE DE DATOS"/>
  </r>
  <r>
    <s v="19"/>
    <x v="4"/>
    <s v="ENEDIS"/>
    <s v="51000495"/>
    <s v="51000495"/>
    <s v="HI"/>
    <s v="Turgo N║ 2"/>
    <s v="S"/>
    <n v="0.27700000000000002"/>
    <n v="0.25"/>
    <n v="10.257999999999999"/>
    <n v="17.041"/>
    <n v="27.298999999999999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7.298999999999999"/>
    <n v="2.7299E-2"/>
    <m/>
    <n v="2.3083333333333334E-2"/>
    <n v="2.0833333333333332E-2"/>
    <n v="0.33700000000000002"/>
    <n v="0"/>
    <n v="43"/>
    <s v="BASE DE DATOS"/>
  </r>
  <r>
    <s v="19"/>
    <x v="4"/>
    <s v="ENEDIS"/>
    <s v="15004393"/>
    <s v="15004393"/>
    <s v="HI"/>
    <s v="PELTON N║ 1"/>
    <s v="S"/>
    <n v="0.5"/>
    <n v="0.45"/>
    <n v="32.381"/>
    <n v="0"/>
    <n v="32.381"/>
    <n v="0"/>
    <n v="140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32.381"/>
    <n v="3.2381E-2"/>
    <m/>
    <n v="4.1666666666666664E-2"/>
    <n v="3.7499999999999999E-2"/>
    <n v="0.78200000000000003"/>
    <n v="0"/>
    <n v="43"/>
    <s v="BASE DE DATOS"/>
  </r>
  <r>
    <s v="19"/>
    <x v="4"/>
    <s v="ENEDIS"/>
    <s v="15004393"/>
    <s v="15004393"/>
    <s v="HI"/>
    <s v="PELTON N║ 2"/>
    <s v="S"/>
    <n v="0.5"/>
    <n v="0.45"/>
    <n v="227.31100000000001"/>
    <n v="52.027000000000001"/>
    <n v="279.33800000000002"/>
    <n v="0"/>
    <n v="735.1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79.33800000000002"/>
    <n v="0.27933800000000003"/>
    <m/>
    <n v="4.1666666666666664E-2"/>
    <n v="3.7499999999999999E-2"/>
    <n v="0.78200000000000003"/>
    <n v="0"/>
    <n v="43"/>
    <s v="BASE DE DATOS"/>
  </r>
  <r>
    <s v="19"/>
    <x v="4"/>
    <s v="ENEDIS"/>
    <s v="15004593"/>
    <s v="15004593"/>
    <s v="HI"/>
    <s v="FRANCIS N ║ 6"/>
    <s v="S"/>
    <n v="0.11"/>
    <n v="9.9000000000000005E-2"/>
    <n v="5.0389999999999997"/>
    <n v="15.786"/>
    <n v="20.826000000000001"/>
    <n v="0"/>
    <n v="744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0.826000000000001"/>
    <n v="2.0826000000000001E-2"/>
    <m/>
    <n v="9.1666666666666667E-3"/>
    <n v="8.2500000000000004E-3"/>
    <n v="7.6999999999999999E-2"/>
    <n v="-1.0000000000012221E-3"/>
    <n v="43"/>
    <s v="BASE DE DATOS"/>
  </r>
  <r>
    <s v="19"/>
    <x v="4"/>
    <s v="ENEDIS"/>
    <s v="15004593"/>
    <s v="15004593"/>
    <s v="HI"/>
    <s v="KUBOTTA N║ 4"/>
    <s v="S"/>
    <n v="0.08"/>
    <n v="7.1999999999999995E-2"/>
    <n v="0"/>
    <n v="0"/>
    <n v="0"/>
    <n v="0"/>
    <n v="0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6.6666666666666671E-3"/>
    <n v="5.9999999999999993E-3"/>
    <n v="7.6999999999999999E-2"/>
    <n v="0"/>
    <n v="43"/>
    <s v="BASE DE DATOS"/>
  </r>
  <r>
    <s v="19"/>
    <x v="4"/>
    <s v="ELNM"/>
    <s v="51023714"/>
    <s v="51023714"/>
    <s v="HI"/>
    <s v="G-2"/>
    <s v="S"/>
    <n v="7.4999999999999997E-2"/>
    <n v="7.4999999999999997E-2"/>
    <n v="9.8350000000000009"/>
    <n v="37.371000000000002"/>
    <n v="47.206000000000003"/>
    <n v="0"/>
    <n v="744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7.206000000000003"/>
    <n v="4.7206000000000005E-2"/>
    <m/>
    <n v="6.2499999999999995E-3"/>
    <n v="6.2499999999999995E-3"/>
    <n v="0.14299999999999999"/>
    <n v="0"/>
    <n v="55"/>
    <s v="BASE DE DATOS"/>
  </r>
  <r>
    <s v="19"/>
    <x v="4"/>
    <s v="ELNM"/>
    <s v="51023714"/>
    <s v="51023714"/>
    <s v="HI"/>
    <s v="G-1"/>
    <s v="S"/>
    <n v="7.0000000000000007E-2"/>
    <n v="7.0000000000000007E-2"/>
    <n v="9.2080000000000002"/>
    <n v="34.991"/>
    <n v="44.198999999999998"/>
    <n v="0"/>
    <n v="744"/>
    <n v="0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4.198999999999998"/>
    <n v="4.4198999999999995E-2"/>
    <m/>
    <n v="7.000000000000001E-3"/>
    <n v="7.000000000000001E-3"/>
    <n v="0.14299999999999999"/>
    <n v="0"/>
    <n v="55"/>
    <s v="BASE DE DATOS"/>
  </r>
  <r>
    <s v="19"/>
    <x v="4"/>
    <s v="ELNM"/>
    <s v="31017393"/>
    <s v="31017393"/>
    <s v="HI"/>
    <s v="Grupo U.Gen.2"/>
    <s v="S"/>
    <n v="0.31"/>
    <n v="0.26"/>
    <n v="24.279"/>
    <n v="92.260999999999996"/>
    <n v="116.54"/>
    <n v="0"/>
    <n v="448.45"/>
    <n v="3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116.54"/>
    <n v="0.11654"/>
    <m/>
    <n v="3.875E-2"/>
    <n v="3.2500000000000001E-2"/>
    <n v="0.502"/>
    <n v="-1.4210854715202004E-14"/>
    <n v="55"/>
    <s v="BASE DE DATOS"/>
  </r>
  <r>
    <s v="19"/>
    <x v="4"/>
    <s v="ELNM"/>
    <s v="41046494"/>
    <s v="41046494"/>
    <s v="HI"/>
    <s v="Grupo U.Gen 2"/>
    <s v="S"/>
    <n v="0.2"/>
    <n v="0.19500000000000001"/>
    <n v="12.94"/>
    <n v="60.92"/>
    <n v="73.86"/>
    <n v="0"/>
    <n v="73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73.86"/>
    <n v="7.3859999999999995E-2"/>
    <m/>
    <n v="1.6666666666666666E-2"/>
    <n v="1.6250000000000001E-2"/>
    <n v="0.91"/>
    <n v="0"/>
    <n v="55"/>
    <s v="BASE DE DATOS"/>
  </r>
  <r>
    <s v="19"/>
    <x v="4"/>
    <s v="ELNM"/>
    <s v="41046494"/>
    <s v="41046494"/>
    <s v="HI"/>
    <s v="Sulzer 1"/>
    <s v="S"/>
    <n v="0.81"/>
    <n v="0.78"/>
    <n v="64.319999999999993"/>
    <n v="143.84"/>
    <n v="208.16"/>
    <n v="0"/>
    <n v="743.4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208.16"/>
    <n v="0.20815999999999998"/>
    <m/>
    <n v="6.7500000000000004E-2"/>
    <n v="6.5000000000000002E-2"/>
    <n v="0.91"/>
    <n v="0"/>
    <n v="55"/>
    <s v="BASE DE DATOS"/>
  </r>
  <r>
    <s v="19"/>
    <x v="4"/>
    <s v="ELNM"/>
    <s v="31017493"/>
    <s v="31017493"/>
    <s v="HI"/>
    <s v="GRUPO 1"/>
    <s v="S"/>
    <n v="1.54"/>
    <n v="1.4970000000000001"/>
    <n v="53.86"/>
    <n v="297.08999999999997"/>
    <n v="350.95"/>
    <n v="0"/>
    <n v="268.14999999999998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350.95"/>
    <n v="0.35094999999999998"/>
    <m/>
    <n v="0.154"/>
    <n v="0.1497"/>
    <n v="2.9550000000000001"/>
    <n v="0"/>
    <n v="55"/>
    <s v="BASE DE DATOS"/>
  </r>
  <r>
    <s v="19"/>
    <x v="4"/>
    <s v="ELNM"/>
    <s v="31017493"/>
    <s v="31017493"/>
    <s v="HI"/>
    <s v="Grupo 2"/>
    <s v="S"/>
    <n v="1.5"/>
    <n v="1.4"/>
    <n v="140.57"/>
    <n v="624.05999999999995"/>
    <n v="764.63"/>
    <n v="0"/>
    <n v="595.45000000000005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764.63"/>
    <n v="0.76463000000000003"/>
    <m/>
    <n v="0.125"/>
    <n v="0.11666666666666665"/>
    <n v="2.9550000000000001"/>
    <n v="-1.1368683772161603E-13"/>
    <n v="55"/>
    <s v="BASE DE DATOS"/>
  </r>
  <r>
    <s v="19"/>
    <x v="4"/>
    <s v="ELNM"/>
    <s v="31015193"/>
    <s v="31015193"/>
    <s v="HI"/>
    <s v="Grupo U.Gen.2"/>
    <s v="S"/>
    <n v="0.74"/>
    <n v="0.72"/>
    <n v="44.91"/>
    <n v="206.89"/>
    <n v="251.8"/>
    <n v="0"/>
    <n v="639.15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51.8"/>
    <n v="0.25180000000000002"/>
    <m/>
    <n v="7.3999999999999996E-2"/>
    <n v="7.1999999999999995E-2"/>
    <n v="0.94799999999999995"/>
    <n v="-2.8421709430404007E-14"/>
    <n v="55"/>
    <s v="BASE DE DATOS"/>
  </r>
  <r>
    <s v="19"/>
    <x v="4"/>
    <s v="ELNM"/>
    <s v="31015193"/>
    <s v="31015193"/>
    <s v="HI"/>
    <s v="Grupo U.Gen.3"/>
    <s v="S"/>
    <n v="0.55000000000000004"/>
    <n v="0.5"/>
    <n v="41.14"/>
    <n v="190.35"/>
    <n v="231.49"/>
    <n v="0"/>
    <n v="639.15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31.49"/>
    <n v="0.23149"/>
    <m/>
    <n v="5.5000000000000007E-2"/>
    <n v="0.05"/>
    <n v="0.94799999999999995"/>
    <n v="0"/>
    <n v="55"/>
    <s v="BASE DE DATOS"/>
  </r>
  <r>
    <s v="19"/>
    <x v="4"/>
    <s v="ELNM"/>
    <s v="41046094"/>
    <s v="41046094"/>
    <s v="HI"/>
    <s v="Ansaldo 1"/>
    <s v="S"/>
    <n v="0.55000000000000004"/>
    <n v="0.5"/>
    <n v="42.72"/>
    <n v="170.88200000000001"/>
    <n v="213.602"/>
    <n v="0"/>
    <n v="501.05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213.602"/>
    <n v="0.21360200000000001"/>
    <m/>
    <n v="0.05"/>
    <n v="4.5454545454545456E-2"/>
    <n v="0.95099999999999996"/>
    <n v="0"/>
    <n v="55"/>
    <s v="BASE DE DATOS"/>
  </r>
  <r>
    <s v="19"/>
    <x v="4"/>
    <s v="ELNM"/>
    <s v="41046094"/>
    <s v="41046094"/>
    <s v="HI"/>
    <s v="Ansaldo 2"/>
    <s v="S"/>
    <n v="0.55000000000000004"/>
    <n v="0.5"/>
    <n v="6.2460000000000004"/>
    <n v="24.984000000000002"/>
    <n v="31.23"/>
    <n v="0"/>
    <n v="71"/>
    <n v="0"/>
    <m/>
    <m/>
    <x v="1"/>
    <s v="ELNM41046094Ansaldo 2HI"/>
    <s v="Electro Norte Medio S. A. - Hidrandina"/>
    <s v="HIDRANDINA"/>
    <x v="5"/>
    <s v="C. H. Tarabamba"/>
    <x v="174"/>
    <s v="HI"/>
    <x v="1"/>
    <s v="Ansaldo 2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31.23"/>
    <n v="3.1230000000000001E-2"/>
    <m/>
    <n v="0.13750000000000001"/>
    <n v="0.125"/>
    <n v="0.95099999999999996"/>
    <n v="3.5527136788005009E-15"/>
    <n v="55"/>
    <s v="BASE DE DATOS"/>
  </r>
  <r>
    <s v="19"/>
    <x v="4"/>
    <s v="LANGUI"/>
    <s v="31437845"/>
    <s v="31437845"/>
    <s v="HI"/>
    <s v="Grupo 1"/>
    <s v="S"/>
    <n v="0.77"/>
    <n v="0.69"/>
    <n v="48.293999999999997"/>
    <n v="183.51599999999999"/>
    <n v="231.81"/>
    <n v="361.3"/>
    <n v="355.1"/>
    <n v="3.6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231.81"/>
    <n v="0.23181000000000002"/>
    <m/>
    <n v="6.4166666666666664E-2"/>
    <n v="5.7499999999999996E-2"/>
    <n v="5415"/>
    <n v="0"/>
    <n v="9"/>
    <s v="BASE DE DATOS"/>
  </r>
  <r>
    <s v="19"/>
    <x v="4"/>
    <s v="LANGUI"/>
    <s v="31437845"/>
    <s v="31437845"/>
    <s v="HI"/>
    <s v="Grupo 2"/>
    <s v="S"/>
    <n v="2.5"/>
    <n v="2.25"/>
    <n v="272.447"/>
    <n v="1035.298"/>
    <n v="1307.7449999999999"/>
    <n v="5.13"/>
    <n v="710.97"/>
    <n v="3.9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307.7449999999999"/>
    <n v="1.3077449999999999"/>
    <m/>
    <n v="0.20833333333333334"/>
    <n v="0.1875"/>
    <n v="5415"/>
    <n v="0"/>
    <n v="9"/>
    <s v="BASE DE DATOS"/>
  </r>
  <r>
    <s v="19"/>
    <x v="4"/>
    <s v="LANGUI"/>
    <s v="31437845"/>
    <s v="31437845"/>
    <s v="HI"/>
    <s v="Grupo 3"/>
    <s v="S"/>
    <n v="3.15"/>
    <n v="3"/>
    <n v="352.93599999999998"/>
    <n v="1341.1590000000001"/>
    <n v="1694.095"/>
    <n v="0"/>
    <n v="715.97"/>
    <n v="4.03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694.095"/>
    <n v="1.6940950000000001"/>
    <m/>
    <n v="0.26250000000000001"/>
    <n v="0.25"/>
    <n v="5415"/>
    <n v="0"/>
    <n v="9"/>
    <s v="BASE DE DATOS"/>
  </r>
  <r>
    <s v="19"/>
    <x v="4"/>
    <s v="MULLER"/>
    <s v="31001593"/>
    <s v="31001593"/>
    <s v="HI"/>
    <s v="Planta 1"/>
    <s v="S"/>
    <n v="0.16"/>
    <n v="0.16"/>
    <n v="18.376000000000001"/>
    <n v="89.72"/>
    <n v="108.096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8.096"/>
    <n v="0.108096"/>
    <m/>
    <n v="1.3333333333333334E-2"/>
    <n v="1.3333333333333334E-2"/>
    <n v="0"/>
    <n v="0"/>
    <n v="16"/>
    <s v="BASE DE DATOS"/>
  </r>
  <r>
    <s v="19"/>
    <x v="4"/>
    <s v="MULLER"/>
    <s v="31001593"/>
    <s v="31001593"/>
    <s v="HI"/>
    <s v="Planta 2"/>
    <s v="S"/>
    <n v="0.27200000000000002"/>
    <n v="0.27200000000000002"/>
    <n v="31.198"/>
    <n v="146.49600000000001"/>
    <n v="177.69399999999999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77.69399999999999"/>
    <n v="0.17769399999999999"/>
    <m/>
    <n v="2.2666666666666668E-2"/>
    <n v="2.2666666666666668E-2"/>
    <n v="0"/>
    <n v="2.8421709430404007E-14"/>
    <n v="16"/>
    <s v="BASE DE DATOS"/>
  </r>
  <r>
    <s v="19"/>
    <x v="4"/>
    <s v="MULLER"/>
    <s v="31001593"/>
    <s v="31001593"/>
    <s v="HI"/>
    <s v="Planta 3"/>
    <s v="S"/>
    <n v="0.16"/>
    <n v="0.16"/>
    <n v="20.893999999999998"/>
    <n v="98.111000000000004"/>
    <n v="119.005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19.005"/>
    <n v="0.119005"/>
    <m/>
    <n v="1.3333333333333334E-2"/>
    <n v="1.3333333333333334E-2"/>
    <n v="0"/>
    <n v="0"/>
    <n v="16"/>
    <s v="BASE DE DATOS"/>
  </r>
  <r>
    <s v="19"/>
    <x v="4"/>
    <s v="ASLCHA"/>
    <s v="0001021"/>
    <s v="0001021"/>
    <s v="HI"/>
    <s v="G1"/>
    <s v="S"/>
    <n v="3"/>
    <n v="1.1499999999999999"/>
    <n v="145.34899999999999"/>
    <n v="670.71799999999996"/>
    <n v="816.06700000000001"/>
    <n v="0"/>
    <n v="707.75"/>
    <n v="12.2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816.06700000000001"/>
    <n v="0.81606699999999999"/>
    <m/>
    <n v="0.25"/>
    <n v="9.5833333333333326E-2"/>
    <n v="1.214"/>
    <n v="0"/>
    <n v="5"/>
    <s v="BASE DE DATOS"/>
  </r>
  <r>
    <s v="19"/>
    <x v="4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4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4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4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4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4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4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4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4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4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4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4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4"/>
    <s v="CHTING"/>
    <s v="18169608"/>
    <s v="18169608"/>
    <s v="HI"/>
    <s v="Allis Charner 1-4"/>
    <s v="S"/>
    <n v="1.65"/>
    <n v="1.2"/>
    <n v="161.678"/>
    <n v="612.07100000000003"/>
    <n v="773.74900000000002"/>
    <n v="2.54"/>
    <n v="716.39"/>
    <n v="1.07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73.74900000000002"/>
    <n v="0.77374900000000002"/>
    <m/>
    <n v="0.13749999999999998"/>
    <n v="9.9999999999999992E-2"/>
    <n v="1.0980000000000001"/>
    <n v="0"/>
    <n v="14"/>
    <s v="BASE DE DATOS"/>
  </r>
  <r>
    <s v="19"/>
    <x v="3"/>
    <s v="ELSM"/>
    <s v="41030894"/>
    <s v="41030894"/>
    <s v="HI"/>
    <s v="DRESS 1"/>
    <s v="S"/>
    <n v="0.11"/>
    <n v="9.2999999999999999E-2"/>
    <n v="10.65"/>
    <n v="40.472000000000001"/>
    <n v="51.122"/>
    <n v="4"/>
    <n v="630"/>
    <n v="114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51.122"/>
    <n v="5.1122000000000001E-2"/>
    <m/>
    <n v="9.1666666666666667E-3"/>
    <n v="7.7499999999999999E-3"/>
    <n v="0.17599999999999999"/>
    <n v="0"/>
    <n v="19"/>
    <s v="BASE DE DATOS"/>
  </r>
  <r>
    <s v="19"/>
    <x v="3"/>
    <s v="ELSM"/>
    <s v="41030894"/>
    <s v="41030894"/>
    <s v="HI"/>
    <s v="DRESS 2"/>
    <s v="S"/>
    <n v="0.11"/>
    <n v="9.1999999999999998E-2"/>
    <n v="13.802"/>
    <n v="52.448"/>
    <n v="66.25"/>
    <n v="4"/>
    <n v="733"/>
    <n v="11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66.25"/>
    <n v="6.6250000000000003E-2"/>
    <m/>
    <n v="9.1666666666666667E-3"/>
    <n v="7.6666666666666662E-3"/>
    <n v="0.17599999999999999"/>
    <n v="0"/>
    <n v="19"/>
    <s v="BASE DE DATOS"/>
  </r>
  <r>
    <s v="19"/>
    <x v="4"/>
    <s v="ELSM"/>
    <s v="41030894"/>
    <s v="41030894"/>
    <s v="HI"/>
    <s v="DRESS 1"/>
    <s v="S"/>
    <n v="0.11"/>
    <n v="9.2999999999999999E-2"/>
    <n v="14.51"/>
    <n v="55.137"/>
    <n v="69.647000000000006"/>
    <n v="4"/>
    <n v="724"/>
    <n v="2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69.647000000000006"/>
    <n v="6.9647000000000001E-2"/>
    <m/>
    <n v="9.1666666666666667E-3"/>
    <n v="7.7499999999999999E-3"/>
    <n v="0.17599999999999999"/>
    <n v="0"/>
    <n v="19"/>
    <s v="BASE DE DATOS"/>
  </r>
  <r>
    <s v="19"/>
    <x v="4"/>
    <s v="ELSM"/>
    <s v="41030894"/>
    <s v="41030894"/>
    <s v="HI"/>
    <s v="DRESS 2"/>
    <s v="S"/>
    <n v="0.11"/>
    <n v="9.1999999999999998E-2"/>
    <n v="12.441000000000001"/>
    <n v="47.277999999999999"/>
    <n v="59.719000000000001"/>
    <n v="4"/>
    <n v="724"/>
    <n v="20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59.719000000000001"/>
    <n v="5.9719000000000001E-2"/>
    <m/>
    <n v="9.1666666666666667E-3"/>
    <n v="7.6666666666666662E-3"/>
    <n v="0.17599999999999999"/>
    <n v="0"/>
    <n v="19"/>
    <s v="BASE DE DATOS"/>
  </r>
  <r>
    <s v="19"/>
    <x v="5"/>
    <s v="ELSM"/>
    <s v="41030894"/>
    <s v="41030894"/>
    <s v="HI"/>
    <s v="DRESS 1"/>
    <s v="S"/>
    <n v="0.11"/>
    <n v="9.2999999999999999E-2"/>
    <n v="4.915"/>
    <n v="18.678000000000001"/>
    <n v="23.593"/>
    <n v="4"/>
    <n v="266"/>
    <n v="478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23.593"/>
    <n v="2.3592999999999999E-2"/>
    <m/>
    <n v="9.1666666666666667E-3"/>
    <n v="7.7499999999999999E-3"/>
    <n v="0.17599999999999999"/>
    <n v="0"/>
    <n v="19"/>
    <s v="BASE DE DATOS"/>
  </r>
  <r>
    <s v="19"/>
    <x v="5"/>
    <s v="ELSM"/>
    <s v="41030894"/>
    <s v="41030894"/>
    <s v="HI"/>
    <s v="DRESS 2"/>
    <s v="S"/>
    <n v="0.11"/>
    <n v="9.1999999999999998E-2"/>
    <n v="13.048999999999999"/>
    <n v="49.585999999999999"/>
    <n v="62.634999999999998"/>
    <n v="4"/>
    <n v="713"/>
    <n v="31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62.634999999999998"/>
    <n v="6.2634999999999996E-2"/>
    <m/>
    <n v="9.1666666666666667E-3"/>
    <n v="7.6666666666666662E-3"/>
    <n v="0.17599999999999999"/>
    <n v="0"/>
    <n v="19"/>
    <s v="BASE DE DATOS"/>
  </r>
  <r>
    <s v="19"/>
    <x v="5"/>
    <s v="VILLAC"/>
    <s v="00300344"/>
    <s v="00300344"/>
    <s v="HI"/>
    <s v="G-1"/>
    <s v="S"/>
    <n v="1.67"/>
    <n v="1.1850000000000001"/>
    <n v="116.56699999999999"/>
    <n v="594.63"/>
    <n v="711.197"/>
    <n v="4.03"/>
    <n v="697.65"/>
    <n v="18.32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711.197"/>
    <n v="0.71119699999999997"/>
    <m/>
    <n v="0.13916666666666666"/>
    <n v="9.4083333333333338E-2"/>
    <n v="1.462"/>
    <n v="0"/>
    <n v="15"/>
    <s v="BASE DE DATOS"/>
  </r>
  <r>
    <s v="19"/>
    <x v="5"/>
    <s v="EGEPSA"/>
    <s v="41071696"/>
    <s v="41071696"/>
    <s v="HI"/>
    <s v="Grupo 1"/>
    <s v="S"/>
    <n v="0.3"/>
    <n v="0.27400000000000002"/>
    <n v="19.664999999999999"/>
    <n v="96.795000000000002"/>
    <n v="116.46"/>
    <n v="0"/>
    <n v="713"/>
    <n v="7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16.46"/>
    <n v="0.11645999999999999"/>
    <m/>
    <n v="2.4999999999999998E-2"/>
    <n v="2.1916666666666668E-2"/>
    <n v="0.53700000000000003"/>
    <n v="1.4210854715202004E-14"/>
    <n v="31"/>
    <s v="BASE DE DATOS"/>
  </r>
  <r>
    <s v="19"/>
    <x v="5"/>
    <s v="EGEPSA"/>
    <s v="41071696"/>
    <s v="41071696"/>
    <s v="HI"/>
    <s v="Grupo 2"/>
    <s v="S"/>
    <n v="0.3"/>
    <n v="0.17899999999999999"/>
    <n v="18.623999999999999"/>
    <n v="90.432000000000002"/>
    <n v="109.056"/>
    <n v="0"/>
    <n v="694"/>
    <n v="26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09.056"/>
    <n v="0.109056"/>
    <m/>
    <n v="2.4999999999999998E-2"/>
    <n v="2.0750000000000001E-2"/>
    <n v="0.53700000000000003"/>
    <n v="0"/>
    <n v="31"/>
    <s v="BASE DE DATOS"/>
  </r>
  <r>
    <s v="19"/>
    <x v="5"/>
    <s v="ELC"/>
    <s v="31007793"/>
    <s v="31007793"/>
    <s v="HI"/>
    <s v="G-1"/>
    <s v="S"/>
    <n v="0.63"/>
    <n v="0.56100000000000005"/>
    <n v="0"/>
    <n v="0"/>
    <n v="0"/>
    <n v="0"/>
    <n v="0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0"/>
    <n v="0"/>
    <m/>
    <n v="5.2499999999999998E-2"/>
    <n v="4.6750000000000007E-2"/>
    <n v="0.92200000000000004"/>
    <n v="0"/>
    <n v="25"/>
    <s v="BASE DE DATOS"/>
  </r>
  <r>
    <s v="19"/>
    <x v="5"/>
    <s v="ELC"/>
    <s v="31007793"/>
    <s v="31007793"/>
    <s v="HI"/>
    <s v="G-2"/>
    <s v="S"/>
    <n v="0.63"/>
    <n v="0.56100000000000005"/>
    <n v="0"/>
    <n v="0"/>
    <n v="0"/>
    <n v="0"/>
    <n v="0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0"/>
    <n v="0"/>
    <m/>
    <n v="5.2499999999999998E-2"/>
    <n v="4.6750000000000007E-2"/>
    <n v="0.92200000000000004"/>
    <n v="0"/>
    <n v="25"/>
    <s v="BASE DE DATOS"/>
  </r>
  <r>
    <s v="19"/>
    <x v="5"/>
    <s v="ELC"/>
    <s v="31007893"/>
    <s v="31007893"/>
    <s v="HI"/>
    <s v="G-1"/>
    <s v="S"/>
    <n v="0.52"/>
    <n v="0.46"/>
    <n v="46.116"/>
    <n v="174.00800000000001"/>
    <n v="220.124"/>
    <n v="0"/>
    <n v="720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20.124"/>
    <n v="0.22012399999999999"/>
    <m/>
    <n v="4.3333333333333335E-2"/>
    <n v="3.8333333333333337E-2"/>
    <n v="1"/>
    <n v="2.8421709430404007E-14"/>
    <n v="25"/>
    <s v="BASE DE DATOS"/>
  </r>
  <r>
    <s v="19"/>
    <x v="5"/>
    <s v="ELC"/>
    <s v="31007893"/>
    <s v="31007893"/>
    <s v="HI"/>
    <s v="G-2"/>
    <s v="S"/>
    <n v="0.52"/>
    <n v="0.46"/>
    <n v="60.637999999999998"/>
    <n v="228.63399999999999"/>
    <n v="289.27199999999999"/>
    <n v="0"/>
    <n v="719.25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89.27199999999999"/>
    <n v="0.28927199999999997"/>
    <m/>
    <n v="4.3333333333333335E-2"/>
    <n v="3.8333333333333337E-2"/>
    <n v="1"/>
    <n v="0"/>
    <n v="25"/>
    <s v="BASE DE DATOS"/>
  </r>
  <r>
    <s v="19"/>
    <x v="5"/>
    <s v="ELC"/>
    <s v="31007993"/>
    <s v="31007993"/>
    <s v="HI"/>
    <s v="G-1"/>
    <s v="S"/>
    <n v="0.25"/>
    <n v="0.25"/>
    <n v="0"/>
    <n v="0"/>
    <n v="0"/>
    <n v="0"/>
    <n v="0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0"/>
    <n v="0"/>
    <m/>
    <n v="2.0833333333333332E-2"/>
    <n v="2.0833333333333332E-2"/>
    <n v="0.26100000000000001"/>
    <n v="0"/>
    <n v="25"/>
    <s v="BASE DE DATOS"/>
  </r>
  <r>
    <s v="19"/>
    <x v="5"/>
    <s v="ELC"/>
    <s v="31008493"/>
    <s v="31008493"/>
    <s v="HI"/>
    <s v="G-1"/>
    <s v="S"/>
    <n v="1.92"/>
    <n v="1.675"/>
    <n v="0"/>
    <n v="0"/>
    <n v="0"/>
    <n v="0"/>
    <n v="0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0"/>
    <n v="0"/>
    <m/>
    <n v="0.16"/>
    <n v="0.13958333333333334"/>
    <n v="2.84"/>
    <n v="0"/>
    <n v="25"/>
    <s v="BASE DE DATOS"/>
  </r>
  <r>
    <s v="19"/>
    <x v="5"/>
    <s v="ELC"/>
    <s v="31008493"/>
    <s v="31008493"/>
    <s v="HI"/>
    <s v="G-2"/>
    <s v="S"/>
    <n v="1.92"/>
    <n v="1.675"/>
    <n v="0"/>
    <n v="0"/>
    <n v="0"/>
    <n v="0"/>
    <n v="0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0"/>
    <n v="0"/>
    <m/>
    <n v="0.16"/>
    <n v="0.13958333333333334"/>
    <n v="2.84"/>
    <n v="0"/>
    <n v="25"/>
    <s v="BASE DE DATOS"/>
  </r>
  <r>
    <s v="19"/>
    <x v="5"/>
    <s v="ELC"/>
    <s v="31008893"/>
    <s v="31008893"/>
    <s v="HI"/>
    <s v="G-1"/>
    <s v="S"/>
    <n v="1.46"/>
    <n v="1.34"/>
    <n v="0"/>
    <n v="0"/>
    <n v="0"/>
    <n v="0"/>
    <n v="0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0"/>
    <n v="0"/>
    <m/>
    <n v="0.12166666666666666"/>
    <n v="0.11166666666666668"/>
    <n v="1.331"/>
    <n v="0"/>
    <n v="25"/>
    <s v="BASE DE DATOS"/>
  </r>
  <r>
    <s v="19"/>
    <x v="5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5"/>
    <s v="ELC"/>
    <s v="31009293"/>
    <s v="31009293"/>
    <s v="HI"/>
    <s v="G-2"/>
    <s v="S"/>
    <n v="0.28000000000000003"/>
    <n v="0.28000000000000003"/>
    <n v="0"/>
    <n v="0"/>
    <n v="0"/>
    <n v="0"/>
    <n v="0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2.3333333333333334E-2"/>
    <n v="0.25600000000000001"/>
    <n v="0"/>
    <n v="25"/>
    <s v="BASE DE DATOS"/>
  </r>
  <r>
    <s v="19"/>
    <x v="5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5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5"/>
    <s v="ELC"/>
    <s v="31036294"/>
    <s v="31036294"/>
    <s v="HI"/>
    <s v="G-1"/>
    <s v="S"/>
    <n v="0.45"/>
    <n v="0.45"/>
    <n v="0"/>
    <n v="0"/>
    <n v="0"/>
    <n v="0"/>
    <n v="0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0"/>
    <n v="0"/>
    <m/>
    <n v="3.7499999999999999E-2"/>
    <n v="3.7499999999999999E-2"/>
    <n v="0.89300000000000002"/>
    <n v="0"/>
    <n v="25"/>
    <s v="BASE DE DATOS"/>
  </r>
  <r>
    <s v="19"/>
    <x v="5"/>
    <s v="ELC"/>
    <s v="31036294"/>
    <s v="31036294"/>
    <s v="HI"/>
    <s v="G-2"/>
    <s v="S"/>
    <n v="0.45"/>
    <n v="0.45"/>
    <n v="0"/>
    <n v="0"/>
    <n v="0"/>
    <n v="0"/>
    <n v="0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0"/>
    <n v="0"/>
    <m/>
    <n v="3.7499999999999999E-2"/>
    <n v="3.7499999999999999E-2"/>
    <n v="0.89300000000000002"/>
    <n v="0"/>
    <n v="25"/>
    <s v="BASE DE DATOS"/>
  </r>
  <r>
    <s v="19"/>
    <x v="5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5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5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5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5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5"/>
    <s v="ELC"/>
    <s v="41114801"/>
    <s v="41114801"/>
    <s v="HI"/>
    <s v="G-3"/>
    <s v="S"/>
    <n v="0.1"/>
    <n v="9.8000000000000004E-2"/>
    <n v="0"/>
    <n v="0"/>
    <n v="0"/>
    <n v="0"/>
    <n v="0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8.3333333333333332E-3"/>
    <n v="8.1666666666666676E-3"/>
    <n v="0.253"/>
    <n v="0"/>
    <n v="25"/>
    <s v="BASE DE DATOS"/>
  </r>
  <r>
    <s v="19"/>
    <x v="5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5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5"/>
    <s v="ELC"/>
    <s v="51010097"/>
    <s v="51010097"/>
    <s v="HI"/>
    <s v="G-1"/>
    <s v="S"/>
    <n v="1.6"/>
    <n v="1.6"/>
    <n v="213.86500000000001"/>
    <n v="803.76499999999999"/>
    <n v="1017.63"/>
    <n v="0"/>
    <n v="661.68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17.63"/>
    <n v="1.01763"/>
    <m/>
    <n v="0.13333333333333333"/>
    <n v="0.13333333333333333"/>
    <n v="6.4489999999999998"/>
    <n v="0"/>
    <n v="25"/>
    <s v="BASE DE DATOS"/>
  </r>
  <r>
    <s v="19"/>
    <x v="5"/>
    <s v="ELC"/>
    <s v="51010097"/>
    <s v="51010097"/>
    <s v="HI"/>
    <s v="G-2"/>
    <s v="S"/>
    <n v="1.6"/>
    <n v="1.6"/>
    <n v="212.738"/>
    <n v="799.5"/>
    <n v="1012.2380000000001"/>
    <n v="0"/>
    <n v="661.1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12.2380000000001"/>
    <n v="1.012238"/>
    <m/>
    <n v="0.13333333333333333"/>
    <n v="0.13333333333333333"/>
    <n v="6.4489999999999998"/>
    <n v="0"/>
    <n v="25"/>
    <s v="BASE DE DATOS"/>
  </r>
  <r>
    <s v="19"/>
    <x v="5"/>
    <s v="ELC"/>
    <s v="51010097"/>
    <s v="51010097"/>
    <s v="HI"/>
    <s v="G-3"/>
    <s v="S"/>
    <n v="2"/>
    <n v="2"/>
    <n v="29.329000000000001"/>
    <n v="132.846"/>
    <n v="162.17500000000001"/>
    <n v="0"/>
    <n v="114.58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62.17500000000001"/>
    <n v="0.16217500000000001"/>
    <m/>
    <n v="0.16666666666666666"/>
    <n v="0.16666666666666666"/>
    <n v="6.4489999999999998"/>
    <n v="0"/>
    <n v="25"/>
    <s v="BASE DE DATOS"/>
  </r>
  <r>
    <s v="19"/>
    <x v="5"/>
    <s v="ELC"/>
    <s v="51010097"/>
    <s v="51010097"/>
    <s v="HI"/>
    <s v="G-4"/>
    <s v="S"/>
    <n v="2"/>
    <n v="2"/>
    <n v="12.840999999999999"/>
    <n v="57.802999999999997"/>
    <n v="70.644000000000005"/>
    <n v="0"/>
    <n v="42.88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70.644000000000005"/>
    <n v="7.0644000000000012E-2"/>
    <m/>
    <n v="0.16666666666666666"/>
    <n v="0.16666666666666666"/>
    <n v="6.4489999999999998"/>
    <n v="-1.4210854715202004E-14"/>
    <n v="25"/>
    <s v="BASE DE DATOS"/>
  </r>
  <r>
    <s v="19"/>
    <x v="5"/>
    <s v="ELC"/>
    <s v="51010797"/>
    <s v="51010797"/>
    <s v="HI"/>
    <s v="G-1"/>
    <s v="S"/>
    <n v="0.76800000000000002"/>
    <n v="0.59499999999999997"/>
    <n v="38.613999999999997"/>
    <n v="47.649000000000001"/>
    <n v="86.263000000000005"/>
    <n v="0"/>
    <n v="153.69999999999999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86.263000000000005"/>
    <n v="8.6263000000000006E-2"/>
    <m/>
    <n v="6.4000000000000001E-2"/>
    <n v="4.9583333333333333E-2"/>
    <n v="1.4690000000000001"/>
    <n v="0"/>
    <n v="25"/>
    <s v="BASE DE DATOS"/>
  </r>
  <r>
    <s v="19"/>
    <x v="5"/>
    <s v="ELC"/>
    <s v="51010797"/>
    <s v="51010797"/>
    <s v="HI"/>
    <s v="G-2"/>
    <s v="S"/>
    <n v="0.76800000000000002"/>
    <n v="0.59499999999999997"/>
    <n v="43.113"/>
    <n v="57.758000000000003"/>
    <n v="100.871"/>
    <n v="0"/>
    <n v="176.97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100.871"/>
    <n v="0.10087099999999999"/>
    <m/>
    <n v="6.4000000000000001E-2"/>
    <n v="4.9583333333333333E-2"/>
    <n v="1.4690000000000001"/>
    <n v="1.4210854715202004E-14"/>
    <n v="25"/>
    <s v="BASE DE DATOS"/>
  </r>
  <r>
    <s v="19"/>
    <x v="5"/>
    <s v="ELC"/>
    <s v="PP000194"/>
    <s v="PP000194"/>
    <s v="HI"/>
    <s v="G-1"/>
    <s v="S"/>
    <n v="0.22"/>
    <n v="0.22"/>
    <n v="0"/>
    <n v="0"/>
    <n v="0"/>
    <n v="0"/>
    <n v="0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0"/>
    <n v="0"/>
    <m/>
    <n v="1.8333333333333333E-2"/>
    <n v="1.8333333333333333E-2"/>
    <n v="0.19600000000000001"/>
    <n v="0"/>
    <n v="25"/>
    <s v="BASE DE DATOS"/>
  </r>
  <r>
    <s v="19"/>
    <x v="5"/>
    <s v="ELC"/>
    <s v="PP000694"/>
    <s v="PP000694"/>
    <s v="HI"/>
    <s v="G-1"/>
    <s v="S"/>
    <n v="0.11"/>
    <n v="0.11"/>
    <n v="0"/>
    <n v="0"/>
    <n v="0"/>
    <n v="0"/>
    <n v="0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5"/>
    <s v="ELC"/>
    <s v="PP000694"/>
    <s v="PP000694"/>
    <s v="HI"/>
    <s v="G-2"/>
    <s v="S"/>
    <n v="0.11"/>
    <n v="0.11"/>
    <n v="0"/>
    <n v="0"/>
    <n v="0"/>
    <n v="0"/>
    <n v="0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0"/>
    <n v="0"/>
    <m/>
    <n v="9.1666666666666667E-3"/>
    <n v="9.1666666666666667E-3"/>
    <n v="0.186"/>
    <n v="0"/>
    <n v="25"/>
    <s v="BASE DE DATOS"/>
  </r>
  <r>
    <s v="19"/>
    <x v="5"/>
    <s v="ELNM"/>
    <s v="51023714"/>
    <s v="51023714"/>
    <s v="HI"/>
    <s v="G-2"/>
    <s v="S"/>
    <n v="7.4999999999999997E-2"/>
    <n v="7.4999999999999997E-2"/>
    <n v="10"/>
    <n v="38.002000000000002"/>
    <n v="48.002000000000002"/>
    <n v="0"/>
    <n v="720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8.002000000000002"/>
    <n v="4.8002000000000003E-2"/>
    <m/>
    <n v="6.2499999999999995E-3"/>
    <n v="6.2499999999999995E-3"/>
    <n v="0.14299999999999999"/>
    <n v="0"/>
    <n v="55"/>
    <s v="BASE DE DATOS"/>
  </r>
  <r>
    <s v="19"/>
    <x v="5"/>
    <s v="ELNM"/>
    <s v="51023714"/>
    <s v="51023714"/>
    <s v="HI"/>
    <s v="G-1"/>
    <s v="S"/>
    <n v="7.0000000000000007E-2"/>
    <n v="7.0000000000000007E-2"/>
    <n v="8.84"/>
    <n v="33.590000000000003"/>
    <n v="42.43"/>
    <n v="0"/>
    <n v="720"/>
    <n v="0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2.43"/>
    <n v="4.2430000000000002E-2"/>
    <m/>
    <n v="7.000000000000001E-3"/>
    <n v="7.000000000000001E-3"/>
    <n v="0.14299999999999999"/>
    <n v="7.1054273576010019E-15"/>
    <n v="55"/>
    <s v="BASE DE DATOS"/>
  </r>
  <r>
    <s v="19"/>
    <x v="5"/>
    <s v="ELNM"/>
    <s v="51001796"/>
    <s v="51001796"/>
    <s v="HI"/>
    <s v="Grupo 1"/>
    <s v="S"/>
    <n v="0.55000000000000004"/>
    <n v="0.52"/>
    <n v="10.231"/>
    <n v="38.877000000000002"/>
    <n v="49.107999999999997"/>
    <n v="0"/>
    <n v="120"/>
    <n v="2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49.107999999999997"/>
    <n v="4.9107999999999999E-2"/>
    <m/>
    <n v="0.05"/>
    <n v="4.7272727272727272E-2"/>
    <n v="1.39"/>
    <n v="7.1054273576010019E-15"/>
    <n v="55"/>
    <s v="BASE DE DATOS"/>
  </r>
  <r>
    <s v="19"/>
    <x v="5"/>
    <s v="ELNM"/>
    <s v="51001796"/>
    <s v="51001796"/>
    <s v="HI"/>
    <s v="Grupo 2"/>
    <s v="S"/>
    <n v="0.55000000000000004"/>
    <n v="0.52"/>
    <n v="9.5139999999999993"/>
    <n v="36.151000000000003"/>
    <n v="45.664999999999999"/>
    <n v="0"/>
    <n v="120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45.664999999999999"/>
    <n v="4.5664999999999997E-2"/>
    <m/>
    <n v="0.05"/>
    <n v="4.7272727272727272E-2"/>
    <n v="1.39"/>
    <n v="7.1054273576010019E-15"/>
    <n v="55"/>
    <s v="BASE DE DATOS"/>
  </r>
  <r>
    <s v="19"/>
    <x v="5"/>
    <s v="ELNM"/>
    <s v="31017393"/>
    <s v="31017393"/>
    <s v="HI"/>
    <s v="Grupo U.Gen.1"/>
    <s v="S"/>
    <n v="0.31"/>
    <n v="0.26"/>
    <n v="0.88800000000000001"/>
    <n v="3.3730000000000002"/>
    <n v="4.2610000000000001"/>
    <n v="0"/>
    <n v="18.38"/>
    <n v="2"/>
    <m/>
    <m/>
    <x v="1"/>
    <s v="ELNM31017393Grupo U.Gen.1HI"/>
    <s v="Electro Norte Medio S. A. - Hidrandina"/>
    <s v="HIDRANDINA"/>
    <x v="5"/>
    <s v="C. H. Chicche"/>
    <x v="168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4.2610000000000001"/>
    <n v="4.261E-3"/>
    <m/>
    <n v="0.31"/>
    <n v="0.26"/>
    <n v="0.502"/>
    <n v="0"/>
    <n v="55"/>
    <s v="BASE DE DATOS"/>
  </r>
  <r>
    <s v="19"/>
    <x v="5"/>
    <s v="ELNM"/>
    <s v="31017393"/>
    <s v="31017393"/>
    <s v="HI"/>
    <s v="Grupo U.Gen.2"/>
    <s v="S"/>
    <n v="0.31"/>
    <n v="0.26"/>
    <n v="20.343"/>
    <n v="77.302000000000007"/>
    <n v="97.644999999999996"/>
    <n v="0"/>
    <n v="400"/>
    <n v="5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97.644999999999996"/>
    <n v="9.7644999999999996E-2"/>
    <m/>
    <n v="3.875E-2"/>
    <n v="3.2500000000000001E-2"/>
    <n v="0.502"/>
    <n v="1.4210854715202004E-14"/>
    <n v="55"/>
    <s v="BASE DE DATOS"/>
  </r>
  <r>
    <s v="19"/>
    <x v="5"/>
    <s v="ELNM"/>
    <s v="41046494"/>
    <s v="41046494"/>
    <s v="HI"/>
    <s v="Grupo U.Gen 2"/>
    <s v="S"/>
    <n v="0.2"/>
    <n v="0.19500000000000001"/>
    <n v="11.57"/>
    <n v="52.61"/>
    <n v="64.180000000000007"/>
    <n v="0"/>
    <n v="649.2999999999999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64.180000000000007"/>
    <n v="6.4180000000000001E-2"/>
    <m/>
    <n v="1.6666666666666666E-2"/>
    <n v="1.6250000000000001E-2"/>
    <n v="0.91"/>
    <n v="0"/>
    <n v="55"/>
    <s v="BASE DE DATOS"/>
  </r>
  <r>
    <s v="19"/>
    <x v="5"/>
    <s v="ELNM"/>
    <s v="41046494"/>
    <s v="41046494"/>
    <s v="HI"/>
    <s v="Sulzer 1"/>
    <s v="S"/>
    <n v="0.81"/>
    <n v="0.78"/>
    <n v="43.11"/>
    <n v="91.35"/>
    <n v="134.46"/>
    <n v="0"/>
    <n v="720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34.46"/>
    <n v="0.13446"/>
    <m/>
    <n v="6.7500000000000004E-2"/>
    <n v="6.5000000000000002E-2"/>
    <n v="0.91"/>
    <n v="-2.8421709430404007E-14"/>
    <n v="55"/>
    <s v="BASE DE DATOS"/>
  </r>
  <r>
    <s v="19"/>
    <x v="5"/>
    <s v="ELNM"/>
    <s v="31017493"/>
    <s v="31017493"/>
    <s v="HI"/>
    <s v="Grupo 2"/>
    <s v="S"/>
    <n v="1.5"/>
    <n v="1.4"/>
    <n v="186.31"/>
    <n v="887"/>
    <n v="1073.31"/>
    <n v="0"/>
    <n v="720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1073.31"/>
    <n v="1.07331"/>
    <m/>
    <n v="0.125"/>
    <n v="0.11666666666666665"/>
    <n v="2.9550000000000001"/>
    <n v="0"/>
    <n v="55"/>
    <s v="BASE DE DATOS"/>
  </r>
  <r>
    <s v="19"/>
    <x v="5"/>
    <s v="ELNM"/>
    <s v="31015193"/>
    <s v="31015193"/>
    <s v="HI"/>
    <s v="Grupo U.Gen.2"/>
    <s v="S"/>
    <n v="0.74"/>
    <n v="0.72"/>
    <n v="45.17"/>
    <n v="197.51"/>
    <n v="242.68"/>
    <n v="0"/>
    <n v="624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42.68"/>
    <n v="0.24268000000000001"/>
    <m/>
    <n v="7.3999999999999996E-2"/>
    <n v="7.1999999999999995E-2"/>
    <n v="0.94799999999999995"/>
    <n v="0"/>
    <n v="55"/>
    <s v="BASE DE DATOS"/>
  </r>
  <r>
    <s v="19"/>
    <x v="5"/>
    <s v="ELNM"/>
    <s v="31015193"/>
    <s v="31015193"/>
    <s v="HI"/>
    <s v="Grupo U.Gen.3"/>
    <s v="S"/>
    <n v="0.55000000000000004"/>
    <n v="0.5"/>
    <n v="47.05"/>
    <n v="212.33"/>
    <n v="259.38"/>
    <n v="0"/>
    <n v="631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59.38"/>
    <n v="0.25938"/>
    <m/>
    <n v="5.5000000000000007E-2"/>
    <n v="0.05"/>
    <n v="0.94799999999999995"/>
    <n v="0"/>
    <n v="55"/>
    <s v="BASE DE DATOS"/>
  </r>
  <r>
    <s v="19"/>
    <x v="5"/>
    <s v="ELNM"/>
    <s v="31016893"/>
    <s v="31016893"/>
    <s v="HI"/>
    <s v="Grupo U.Gen.1"/>
    <s v="S"/>
    <n v="0.28999999999999998"/>
    <n v="0.28999999999999998"/>
    <n v="12.188000000000001"/>
    <n v="46.313000000000002"/>
    <n v="58.500999999999998"/>
    <n v="0"/>
    <n v="323.27999999999997"/>
    <n v="9"/>
    <m/>
    <m/>
    <x v="1"/>
    <s v="ELNM31016893Grupo U.Gen.1HI"/>
    <s v="Electro Norte Medio S. A. - Hidrandina"/>
    <s v="HIDRANDINA"/>
    <x v="5"/>
    <s v="C. H. Shipilco"/>
    <x v="173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58.500999999999998"/>
    <n v="5.8500999999999997E-2"/>
    <m/>
    <n v="4.8333333333333332E-2"/>
    <n v="4.8333333333333332E-2"/>
    <n v="0.56799999999999995"/>
    <n v="7.1054273576010019E-15"/>
    <n v="55"/>
    <s v="BASE DE DATOS"/>
  </r>
  <r>
    <s v="19"/>
    <x v="5"/>
    <s v="ELNM"/>
    <s v="31016893"/>
    <s v="31016893"/>
    <s v="HI"/>
    <s v="Grupo U.Gen.2"/>
    <s v="S"/>
    <n v="0.28999999999999998"/>
    <n v="0.28999999999999998"/>
    <n v="18.027999999999999"/>
    <n v="68.507999999999996"/>
    <n v="86.536000000000001"/>
    <n v="0"/>
    <n v="412.24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86.536000000000001"/>
    <n v="8.6536000000000002E-2"/>
    <m/>
    <n v="2.8999999999999998E-2"/>
    <n v="2.8999999999999998E-2"/>
    <n v="0.56799999999999995"/>
    <n v="0"/>
    <n v="55"/>
    <s v="BASE DE DATOS"/>
  </r>
  <r>
    <s v="19"/>
    <x v="5"/>
    <s v="ELNM"/>
    <s v="41046094"/>
    <s v="41046094"/>
    <s v="HI"/>
    <s v="Ansaldo 1"/>
    <s v="S"/>
    <n v="0.55000000000000004"/>
    <n v="0.5"/>
    <n v="52.134999999999998"/>
    <n v="208.53800000000001"/>
    <n v="260.673"/>
    <n v="0"/>
    <n v="291.25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260.673"/>
    <n v="0.26067299999999999"/>
    <m/>
    <n v="0.05"/>
    <n v="4.5454545454545456E-2"/>
    <n v="0.95099999999999996"/>
    <n v="0"/>
    <n v="55"/>
    <s v="BASE DE DATOS"/>
  </r>
  <r>
    <s v="19"/>
    <x v="5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5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5"/>
    <s v="ELOR"/>
    <s v="31078697"/>
    <s v="31078697"/>
    <s v="HI"/>
    <s v="Turbina 1"/>
    <s v="S"/>
    <n v="2.8370000000000002"/>
    <n v="0.996"/>
    <n v="38.369999999999997"/>
    <n v="111.398"/>
    <n v="149.768"/>
    <n v="4"/>
    <n v="193.9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49.768"/>
    <n v="0.14976800000000001"/>
    <m/>
    <n v="0.23641666666666669"/>
    <n v="0.21666666666666667"/>
    <n v="4.3949999999999996"/>
    <n v="0"/>
    <n v="20"/>
    <s v="BASE DE DATOS"/>
  </r>
  <r>
    <s v="19"/>
    <x v="5"/>
    <s v="ELOR"/>
    <s v="31078697"/>
    <s v="31078697"/>
    <s v="HI"/>
    <s v="Turbina 2"/>
    <s v="S"/>
    <n v="2.8370000000000002"/>
    <n v="2.169"/>
    <n v="257.68700000000001"/>
    <n v="1281.8589999999999"/>
    <n v="1539.546"/>
    <n v="3.17"/>
    <n v="716.83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39.546"/>
    <n v="1.5395460000000001"/>
    <m/>
    <n v="0.23641666666666669"/>
    <n v="0.21666666666666667"/>
    <n v="4.3949999999999996"/>
    <n v="-2.2737367544323206E-13"/>
    <n v="20"/>
    <s v="BASE DE DATOS"/>
  </r>
  <r>
    <s v="19"/>
    <x v="5"/>
    <s v="ELOR"/>
    <s v="31078897"/>
    <s v="31078897"/>
    <s v="HI"/>
    <s v="Turbina 1"/>
    <s v="S"/>
    <n v="1.59"/>
    <n v="1.4319999999999999"/>
    <n v="164.608"/>
    <n v="802.75900000000001"/>
    <n v="967.36699999999996"/>
    <n v="7.42"/>
    <n v="711.21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67.36699999999996"/>
    <n v="0.96736699999999998"/>
    <m/>
    <n v="0.13250000000000001"/>
    <n v="0.12083333333333333"/>
    <n v="2.6850000000000001"/>
    <n v="0"/>
    <n v="20"/>
    <s v="BASE DE DATOS"/>
  </r>
  <r>
    <s v="19"/>
    <x v="5"/>
    <s v="ELOR"/>
    <s v="31078897"/>
    <s v="31078897"/>
    <s v="HI"/>
    <s v="Turbina 2"/>
    <s v="S"/>
    <n v="1.59"/>
    <n v="1.3"/>
    <n v="23.97"/>
    <n v="125.87"/>
    <n v="149.84"/>
    <n v="7.38"/>
    <n v="125.85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49.84"/>
    <n v="0.14984"/>
    <m/>
    <n v="0.13250000000000001"/>
    <n v="0.12083333333333333"/>
    <n v="2.6850000000000001"/>
    <n v="0"/>
    <n v="20"/>
    <s v="BASE DE DATOS"/>
  </r>
  <r>
    <s v="19"/>
    <x v="5"/>
    <s v="ELOR"/>
    <s v="51017302"/>
    <s v="51017302"/>
    <s v="HI"/>
    <s v="Turbina 1"/>
    <s v="S"/>
    <n v="1.4379999999999999"/>
    <n v="1.1759999999999999"/>
    <n v="119.18600000000001"/>
    <n v="587.64099999999996"/>
    <n v="706.827"/>
    <n v="0"/>
    <n v="718.1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06.827"/>
    <n v="0.70682699999999998"/>
    <m/>
    <n v="0.15977777777777777"/>
    <n v="0.15555555555555556"/>
    <n v="2.2429999999999999"/>
    <n v="0"/>
    <n v="20"/>
    <s v="BASE DE DATOS"/>
  </r>
  <r>
    <s v="19"/>
    <x v="5"/>
    <s v="ELOR"/>
    <s v="31077997"/>
    <s v="31077997"/>
    <s v="HI"/>
    <s v="Turbina 1"/>
    <s v="S"/>
    <n v="1.2529999999999999"/>
    <n v="1.1879999999999999"/>
    <n v="121.589"/>
    <n v="471.07900000000001"/>
    <n v="592.66800000000001"/>
    <n v="6.6"/>
    <n v="713.38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92.66800000000001"/>
    <n v="0.59266799999999997"/>
    <m/>
    <n v="0.10441666666666666"/>
    <n v="9.5833333333333326E-2"/>
    <n v="4.4630000000000001"/>
    <n v="0"/>
    <n v="20"/>
    <s v="BASE DE DATOS"/>
  </r>
  <r>
    <s v="19"/>
    <x v="5"/>
    <s v="ELOR"/>
    <s v="31077997"/>
    <s v="31077997"/>
    <s v="HI"/>
    <s v="Turbina 2"/>
    <s v="S"/>
    <n v="1.2529999999999999"/>
    <n v="1.1080000000000001"/>
    <n v="124.166"/>
    <n v="476.05599999999998"/>
    <n v="600.22199999999998"/>
    <n v="7.5"/>
    <n v="712.48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00.22199999999998"/>
    <n v="0.60022200000000003"/>
    <m/>
    <n v="0.10441666666666666"/>
    <n v="9.5833333333333326E-2"/>
    <n v="4.4630000000000001"/>
    <n v="0"/>
    <n v="20"/>
    <s v="BASE DE DATOS"/>
  </r>
  <r>
    <s v="19"/>
    <x v="5"/>
    <s v="ELOR"/>
    <s v="31077997"/>
    <s v="31077997"/>
    <s v="HI"/>
    <s v="Turbina 3"/>
    <s v="S"/>
    <n v="1.2529999999999999"/>
    <n v="1.1439999999999999"/>
    <n v="100.307"/>
    <n v="343.43900000000002"/>
    <n v="443.74599999999998"/>
    <n v="8.8000000000000007"/>
    <n v="711.24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443.74599999999998"/>
    <n v="0.44374599999999997"/>
    <m/>
    <n v="0.10441666666666666"/>
    <n v="9.5833333333333326E-2"/>
    <n v="4.4630000000000001"/>
    <n v="5.6843418860808015E-14"/>
    <n v="20"/>
    <s v="BASE DE DATOS"/>
  </r>
  <r>
    <s v="19"/>
    <x v="5"/>
    <s v="ELOR"/>
    <s v="31077997"/>
    <s v="31077997"/>
    <s v="HI"/>
    <s v="Turbina 4"/>
    <s v="S"/>
    <n v="1.2529999999999999"/>
    <n v="1.1539999999999999"/>
    <n v="126.053"/>
    <n v="502.75200000000001"/>
    <n v="628.80499999999995"/>
    <n v="7.7"/>
    <n v="712.28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28.80499999999995"/>
    <n v="0.62880499999999995"/>
    <m/>
    <n v="0.10441666666666666"/>
    <n v="9.5833333333333326E-2"/>
    <n v="4.4630000000000001"/>
    <n v="1.1368683772161603E-13"/>
    <n v="20"/>
    <s v="BASE DE DATOS"/>
  </r>
  <r>
    <s v="19"/>
    <x v="5"/>
    <s v="ELOR"/>
    <s v="51017302"/>
    <s v="51017302"/>
    <s v="HI"/>
    <s v="Turbina 2"/>
    <s v="S"/>
    <n v="1.4379999999999999"/>
    <n v="0"/>
    <n v="0"/>
    <n v="0"/>
    <n v="0"/>
    <n v="0"/>
    <n v="0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0"/>
    <n v="0"/>
    <m/>
    <n v="0.17974999999999999"/>
    <n v="0.17499999999999999"/>
    <n v="2.2429999999999999"/>
    <n v="0"/>
    <n v="20"/>
    <s v="BASE DE DATOS"/>
  </r>
  <r>
    <s v="19"/>
    <x v="5"/>
    <s v="ELOR"/>
    <s v="41027393"/>
    <s v="41027393"/>
    <s v="HI"/>
    <s v="T-1"/>
    <s v="S"/>
    <n v="0.2"/>
    <n v="0.189"/>
    <n v="20.832000000000001"/>
    <n v="105.34699999999999"/>
    <n v="126.179"/>
    <n v="0"/>
    <n v="614.9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6.179"/>
    <n v="0.12617900000000001"/>
    <m/>
    <n v="1.6666666666666666E-2"/>
    <n v="1.4999999999999999E-2"/>
    <n v="0.376"/>
    <n v="0"/>
    <n v="20"/>
    <s v="BASE DE DATOS"/>
  </r>
  <r>
    <s v="19"/>
    <x v="5"/>
    <s v="ELOR"/>
    <s v="41027393"/>
    <s v="41027393"/>
    <s v="HI"/>
    <s v="T-2"/>
    <s v="S"/>
    <n v="0.2"/>
    <n v="0.19"/>
    <n v="17.611000000000001"/>
    <n v="84.823999999999998"/>
    <n v="102.435"/>
    <n v="0"/>
    <n v="714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02.435"/>
    <n v="0.102435"/>
    <m/>
    <n v="1.6666666666666666E-2"/>
    <n v="1.4999999999999999E-2"/>
    <n v="0.376"/>
    <n v="0"/>
    <n v="20"/>
    <s v="BASE DE DATOS"/>
  </r>
  <r>
    <s v="19"/>
    <x v="5"/>
    <s v="ELOR"/>
    <s v="31024193"/>
    <s v="31024193"/>
    <s v="HI"/>
    <s v="1"/>
    <s v="S"/>
    <n v="3.3"/>
    <n v="3.3"/>
    <n v="379.89299999999997"/>
    <n v="891.17100000000005"/>
    <n v="1271.0640000000001"/>
    <n v="5"/>
    <n v="451.72"/>
    <n v="1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271.0640000000001"/>
    <n v="1.271064"/>
    <m/>
    <n v="0.27499999999999997"/>
    <n v="0.27499999999999997"/>
    <n v="8.359"/>
    <n v="0"/>
    <n v="20"/>
    <s v="BASE DE DATOS"/>
  </r>
  <r>
    <s v="19"/>
    <x v="5"/>
    <s v="ELOR"/>
    <s v="31024193"/>
    <s v="31024193"/>
    <s v="HI"/>
    <s v="2"/>
    <s v="S"/>
    <n v="3.3"/>
    <n v="3.3"/>
    <n v="387.37700000000001"/>
    <n v="1000.71"/>
    <n v="1388.087"/>
    <n v="1"/>
    <n v="499.46"/>
    <n v="1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388.087"/>
    <n v="1.3880870000000001"/>
    <m/>
    <n v="0.27499999999999997"/>
    <n v="0.27499999999999997"/>
    <n v="8.359"/>
    <n v="0"/>
    <n v="20"/>
    <s v="BASE DE DATOS"/>
  </r>
  <r>
    <s v="19"/>
    <x v="5"/>
    <s v="ELOR"/>
    <s v="31024193"/>
    <s v="31024193"/>
    <s v="HI"/>
    <s v="3"/>
    <s v="S"/>
    <n v="2.5"/>
    <n v="2"/>
    <n v="204.84899999999999"/>
    <n v="465.45699999999999"/>
    <n v="670.30600000000004"/>
    <n v="2"/>
    <n v="542.30999999999995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670.30600000000004"/>
    <n v="0.67030600000000007"/>
    <m/>
    <n v="0.20833333333333334"/>
    <n v="0.16666666666666666"/>
    <n v="8.359"/>
    <n v="0"/>
    <n v="20"/>
    <s v="BASE DE DATOS"/>
  </r>
  <r>
    <s v="19"/>
    <x v="5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5"/>
    <s v="ELOR"/>
    <s v="31024293"/>
    <s v="31024293"/>
    <s v="HI"/>
    <s v="G2"/>
    <s v="S"/>
    <n v="0.4"/>
    <n v="0.25"/>
    <n v="57.063000000000002"/>
    <n v="18.306000000000001"/>
    <n v="75.369"/>
    <n v="5"/>
    <n v="594"/>
    <n v="5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75.369"/>
    <n v="7.5369000000000005E-2"/>
    <m/>
    <n v="3.6363636363636369E-2"/>
    <n v="2.2727272727272728E-2"/>
    <n v="0.252"/>
    <n v="0"/>
    <n v="20"/>
    <s v="BASE DE DATOS"/>
  </r>
  <r>
    <s v="19"/>
    <x v="5"/>
    <s v="ELPU"/>
    <s v="51015199"/>
    <s v="51015199"/>
    <s v="HI"/>
    <s v="BOVING 1"/>
    <s v="S"/>
    <n v="1.5"/>
    <n v="1.2"/>
    <n v="94.66"/>
    <n v="447.01"/>
    <n v="541.66999999999996"/>
    <n v="0"/>
    <n v="696.13"/>
    <n v="23.87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541.66999999999996"/>
    <n v="0.54166999999999998"/>
    <m/>
    <n v="0.125"/>
    <n v="9.9999999999999992E-2"/>
    <n v="3.427"/>
    <n v="0"/>
    <n v="21"/>
    <s v="BASE DE DATOS"/>
  </r>
  <r>
    <s v="19"/>
    <x v="5"/>
    <s v="ELPU"/>
    <s v="51015199"/>
    <s v="51015199"/>
    <s v="HI"/>
    <s v="BOVING 2"/>
    <s v="S"/>
    <n v="1.5"/>
    <n v="1.2"/>
    <n v="100.06"/>
    <n v="481.68"/>
    <n v="581.74"/>
    <n v="0"/>
    <n v="719.8"/>
    <n v="0.2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581.74"/>
    <n v="0.58174000000000003"/>
    <m/>
    <n v="0.125"/>
    <n v="9.9999999999999992E-2"/>
    <n v="3.427"/>
    <n v="0"/>
    <n v="21"/>
    <s v="BASE DE DATOS"/>
  </r>
  <r>
    <s v="19"/>
    <x v="5"/>
    <s v="ELPU"/>
    <s v="51015199"/>
    <s v="51015199"/>
    <s v="HI"/>
    <s v="HYHC"/>
    <s v="S"/>
    <n v="1.5"/>
    <n v="1.29"/>
    <n v="32.840000000000003"/>
    <n v="172.79"/>
    <n v="205.63"/>
    <n v="0"/>
    <n v="253.63"/>
    <n v="466.37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205.63"/>
    <n v="0.20563000000000001"/>
    <m/>
    <n v="0.125"/>
    <n v="0.1075"/>
    <n v="3.427"/>
    <n v="0"/>
    <n v="21"/>
    <s v="BASE DE DATOS"/>
  </r>
  <r>
    <s v="19"/>
    <x v="5"/>
    <s v="ENEDIS"/>
    <s v="15004693"/>
    <s v="15004693"/>
    <s v="HI"/>
    <s v="FRANCIS N║ 1"/>
    <s v="S"/>
    <n v="0.14000000000000001"/>
    <n v="0.14000000000000001"/>
    <n v="10.76"/>
    <n v="18.434000000000001"/>
    <n v="29.193999999999999"/>
    <n v="0"/>
    <n v="379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9.193999999999999"/>
    <n v="2.9193999999999998E-2"/>
    <m/>
    <n v="1.1666666666666667E-2"/>
    <n v="1.1666666666666667E-2"/>
    <n v="0.24099999999999999"/>
    <n v="3.5527136788005009E-15"/>
    <n v="43"/>
    <s v="BASE DE DATOS"/>
  </r>
  <r>
    <s v="19"/>
    <x v="5"/>
    <s v="ENEDIS"/>
    <s v="15004693"/>
    <s v="15004693"/>
    <s v="HI"/>
    <s v="FRANCIS N║ 2"/>
    <s v="S"/>
    <n v="0.14000000000000001"/>
    <n v="0.14000000000000001"/>
    <n v="10.791"/>
    <n v="43.076000000000001"/>
    <n v="53.866999999999997"/>
    <n v="0"/>
    <n v="717.3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3.866999999999997"/>
    <n v="5.3866999999999998E-2"/>
    <m/>
    <n v="1.1666666666666667E-2"/>
    <n v="1.1666666666666667E-2"/>
    <n v="0.24099999999999999"/>
    <n v="7.1054273576010019E-15"/>
    <n v="43"/>
    <s v="BASE DE DATOS"/>
  </r>
  <r>
    <s v="19"/>
    <x v="5"/>
    <s v="ENEDIS"/>
    <s v="15004893"/>
    <s v="15004893"/>
    <s v="HI"/>
    <s v="FRANCIS 3"/>
    <s v="S"/>
    <n v="7.4999999999999997E-2"/>
    <n v="7.4999999999999997E-2"/>
    <n v="6.84"/>
    <n v="15.6"/>
    <n v="22.44"/>
    <n v="0"/>
    <n v="720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2.44"/>
    <n v="2.2440000000000002E-2"/>
    <m/>
    <n v="6.2499999999999995E-3"/>
    <n v="6.2499999999999995E-3"/>
    <n v="0.115"/>
    <n v="-3.5527136788005009E-15"/>
    <n v="43"/>
    <s v="BASE DE DATOS"/>
  </r>
  <r>
    <s v="19"/>
    <x v="5"/>
    <s v="ENEDIS"/>
    <s v="15004893"/>
    <s v="15004893"/>
    <s v="HI"/>
    <s v="FRANCIS 4"/>
    <s v="S"/>
    <n v="7.4999999999999997E-2"/>
    <n v="7.4999999999999997E-2"/>
    <n v="6.2"/>
    <n v="15.08"/>
    <n v="21.28"/>
    <n v="0"/>
    <n v="720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1.28"/>
    <n v="2.128E-2"/>
    <m/>
    <n v="6.2499999999999995E-3"/>
    <n v="6.2499999999999995E-3"/>
    <n v="0.115"/>
    <n v="0"/>
    <n v="43"/>
    <s v="BASE DE DATOS"/>
  </r>
  <r>
    <s v="19"/>
    <x v="5"/>
    <s v="ENEDIS"/>
    <s v="51000495"/>
    <s v="51000495"/>
    <s v="HI"/>
    <s v="Turgo N║ 1"/>
    <s v="S"/>
    <n v="0.25"/>
    <n v="0.25"/>
    <n v="27.428000000000001"/>
    <n v="41.142000000000003"/>
    <n v="68.569000000000003"/>
    <n v="0"/>
    <n v="720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8.569000000000003"/>
    <n v="6.8569000000000005E-2"/>
    <m/>
    <n v="2.0833333333333332E-2"/>
    <n v="2.0833333333333332E-2"/>
    <n v="0.33700000000000002"/>
    <n v="1.0000000000047748E-3"/>
    <n v="43"/>
    <s v="BASE DE DATOS"/>
  </r>
  <r>
    <s v="19"/>
    <x v="5"/>
    <s v="ENEDIS"/>
    <s v="51000495"/>
    <s v="51000495"/>
    <s v="HI"/>
    <s v="Turgo N║ 2"/>
    <s v="S"/>
    <n v="0.27700000000000002"/>
    <n v="0.25"/>
    <n v="9.7059999999999995"/>
    <n v="16.125"/>
    <n v="25.831"/>
    <n v="0"/>
    <n v="720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5.831"/>
    <n v="2.5831E-2"/>
    <m/>
    <n v="2.3083333333333334E-2"/>
    <n v="2.0833333333333332E-2"/>
    <n v="0.33700000000000002"/>
    <n v="0"/>
    <n v="43"/>
    <s v="BASE DE DATOS"/>
  </r>
  <r>
    <s v="19"/>
    <x v="5"/>
    <s v="ENEDIS"/>
    <s v="15004393"/>
    <s v="15004393"/>
    <s v="HI"/>
    <s v="PELTON N║ 1"/>
    <s v="S"/>
    <n v="0.5"/>
    <n v="0.45"/>
    <n v="34.003"/>
    <n v="33.944000000000003"/>
    <n v="67.947000000000003"/>
    <n v="0"/>
    <n v="266.3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67.947000000000003"/>
    <n v="6.7947000000000007E-2"/>
    <m/>
    <n v="4.1666666666666664E-2"/>
    <n v="3.7499999999999999E-2"/>
    <n v="0.78200000000000003"/>
    <n v="0"/>
    <n v="43"/>
    <s v="BASE DE DATOS"/>
  </r>
  <r>
    <s v="19"/>
    <x v="5"/>
    <s v="ENEDIS"/>
    <s v="15004393"/>
    <s v="15004393"/>
    <s v="HI"/>
    <s v="PELTON N║ 2"/>
    <s v="S"/>
    <n v="0.5"/>
    <n v="0.45"/>
    <n v="184.535"/>
    <n v="49.613999999999997"/>
    <n v="234.149"/>
    <n v="0"/>
    <n v="592.1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34.149"/>
    <n v="0.234149"/>
    <m/>
    <n v="4.1666666666666664E-2"/>
    <n v="3.7499999999999999E-2"/>
    <n v="0.78200000000000003"/>
    <n v="0"/>
    <n v="43"/>
    <s v="BASE DE DATOS"/>
  </r>
  <r>
    <s v="19"/>
    <x v="5"/>
    <s v="ENEDIS"/>
    <s v="15004593"/>
    <s v="15004593"/>
    <s v="HI"/>
    <s v="FRANCIS N ║ 6"/>
    <s v="S"/>
    <n v="0.11"/>
    <n v="9.9000000000000005E-2"/>
    <n v="20.184000000000001"/>
    <n v="30.276"/>
    <n v="50.46"/>
    <n v="0"/>
    <n v="720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50.46"/>
    <n v="5.0459999999999998E-2"/>
    <m/>
    <n v="9.1666666666666667E-3"/>
    <n v="8.2500000000000004E-3"/>
    <n v="7.6999999999999999E-2"/>
    <n v="0"/>
    <n v="43"/>
    <s v="BASE DE DATOS"/>
  </r>
  <r>
    <s v="19"/>
    <x v="5"/>
    <s v="ENEDIS"/>
    <s v="15004593"/>
    <s v="15004593"/>
    <s v="HI"/>
    <s v="KUBOTTA N║ 4"/>
    <s v="S"/>
    <n v="0.08"/>
    <n v="7.1999999999999995E-2"/>
    <n v="0"/>
    <n v="0"/>
    <n v="0"/>
    <n v="0"/>
    <n v="0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6.6666666666666671E-3"/>
    <n v="5.9999999999999993E-3"/>
    <n v="7.6999999999999999E-2"/>
    <n v="0"/>
    <n v="43"/>
    <s v="BASE DE DATOS"/>
  </r>
  <r>
    <s v="19"/>
    <x v="5"/>
    <s v="MULLER"/>
    <s v="31001593"/>
    <s v="31001593"/>
    <s v="HI"/>
    <s v="Planta 1"/>
    <s v="S"/>
    <n v="0.16"/>
    <n v="0.16"/>
    <n v="18.550999999999998"/>
    <n v="90.572000000000003"/>
    <n v="109.123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9.123"/>
    <n v="0.109123"/>
    <m/>
    <n v="1.3333333333333334E-2"/>
    <n v="1.3333333333333334E-2"/>
    <n v="0"/>
    <n v="0"/>
    <n v="16"/>
    <s v="BASE DE DATOS"/>
  </r>
  <r>
    <s v="19"/>
    <x v="5"/>
    <s v="MULLER"/>
    <s v="31001593"/>
    <s v="31001593"/>
    <s v="HI"/>
    <s v="Planta 2"/>
    <s v="S"/>
    <n v="0.27200000000000002"/>
    <n v="0.27200000000000002"/>
    <n v="30.452000000000002"/>
    <n v="142.99100000000001"/>
    <n v="173.44300000000001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73.44300000000001"/>
    <n v="0.17344300000000001"/>
    <m/>
    <n v="2.2666666666666668E-2"/>
    <n v="2.2666666666666668E-2"/>
    <n v="0"/>
    <n v="0"/>
    <n v="16"/>
    <s v="BASE DE DATOS"/>
  </r>
  <r>
    <s v="19"/>
    <x v="5"/>
    <s v="MULLER"/>
    <s v="31001593"/>
    <s v="31001593"/>
    <s v="HI"/>
    <s v="Planta 3"/>
    <s v="S"/>
    <n v="0.16"/>
    <n v="0.16"/>
    <n v="21.637"/>
    <n v="88.94"/>
    <n v="110.577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10.577"/>
    <n v="0.11057699999999999"/>
    <m/>
    <n v="1.3333333333333334E-2"/>
    <n v="1.3333333333333334E-2"/>
    <n v="0"/>
    <n v="0"/>
    <n v="16"/>
    <s v="BASE DE DATOS"/>
  </r>
  <r>
    <s v="19"/>
    <x v="5"/>
    <s v="ASLCHA"/>
    <s v="0001021"/>
    <s v="0001021"/>
    <s v="HI"/>
    <s v="G1"/>
    <s v="S"/>
    <n v="3"/>
    <n v="1.1499999999999999"/>
    <n v="134.50800000000001"/>
    <n v="655.69200000000001"/>
    <n v="790.2"/>
    <n v="0"/>
    <n v="711.75"/>
    <n v="8.2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90.2"/>
    <n v="0.79020000000000001"/>
    <m/>
    <n v="0.25"/>
    <n v="9.5833333333333326E-2"/>
    <n v="1.214"/>
    <n v="0"/>
    <n v="5"/>
    <s v="BASE DE DATOS"/>
  </r>
  <r>
    <s v="19"/>
    <x v="5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5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5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5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5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5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5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5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5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5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5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5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5"/>
    <s v="SINERS"/>
    <s v="11048994"/>
    <s v="11048994"/>
    <s v="HI"/>
    <s v="G-1"/>
    <s v="S"/>
    <n v="6.3"/>
    <n v="6.3"/>
    <n v="445"/>
    <n v="2105"/>
    <n v="2550"/>
    <n v="0"/>
    <n v="646.1"/>
    <n v="73.900000000000006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2550"/>
    <n v="2.5499999999999998"/>
    <m/>
    <n v="0.52500000000000002"/>
    <n v="0.52500000000000002"/>
    <n v="6.218"/>
    <n v="0"/>
    <n v="76"/>
    <s v="BASE DE DATOS"/>
  </r>
  <r>
    <s v="19"/>
    <x v="5"/>
    <s v="SINERS"/>
    <s v="11048994"/>
    <s v="11048994"/>
    <s v="HI"/>
    <s v="G-2"/>
    <s v="S"/>
    <n v="6.3"/>
    <n v="6.3"/>
    <n v="383"/>
    <n v="2397"/>
    <n v="2780"/>
    <n v="0"/>
    <n v="691.7"/>
    <n v="28.3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2780"/>
    <n v="2.78"/>
    <m/>
    <n v="0.52500000000000002"/>
    <n v="0.52500000000000002"/>
    <n v="6.218"/>
    <n v="0"/>
    <n v="76"/>
    <s v="BASE DE DATOS"/>
  </r>
  <r>
    <s v="19"/>
    <x v="5"/>
    <s v="SINERS"/>
    <s v="11048995"/>
    <s v="11048995"/>
    <s v="HI"/>
    <s v="G-1"/>
    <s v="S"/>
    <n v="8.1999999999999993"/>
    <n v="7.8"/>
    <n v="464.2"/>
    <n v="1836.7"/>
    <n v="2300.9"/>
    <n v="110.03"/>
    <n v="400.33"/>
    <n v="209.63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300.9"/>
    <n v="2.3008999999999999"/>
    <m/>
    <n v="0.68333333333333324"/>
    <n v="0.65"/>
    <n v="7.5069999999999997"/>
    <n v="0"/>
    <n v="76"/>
    <s v="BASE DE DATOS"/>
  </r>
  <r>
    <s v="19"/>
    <x v="5"/>
    <s v="SINERS"/>
    <s v="11048995"/>
    <s v="11048995"/>
    <s v="HI"/>
    <s v="G-2"/>
    <s v="S"/>
    <n v="8.1999999999999993"/>
    <n v="7.8"/>
    <n v="563.03"/>
    <n v="2476.37"/>
    <n v="3039.4"/>
    <n v="0"/>
    <n v="502.55"/>
    <n v="217.45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039.4"/>
    <n v="3.0394000000000001"/>
    <m/>
    <n v="0.68333333333333324"/>
    <n v="0.65"/>
    <n v="7.5069999999999997"/>
    <n v="-4.5474735088646412E-13"/>
    <n v="76"/>
    <s v="BASE DE DATOS"/>
  </r>
  <r>
    <s v="19"/>
    <x v="5"/>
    <s v="SINERS"/>
    <s v="11048996"/>
    <s v="11048996"/>
    <s v="HI"/>
    <s v="G-1"/>
    <s v="S"/>
    <n v="5.0999999999999996"/>
    <n v="5"/>
    <n v="458"/>
    <n v="2299"/>
    <n v="2757"/>
    <n v="0"/>
    <n v="720"/>
    <n v="0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757"/>
    <n v="2.7570000000000001"/>
    <m/>
    <n v="0.42499999999999999"/>
    <n v="0.41666666666666669"/>
    <n v="8.6809999999999992"/>
    <n v="0"/>
    <n v="76"/>
    <s v="BASE DE DATOS"/>
  </r>
  <r>
    <s v="19"/>
    <x v="5"/>
    <s v="SINERS"/>
    <s v="11048996"/>
    <s v="11048996"/>
    <s v="HI"/>
    <s v="G-2"/>
    <s v="S"/>
    <n v="5.0999999999999996"/>
    <n v="5"/>
    <n v="458"/>
    <n v="2397"/>
    <n v="2855"/>
    <n v="0"/>
    <n v="720"/>
    <n v="0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855"/>
    <n v="2.855"/>
    <m/>
    <n v="0.42499999999999999"/>
    <n v="0.41666666666666669"/>
    <n v="8.6809999999999992"/>
    <n v="0"/>
    <n v="76"/>
    <s v="BASE DE DATOS"/>
  </r>
  <r>
    <s v="19"/>
    <x v="5"/>
    <s v="SINERS"/>
    <s v="11048997"/>
    <s v="11048997"/>
    <s v="HI"/>
    <s v="G-1"/>
    <s v="S"/>
    <n v="10"/>
    <n v="10"/>
    <n v="1071.8009999999999"/>
    <n v="5155.0820000000003"/>
    <n v="6226.8829999999998"/>
    <n v="0"/>
    <n v="718.75"/>
    <n v="1.25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226.8829999999998"/>
    <n v="6.2268829999999999"/>
    <m/>
    <n v="0.83333333333333337"/>
    <n v="0.83333333333333337"/>
    <n v="20.376000000000001"/>
    <n v="0"/>
    <n v="76"/>
    <s v="BASE DE DATOS"/>
  </r>
  <r>
    <s v="19"/>
    <x v="5"/>
    <s v="SINERS"/>
    <s v="11048997"/>
    <s v="11048997"/>
    <s v="HI"/>
    <s v="G-2"/>
    <s v="S"/>
    <n v="10"/>
    <n v="10"/>
    <n v="1070.8320000000001"/>
    <n v="5147.7809999999999"/>
    <n v="6218.6130000000003"/>
    <n v="0"/>
    <n v="718.57"/>
    <n v="1.43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218.6130000000003"/>
    <n v="6.2186130000000004"/>
    <m/>
    <n v="0.83333333333333337"/>
    <n v="0.83333333333333337"/>
    <n v="20.376000000000001"/>
    <n v="0"/>
    <n v="76"/>
    <s v="BASE DE DATOS"/>
  </r>
  <r>
    <s v="19"/>
    <x v="5"/>
    <s v="CHTING"/>
    <s v="18169608"/>
    <s v="18169608"/>
    <s v="HI"/>
    <s v="Allis Charner 1-4"/>
    <s v="S"/>
    <n v="1.65"/>
    <n v="1.2"/>
    <n v="163.95699999999999"/>
    <n v="583.774"/>
    <n v="747.73099999999999"/>
    <n v="6.2"/>
    <n v="713.8"/>
    <n v="0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47.73099999999999"/>
    <n v="0.74773100000000003"/>
    <m/>
    <n v="0.13749999999999998"/>
    <n v="9.9999999999999992E-2"/>
    <n v="1.0980000000000001"/>
    <n v="0"/>
    <n v="14"/>
    <s v="BASE DE DATOS"/>
  </r>
  <r>
    <s v="19"/>
    <x v="5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5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5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5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5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5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5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5"/>
    <s v="ELNO"/>
    <s v="43038095"/>
    <s v="43038095"/>
    <s v="HI"/>
    <s v="WEIRPUMP-1"/>
    <s v="S"/>
    <n v="0.83"/>
    <n v="0.8"/>
    <n v="23.079000000000001"/>
    <n v="107.872"/>
    <n v="130.94999999999999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30.94999999999999"/>
    <n v="0.13094999999999998"/>
    <m/>
    <n v="6.9166666666666668E-2"/>
    <n v="6.6666666666666666E-2"/>
    <n v="1.4590000000000001"/>
    <n v="1.0000000000047748E-3"/>
    <n v="26"/>
    <s v="BASE DE DATOS"/>
  </r>
  <r>
    <s v="19"/>
    <x v="5"/>
    <s v="ELNO"/>
    <s v="43038095"/>
    <s v="43038095"/>
    <s v="HI"/>
    <s v="WEIRPUMP-2"/>
    <s v="S"/>
    <n v="0.83"/>
    <n v="0.8"/>
    <n v="21.949000000000002"/>
    <n v="108.024"/>
    <n v="129.97300000000001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29.97300000000001"/>
    <n v="0.12997300000000001"/>
    <m/>
    <n v="6.9166666666666668E-2"/>
    <n v="6.6666666666666666E-2"/>
    <n v="1.4590000000000001"/>
    <n v="0"/>
    <n v="26"/>
    <s v="BASE DE DATOS"/>
  </r>
  <r>
    <s v="19"/>
    <x v="5"/>
    <s v="ELNO"/>
    <s v="43038096"/>
    <s v="43038096"/>
    <s v="HI"/>
    <s v="KUBOTA"/>
    <s v="S"/>
    <n v="0.26"/>
    <n v="0.2"/>
    <n v="12.882999999999999"/>
    <n v="62.62"/>
    <n v="75.503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5.503"/>
    <n v="7.5503000000000001E-2"/>
    <m/>
    <n v="2.1666666666666667E-2"/>
    <n v="1.6666666666666666E-2"/>
    <n v="9.7000000000000003E-2"/>
    <n v="0"/>
    <n v="26"/>
    <s v="BASE DE DATOS"/>
  </r>
  <r>
    <s v="19"/>
    <x v="5"/>
    <s v="ELNO"/>
    <s v="43038096"/>
    <s v="43038096"/>
    <s v="HI"/>
    <s v="KUBOTA-1"/>
    <s v="S"/>
    <n v="0.246"/>
    <n v="0.2"/>
    <n v="21.196999999999999"/>
    <n v="105.244"/>
    <n v="126.441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26.441"/>
    <n v="0.126441"/>
    <m/>
    <n v="2.0500000000000001E-2"/>
    <n v="1.6666666666666666E-2"/>
    <n v="9.7000000000000003E-2"/>
    <n v="0"/>
    <n v="26"/>
    <s v="BASE DE DATOS"/>
  </r>
  <r>
    <s v="19"/>
    <x v="4"/>
    <s v="SINERS"/>
    <s v="11048994"/>
    <s v="11048994"/>
    <s v="HI"/>
    <s v="G-1"/>
    <s v="S"/>
    <n v="6.3"/>
    <n v="6.3"/>
    <n v="540"/>
    <n v="2633"/>
    <n v="3173"/>
    <n v="0"/>
    <n v="703.12"/>
    <n v="30.88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3173"/>
    <n v="3.173"/>
    <m/>
    <n v="0.52500000000000002"/>
    <n v="0.52500000000000002"/>
    <n v="6.218"/>
    <n v="0"/>
    <n v="76"/>
    <s v="BASE DE DATOS"/>
  </r>
  <r>
    <s v="19"/>
    <x v="4"/>
    <s v="SINERS"/>
    <s v="11048994"/>
    <s v="11048994"/>
    <s v="HI"/>
    <s v="G-2"/>
    <s v="S"/>
    <n v="6.3"/>
    <n v="6.3"/>
    <n v="482"/>
    <n v="2548"/>
    <n v="3030"/>
    <n v="0"/>
    <n v="703.53"/>
    <n v="40.47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3030"/>
    <n v="3.03"/>
    <m/>
    <n v="0.52500000000000002"/>
    <n v="0.52500000000000002"/>
    <n v="6.218"/>
    <n v="0"/>
    <n v="76"/>
    <s v="BASE DE DATOS"/>
  </r>
  <r>
    <s v="19"/>
    <x v="4"/>
    <s v="SINERS"/>
    <s v="11048995"/>
    <s v="11048995"/>
    <s v="HI"/>
    <s v="G-1"/>
    <s v="S"/>
    <n v="8.1999999999999993"/>
    <n v="7.8"/>
    <n v="519.70000000000005"/>
    <n v="2876.4"/>
    <n v="3396.1"/>
    <n v="0"/>
    <n v="496.2"/>
    <n v="247.8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396.1"/>
    <n v="3.3961000000000001"/>
    <m/>
    <n v="0.68333333333333324"/>
    <n v="0.65"/>
    <n v="7.5069999999999997"/>
    <n v="4.5474735088646412E-13"/>
    <n v="76"/>
    <s v="BASE DE DATOS"/>
  </r>
  <r>
    <s v="19"/>
    <x v="4"/>
    <s v="SINERS"/>
    <s v="11048995"/>
    <s v="11048995"/>
    <s v="HI"/>
    <s v="G-2"/>
    <s v="S"/>
    <n v="8.1999999999999993"/>
    <n v="7.8"/>
    <n v="699.65"/>
    <n v="2765.6"/>
    <n v="3465.25"/>
    <n v="0"/>
    <n v="594.9"/>
    <n v="149.1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465.25"/>
    <n v="3.4652500000000002"/>
    <m/>
    <n v="0.68333333333333324"/>
    <n v="0.65"/>
    <n v="7.5069999999999997"/>
    <n v="0"/>
    <n v="76"/>
    <s v="BASE DE DATOS"/>
  </r>
  <r>
    <s v="19"/>
    <x v="4"/>
    <s v="SINERS"/>
    <s v="11048996"/>
    <s v="11048996"/>
    <s v="HI"/>
    <s v="G-1"/>
    <s v="S"/>
    <n v="5.0999999999999996"/>
    <n v="5"/>
    <n v="560"/>
    <n v="2666"/>
    <n v="3226"/>
    <n v="0"/>
    <n v="741.54"/>
    <n v="2.46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3226"/>
    <n v="3.226"/>
    <m/>
    <n v="0.42499999999999999"/>
    <n v="0.41666666666666669"/>
    <n v="8.6809999999999992"/>
    <n v="0"/>
    <n v="76"/>
    <s v="BASE DE DATOS"/>
  </r>
  <r>
    <s v="19"/>
    <x v="4"/>
    <s v="SINERS"/>
    <s v="11048996"/>
    <s v="11048996"/>
    <s v="HI"/>
    <s v="G-2"/>
    <s v="S"/>
    <n v="5.0999999999999996"/>
    <n v="5"/>
    <n v="556"/>
    <n v="2668"/>
    <n v="3224"/>
    <n v="0"/>
    <n v="742.93"/>
    <n v="1.07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3224"/>
    <n v="3.2240000000000002"/>
    <m/>
    <n v="0.42499999999999999"/>
    <n v="0.41666666666666669"/>
    <n v="8.6809999999999992"/>
    <n v="0"/>
    <n v="76"/>
    <s v="BASE DE DATOS"/>
  </r>
  <r>
    <s v="19"/>
    <x v="4"/>
    <s v="SINERS"/>
    <s v="11048997"/>
    <s v="11048997"/>
    <s v="HI"/>
    <s v="G-1"/>
    <s v="S"/>
    <n v="10"/>
    <n v="10"/>
    <n v="231.393"/>
    <n v="956.33699999999999"/>
    <n v="1187.73"/>
    <n v="0"/>
    <n v="145.13999999999999"/>
    <n v="598.86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1187.73"/>
    <n v="1.18773"/>
    <m/>
    <n v="0.83333333333333337"/>
    <n v="0.83333333333333337"/>
    <n v="20.376000000000001"/>
    <n v="0"/>
    <n v="76"/>
    <s v="BASE DE DATOS"/>
  </r>
  <r>
    <s v="19"/>
    <x v="4"/>
    <s v="SINERS"/>
    <s v="11048997"/>
    <s v="11048997"/>
    <s v="HI"/>
    <s v="G-2"/>
    <s v="S"/>
    <n v="10"/>
    <n v="10"/>
    <n v="235.75899999999999"/>
    <n v="873.774"/>
    <n v="1109.5329999999999"/>
    <n v="0"/>
    <n v="135.54"/>
    <n v="608.46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1109.5329999999999"/>
    <n v="1.1095329999999999"/>
    <m/>
    <n v="0.83333333333333337"/>
    <n v="0.83333333333333337"/>
    <n v="20.376000000000001"/>
    <n v="0"/>
    <n v="76"/>
    <s v="BASE DE DATOS"/>
  </r>
  <r>
    <s v="19"/>
    <x v="6"/>
    <s v="ELOR"/>
    <s v="31078697"/>
    <s v="31078697"/>
    <s v="HI"/>
    <s v="Turbina 1"/>
    <s v="N"/>
    <n v="2.8370000000000002"/>
    <n v="0"/>
    <n v="0"/>
    <n v="0"/>
    <n v="0"/>
    <n v="0"/>
    <n v="0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0"/>
    <n v="0"/>
    <m/>
    <n v="0.23641666666666669"/>
    <n v="0.21666666666666667"/>
    <n v="4.3949999999999996"/>
    <n v="0"/>
    <n v="20"/>
    <s v="BASE DE DATOS"/>
  </r>
  <r>
    <s v="19"/>
    <x v="6"/>
    <s v="ELOR"/>
    <s v="31078697"/>
    <s v="31078697"/>
    <s v="HI"/>
    <s v="Turbina 2"/>
    <s v="S"/>
    <n v="2.8370000000000002"/>
    <n v="2.6"/>
    <n v="279.82499999999999"/>
    <n v="1312.038"/>
    <n v="1591.8630000000001"/>
    <n v="0"/>
    <n v="744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91.8630000000001"/>
    <n v="1.591863"/>
    <m/>
    <n v="0.23641666666666669"/>
    <n v="0.21666666666666667"/>
    <n v="4.3949999999999996"/>
    <n v="0"/>
    <n v="20"/>
    <s v="BASE DE DATOS"/>
  </r>
  <r>
    <s v="19"/>
    <x v="6"/>
    <s v="ELOR"/>
    <s v="31078897"/>
    <s v="31078897"/>
    <s v="HI"/>
    <s v="Turbina 1"/>
    <s v="S"/>
    <n v="1.59"/>
    <n v="1.45"/>
    <n v="151.66499999999999"/>
    <n v="546.71100000000001"/>
    <n v="698.37599999999998"/>
    <n v="9.01"/>
    <n v="575.45000000000005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698.37599999999998"/>
    <n v="0.698376"/>
    <m/>
    <n v="0.13250000000000001"/>
    <n v="0.12083333333333333"/>
    <n v="2.6850000000000001"/>
    <n v="0"/>
    <n v="20"/>
    <s v="BASE DE DATOS"/>
  </r>
  <r>
    <s v="19"/>
    <x v="6"/>
    <s v="ELOR"/>
    <s v="31078897"/>
    <s v="31078897"/>
    <s v="HI"/>
    <s v="Turbina 2"/>
    <s v="S"/>
    <n v="1.59"/>
    <n v="1.45"/>
    <n v="154.70599999999999"/>
    <n v="720.59299999999996"/>
    <n v="875.29899999999998"/>
    <n v="4.3"/>
    <n v="736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875.29899999999998"/>
    <n v="0.87529899999999994"/>
    <m/>
    <n v="0.13250000000000001"/>
    <n v="0.12083333333333333"/>
    <n v="2.6850000000000001"/>
    <n v="0"/>
    <n v="20"/>
    <s v="BASE DE DATOS"/>
  </r>
  <r>
    <s v="19"/>
    <x v="6"/>
    <s v="ELOR"/>
    <s v="51017302"/>
    <s v="51017302"/>
    <s v="HI"/>
    <s v="Turbina 1"/>
    <s v="S"/>
    <n v="1.4379999999999999"/>
    <n v="1.4"/>
    <n v="127.194"/>
    <n v="578.83900000000006"/>
    <n v="706.03300000000002"/>
    <n v="0"/>
    <n v="722.35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06.03300000000002"/>
    <n v="0.70603300000000002"/>
    <m/>
    <n v="0.15977777777777777"/>
    <n v="0.15555555555555556"/>
    <n v="2.2429999999999999"/>
    <n v="0"/>
    <n v="20"/>
    <s v="BASE DE DATOS"/>
  </r>
  <r>
    <s v="19"/>
    <x v="6"/>
    <s v="ELOR"/>
    <s v="51017302"/>
    <s v="51017302"/>
    <s v="HI"/>
    <s v="Turbina 2"/>
    <s v="N"/>
    <n v="1.4379999999999999"/>
    <n v="0"/>
    <n v="0"/>
    <n v="0"/>
    <n v="0"/>
    <n v="0"/>
    <n v="0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0"/>
    <n v="0"/>
    <m/>
    <n v="0.17974999999999999"/>
    <n v="0.17499999999999999"/>
    <n v="2.2429999999999999"/>
    <n v="0"/>
    <n v="20"/>
    <s v="BASE DE DATOS"/>
  </r>
  <r>
    <s v="19"/>
    <x v="6"/>
    <s v="ELOR"/>
    <s v="41113900"/>
    <s v="41113900"/>
    <s v="HI"/>
    <s v="Grupo 1"/>
    <s v="N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6"/>
    <s v="ELOR"/>
    <s v="41113900"/>
    <s v="41113900"/>
    <s v="HI"/>
    <s v="Grupo 2"/>
    <s v="N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6"/>
    <s v="ELOR"/>
    <s v="43080597"/>
    <s v="43080597"/>
    <s v="HI"/>
    <s v="Turbina 1"/>
    <s v="N"/>
    <n v="0.19"/>
    <n v="0"/>
    <n v="0"/>
    <n v="0"/>
    <n v="0"/>
    <n v="0"/>
    <n v="0"/>
    <n v="0"/>
    <m/>
    <m/>
    <x v="0"/>
    <s v="ELOR43080597Turbina 1HI"/>
    <s v="Electro Oriente S. A."/>
    <s v="ELOR"/>
    <x v="2"/>
    <s v="C. H. Lonya Grande"/>
    <x v="258"/>
    <s v="HI"/>
    <x v="1"/>
    <s v="Turbina 1"/>
    <x v="1"/>
    <s v="Instalado"/>
    <s v="Inoperativo"/>
    <s v="Distribuidora"/>
    <x v="0"/>
    <x v="0"/>
    <s v="NO COES"/>
    <x v="0"/>
    <s v="Estatal"/>
    <s v="AMAZONAS"/>
    <s v="AMAZONAS"/>
    <s v="UTCUBAMBA"/>
    <s v="LONYA GRANDE"/>
    <n v="0"/>
    <s v="Agua"/>
    <n v="0"/>
    <n v="0"/>
    <n v="0"/>
    <x v="1"/>
    <m/>
    <n v="0"/>
    <n v="0"/>
    <m/>
    <n v="0"/>
    <n v="0"/>
    <n v="0"/>
    <n v="0"/>
    <n v="20"/>
    <s v="BASE DE DATOS"/>
  </r>
  <r>
    <s v="19"/>
    <x v="6"/>
    <s v="ELOR"/>
    <s v="43080597"/>
    <s v="43080597"/>
    <s v="HI"/>
    <s v="Turbina 2"/>
    <s v="N"/>
    <n v="0.19"/>
    <n v="0"/>
    <n v="0"/>
    <n v="0"/>
    <n v="0"/>
    <n v="0"/>
    <n v="0"/>
    <n v="0"/>
    <m/>
    <m/>
    <x v="0"/>
    <s v="ELOR43080597Turbina 2HI"/>
    <s v="Electro Oriente S. A."/>
    <s v="ELOR"/>
    <x v="2"/>
    <s v="C. H. Lonya Grande"/>
    <x v="258"/>
    <s v="HI"/>
    <x v="1"/>
    <s v="Turbina 2"/>
    <x v="1"/>
    <s v="Instalado"/>
    <s v="Inoperativo"/>
    <s v="Distribuidora"/>
    <x v="0"/>
    <x v="0"/>
    <s v="NO COES"/>
    <x v="0"/>
    <s v="Estatal"/>
    <s v="AMAZONAS"/>
    <s v="AMAZONAS"/>
    <s v="UTCUBAMBA"/>
    <s v="LONYA GRANDE"/>
    <n v="0"/>
    <s v="Agua"/>
    <n v="0"/>
    <n v="0"/>
    <n v="0"/>
    <x v="1"/>
    <m/>
    <n v="0"/>
    <n v="0"/>
    <m/>
    <n v="0"/>
    <n v="0"/>
    <n v="0"/>
    <n v="0"/>
    <n v="20"/>
    <s v="BASE DE DATOS"/>
  </r>
  <r>
    <s v="19"/>
    <x v="6"/>
    <s v="ELOR"/>
    <s v="64010914"/>
    <s v="64010914"/>
    <s v="HI"/>
    <s v="Grupo 1"/>
    <s v="N"/>
    <n v="0.26200000000000001"/>
    <n v="0"/>
    <n v="0"/>
    <n v="0"/>
    <n v="0"/>
    <n v="0"/>
    <n v="0"/>
    <n v="0"/>
    <m/>
    <m/>
    <x v="0"/>
    <s v="ELOR64010914Grupo 1HI"/>
    <s v="Electro Oriente S. A."/>
    <s v="ELOR"/>
    <x v="2"/>
    <s v="C. H. Nuevo Seasme"/>
    <x v="259"/>
    <s v="HI"/>
    <x v="1"/>
    <s v="Grupo 1"/>
    <x v="1"/>
    <s v="Instalado"/>
    <s v="Operativo"/>
    <s v="Distribuidora"/>
    <x v="0"/>
    <x v="0"/>
    <s v="NO COES"/>
    <x v="0"/>
    <s v="Estatal"/>
    <s v="AMAZONAS"/>
    <s v="AMAZONAS"/>
    <s v="CONDORCANQUI"/>
    <s v="SANTA MARÍA DE NIEVA"/>
    <n v="0"/>
    <s v="Agua"/>
    <n v="0"/>
    <n v="0"/>
    <n v="0"/>
    <x v="1"/>
    <m/>
    <n v="0"/>
    <n v="0"/>
    <m/>
    <n v="0"/>
    <n v="0"/>
    <n v="0"/>
    <n v="0"/>
    <n v="20"/>
    <s v="BASE DE DATOS"/>
  </r>
  <r>
    <s v="19"/>
    <x v="6"/>
    <s v="ELOR"/>
    <s v="64010914"/>
    <s v="64010914"/>
    <s v="HI"/>
    <s v="Grupo 2"/>
    <s v="N"/>
    <n v="0.26200000000000001"/>
    <n v="0"/>
    <n v="0"/>
    <n v="0"/>
    <n v="0"/>
    <n v="0"/>
    <n v="0"/>
    <n v="0"/>
    <m/>
    <m/>
    <x v="0"/>
    <s v="ELOR64010914Grupo 2HI"/>
    <s v="Electro Oriente S. A."/>
    <s v="ELOR"/>
    <x v="2"/>
    <s v="C. H. Nuevo Seasme"/>
    <x v="259"/>
    <s v="HI"/>
    <x v="1"/>
    <s v="Grupo 2"/>
    <x v="1"/>
    <s v="Instalado"/>
    <s v="Operativo"/>
    <s v="Distribuidora"/>
    <x v="0"/>
    <x v="0"/>
    <s v="NO COES"/>
    <x v="0"/>
    <s v="Estatal"/>
    <s v="AMAZONAS"/>
    <s v="AMAZONAS"/>
    <s v="CONDORCANQUI"/>
    <s v="SANTA MARÍA DE NIEVA"/>
    <n v="0"/>
    <s v="Agua"/>
    <n v="0"/>
    <n v="0"/>
    <n v="0"/>
    <x v="1"/>
    <m/>
    <n v="0"/>
    <n v="0"/>
    <m/>
    <n v="0"/>
    <n v="0"/>
    <n v="0"/>
    <n v="0"/>
    <n v="20"/>
    <s v="BASE DE DATOS"/>
  </r>
  <r>
    <s v="19"/>
    <x v="6"/>
    <s v="ELOR"/>
    <s v="41027393"/>
    <s v="41027393"/>
    <s v="HI"/>
    <s v="T-2"/>
    <s v="S"/>
    <n v="0.2"/>
    <n v="0.18"/>
    <n v="22.684000000000001"/>
    <n v="105.709"/>
    <n v="128.393"/>
    <n v="0"/>
    <n v="717.15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8.393"/>
    <n v="0.12839300000000001"/>
    <m/>
    <n v="1.6666666666666666E-2"/>
    <n v="1.4999999999999999E-2"/>
    <n v="0.376"/>
    <n v="0"/>
    <n v="20"/>
    <s v="BASE DE DATOS"/>
  </r>
  <r>
    <s v="19"/>
    <x v="6"/>
    <s v="ELOR"/>
    <s v="41027393"/>
    <s v="41027393"/>
    <s v="HI"/>
    <s v="T-1"/>
    <s v="S"/>
    <n v="0.2"/>
    <n v="0.18"/>
    <n v="19.738"/>
    <n v="90.801000000000002"/>
    <n v="110.539"/>
    <n v="0"/>
    <n v="660.45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10.539"/>
    <n v="0.110539"/>
    <m/>
    <n v="1.6666666666666666E-2"/>
    <n v="1.4999999999999999E-2"/>
    <n v="0.376"/>
    <n v="0"/>
    <n v="20"/>
    <s v="BASE DE DATOS"/>
  </r>
  <r>
    <s v="19"/>
    <x v="6"/>
    <s v="ELOR"/>
    <s v="31077997"/>
    <s v="31077997"/>
    <s v="HI"/>
    <s v="Turbina 1"/>
    <s v="S"/>
    <n v="1.2529999999999999"/>
    <n v="1.1499999999999999"/>
    <n v="120.42100000000001"/>
    <n v="481.65600000000001"/>
    <n v="602.077"/>
    <n v="30.1"/>
    <n v="713.8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02.077"/>
    <n v="0.60207699999999997"/>
    <m/>
    <n v="0.10441666666666666"/>
    <n v="9.5833333333333326E-2"/>
    <n v="4.4630000000000001"/>
    <n v="0"/>
    <n v="20"/>
    <s v="BASE DE DATOS"/>
  </r>
  <r>
    <s v="19"/>
    <x v="6"/>
    <s v="ELOR"/>
    <s v="31077997"/>
    <s v="31077997"/>
    <s v="HI"/>
    <s v="Turbina 2"/>
    <s v="S"/>
    <n v="1.2529999999999999"/>
    <n v="1.1499999999999999"/>
    <n v="126.401"/>
    <n v="521.26099999999997"/>
    <n v="647.66200000000003"/>
    <n v="0.7"/>
    <n v="743.2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47.66200000000003"/>
    <n v="0.64766200000000007"/>
    <m/>
    <n v="0.10441666666666666"/>
    <n v="9.5833333333333326E-2"/>
    <n v="4.4630000000000001"/>
    <n v="-1.1368683772161603E-13"/>
    <n v="20"/>
    <s v="BASE DE DATOS"/>
  </r>
  <r>
    <s v="19"/>
    <x v="6"/>
    <s v="ELOR"/>
    <s v="31077997"/>
    <s v="31077997"/>
    <s v="HI"/>
    <s v="Turbina 3"/>
    <s v="S"/>
    <n v="1.2529999999999999"/>
    <n v="1.1499999999999999"/>
    <n v="36.414000000000001"/>
    <n v="168.34"/>
    <n v="204.75399999999999"/>
    <n v="203"/>
    <n v="340.98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204.75399999999999"/>
    <n v="0.20475399999999999"/>
    <m/>
    <n v="0.10441666666666666"/>
    <n v="9.5833333333333326E-2"/>
    <n v="4.4630000000000001"/>
    <n v="2.8421709430404007E-14"/>
    <n v="20"/>
    <s v="BASE DE DATOS"/>
  </r>
  <r>
    <s v="19"/>
    <x v="6"/>
    <s v="ELOR"/>
    <s v="31077997"/>
    <s v="31077997"/>
    <s v="HI"/>
    <s v="Turbina 4"/>
    <s v="S"/>
    <n v="1.2529999999999999"/>
    <n v="1.1499999999999999"/>
    <n v="128.65899999999999"/>
    <n v="534.80799999999999"/>
    <n v="663.46699999999998"/>
    <n v="1.3"/>
    <n v="742.66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63.46699999999998"/>
    <n v="0.66346700000000003"/>
    <m/>
    <n v="0.10441666666666666"/>
    <n v="9.5833333333333326E-2"/>
    <n v="4.4630000000000001"/>
    <n v="0"/>
    <n v="20"/>
    <s v="BASE DE DATOS"/>
  </r>
  <r>
    <s v="19"/>
    <x v="6"/>
    <s v="ELOR"/>
    <s v="31024193"/>
    <s v="31024193"/>
    <s v="HI"/>
    <s v="1"/>
    <s v="S"/>
    <n v="3.3"/>
    <n v="3.3"/>
    <n v="405.11399999999998"/>
    <n v="735.73699999999997"/>
    <n v="1140.8510000000001"/>
    <n v="5"/>
    <n v="399.21"/>
    <n v="1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140.8510000000001"/>
    <n v="1.1408510000000001"/>
    <m/>
    <n v="0.27499999999999997"/>
    <n v="0.27499999999999997"/>
    <n v="8.359"/>
    <n v="-2.2737367544323206E-13"/>
    <n v="20"/>
    <s v="BASE DE DATOS"/>
  </r>
  <r>
    <s v="19"/>
    <x v="6"/>
    <s v="ELOR"/>
    <s v="31024193"/>
    <s v="31024193"/>
    <s v="HI"/>
    <s v="2"/>
    <s v="S"/>
    <n v="3.3"/>
    <n v="3.3"/>
    <n v="408.67200000000003"/>
    <n v="958.82500000000005"/>
    <n v="1367.4970000000001"/>
    <n v="1"/>
    <n v="471.13"/>
    <n v="1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367.4970000000001"/>
    <n v="1.367497"/>
    <m/>
    <n v="0.27499999999999997"/>
    <n v="0.27499999999999997"/>
    <n v="8.359"/>
    <n v="0"/>
    <n v="20"/>
    <s v="BASE DE DATOS"/>
  </r>
  <r>
    <s v="19"/>
    <x v="6"/>
    <s v="ELOR"/>
    <s v="31024193"/>
    <s v="31024193"/>
    <s v="HI"/>
    <s v="3"/>
    <s v="S"/>
    <n v="2.5"/>
    <n v="2"/>
    <n v="214.98"/>
    <n v="409.32499999999999"/>
    <n v="624.30499999999995"/>
    <n v="1.75"/>
    <n v="512.04999999999995"/>
    <n v="1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624.30499999999995"/>
    <n v="0.624305"/>
    <m/>
    <n v="0.20833333333333334"/>
    <n v="0.16666666666666666"/>
    <n v="8.359"/>
    <n v="0"/>
    <n v="20"/>
    <s v="BASE DE DATOS"/>
  </r>
  <r>
    <s v="19"/>
    <x v="6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6"/>
    <s v="ELOR"/>
    <s v="31024293"/>
    <s v="31024293"/>
    <s v="HI"/>
    <s v="G2"/>
    <s v="S"/>
    <n v="0.4"/>
    <n v="0.25"/>
    <n v="56.031999999999996"/>
    <n v="28.337"/>
    <n v="84.369"/>
    <n v="5"/>
    <n v="594"/>
    <n v="5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84.369"/>
    <n v="8.4369E-2"/>
    <m/>
    <n v="3.6363636363636369E-2"/>
    <n v="2.2727272727272728E-2"/>
    <n v="0.252"/>
    <n v="0"/>
    <n v="20"/>
    <s v="BASE DE DATOS"/>
  </r>
  <r>
    <s v="19"/>
    <x v="6"/>
    <s v="ELNM"/>
    <s v="51023714"/>
    <s v="51023714"/>
    <s v="HI"/>
    <s v="G-1"/>
    <s v="S"/>
    <n v="7.0000000000000007E-2"/>
    <n v="7.0000000000000007E-2"/>
    <n v="10.878"/>
    <n v="41.201999999999998"/>
    <n v="52.08"/>
    <n v="0"/>
    <n v="744"/>
    <n v="0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52.08"/>
    <n v="5.2080000000000001E-2"/>
    <m/>
    <n v="7.000000000000001E-3"/>
    <n v="7.000000000000001E-3"/>
    <n v="0.14299999999999999"/>
    <n v="0"/>
    <n v="55"/>
    <s v="BASE DE DATOS"/>
  </r>
  <r>
    <s v="19"/>
    <x v="6"/>
    <s v="ELNM"/>
    <s v="51023714"/>
    <s v="51023714"/>
    <s v="HI"/>
    <s v="G-2"/>
    <s v="S"/>
    <n v="7.4999999999999997E-2"/>
    <n v="7.4999999999999997E-2"/>
    <n v="9.375"/>
    <n v="35.762"/>
    <n v="45.137"/>
    <n v="0"/>
    <n v="744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5.137"/>
    <n v="4.5137000000000004E-2"/>
    <m/>
    <n v="6.2499999999999995E-3"/>
    <n v="6.2499999999999995E-3"/>
    <n v="0.14299999999999999"/>
    <n v="0"/>
    <n v="55"/>
    <s v="BASE DE DATOS"/>
  </r>
  <r>
    <s v="19"/>
    <x v="6"/>
    <s v="ELNM"/>
    <s v="51001796"/>
    <s v="51001796"/>
    <s v="HI"/>
    <s v="Grupo 1"/>
    <s v="S"/>
    <n v="0.55000000000000004"/>
    <n v="0.52"/>
    <n v="60.457999999999998"/>
    <n v="229.74100000000001"/>
    <n v="290.19900000000001"/>
    <n v="0"/>
    <n v="727.55"/>
    <n v="2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90.19900000000001"/>
    <n v="0.29019899999999998"/>
    <m/>
    <n v="0.05"/>
    <n v="4.7272727272727272E-2"/>
    <n v="1.39"/>
    <n v="0"/>
    <n v="55"/>
    <s v="BASE DE DATOS"/>
  </r>
  <r>
    <s v="19"/>
    <x v="6"/>
    <s v="ELNM"/>
    <s v="51001796"/>
    <s v="51001796"/>
    <s v="HI"/>
    <s v="Grupo 2"/>
    <s v="S"/>
    <n v="0.55000000000000004"/>
    <n v="0.52"/>
    <n v="27.498999999999999"/>
    <n v="104.498"/>
    <n v="131.99700000000001"/>
    <n v="0"/>
    <n v="264.17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131.99700000000001"/>
    <n v="0.131997"/>
    <m/>
    <n v="0.05"/>
    <n v="4.7272727272727272E-2"/>
    <n v="1.39"/>
    <n v="0"/>
    <n v="55"/>
    <s v="BASE DE DATOS"/>
  </r>
  <r>
    <s v="19"/>
    <x v="6"/>
    <s v="ELNM"/>
    <s v="51001796"/>
    <s v="51001796"/>
    <s v="HI"/>
    <s v="G-3"/>
    <s v="S"/>
    <n v="0.55000000000000004"/>
    <n v="0.52"/>
    <n v="42.951999999999998"/>
    <n v="163.21700000000001"/>
    <n v="206.16900000000001"/>
    <n v="0"/>
    <n v="431.55"/>
    <n v="0"/>
    <m/>
    <m/>
    <x v="1"/>
    <s v="ELNM51001796G-3HI"/>
    <s v="Electro Norte Medio S. A. - Hidrandina"/>
    <s v="HIDRANDINA"/>
    <x v="5"/>
    <s v="C. H. Celendin"/>
    <x v="167"/>
    <s v="HI"/>
    <x v="1"/>
    <s v="Grupo 3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06.16900000000001"/>
    <n v="0.20616900000000002"/>
    <m/>
    <n v="0.13750000000000001"/>
    <n v="0.13"/>
    <n v="1.39"/>
    <n v="0"/>
    <n v="55"/>
    <s v="BASE DE DATOS"/>
  </r>
  <r>
    <s v="19"/>
    <x v="6"/>
    <s v="ELNM"/>
    <s v="31017393"/>
    <s v="31017393"/>
    <s v="HI"/>
    <s v="Grupo U.Gen.2"/>
    <s v="S"/>
    <n v="0.31"/>
    <n v="0.26"/>
    <n v="36.375999999999998"/>
    <n v="138.22800000000001"/>
    <n v="174.60400000000001"/>
    <n v="0"/>
    <n v="739.29"/>
    <n v="4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174.60400000000001"/>
    <n v="0.17460400000000001"/>
    <m/>
    <n v="3.875E-2"/>
    <n v="3.2500000000000001E-2"/>
    <n v="0.502"/>
    <n v="0"/>
    <n v="55"/>
    <s v="BASE DE DATOS"/>
  </r>
  <r>
    <s v="19"/>
    <x v="6"/>
    <s v="ELNM"/>
    <s v="41046494"/>
    <s v="41046494"/>
    <s v="HI"/>
    <s v="Grupo U.Gen 2"/>
    <s v="S"/>
    <n v="0.2"/>
    <n v="0.19500000000000001"/>
    <n v="12.94"/>
    <n v="56.62"/>
    <n v="69.56"/>
    <n v="0"/>
    <n v="693.1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69.56"/>
    <n v="6.9559999999999997E-2"/>
    <m/>
    <n v="1.6666666666666666E-2"/>
    <n v="1.6250000000000001E-2"/>
    <n v="0.91"/>
    <n v="0"/>
    <n v="55"/>
    <s v="BASE DE DATOS"/>
  </r>
  <r>
    <s v="19"/>
    <x v="6"/>
    <s v="ELNM"/>
    <s v="41046494"/>
    <s v="41046494"/>
    <s v="HI"/>
    <s v="Sulzer 1"/>
    <s v="S"/>
    <n v="0.81"/>
    <n v="0.78"/>
    <n v="44.54"/>
    <n v="84.61"/>
    <n v="129.15"/>
    <n v="0"/>
    <n v="703.1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29.15"/>
    <n v="0.12915000000000001"/>
    <m/>
    <n v="6.7500000000000004E-2"/>
    <n v="6.5000000000000002E-2"/>
    <n v="0.91"/>
    <n v="0"/>
    <n v="55"/>
    <s v="BASE DE DATOS"/>
  </r>
  <r>
    <s v="19"/>
    <x v="6"/>
    <s v="ELNM"/>
    <s v="31017493"/>
    <s v="31017493"/>
    <s v="HI"/>
    <s v="Grupo 2"/>
    <s v="S"/>
    <n v="1.5"/>
    <n v="1.4"/>
    <n v="184.69"/>
    <n v="850.3"/>
    <n v="1034.99"/>
    <n v="0"/>
    <n v="713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1034.99"/>
    <n v="1.0349900000000001"/>
    <m/>
    <n v="0.125"/>
    <n v="0.11666666666666665"/>
    <n v="2.9550000000000001"/>
    <n v="0"/>
    <n v="55"/>
    <s v="BASE DE DATOS"/>
  </r>
  <r>
    <s v="19"/>
    <x v="6"/>
    <s v="ELNM"/>
    <s v="31015193"/>
    <s v="31015193"/>
    <s v="HI"/>
    <s v="Grupo U.Gen.2"/>
    <s v="S"/>
    <n v="0.74"/>
    <n v="0.72"/>
    <n v="51.53"/>
    <n v="240.59"/>
    <n v="292.12"/>
    <n v="0"/>
    <n v="744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92.12"/>
    <n v="0.29211999999999999"/>
    <m/>
    <n v="7.3999999999999996E-2"/>
    <n v="7.1999999999999995E-2"/>
    <n v="0.94799999999999995"/>
    <n v="0"/>
    <n v="55"/>
    <s v="BASE DE DATOS"/>
  </r>
  <r>
    <s v="19"/>
    <x v="6"/>
    <s v="ELNM"/>
    <s v="31015193"/>
    <s v="31015193"/>
    <s v="HI"/>
    <s v="Grupo U.Gen.3"/>
    <s v="S"/>
    <n v="0.55000000000000004"/>
    <n v="0.5"/>
    <n v="39.950000000000003"/>
    <n v="185.87"/>
    <n v="225.82"/>
    <n v="0"/>
    <n v="743.3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25.82"/>
    <n v="0.22581999999999999"/>
    <m/>
    <n v="5.5000000000000007E-2"/>
    <n v="0.05"/>
    <n v="0.94799999999999995"/>
    <n v="0"/>
    <n v="55"/>
    <s v="BASE DE DATOS"/>
  </r>
  <r>
    <s v="19"/>
    <x v="6"/>
    <s v="ELNM"/>
    <s v="31016893"/>
    <s v="31016893"/>
    <s v="HI"/>
    <s v="Grupo U.Gen.1"/>
    <s v="S"/>
    <n v="0.28999999999999998"/>
    <n v="0.28999999999999998"/>
    <n v="29.401"/>
    <n v="111.72499999999999"/>
    <n v="141.126"/>
    <n v="0"/>
    <n v="678.39"/>
    <n v="9"/>
    <m/>
    <m/>
    <x v="1"/>
    <s v="ELNM31016893Grupo U.Gen.1HI"/>
    <s v="Electro Norte Medio S. A. - Hidrandina"/>
    <s v="HIDRANDINA"/>
    <x v="5"/>
    <s v="C. H. Shipilco"/>
    <x v="173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141.126"/>
    <n v="0.141126"/>
    <m/>
    <n v="4.8333333333333332E-2"/>
    <n v="4.8333333333333332E-2"/>
    <n v="0.56799999999999995"/>
    <n v="0"/>
    <n v="55"/>
    <s v="BASE DE DATOS"/>
  </r>
  <r>
    <s v="19"/>
    <x v="6"/>
    <s v="ELNM"/>
    <s v="31016893"/>
    <s v="31016893"/>
    <s v="HI"/>
    <s v="Grupo U.Gen.2"/>
    <s v="S"/>
    <n v="0.28999999999999998"/>
    <n v="0.28999999999999998"/>
    <n v="28.847000000000001"/>
    <n v="109.62"/>
    <n v="138.46700000000001"/>
    <n v="0"/>
    <n v="677.6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138.46700000000001"/>
    <n v="0.13846700000000001"/>
    <m/>
    <n v="2.8999999999999998E-2"/>
    <n v="2.8999999999999998E-2"/>
    <n v="0.56799999999999995"/>
    <n v="0"/>
    <n v="55"/>
    <s v="BASE DE DATOS"/>
  </r>
  <r>
    <s v="19"/>
    <x v="6"/>
    <s v="ELNM"/>
    <s v="41046094"/>
    <s v="41046094"/>
    <s v="HI"/>
    <s v="Ansaldo 1"/>
    <s v="S"/>
    <n v="0.55000000000000004"/>
    <n v="0.55000000000000004"/>
    <n v="64.843999999999994"/>
    <n v="259.37400000000002"/>
    <n v="324.21800000000002"/>
    <n v="0"/>
    <n v="727.45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324.21800000000002"/>
    <n v="0.32421800000000001"/>
    <m/>
    <n v="0.05"/>
    <n v="4.5454545454545456E-2"/>
    <n v="0.95099999999999996"/>
    <n v="0"/>
    <n v="55"/>
    <s v="BASE DE DATOS"/>
  </r>
  <r>
    <s v="19"/>
    <x v="6"/>
    <s v="ELNM"/>
    <s v="41028394"/>
    <s v="41028394"/>
    <s v="HI"/>
    <s v="Grupo 3"/>
    <s v="S"/>
    <n v="0.2"/>
    <n v="0.2"/>
    <n v="6.8120000000000003"/>
    <n v="27.248000000000001"/>
    <n v="34.06"/>
    <n v="0"/>
    <n v="452.59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34.06"/>
    <n v="3.406E-2"/>
    <m/>
    <n v="2.2222222222222223E-2"/>
    <n v="2.2222222222222223E-2"/>
    <n v="0.17599999999999999"/>
    <n v="0"/>
    <n v="55"/>
    <s v="BASE DE DATOS"/>
  </r>
  <r>
    <s v="19"/>
    <x v="6"/>
    <s v="ELC"/>
    <s v="31007793"/>
    <s v="31007793"/>
    <s v="HI"/>
    <s v="G-1"/>
    <s v="S"/>
    <n v="0.63"/>
    <n v="0.56100000000000005"/>
    <n v="0"/>
    <n v="0"/>
    <n v="0"/>
    <n v="0"/>
    <n v="0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0"/>
    <n v="0"/>
    <m/>
    <n v="5.2499999999999998E-2"/>
    <n v="4.6750000000000007E-2"/>
    <n v="0.92200000000000004"/>
    <n v="0"/>
    <n v="25"/>
    <s v="BASE DE DATOS"/>
  </r>
  <r>
    <s v="19"/>
    <x v="6"/>
    <s v="ELC"/>
    <s v="31007793"/>
    <s v="31007793"/>
    <s v="HI"/>
    <s v="G-2"/>
    <s v="S"/>
    <n v="0.63"/>
    <n v="0.56100000000000005"/>
    <n v="33.520000000000003"/>
    <n v="126.03400000000001"/>
    <n v="159.554"/>
    <n v="0"/>
    <n v="357.07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159.554"/>
    <n v="0.159554"/>
    <m/>
    <n v="5.2499999999999998E-2"/>
    <n v="4.6750000000000007E-2"/>
    <n v="0.92200000000000004"/>
    <n v="0"/>
    <n v="25"/>
    <s v="BASE DE DATOS"/>
  </r>
  <r>
    <s v="19"/>
    <x v="6"/>
    <s v="ELC"/>
    <s v="31007893"/>
    <s v="31007893"/>
    <s v="HI"/>
    <s v="G-1"/>
    <s v="S"/>
    <n v="0.52"/>
    <n v="0.46"/>
    <n v="48.220999999999997"/>
    <n v="180.262"/>
    <n v="228.483"/>
    <n v="0"/>
    <n v="733.77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28.483"/>
    <n v="0.22848299999999999"/>
    <m/>
    <n v="4.3333333333333335E-2"/>
    <n v="3.8333333333333337E-2"/>
    <n v="1"/>
    <n v="0"/>
    <n v="25"/>
    <s v="BASE DE DATOS"/>
  </r>
  <r>
    <s v="19"/>
    <x v="6"/>
    <s v="ELC"/>
    <s v="31007893"/>
    <s v="31007893"/>
    <s v="HI"/>
    <s v="G-2"/>
    <s v="S"/>
    <n v="0.52"/>
    <n v="0.46"/>
    <n v="62.378"/>
    <n v="233.167"/>
    <n v="295.54500000000002"/>
    <n v="0"/>
    <n v="736.97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95.54500000000002"/>
    <n v="0.295545"/>
    <m/>
    <n v="4.3333333333333335E-2"/>
    <n v="3.8333333333333337E-2"/>
    <n v="1"/>
    <n v="0"/>
    <n v="25"/>
    <s v="BASE DE DATOS"/>
  </r>
  <r>
    <s v="19"/>
    <x v="6"/>
    <s v="ELC"/>
    <s v="31007993"/>
    <s v="31007993"/>
    <s v="HI"/>
    <s v="G-1"/>
    <s v="S"/>
    <n v="0.25"/>
    <n v="0.25"/>
    <n v="6.0579999999999998"/>
    <n v="21.312999999999999"/>
    <n v="27.370999999999999"/>
    <n v="0"/>
    <n v="344.72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27.370999999999999"/>
    <n v="2.7370999999999999E-2"/>
    <m/>
    <n v="2.0833333333333332E-2"/>
    <n v="2.0833333333333332E-2"/>
    <n v="0.26100000000000001"/>
    <n v="0"/>
    <n v="25"/>
    <s v="BASE DE DATOS"/>
  </r>
  <r>
    <s v="19"/>
    <x v="6"/>
    <s v="ELC"/>
    <s v="31008493"/>
    <s v="31008493"/>
    <s v="HI"/>
    <s v="G-1"/>
    <s v="S"/>
    <n v="1.92"/>
    <n v="1.675"/>
    <n v="91.39"/>
    <n v="331.166"/>
    <n v="422.55599999999998"/>
    <n v="0"/>
    <n v="323.05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422.55599999999998"/>
    <n v="0.42255599999999999"/>
    <m/>
    <n v="0.16"/>
    <n v="0.13958333333333334"/>
    <n v="2.84"/>
    <n v="0"/>
    <n v="25"/>
    <s v="BASE DE DATOS"/>
  </r>
  <r>
    <s v="19"/>
    <x v="6"/>
    <s v="ELC"/>
    <s v="31008493"/>
    <s v="31008493"/>
    <s v="HI"/>
    <s v="G-2"/>
    <s v="S"/>
    <n v="1.92"/>
    <n v="1.675"/>
    <n v="21.193000000000001"/>
    <n v="76.234999999999999"/>
    <n v="97.427999999999997"/>
    <n v="0"/>
    <n v="72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97.427999999999997"/>
    <n v="9.7428000000000001E-2"/>
    <m/>
    <n v="0.16"/>
    <n v="0.13958333333333334"/>
    <n v="2.84"/>
    <n v="0"/>
    <n v="25"/>
    <s v="BASE DE DATOS"/>
  </r>
  <r>
    <s v="19"/>
    <x v="6"/>
    <s v="ELC"/>
    <s v="31008893"/>
    <s v="31008893"/>
    <s v="HI"/>
    <s v="G-1"/>
    <s v="S"/>
    <n v="1.46"/>
    <n v="1.34"/>
    <n v="62.252000000000002"/>
    <n v="224.09800000000001"/>
    <n v="286.35000000000002"/>
    <n v="0"/>
    <n v="320.93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286.35000000000002"/>
    <n v="0.28635000000000005"/>
    <m/>
    <n v="0.12166666666666666"/>
    <n v="0.11166666666666668"/>
    <n v="1.331"/>
    <n v="0"/>
    <n v="25"/>
    <s v="BASE DE DATOS"/>
  </r>
  <r>
    <s v="19"/>
    <x v="6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6"/>
    <s v="ELC"/>
    <s v="31009293"/>
    <s v="31009293"/>
    <s v="HI"/>
    <s v="G-2"/>
    <s v="S"/>
    <n v="0.28000000000000003"/>
    <n v="0.28000000000000003"/>
    <n v="12.488"/>
    <n v="43.997999999999998"/>
    <n v="56.485999999999997"/>
    <n v="0"/>
    <n v="289.13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56.485999999999997"/>
    <n v="5.6485999999999995E-2"/>
    <m/>
    <n v="2.3333333333333334E-2"/>
    <n v="2.3333333333333334E-2"/>
    <n v="0.25600000000000001"/>
    <n v="0"/>
    <n v="25"/>
    <s v="BASE DE DATOS"/>
  </r>
  <r>
    <s v="19"/>
    <x v="6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6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6"/>
    <s v="ELC"/>
    <s v="31036294"/>
    <s v="31036294"/>
    <s v="HI"/>
    <s v="G-1"/>
    <s v="S"/>
    <n v="0.45"/>
    <n v="0.45"/>
    <n v="39.149000000000001"/>
    <n v="144.32"/>
    <n v="183.46899999999999"/>
    <n v="0"/>
    <n v="420.97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183.46899999999999"/>
    <n v="0.18346899999999999"/>
    <m/>
    <n v="3.7499999999999999E-2"/>
    <n v="3.7499999999999999E-2"/>
    <n v="0.89300000000000002"/>
    <n v="0"/>
    <n v="25"/>
    <s v="BASE DE DATOS"/>
  </r>
  <r>
    <s v="19"/>
    <x v="6"/>
    <s v="ELC"/>
    <s v="31036294"/>
    <s v="31036294"/>
    <s v="HI"/>
    <s v="G-2"/>
    <s v="S"/>
    <n v="0.45"/>
    <n v="0.45"/>
    <n v="39.207999999999998"/>
    <n v="144.322"/>
    <n v="183.53"/>
    <n v="0"/>
    <n v="421.87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183.53"/>
    <n v="0.18353"/>
    <m/>
    <n v="3.7499999999999999E-2"/>
    <n v="3.7499999999999999E-2"/>
    <n v="0.89300000000000002"/>
    <n v="0"/>
    <n v="25"/>
    <s v="BASE DE DATOS"/>
  </r>
  <r>
    <s v="19"/>
    <x v="6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6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6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6"/>
    <s v="ELC"/>
    <s v="41114801"/>
    <s v="41114801"/>
    <s v="HI"/>
    <s v="G-1"/>
    <s v="S"/>
    <n v="0.09"/>
    <n v="5.7000000000000002E-2"/>
    <n v="6.4980000000000002"/>
    <n v="23.292000000000002"/>
    <n v="29.79"/>
    <n v="0"/>
    <n v="366.5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29.79"/>
    <n v="2.9790000000000001E-2"/>
    <m/>
    <n v="7.4999999999999997E-3"/>
    <n v="4.7499999999999999E-3"/>
    <n v="0.253"/>
    <n v="3.5527136788005009E-15"/>
    <n v="25"/>
    <s v="BASE DE DATOS"/>
  </r>
  <r>
    <s v="19"/>
    <x v="6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6"/>
    <s v="ELC"/>
    <s v="41114801"/>
    <s v="41114801"/>
    <s v="HI"/>
    <s v="G-3"/>
    <s v="S"/>
    <n v="0.1"/>
    <n v="9.8000000000000004E-2"/>
    <n v="6.7380000000000004"/>
    <n v="24.222000000000001"/>
    <n v="30.96"/>
    <n v="0"/>
    <n v="344.22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30.96"/>
    <n v="3.0960000000000001E-2"/>
    <m/>
    <n v="8.3333333333333332E-3"/>
    <n v="8.1666666666666676E-3"/>
    <n v="0.253"/>
    <n v="0"/>
    <n v="25"/>
    <s v="BASE DE DATOS"/>
  </r>
  <r>
    <s v="19"/>
    <x v="6"/>
    <s v="ELC"/>
    <s v="51000996"/>
    <s v="51000996"/>
    <s v="HI"/>
    <s v="G-1"/>
    <s v="S"/>
    <n v="0.91200000000000003"/>
    <n v="0.79"/>
    <n v="0"/>
    <n v="0"/>
    <n v="0"/>
    <n v="0"/>
    <n v="0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6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6"/>
    <s v="ELC"/>
    <s v="51010097"/>
    <s v="51010097"/>
    <s v="HI"/>
    <s v="G-1"/>
    <s v="S"/>
    <n v="1.6"/>
    <n v="1.6"/>
    <n v="239.28200000000001"/>
    <n v="929.14099999999996"/>
    <n v="1168.423"/>
    <n v="0"/>
    <n v="742.42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68.423"/>
    <n v="1.168423"/>
    <m/>
    <n v="0.13333333333333333"/>
    <n v="0.13333333333333333"/>
    <n v="6.4489999999999998"/>
    <n v="0"/>
    <n v="25"/>
    <s v="BASE DE DATOS"/>
  </r>
  <r>
    <s v="19"/>
    <x v="6"/>
    <s v="ELC"/>
    <s v="51010097"/>
    <s v="51010097"/>
    <s v="HI"/>
    <s v="G-2"/>
    <s v="S"/>
    <n v="1.6"/>
    <n v="1.6"/>
    <n v="238.14500000000001"/>
    <n v="926.56799999999998"/>
    <n v="1164.713"/>
    <n v="0"/>
    <n v="742.2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64.713"/>
    <n v="1.1647129999999999"/>
    <m/>
    <n v="0.13333333333333333"/>
    <n v="0.13333333333333333"/>
    <n v="6.4489999999999998"/>
    <n v="0"/>
    <n v="25"/>
    <s v="BASE DE DATOS"/>
  </r>
  <r>
    <s v="19"/>
    <x v="6"/>
    <s v="ELC"/>
    <s v="51010097"/>
    <s v="51010097"/>
    <s v="HI"/>
    <s v="G-3"/>
    <s v="S"/>
    <n v="2"/>
    <n v="2"/>
    <n v="8.9339999999999993"/>
    <n v="16.952999999999999"/>
    <n v="25.887"/>
    <n v="0"/>
    <n v="36.729999999999997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25.887"/>
    <n v="2.5887E-2"/>
    <m/>
    <n v="0.16666666666666666"/>
    <n v="0.16666666666666666"/>
    <n v="6.4489999999999998"/>
    <n v="0"/>
    <n v="25"/>
    <s v="BASE DE DATOS"/>
  </r>
  <r>
    <s v="19"/>
    <x v="6"/>
    <s v="ELC"/>
    <s v="51010097"/>
    <s v="51010097"/>
    <s v="HI"/>
    <s v="G-4"/>
    <s v="S"/>
    <n v="2"/>
    <n v="2"/>
    <n v="22.363"/>
    <n v="64.692999999999998"/>
    <n v="87.055999999999997"/>
    <n v="0"/>
    <n v="150.52000000000001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87.055999999999997"/>
    <n v="8.7055999999999994E-2"/>
    <m/>
    <n v="0.16666666666666666"/>
    <n v="0.16666666666666666"/>
    <n v="6.4489999999999998"/>
    <n v="0"/>
    <n v="25"/>
    <s v="BASE DE DATOS"/>
  </r>
  <r>
    <s v="19"/>
    <x v="6"/>
    <s v="ELC"/>
    <s v="51010797"/>
    <s v="51010797"/>
    <s v="HI"/>
    <s v="G-1"/>
    <s v="S"/>
    <n v="0.76800000000000002"/>
    <n v="0.59499999999999997"/>
    <n v="61.252000000000002"/>
    <n v="186.68600000000001"/>
    <n v="247.93799999999999"/>
    <n v="0"/>
    <n v="488.8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247.93799999999999"/>
    <n v="0.24793799999999999"/>
    <m/>
    <n v="6.4000000000000001E-2"/>
    <n v="4.9583333333333333E-2"/>
    <n v="1.4690000000000001"/>
    <n v="2.8421709430404007E-14"/>
    <n v="25"/>
    <s v="BASE DE DATOS"/>
  </r>
  <r>
    <s v="19"/>
    <x v="6"/>
    <s v="ELC"/>
    <s v="51010797"/>
    <s v="51010797"/>
    <s v="HI"/>
    <s v="G-2"/>
    <s v="S"/>
    <n v="0.76800000000000002"/>
    <n v="0.59499999999999997"/>
    <n v="59.720999999999997"/>
    <n v="182.80199999999999"/>
    <n v="242.523"/>
    <n v="0"/>
    <n v="486.82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242.523"/>
    <n v="0.24252299999999999"/>
    <m/>
    <n v="6.4000000000000001E-2"/>
    <n v="4.9583333333333333E-2"/>
    <n v="1.4690000000000001"/>
    <n v="0"/>
    <n v="25"/>
    <s v="BASE DE DATOS"/>
  </r>
  <r>
    <s v="19"/>
    <x v="6"/>
    <s v="ELC"/>
    <s v="PP000194"/>
    <s v="PP000194"/>
    <s v="HI"/>
    <s v="G-1"/>
    <s v="S"/>
    <n v="0.22"/>
    <n v="0.22"/>
    <n v="7.4249999999999998"/>
    <n v="15.121"/>
    <n v="22.545999999999999"/>
    <n v="0"/>
    <n v="178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22.545999999999999"/>
    <n v="2.2546E-2"/>
    <m/>
    <n v="1.8333333333333333E-2"/>
    <n v="1.8333333333333333E-2"/>
    <n v="0.19600000000000001"/>
    <n v="0"/>
    <n v="25"/>
    <s v="BASE DE DATOS"/>
  </r>
  <r>
    <s v="19"/>
    <x v="6"/>
    <s v="ELC"/>
    <s v="PP000694"/>
    <s v="PP000694"/>
    <s v="HI"/>
    <s v="G-1"/>
    <s v="S"/>
    <n v="0.11"/>
    <n v="0.11"/>
    <n v="5.0979999999999999"/>
    <n v="10.225"/>
    <n v="15.323"/>
    <n v="0"/>
    <n v="178.75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15.323"/>
    <n v="1.5323E-2"/>
    <m/>
    <n v="9.1666666666666667E-3"/>
    <n v="9.1666666666666667E-3"/>
    <n v="0.186"/>
    <n v="0"/>
    <n v="25"/>
    <s v="BASE DE DATOS"/>
  </r>
  <r>
    <s v="19"/>
    <x v="6"/>
    <s v="ELC"/>
    <s v="PP000694"/>
    <s v="PP000694"/>
    <s v="HI"/>
    <s v="G-2"/>
    <s v="S"/>
    <n v="0.11"/>
    <n v="0.11"/>
    <n v="4.8019999999999996"/>
    <n v="9.3079999999999998"/>
    <n v="14.11"/>
    <n v="0"/>
    <n v="173.23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14.11"/>
    <n v="1.4109999999999999E-2"/>
    <m/>
    <n v="9.1666666666666667E-3"/>
    <n v="9.1666666666666667E-3"/>
    <n v="0.186"/>
    <n v="0"/>
    <n v="25"/>
    <s v="BASE DE DATOS"/>
  </r>
  <r>
    <s v="19"/>
    <x v="5"/>
    <s v="EILHIC"/>
    <s v="53200504"/>
    <s v="53200504"/>
    <s v="HI"/>
    <s v="G1"/>
    <s v="S"/>
    <n v="0.73399999999999999"/>
    <n v="0.23400000000000001"/>
    <n v="40.241999999999997"/>
    <n v="128.06399999999999"/>
    <n v="168.30600000000001"/>
    <n v="0"/>
    <n v="718.5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68.30600000000001"/>
    <n v="0.16830600000000001"/>
    <m/>
    <n v="6.1166666666666668E-2"/>
    <n v="2.0416666666666666E-2"/>
    <n v="0.436"/>
    <n v="-2.8421709430404007E-14"/>
    <n v="40"/>
    <s v="BASE DE DATOS"/>
  </r>
  <r>
    <s v="19"/>
    <x v="5"/>
    <s v="EILHIC"/>
    <s v="53200604"/>
    <s v="53200604"/>
    <s v="HI"/>
    <s v="G1"/>
    <s v="S"/>
    <n v="0.85"/>
    <n v="0.23"/>
    <n v="15.116"/>
    <n v="9.1940000000000008"/>
    <n v="24.31"/>
    <n v="0"/>
    <n v="105.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24.31"/>
    <n v="2.4309999999999998E-2"/>
    <m/>
    <n v="7.0833333333333331E-2"/>
    <n v="2.4083333333333332E-2"/>
    <n v="0.54400000000000004"/>
    <n v="3.5527136788005009E-15"/>
    <n v="40"/>
    <s v="BASE DE DATOS"/>
  </r>
  <r>
    <s v="19"/>
    <x v="5"/>
    <s v="EILHIC"/>
    <s v="53200604"/>
    <s v="53200604"/>
    <s v="HI"/>
    <s v="G2"/>
    <s v="S"/>
    <n v="0.32"/>
    <n v="0.16800000000000001"/>
    <n v="18.568000000000001"/>
    <n v="85.998999999999995"/>
    <n v="104.56699999999999"/>
    <n v="0"/>
    <n v="621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04.56699999999999"/>
    <n v="0.10456699999999999"/>
    <m/>
    <n v="2.6666666666666668E-2"/>
    <n v="1.025E-2"/>
    <n v="0.54400000000000004"/>
    <n v="0"/>
    <n v="40"/>
    <s v="BASE DE DATOS"/>
  </r>
  <r>
    <s v="19"/>
    <x v="6"/>
    <s v="EILHIC"/>
    <s v="53200504"/>
    <s v="53200504"/>
    <s v="HI"/>
    <s v="G1"/>
    <s v="S"/>
    <n v="0.73399999999999999"/>
    <n v="0.23599999999999999"/>
    <n v="40.951999999999998"/>
    <n v="133.88200000000001"/>
    <n v="174.834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74.834"/>
    <n v="0.17483399999999999"/>
    <m/>
    <n v="6.1166666666666668E-2"/>
    <n v="2.0416666666666666E-2"/>
    <n v="0.436"/>
    <n v="0"/>
    <n v="40"/>
    <s v="BASE DE DATOS"/>
  </r>
  <r>
    <s v="19"/>
    <x v="6"/>
    <s v="EILHIC"/>
    <s v="53200604"/>
    <s v="53200604"/>
    <s v="HI"/>
    <s v="G1"/>
    <s v="S"/>
    <n v="0.85"/>
    <n v="0.32400000000000001"/>
    <n v="5.3239999999999998"/>
    <n v="2.0379999999999998"/>
    <n v="7.3620000000000001"/>
    <n v="0"/>
    <n v="22.7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7.3620000000000001"/>
    <n v="7.3620000000000005E-3"/>
    <m/>
    <n v="7.0833333333333331E-2"/>
    <n v="2.4083333333333332E-2"/>
    <n v="0.54400000000000004"/>
    <n v="0"/>
    <n v="40"/>
    <s v="BASE DE DATOS"/>
  </r>
  <r>
    <s v="19"/>
    <x v="6"/>
    <s v="EILHIC"/>
    <s v="53200604"/>
    <s v="53200604"/>
    <s v="HI"/>
    <s v="G2"/>
    <s v="S"/>
    <n v="0.32"/>
    <n v="0.185"/>
    <n v="29.699000000000002"/>
    <n v="104.31100000000001"/>
    <n v="134.01"/>
    <n v="0"/>
    <n v="723.7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34.01"/>
    <n v="0.13400999999999999"/>
    <m/>
    <n v="2.6666666666666668E-2"/>
    <n v="1.025E-2"/>
    <n v="0.54400000000000004"/>
    <n v="2.8421709430404007E-14"/>
    <n v="40"/>
    <s v="BASE DE DATOS"/>
  </r>
  <r>
    <s v="19"/>
    <x v="6"/>
    <s v="EGEPSA"/>
    <s v="41071696"/>
    <s v="41071696"/>
    <s v="HI"/>
    <s v="Grupo 1"/>
    <s v="S"/>
    <n v="0.3"/>
    <n v="0.128"/>
    <n v="35.909999999999997"/>
    <n v="160.33500000000001"/>
    <n v="196.245"/>
    <n v="12.4"/>
    <n v="693.1"/>
    <n v="14.5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96.245"/>
    <n v="0.196245"/>
    <m/>
    <n v="2.4999999999999998E-2"/>
    <n v="2.1916666666666668E-2"/>
    <n v="0.53700000000000003"/>
    <n v="0"/>
    <n v="31"/>
    <s v="BASE DE DATOS"/>
  </r>
  <r>
    <s v="19"/>
    <x v="6"/>
    <s v="EGEPSA"/>
    <s v="41071696"/>
    <s v="41071696"/>
    <s v="HI"/>
    <s v="Grupo 2"/>
    <s v="S"/>
    <n v="0.3"/>
    <n v="0.128"/>
    <n v="1.008"/>
    <n v="3.552"/>
    <n v="4.5599999999999996"/>
    <n v="0"/>
    <n v="35"/>
    <n v="685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4.5599999999999996"/>
    <n v="4.5599999999999998E-3"/>
    <m/>
    <n v="2.4999999999999998E-2"/>
    <n v="2.0750000000000001E-2"/>
    <n v="0.53700000000000003"/>
    <n v="8.8817841970012523E-16"/>
    <n v="31"/>
    <s v="BASE DE DATOS"/>
  </r>
  <r>
    <s v="19"/>
    <x v="6"/>
    <s v="VILLAC"/>
    <s v="00300344"/>
    <s v="00300344"/>
    <s v="HI"/>
    <s v="G-1"/>
    <s v="S"/>
    <n v="1.67"/>
    <n v="1.21"/>
    <n v="121.033"/>
    <n v="525.61900000000003"/>
    <n v="646.65200000000004"/>
    <n v="25.27"/>
    <n v="683.03"/>
    <n v="11.7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46.65200000000004"/>
    <n v="0.646652"/>
    <m/>
    <n v="0.13916666666666666"/>
    <n v="9.4083333333333338E-2"/>
    <n v="1.462"/>
    <n v="0"/>
    <n v="15"/>
    <s v="BASE DE DATOS"/>
  </r>
  <r>
    <s v="19"/>
    <x v="6"/>
    <s v="ELPU"/>
    <s v="51015199"/>
    <s v="51015199"/>
    <s v="HI"/>
    <s v="BOVING 1"/>
    <s v="S"/>
    <n v="1.5"/>
    <n v="1.2"/>
    <n v="59.655000000000001"/>
    <n v="224.446"/>
    <n v="284.101"/>
    <n v="0"/>
    <n v="723.77"/>
    <n v="20.23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284.101"/>
    <n v="0.28410099999999999"/>
    <m/>
    <n v="0.125"/>
    <n v="9.9999999999999992E-2"/>
    <n v="3.427"/>
    <n v="0"/>
    <n v="21"/>
    <s v="BASE DE DATOS"/>
  </r>
  <r>
    <s v="19"/>
    <x v="6"/>
    <s v="ELPU"/>
    <s v="51015199"/>
    <s v="51015199"/>
    <s v="HI"/>
    <s v="BOVING 2"/>
    <s v="S"/>
    <n v="1.5"/>
    <n v="1.2"/>
    <n v="94.623000000000005"/>
    <n v="356.53100000000001"/>
    <n v="451.154"/>
    <n v="0"/>
    <n v="742.48"/>
    <n v="1.52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451.154"/>
    <n v="0.451154"/>
    <m/>
    <n v="0.125"/>
    <n v="9.9999999999999992E-2"/>
    <n v="3.427"/>
    <n v="0"/>
    <n v="21"/>
    <s v="BASE DE DATOS"/>
  </r>
  <r>
    <s v="19"/>
    <x v="6"/>
    <s v="ELPU"/>
    <s v="51015199"/>
    <s v="51015199"/>
    <s v="HI"/>
    <s v="HYHC"/>
    <s v="S"/>
    <n v="1.5"/>
    <n v="1.29"/>
    <n v="0"/>
    <n v="0"/>
    <n v="0"/>
    <n v="0"/>
    <n v="0"/>
    <n v="0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0.1075"/>
    <n v="3.427"/>
    <n v="0"/>
    <n v="21"/>
    <s v="BASE DE DATOS"/>
  </r>
  <r>
    <s v="19"/>
    <x v="6"/>
    <s v="ENEDIS"/>
    <s v="15004693"/>
    <s v="15004693"/>
    <s v="HI"/>
    <s v="FRANCIS N║ 1"/>
    <s v="S"/>
    <n v="0.14000000000000001"/>
    <n v="0.14000000000000001"/>
    <n v="11.920999999999999"/>
    <n v="19.254000000000001"/>
    <n v="31.175000000000001"/>
    <n v="0"/>
    <n v="421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31.175000000000001"/>
    <n v="3.1175000000000001E-2"/>
    <m/>
    <n v="1.1666666666666667E-2"/>
    <n v="1.1666666666666667E-2"/>
    <n v="0.24099999999999999"/>
    <n v="0"/>
    <n v="43"/>
    <s v="BASE DE DATOS"/>
  </r>
  <r>
    <s v="19"/>
    <x v="6"/>
    <s v="ENEDIS"/>
    <s v="15004693"/>
    <s v="15004693"/>
    <s v="HI"/>
    <s v="FRANCIS N║ 2"/>
    <s v="S"/>
    <n v="0.14000000000000001"/>
    <n v="0.14000000000000001"/>
    <n v="11.965999999999999"/>
    <n v="44.713000000000001"/>
    <n v="56.679000000000002"/>
    <n v="0"/>
    <n v="744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6.679000000000002"/>
    <n v="5.6679E-2"/>
    <m/>
    <n v="1.1666666666666667E-2"/>
    <n v="1.1666666666666667E-2"/>
    <n v="0.24099999999999999"/>
    <n v="0"/>
    <n v="43"/>
    <s v="BASE DE DATOS"/>
  </r>
  <r>
    <s v="19"/>
    <x v="6"/>
    <s v="ENEDIS"/>
    <s v="15004893"/>
    <s v="15004893"/>
    <s v="HI"/>
    <s v="FRANCIS 3"/>
    <s v="S"/>
    <n v="7.4999999999999997E-2"/>
    <n v="7.4999999999999997E-2"/>
    <n v="7.84"/>
    <n v="17.559999999999999"/>
    <n v="25.4"/>
    <n v="0"/>
    <n v="744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5.4"/>
    <n v="2.5399999999999999E-2"/>
    <m/>
    <n v="6.2499999999999995E-3"/>
    <n v="6.2499999999999995E-3"/>
    <n v="0.115"/>
    <n v="0"/>
    <n v="43"/>
    <s v="BASE DE DATOS"/>
  </r>
  <r>
    <s v="19"/>
    <x v="6"/>
    <s v="ENEDIS"/>
    <s v="15004893"/>
    <s v="15004893"/>
    <s v="HI"/>
    <s v="FRANCIS 4"/>
    <s v="S"/>
    <n v="7.4999999999999997E-2"/>
    <n v="7.4999999999999997E-2"/>
    <n v="7"/>
    <n v="16.72"/>
    <n v="23.72"/>
    <n v="0"/>
    <n v="744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3.72"/>
    <n v="2.3719999999999998E-2"/>
    <m/>
    <n v="6.2499999999999995E-3"/>
    <n v="6.2499999999999995E-3"/>
    <n v="0.115"/>
    <n v="0"/>
    <n v="43"/>
    <s v="BASE DE DATOS"/>
  </r>
  <r>
    <s v="19"/>
    <x v="6"/>
    <s v="ENEDIS"/>
    <s v="51000495"/>
    <s v="51000495"/>
    <s v="HI"/>
    <s v="Turgo N║ 1"/>
    <s v="S"/>
    <n v="0.25"/>
    <n v="0.25"/>
    <n v="29.042000000000002"/>
    <n v="43.563000000000002"/>
    <n v="72.605000000000004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72.605000000000004"/>
    <n v="7.2605000000000003E-2"/>
    <m/>
    <n v="2.0833333333333332E-2"/>
    <n v="2.0833333333333332E-2"/>
    <n v="0.33700000000000002"/>
    <n v="0"/>
    <n v="43"/>
    <s v="BASE DE DATOS"/>
  </r>
  <r>
    <s v="19"/>
    <x v="6"/>
    <s v="ENEDIS"/>
    <s v="51000495"/>
    <s v="51000495"/>
    <s v="HI"/>
    <s v="Turgo N║ 2"/>
    <s v="S"/>
    <n v="0.27700000000000002"/>
    <n v="0.25"/>
    <n v="10.545"/>
    <n v="17.911999999999999"/>
    <n v="28.457000000000001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8.457000000000001"/>
    <n v="2.8457E-2"/>
    <m/>
    <n v="2.3083333333333334E-2"/>
    <n v="2.0833333333333332E-2"/>
    <n v="0.33700000000000002"/>
    <n v="0"/>
    <n v="43"/>
    <s v="BASE DE DATOS"/>
  </r>
  <r>
    <s v="19"/>
    <x v="6"/>
    <s v="ENEDIS"/>
    <s v="15004393"/>
    <s v="15004393"/>
    <s v="HI"/>
    <s v="PELTON N║ 1"/>
    <s v="S"/>
    <n v="0.5"/>
    <n v="0.45"/>
    <n v="34.003"/>
    <n v="33.944000000000003"/>
    <n v="67.947000000000003"/>
    <n v="0"/>
    <n v="217.15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67.947000000000003"/>
    <n v="6.7947000000000007E-2"/>
    <m/>
    <n v="4.1666666666666664E-2"/>
    <n v="3.7499999999999999E-2"/>
    <n v="0.78200000000000003"/>
    <n v="0"/>
    <n v="43"/>
    <s v="BASE DE DATOS"/>
  </r>
  <r>
    <s v="19"/>
    <x v="6"/>
    <s v="ENEDIS"/>
    <s v="15004393"/>
    <s v="15004393"/>
    <s v="HI"/>
    <s v="PELTON N║ 2"/>
    <s v="S"/>
    <n v="0.5"/>
    <n v="0.45"/>
    <n v="212.923"/>
    <n v="45.048999999999999"/>
    <n v="257.97199999999998"/>
    <n v="0"/>
    <n v="666.4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57.97199999999998"/>
    <n v="0.25797199999999998"/>
    <m/>
    <n v="4.1666666666666664E-2"/>
    <n v="3.7499999999999999E-2"/>
    <n v="0.78200000000000003"/>
    <n v="0"/>
    <n v="43"/>
    <s v="BASE DE DATOS"/>
  </r>
  <r>
    <s v="19"/>
    <x v="6"/>
    <s v="ENEDIS"/>
    <s v="15004593"/>
    <s v="15004593"/>
    <s v="HI"/>
    <s v="FRANCIS N ║ 6"/>
    <s v="S"/>
    <n v="0.11"/>
    <n v="9.9000000000000005E-2"/>
    <n v="9.2140000000000004"/>
    <n v="13.82"/>
    <n v="23.033999999999999"/>
    <n v="0"/>
    <n v="744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3.033999999999999"/>
    <n v="2.3033999999999999E-2"/>
    <m/>
    <n v="9.1666666666666667E-3"/>
    <n v="8.2500000000000004E-3"/>
    <n v="7.6999999999999999E-2"/>
    <n v="0"/>
    <n v="43"/>
    <s v="BASE DE DATOS"/>
  </r>
  <r>
    <s v="19"/>
    <x v="6"/>
    <s v="ENEDIS"/>
    <s v="15004593"/>
    <s v="15004593"/>
    <s v="HI"/>
    <s v="KUBOTTA N║ 4"/>
    <s v="S"/>
    <n v="0.08"/>
    <n v="7.1999999999999995E-2"/>
    <n v="0.248"/>
    <n v="0.372"/>
    <n v="0.62"/>
    <n v="0"/>
    <n v="39.299999999999997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.62"/>
    <n v="6.2E-4"/>
    <m/>
    <n v="6.6666666666666671E-3"/>
    <n v="5.9999999999999993E-3"/>
    <n v="7.6999999999999999E-2"/>
    <n v="0"/>
    <n v="43"/>
    <s v="BASE DE DATOS"/>
  </r>
  <r>
    <s v="19"/>
    <x v="6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6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6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6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6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6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6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6"/>
    <s v="ELNO"/>
    <s v="43038095"/>
    <s v="43038095"/>
    <s v="HI"/>
    <s v="WEIRPUMP-1"/>
    <s v="S"/>
    <n v="0.83"/>
    <n v="0.8"/>
    <n v="100.607"/>
    <n v="427.81"/>
    <n v="528.41700000000003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28.41700000000003"/>
    <n v="0.52841700000000003"/>
    <m/>
    <n v="6.9166666666666668E-2"/>
    <n v="6.6666666666666666E-2"/>
    <n v="1.4590000000000001"/>
    <n v="0"/>
    <n v="26"/>
    <s v="BASE DE DATOS"/>
  </r>
  <r>
    <s v="19"/>
    <x v="6"/>
    <s v="ELNO"/>
    <s v="43038095"/>
    <s v="43038095"/>
    <s v="HI"/>
    <s v="WEIRPUMP-2"/>
    <s v="S"/>
    <n v="0.83"/>
    <n v="0.8"/>
    <n v="95.680999999999997"/>
    <n v="428.41399999999999"/>
    <n v="524.096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24.096"/>
    <n v="0.52409600000000001"/>
    <m/>
    <n v="6.9166666666666668E-2"/>
    <n v="6.6666666666666666E-2"/>
    <n v="1.4590000000000001"/>
    <n v="-9.9999999997635314E-4"/>
    <n v="26"/>
    <s v="BASE DE DATOS"/>
  </r>
  <r>
    <s v="19"/>
    <x v="6"/>
    <s v="ELNO"/>
    <s v="43038096"/>
    <s v="43038096"/>
    <s v="HI"/>
    <s v="KUBOTA"/>
    <s v="S"/>
    <n v="0.26"/>
    <n v="0.2"/>
    <n v="10.750999999999999"/>
    <n v="49.688000000000002"/>
    <n v="60.439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60.439"/>
    <n v="6.0439E-2"/>
    <m/>
    <n v="2.1666666666666667E-2"/>
    <n v="1.6666666666666666E-2"/>
    <n v="9.7000000000000003E-2"/>
    <n v="0"/>
    <n v="26"/>
    <s v="BASE DE DATOS"/>
  </r>
  <r>
    <s v="19"/>
    <x v="6"/>
    <s v="ELNO"/>
    <s v="43038096"/>
    <s v="43038096"/>
    <s v="HI"/>
    <s v="KUBOTA-1"/>
    <s v="S"/>
    <n v="0.246"/>
    <n v="0.2"/>
    <n v="17.689"/>
    <n v="83.51"/>
    <n v="101.199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01.199"/>
    <n v="0.101199"/>
    <m/>
    <n v="2.0500000000000001E-2"/>
    <n v="1.6666666666666666E-2"/>
    <n v="9.7000000000000003E-2"/>
    <n v="1.4210854715202004E-14"/>
    <n v="26"/>
    <s v="BASE DE DATOS"/>
  </r>
  <r>
    <s v="19"/>
    <x v="6"/>
    <s v="MULLER"/>
    <s v="31001593"/>
    <s v="31001593"/>
    <s v="HI"/>
    <s v="Planta 1"/>
    <s v="S"/>
    <n v="0.16"/>
    <n v="0.16"/>
    <n v="16.262"/>
    <n v="79.394999999999996"/>
    <n v="95.656999999999996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95.656999999999996"/>
    <n v="9.5656999999999992E-2"/>
    <m/>
    <n v="1.3333333333333334E-2"/>
    <n v="1.3333333333333334E-2"/>
    <n v="0"/>
    <n v="0"/>
    <n v="16"/>
    <s v="BASE DE DATOS"/>
  </r>
  <r>
    <s v="19"/>
    <x v="6"/>
    <s v="MULLER"/>
    <s v="31001593"/>
    <s v="31001593"/>
    <s v="HI"/>
    <s v="Planta 2"/>
    <s v="S"/>
    <n v="0.27200000000000002"/>
    <n v="0.27200000000000002"/>
    <n v="26.603999999999999"/>
    <n v="122.72799999999999"/>
    <n v="149.33199999999999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49.33199999999999"/>
    <n v="0.14933199999999999"/>
    <m/>
    <n v="2.2666666666666668E-2"/>
    <n v="2.2666666666666668E-2"/>
    <n v="0"/>
    <n v="0"/>
    <n v="16"/>
    <s v="BASE DE DATOS"/>
  </r>
  <r>
    <s v="19"/>
    <x v="6"/>
    <s v="MULLER"/>
    <s v="31001593"/>
    <s v="31001593"/>
    <s v="HI"/>
    <s v="Planta 3"/>
    <s v="S"/>
    <n v="0.16"/>
    <n v="0.16"/>
    <n v="19.038"/>
    <n v="87.825000000000003"/>
    <n v="106.863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6.863"/>
    <n v="0.106863"/>
    <m/>
    <n v="1.3333333333333334E-2"/>
    <n v="1.3333333333333334E-2"/>
    <n v="0"/>
    <n v="0"/>
    <n v="16"/>
    <s v="BASE DE DATOS"/>
  </r>
  <r>
    <s v="19"/>
    <x v="6"/>
    <s v="ASLCHA"/>
    <s v="0001021"/>
    <s v="0001021"/>
    <s v="HI"/>
    <s v="G1"/>
    <s v="S"/>
    <n v="3"/>
    <n v="1.1499999999999999"/>
    <n v="137.673"/>
    <n v="670.44299999999998"/>
    <n v="808.11599999999999"/>
    <n v="0"/>
    <n v="712.25"/>
    <n v="7.7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808.11599999999999"/>
    <n v="0.80811599999999995"/>
    <m/>
    <n v="0.25"/>
    <n v="9.5833333333333326E-2"/>
    <n v="1.214"/>
    <n v="0"/>
    <n v="5"/>
    <s v="BASE DE DATOS"/>
  </r>
  <r>
    <s v="19"/>
    <x v="6"/>
    <s v="SINERS"/>
    <s v="11048994"/>
    <s v="11048994"/>
    <s v="HI"/>
    <s v="G-1"/>
    <s v="S"/>
    <n v="6.3"/>
    <n v="6.3"/>
    <n v="96"/>
    <n v="510"/>
    <n v="606"/>
    <n v="0"/>
    <n v="162.5"/>
    <n v="581.5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606"/>
    <n v="0.60599999999999998"/>
    <m/>
    <n v="0.52500000000000002"/>
    <n v="0.52500000000000002"/>
    <n v="6.218"/>
    <n v="0"/>
    <n v="76"/>
    <s v="BASE DE DATOS"/>
  </r>
  <r>
    <s v="19"/>
    <x v="6"/>
    <s v="SINERS"/>
    <s v="11048994"/>
    <s v="11048994"/>
    <s v="HI"/>
    <s v="G-2"/>
    <s v="S"/>
    <n v="6.3"/>
    <n v="6.3"/>
    <n v="262"/>
    <n v="1035"/>
    <n v="1297"/>
    <n v="0"/>
    <n v="309.38"/>
    <n v="434.62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297"/>
    <n v="1.2969999999999999"/>
    <m/>
    <n v="0.52500000000000002"/>
    <n v="0.52500000000000002"/>
    <n v="6.218"/>
    <n v="0"/>
    <n v="76"/>
    <s v="BASE DE DATOS"/>
  </r>
  <r>
    <s v="19"/>
    <x v="6"/>
    <s v="SINERS"/>
    <s v="11048995"/>
    <s v="11048995"/>
    <s v="HI"/>
    <s v="G-1"/>
    <s v="S"/>
    <n v="8.1999999999999993"/>
    <n v="7.8"/>
    <n v="690.5"/>
    <n v="2844.3"/>
    <n v="3534.8"/>
    <n v="0"/>
    <n v="552.63"/>
    <n v="191.37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534.8"/>
    <n v="3.5348000000000002"/>
    <m/>
    <n v="0.68333333333333324"/>
    <n v="0.65"/>
    <n v="7.5069999999999997"/>
    <n v="0"/>
    <n v="76"/>
    <s v="BASE DE DATOS"/>
  </r>
  <r>
    <s v="19"/>
    <x v="6"/>
    <s v="SINERS"/>
    <s v="11048995"/>
    <s v="11048995"/>
    <s v="HI"/>
    <s v="G-2"/>
    <s v="S"/>
    <n v="8.1999999999999993"/>
    <n v="7.8"/>
    <n v="730.6"/>
    <n v="2995.6"/>
    <n v="3726.2"/>
    <n v="0"/>
    <n v="559.28"/>
    <n v="184.72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3726.2"/>
    <n v="3.7262"/>
    <m/>
    <n v="0.68333333333333324"/>
    <n v="0.65"/>
    <n v="7.5069999999999997"/>
    <n v="0"/>
    <n v="76"/>
    <s v="BASE DE DATOS"/>
  </r>
  <r>
    <s v="19"/>
    <x v="6"/>
    <s v="SINERS"/>
    <s v="11048996"/>
    <s v="11048996"/>
    <s v="HI"/>
    <s v="G-1"/>
    <s v="S"/>
    <n v="5.0999999999999996"/>
    <n v="5"/>
    <n v="312"/>
    <n v="1475"/>
    <n v="1787"/>
    <n v="0"/>
    <n v="543.29999999999995"/>
    <n v="200.7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787"/>
    <n v="1.7869999999999999"/>
    <m/>
    <n v="0.42499999999999999"/>
    <n v="0.41666666666666669"/>
    <n v="8.6809999999999992"/>
    <n v="0"/>
    <n v="76"/>
    <s v="BASE DE DATOS"/>
  </r>
  <r>
    <s v="19"/>
    <x v="6"/>
    <s v="SINERS"/>
    <s v="11048996"/>
    <s v="11048996"/>
    <s v="HI"/>
    <s v="G-2"/>
    <s v="S"/>
    <n v="5.0999999999999996"/>
    <n v="5"/>
    <n v="261"/>
    <n v="1193"/>
    <n v="1454"/>
    <n v="0"/>
    <n v="534"/>
    <n v="210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454"/>
    <n v="1.454"/>
    <m/>
    <n v="0.42499999999999999"/>
    <n v="0.41666666666666669"/>
    <n v="8.6809999999999992"/>
    <n v="0"/>
    <n v="76"/>
    <s v="BASE DE DATOS"/>
  </r>
  <r>
    <s v="19"/>
    <x v="6"/>
    <s v="SINERS"/>
    <s v="11048997"/>
    <s v="11048997"/>
    <s v="HI"/>
    <s v="G-1"/>
    <s v="S"/>
    <n v="10"/>
    <n v="10"/>
    <n v="1150.9949999999999"/>
    <n v="5223.9279999999999"/>
    <n v="6374.9229999999998"/>
    <n v="0"/>
    <n v="744"/>
    <n v="0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374.9229999999998"/>
    <n v="6.3749229999999999"/>
    <m/>
    <n v="0.83333333333333337"/>
    <n v="0.83333333333333337"/>
    <n v="20.376000000000001"/>
    <n v="0"/>
    <n v="76"/>
    <s v="BASE DE DATOS"/>
  </r>
  <r>
    <s v="19"/>
    <x v="6"/>
    <s v="SINERS"/>
    <s v="11048997"/>
    <s v="11048997"/>
    <s v="HI"/>
    <s v="G-2"/>
    <s v="S"/>
    <n v="10"/>
    <n v="10"/>
    <n v="1151.2529999999999"/>
    <n v="5201.8509999999997"/>
    <n v="6353.1040000000003"/>
    <n v="0"/>
    <n v="743.86"/>
    <n v="0.14000000000000001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353.1040000000003"/>
    <n v="6.3531040000000001"/>
    <m/>
    <n v="0.83333333333333337"/>
    <n v="0.83333333333333337"/>
    <n v="20.376000000000001"/>
    <n v="-9.0949470177292824E-13"/>
    <n v="76"/>
    <s v="BASE DE DATOS"/>
  </r>
  <r>
    <s v="19"/>
    <x v="6"/>
    <s v="CHTING"/>
    <s v="18169608"/>
    <s v="18169608"/>
    <s v="HI"/>
    <s v="Allis Charner 1-4"/>
    <s v="S"/>
    <n v="1.65"/>
    <n v="1.2"/>
    <n v="168.054"/>
    <n v="590.07600000000002"/>
    <n v="758.13"/>
    <n v="18.66"/>
    <n v="698.16"/>
    <n v="3.18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58.13"/>
    <n v="0.75812999999999997"/>
    <m/>
    <n v="0.13749999999999998"/>
    <n v="9.9999999999999992E-2"/>
    <n v="1.0980000000000001"/>
    <n v="0"/>
    <n v="14"/>
    <s v="BASE DE DATOS"/>
  </r>
  <r>
    <s v="19"/>
    <x v="6"/>
    <s v="ELSM"/>
    <s v="41030894"/>
    <s v="41030894"/>
    <s v="HI"/>
    <s v="DRESS 1"/>
    <s v="N"/>
    <n v="0.11"/>
    <n v="0"/>
    <n v="0"/>
    <n v="0"/>
    <n v="0"/>
    <n v="0"/>
    <n v="0"/>
    <n v="744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7499999999999999E-3"/>
    <n v="0.17599999999999999"/>
    <n v="0"/>
    <n v="19"/>
    <s v="BASE DE DATOS"/>
  </r>
  <r>
    <s v="19"/>
    <x v="6"/>
    <s v="ELSM"/>
    <s v="41030894"/>
    <s v="41030894"/>
    <s v="HI"/>
    <s v="DRESS 2"/>
    <s v="S"/>
    <n v="0.11"/>
    <n v="9.1999999999999998E-2"/>
    <n v="13.472"/>
    <n v="51.192999999999998"/>
    <n v="64.665000000000006"/>
    <n v="4"/>
    <n v="732"/>
    <n v="12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64.665000000000006"/>
    <n v="6.4665E-2"/>
    <m/>
    <n v="9.1666666666666667E-3"/>
    <n v="7.6666666666666662E-3"/>
    <n v="0.17599999999999999"/>
    <n v="-1.4210854715202004E-14"/>
    <n v="19"/>
    <s v="BASE DE DATOS"/>
  </r>
  <r>
    <s v="19"/>
    <x v="7"/>
    <s v="VILLAC"/>
    <s v="00300344"/>
    <s v="00300344"/>
    <s v="HI"/>
    <s v="G-1"/>
    <s v="S"/>
    <n v="1.67"/>
    <n v="1.0629999999999999"/>
    <n v="76.253"/>
    <n v="320.66300000000001"/>
    <n v="396.916"/>
    <n v="102.75"/>
    <n v="614.35"/>
    <n v="2.9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396.916"/>
    <n v="0.39691599999999999"/>
    <m/>
    <n v="0.13916666666666666"/>
    <n v="9.4083333333333338E-2"/>
    <n v="1.462"/>
    <n v="0"/>
    <n v="15"/>
    <s v="BASE DE DATOS"/>
  </r>
  <r>
    <s v="19"/>
    <x v="7"/>
    <s v="ELSM"/>
    <s v="41030894"/>
    <s v="41030894"/>
    <s v="HI"/>
    <s v="DRESS 1"/>
    <s v="N"/>
    <n v="0.11"/>
    <n v="0"/>
    <n v="0"/>
    <n v="0"/>
    <n v="0"/>
    <n v="0"/>
    <n v="0"/>
    <n v="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7499999999999999E-3"/>
    <n v="0.17599999999999999"/>
    <n v="0"/>
    <n v="19"/>
    <s v="BASE DE DATOS"/>
  </r>
  <r>
    <s v="19"/>
    <x v="7"/>
    <s v="ELSM"/>
    <s v="41030894"/>
    <s v="41030894"/>
    <s v="HI"/>
    <s v="DRESS 2"/>
    <s v="S"/>
    <n v="0.11"/>
    <n v="9.1999999999999998E-2"/>
    <n v="12.345000000000001"/>
    <n v="46.908999999999999"/>
    <n v="59.253999999999998"/>
    <n v="4"/>
    <n v="711"/>
    <n v="33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59.253999999999998"/>
    <n v="5.9254000000000001E-2"/>
    <m/>
    <n v="9.1666666666666667E-3"/>
    <n v="7.6666666666666662E-3"/>
    <n v="0.17599999999999999"/>
    <n v="0"/>
    <n v="19"/>
    <s v="BASE DE DATOS"/>
  </r>
  <r>
    <s v="19"/>
    <x v="7"/>
    <s v="EGEPSA"/>
    <s v="41071696"/>
    <s v="41071696"/>
    <s v="HI"/>
    <s v="Grupo 1"/>
    <s v="S"/>
    <n v="0.3"/>
    <n v="0.29299999999999998"/>
    <n v="34.92"/>
    <n v="160.56"/>
    <n v="195.48"/>
    <n v="0"/>
    <n v="724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95.48"/>
    <n v="0.19547999999999999"/>
    <m/>
    <n v="2.4999999999999998E-2"/>
    <n v="2.1916666666666668E-2"/>
    <n v="0.53700000000000003"/>
    <n v="2.8421709430404007E-14"/>
    <n v="31"/>
    <s v="BASE DE DATOS"/>
  </r>
  <r>
    <s v="19"/>
    <x v="7"/>
    <s v="EGEPSA"/>
    <s v="41071696"/>
    <s v="41071696"/>
    <s v="HI"/>
    <s v="Grupo 2"/>
    <s v="N"/>
    <n v="0.3"/>
    <n v="0"/>
    <n v="0"/>
    <n v="0"/>
    <n v="0"/>
    <n v="0"/>
    <n v="0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0"/>
    <n v="0"/>
    <m/>
    <n v="2.4999999999999998E-2"/>
    <n v="2.0750000000000001E-2"/>
    <n v="0.53700000000000003"/>
    <n v="0"/>
    <n v="31"/>
    <s v="BASE DE DATOS"/>
  </r>
  <r>
    <s v="19"/>
    <x v="7"/>
    <s v="EILHIC"/>
    <s v="53200504"/>
    <s v="53200504"/>
    <s v="HI"/>
    <s v="G1"/>
    <s v="S"/>
    <n v="0.73399999999999999"/>
    <n v="0.24299999999999999"/>
    <n v="39.715000000000003"/>
    <n v="138.39599999999999"/>
    <n v="178.11099999999999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78.11099999999999"/>
    <n v="0.17811099999999999"/>
    <m/>
    <n v="6.1166666666666668E-2"/>
    <n v="2.0416666666666666E-2"/>
    <n v="0.436"/>
    <n v="0"/>
    <n v="40"/>
    <s v="BASE DE DATOS"/>
  </r>
  <r>
    <s v="19"/>
    <x v="7"/>
    <s v="EILHIC"/>
    <s v="53200604"/>
    <s v="53200604"/>
    <s v="HI"/>
    <s v="G1"/>
    <s v="S"/>
    <n v="0.85"/>
    <n v="0.31900000000000001"/>
    <n v="46.01"/>
    <n v="15.044"/>
    <n v="61.054000000000002"/>
    <n v="0"/>
    <n v="191.2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61.054000000000002"/>
    <n v="6.1054000000000004E-2"/>
    <m/>
    <n v="7.0833333333333331E-2"/>
    <n v="2.4083333333333332E-2"/>
    <n v="0.54400000000000004"/>
    <n v="0"/>
    <n v="40"/>
    <s v="BASE DE DATOS"/>
  </r>
  <r>
    <s v="19"/>
    <x v="7"/>
    <s v="EILHIC"/>
    <s v="53200604"/>
    <s v="53200604"/>
    <s v="HI"/>
    <s v="G2"/>
    <s v="S"/>
    <n v="0.32"/>
    <n v="0.19400000000000001"/>
    <n v="0.01"/>
    <n v="110.82299999999999"/>
    <n v="110.833"/>
    <n v="0"/>
    <n v="571.7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10.833"/>
    <n v="0.110833"/>
    <m/>
    <n v="2.6666666666666668E-2"/>
    <n v="1.025E-2"/>
    <n v="0.54400000000000004"/>
    <n v="0"/>
    <n v="40"/>
    <s v="BASE DE DATOS"/>
  </r>
  <r>
    <s v="19"/>
    <x v="7"/>
    <s v="ELC"/>
    <s v="31007793"/>
    <s v="31007793"/>
    <s v="HI"/>
    <s v="G-1"/>
    <s v="S"/>
    <n v="0.63"/>
    <n v="0.56100000000000005"/>
    <n v="0"/>
    <n v="0"/>
    <n v="0"/>
    <n v="0"/>
    <n v="0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0"/>
    <n v="0"/>
    <m/>
    <n v="5.2499999999999998E-2"/>
    <n v="4.6750000000000007E-2"/>
    <n v="0.92200000000000004"/>
    <n v="0"/>
    <n v="25"/>
    <s v="BASE DE DATOS"/>
  </r>
  <r>
    <s v="19"/>
    <x v="7"/>
    <s v="ELC"/>
    <s v="31007793"/>
    <s v="31007793"/>
    <s v="HI"/>
    <s v="G-2"/>
    <s v="S"/>
    <n v="0.63"/>
    <n v="0.56100000000000005"/>
    <n v="76.331999999999994"/>
    <n v="280.834"/>
    <n v="357.166"/>
    <n v="0"/>
    <n v="720.3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57.166"/>
    <n v="0.35716599999999998"/>
    <m/>
    <n v="5.2499999999999998E-2"/>
    <n v="4.6750000000000007E-2"/>
    <n v="0.92200000000000004"/>
    <n v="0"/>
    <n v="25"/>
    <s v="BASE DE DATOS"/>
  </r>
  <r>
    <s v="19"/>
    <x v="7"/>
    <s v="ELC"/>
    <s v="31007893"/>
    <s v="31007893"/>
    <s v="HI"/>
    <s v="G-1"/>
    <s v="S"/>
    <n v="0.52"/>
    <n v="0.46"/>
    <n v="45.219000000000001"/>
    <n v="174.047"/>
    <n v="219.26599999999999"/>
    <n v="0"/>
    <n v="725.57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19.26599999999999"/>
    <n v="0.21926599999999999"/>
    <m/>
    <n v="4.3333333333333335E-2"/>
    <n v="3.8333333333333337E-2"/>
    <n v="1"/>
    <n v="0"/>
    <n v="25"/>
    <s v="BASE DE DATOS"/>
  </r>
  <r>
    <s v="19"/>
    <x v="7"/>
    <s v="ELC"/>
    <s v="31007893"/>
    <s v="31007893"/>
    <s v="HI"/>
    <s v="G-2"/>
    <s v="S"/>
    <n v="0.52"/>
    <n v="0.46"/>
    <n v="61.563000000000002"/>
    <n v="230.01300000000001"/>
    <n v="291.57600000000002"/>
    <n v="0"/>
    <n v="726.08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91.57600000000002"/>
    <n v="0.291576"/>
    <m/>
    <n v="4.3333333333333335E-2"/>
    <n v="3.8333333333333337E-2"/>
    <n v="1"/>
    <n v="0"/>
    <n v="25"/>
    <s v="BASE DE DATOS"/>
  </r>
  <r>
    <s v="19"/>
    <x v="7"/>
    <s v="ELC"/>
    <s v="31007993"/>
    <s v="31007993"/>
    <s v="HI"/>
    <s v="G-1"/>
    <s v="S"/>
    <n v="0.25"/>
    <n v="0.25"/>
    <n v="13.544"/>
    <n v="50.255000000000003"/>
    <n v="63.798999999999999"/>
    <n v="0"/>
    <n v="742.82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63.798999999999999"/>
    <n v="6.3798999999999995E-2"/>
    <m/>
    <n v="2.0833333333333332E-2"/>
    <n v="2.0833333333333332E-2"/>
    <n v="0.26100000000000001"/>
    <n v="7.1054273576010019E-15"/>
    <n v="25"/>
    <s v="BASE DE DATOS"/>
  </r>
  <r>
    <s v="19"/>
    <x v="7"/>
    <s v="ELC"/>
    <s v="31008493"/>
    <s v="31008493"/>
    <s v="HI"/>
    <s v="G-1"/>
    <s v="S"/>
    <n v="1.92"/>
    <n v="1.675"/>
    <n v="0"/>
    <n v="20.423999999999999"/>
    <n v="20.423999999999999"/>
    <n v="0"/>
    <n v="17.579999999999998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20.423999999999999"/>
    <n v="2.0424000000000001E-2"/>
    <m/>
    <n v="0.16"/>
    <n v="0.13958333333333334"/>
    <n v="2.84"/>
    <n v="0"/>
    <n v="25"/>
    <s v="BASE DE DATOS"/>
  </r>
  <r>
    <s v="19"/>
    <x v="7"/>
    <s v="ELC"/>
    <s v="31008493"/>
    <s v="31008493"/>
    <s v="HI"/>
    <s v="G-2"/>
    <s v="S"/>
    <n v="1.92"/>
    <n v="1.675"/>
    <n v="186.34100000000001"/>
    <n v="676.71100000000001"/>
    <n v="863.05200000000002"/>
    <n v="0"/>
    <n v="726.5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863.05200000000002"/>
    <n v="0.86305200000000004"/>
    <m/>
    <n v="0.16"/>
    <n v="0.13958333333333334"/>
    <n v="2.84"/>
    <n v="0"/>
    <n v="25"/>
    <s v="BASE DE DATOS"/>
  </r>
  <r>
    <s v="19"/>
    <x v="7"/>
    <s v="ELC"/>
    <s v="31008893"/>
    <s v="31008893"/>
    <s v="HI"/>
    <s v="G-1"/>
    <s v="S"/>
    <n v="1.46"/>
    <n v="1.34"/>
    <n v="124.151"/>
    <n v="472.69900000000001"/>
    <n v="596.85"/>
    <n v="0"/>
    <n v="744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596.85"/>
    <n v="0.59684999999999999"/>
    <m/>
    <n v="0.12166666666666666"/>
    <n v="0.11166666666666668"/>
    <n v="1.331"/>
    <n v="0"/>
    <n v="25"/>
    <s v="BASE DE DATOS"/>
  </r>
  <r>
    <s v="19"/>
    <x v="7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7"/>
    <s v="ELC"/>
    <s v="31009293"/>
    <s v="31009293"/>
    <s v="HI"/>
    <s v="G-2"/>
    <s v="S"/>
    <n v="0.28000000000000003"/>
    <n v="0.28000000000000003"/>
    <n v="30.254999999999999"/>
    <n v="111.375"/>
    <n v="141.63"/>
    <n v="0"/>
    <n v="644.70000000000005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141.63"/>
    <n v="0.14163000000000001"/>
    <m/>
    <n v="2.3333333333333334E-2"/>
    <n v="2.3333333333333334E-2"/>
    <n v="0.25600000000000001"/>
    <n v="0"/>
    <n v="25"/>
    <s v="BASE DE DATOS"/>
  </r>
  <r>
    <s v="19"/>
    <x v="7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7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7"/>
    <s v="ELC"/>
    <s v="31036294"/>
    <s v="31036294"/>
    <s v="HI"/>
    <s v="G-1"/>
    <s v="S"/>
    <n v="0.45"/>
    <n v="0.45"/>
    <n v="67.058999999999997"/>
    <n v="254.82300000000001"/>
    <n v="321.88200000000001"/>
    <n v="0"/>
    <n v="744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21.88200000000001"/>
    <n v="0.321882"/>
    <m/>
    <n v="3.7499999999999999E-2"/>
    <n v="3.7499999999999999E-2"/>
    <n v="0.89300000000000002"/>
    <n v="0"/>
    <n v="25"/>
    <s v="BASE DE DATOS"/>
  </r>
  <r>
    <s v="19"/>
    <x v="7"/>
    <s v="ELC"/>
    <s v="31036294"/>
    <s v="31036294"/>
    <s v="HI"/>
    <s v="G-2"/>
    <s v="S"/>
    <n v="0.45"/>
    <n v="0.45"/>
    <n v="67.058999999999997"/>
    <n v="254.82300000000001"/>
    <n v="321.88200000000001"/>
    <n v="0"/>
    <n v="744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21.88200000000001"/>
    <n v="0.321882"/>
    <m/>
    <n v="3.7499999999999999E-2"/>
    <n v="3.7499999999999999E-2"/>
    <n v="0.89300000000000002"/>
    <n v="0"/>
    <n v="25"/>
    <s v="BASE DE DATOS"/>
  </r>
  <r>
    <s v="19"/>
    <x v="7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7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7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7"/>
    <s v="ELC"/>
    <s v="41114801"/>
    <s v="41114801"/>
    <s v="HI"/>
    <s v="G-1"/>
    <s v="S"/>
    <n v="0.09"/>
    <n v="5.7000000000000002E-2"/>
    <n v="12.038"/>
    <n v="45.981999999999999"/>
    <n v="58.02"/>
    <n v="0"/>
    <n v="743.72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58.02"/>
    <n v="5.8020000000000002E-2"/>
    <m/>
    <n v="7.4999999999999997E-3"/>
    <n v="4.7499999999999999E-3"/>
    <n v="0.253"/>
    <n v="-7.1054273576010019E-15"/>
    <n v="25"/>
    <s v="BASE DE DATOS"/>
  </r>
  <r>
    <s v="19"/>
    <x v="7"/>
    <s v="ELC"/>
    <s v="41114801"/>
    <s v="41114801"/>
    <s v="HI"/>
    <s v="G-2"/>
    <s v="S"/>
    <n v="0.09"/>
    <n v="5.7000000000000002E-2"/>
    <n v="0"/>
    <n v="0"/>
    <n v="0"/>
    <n v="0"/>
    <n v="0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7"/>
    <s v="ELC"/>
    <s v="41114801"/>
    <s v="41114801"/>
    <s v="HI"/>
    <s v="G-3"/>
    <s v="S"/>
    <n v="0.1"/>
    <n v="9.8000000000000004E-2"/>
    <n v="13.362"/>
    <n v="51.067999999999998"/>
    <n v="64.430000000000007"/>
    <n v="0"/>
    <n v="743.67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64.430000000000007"/>
    <n v="6.4430000000000001E-2"/>
    <m/>
    <n v="8.3333333333333332E-3"/>
    <n v="8.1666666666666676E-3"/>
    <n v="0.253"/>
    <n v="-1.4210854715202004E-14"/>
    <n v="25"/>
    <s v="BASE DE DATOS"/>
  </r>
  <r>
    <s v="19"/>
    <x v="7"/>
    <s v="ELC"/>
    <s v="51000996"/>
    <s v="51000996"/>
    <s v="HI"/>
    <s v="G-1"/>
    <s v="S"/>
    <n v="0.91200000000000003"/>
    <n v="0.79"/>
    <n v="26.225999999999999"/>
    <n v="92.742999999999995"/>
    <n v="118.96899999999999"/>
    <n v="0"/>
    <n v="409.08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118.96899999999999"/>
    <n v="0.11896899999999999"/>
    <m/>
    <n v="7.5999999999999998E-2"/>
    <n v="6.5833333333333341E-2"/>
    <n v="0.83599999999999997"/>
    <n v="0"/>
    <n v="25"/>
    <s v="BASE DE DATOS"/>
  </r>
  <r>
    <s v="19"/>
    <x v="7"/>
    <s v="ELC"/>
    <s v="51000996"/>
    <s v="51000996"/>
    <s v="HI"/>
    <s v="G-2"/>
    <s v="S"/>
    <n v="0.91200000000000003"/>
    <n v="0.79"/>
    <n v="14.587999999999999"/>
    <n v="53.076000000000001"/>
    <n v="67.664000000000001"/>
    <n v="0"/>
    <n v="259.23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67.664000000000001"/>
    <n v="6.7664000000000002E-2"/>
    <m/>
    <n v="7.5999999999999998E-2"/>
    <n v="6.5833333333333341E-2"/>
    <n v="0.83599999999999997"/>
    <n v="0"/>
    <n v="25"/>
    <s v="BASE DE DATOS"/>
  </r>
  <r>
    <s v="19"/>
    <x v="7"/>
    <s v="ELC"/>
    <s v="51010097"/>
    <s v="51010097"/>
    <s v="HI"/>
    <s v="G-1"/>
    <s v="S"/>
    <n v="1.6"/>
    <n v="1.6"/>
    <n v="131.102"/>
    <n v="509.12900000000002"/>
    <n v="640.23099999999999"/>
    <n v="0"/>
    <n v="456.43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640.23099999999999"/>
    <n v="0.64023099999999999"/>
    <m/>
    <n v="0.13333333333333333"/>
    <n v="0.13333333333333333"/>
    <n v="6.4489999999999998"/>
    <n v="0"/>
    <n v="25"/>
    <s v="BASE DE DATOS"/>
  </r>
  <r>
    <s v="19"/>
    <x v="7"/>
    <s v="ELC"/>
    <s v="51010097"/>
    <s v="51010097"/>
    <s v="HI"/>
    <s v="G-2"/>
    <s v="S"/>
    <n v="1.6"/>
    <n v="1.6"/>
    <n v="145.77099999999999"/>
    <n v="555.57100000000003"/>
    <n v="701.34199999999998"/>
    <n v="0"/>
    <n v="456.7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701.34199999999998"/>
    <n v="0.70134200000000002"/>
    <m/>
    <n v="0.13333333333333333"/>
    <n v="0.13333333333333333"/>
    <n v="6.4489999999999998"/>
    <n v="0"/>
    <n v="25"/>
    <s v="BASE DE DATOS"/>
  </r>
  <r>
    <s v="19"/>
    <x v="7"/>
    <s v="ELC"/>
    <s v="51010097"/>
    <s v="51010097"/>
    <s v="HI"/>
    <s v="G-3"/>
    <s v="S"/>
    <n v="2"/>
    <n v="2"/>
    <n v="27.535"/>
    <n v="111.812"/>
    <n v="139.34700000000001"/>
    <n v="0"/>
    <n v="277.48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39.34700000000001"/>
    <n v="0.139347"/>
    <m/>
    <n v="0.16666666666666666"/>
    <n v="0.16666666666666666"/>
    <n v="6.4489999999999998"/>
    <n v="0"/>
    <n v="25"/>
    <s v="BASE DE DATOS"/>
  </r>
  <r>
    <s v="19"/>
    <x v="7"/>
    <s v="ELC"/>
    <s v="51010097"/>
    <s v="51010097"/>
    <s v="HI"/>
    <s v="G-4"/>
    <s v="S"/>
    <n v="2"/>
    <n v="2"/>
    <n v="29.690999999999999"/>
    <n v="89.403999999999996"/>
    <n v="119.095"/>
    <n v="0"/>
    <n v="196.22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9.095"/>
    <n v="0.11909499999999999"/>
    <m/>
    <n v="0.16666666666666666"/>
    <n v="0.16666666666666666"/>
    <n v="6.4489999999999998"/>
    <n v="0"/>
    <n v="25"/>
    <s v="BASE DE DATOS"/>
  </r>
  <r>
    <s v="19"/>
    <x v="7"/>
    <s v="ELC"/>
    <s v="51010797"/>
    <s v="51010797"/>
    <s v="HI"/>
    <s v="G-1"/>
    <s v="S"/>
    <n v="0.76800000000000002"/>
    <n v="0.59499999999999997"/>
    <n v="96.447000000000003"/>
    <n v="358.80099999999999"/>
    <n v="455.24799999999999"/>
    <n v="0"/>
    <n v="732.1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455.24799999999999"/>
    <n v="0.45524799999999999"/>
    <m/>
    <n v="6.4000000000000001E-2"/>
    <n v="4.9583333333333333E-2"/>
    <n v="1.4690000000000001"/>
    <n v="0"/>
    <n v="25"/>
    <s v="BASE DE DATOS"/>
  </r>
  <r>
    <s v="19"/>
    <x v="7"/>
    <s v="ELC"/>
    <s v="51010797"/>
    <s v="51010797"/>
    <s v="HI"/>
    <s v="G-2"/>
    <s v="S"/>
    <n v="0.76800000000000002"/>
    <n v="0.59499999999999997"/>
    <n v="61.360999999999997"/>
    <n v="223.35900000000001"/>
    <n v="284.72000000000003"/>
    <n v="0"/>
    <n v="516.83000000000004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284.72000000000003"/>
    <n v="0.28472000000000003"/>
    <m/>
    <n v="6.4000000000000001E-2"/>
    <n v="4.9583333333333333E-2"/>
    <n v="1.4690000000000001"/>
    <n v="0"/>
    <n v="25"/>
    <s v="BASE DE DATOS"/>
  </r>
  <r>
    <s v="19"/>
    <x v="7"/>
    <s v="ELC"/>
    <s v="PP000194"/>
    <s v="PP000194"/>
    <s v="HI"/>
    <s v="G-1"/>
    <s v="S"/>
    <n v="0.22"/>
    <n v="0.22"/>
    <n v="18.741"/>
    <n v="38.381"/>
    <n v="57.122"/>
    <n v="0"/>
    <n v="455.9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57.122"/>
    <n v="5.7121999999999999E-2"/>
    <m/>
    <n v="1.8333333333333333E-2"/>
    <n v="1.8333333333333333E-2"/>
    <n v="0.19600000000000001"/>
    <n v="0"/>
    <n v="25"/>
    <s v="BASE DE DATOS"/>
  </r>
  <r>
    <s v="19"/>
    <x v="7"/>
    <s v="ELC"/>
    <s v="PP000694"/>
    <s v="PP000694"/>
    <s v="HI"/>
    <s v="G-1"/>
    <s v="S"/>
    <n v="0.11"/>
    <n v="0.11"/>
    <n v="12.414"/>
    <n v="26.109000000000002"/>
    <n v="38.523000000000003"/>
    <n v="0"/>
    <n v="448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38.523000000000003"/>
    <n v="3.8523000000000002E-2"/>
    <m/>
    <n v="9.1666666666666667E-3"/>
    <n v="9.1666666666666667E-3"/>
    <n v="0.186"/>
    <n v="0"/>
    <n v="25"/>
    <s v="BASE DE DATOS"/>
  </r>
  <r>
    <s v="19"/>
    <x v="7"/>
    <s v="ELC"/>
    <s v="PP000694"/>
    <s v="PP000694"/>
    <s v="HI"/>
    <s v="G-2"/>
    <s v="S"/>
    <n v="0.11"/>
    <n v="0.11"/>
    <n v="14.364000000000001"/>
    <n v="31.138999999999999"/>
    <n v="45.503"/>
    <n v="0"/>
    <n v="469.87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45.503"/>
    <n v="4.5503000000000002E-2"/>
    <m/>
    <n v="9.1666666666666667E-3"/>
    <n v="9.1666666666666667E-3"/>
    <n v="0.186"/>
    <n v="0"/>
    <n v="25"/>
    <s v="BASE DE DATOS"/>
  </r>
  <r>
    <s v="19"/>
    <x v="7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7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7"/>
    <s v="ELOR"/>
    <s v="41027393"/>
    <s v="41027393"/>
    <s v="HI"/>
    <s v="T-1"/>
    <s v="S"/>
    <n v="0.2"/>
    <n v="0.18"/>
    <n v="21.99"/>
    <n v="99.492999999999995"/>
    <n v="121.483"/>
    <n v="0"/>
    <n v="700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1.483"/>
    <n v="0.12148300000000001"/>
    <m/>
    <n v="1.6666666666666666E-2"/>
    <n v="1.4999999999999999E-2"/>
    <n v="0.376"/>
    <n v="-1.4210854715202004E-14"/>
    <n v="20"/>
    <s v="BASE DE DATOS"/>
  </r>
  <r>
    <s v="19"/>
    <x v="7"/>
    <s v="ELOR"/>
    <s v="41027393"/>
    <s v="41027393"/>
    <s v="HI"/>
    <s v="T-2"/>
    <s v="S"/>
    <n v="0.2"/>
    <n v="0.18"/>
    <n v="23"/>
    <n v="105.798"/>
    <n v="128.798"/>
    <n v="0"/>
    <n v="737.35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8.798"/>
    <n v="0.128798"/>
    <m/>
    <n v="1.6666666666666666E-2"/>
    <n v="1.4999999999999999E-2"/>
    <n v="0.376"/>
    <n v="0"/>
    <n v="20"/>
    <s v="BASE DE DATOS"/>
  </r>
  <r>
    <s v="19"/>
    <x v="7"/>
    <s v="ELOR"/>
    <s v="31077997"/>
    <s v="31077997"/>
    <s v="HI"/>
    <s v="Turbina 1"/>
    <s v="S"/>
    <n v="1.2529999999999999"/>
    <n v="1.1499999999999999"/>
    <n v="123.688"/>
    <n v="512.08299999999997"/>
    <n v="635.77099999999996"/>
    <n v="0.9"/>
    <n v="743.1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35.77099999999996"/>
    <n v="0.63577099999999998"/>
    <m/>
    <n v="0.10441666666666666"/>
    <n v="9.5833333333333326E-2"/>
    <n v="4.4630000000000001"/>
    <n v="0"/>
    <n v="20"/>
    <s v="BASE DE DATOS"/>
  </r>
  <r>
    <s v="19"/>
    <x v="7"/>
    <s v="ELOR"/>
    <s v="31077997"/>
    <s v="31077997"/>
    <s v="HI"/>
    <s v="Turbina 2"/>
    <s v="S"/>
    <n v="1.2529999999999999"/>
    <n v="1.1499999999999999"/>
    <n v="124.574"/>
    <n v="501.68799999999999"/>
    <n v="626.26199999999994"/>
    <n v="1.8"/>
    <n v="742.2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26.26199999999994"/>
    <n v="0.62626199999999999"/>
    <m/>
    <n v="0.10441666666666666"/>
    <n v="9.5833333333333326E-2"/>
    <n v="4.4630000000000001"/>
    <n v="0"/>
    <n v="20"/>
    <s v="BASE DE DATOS"/>
  </r>
  <r>
    <s v="19"/>
    <x v="7"/>
    <s v="ELOR"/>
    <s v="31077997"/>
    <s v="31077997"/>
    <s v="HI"/>
    <s v="Turbina 3"/>
    <s v="S"/>
    <n v="1.2529999999999999"/>
    <n v="1.1499999999999999"/>
    <n v="69.965000000000003"/>
    <n v="174.529"/>
    <n v="244.494"/>
    <n v="0"/>
    <n v="80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244.494"/>
    <n v="0.24449399999999999"/>
    <m/>
    <n v="0.10441666666666666"/>
    <n v="9.5833333333333326E-2"/>
    <n v="4.4630000000000001"/>
    <n v="0"/>
    <n v="20"/>
    <s v="BASE DE DATOS"/>
  </r>
  <r>
    <s v="19"/>
    <x v="7"/>
    <s v="ELOR"/>
    <s v="31077997"/>
    <s v="31077997"/>
    <s v="HI"/>
    <s v="Turbina 4"/>
    <s v="S"/>
    <n v="1.2529999999999999"/>
    <n v="1.1499999999999999"/>
    <n v="116.79300000000001"/>
    <n v="509.38799999999998"/>
    <n v="626.18100000000004"/>
    <n v="0"/>
    <n v="0.8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26.18100000000004"/>
    <n v="0.62618099999999999"/>
    <m/>
    <n v="0.10441666666666666"/>
    <n v="9.5833333333333326E-2"/>
    <n v="4.4630000000000001"/>
    <n v="0"/>
    <n v="20"/>
    <s v="BASE DE DATOS"/>
  </r>
  <r>
    <s v="19"/>
    <x v="7"/>
    <s v="ELOR"/>
    <s v="31078697"/>
    <s v="31078697"/>
    <s v="HI"/>
    <s v="Turbina 1"/>
    <s v="N"/>
    <n v="2.8370000000000002"/>
    <n v="0"/>
    <n v="0"/>
    <n v="0"/>
    <n v="0"/>
    <n v="0"/>
    <n v="0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0"/>
    <n v="0"/>
    <m/>
    <n v="0.23641666666666669"/>
    <n v="0.21666666666666667"/>
    <n v="4.3949999999999996"/>
    <n v="0"/>
    <n v="20"/>
    <s v="BASE DE DATOS"/>
  </r>
  <r>
    <s v="19"/>
    <x v="7"/>
    <s v="ELOR"/>
    <s v="31078697"/>
    <s v="31078697"/>
    <s v="HI"/>
    <s v="Turbina 2"/>
    <s v="S"/>
    <n v="2.8370000000000002"/>
    <n v="2.6"/>
    <n v="277.71899999999999"/>
    <n v="1313.011"/>
    <n v="1590.73"/>
    <n v="0"/>
    <n v="744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90.73"/>
    <n v="1.59073"/>
    <m/>
    <n v="0.23641666666666669"/>
    <n v="0.21666666666666667"/>
    <n v="4.3949999999999996"/>
    <n v="0"/>
    <n v="20"/>
    <s v="BASE DE DATOS"/>
  </r>
  <r>
    <s v="19"/>
    <x v="7"/>
    <s v="ELOR"/>
    <s v="31078897"/>
    <s v="31078897"/>
    <s v="HI"/>
    <s v="Turbina 1"/>
    <s v="S"/>
    <n v="1.59"/>
    <n v="1.45"/>
    <n v="144.32900000000001"/>
    <n v="396.09800000000001"/>
    <n v="540.42700000000002"/>
    <n v="0"/>
    <n v="729.77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540.42700000000002"/>
    <n v="0.54042699999999999"/>
    <m/>
    <n v="0.13250000000000001"/>
    <n v="0.12083333333333333"/>
    <n v="2.6850000000000001"/>
    <n v="0"/>
    <n v="20"/>
    <s v="BASE DE DATOS"/>
  </r>
  <r>
    <s v="19"/>
    <x v="7"/>
    <s v="ELOR"/>
    <s v="31078897"/>
    <s v="31078897"/>
    <s v="HI"/>
    <s v="Turbina 2"/>
    <s v="S"/>
    <n v="1.59"/>
    <n v="1.45"/>
    <n v="159.68199999999999"/>
    <n v="725.59400000000005"/>
    <n v="885.27599999999995"/>
    <n v="0"/>
    <n v="708.84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885.27599999999995"/>
    <n v="0.88527599999999995"/>
    <m/>
    <n v="0.13250000000000001"/>
    <n v="0.12083333333333333"/>
    <n v="2.6850000000000001"/>
    <n v="1.1368683772161603E-13"/>
    <n v="20"/>
    <s v="BASE DE DATOS"/>
  </r>
  <r>
    <s v="19"/>
    <x v="7"/>
    <s v="ELOR"/>
    <s v="51017302"/>
    <s v="51017302"/>
    <s v="HI"/>
    <s v="Turbina 1"/>
    <s v="S"/>
    <n v="1.4379999999999999"/>
    <n v="1.4"/>
    <n v="152.88900000000001"/>
    <n v="557.654"/>
    <n v="710.54300000000001"/>
    <n v="0"/>
    <n v="703.4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10.54300000000001"/>
    <n v="0.71054300000000004"/>
    <m/>
    <n v="0.15977777777777777"/>
    <n v="0.15555555555555556"/>
    <n v="2.2429999999999999"/>
    <n v="0"/>
    <n v="20"/>
    <s v="BASE DE DATOS"/>
  </r>
  <r>
    <s v="19"/>
    <x v="7"/>
    <s v="ELOR"/>
    <s v="51017302"/>
    <s v="51017302"/>
    <s v="HI"/>
    <s v="Turbina 2"/>
    <s v="S"/>
    <n v="1.4379999999999999"/>
    <n v="1.4"/>
    <n v="88.587999999999994"/>
    <n v="283.76499999999999"/>
    <n v="372.35300000000001"/>
    <n v="0"/>
    <n v="340.04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372.35300000000001"/>
    <n v="0.37235299999999999"/>
    <m/>
    <n v="0.17974999999999999"/>
    <n v="0.17499999999999999"/>
    <n v="2.2429999999999999"/>
    <n v="-5.6843418860808015E-14"/>
    <n v="20"/>
    <s v="BASE DE DATOS"/>
  </r>
  <r>
    <s v="19"/>
    <x v="7"/>
    <s v="ELOR"/>
    <s v="31024193"/>
    <s v="31024193"/>
    <s v="HI"/>
    <s v="1"/>
    <s v="S"/>
    <n v="3.3"/>
    <n v="3.3"/>
    <n v="328.375"/>
    <n v="257.58999999999997"/>
    <n v="585.96500000000003"/>
    <n v="4"/>
    <n v="215.92"/>
    <n v="5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585.96500000000003"/>
    <n v="0.58596500000000007"/>
    <m/>
    <n v="0.27499999999999997"/>
    <n v="0.27499999999999997"/>
    <n v="8.359"/>
    <n v="-1.1368683772161603E-13"/>
    <n v="20"/>
    <s v="BASE DE DATOS"/>
  </r>
  <r>
    <s v="19"/>
    <x v="7"/>
    <s v="ELOR"/>
    <s v="31024193"/>
    <s v="31024193"/>
    <s v="HI"/>
    <s v="2"/>
    <s v="S"/>
    <n v="3.3"/>
    <n v="3.3"/>
    <n v="329.685"/>
    <n v="223.12299999999999"/>
    <n v="552.80799999999999"/>
    <n v="2"/>
    <n v="201.08"/>
    <n v="5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552.80799999999999"/>
    <n v="0.55280799999999997"/>
    <m/>
    <n v="0.27499999999999997"/>
    <n v="0.27499999999999997"/>
    <n v="8.359"/>
    <n v="0"/>
    <n v="20"/>
    <s v="BASE DE DATOS"/>
  </r>
  <r>
    <s v="19"/>
    <x v="7"/>
    <s v="ELOR"/>
    <s v="31024193"/>
    <s v="31024193"/>
    <s v="HI"/>
    <s v="3"/>
    <s v="S"/>
    <n v="2.5"/>
    <n v="2"/>
    <n v="175.12100000000001"/>
    <n v="91.132999999999996"/>
    <n v="266.25400000000002"/>
    <n v="2"/>
    <n v="223.08"/>
    <n v="5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66.25400000000002"/>
    <n v="0.26625400000000005"/>
    <m/>
    <n v="0.20833333333333334"/>
    <n v="0.16666666666666666"/>
    <n v="8.359"/>
    <n v="0"/>
    <n v="20"/>
    <s v="BASE DE DATOS"/>
  </r>
  <r>
    <s v="19"/>
    <x v="7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7"/>
    <s v="ELOR"/>
    <s v="31024293"/>
    <s v="31024293"/>
    <s v="HI"/>
    <s v="G2"/>
    <s v="S"/>
    <n v="0.4"/>
    <n v="0.25"/>
    <n v="38.351999999999997"/>
    <n v="12.316000000000001"/>
    <n v="50.667999999999999"/>
    <n v="5"/>
    <n v="407"/>
    <n v="5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50.667999999999999"/>
    <n v="5.0667999999999998E-2"/>
    <m/>
    <n v="3.6363636363636369E-2"/>
    <n v="2.2727272727272728E-2"/>
    <n v="0.252"/>
    <n v="0"/>
    <n v="20"/>
    <s v="BASE DE DATOS"/>
  </r>
  <r>
    <s v="19"/>
    <x v="7"/>
    <s v="ELPU"/>
    <s v="51015199"/>
    <s v="51015199"/>
    <s v="HI"/>
    <s v="BOVING 1"/>
    <s v="S"/>
    <n v="1.5"/>
    <n v="1.2"/>
    <n v="0"/>
    <n v="0"/>
    <n v="0"/>
    <n v="0"/>
    <n v="0"/>
    <n v="744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9.9999999999999992E-2"/>
    <n v="3.427"/>
    <n v="0"/>
    <n v="21"/>
    <s v="BASE DE DATOS"/>
  </r>
  <r>
    <s v="19"/>
    <x v="7"/>
    <s v="ELPU"/>
    <s v="51015199"/>
    <s v="51015199"/>
    <s v="HI"/>
    <s v="BOVING 2"/>
    <s v="S"/>
    <n v="1.5"/>
    <n v="1.2"/>
    <n v="82.67"/>
    <n v="394.83"/>
    <n v="477.5"/>
    <n v="0"/>
    <n v="725.67"/>
    <n v="18.329999999999998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477.5"/>
    <n v="0.47749999999999998"/>
    <m/>
    <n v="0.125"/>
    <n v="9.9999999999999992E-2"/>
    <n v="3.427"/>
    <n v="0"/>
    <n v="21"/>
    <s v="BASE DE DATOS"/>
  </r>
  <r>
    <s v="19"/>
    <x v="7"/>
    <s v="ELPU"/>
    <s v="51015199"/>
    <s v="51015199"/>
    <s v="HI"/>
    <s v="HYHC"/>
    <s v="S"/>
    <n v="1.5"/>
    <n v="1.29"/>
    <n v="0"/>
    <n v="0"/>
    <n v="0"/>
    <n v="0"/>
    <n v="0"/>
    <n v="744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0.1075"/>
    <n v="3.427"/>
    <n v="0"/>
    <n v="21"/>
    <s v="BASE DE DATOS"/>
  </r>
  <r>
    <s v="19"/>
    <x v="7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7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7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7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7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7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7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7"/>
    <s v="ELNO"/>
    <s v="43038095"/>
    <s v="43038095"/>
    <s v="HI"/>
    <s v="WEIRPUMP-1"/>
    <s v="S"/>
    <n v="0.83"/>
    <n v="0.8"/>
    <n v="99.555999999999997"/>
    <n v="428.09899999999999"/>
    <n v="527.65499999999997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27.65499999999997"/>
    <n v="0.52765499999999999"/>
    <m/>
    <n v="6.9166666666666668E-2"/>
    <n v="6.6666666666666666E-2"/>
    <n v="1.4590000000000001"/>
    <n v="0"/>
    <n v="26"/>
    <s v="BASE DE DATOS"/>
  </r>
  <r>
    <s v="19"/>
    <x v="7"/>
    <s v="ELNO"/>
    <s v="43038095"/>
    <s v="43038095"/>
    <s v="HI"/>
    <s v="WEIRPUMP-2"/>
    <s v="S"/>
    <n v="0.83"/>
    <n v="0.8"/>
    <n v="94.682000000000002"/>
    <n v="428.70299999999997"/>
    <n v="523.38499999999999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23.38499999999999"/>
    <n v="0.52338499999999999"/>
    <m/>
    <n v="6.9166666666666668E-2"/>
    <n v="6.6666666666666666E-2"/>
    <n v="1.4590000000000001"/>
    <n v="0"/>
    <n v="26"/>
    <s v="BASE DE DATOS"/>
  </r>
  <r>
    <s v="19"/>
    <x v="7"/>
    <s v="ELNO"/>
    <s v="43038096"/>
    <s v="43038096"/>
    <s v="HI"/>
    <s v="KUBOTA"/>
    <s v="S"/>
    <n v="0.26"/>
    <n v="0.2"/>
    <n v="9.0630000000000006"/>
    <n v="39.689"/>
    <n v="48.752000000000002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8.752000000000002"/>
    <n v="4.8752000000000004E-2"/>
    <m/>
    <n v="2.1666666666666667E-2"/>
    <n v="1.6666666666666666E-2"/>
    <n v="9.7000000000000003E-2"/>
    <n v="0"/>
    <n v="26"/>
    <s v="BASE DE DATOS"/>
  </r>
  <r>
    <s v="19"/>
    <x v="7"/>
    <s v="ELNO"/>
    <s v="43038096"/>
    <s v="43038096"/>
    <s v="HI"/>
    <s v="KUBOTA-1"/>
    <s v="S"/>
    <n v="0.246"/>
    <n v="0.2"/>
    <n v="14.912000000000001"/>
    <n v="66.704999999999998"/>
    <n v="81.616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81.616"/>
    <n v="8.1615999999999994E-2"/>
    <m/>
    <n v="2.0500000000000001E-2"/>
    <n v="1.6666666666666666E-2"/>
    <n v="9.7000000000000003E-2"/>
    <n v="1.0000000000047748E-3"/>
    <n v="26"/>
    <s v="BASE DE DATOS"/>
  </r>
  <r>
    <s v="19"/>
    <x v="7"/>
    <s v="ASLCHA"/>
    <s v="0001021"/>
    <s v="0001021"/>
    <s v="HI"/>
    <s v="G1"/>
    <s v="S"/>
    <n v="3"/>
    <n v="1.1499999999999999"/>
    <n v="136.68299999999999"/>
    <n v="640.51800000000003"/>
    <n v="777.20100000000002"/>
    <n v="0"/>
    <n v="720"/>
    <n v="0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77.20100000000002"/>
    <n v="0.77720100000000003"/>
    <m/>
    <n v="0.25"/>
    <n v="9.5833333333333326E-2"/>
    <n v="1.214"/>
    <n v="0"/>
    <n v="5"/>
    <s v="BASE DE DATOS"/>
  </r>
  <r>
    <s v="19"/>
    <x v="7"/>
    <s v="SINERS"/>
    <s v="11048994"/>
    <s v="11048994"/>
    <s v="HI"/>
    <s v="G-1"/>
    <s v="S"/>
    <n v="6.3"/>
    <n v="6.3"/>
    <n v="290"/>
    <n v="1327"/>
    <n v="1617"/>
    <n v="0"/>
    <n v="437.27"/>
    <n v="306.73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617"/>
    <n v="1.617"/>
    <m/>
    <n v="0.52500000000000002"/>
    <n v="0.52500000000000002"/>
    <n v="6.218"/>
    <n v="0"/>
    <n v="76"/>
    <s v="BASE DE DATOS"/>
  </r>
  <r>
    <s v="19"/>
    <x v="7"/>
    <s v="SINERS"/>
    <s v="11048994"/>
    <s v="11048994"/>
    <s v="HI"/>
    <s v="G-2"/>
    <s v="S"/>
    <n v="6.3"/>
    <n v="6.3"/>
    <n v="195"/>
    <n v="870"/>
    <n v="1065"/>
    <n v="0"/>
    <n v="293.52"/>
    <n v="450.48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065"/>
    <n v="1.0649999999999999"/>
    <m/>
    <n v="0.52500000000000002"/>
    <n v="0.52500000000000002"/>
    <n v="6.218"/>
    <n v="0"/>
    <n v="76"/>
    <s v="BASE DE DATOS"/>
  </r>
  <r>
    <s v="19"/>
    <x v="7"/>
    <s v="SINERS"/>
    <s v="11048995"/>
    <s v="11048995"/>
    <s v="HI"/>
    <s v="G-1"/>
    <s v="S"/>
    <n v="8.1999999999999993"/>
    <n v="7.8"/>
    <n v="608.1"/>
    <n v="1809.3"/>
    <n v="2417.4"/>
    <n v="110.05"/>
    <n v="430.08"/>
    <n v="203.87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417.4"/>
    <n v="2.4174000000000002"/>
    <m/>
    <n v="0.68333333333333324"/>
    <n v="0.65"/>
    <n v="7.5069999999999997"/>
    <n v="0"/>
    <n v="76"/>
    <s v="BASE DE DATOS"/>
  </r>
  <r>
    <s v="19"/>
    <x v="7"/>
    <s v="SINERS"/>
    <s v="11048995"/>
    <s v="11048995"/>
    <s v="HI"/>
    <s v="G-2"/>
    <s v="S"/>
    <n v="8.1999999999999993"/>
    <n v="7.8"/>
    <n v="607.29999999999995"/>
    <n v="1410.4"/>
    <n v="2017.7"/>
    <n v="168"/>
    <n v="366.58"/>
    <n v="209.42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017.7"/>
    <n v="2.0177"/>
    <m/>
    <n v="0.68333333333333324"/>
    <n v="0.65"/>
    <n v="7.5069999999999997"/>
    <n v="0"/>
    <n v="76"/>
    <s v="BASE DE DATOS"/>
  </r>
  <r>
    <s v="19"/>
    <x v="7"/>
    <s v="SINERS"/>
    <s v="11048996"/>
    <s v="11048996"/>
    <s v="HI"/>
    <s v="G-1"/>
    <s v="S"/>
    <n v="5.0999999999999996"/>
    <n v="5"/>
    <n v="370.1"/>
    <n v="1813.9"/>
    <n v="2184"/>
    <n v="0"/>
    <n v="744"/>
    <n v="0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184"/>
    <n v="2.1840000000000002"/>
    <m/>
    <n v="0.42499999999999999"/>
    <n v="0.41666666666666669"/>
    <n v="8.6809999999999992"/>
    <n v="0"/>
    <n v="76"/>
    <s v="BASE DE DATOS"/>
  </r>
  <r>
    <s v="19"/>
    <x v="7"/>
    <s v="SINERS"/>
    <s v="11048996"/>
    <s v="11048996"/>
    <s v="HI"/>
    <s v="G-2"/>
    <s v="S"/>
    <n v="5.0999999999999996"/>
    <n v="5"/>
    <n v="369.1"/>
    <n v="1812.4"/>
    <n v="2181.5"/>
    <n v="0"/>
    <n v="743.9"/>
    <n v="0.1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181.5"/>
    <n v="2.1815000000000002"/>
    <m/>
    <n v="0.42499999999999999"/>
    <n v="0.41666666666666669"/>
    <n v="8.6809999999999992"/>
    <n v="0"/>
    <n v="76"/>
    <s v="BASE DE DATOS"/>
  </r>
  <r>
    <s v="19"/>
    <x v="7"/>
    <s v="SINERS"/>
    <s v="11048997"/>
    <s v="11048997"/>
    <s v="HI"/>
    <s v="G-1"/>
    <s v="S"/>
    <n v="10"/>
    <n v="10"/>
    <n v="1155.511"/>
    <n v="5236.67"/>
    <n v="6392.1809999999996"/>
    <n v="0"/>
    <n v="741.08"/>
    <n v="2.92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392.1809999999996"/>
    <n v="6.3921809999999999"/>
    <m/>
    <n v="0.83333333333333337"/>
    <n v="0.83333333333333337"/>
    <n v="20.376000000000001"/>
    <n v="9.0949470177292824E-13"/>
    <n v="76"/>
    <s v="BASE DE DATOS"/>
  </r>
  <r>
    <s v="19"/>
    <x v="7"/>
    <s v="SINERS"/>
    <s v="11048997"/>
    <s v="11048997"/>
    <s v="HI"/>
    <s v="G-2"/>
    <s v="S"/>
    <n v="10"/>
    <n v="10"/>
    <n v="1155.607"/>
    <n v="5229.1549999999997"/>
    <n v="6384.7619999999997"/>
    <n v="0"/>
    <n v="741.1"/>
    <n v="2.9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384.7619999999997"/>
    <n v="6.3847619999999994"/>
    <m/>
    <n v="0.83333333333333337"/>
    <n v="0.83333333333333337"/>
    <n v="20.376000000000001"/>
    <n v="0"/>
    <n v="76"/>
    <s v="BASE DE DATOS"/>
  </r>
  <r>
    <s v="19"/>
    <x v="4"/>
    <s v="HILARI"/>
    <s v="51201106"/>
    <s v="51201106"/>
    <s v="HI"/>
    <s v="G1"/>
    <s v="S"/>
    <n v="0.6"/>
    <n v="0.154"/>
    <n v="8.5229999999999997"/>
    <n v="44.753"/>
    <n v="53.276000000000003"/>
    <n v="50"/>
    <n v="67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53.276000000000003"/>
    <n v="5.3276000000000004E-2"/>
    <m/>
    <n v="4.9999999999999996E-2"/>
    <n v="1.5333333333333332E-2"/>
    <n v="0.184"/>
    <n v="-7.1054273576010019E-15"/>
    <n v="12"/>
    <s v="BASE DE DATOS"/>
  </r>
  <r>
    <s v="19"/>
    <x v="5"/>
    <s v="HILARI"/>
    <s v="51201106"/>
    <s v="51201106"/>
    <s v="HI"/>
    <s v="G1"/>
    <s v="S"/>
    <n v="0.6"/>
    <n v="0.17199999999999999"/>
    <n v="9.5850000000000009"/>
    <n v="50.494"/>
    <n v="60.079000000000001"/>
    <n v="0"/>
    <n v="72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60.079000000000001"/>
    <n v="6.0079E-2"/>
    <m/>
    <n v="4.9999999999999996E-2"/>
    <n v="1.5333333333333332E-2"/>
    <n v="0.184"/>
    <n v="0"/>
    <n v="12"/>
    <s v="BASE DE DATOS"/>
  </r>
  <r>
    <s v="19"/>
    <x v="6"/>
    <s v="HILARI"/>
    <s v="51201106"/>
    <s v="51201106"/>
    <s v="HI"/>
    <s v="G1"/>
    <s v="S"/>
    <n v="0.6"/>
    <n v="0.17799999999999999"/>
    <n v="6.5970000000000004"/>
    <n v="36.027999999999999"/>
    <n v="42.625"/>
    <n v="219"/>
    <n v="501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42.625"/>
    <n v="4.2625000000000003E-2"/>
    <m/>
    <n v="4.9999999999999996E-2"/>
    <n v="1.5333333333333332E-2"/>
    <n v="0.184"/>
    <n v="0"/>
    <n v="12"/>
    <s v="BASE DE DATOS"/>
  </r>
  <r>
    <s v="19"/>
    <x v="7"/>
    <s v="HILARI"/>
    <s v="51201106"/>
    <s v="51201106"/>
    <s v="HI"/>
    <s v="G1"/>
    <s v="S"/>
    <n v="0.6"/>
    <n v="0.153"/>
    <n v="8.0039999999999996"/>
    <n v="50.021999999999998"/>
    <n v="58.026000000000003"/>
    <n v="0"/>
    <n v="72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58.026000000000003"/>
    <n v="5.8026000000000001E-2"/>
    <m/>
    <n v="4.9999999999999996E-2"/>
    <n v="1.5333333333333332E-2"/>
    <n v="0.184"/>
    <n v="-7.1054273576010019E-15"/>
    <n v="12"/>
    <s v="BASE DE DATOS"/>
  </r>
  <r>
    <s v="19"/>
    <x v="6"/>
    <s v="LANGUI"/>
    <s v="31437845"/>
    <s v="31437845"/>
    <s v="HI"/>
    <s v="Grupo 1"/>
    <s v="S"/>
    <n v="0.77"/>
    <n v="0.69"/>
    <n v="49.71"/>
    <n v="0"/>
    <n v="49.71"/>
    <n v="0"/>
    <n v="70.98"/>
    <n v="673.02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49.71"/>
    <n v="4.9710000000000004E-2"/>
    <m/>
    <n v="6.4166666666666664E-2"/>
    <n v="5.7499999999999996E-2"/>
    <n v="5415"/>
    <n v="0"/>
    <n v="9"/>
    <s v="BASE DE DATOS"/>
  </r>
  <r>
    <s v="19"/>
    <x v="6"/>
    <s v="LANGUI"/>
    <s v="31437845"/>
    <s v="31437845"/>
    <s v="HI"/>
    <s v="Grupo 2"/>
    <s v="S"/>
    <n v="2.5"/>
    <n v="2.25"/>
    <n v="45.344000000000001"/>
    <n v="0"/>
    <n v="45.344000000000001"/>
    <n v="0"/>
    <n v="30.23"/>
    <n v="713.77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45.344000000000001"/>
    <n v="4.5344000000000002E-2"/>
    <m/>
    <n v="0.20833333333333334"/>
    <n v="0.1875"/>
    <n v="5415"/>
    <n v="0"/>
    <n v="9"/>
    <s v="BASE DE DATOS"/>
  </r>
  <r>
    <s v="19"/>
    <x v="6"/>
    <s v="LANGUI"/>
    <s v="31437845"/>
    <s v="31437845"/>
    <s v="HI"/>
    <s v="Grupo 3"/>
    <s v="S"/>
    <n v="3.15"/>
    <n v="3"/>
    <n v="384.56200000000001"/>
    <n v="1461.336"/>
    <n v="1845.8979999999999"/>
    <n v="5.75"/>
    <n v="735.7"/>
    <n v="2.5499999999999998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845.8979999999999"/>
    <n v="1.8458979999999998"/>
    <m/>
    <n v="0.26250000000000001"/>
    <n v="0.25"/>
    <n v="5415"/>
    <n v="2.2737367544323206E-13"/>
    <n v="9"/>
    <s v="BASE DE DATOS"/>
  </r>
  <r>
    <s v="19"/>
    <x v="4"/>
    <s v="ELN"/>
    <s v="31019393"/>
    <s v="31019393"/>
    <s v="HI"/>
    <s v="Turbina 1"/>
    <s v="S"/>
    <n v="0.4"/>
    <n v="0.4"/>
    <n v="43.679000000000002"/>
    <n v="166.01499999999999"/>
    <n v="209.69499999999999"/>
    <n v="0"/>
    <n v="603.7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09.69499999999999"/>
    <n v="0.20969499999999999"/>
    <m/>
    <n v="3.3333333333333333E-2"/>
    <n v="3.3333333333333333E-2"/>
    <n v="1.22"/>
    <n v="-1.0000000000047748E-3"/>
    <n v="27"/>
    <s v="BASE DE DATOS"/>
  </r>
  <r>
    <s v="19"/>
    <x v="4"/>
    <s v="ELN"/>
    <s v="31019393"/>
    <s v="31019393"/>
    <s v="HI"/>
    <s v="Turbina 2"/>
    <s v="S"/>
    <n v="0.4"/>
    <n v="0.5"/>
    <n v="53.784999999999997"/>
    <n v="204.42400000000001"/>
    <n v="258.209"/>
    <n v="0"/>
    <n v="664.7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58.209"/>
    <n v="0.25820900000000002"/>
    <m/>
    <n v="3.3333333333333333E-2"/>
    <n v="4.1666666666666664E-2"/>
    <n v="1.22"/>
    <n v="0"/>
    <n v="27"/>
    <s v="BASE DE DATOS"/>
  </r>
  <r>
    <s v="19"/>
    <x v="4"/>
    <s v="ELN"/>
    <s v="31019493"/>
    <s v="31019493"/>
    <s v="HI"/>
    <s v="Turbina 1"/>
    <s v="S"/>
    <n v="0.5"/>
    <n v="0.45"/>
    <n v="65.311000000000007"/>
    <n v="248.23"/>
    <n v="313.541"/>
    <n v="0"/>
    <n v="738.31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13.541"/>
    <n v="0.31354100000000001"/>
    <m/>
    <n v="4.1666666666666664E-2"/>
    <n v="3.7499999999999999E-2"/>
    <n v="0.9"/>
    <n v="0"/>
    <n v="27"/>
    <s v="BASE DE DATOS"/>
  </r>
  <r>
    <s v="19"/>
    <x v="4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4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4"/>
    <s v="ELN"/>
    <s v="51009296"/>
    <s v="51009296"/>
    <s v="HI"/>
    <s v="Turbina 1"/>
    <s v="S"/>
    <n v="1"/>
    <n v="0.8"/>
    <n v="79.597999999999999"/>
    <n v="302.53300000000002"/>
    <n v="382.13099999999997"/>
    <n v="0"/>
    <n v="430.75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82.13099999999997"/>
    <n v="0.382131"/>
    <m/>
    <n v="8.3333333333333329E-2"/>
    <n v="6.6666666666666666E-2"/>
    <n v="1.6930000000000001"/>
    <n v="5.6843418860808015E-14"/>
    <n v="27"/>
    <s v="BASE DE DATOS"/>
  </r>
  <r>
    <s v="19"/>
    <x v="4"/>
    <s v="ELN"/>
    <s v="51009296"/>
    <s v="51009296"/>
    <s v="HI"/>
    <s v="Turbina 2"/>
    <s v="S"/>
    <n v="1"/>
    <n v="0.8"/>
    <n v="0"/>
    <n v="0"/>
    <n v="0"/>
    <n v="0"/>
    <n v="0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4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4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5"/>
    <s v="ELN"/>
    <s v="31019393"/>
    <s v="31019393"/>
    <s v="HI"/>
    <s v="Turbina 1"/>
    <s v="S"/>
    <n v="0.4"/>
    <n v="0.4"/>
    <n v="67.114000000000004"/>
    <n v="223.732"/>
    <n v="290.846"/>
    <n v="0"/>
    <n v="554.7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90.846"/>
    <n v="0.29084599999999999"/>
    <m/>
    <n v="3.3333333333333333E-2"/>
    <n v="3.3333333333333333E-2"/>
    <n v="1.22"/>
    <n v="0"/>
    <n v="27"/>
    <s v="BASE DE DATOS"/>
  </r>
  <r>
    <s v="19"/>
    <x v="5"/>
    <s v="ELN"/>
    <s v="31019393"/>
    <s v="31019393"/>
    <s v="HI"/>
    <s v="Turbina 2"/>
    <s v="S"/>
    <n v="0.4"/>
    <n v="0.5"/>
    <n v="57.459000000000003"/>
    <n v="205.108"/>
    <n v="262.56700000000001"/>
    <n v="0"/>
    <n v="679.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62.56700000000001"/>
    <n v="0.26256699999999999"/>
    <m/>
    <n v="3.3333333333333333E-2"/>
    <n v="4.1666666666666664E-2"/>
    <n v="1.22"/>
    <n v="0"/>
    <n v="27"/>
    <s v="BASE DE DATOS"/>
  </r>
  <r>
    <s v="19"/>
    <x v="5"/>
    <s v="ELN"/>
    <s v="31019493"/>
    <s v="31019493"/>
    <s v="HI"/>
    <s v="Turbina 1"/>
    <s v="S"/>
    <n v="0.5"/>
    <n v="0.54"/>
    <n v="0"/>
    <n v="0"/>
    <n v="0"/>
    <n v="0"/>
    <n v="738.31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5"/>
    <s v="ELN"/>
    <s v="31019493"/>
    <s v="31019493"/>
    <s v="HI"/>
    <s v="Turbina 2"/>
    <s v="S"/>
    <n v="0.5"/>
    <n v="0.54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5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5"/>
    <s v="ELN"/>
    <s v="51009296"/>
    <s v="51009296"/>
    <s v="HI"/>
    <s v="Turbina 1"/>
    <s v="S"/>
    <n v="1"/>
    <n v="0.8"/>
    <n v="71.801000000000002"/>
    <n v="272.89800000000002"/>
    <n v="344.69900000000001"/>
    <n v="0"/>
    <n v="471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44.69900000000001"/>
    <n v="0.34469900000000003"/>
    <m/>
    <n v="8.3333333333333329E-2"/>
    <n v="6.6666666666666666E-2"/>
    <n v="1.6930000000000001"/>
    <n v="0"/>
    <n v="27"/>
    <s v="BASE DE DATOS"/>
  </r>
  <r>
    <s v="19"/>
    <x v="5"/>
    <s v="ELN"/>
    <s v="51009296"/>
    <s v="51009296"/>
    <s v="HI"/>
    <s v="Turbina 2"/>
    <s v="S"/>
    <n v="1"/>
    <n v="0.8"/>
    <n v="49.314999999999998"/>
    <n v="187.43700000000001"/>
    <n v="236.75200000000001"/>
    <n v="0"/>
    <n v="323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236.75200000000001"/>
    <n v="0.23675200000000002"/>
    <m/>
    <n v="8.3333333333333329E-2"/>
    <n v="6.6666666666666666E-2"/>
    <n v="1.6930000000000001"/>
    <n v="0"/>
    <n v="27"/>
    <s v="BASE DE DATOS"/>
  </r>
  <r>
    <s v="19"/>
    <x v="5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5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6"/>
    <s v="ELN"/>
    <s v="31019393"/>
    <s v="31019393"/>
    <s v="HI"/>
    <s v="Turbina 1"/>
    <s v="S"/>
    <n v="0.4"/>
    <n v="0.4"/>
    <n v="47.024999999999999"/>
    <n v="178.73"/>
    <n v="225.755"/>
    <n v="0"/>
    <n v="612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25.755"/>
    <n v="0.22575499999999998"/>
    <m/>
    <n v="3.3333333333333333E-2"/>
    <n v="3.3333333333333333E-2"/>
    <n v="1.22"/>
    <n v="0"/>
    <n v="27"/>
    <s v="BASE DE DATOS"/>
  </r>
  <r>
    <s v="19"/>
    <x v="6"/>
    <s v="ELN"/>
    <s v="31019393"/>
    <s v="31019393"/>
    <s v="HI"/>
    <s v="Turbina 2"/>
    <s v="S"/>
    <n v="0.4"/>
    <n v="0.5"/>
    <n v="55.920999999999999"/>
    <n v="212.54499999999999"/>
    <n v="268.46600000000001"/>
    <n v="0"/>
    <n v="681.2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68.46600000000001"/>
    <n v="0.26846599999999998"/>
    <m/>
    <n v="3.3333333333333333E-2"/>
    <n v="4.1666666666666664E-2"/>
    <n v="1.22"/>
    <n v="0"/>
    <n v="27"/>
    <s v="BASE DE DATOS"/>
  </r>
  <r>
    <s v="19"/>
    <x v="6"/>
    <s v="ELN"/>
    <s v="31019493"/>
    <s v="31019493"/>
    <s v="HI"/>
    <s v="Turbina 1"/>
    <s v="S"/>
    <n v="0.5"/>
    <n v="0.45"/>
    <n v="68.296000000000006"/>
    <n v="259.57799999999997"/>
    <n v="327.87400000000002"/>
    <n v="0"/>
    <n v="700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27.87400000000002"/>
    <n v="0.327874"/>
    <m/>
    <n v="4.1666666666666664E-2"/>
    <n v="3.7499999999999999E-2"/>
    <n v="0.9"/>
    <n v="-5.6843418860808015E-14"/>
    <n v="27"/>
    <s v="BASE DE DATOS"/>
  </r>
  <r>
    <s v="19"/>
    <x v="6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6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6"/>
    <s v="ELN"/>
    <s v="51009296"/>
    <s v="51009296"/>
    <s v="HI"/>
    <s v="Turbina 1"/>
    <s v="S"/>
    <n v="1"/>
    <n v="0.8"/>
    <n v="73.412000000000006"/>
    <n v="279.02100000000002"/>
    <n v="352.43200000000002"/>
    <n v="0"/>
    <n v="461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52.43200000000002"/>
    <n v="0.35243200000000002"/>
    <m/>
    <n v="8.3333333333333329E-2"/>
    <n v="6.6666666666666666E-2"/>
    <n v="1.6930000000000001"/>
    <n v="9.9999999997635314E-4"/>
    <n v="27"/>
    <s v="BASE DE DATOS"/>
  </r>
  <r>
    <s v="19"/>
    <x v="6"/>
    <s v="ELN"/>
    <s v="51009296"/>
    <s v="51009296"/>
    <s v="HI"/>
    <s v="Turbina 2"/>
    <s v="S"/>
    <n v="1"/>
    <n v="0.8"/>
    <n v="50.421999999999997"/>
    <n v="191.642"/>
    <n v="242.06299999999999"/>
    <n v="0"/>
    <n v="345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242.06299999999999"/>
    <n v="0.242063"/>
    <m/>
    <n v="8.3333333333333329E-2"/>
    <n v="6.6666666666666666E-2"/>
    <n v="1.6930000000000001"/>
    <n v="1.0000000000047748E-3"/>
    <n v="27"/>
    <s v="BASE DE DATOS"/>
  </r>
  <r>
    <s v="19"/>
    <x v="6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6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7"/>
    <s v="ENEDIS"/>
    <s v="15004693"/>
    <s v="15004693"/>
    <s v="HI"/>
    <s v="FRANCIS N║ 1"/>
    <s v="S"/>
    <n v="0.14000000000000001"/>
    <n v="0.14000000000000001"/>
    <n v="14.111000000000001"/>
    <n v="16.678000000000001"/>
    <n v="30.788"/>
    <n v="0"/>
    <n v="412.4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30.788"/>
    <n v="3.0787999999999999E-2"/>
    <m/>
    <n v="1.1666666666666667E-2"/>
    <n v="1.1666666666666667E-2"/>
    <n v="0.24099999999999999"/>
    <n v="1.0000000000012221E-3"/>
    <n v="43"/>
    <s v="BASE DE DATOS"/>
  </r>
  <r>
    <s v="19"/>
    <x v="7"/>
    <s v="ENEDIS"/>
    <s v="15004693"/>
    <s v="15004693"/>
    <s v="HI"/>
    <s v="FRANCIS N║ 2"/>
    <s v="S"/>
    <n v="0.14000000000000001"/>
    <n v="0.14000000000000001"/>
    <n v="14.452999999999999"/>
    <n v="42.548999999999999"/>
    <n v="57.002000000000002"/>
    <n v="0"/>
    <n v="742.3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7.002000000000002"/>
    <n v="5.7002000000000004E-2"/>
    <m/>
    <n v="1.1666666666666667E-2"/>
    <n v="1.1666666666666667E-2"/>
    <n v="0.24099999999999999"/>
    <n v="-7.1054273576010019E-15"/>
    <n v="43"/>
    <s v="BASE DE DATOS"/>
  </r>
  <r>
    <s v="19"/>
    <x v="7"/>
    <s v="ENEDIS"/>
    <s v="15004893"/>
    <s v="15004893"/>
    <s v="HI"/>
    <s v="FRANCIS 3"/>
    <s v="S"/>
    <n v="7.4999999999999997E-2"/>
    <n v="7.4999999999999997E-2"/>
    <n v="7.56"/>
    <n v="17.12"/>
    <n v="24.68"/>
    <n v="0"/>
    <n v="744"/>
    <n v="3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4.68"/>
    <n v="2.4680000000000001E-2"/>
    <m/>
    <n v="6.2499999999999995E-3"/>
    <n v="6.2499999999999995E-3"/>
    <n v="0.115"/>
    <n v="0"/>
    <n v="43"/>
    <s v="BASE DE DATOS"/>
  </r>
  <r>
    <s v="19"/>
    <x v="7"/>
    <s v="ENEDIS"/>
    <s v="15004893"/>
    <s v="15004893"/>
    <s v="HI"/>
    <s v="FRANCIS 4"/>
    <s v="S"/>
    <n v="7.4999999999999997E-2"/>
    <n v="7.4999999999999997E-2"/>
    <n v="6.76"/>
    <n v="15.6"/>
    <n v="22.36"/>
    <n v="0"/>
    <n v="744"/>
    <n v="3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2.36"/>
    <n v="2.2359999999999998E-2"/>
    <m/>
    <n v="6.2499999999999995E-3"/>
    <n v="6.2499999999999995E-3"/>
    <n v="0.115"/>
    <n v="0"/>
    <n v="43"/>
    <s v="BASE DE DATOS"/>
  </r>
  <r>
    <s v="19"/>
    <x v="7"/>
    <s v="ENEDIS"/>
    <s v="51000495"/>
    <s v="51000495"/>
    <s v="HI"/>
    <s v="Turgo N║ 1"/>
    <s v="S"/>
    <n v="0.25"/>
    <n v="0.25"/>
    <n v="18.010000000000002"/>
    <n v="59.15"/>
    <n v="77.159000000000006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77.159000000000006"/>
    <n v="7.7159000000000005E-2"/>
    <m/>
    <n v="2.0833333333333332E-2"/>
    <n v="2.0833333333333332E-2"/>
    <n v="0.33700000000000002"/>
    <n v="9.9999999999056399E-4"/>
    <n v="43"/>
    <s v="BASE DE DATOS"/>
  </r>
  <r>
    <s v="19"/>
    <x v="7"/>
    <s v="ENEDIS"/>
    <s v="51000495"/>
    <s v="51000495"/>
    <s v="HI"/>
    <s v="Turgo N║ 2"/>
    <s v="S"/>
    <n v="0.27700000000000002"/>
    <n v="0.25"/>
    <n v="10.557"/>
    <n v="17.727"/>
    <n v="28.283999999999999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8.283999999999999"/>
    <n v="2.8284E-2"/>
    <m/>
    <n v="2.3083333333333334E-2"/>
    <n v="2.0833333333333332E-2"/>
    <n v="0.33700000000000002"/>
    <n v="0"/>
    <n v="43"/>
    <s v="BASE DE DATOS"/>
  </r>
  <r>
    <s v="19"/>
    <x v="7"/>
    <s v="ENEDIS"/>
    <s v="15004393"/>
    <s v="15004393"/>
    <s v="HI"/>
    <s v="PELTON N║ 1"/>
    <s v="S"/>
    <n v="0.5"/>
    <n v="0.45"/>
    <n v="26.472999999999999"/>
    <n v="37.192999999999998"/>
    <n v="63.665999999999997"/>
    <n v="0"/>
    <n v="231"/>
    <n v="2.02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63.665999999999997"/>
    <n v="6.3666E-2"/>
    <m/>
    <n v="4.1666666666666664E-2"/>
    <n v="3.7499999999999999E-2"/>
    <n v="0.78200000000000003"/>
    <n v="0"/>
    <n v="43"/>
    <s v="BASE DE DATOS"/>
  </r>
  <r>
    <s v="19"/>
    <x v="7"/>
    <s v="ENEDIS"/>
    <s v="15004393"/>
    <s v="15004393"/>
    <s v="HI"/>
    <s v="PELTON N║ 2"/>
    <s v="S"/>
    <n v="0.5"/>
    <n v="0.45"/>
    <n v="181.16300000000001"/>
    <n v="32.054000000000002"/>
    <n v="213.21700000000001"/>
    <n v="0"/>
    <n v="628"/>
    <n v="2.02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13.21700000000001"/>
    <n v="0.21321700000000002"/>
    <m/>
    <n v="4.1666666666666664E-2"/>
    <n v="3.7499999999999999E-2"/>
    <n v="0.78200000000000003"/>
    <n v="0"/>
    <n v="43"/>
    <s v="BASE DE DATOS"/>
  </r>
  <r>
    <s v="19"/>
    <x v="7"/>
    <s v="ENEDIS"/>
    <s v="15004593"/>
    <s v="15004593"/>
    <s v="HI"/>
    <s v="FRANCIS N ║ 6"/>
    <s v="S"/>
    <n v="0.11"/>
    <n v="9.9000000000000005E-2"/>
    <n v="5.8970000000000002"/>
    <n v="17.786999999999999"/>
    <n v="23.684000000000001"/>
    <n v="0"/>
    <n v="744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3.684000000000001"/>
    <n v="2.3684E-2"/>
    <m/>
    <n v="9.1666666666666667E-3"/>
    <n v="8.2500000000000004E-3"/>
    <n v="7.6999999999999999E-2"/>
    <n v="-3.5527136788005009E-15"/>
    <n v="43"/>
    <s v="BASE DE DATOS"/>
  </r>
  <r>
    <s v="19"/>
    <x v="7"/>
    <s v="ENEDIS"/>
    <s v="15004593"/>
    <s v="15004593"/>
    <s v="HI"/>
    <s v="KUBOTTA N║ 4"/>
    <s v="S"/>
    <n v="0.08"/>
    <n v="7.1999999999999995E-2"/>
    <n v="0"/>
    <n v="0"/>
    <n v="0"/>
    <n v="0"/>
    <n v="0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6.6666666666666671E-3"/>
    <n v="5.9999999999999993E-3"/>
    <n v="7.6999999999999999E-2"/>
    <n v="0"/>
    <n v="43"/>
    <s v="BASE DE DATOS"/>
  </r>
  <r>
    <s v="19"/>
    <x v="7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7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7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7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7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7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7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7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7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7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7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7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5"/>
    <s v="LANGUI"/>
    <s v="31437845"/>
    <s v="31437845"/>
    <s v="HI"/>
    <s v="Grupo 2"/>
    <s v="S"/>
    <n v="2.5"/>
    <n v="2.25"/>
    <n v="103.11199999999999"/>
    <n v="0"/>
    <n v="103.11199999999999"/>
    <n v="0"/>
    <n v="61.07"/>
    <n v="658.93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03.11199999999999"/>
    <n v="0.103112"/>
    <m/>
    <n v="0.20833333333333334"/>
    <n v="0.1875"/>
    <n v="5415"/>
    <n v="0"/>
    <n v="9"/>
    <s v="BASE DE DATOS"/>
  </r>
  <r>
    <s v="19"/>
    <x v="5"/>
    <s v="LANGUI"/>
    <s v="31437845"/>
    <s v="31437845"/>
    <s v="HI"/>
    <s v="Grupo 3"/>
    <s v="S"/>
    <n v="3.15"/>
    <n v="3"/>
    <n v="395.55599999999998"/>
    <n v="1503.1120000000001"/>
    <n v="1898.6679999999999"/>
    <n v="0"/>
    <n v="719.43"/>
    <n v="0.56999999999999995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898.6679999999999"/>
    <n v="1.8986679999999998"/>
    <m/>
    <n v="0.26250000000000001"/>
    <n v="0.25"/>
    <n v="5415"/>
    <n v="2.2737367544323206E-13"/>
    <n v="9"/>
    <s v="BASE DE DATOS"/>
  </r>
  <r>
    <s v="19"/>
    <x v="5"/>
    <s v="LANGUI"/>
    <s v="31437845"/>
    <s v="31437845"/>
    <s v="HI"/>
    <s v="Grupo 1"/>
    <s v="S"/>
    <n v="0.77"/>
    <n v="0.69"/>
    <n v="33.86"/>
    <n v="0"/>
    <n v="33.86"/>
    <n v="0"/>
    <n v="71.48"/>
    <n v="648.52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33.86"/>
    <n v="3.3860000000000001E-2"/>
    <m/>
    <n v="6.4166666666666664E-2"/>
    <n v="5.7499999999999996E-2"/>
    <n v="5415"/>
    <n v="0"/>
    <n v="9"/>
    <s v="BASE DE DATOS"/>
  </r>
  <r>
    <s v="19"/>
    <x v="7"/>
    <s v="MULLER"/>
    <s v="31001593"/>
    <s v="31001593"/>
    <s v="HI"/>
    <s v="Planta 1"/>
    <s v="S"/>
    <n v="0.16"/>
    <n v="0.16"/>
    <n v="13.496"/>
    <n v="65.891000000000005"/>
    <n v="79.387"/>
    <n v="0"/>
    <n v="0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79.387"/>
    <n v="7.9386999999999999E-2"/>
    <m/>
    <n v="1.3333333333333334E-2"/>
    <n v="1.3333333333333334E-2"/>
    <n v="0"/>
    <n v="0"/>
    <n v="16"/>
    <s v="BASE DE DATOS"/>
  </r>
  <r>
    <s v="19"/>
    <x v="7"/>
    <s v="MULLER"/>
    <s v="31001593"/>
    <s v="31001593"/>
    <s v="HI"/>
    <s v="Planta 2"/>
    <s v="S"/>
    <n v="0.27200000000000002"/>
    <n v="0.27200000000000002"/>
    <n v="21.448"/>
    <n v="102.71599999999999"/>
    <n v="124.164"/>
    <n v="0"/>
    <n v="0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24.164"/>
    <n v="0.124164"/>
    <m/>
    <n v="2.2666666666666668E-2"/>
    <n v="2.2666666666666668E-2"/>
    <n v="0"/>
    <n v="-1.4210854715202004E-14"/>
    <n v="16"/>
    <s v="BASE DE DATOS"/>
  </r>
  <r>
    <s v="19"/>
    <x v="7"/>
    <s v="MULLER"/>
    <s v="31001593"/>
    <s v="31001593"/>
    <s v="HI"/>
    <s v="Planta 3"/>
    <s v="S"/>
    <n v="0.16"/>
    <n v="0.16"/>
    <n v="17.893999999999998"/>
    <n v="85.695999999999998"/>
    <n v="103.59"/>
    <n v="0"/>
    <n v="0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3.59"/>
    <n v="0.10359"/>
    <m/>
    <n v="1.3333333333333334E-2"/>
    <n v="1.3333333333333334E-2"/>
    <n v="0"/>
    <n v="0"/>
    <n v="16"/>
    <s v="BASE DE DATOS"/>
  </r>
  <r>
    <s v="19"/>
    <x v="7"/>
    <s v="ELNM"/>
    <s v="51023714"/>
    <s v="51023714"/>
    <s v="HI"/>
    <s v="G-1"/>
    <s v="S"/>
    <n v="7.0000000000000007E-2"/>
    <n v="7.0000000000000007E-2"/>
    <n v="10.894"/>
    <n v="41.186"/>
    <n v="52.08"/>
    <n v="0"/>
    <n v="744"/>
    <n v="0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52.08"/>
    <n v="5.2080000000000001E-2"/>
    <m/>
    <n v="7.000000000000001E-3"/>
    <n v="7.000000000000001E-3"/>
    <n v="0.14299999999999999"/>
    <n v="0"/>
    <n v="55"/>
    <s v="BASE DE DATOS"/>
  </r>
  <r>
    <s v="19"/>
    <x v="7"/>
    <s v="ELNM"/>
    <s v="51023714"/>
    <s v="51023714"/>
    <s v="HI"/>
    <s v="G-2"/>
    <s v="S"/>
    <n v="7.4999999999999997E-2"/>
    <n v="7.4999999999999997E-2"/>
    <n v="2.14"/>
    <n v="8.34"/>
    <n v="10.48"/>
    <n v="0"/>
    <n v="206.3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10.48"/>
    <n v="1.048E-2"/>
    <m/>
    <n v="6.2499999999999995E-3"/>
    <n v="6.2499999999999995E-3"/>
    <n v="0.14299999999999999"/>
    <n v="0"/>
    <n v="55"/>
    <s v="BASE DE DATOS"/>
  </r>
  <r>
    <s v="19"/>
    <x v="7"/>
    <s v="ELNM"/>
    <s v="51001796"/>
    <s v="51001796"/>
    <s v="HI"/>
    <s v="Grupo 1"/>
    <s v="S"/>
    <n v="0.55000000000000004"/>
    <n v="0.52"/>
    <n v="45.08"/>
    <n v="171.304"/>
    <n v="216.38399999999999"/>
    <n v="0"/>
    <n v="536.14"/>
    <n v="2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16.38399999999999"/>
    <n v="0.21638399999999999"/>
    <m/>
    <n v="0.05"/>
    <n v="4.7272727272727272E-2"/>
    <n v="1.39"/>
    <n v="2.8421709430404007E-14"/>
    <n v="55"/>
    <s v="BASE DE DATOS"/>
  </r>
  <r>
    <s v="19"/>
    <x v="7"/>
    <s v="ELNM"/>
    <s v="51001796"/>
    <s v="51001796"/>
    <s v="HI"/>
    <s v="Grupo 2"/>
    <s v="S"/>
    <n v="0.55000000000000004"/>
    <n v="0.52"/>
    <n v="43.459000000000003"/>
    <n v="165.14400000000001"/>
    <n v="208.60300000000001"/>
    <n v="0"/>
    <n v="497.42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08.60300000000001"/>
    <n v="0.20860300000000001"/>
    <m/>
    <n v="0.05"/>
    <n v="4.7272727272727272E-2"/>
    <n v="1.39"/>
    <n v="0"/>
    <n v="55"/>
    <s v="BASE DE DATOS"/>
  </r>
  <r>
    <s v="19"/>
    <x v="7"/>
    <s v="ELNM"/>
    <s v="51001796"/>
    <s v="51001796"/>
    <s v="HI"/>
    <s v="G-3"/>
    <s v="S"/>
    <n v="0.55000000000000004"/>
    <n v="0.52"/>
    <n v="52.82"/>
    <n v="200.71600000000001"/>
    <n v="253.536"/>
    <n v="0"/>
    <n v="535.53"/>
    <n v="0"/>
    <m/>
    <m/>
    <x v="1"/>
    <s v="ELNM51001796G-3HI"/>
    <s v="Electro Norte Medio S. A. - Hidrandina"/>
    <s v="HIDRANDINA"/>
    <x v="5"/>
    <s v="C. H. Celendin"/>
    <x v="167"/>
    <s v="HI"/>
    <x v="1"/>
    <s v="Grupo 3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53.536"/>
    <n v="0.25353599999999998"/>
    <m/>
    <n v="0.13750000000000001"/>
    <n v="0.13"/>
    <n v="1.39"/>
    <n v="0"/>
    <n v="55"/>
    <s v="BASE DE DATOS"/>
  </r>
  <r>
    <s v="19"/>
    <x v="7"/>
    <s v="ELNM"/>
    <s v="31017393"/>
    <s v="31017393"/>
    <s v="HI"/>
    <s v="Grupo U.Gen.2"/>
    <s v="S"/>
    <n v="0.31"/>
    <n v="0.26"/>
    <n v="13.848000000000001"/>
    <n v="52.622"/>
    <n v="66.47"/>
    <n v="0"/>
    <n v="440.31"/>
    <n v="5"/>
    <m/>
    <m/>
    <x v="1"/>
    <s v="ELNM31017393Grupo U.Gen.2HI"/>
    <s v="Electro Norte Medio S. A. - Hidrandina"/>
    <s v="HIDRANDINA"/>
    <x v="5"/>
    <s v="C. H. Chicche"/>
    <x v="168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AJAMARCA"/>
    <s v="CAJAMARCA"/>
    <n v="0"/>
    <s v="Agua"/>
    <n v="0"/>
    <n v="0"/>
    <n v="0"/>
    <x v="1"/>
    <m/>
    <n v="66.47"/>
    <n v="6.6470000000000001E-2"/>
    <m/>
    <n v="3.875E-2"/>
    <n v="3.2500000000000001E-2"/>
    <n v="0.502"/>
    <n v="0"/>
    <n v="55"/>
    <s v="BASE DE DATOS"/>
  </r>
  <r>
    <s v="19"/>
    <x v="7"/>
    <s v="ELNM"/>
    <s v="41046494"/>
    <s v="41046494"/>
    <s v="HI"/>
    <s v="Grupo U.Gen 2"/>
    <s v="S"/>
    <n v="0.2"/>
    <n v="0.19500000000000001"/>
    <n v="8.5299999999999994"/>
    <n v="38.93"/>
    <n v="47.46"/>
    <n v="0"/>
    <n v="561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47.46"/>
    <n v="4.7460000000000002E-2"/>
    <m/>
    <n v="1.6666666666666666E-2"/>
    <n v="1.6250000000000001E-2"/>
    <n v="0.91"/>
    <n v="0"/>
    <n v="55"/>
    <s v="BASE DE DATOS"/>
  </r>
  <r>
    <s v="19"/>
    <x v="7"/>
    <s v="ELNM"/>
    <s v="41046494"/>
    <s v="41046494"/>
    <s v="HI"/>
    <s v="Sulzer 1"/>
    <s v="S"/>
    <n v="0.81"/>
    <n v="0.78"/>
    <n v="49.21"/>
    <n v="109.52"/>
    <n v="158.72999999999999"/>
    <n v="0"/>
    <n v="743.4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58.72999999999999"/>
    <n v="0.15872999999999998"/>
    <m/>
    <n v="6.7500000000000004E-2"/>
    <n v="6.5000000000000002E-2"/>
    <n v="0.91"/>
    <n v="0"/>
    <n v="55"/>
    <s v="BASE DE DATOS"/>
  </r>
  <r>
    <s v="19"/>
    <x v="7"/>
    <s v="ELNM"/>
    <s v="31017493"/>
    <s v="31017493"/>
    <s v="HI"/>
    <s v="GRUPO 1"/>
    <s v="S"/>
    <n v="1.54"/>
    <n v="1.4970000000000001"/>
    <n v="78.72"/>
    <n v="366.99"/>
    <n v="445.71"/>
    <n v="0"/>
    <n v="374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445.71"/>
    <n v="0.44571"/>
    <m/>
    <n v="0.154"/>
    <n v="0.1497"/>
    <n v="2.9550000000000001"/>
    <n v="5.6843418860808015E-14"/>
    <n v="55"/>
    <s v="BASE DE DATOS"/>
  </r>
  <r>
    <s v="19"/>
    <x v="7"/>
    <s v="ELNM"/>
    <s v="31017493"/>
    <s v="31017493"/>
    <s v="HI"/>
    <s v="Grupo 2"/>
    <s v="S"/>
    <n v="1.5"/>
    <n v="1.4"/>
    <n v="121.52"/>
    <n v="547.80999999999995"/>
    <n v="669.33"/>
    <n v="0"/>
    <n v="744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669.33"/>
    <n v="0.66933000000000009"/>
    <m/>
    <n v="0.125"/>
    <n v="0.11666666666666665"/>
    <n v="2.9550000000000001"/>
    <n v="-1.1368683772161603E-13"/>
    <n v="55"/>
    <s v="BASE DE DATOS"/>
  </r>
  <r>
    <s v="19"/>
    <x v="7"/>
    <s v="ELNM"/>
    <s v="31015193"/>
    <s v="31015193"/>
    <s v="HI"/>
    <s v="Grupo U.Gen.2"/>
    <s v="S"/>
    <n v="0.74"/>
    <n v="0.72"/>
    <n v="47.5"/>
    <n v="223.88"/>
    <n v="271.38"/>
    <n v="0"/>
    <n v="743.45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71.38"/>
    <n v="0.27138000000000001"/>
    <m/>
    <n v="7.3999999999999996E-2"/>
    <n v="7.1999999999999995E-2"/>
    <n v="0.94799999999999995"/>
    <n v="0"/>
    <n v="55"/>
    <s v="BASE DE DATOS"/>
  </r>
  <r>
    <s v="19"/>
    <x v="7"/>
    <s v="ELNM"/>
    <s v="31015193"/>
    <s v="31015193"/>
    <s v="HI"/>
    <s v="Grupo U.Gen.3"/>
    <s v="S"/>
    <n v="0.55000000000000004"/>
    <n v="0.5"/>
    <n v="38.479999999999997"/>
    <n v="181.6"/>
    <n v="220.08"/>
    <n v="0"/>
    <n v="742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20.08"/>
    <n v="0.22008000000000003"/>
    <m/>
    <n v="5.5000000000000007E-2"/>
    <n v="0.05"/>
    <n v="0.94799999999999995"/>
    <n v="-2.8421709430404007E-14"/>
    <n v="55"/>
    <s v="BASE DE DATOS"/>
  </r>
  <r>
    <s v="19"/>
    <x v="7"/>
    <s v="ELNM"/>
    <s v="31016893"/>
    <s v="31016893"/>
    <s v="HI"/>
    <s v="Grupo U.Gen.1"/>
    <s v="S"/>
    <n v="0.28999999999999998"/>
    <n v="0.28999999999999998"/>
    <n v="25.065000000000001"/>
    <n v="95.248999999999995"/>
    <n v="120.31399999999999"/>
    <n v="0"/>
    <n v="546.13"/>
    <n v="9"/>
    <m/>
    <m/>
    <x v="1"/>
    <s v="ELNM31016893Grupo U.Gen.1HI"/>
    <s v="Electro Norte Medio S. A. - Hidrandina"/>
    <s v="HIDRANDINA"/>
    <x v="5"/>
    <s v="C. H. Shipilco"/>
    <x v="173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120.31399999999999"/>
    <n v="0.12031399999999999"/>
    <m/>
    <n v="4.8333333333333332E-2"/>
    <n v="4.8333333333333332E-2"/>
    <n v="0.56799999999999995"/>
    <n v="0"/>
    <n v="55"/>
    <s v="BASE DE DATOS"/>
  </r>
  <r>
    <s v="19"/>
    <x v="7"/>
    <s v="ELNM"/>
    <s v="31016893"/>
    <s v="31016893"/>
    <s v="HI"/>
    <s v="Grupo U.Gen.2"/>
    <s v="S"/>
    <n v="0.28999999999999998"/>
    <n v="0.28999999999999998"/>
    <n v="7.8239999999999998"/>
    <n v="29.731999999999999"/>
    <n v="37.555999999999997"/>
    <n v="0"/>
    <n v="253.13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37.555999999999997"/>
    <n v="3.7555999999999999E-2"/>
    <m/>
    <n v="2.8999999999999998E-2"/>
    <n v="2.8999999999999998E-2"/>
    <n v="0.56799999999999995"/>
    <n v="0"/>
    <n v="55"/>
    <s v="BASE DE DATOS"/>
  </r>
  <r>
    <s v="19"/>
    <x v="7"/>
    <s v="ELNM"/>
    <s v="41046094"/>
    <s v="41046094"/>
    <s v="HI"/>
    <s v="Ansaldo 1"/>
    <s v="S"/>
    <n v="0.55000000000000004"/>
    <n v="0.5"/>
    <n v="67.525999999999996"/>
    <n v="270.10300000000001"/>
    <n v="337.62900000000002"/>
    <n v="0"/>
    <n v="742.05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337.62900000000002"/>
    <n v="0.33762900000000001"/>
    <m/>
    <n v="0.05"/>
    <n v="4.5454545454545456E-2"/>
    <n v="0.95099999999999996"/>
    <n v="0"/>
    <n v="55"/>
    <s v="BASE DE DATOS"/>
  </r>
  <r>
    <s v="19"/>
    <x v="8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8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8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8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8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8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8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8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8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8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8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8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4"/>
    <s v="KALLPA"/>
    <s v="14331913"/>
    <s v="14331913"/>
    <s v="HI"/>
    <s v="G-1"/>
    <s v="S"/>
    <n v="181.82900000000001"/>
    <n v="181.82900000000001"/>
    <n v="20158.917000000001"/>
    <n v="86427.350999999995"/>
    <n v="106586.268"/>
    <n v="0"/>
    <n v="731.98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06586.268"/>
    <n v="106.58626799999999"/>
    <m/>
    <n v="14.273333333333333"/>
    <n v="15.152416666666667"/>
    <n v="535"/>
    <n v="0"/>
    <n v="63"/>
    <s v="BASE DE DATOS"/>
  </r>
  <r>
    <s v="19"/>
    <x v="4"/>
    <s v="KALLPA"/>
    <s v="14331913"/>
    <s v="14331913"/>
    <s v="HI"/>
    <s v="G-2"/>
    <s v="S"/>
    <n v="181.70500000000001"/>
    <n v="181.70500000000001"/>
    <n v="20196.66"/>
    <n v="89227.976999999999"/>
    <n v="109424.637"/>
    <n v="0"/>
    <n v="737.95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09424.637"/>
    <n v="109.424637"/>
    <m/>
    <n v="14.273333333333333"/>
    <n v="15.142083333333334"/>
    <n v="535"/>
    <n v="0"/>
    <n v="63"/>
    <s v="BASE DE DATOS"/>
  </r>
  <r>
    <s v="19"/>
    <x v="4"/>
    <s v="KALLPA"/>
    <s v="14331913"/>
    <s v="14331913"/>
    <s v="HI"/>
    <s v="G-3"/>
    <s v="S"/>
    <n v="181.55600000000001"/>
    <n v="181.55600000000001"/>
    <n v="20459.547999999999"/>
    <n v="94464.922000000006"/>
    <n v="114924.47"/>
    <n v="0"/>
    <n v="706.57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14924.47"/>
    <n v="114.92447"/>
    <m/>
    <n v="14.273333333333333"/>
    <n v="15.129666666666667"/>
    <n v="535"/>
    <n v="0"/>
    <n v="63"/>
    <s v="BASE DE DATOS"/>
  </r>
  <r>
    <s v="19"/>
    <x v="4"/>
    <s v="KALLPA"/>
    <s v="14331913"/>
    <s v="14331913"/>
    <s v="HI"/>
    <s v="G-4"/>
    <s v="S"/>
    <n v="10.427"/>
    <n v="10.427"/>
    <n v="788.96600000000001"/>
    <n v="4219.2160000000003"/>
    <n v="5008.1819999999998"/>
    <n v="0"/>
    <n v="733.57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5008.1819999999998"/>
    <n v="5.0081819999999997"/>
    <m/>
    <n v="0.89666666666666661"/>
    <n v="0.86891666666666667"/>
    <n v="535"/>
    <n v="9.0949470177292824E-13"/>
    <n v="63"/>
    <s v="BASE DE DATOS"/>
  </r>
  <r>
    <s v="19"/>
    <x v="5"/>
    <s v="KALLPA"/>
    <s v="14331913"/>
    <s v="14331913"/>
    <s v="HI"/>
    <s v="G-1"/>
    <s v="S"/>
    <n v="181.82900000000001"/>
    <n v="181.82900000000001"/>
    <n v="15605.290999999999"/>
    <n v="58782.720999999998"/>
    <n v="74388.012000000002"/>
    <n v="0"/>
    <n v="731.98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4388.012000000002"/>
    <n v="74.388012000000003"/>
    <m/>
    <n v="14.273333333333333"/>
    <n v="15.152416666666667"/>
    <n v="535"/>
    <n v="0"/>
    <n v="63"/>
    <s v="BASE DE DATOS"/>
  </r>
  <r>
    <s v="19"/>
    <x v="5"/>
    <s v="KALLPA"/>
    <s v="14331913"/>
    <s v="14331913"/>
    <s v="HI"/>
    <s v="G-2"/>
    <s v="S"/>
    <n v="181.70500000000001"/>
    <n v="181.70500000000001"/>
    <n v="14172.625"/>
    <n v="56813.849000000002"/>
    <n v="70986.474000000002"/>
    <n v="0"/>
    <n v="737.95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0986.474000000002"/>
    <n v="70.986474000000001"/>
    <m/>
    <n v="14.273333333333333"/>
    <n v="15.142083333333334"/>
    <n v="535"/>
    <n v="0"/>
    <n v="63"/>
    <s v="BASE DE DATOS"/>
  </r>
  <r>
    <s v="19"/>
    <x v="5"/>
    <s v="KALLPA"/>
    <s v="14331913"/>
    <s v="14331913"/>
    <s v="HI"/>
    <s v="G-3"/>
    <s v="S"/>
    <n v="181.55600000000001"/>
    <n v="181.55600000000001"/>
    <n v="13682.09"/>
    <n v="43494.921999999999"/>
    <n v="57177.012000000002"/>
    <n v="0"/>
    <n v="706.57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57177.012000000002"/>
    <n v="57.177012000000005"/>
    <m/>
    <n v="14.273333333333333"/>
    <n v="15.129666666666667"/>
    <n v="535"/>
    <n v="0"/>
    <n v="63"/>
    <s v="BASE DE DATOS"/>
  </r>
  <r>
    <s v="19"/>
    <x v="5"/>
    <s v="KALLPA"/>
    <s v="14331913"/>
    <s v="14331913"/>
    <s v="HI"/>
    <s v="G-4"/>
    <s v="S"/>
    <n v="10.427"/>
    <n v="10.427"/>
    <n v="578.101"/>
    <n v="2686.7460000000001"/>
    <n v="3264.848"/>
    <n v="0"/>
    <n v="733.57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3264.848"/>
    <n v="3.2648479999999998"/>
    <m/>
    <n v="0.89666666666666661"/>
    <n v="0.86891666666666667"/>
    <n v="535"/>
    <n v="-9.9999999974897946E-4"/>
    <n v="63"/>
    <s v="BASE DE DATOS"/>
  </r>
  <r>
    <s v="19"/>
    <x v="6"/>
    <s v="KALLPA"/>
    <s v="14331913"/>
    <s v="14331913"/>
    <s v="HI"/>
    <s v="G-1"/>
    <s v="S"/>
    <n v="181.82900000000001"/>
    <n v="181.82900000000001"/>
    <n v="13543.992"/>
    <n v="52017.777000000002"/>
    <n v="65561.769"/>
    <n v="0"/>
    <n v="509.63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65561.769"/>
    <n v="65.561768999999998"/>
    <m/>
    <n v="14.273333333333333"/>
    <n v="15.152416666666667"/>
    <n v="535"/>
    <n v="0"/>
    <n v="63"/>
    <s v="BASE DE DATOS"/>
  </r>
  <r>
    <s v="19"/>
    <x v="6"/>
    <s v="KALLPA"/>
    <s v="14331913"/>
    <s v="14331913"/>
    <s v="HI"/>
    <s v="G-2"/>
    <s v="S"/>
    <n v="181.70500000000001"/>
    <n v="181.70500000000001"/>
    <n v="14932.218000000001"/>
    <n v="48462.961000000003"/>
    <n v="63395.178999999996"/>
    <n v="0"/>
    <n v="487.02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63395.178999999996"/>
    <n v="63.395178999999999"/>
    <m/>
    <n v="14.273333333333333"/>
    <n v="15.142083333333334"/>
    <n v="535"/>
    <n v="7.2759576141834259E-12"/>
    <n v="63"/>
    <s v="BASE DE DATOS"/>
  </r>
  <r>
    <s v="19"/>
    <x v="6"/>
    <s v="KALLPA"/>
    <s v="14331913"/>
    <s v="14331913"/>
    <s v="HI"/>
    <s v="G-3"/>
    <s v="S"/>
    <n v="181.55600000000001"/>
    <n v="181.55600000000001"/>
    <n v="16591.873"/>
    <n v="65818.342999999993"/>
    <n v="82410.216"/>
    <n v="0"/>
    <n v="639.82000000000005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2410.216"/>
    <n v="82.410216000000005"/>
    <m/>
    <n v="14.273333333333333"/>
    <n v="15.129666666666667"/>
    <n v="535"/>
    <n v="-1.4551915228366852E-11"/>
    <n v="63"/>
    <s v="BASE DE DATOS"/>
  </r>
  <r>
    <s v="19"/>
    <x v="6"/>
    <s v="KALLPA"/>
    <s v="14331913"/>
    <s v="14331913"/>
    <s v="HI"/>
    <s v="G-4"/>
    <s v="S"/>
    <n v="10.427"/>
    <n v="10.427"/>
    <n v="467.31"/>
    <n v="2328.5430000000001"/>
    <n v="2795.8519999999999"/>
    <n v="0"/>
    <n v="679.5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2795.8519999999999"/>
    <n v="2.795852"/>
    <m/>
    <n v="0.89666666666666661"/>
    <n v="0.86891666666666667"/>
    <n v="535"/>
    <n v="1.0000000002037268E-3"/>
    <n v="63"/>
    <s v="BASE DE DATOS"/>
  </r>
  <r>
    <s v="19"/>
    <x v="7"/>
    <s v="KALLPA"/>
    <s v="14331913"/>
    <s v="14331913"/>
    <s v="HI"/>
    <s v="G-1"/>
    <s v="S"/>
    <n v="181.82900000000001"/>
    <n v="181.82900000000001"/>
    <n v="15631.723"/>
    <n v="65993.601999999999"/>
    <n v="81625.324999999997"/>
    <n v="0"/>
    <n v="653.62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1625.324999999997"/>
    <n v="81.625325000000004"/>
    <m/>
    <n v="14.273333333333333"/>
    <n v="15.152416666666667"/>
    <n v="535"/>
    <n v="0"/>
    <n v="63"/>
    <s v="BASE DE DATOS"/>
  </r>
  <r>
    <s v="19"/>
    <x v="7"/>
    <s v="KALLPA"/>
    <s v="14331913"/>
    <s v="14331913"/>
    <s v="HI"/>
    <s v="G-2"/>
    <s v="S"/>
    <n v="181.70500000000001"/>
    <n v="181.70500000000001"/>
    <n v="12075.895"/>
    <n v="25532.786"/>
    <n v="37608.680999999997"/>
    <n v="0"/>
    <n v="292.18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37608.680999999997"/>
    <n v="37.608680999999997"/>
    <m/>
    <n v="14.273333333333333"/>
    <n v="15.142083333333334"/>
    <n v="535"/>
    <n v="0"/>
    <n v="63"/>
    <s v="BASE DE DATOS"/>
  </r>
  <r>
    <s v="19"/>
    <x v="7"/>
    <s v="KALLPA"/>
    <s v="14331913"/>
    <s v="14331913"/>
    <s v="HI"/>
    <s v="G-3"/>
    <s v="S"/>
    <n v="181.55600000000001"/>
    <n v="181.55600000000001"/>
    <n v="15005.873"/>
    <n v="50429.911"/>
    <n v="65435.784"/>
    <n v="0"/>
    <n v="509.8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65435.784"/>
    <n v="65.435783999999998"/>
    <m/>
    <n v="14.273333333333333"/>
    <n v="15.129666666666667"/>
    <n v="535"/>
    <n v="0"/>
    <n v="63"/>
    <s v="BASE DE DATOS"/>
  </r>
  <r>
    <s v="19"/>
    <x v="7"/>
    <s v="KALLPA"/>
    <s v="14331913"/>
    <s v="14331913"/>
    <s v="HI"/>
    <s v="G-4"/>
    <s v="S"/>
    <n v="10.427"/>
    <n v="10.427"/>
    <n v="354.12799999999999"/>
    <n v="1739.519"/>
    <n v="2093.6469999999999"/>
    <n v="0"/>
    <n v="741.38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2093.6469999999999"/>
    <n v="2.0936469999999998"/>
    <m/>
    <n v="0.89666666666666661"/>
    <n v="0.86891666666666667"/>
    <n v="535"/>
    <n v="0"/>
    <n v="63"/>
    <s v="BASE DE DATOS"/>
  </r>
  <r>
    <s v="19"/>
    <x v="8"/>
    <s v="ELSM"/>
    <s v="41030894"/>
    <s v="41030894"/>
    <s v="HI"/>
    <s v="DRESS 1"/>
    <s v="S"/>
    <n v="0.11"/>
    <n v="0"/>
    <n v="0"/>
    <n v="0"/>
    <n v="0"/>
    <n v="0"/>
    <n v="0"/>
    <n v="72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7499999999999999E-3"/>
    <n v="0.17599999999999999"/>
    <n v="0"/>
    <n v="19"/>
    <s v="BASE DE DATOS"/>
  </r>
  <r>
    <s v="19"/>
    <x v="8"/>
    <s v="ELSM"/>
    <s v="41030894"/>
    <s v="41030894"/>
    <s v="HI"/>
    <s v="DRESS 2"/>
    <s v="S"/>
    <n v="0.11"/>
    <n v="9.1999999999999998E-2"/>
    <n v="7.7229999999999999"/>
    <n v="29.347000000000001"/>
    <n v="37.07"/>
    <n v="4"/>
    <n v="360"/>
    <n v="356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37.07"/>
    <n v="3.7069999999999999E-2"/>
    <m/>
    <n v="9.1666666666666667E-3"/>
    <n v="7.6666666666666662E-3"/>
    <n v="0.17599999999999999"/>
    <n v="0"/>
    <n v="19"/>
    <s v="BASE DE DATOS"/>
  </r>
  <r>
    <s v="19"/>
    <x v="8"/>
    <s v="EGEPSA"/>
    <s v="41071696"/>
    <s v="41071696"/>
    <s v="HI"/>
    <s v="Grupo 1"/>
    <s v="S"/>
    <n v="0.3"/>
    <n v="0.29099999999999998"/>
    <n v="33.615000000000002"/>
    <n v="159.07499999999999"/>
    <n v="192.69"/>
    <n v="0"/>
    <n v="715"/>
    <n v="5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92.69"/>
    <n v="0.19269"/>
    <m/>
    <n v="2.4999999999999998E-2"/>
    <n v="2.1916666666666668E-2"/>
    <n v="0.53700000000000003"/>
    <n v="0"/>
    <n v="31"/>
    <s v="BASE DE DATOS"/>
  </r>
  <r>
    <s v="19"/>
    <x v="8"/>
    <s v="EGEPSA"/>
    <s v="41071696"/>
    <s v="41071696"/>
    <s v="HI"/>
    <s v="Grupo 2"/>
    <s v="N"/>
    <n v="0.3"/>
    <n v="0"/>
    <n v="0"/>
    <n v="0"/>
    <n v="0"/>
    <n v="0"/>
    <n v="0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0"/>
    <n v="0"/>
    <m/>
    <n v="2.4999999999999998E-2"/>
    <n v="2.0750000000000001E-2"/>
    <n v="0.53700000000000003"/>
    <n v="0"/>
    <n v="31"/>
    <s v="BASE DE DATOS"/>
  </r>
  <r>
    <s v="19"/>
    <x v="8"/>
    <s v="ELC"/>
    <s v="31007793"/>
    <s v="31007793"/>
    <s v="HI"/>
    <s v="G-1"/>
    <s v="S"/>
    <n v="0.63"/>
    <n v="0.56100000000000005"/>
    <n v="33.311"/>
    <n v="122.732"/>
    <n v="156.04300000000001"/>
    <n v="0"/>
    <n v="543.9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156.04300000000001"/>
    <n v="0.15604300000000002"/>
    <m/>
    <n v="5.2499999999999998E-2"/>
    <n v="4.6750000000000007E-2"/>
    <n v="0.92200000000000004"/>
    <n v="0"/>
    <n v="25"/>
    <s v="BASE DE DATOS"/>
  </r>
  <r>
    <s v="19"/>
    <x v="8"/>
    <s v="ELC"/>
    <s v="31007793"/>
    <s v="31007793"/>
    <s v="HI"/>
    <s v="G-2"/>
    <s v="S"/>
    <n v="0.63"/>
    <n v="0.56100000000000005"/>
    <n v="64.718000000000004"/>
    <n v="241.506"/>
    <n v="306.22399999999999"/>
    <n v="0"/>
    <n v="688.57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06.22399999999999"/>
    <n v="0.306224"/>
    <m/>
    <n v="5.2499999999999998E-2"/>
    <n v="4.6750000000000007E-2"/>
    <n v="0.92200000000000004"/>
    <n v="0"/>
    <n v="25"/>
    <s v="BASE DE DATOS"/>
  </r>
  <r>
    <s v="19"/>
    <x v="8"/>
    <s v="ELC"/>
    <s v="31007893"/>
    <s v="31007893"/>
    <s v="HI"/>
    <s v="G-1"/>
    <s v="S"/>
    <n v="0.52"/>
    <n v="0.46"/>
    <n v="39.088000000000001"/>
    <n v="150.23699999999999"/>
    <n v="189.32499999999999"/>
    <n v="0"/>
    <n v="717.67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189.32499999999999"/>
    <n v="0.18932499999999999"/>
    <m/>
    <n v="4.3333333333333335E-2"/>
    <n v="3.8333333333333337E-2"/>
    <n v="1"/>
    <n v="0"/>
    <n v="25"/>
    <s v="BASE DE DATOS"/>
  </r>
  <r>
    <s v="19"/>
    <x v="8"/>
    <s v="ELC"/>
    <s v="31007893"/>
    <s v="31007893"/>
    <s v="HI"/>
    <s v="G-2"/>
    <s v="S"/>
    <n v="0.52"/>
    <n v="0.46"/>
    <n v="61.05"/>
    <n v="230.322"/>
    <n v="291.37200000000001"/>
    <n v="0"/>
    <n v="716.5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91.37200000000001"/>
    <n v="0.29137200000000002"/>
    <m/>
    <n v="4.3333333333333335E-2"/>
    <n v="3.8333333333333337E-2"/>
    <n v="1"/>
    <n v="0"/>
    <n v="25"/>
    <s v="BASE DE DATOS"/>
  </r>
  <r>
    <s v="19"/>
    <x v="8"/>
    <s v="ELC"/>
    <s v="31007993"/>
    <s v="31007993"/>
    <s v="HI"/>
    <s v="G-1"/>
    <s v="S"/>
    <n v="0.25"/>
    <n v="0.25"/>
    <n v="12.007999999999999"/>
    <n v="43.82"/>
    <n v="55.828000000000003"/>
    <n v="0"/>
    <n v="663.8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55.828000000000003"/>
    <n v="5.5828000000000003E-2"/>
    <m/>
    <n v="2.0833333333333332E-2"/>
    <n v="2.0833333333333332E-2"/>
    <n v="0.26100000000000001"/>
    <n v="0"/>
    <n v="25"/>
    <s v="BASE DE DATOS"/>
  </r>
  <r>
    <s v="19"/>
    <x v="8"/>
    <s v="ELC"/>
    <s v="31008493"/>
    <s v="31008493"/>
    <s v="HI"/>
    <s v="G-1"/>
    <s v="S"/>
    <n v="1.92"/>
    <n v="1.675"/>
    <n v="5.7130000000000001"/>
    <n v="7.2590000000000003"/>
    <n v="12.972"/>
    <n v="0"/>
    <n v="11.25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12.972"/>
    <n v="1.2971999999999999E-2"/>
    <m/>
    <n v="0.16"/>
    <n v="0.13958333333333334"/>
    <n v="2.84"/>
    <n v="1.7763568394002505E-15"/>
    <n v="25"/>
    <s v="BASE DE DATOS"/>
  </r>
  <r>
    <s v="19"/>
    <x v="8"/>
    <s v="ELC"/>
    <s v="31008493"/>
    <s v="31008493"/>
    <s v="HI"/>
    <s v="G-2"/>
    <s v="S"/>
    <n v="1.92"/>
    <n v="1.675"/>
    <n v="161.804"/>
    <n v="619.55200000000002"/>
    <n v="781.35599999999999"/>
    <n v="0"/>
    <n v="707.38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781.35599999999999"/>
    <n v="0.78135599999999994"/>
    <m/>
    <n v="0.16"/>
    <n v="0.13958333333333334"/>
    <n v="2.84"/>
    <n v="0"/>
    <n v="25"/>
    <s v="BASE DE DATOS"/>
  </r>
  <r>
    <s v="19"/>
    <x v="8"/>
    <s v="ELC"/>
    <s v="31008893"/>
    <s v="31008893"/>
    <s v="HI"/>
    <s v="G-1"/>
    <s v="S"/>
    <n v="1.46"/>
    <n v="1.34"/>
    <n v="105.95699999999999"/>
    <n v="401.88299999999998"/>
    <n v="507.84"/>
    <n v="0"/>
    <n v="718.75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507.84"/>
    <n v="0.50783999999999996"/>
    <m/>
    <n v="0.12166666666666666"/>
    <n v="0.11166666666666668"/>
    <n v="1.331"/>
    <n v="0"/>
    <n v="25"/>
    <s v="BASE DE DATOS"/>
  </r>
  <r>
    <s v="19"/>
    <x v="8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8"/>
    <s v="ELC"/>
    <s v="31009293"/>
    <s v="31009293"/>
    <s v="HI"/>
    <s v="G-2"/>
    <s v="S"/>
    <n v="0.28000000000000003"/>
    <n v="0.28000000000000003"/>
    <n v="28.559000000000001"/>
    <n v="106.83499999999999"/>
    <n v="135.39400000000001"/>
    <n v="0"/>
    <n v="708.27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135.39400000000001"/>
    <n v="0.13539400000000001"/>
    <m/>
    <n v="2.3333333333333334E-2"/>
    <n v="2.3333333333333334E-2"/>
    <n v="0.25600000000000001"/>
    <n v="0"/>
    <n v="25"/>
    <s v="BASE DE DATOS"/>
  </r>
  <r>
    <s v="19"/>
    <x v="8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8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8"/>
    <s v="ELC"/>
    <s v="31036294"/>
    <s v="31036294"/>
    <s v="HI"/>
    <s v="G-1"/>
    <s v="S"/>
    <n v="0.45"/>
    <n v="0.45"/>
    <n v="56.164999999999999"/>
    <n v="212.09"/>
    <n v="268.255"/>
    <n v="0"/>
    <n v="621.75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68.255"/>
    <n v="0.26825500000000002"/>
    <m/>
    <n v="3.7499999999999999E-2"/>
    <n v="3.7499999999999999E-2"/>
    <n v="0.89300000000000002"/>
    <n v="0"/>
    <n v="25"/>
    <s v="BASE DE DATOS"/>
  </r>
  <r>
    <s v="19"/>
    <x v="8"/>
    <s v="ELC"/>
    <s v="31036294"/>
    <s v="31036294"/>
    <s v="HI"/>
    <s v="G-2"/>
    <s v="S"/>
    <n v="0.45"/>
    <n v="0.45"/>
    <n v="55.982999999999997"/>
    <n v="211.59899999999999"/>
    <n v="267.58199999999999"/>
    <n v="0"/>
    <n v="621.58000000000004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67.58199999999999"/>
    <n v="0.26758199999999999"/>
    <m/>
    <n v="3.7499999999999999E-2"/>
    <n v="3.7499999999999999E-2"/>
    <n v="0.89300000000000002"/>
    <n v="0"/>
    <n v="25"/>
    <s v="BASE DE DATOS"/>
  </r>
  <r>
    <s v="19"/>
    <x v="8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8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8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8"/>
    <s v="ELC"/>
    <s v="41114801"/>
    <s v="41114801"/>
    <s v="HI"/>
    <s v="G-1"/>
    <s v="S"/>
    <n v="0.09"/>
    <n v="5.7000000000000002E-2"/>
    <n v="5.7530000000000001"/>
    <n v="20.827999999999999"/>
    <n v="26.581"/>
    <n v="0"/>
    <n v="346.48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26.581"/>
    <n v="2.6581E-2"/>
    <m/>
    <n v="7.4999999999999997E-3"/>
    <n v="4.7499999999999999E-3"/>
    <n v="0.253"/>
    <n v="0"/>
    <n v="25"/>
    <s v="BASE DE DATOS"/>
  </r>
  <r>
    <s v="19"/>
    <x v="8"/>
    <s v="ELC"/>
    <s v="41114801"/>
    <s v="41114801"/>
    <s v="HI"/>
    <s v="G-2"/>
    <s v="S"/>
    <n v="0.09"/>
    <n v="5.7000000000000002E-2"/>
    <n v="11.340999999999999"/>
    <n v="39.298999999999999"/>
    <n v="50.64"/>
    <n v="0"/>
    <n v="646.35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50.64"/>
    <n v="5.0639999999999998E-2"/>
    <m/>
    <n v="7.4999999999999997E-3"/>
    <n v="4.7499999999999999E-3"/>
    <n v="0.253"/>
    <n v="0"/>
    <n v="25"/>
    <s v="BASE DE DATOS"/>
  </r>
  <r>
    <s v="19"/>
    <x v="8"/>
    <s v="ELC"/>
    <s v="41114801"/>
    <s v="41114801"/>
    <s v="HI"/>
    <s v="G-3"/>
    <s v="S"/>
    <n v="0.1"/>
    <n v="9.8000000000000004E-2"/>
    <n v="6.8289999999999997"/>
    <n v="26.331"/>
    <n v="33.159999999999997"/>
    <n v="0"/>
    <n v="388.97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33.159999999999997"/>
    <n v="3.3159999999999995E-2"/>
    <m/>
    <n v="8.3333333333333332E-3"/>
    <n v="8.1666666666666676E-3"/>
    <n v="0.253"/>
    <n v="0"/>
    <n v="25"/>
    <s v="BASE DE DATOS"/>
  </r>
  <r>
    <s v="19"/>
    <x v="8"/>
    <s v="ELC"/>
    <s v="51000996"/>
    <s v="51000996"/>
    <s v="HI"/>
    <s v="G-1"/>
    <s v="S"/>
    <n v="0.91200000000000003"/>
    <n v="0.79"/>
    <n v="43.579000000000001"/>
    <n v="156.101"/>
    <n v="199.68"/>
    <n v="0"/>
    <n v="453.13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199.68"/>
    <n v="0.19968"/>
    <m/>
    <n v="7.5999999999999998E-2"/>
    <n v="6.5833333333333341E-2"/>
    <n v="0.83599999999999997"/>
    <n v="0"/>
    <n v="25"/>
    <s v="BASE DE DATOS"/>
  </r>
  <r>
    <s v="19"/>
    <x v="8"/>
    <s v="ELC"/>
    <s v="51000996"/>
    <s v="51000996"/>
    <s v="HI"/>
    <s v="G-2"/>
    <s v="S"/>
    <n v="0.91200000000000003"/>
    <n v="0.79"/>
    <n v="16.751999999999999"/>
    <n v="62.509"/>
    <n v="79.260999999999996"/>
    <n v="0"/>
    <n v="222.95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79.260999999999996"/>
    <n v="7.9260999999999998E-2"/>
    <m/>
    <n v="7.5999999999999998E-2"/>
    <n v="6.5833333333333341E-2"/>
    <n v="0.83599999999999997"/>
    <n v="0"/>
    <n v="25"/>
    <s v="BASE DE DATOS"/>
  </r>
  <r>
    <s v="19"/>
    <x v="8"/>
    <s v="ELC"/>
    <s v="51010097"/>
    <s v="51010097"/>
    <s v="HI"/>
    <s v="G-1"/>
    <s v="S"/>
    <n v="1.6"/>
    <n v="1.6"/>
    <n v="222.137"/>
    <n v="807.49699999999996"/>
    <n v="1029.634"/>
    <n v="0"/>
    <n v="698.62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29.634"/>
    <n v="1.0296339999999999"/>
    <m/>
    <n v="0.13333333333333333"/>
    <n v="0.13333333333333333"/>
    <n v="6.4489999999999998"/>
    <n v="0"/>
    <n v="25"/>
    <s v="BASE DE DATOS"/>
  </r>
  <r>
    <s v="19"/>
    <x v="8"/>
    <s v="ELC"/>
    <s v="51010097"/>
    <s v="51010097"/>
    <s v="HI"/>
    <s v="G-2"/>
    <s v="S"/>
    <n v="1.6"/>
    <n v="1.6"/>
    <n v="228.14699999999999"/>
    <n v="835.93100000000004"/>
    <n v="1064.078"/>
    <n v="0"/>
    <n v="698.43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64.078"/>
    <n v="1.0640780000000001"/>
    <m/>
    <n v="0.13333333333333333"/>
    <n v="0.13333333333333333"/>
    <n v="6.4489999999999998"/>
    <n v="0"/>
    <n v="25"/>
    <s v="BASE DE DATOS"/>
  </r>
  <r>
    <s v="19"/>
    <x v="8"/>
    <s v="ELC"/>
    <s v="51010097"/>
    <s v="51010097"/>
    <s v="HI"/>
    <s v="G-3"/>
    <s v="S"/>
    <n v="2"/>
    <n v="2"/>
    <n v="51.552999999999997"/>
    <n v="172.411"/>
    <n v="223.964"/>
    <n v="0"/>
    <n v="357.5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223.964"/>
    <n v="0.223964"/>
    <m/>
    <n v="0.16666666666666666"/>
    <n v="0.16666666666666666"/>
    <n v="6.4489999999999998"/>
    <n v="0"/>
    <n v="25"/>
    <s v="BASE DE DATOS"/>
  </r>
  <r>
    <s v="19"/>
    <x v="8"/>
    <s v="ELC"/>
    <s v="51010097"/>
    <s v="51010097"/>
    <s v="HI"/>
    <s v="G-4"/>
    <s v="S"/>
    <n v="2"/>
    <n v="2"/>
    <n v="9.73"/>
    <n v="35.819000000000003"/>
    <n v="45.548999999999999"/>
    <n v="0"/>
    <n v="93.6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45.548999999999999"/>
    <n v="4.5548999999999999E-2"/>
    <m/>
    <n v="0.16666666666666666"/>
    <n v="0.16666666666666666"/>
    <n v="6.4489999999999998"/>
    <n v="7.1054273576010019E-15"/>
    <n v="25"/>
    <s v="BASE DE DATOS"/>
  </r>
  <r>
    <s v="19"/>
    <x v="8"/>
    <s v="ELC"/>
    <s v="51010797"/>
    <s v="51010797"/>
    <s v="HI"/>
    <s v="G-1"/>
    <s v="S"/>
    <n v="0.76800000000000002"/>
    <n v="0.59499999999999997"/>
    <n v="67.396000000000001"/>
    <n v="248.607"/>
    <n v="316.00299999999999"/>
    <n v="0"/>
    <n v="543.77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316.00299999999999"/>
    <n v="0.31600299999999998"/>
    <m/>
    <n v="6.4000000000000001E-2"/>
    <n v="4.9583333333333333E-2"/>
    <n v="1.4690000000000001"/>
    <n v="0"/>
    <n v="25"/>
    <s v="BASE DE DATOS"/>
  </r>
  <r>
    <s v="19"/>
    <x v="8"/>
    <s v="ELC"/>
    <s v="51010797"/>
    <s v="51010797"/>
    <s v="HI"/>
    <s v="G-2"/>
    <s v="S"/>
    <n v="0.76800000000000002"/>
    <n v="0.59499999999999997"/>
    <n v="87.355999999999995"/>
    <n v="318.29599999999999"/>
    <n v="405.65199999999999"/>
    <n v="0"/>
    <n v="699.43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405.65199999999999"/>
    <n v="0.40565200000000001"/>
    <m/>
    <n v="6.4000000000000001E-2"/>
    <n v="4.9583333333333333E-2"/>
    <n v="1.4690000000000001"/>
    <n v="0"/>
    <n v="25"/>
    <s v="BASE DE DATOS"/>
  </r>
  <r>
    <s v="19"/>
    <x v="8"/>
    <s v="ELC"/>
    <s v="PP000194"/>
    <s v="PP000194"/>
    <s v="HI"/>
    <s v="G-1"/>
    <s v="S"/>
    <n v="0.22"/>
    <n v="0.22"/>
    <n v="17.777999999999999"/>
    <n v="33.927999999999997"/>
    <n v="51.706000000000003"/>
    <n v="0"/>
    <n v="425.8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51.706000000000003"/>
    <n v="5.1706000000000002E-2"/>
    <m/>
    <n v="1.8333333333333333E-2"/>
    <n v="1.8333333333333333E-2"/>
    <n v="0.19600000000000001"/>
    <n v="-7.1054273576010019E-15"/>
    <n v="25"/>
    <s v="BASE DE DATOS"/>
  </r>
  <r>
    <s v="19"/>
    <x v="8"/>
    <s v="ELC"/>
    <s v="PP000694"/>
    <s v="PP000694"/>
    <s v="HI"/>
    <s v="G-1"/>
    <s v="S"/>
    <n v="0.11"/>
    <n v="0.11"/>
    <n v="11.435"/>
    <n v="20.445"/>
    <n v="31.88"/>
    <n v="0"/>
    <n v="372.03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31.88"/>
    <n v="3.1879999999999999E-2"/>
    <m/>
    <n v="9.1666666666666667E-3"/>
    <n v="9.1666666666666667E-3"/>
    <n v="0.186"/>
    <n v="3.5527136788005009E-15"/>
    <n v="25"/>
    <s v="BASE DE DATOS"/>
  </r>
  <r>
    <s v="19"/>
    <x v="8"/>
    <s v="ELC"/>
    <s v="PP000694"/>
    <s v="PP000694"/>
    <s v="HI"/>
    <s v="G-2"/>
    <s v="S"/>
    <n v="0.11"/>
    <n v="0.11"/>
    <n v="13.776"/>
    <n v="27.637"/>
    <n v="41.412999999999997"/>
    <n v="0"/>
    <n v="432.42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41.412999999999997"/>
    <n v="4.1412999999999998E-2"/>
    <m/>
    <n v="9.1666666666666667E-3"/>
    <n v="9.1666666666666667E-3"/>
    <n v="0.186"/>
    <n v="0"/>
    <n v="25"/>
    <s v="BASE DE DATOS"/>
  </r>
  <r>
    <s v="19"/>
    <x v="8"/>
    <s v="ELOR"/>
    <s v="31078697"/>
    <s v="31078697"/>
    <s v="HI"/>
    <s v="Turbina 1"/>
    <s v="N"/>
    <n v="2.8370000000000002"/>
    <n v="0"/>
    <n v="0"/>
    <n v="0"/>
    <n v="0"/>
    <n v="0"/>
    <n v="0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0"/>
    <n v="0"/>
    <m/>
    <n v="0.23641666666666669"/>
    <n v="0.21666666666666667"/>
    <n v="4.3949999999999996"/>
    <n v="0"/>
    <n v="20"/>
    <s v="BASE DE DATOS"/>
  </r>
  <r>
    <s v="19"/>
    <x v="8"/>
    <s v="ELOR"/>
    <s v="31078697"/>
    <s v="31078697"/>
    <s v="HI"/>
    <s v="Turbina 2"/>
    <s v="S"/>
    <n v="2.8370000000000002"/>
    <n v="2.6"/>
    <n v="263.95400000000001"/>
    <n v="1242.3689999999999"/>
    <n v="1506.3230000000001"/>
    <n v="0"/>
    <n v="708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06.3230000000001"/>
    <n v="1.5063230000000001"/>
    <m/>
    <n v="0.23641666666666669"/>
    <n v="0.21666666666666667"/>
    <n v="4.3949999999999996"/>
    <n v="-2.2737367544323206E-13"/>
    <n v="20"/>
    <s v="BASE DE DATOS"/>
  </r>
  <r>
    <s v="19"/>
    <x v="8"/>
    <s v="ELOR"/>
    <s v="31078897"/>
    <s v="31078897"/>
    <s v="HI"/>
    <s v="Turbina 1"/>
    <s v="S"/>
    <n v="1.59"/>
    <n v="1.45"/>
    <n v="143.72499999999999"/>
    <n v="389.44600000000003"/>
    <n v="533.17100000000005"/>
    <n v="0"/>
    <n v="711.25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533.17100000000005"/>
    <n v="0.53317100000000006"/>
    <m/>
    <n v="0.13250000000000001"/>
    <n v="0.12083333333333333"/>
    <n v="2.6850000000000001"/>
    <n v="0"/>
    <n v="20"/>
    <s v="BASE DE DATOS"/>
  </r>
  <r>
    <s v="19"/>
    <x v="8"/>
    <s v="ELOR"/>
    <s v="31078897"/>
    <s v="31078897"/>
    <s v="HI"/>
    <s v="Turbina 2"/>
    <s v="S"/>
    <n v="1.59"/>
    <n v="1.45"/>
    <n v="155.97499999999999"/>
    <n v="752.90599999999995"/>
    <n v="908.88099999999997"/>
    <n v="0"/>
    <n v="711.18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08.88099999999997"/>
    <n v="0.90888099999999994"/>
    <m/>
    <n v="0.13250000000000001"/>
    <n v="0.12083333333333333"/>
    <n v="2.6850000000000001"/>
    <n v="0"/>
    <n v="20"/>
    <s v="BASE DE DATOS"/>
  </r>
  <r>
    <s v="19"/>
    <x v="8"/>
    <s v="ELOR"/>
    <s v="31077997"/>
    <s v="31077997"/>
    <s v="HI"/>
    <s v="Turbina 1"/>
    <s v="S"/>
    <n v="1.2529999999999999"/>
    <n v="1.1499999999999999"/>
    <n v="117.23"/>
    <n v="485.26100000000002"/>
    <n v="602.49099999999999"/>
    <n v="0.9"/>
    <n v="720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02.49099999999999"/>
    <n v="0.602491"/>
    <m/>
    <n v="0.10441666666666666"/>
    <n v="9.5833333333333326E-2"/>
    <n v="4.4630000000000001"/>
    <n v="0"/>
    <n v="20"/>
    <s v="BASE DE DATOS"/>
  </r>
  <r>
    <s v="19"/>
    <x v="8"/>
    <s v="ELOR"/>
    <s v="31077997"/>
    <s v="31077997"/>
    <s v="HI"/>
    <s v="Turbina 2"/>
    <s v="S"/>
    <n v="1.2529999999999999"/>
    <n v="1.1499999999999999"/>
    <n v="114.352"/>
    <n v="487.779"/>
    <n v="602.13099999999997"/>
    <n v="0"/>
    <n v="720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02.13099999999997"/>
    <n v="0.60213099999999997"/>
    <m/>
    <n v="0.10441666666666666"/>
    <n v="9.5833333333333326E-2"/>
    <n v="4.4630000000000001"/>
    <n v="0"/>
    <n v="20"/>
    <s v="BASE DE DATOS"/>
  </r>
  <r>
    <s v="19"/>
    <x v="8"/>
    <s v="ELOR"/>
    <s v="31077997"/>
    <s v="31077997"/>
    <s v="HI"/>
    <s v="Turbina 3"/>
    <s v="S"/>
    <n v="1.2529999999999999"/>
    <n v="1.1499999999999999"/>
    <n v="6.1849999999999996"/>
    <n v="27.300999999999998"/>
    <n v="33.485999999999997"/>
    <n v="0"/>
    <n v="75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33.485999999999997"/>
    <n v="3.3485999999999995E-2"/>
    <m/>
    <n v="0.10441666666666666"/>
    <n v="9.5833333333333326E-2"/>
    <n v="4.4630000000000001"/>
    <n v="0"/>
    <n v="20"/>
    <s v="BASE DE DATOS"/>
  </r>
  <r>
    <s v="19"/>
    <x v="8"/>
    <s v="ELOR"/>
    <s v="31077997"/>
    <s v="31077997"/>
    <s v="HI"/>
    <s v="Turbina 4"/>
    <s v="S"/>
    <n v="1.2529999999999999"/>
    <n v="1.1499999999999999"/>
    <n v="101.767"/>
    <n v="445.58100000000002"/>
    <n v="547.34799999999996"/>
    <n v="24"/>
    <n v="695.99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47.34799999999996"/>
    <n v="0.54734799999999995"/>
    <m/>
    <n v="0.10441666666666666"/>
    <n v="9.5833333333333326E-2"/>
    <n v="4.4630000000000001"/>
    <n v="0"/>
    <n v="20"/>
    <s v="BASE DE DATOS"/>
  </r>
  <r>
    <s v="19"/>
    <x v="8"/>
    <s v="ELOR"/>
    <s v="41027393"/>
    <s v="41027393"/>
    <s v="HI"/>
    <s v="T-1"/>
    <s v="S"/>
    <n v="0.2"/>
    <n v="0.18"/>
    <n v="8.3330000000000002"/>
    <n v="38.918999999999997"/>
    <n v="47.252000000000002"/>
    <n v="0"/>
    <n v="281.39999999999998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47.252000000000002"/>
    <n v="4.7252000000000002E-2"/>
    <m/>
    <n v="1.6666666666666666E-2"/>
    <n v="1.4999999999999999E-2"/>
    <n v="0.376"/>
    <n v="-7.1054273576010019E-15"/>
    <n v="20"/>
    <s v="BASE DE DATOS"/>
  </r>
  <r>
    <s v="19"/>
    <x v="8"/>
    <s v="ELOR"/>
    <s v="41027393"/>
    <s v="41027393"/>
    <s v="HI"/>
    <s v="T-2"/>
    <s v="S"/>
    <n v="0.2"/>
    <n v="0.18"/>
    <n v="23.148"/>
    <n v="108.982"/>
    <n v="132.13"/>
    <n v="0"/>
    <n v="714.92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32.13"/>
    <n v="0.13213"/>
    <m/>
    <n v="1.6666666666666666E-2"/>
    <n v="1.4999999999999999E-2"/>
    <n v="0.376"/>
    <n v="0"/>
    <n v="20"/>
    <s v="BASE DE DATOS"/>
  </r>
  <r>
    <s v="19"/>
    <x v="8"/>
    <s v="ELOR"/>
    <s v="20190900"/>
    <s v="20190900"/>
    <s v="HI"/>
    <s v="Grupo 1"/>
    <s v="S"/>
    <n v="8.2000000000000003E-2"/>
    <n v="7.0000000000000007E-2"/>
    <n v="4.6929999999999996"/>
    <n v="10.949"/>
    <n v="15.641999999999999"/>
    <n v="0"/>
    <n v="720"/>
    <n v="0"/>
    <m/>
    <m/>
    <x v="1"/>
    <s v="ELOR20190900Grupo 1HI"/>
    <s v="Electro Oriente S. A."/>
    <s v="ELOR"/>
    <x v="2"/>
    <s v="C.H. Pizuquia"/>
    <x v="260"/>
    <s v="HI"/>
    <x v="1"/>
    <s v="Grupo 1"/>
    <x v="1"/>
    <n v="0"/>
    <s v="Operativo"/>
    <s v="Distribuidora"/>
    <x v="0"/>
    <x v="1"/>
    <s v="NO COES"/>
    <x v="0"/>
    <s v="Estatal"/>
    <s v="AMAZONAS"/>
    <s v="AMAZONAS"/>
    <s v="LUYA"/>
    <s v="PISUQUIA"/>
    <n v="0"/>
    <s v="Agua"/>
    <n v="0"/>
    <n v="0"/>
    <n v="0"/>
    <x v="1"/>
    <m/>
    <n v="15.641999999999999"/>
    <n v="1.5642E-2"/>
    <m/>
    <n v="4.1000000000000002E-2"/>
    <n v="3.5000000000000003E-2"/>
    <n v="4.5999999999999999E-2"/>
    <n v="0"/>
    <n v="20"/>
    <s v="BASE DE DATOS"/>
  </r>
  <r>
    <s v="19"/>
    <x v="8"/>
    <s v="ELOR"/>
    <s v="51017302"/>
    <s v="51017302"/>
    <s v="HI"/>
    <s v="Turbina 1"/>
    <s v="S"/>
    <n v="1.4379999999999999"/>
    <n v="1.4"/>
    <n v="119.343"/>
    <n v="567.24599999999998"/>
    <n v="686.58900000000006"/>
    <n v="0"/>
    <n v="711.25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686.58900000000006"/>
    <n v="0.686589"/>
    <m/>
    <n v="0.15977777777777777"/>
    <n v="0.15555555555555556"/>
    <n v="2.2429999999999999"/>
    <n v="-1.1368683772161603E-13"/>
    <n v="20"/>
    <s v="BASE DE DATOS"/>
  </r>
  <r>
    <s v="19"/>
    <x v="8"/>
    <s v="ELOR"/>
    <s v="51017302"/>
    <s v="51017302"/>
    <s v="HI"/>
    <s v="Turbina 2"/>
    <s v="S"/>
    <n v="1.4379999999999999"/>
    <n v="1.4"/>
    <n v="117.92"/>
    <n v="560.48"/>
    <n v="678.4"/>
    <n v="0"/>
    <n v="711.18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678.4"/>
    <n v="0.6784"/>
    <m/>
    <n v="0.17974999999999999"/>
    <n v="0.17499999999999999"/>
    <n v="2.2429999999999999"/>
    <n v="0"/>
    <n v="20"/>
    <s v="BASE DE DATOS"/>
  </r>
  <r>
    <s v="19"/>
    <x v="8"/>
    <s v="ELOR"/>
    <s v="31024193"/>
    <s v="31024193"/>
    <s v="HI"/>
    <s v="1"/>
    <s v="S"/>
    <n v="3.3"/>
    <n v="3.3"/>
    <n v="323.78399999999999"/>
    <n v="260.74700000000001"/>
    <n v="584.53099999999995"/>
    <n v="4"/>
    <n v="236.52"/>
    <n v="5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584.53099999999995"/>
    <n v="0.58453099999999991"/>
    <m/>
    <n v="0.27499999999999997"/>
    <n v="0.27499999999999997"/>
    <n v="8.359"/>
    <n v="0"/>
    <n v="20"/>
    <s v="BASE DE DATOS"/>
  </r>
  <r>
    <s v="19"/>
    <x v="8"/>
    <s v="ELOR"/>
    <s v="31024193"/>
    <s v="31024193"/>
    <s v="HI"/>
    <s v="2"/>
    <s v="S"/>
    <n v="3.3"/>
    <n v="3.3"/>
    <n v="321.827"/>
    <n v="357.16"/>
    <n v="678.98699999999997"/>
    <n v="3.2"/>
    <n v="2"/>
    <n v="249.48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678.98699999999997"/>
    <n v="0.67898700000000001"/>
    <m/>
    <n v="0.27499999999999997"/>
    <n v="0.27499999999999997"/>
    <n v="8.359"/>
    <n v="1.1368683772161603E-13"/>
    <n v="20"/>
    <s v="BASE DE DATOS"/>
  </r>
  <r>
    <s v="19"/>
    <x v="8"/>
    <s v="ELOR"/>
    <s v="31024193"/>
    <s v="31024193"/>
    <s v="HI"/>
    <s v="3"/>
    <s v="S"/>
    <n v="2.5"/>
    <n v="2"/>
    <n v="169.64099999999999"/>
    <n v="118.69199999999999"/>
    <n v="288.33300000000003"/>
    <n v="2"/>
    <n v="230.29"/>
    <n v="5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88.33300000000003"/>
    <n v="0.28833300000000001"/>
    <m/>
    <n v="0.20833333333333334"/>
    <n v="0.16666666666666666"/>
    <n v="8.359"/>
    <n v="-5.6843418860808015E-14"/>
    <n v="20"/>
    <s v="BASE DE DATOS"/>
  </r>
  <r>
    <s v="19"/>
    <x v="8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8"/>
    <s v="ELOR"/>
    <s v="31024293"/>
    <s v="31024293"/>
    <s v="HI"/>
    <s v="G2"/>
    <s v="S"/>
    <n v="0.4"/>
    <n v="0.25"/>
    <n v="26.190999999999999"/>
    <n v="6.484"/>
    <n v="32.674999999999997"/>
    <n v="5"/>
    <n v="281"/>
    <n v="5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32.674999999999997"/>
    <n v="3.2674999999999996E-2"/>
    <m/>
    <n v="3.6363636363636369E-2"/>
    <n v="2.2727272727272728E-2"/>
    <n v="0.252"/>
    <n v="0"/>
    <n v="20"/>
    <s v="BASE DE DATOS"/>
  </r>
  <r>
    <s v="19"/>
    <x v="8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8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8"/>
    <s v="ELPU"/>
    <s v="51015199"/>
    <s v="51015199"/>
    <s v="HI"/>
    <s v="BOVING 1"/>
    <s v="S"/>
    <n v="1.5"/>
    <n v="1.2"/>
    <n v="0"/>
    <n v="0"/>
    <n v="0"/>
    <n v="0"/>
    <n v="0"/>
    <n v="720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9.9999999999999992E-2"/>
    <n v="3.427"/>
    <n v="0"/>
    <n v="21"/>
    <s v="BASE DE DATOS"/>
  </r>
  <r>
    <s v="19"/>
    <x v="8"/>
    <s v="ELPU"/>
    <s v="51015199"/>
    <s v="51015199"/>
    <s v="HI"/>
    <s v="BOVING 2"/>
    <s v="S"/>
    <n v="1.5"/>
    <n v="1.2"/>
    <n v="118.23"/>
    <n v="549.47"/>
    <n v="667.7"/>
    <n v="0"/>
    <n v="711.18"/>
    <n v="8.82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67.7"/>
    <n v="0.66770000000000007"/>
    <m/>
    <n v="0.125"/>
    <n v="9.9999999999999992E-2"/>
    <n v="3.427"/>
    <n v="0"/>
    <n v="21"/>
    <s v="BASE DE DATOS"/>
  </r>
  <r>
    <s v="19"/>
    <x v="8"/>
    <s v="ELPU"/>
    <s v="51015199"/>
    <s v="51015199"/>
    <s v="HI"/>
    <s v="HYHC"/>
    <s v="S"/>
    <n v="1.5"/>
    <n v="1.29"/>
    <n v="0"/>
    <n v="0"/>
    <n v="0"/>
    <n v="0"/>
    <n v="0"/>
    <n v="720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0.1075"/>
    <n v="3.427"/>
    <n v="0"/>
    <n v="21"/>
    <s v="BASE DE DATOS"/>
  </r>
  <r>
    <s v="19"/>
    <x v="8"/>
    <s v="ENEDIS"/>
    <s v="15004693"/>
    <s v="15004693"/>
    <s v="HI"/>
    <s v="FRANCIS N║ 1"/>
    <s v="S"/>
    <n v="0.14000000000000001"/>
    <n v="0.14000000000000001"/>
    <n v="13.41"/>
    <n v="15.815"/>
    <n v="29.225000000000001"/>
    <n v="0"/>
    <n v="399.3"/>
    <n v="0.01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9.225000000000001"/>
    <n v="2.9225000000000001E-2"/>
    <m/>
    <n v="1.1666666666666667E-2"/>
    <n v="1.1666666666666667E-2"/>
    <n v="0.24099999999999999"/>
    <n v="0"/>
    <n v="43"/>
    <s v="BASE DE DATOS"/>
  </r>
  <r>
    <s v="19"/>
    <x v="8"/>
    <s v="ENEDIS"/>
    <s v="15004693"/>
    <s v="15004693"/>
    <s v="HI"/>
    <s v="FRANCIS N║ 2"/>
    <s v="S"/>
    <n v="0.14000000000000001"/>
    <n v="0.14000000000000001"/>
    <n v="13.879"/>
    <n v="41.457000000000001"/>
    <n v="55.337000000000003"/>
    <n v="0"/>
    <n v="719.53"/>
    <n v="7.0000000000000007E-2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5.337000000000003"/>
    <n v="5.5337000000000004E-2"/>
    <m/>
    <n v="1.1666666666666667E-2"/>
    <n v="1.1666666666666667E-2"/>
    <n v="0.24099999999999999"/>
    <n v="-1.0000000000047748E-3"/>
    <n v="43"/>
    <s v="BASE DE DATOS"/>
  </r>
  <r>
    <s v="19"/>
    <x v="8"/>
    <s v="ENEDIS"/>
    <s v="15004893"/>
    <s v="15004893"/>
    <s v="HI"/>
    <s v="FRANCIS 3"/>
    <s v="S"/>
    <n v="7.4999999999999997E-2"/>
    <n v="7.4999999999999997E-2"/>
    <n v="2.3090000000000002"/>
    <n v="4.907"/>
    <n v="7.2160000000000002"/>
    <n v="0"/>
    <n v="720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7.2160000000000002"/>
    <n v="7.2160000000000002E-3"/>
    <m/>
    <n v="6.2499999999999995E-3"/>
    <n v="6.2499999999999995E-3"/>
    <n v="0.115"/>
    <n v="0"/>
    <n v="43"/>
    <s v="BASE DE DATOS"/>
  </r>
  <r>
    <s v="19"/>
    <x v="8"/>
    <s v="ENEDIS"/>
    <s v="15004893"/>
    <s v="15004893"/>
    <s v="HI"/>
    <s v="FRANCIS 4"/>
    <s v="S"/>
    <n v="7.4999999999999997E-2"/>
    <n v="7.4999999999999997E-2"/>
    <n v="2.3439999999999999"/>
    <n v="4.8040000000000003"/>
    <n v="7.1479999999999997"/>
    <n v="0"/>
    <n v="720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7.1479999999999997"/>
    <n v="7.1479999999999998E-3"/>
    <m/>
    <n v="6.2499999999999995E-3"/>
    <n v="6.2499999999999995E-3"/>
    <n v="0.115"/>
    <n v="0"/>
    <n v="43"/>
    <s v="BASE DE DATOS"/>
  </r>
  <r>
    <s v="19"/>
    <x v="8"/>
    <s v="ENEDIS"/>
    <s v="51000495"/>
    <s v="51000495"/>
    <s v="HI"/>
    <s v="Turgo N║ 1"/>
    <s v="S"/>
    <n v="0.25"/>
    <n v="0.25"/>
    <n v="35.058"/>
    <n v="77.653000000000006"/>
    <n v="112.71"/>
    <n v="0"/>
    <n v="713.15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112.71"/>
    <n v="0.11270999999999999"/>
    <m/>
    <n v="2.0833333333333332E-2"/>
    <n v="2.0833333333333332E-2"/>
    <n v="0.33700000000000002"/>
    <n v="1.0000000000189857E-3"/>
    <n v="43"/>
    <s v="BASE DE DATOS"/>
  </r>
  <r>
    <s v="19"/>
    <x v="8"/>
    <s v="ENEDIS"/>
    <s v="51000495"/>
    <s v="51000495"/>
    <s v="HI"/>
    <s v="Turgo N║ 2"/>
    <s v="S"/>
    <n v="0.27700000000000002"/>
    <n v="0.25"/>
    <n v="2.944"/>
    <n v="8.3469999999999995"/>
    <n v="11.291"/>
    <n v="0"/>
    <n v="713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11.291"/>
    <n v="1.1291000000000001E-2"/>
    <m/>
    <n v="2.3083333333333334E-2"/>
    <n v="2.0833333333333332E-2"/>
    <n v="0.33700000000000002"/>
    <n v="0"/>
    <n v="43"/>
    <s v="BASE DE DATOS"/>
  </r>
  <r>
    <s v="19"/>
    <x v="8"/>
    <s v="ENEDIS"/>
    <s v="15004393"/>
    <s v="15004393"/>
    <s v="HI"/>
    <s v="PELTON N║ 1"/>
    <s v="S"/>
    <n v="0.5"/>
    <n v="0.45"/>
    <n v="13.109"/>
    <n v="0.65200000000000002"/>
    <n v="13.760999999999999"/>
    <n v="0"/>
    <n v="188.45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3.760999999999999"/>
    <n v="1.3760999999999999E-2"/>
    <m/>
    <n v="4.1666666666666664E-2"/>
    <n v="3.7499999999999999E-2"/>
    <n v="0.78200000000000003"/>
    <n v="0"/>
    <n v="43"/>
    <s v="BASE DE DATOS"/>
  </r>
  <r>
    <s v="19"/>
    <x v="8"/>
    <s v="ENEDIS"/>
    <s v="15004393"/>
    <s v="15004393"/>
    <s v="HI"/>
    <s v="PELTON N║ 2"/>
    <s v="S"/>
    <n v="0.5"/>
    <n v="0.45"/>
    <n v="27.815000000000001"/>
    <n v="93.38"/>
    <n v="121.196"/>
    <n v="0"/>
    <n v="720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21.196"/>
    <n v="0.121196"/>
    <m/>
    <n v="4.1666666666666664E-2"/>
    <n v="3.7499999999999999E-2"/>
    <n v="0.78200000000000003"/>
    <n v="-1.0000000000047748E-3"/>
    <n v="43"/>
    <s v="BASE DE DATOS"/>
  </r>
  <r>
    <s v="19"/>
    <x v="8"/>
    <s v="ENEDIS"/>
    <s v="15004593"/>
    <s v="15004593"/>
    <s v="HI"/>
    <s v="FRANCIS N ║ 6"/>
    <s v="S"/>
    <n v="0.11"/>
    <n v="9.9000000000000005E-2"/>
    <n v="4.9669999999999996"/>
    <n v="16.039000000000001"/>
    <n v="21.006"/>
    <n v="0"/>
    <n v="720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1.006"/>
    <n v="2.1006E-2"/>
    <m/>
    <n v="9.1666666666666667E-3"/>
    <n v="8.2500000000000004E-3"/>
    <n v="7.6999999999999999E-2"/>
    <n v="0"/>
    <n v="43"/>
    <s v="BASE DE DATOS"/>
  </r>
  <r>
    <s v="19"/>
    <x v="8"/>
    <s v="ENEDIS"/>
    <s v="15004593"/>
    <s v="15004593"/>
    <s v="HI"/>
    <s v="KUBOTTA N║ 4"/>
    <s v="S"/>
    <n v="0.08"/>
    <n v="7.1999999999999995E-2"/>
    <n v="0"/>
    <n v="1E-3"/>
    <n v="1E-3"/>
    <n v="0"/>
    <n v="0.3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1E-3"/>
    <n v="9.9999999999999995E-7"/>
    <m/>
    <n v="6.6666666666666671E-3"/>
    <n v="5.9999999999999993E-3"/>
    <n v="7.6999999999999999E-2"/>
    <n v="0"/>
    <n v="43"/>
    <s v="BASE DE DATOS"/>
  </r>
  <r>
    <s v="19"/>
    <x v="8"/>
    <s v="MULLER"/>
    <s v="31001593"/>
    <s v="31001593"/>
    <s v="HI"/>
    <s v="Planta 1"/>
    <s v="S"/>
    <n v="0.16"/>
    <n v="0.16"/>
    <n v="12.582000000000001"/>
    <n v="61.427"/>
    <n v="74.009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74.009"/>
    <n v="7.4009000000000005E-2"/>
    <m/>
    <n v="1.3333333333333334E-2"/>
    <n v="1.3333333333333334E-2"/>
    <n v="0"/>
    <n v="0"/>
    <n v="16"/>
    <s v="BASE DE DATOS"/>
  </r>
  <r>
    <s v="19"/>
    <x v="8"/>
    <s v="MULLER"/>
    <s v="31001593"/>
    <s v="31001593"/>
    <s v="HI"/>
    <s v="Planta 2"/>
    <s v="S"/>
    <n v="0.27200000000000002"/>
    <n v="0.27200000000000002"/>
    <n v="18.837"/>
    <n v="89.424000000000007"/>
    <n v="108.261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8.261"/>
    <n v="0.108261"/>
    <m/>
    <n v="2.2666666666666668E-2"/>
    <n v="2.2666666666666668E-2"/>
    <n v="0"/>
    <n v="1.4210854715202004E-14"/>
    <n v="16"/>
    <s v="BASE DE DATOS"/>
  </r>
  <r>
    <s v="19"/>
    <x v="8"/>
    <s v="MULLER"/>
    <s v="31001593"/>
    <s v="31001593"/>
    <s v="HI"/>
    <s v="Planta 3"/>
    <s v="S"/>
    <n v="0.16"/>
    <n v="0.16"/>
    <n v="17.242999999999999"/>
    <n v="81.856999999999999"/>
    <n v="99.1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99.1"/>
    <n v="9.9099999999999994E-2"/>
    <m/>
    <n v="1.3333333333333334E-2"/>
    <n v="1.3333333333333334E-2"/>
    <n v="0"/>
    <n v="0"/>
    <n v="16"/>
    <s v="BASE DE DATOS"/>
  </r>
  <r>
    <s v="19"/>
    <x v="8"/>
    <s v="ASLCHA"/>
    <s v="0001021"/>
    <s v="0001021"/>
    <s v="HI"/>
    <s v="G1"/>
    <s v="S"/>
    <n v="3"/>
    <n v="1.1499999999999999"/>
    <n v="137.19499999999999"/>
    <n v="647.65200000000004"/>
    <n v="784.84699999999998"/>
    <n v="0"/>
    <n v="714.25"/>
    <n v="5.7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84.84699999999998"/>
    <n v="0.78484699999999996"/>
    <m/>
    <n v="0.25"/>
    <n v="9.5833333333333326E-2"/>
    <n v="1.214"/>
    <n v="0"/>
    <n v="5"/>
    <s v="BASE DE DATOS"/>
  </r>
  <r>
    <s v="19"/>
    <x v="8"/>
    <s v="SINERS"/>
    <s v="11048994"/>
    <s v="11048994"/>
    <s v="HI"/>
    <s v="G-1"/>
    <s v="S"/>
    <n v="6.3"/>
    <n v="6.3"/>
    <n v="337"/>
    <n v="1641"/>
    <n v="1978"/>
    <n v="0"/>
    <n v="443.37"/>
    <n v="276.63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978"/>
    <n v="1.978"/>
    <m/>
    <n v="0.52500000000000002"/>
    <n v="0.52500000000000002"/>
    <n v="6.218"/>
    <n v="0"/>
    <n v="76"/>
    <s v="BASE DE DATOS"/>
  </r>
  <r>
    <s v="19"/>
    <x v="8"/>
    <s v="SINERS"/>
    <s v="11048994"/>
    <s v="11048994"/>
    <s v="HI"/>
    <s v="G-2"/>
    <s v="S"/>
    <n v="6.3"/>
    <n v="6.3"/>
    <n v="303"/>
    <n v="1267"/>
    <n v="1570"/>
    <n v="0"/>
    <n v="357.87"/>
    <n v="362.13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570"/>
    <n v="1.57"/>
    <m/>
    <n v="0.52500000000000002"/>
    <n v="0.52500000000000002"/>
    <n v="6.218"/>
    <n v="0"/>
    <n v="76"/>
    <s v="BASE DE DATOS"/>
  </r>
  <r>
    <s v="19"/>
    <x v="8"/>
    <s v="SINERS"/>
    <s v="11048995"/>
    <s v="11048995"/>
    <s v="HI"/>
    <s v="G-1"/>
    <s v="S"/>
    <n v="8.1999999999999993"/>
    <n v="7.8"/>
    <n v="476.5"/>
    <n v="2023.8"/>
    <n v="2500.3000000000002"/>
    <n v="122.4"/>
    <n v="387.02"/>
    <n v="210.58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500.3000000000002"/>
    <n v="2.5003000000000002"/>
    <m/>
    <n v="0.68333333333333324"/>
    <n v="0.65"/>
    <n v="7.5069999999999997"/>
    <n v="0"/>
    <n v="76"/>
    <s v="BASE DE DATOS"/>
  </r>
  <r>
    <s v="19"/>
    <x v="8"/>
    <s v="SINERS"/>
    <s v="11048995"/>
    <s v="11048995"/>
    <s v="HI"/>
    <s v="G-2"/>
    <s v="S"/>
    <n v="8.1999999999999993"/>
    <n v="7.8"/>
    <n v="478.8"/>
    <n v="1774.7"/>
    <n v="2253.5"/>
    <n v="68.87"/>
    <n v="328.37"/>
    <n v="322.77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253.5"/>
    <n v="2.2534999999999998"/>
    <m/>
    <n v="0.68333333333333324"/>
    <n v="0.65"/>
    <n v="7.5069999999999997"/>
    <n v="0"/>
    <n v="76"/>
    <s v="BASE DE DATOS"/>
  </r>
  <r>
    <s v="19"/>
    <x v="8"/>
    <s v="SINERS"/>
    <s v="11048996"/>
    <s v="11048996"/>
    <s v="HI"/>
    <s v="G-1"/>
    <s v="S"/>
    <n v="5.0999999999999996"/>
    <n v="5"/>
    <n v="353"/>
    <n v="1920.1"/>
    <n v="2273.1"/>
    <n v="0"/>
    <n v="719.67"/>
    <n v="0.33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273.1"/>
    <n v="2.2730999999999999"/>
    <m/>
    <n v="0.42499999999999999"/>
    <n v="0.41666666666666669"/>
    <n v="8.6809999999999992"/>
    <n v="0"/>
    <n v="76"/>
    <s v="BASE DE DATOS"/>
  </r>
  <r>
    <s v="19"/>
    <x v="8"/>
    <s v="SINERS"/>
    <s v="11048996"/>
    <s v="11048996"/>
    <s v="HI"/>
    <s v="G-2"/>
    <s v="S"/>
    <n v="5.0999999999999996"/>
    <n v="5"/>
    <n v="352"/>
    <n v="1940.2"/>
    <n v="2292.1999999999998"/>
    <n v="0"/>
    <n v="719.6"/>
    <n v="0.4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292.1999999999998"/>
    <n v="2.2921999999999998"/>
    <m/>
    <n v="0.42499999999999999"/>
    <n v="0.41666666666666669"/>
    <n v="8.6809999999999992"/>
    <n v="0"/>
    <n v="76"/>
    <s v="BASE DE DATOS"/>
  </r>
  <r>
    <s v="19"/>
    <x v="8"/>
    <s v="SINERS"/>
    <s v="11048997"/>
    <s v="11048997"/>
    <s v="HI"/>
    <s v="G-1"/>
    <s v="S"/>
    <n v="10"/>
    <n v="10"/>
    <n v="1124.3009999999999"/>
    <n v="5293.299"/>
    <n v="6417.6"/>
    <n v="0"/>
    <n v="714.48"/>
    <n v="5.52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417.6"/>
    <n v="6.4176000000000002"/>
    <m/>
    <n v="0.83333333333333337"/>
    <n v="0.83333333333333337"/>
    <n v="20.376000000000001"/>
    <n v="0"/>
    <n v="76"/>
    <s v="BASE DE DATOS"/>
  </r>
  <r>
    <s v="19"/>
    <x v="8"/>
    <s v="SINERS"/>
    <s v="11048997"/>
    <s v="11048997"/>
    <s v="HI"/>
    <s v="G-2"/>
    <s v="S"/>
    <n v="10"/>
    <n v="10"/>
    <n v="1121.9659999999999"/>
    <n v="5287.4669999999996"/>
    <n v="6409.433"/>
    <n v="0"/>
    <n v="714.6"/>
    <n v="5.4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409.433"/>
    <n v="6.4094329999999999"/>
    <m/>
    <n v="0.83333333333333337"/>
    <n v="0.83333333333333337"/>
    <n v="20.376000000000001"/>
    <n v="-9.0949470177292824E-13"/>
    <n v="76"/>
    <s v="BASE DE DATOS"/>
  </r>
  <r>
    <s v="19"/>
    <x v="8"/>
    <s v="VILLAC"/>
    <s v="00300344"/>
    <s v="00300344"/>
    <s v="HI"/>
    <s v="G-1"/>
    <s v="S"/>
    <n v="1.67"/>
    <n v="1.1890000000000001"/>
    <n v="85.510999999999996"/>
    <n v="383.89800000000002"/>
    <n v="469.40899999999999"/>
    <n v="89.3"/>
    <n v="624.79999999999995"/>
    <n v="5.9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469.40899999999999"/>
    <n v="0.46940899999999997"/>
    <m/>
    <n v="0.13916666666666666"/>
    <n v="9.4083333333333338E-2"/>
    <n v="1.462"/>
    <n v="0"/>
    <n v="15"/>
    <s v="BASE DE DATOS"/>
  </r>
  <r>
    <s v="19"/>
    <x v="7"/>
    <s v="LANGUI"/>
    <s v="31437845"/>
    <s v="31437845"/>
    <s v="HI"/>
    <s v="Grupo 1"/>
    <s v="S"/>
    <n v="0.77"/>
    <n v="0.69"/>
    <n v="46.89"/>
    <n v="0"/>
    <n v="46.89"/>
    <n v="0"/>
    <n v="63.45"/>
    <n v="0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46.89"/>
    <n v="4.6890000000000001E-2"/>
    <m/>
    <n v="6.4166666666666664E-2"/>
    <n v="5.7499999999999996E-2"/>
    <n v="5415"/>
    <n v="0"/>
    <n v="9"/>
    <s v="BASE DE DATOS"/>
  </r>
  <r>
    <s v="19"/>
    <x v="7"/>
    <s v="LANGUI"/>
    <s v="31437845"/>
    <s v="31437845"/>
    <s v="HI"/>
    <s v="Grupo 2"/>
    <s v="S"/>
    <n v="2.5"/>
    <n v="2.25"/>
    <n v="0"/>
    <n v="0"/>
    <n v="0"/>
    <n v="0"/>
    <n v="0"/>
    <n v="0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"/>
    <n v="0"/>
    <m/>
    <n v="0.20833333333333334"/>
    <n v="0.1875"/>
    <n v="5415"/>
    <n v="0"/>
    <n v="9"/>
    <s v="BASE DE DATOS"/>
  </r>
  <r>
    <s v="19"/>
    <x v="7"/>
    <s v="LANGUI"/>
    <s v="31437845"/>
    <s v="31437845"/>
    <s v="HI"/>
    <s v="Grupo 3"/>
    <s v="S"/>
    <n v="3.15"/>
    <n v="3"/>
    <n v="309.39800000000002"/>
    <n v="1175.713"/>
    <n v="1485.1110000000001"/>
    <n v="0"/>
    <n v="733.57"/>
    <n v="10.43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485.1110000000001"/>
    <n v="1.4851110000000001"/>
    <m/>
    <n v="0.26250000000000001"/>
    <n v="0.25"/>
    <n v="5415"/>
    <n v="-2.2737367544323206E-13"/>
    <n v="9"/>
    <s v="BASE DE DATOS"/>
  </r>
  <r>
    <s v="19"/>
    <x v="8"/>
    <s v="EILHIC"/>
    <s v="53200504"/>
    <s v="53200504"/>
    <s v="HI"/>
    <s v="G1"/>
    <s v="S"/>
    <n v="0.73399999999999999"/>
    <n v="0.23699999999999999"/>
    <n v="39.292999999999999"/>
    <n v="130.1"/>
    <n v="169.393"/>
    <n v="0"/>
    <n v="71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69.393"/>
    <n v="0.16939299999999999"/>
    <m/>
    <n v="6.1166666666666668E-2"/>
    <n v="2.0416666666666666E-2"/>
    <n v="0.436"/>
    <n v="0"/>
    <n v="40"/>
    <s v="BASE DE DATOS"/>
  </r>
  <r>
    <s v="19"/>
    <x v="8"/>
    <s v="EILHIC"/>
    <s v="53200604"/>
    <s v="53200604"/>
    <s v="HI"/>
    <s v="G1"/>
    <s v="S"/>
    <n v="0.85"/>
    <n v="0.29199999999999998"/>
    <n v="41.26"/>
    <n v="17.853000000000002"/>
    <n v="59.113"/>
    <n v="0"/>
    <n v="202.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59.113"/>
    <n v="5.9112999999999999E-2"/>
    <m/>
    <n v="7.0833333333333331E-2"/>
    <n v="2.4083333333333332E-2"/>
    <n v="0.54400000000000004"/>
    <n v="0"/>
    <n v="40"/>
    <s v="BASE DE DATOS"/>
  </r>
  <r>
    <s v="19"/>
    <x v="8"/>
    <s v="EILHIC"/>
    <s v="53200604"/>
    <s v="53200604"/>
    <s v="HI"/>
    <s v="G2"/>
    <s v="S"/>
    <n v="0.32"/>
    <n v="0.18099999999999999"/>
    <n v="0.14099999999999999"/>
    <n v="96.043999999999997"/>
    <n v="96.185000000000002"/>
    <n v="0"/>
    <n v="530.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96.185000000000002"/>
    <n v="9.6185000000000007E-2"/>
    <m/>
    <n v="2.6666666666666668E-2"/>
    <n v="1.025E-2"/>
    <n v="0.54400000000000004"/>
    <n v="0"/>
    <n v="40"/>
    <s v="BASE DE DATOS"/>
  </r>
  <r>
    <s v="19"/>
    <x v="8"/>
    <s v="LANGUI"/>
    <s v="31437845"/>
    <s v="31437845"/>
    <s v="HI"/>
    <s v="Grupo 1"/>
    <s v="S"/>
    <n v="0.77"/>
    <n v="0.69"/>
    <n v="0"/>
    <n v="0"/>
    <n v="0"/>
    <n v="0"/>
    <n v="0"/>
    <n v="0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"/>
    <n v="0"/>
    <m/>
    <n v="6.4166666666666664E-2"/>
    <n v="5.7499999999999996E-2"/>
    <n v="5415"/>
    <n v="0"/>
    <n v="9"/>
    <s v="BASE DE DATOS"/>
  </r>
  <r>
    <s v="19"/>
    <x v="8"/>
    <s v="LANGUI"/>
    <s v="31437845"/>
    <s v="31437845"/>
    <s v="HI"/>
    <s v="Grupo 2"/>
    <s v="S"/>
    <n v="2.5"/>
    <n v="0"/>
    <n v="0"/>
    <n v="0"/>
    <n v="0"/>
    <n v="0"/>
    <n v="0"/>
    <n v="0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"/>
    <n v="0"/>
    <m/>
    <n v="0.20833333333333334"/>
    <n v="0.1875"/>
    <n v="5415"/>
    <n v="0"/>
    <n v="9"/>
    <s v="BASE DE DATOS"/>
  </r>
  <r>
    <s v="19"/>
    <x v="8"/>
    <s v="LANGUI"/>
    <s v="31437845"/>
    <s v="31437845"/>
    <s v="HI"/>
    <s v="Grupo 3"/>
    <s v="S"/>
    <n v="3.15"/>
    <n v="3"/>
    <n v="251.83199999999999"/>
    <n v="956.96"/>
    <n v="1208.7919999999999"/>
    <n v="0"/>
    <n v="715.25"/>
    <n v="4.75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208.7919999999999"/>
    <n v="1.2087919999999999"/>
    <m/>
    <n v="0.26250000000000001"/>
    <n v="0.25"/>
    <n v="5415"/>
    <n v="0"/>
    <n v="9"/>
    <s v="BASE DE DATOS"/>
  </r>
  <r>
    <s v="19"/>
    <x v="8"/>
    <s v="ELNM"/>
    <s v="51023714"/>
    <s v="51023714"/>
    <s v="HI"/>
    <s v="G-2"/>
    <s v="S"/>
    <n v="7.4999999999999997E-2"/>
    <n v="7.4999999999999997E-2"/>
    <n v="9.9429999999999996"/>
    <n v="37.781999999999996"/>
    <n v="47.725000000000001"/>
    <n v="0"/>
    <n v="657.3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7.725000000000001"/>
    <n v="4.7725000000000004E-2"/>
    <m/>
    <n v="6.2499999999999995E-3"/>
    <n v="6.2499999999999995E-3"/>
    <n v="0.14299999999999999"/>
    <n v="-7.1054273576010019E-15"/>
    <n v="55"/>
    <s v="BASE DE DATOS"/>
  </r>
  <r>
    <s v="19"/>
    <x v="8"/>
    <s v="ELNM"/>
    <s v="51001796"/>
    <s v="51001796"/>
    <s v="HI"/>
    <s v="Grupo 1"/>
    <s v="S"/>
    <n v="0.55000000000000004"/>
    <n v="0.52"/>
    <n v="60.433999999999997"/>
    <n v="229.65100000000001"/>
    <n v="290.08499999999998"/>
    <n v="0"/>
    <n v="664.1"/>
    <n v="2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90.08499999999998"/>
    <n v="0.29008499999999998"/>
    <m/>
    <n v="0.05"/>
    <n v="4.7272727272727272E-2"/>
    <n v="1.39"/>
    <n v="5.6843418860808015E-14"/>
    <n v="55"/>
    <s v="BASE DE DATOS"/>
  </r>
  <r>
    <s v="19"/>
    <x v="8"/>
    <s v="ELNM"/>
    <s v="51001796"/>
    <s v="51001796"/>
    <s v="HI"/>
    <s v="Grupo 2"/>
    <s v="S"/>
    <n v="0.55000000000000004"/>
    <n v="0.52"/>
    <n v="52.707999999999998"/>
    <n v="200.292"/>
    <n v="253"/>
    <n v="0"/>
    <n v="663.53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53"/>
    <n v="0.253"/>
    <m/>
    <n v="0.05"/>
    <n v="4.7272727272727272E-2"/>
    <n v="1.39"/>
    <n v="0"/>
    <n v="55"/>
    <s v="BASE DE DATOS"/>
  </r>
  <r>
    <s v="19"/>
    <x v="8"/>
    <s v="ELNM"/>
    <s v="51001796"/>
    <s v="51001796"/>
    <s v="HI"/>
    <s v="G-3"/>
    <s v="S"/>
    <n v="0.55000000000000004"/>
    <n v="0.52"/>
    <n v="59.338000000000001"/>
    <n v="225.48400000000001"/>
    <n v="284.822"/>
    <n v="0"/>
    <n v="611.35"/>
    <n v="0"/>
    <m/>
    <m/>
    <x v="1"/>
    <s v="ELNM51001796G-3HI"/>
    <s v="Electro Norte Medio S. A. - Hidrandina"/>
    <s v="HIDRANDINA"/>
    <x v="5"/>
    <s v="C. H. Celendin"/>
    <x v="167"/>
    <s v="HI"/>
    <x v="1"/>
    <s v="Grupo 3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84.822"/>
    <n v="0.28482200000000002"/>
    <m/>
    <n v="0.13750000000000001"/>
    <n v="0.13"/>
    <n v="1.39"/>
    <n v="0"/>
    <n v="55"/>
    <s v="BASE DE DATOS"/>
  </r>
  <r>
    <s v="19"/>
    <x v="8"/>
    <s v="ELNM"/>
    <s v="41046494"/>
    <s v="41046494"/>
    <s v="HI"/>
    <s v="Grupo U.Gen 2"/>
    <s v="S"/>
    <n v="0.2"/>
    <n v="0.19500000000000001"/>
    <n v="8.2210000000000001"/>
    <n v="14.63"/>
    <n v="22.850999999999999"/>
    <n v="0"/>
    <n v="392.3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22.850999999999999"/>
    <n v="2.2851E-2"/>
    <m/>
    <n v="1.6666666666666666E-2"/>
    <n v="1.6250000000000001E-2"/>
    <n v="0.91"/>
    <n v="0"/>
    <n v="55"/>
    <s v="BASE DE DATOS"/>
  </r>
  <r>
    <s v="19"/>
    <x v="8"/>
    <s v="ELNM"/>
    <s v="41046494"/>
    <s v="41046494"/>
    <s v="HI"/>
    <s v="Sulzer 1"/>
    <s v="S"/>
    <n v="0.81"/>
    <n v="0.78"/>
    <n v="46.08"/>
    <n v="128.52000000000001"/>
    <n v="174.6"/>
    <n v="0"/>
    <n v="720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74.6"/>
    <n v="0.17460000000000001"/>
    <m/>
    <n v="6.7500000000000004E-2"/>
    <n v="6.5000000000000002E-2"/>
    <n v="0.91"/>
    <n v="2.8421709430404007E-14"/>
    <n v="55"/>
    <s v="BASE DE DATOS"/>
  </r>
  <r>
    <s v="19"/>
    <x v="8"/>
    <s v="ELNM"/>
    <s v="31017493"/>
    <s v="31017493"/>
    <s v="HI"/>
    <s v="GRUPO 1"/>
    <s v="S"/>
    <n v="1.54"/>
    <n v="1.4970000000000001"/>
    <n v="37.19"/>
    <n v="185"/>
    <n v="222.19"/>
    <n v="0"/>
    <n v="200.45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222.19"/>
    <n v="0.22219"/>
    <m/>
    <n v="0.154"/>
    <n v="0.1497"/>
    <n v="2.9550000000000001"/>
    <n v="0"/>
    <n v="55"/>
    <s v="BASE DE DATOS"/>
  </r>
  <r>
    <s v="19"/>
    <x v="8"/>
    <s v="ELNM"/>
    <s v="31017493"/>
    <s v="31017493"/>
    <s v="HI"/>
    <s v="Grupo 2"/>
    <s v="S"/>
    <n v="1.5"/>
    <n v="1.4"/>
    <n v="132.84"/>
    <n v="625.54999999999995"/>
    <n v="758.39"/>
    <n v="0"/>
    <n v="712.45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758.39"/>
    <n v="0.75839000000000001"/>
    <m/>
    <n v="0.125"/>
    <n v="0.11666666666666665"/>
    <n v="2.9550000000000001"/>
    <n v="0"/>
    <n v="55"/>
    <s v="BASE DE DATOS"/>
  </r>
  <r>
    <s v="19"/>
    <x v="8"/>
    <s v="ELNM"/>
    <s v="31015193"/>
    <s v="31015193"/>
    <s v="HI"/>
    <s v="Grupo U.Gen.2"/>
    <s v="S"/>
    <n v="0.74"/>
    <n v="0.72"/>
    <n v="27"/>
    <n v="135.83000000000001"/>
    <n v="162.83000000000001"/>
    <n v="0"/>
    <n v="426.3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162.83000000000001"/>
    <n v="0.16283"/>
    <m/>
    <n v="7.3999999999999996E-2"/>
    <n v="7.1999999999999995E-2"/>
    <n v="0.94799999999999995"/>
    <n v="0"/>
    <n v="55"/>
    <s v="BASE DE DATOS"/>
  </r>
  <r>
    <s v="19"/>
    <x v="8"/>
    <s v="ELNM"/>
    <s v="31015193"/>
    <s v="31015193"/>
    <s v="HI"/>
    <s v="Grupo U.Gen.3"/>
    <s v="S"/>
    <n v="0.55000000000000004"/>
    <n v="0.5"/>
    <n v="46.65"/>
    <n v="218.57"/>
    <n v="265.22000000000003"/>
    <n v="0"/>
    <n v="720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65.22000000000003"/>
    <n v="0.26522000000000001"/>
    <m/>
    <n v="5.5000000000000007E-2"/>
    <n v="0.05"/>
    <n v="0.94799999999999995"/>
    <n v="-5.6843418860808015E-14"/>
    <n v="55"/>
    <s v="BASE DE DATOS"/>
  </r>
  <r>
    <s v="19"/>
    <x v="8"/>
    <s v="ELNM"/>
    <s v="31016893"/>
    <s v="31016893"/>
    <s v="HI"/>
    <s v="Grupo U.Gen.1"/>
    <s v="S"/>
    <n v="0.28999999999999998"/>
    <n v="0.28999999999999998"/>
    <n v="17.805"/>
    <n v="67.659000000000006"/>
    <n v="85.463999999999999"/>
    <n v="0"/>
    <n v="512.53"/>
    <n v="9"/>
    <m/>
    <m/>
    <x v="1"/>
    <s v="ELNM31016893Grupo U.Gen.1HI"/>
    <s v="Electro Norte Medio S. A. - Hidrandina"/>
    <s v="HIDRANDINA"/>
    <x v="5"/>
    <s v="C. H. Shipilco"/>
    <x v="173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85.463999999999999"/>
    <n v="8.5463999999999998E-2"/>
    <m/>
    <n v="4.8333333333333332E-2"/>
    <n v="4.8333333333333332E-2"/>
    <n v="0.56799999999999995"/>
    <n v="0"/>
    <n v="55"/>
    <s v="BASE DE DATOS"/>
  </r>
  <r>
    <s v="19"/>
    <x v="8"/>
    <s v="ELNM"/>
    <s v="31016893"/>
    <s v="31016893"/>
    <s v="HI"/>
    <s v="Grupo U.Gen.2"/>
    <s v="S"/>
    <n v="0.28999999999999998"/>
    <n v="0.28999999999999998"/>
    <n v="14.917"/>
    <n v="56.683"/>
    <n v="71.599999999999994"/>
    <n v="0"/>
    <n v="271.07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71.599999999999994"/>
    <n v="7.1599999999999997E-2"/>
    <m/>
    <n v="2.8999999999999998E-2"/>
    <n v="2.8999999999999998E-2"/>
    <n v="0.56799999999999995"/>
    <n v="0"/>
    <n v="55"/>
    <s v="BASE DE DATOS"/>
  </r>
  <r>
    <s v="19"/>
    <x v="8"/>
    <s v="ELNM"/>
    <s v="41046094"/>
    <s v="41046094"/>
    <s v="HI"/>
    <s v="Ansaldo 2"/>
    <s v="S"/>
    <n v="0.55000000000000004"/>
    <n v="0.5"/>
    <n v="62.814"/>
    <n v="251.25399999999999"/>
    <n v="314.06799999999998"/>
    <n v="0"/>
    <n v="719.35"/>
    <n v="0"/>
    <m/>
    <m/>
    <x v="1"/>
    <s v="ELNM41046094Ansaldo 2HI"/>
    <s v="Electro Norte Medio S. A. - Hidrandina"/>
    <s v="HIDRANDINA"/>
    <x v="5"/>
    <s v="C. H. Tarabamba"/>
    <x v="174"/>
    <s v="HI"/>
    <x v="1"/>
    <s v="Ansaldo 2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314.06799999999998"/>
    <n v="0.31406799999999996"/>
    <m/>
    <n v="0.13750000000000001"/>
    <n v="0.125"/>
    <n v="0.95099999999999996"/>
    <n v="0"/>
    <n v="55"/>
    <s v="BASE DE DATOS"/>
  </r>
  <r>
    <s v="19"/>
    <x v="8"/>
    <s v="ELNM"/>
    <s v="41028394"/>
    <s v="41028394"/>
    <s v="HI"/>
    <s v="Grupo 3"/>
    <s v="S"/>
    <n v="0.2"/>
    <n v="0.2"/>
    <n v="10.234"/>
    <n v="40.936"/>
    <n v="51.17"/>
    <n v="0"/>
    <n v="719.35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51.17"/>
    <n v="5.117E-2"/>
    <m/>
    <n v="2.2222222222222223E-2"/>
    <n v="2.2222222222222223E-2"/>
    <n v="0.17599999999999999"/>
    <n v="0"/>
    <n v="55"/>
    <s v="BASE DE DATOS"/>
  </r>
  <r>
    <s v="19"/>
    <x v="4"/>
    <s v="CHINAN"/>
    <s v="11068096"/>
    <s v="11068096"/>
    <s v="HI"/>
    <s v="GR-1"/>
    <s v="S"/>
    <n v="42.3"/>
    <n v="43.113999999999997"/>
    <n v="4899.4830000000002"/>
    <n v="19641.925999999999"/>
    <n v="24541.409"/>
    <n v="0"/>
    <n v="732.75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24541.409"/>
    <n v="24.541408999999998"/>
    <m/>
    <n v="3.5249999999999999"/>
    <n v="3.5928333333333331"/>
    <n v="42.697000000000003"/>
    <n v="0"/>
    <n v="11"/>
    <s v="BASE DE DATOS"/>
  </r>
  <r>
    <s v="19"/>
    <x v="4"/>
    <s v="CHINAN"/>
    <s v="11082197"/>
    <s v="11082197"/>
    <s v="HI"/>
    <s v="GR-1"/>
    <s v="S"/>
    <n v="71.400000000000006"/>
    <n v="78.192999999999998"/>
    <n v="10519.125"/>
    <n v="26886.371999999999"/>
    <n v="37405.497000000003"/>
    <n v="0"/>
    <n v="554.95000000000005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7405.497000000003"/>
    <n v="37.405497000000004"/>
    <m/>
    <n v="5.95"/>
    <n v="6.5160833333333334"/>
    <n v="156.83699999999999"/>
    <n v="0"/>
    <n v="11"/>
    <s v="BASE DE DATOS"/>
  </r>
  <r>
    <s v="19"/>
    <x v="4"/>
    <s v="CHINAN"/>
    <s v="11082197"/>
    <s v="11082197"/>
    <s v="HI"/>
    <s v="GR-2"/>
    <s v="S"/>
    <n v="71.400000000000006"/>
    <n v="76.578000000000003"/>
    <n v="9766.9969999999994"/>
    <n v="30362.073"/>
    <n v="40129.07"/>
    <n v="0"/>
    <n v="684.88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0129.07"/>
    <n v="40.129069999999999"/>
    <m/>
    <n v="5.95"/>
    <n v="6.3815"/>
    <n v="156.83699999999999"/>
    <n v="0"/>
    <n v="11"/>
    <s v="BASE DE DATOS"/>
  </r>
  <r>
    <s v="19"/>
    <x v="5"/>
    <s v="CHINAN"/>
    <s v="11068096"/>
    <s v="11068096"/>
    <s v="HI"/>
    <s v="GR-1"/>
    <s v="S"/>
    <n v="42.3"/>
    <n v="43.113999999999997"/>
    <n v="2725.114"/>
    <n v="11283.494000000001"/>
    <n v="14008.608"/>
    <n v="0"/>
    <n v="716.75"/>
    <n v="1.05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14008.608"/>
    <n v="14.008608000000001"/>
    <m/>
    <n v="3.5249999999999999"/>
    <n v="3.5928333333333331"/>
    <n v="42.697000000000003"/>
    <n v="0"/>
    <n v="11"/>
    <s v="BASE DE DATOS"/>
  </r>
  <r>
    <s v="19"/>
    <x v="5"/>
    <s v="CHINAN"/>
    <s v="11082197"/>
    <s v="11082197"/>
    <s v="HI"/>
    <s v="GR-1"/>
    <s v="S"/>
    <n v="71.400000000000006"/>
    <n v="78.192999999999998"/>
    <n v="5257.6419999999998"/>
    <n v="4245.7340000000004"/>
    <n v="9503.3760000000002"/>
    <n v="0"/>
    <n v="152.68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9503.3760000000002"/>
    <n v="9.5033759999999994"/>
    <m/>
    <n v="5.95"/>
    <n v="6.5160833333333334"/>
    <n v="156.83699999999999"/>
    <n v="0"/>
    <n v="11"/>
    <s v="BASE DE DATOS"/>
  </r>
  <r>
    <s v="19"/>
    <x v="5"/>
    <s v="CHINAN"/>
    <s v="11082197"/>
    <s v="11082197"/>
    <s v="HI"/>
    <s v="GR-2"/>
    <s v="S"/>
    <n v="71.400000000000006"/>
    <n v="76.578000000000003"/>
    <n v="7889.2380000000003"/>
    <n v="24063.753000000001"/>
    <n v="31952.991000000002"/>
    <n v="0"/>
    <n v="591.63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1952.991000000002"/>
    <n v="31.952991000000001"/>
    <m/>
    <n v="5.95"/>
    <n v="6.3815"/>
    <n v="156.83699999999999"/>
    <n v="0"/>
    <n v="11"/>
    <s v="BASE DE DATOS"/>
  </r>
  <r>
    <s v="19"/>
    <x v="6"/>
    <s v="CHINAN"/>
    <s v="11068096"/>
    <s v="11068096"/>
    <s v="HI"/>
    <s v="GR-1"/>
    <s v="S"/>
    <n v="42.3"/>
    <n v="43.113999999999997"/>
    <n v="2202.4349999999999"/>
    <n v="9749.15"/>
    <n v="11951.584000000001"/>
    <n v="0"/>
    <n v="744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11951.584000000001"/>
    <n v="11.951584"/>
    <m/>
    <n v="3.5249999999999999"/>
    <n v="3.5928333333333331"/>
    <n v="42.697000000000003"/>
    <n v="9.9999999838473741E-4"/>
    <n v="11"/>
    <s v="BASE DE DATOS"/>
  </r>
  <r>
    <s v="19"/>
    <x v="6"/>
    <s v="CHINAN"/>
    <s v="11082197"/>
    <s v="11082197"/>
    <s v="HI"/>
    <s v="GR-1"/>
    <s v="S"/>
    <n v="71.400000000000006"/>
    <n v="78.192999999999998"/>
    <n v="5887.4960000000001"/>
    <n v="8411.6939999999995"/>
    <n v="14299.19"/>
    <n v="3.47"/>
    <n v="227.67"/>
    <n v="3.47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14299.19"/>
    <n v="14.299190000000001"/>
    <m/>
    <n v="5.95"/>
    <n v="6.5160833333333334"/>
    <n v="156.83699999999999"/>
    <n v="-1.8189894035458565E-12"/>
    <n v="11"/>
    <s v="BASE DE DATOS"/>
  </r>
  <r>
    <s v="19"/>
    <x v="6"/>
    <s v="CHINAN"/>
    <s v="11082197"/>
    <s v="11082197"/>
    <s v="HI"/>
    <s v="GR-2"/>
    <s v="S"/>
    <n v="71.400000000000006"/>
    <n v="76.578000000000003"/>
    <n v="7347.57"/>
    <n v="17525.233"/>
    <n v="24872.803"/>
    <n v="0"/>
    <n v="458.72"/>
    <n v="3.47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24872.803"/>
    <n v="24.872803000000001"/>
    <m/>
    <n v="5.95"/>
    <n v="6.3815"/>
    <n v="156.83699999999999"/>
    <n v="0"/>
    <n v="11"/>
    <s v="BASE DE DATOS"/>
  </r>
  <r>
    <s v="19"/>
    <x v="7"/>
    <s v="CHINAN"/>
    <s v="11068096"/>
    <s v="11068096"/>
    <s v="HI"/>
    <s v="GR-1"/>
    <s v="S"/>
    <n v="42.3"/>
    <n v="43.113999999999997"/>
    <n v="1619.47"/>
    <n v="7347.8310000000001"/>
    <n v="8967.3009999999995"/>
    <n v="0"/>
    <n v="739.98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8967.3009999999995"/>
    <n v="8.9673009999999991"/>
    <m/>
    <n v="3.5249999999999999"/>
    <n v="3.5928333333333331"/>
    <n v="42.697000000000003"/>
    <n v="0"/>
    <n v="11"/>
    <s v="BASE DE DATOS"/>
  </r>
  <r>
    <s v="19"/>
    <x v="7"/>
    <s v="CHINAN"/>
    <s v="11082197"/>
    <s v="11082197"/>
    <s v="HI"/>
    <s v="GR-1"/>
    <s v="S"/>
    <n v="71.400000000000006"/>
    <n v="78.192999999999998"/>
    <n v="3749.634"/>
    <n v="5605.9319999999998"/>
    <n v="9355.5660000000007"/>
    <n v="4.37"/>
    <n v="163.4"/>
    <n v="4.37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9355.5660000000007"/>
    <n v="9.3555660000000014"/>
    <m/>
    <n v="5.95"/>
    <n v="6.5160833333333334"/>
    <n v="156.83699999999999"/>
    <n v="-1.8189894035458565E-12"/>
    <n v="11"/>
    <s v="BASE DE DATOS"/>
  </r>
  <r>
    <s v="19"/>
    <x v="7"/>
    <s v="CHINAN"/>
    <s v="11082197"/>
    <s v="11082197"/>
    <s v="HI"/>
    <s v="GR-2"/>
    <s v="S"/>
    <n v="71.400000000000006"/>
    <n v="76.578000000000003"/>
    <n v="6721.933"/>
    <n v="10756.418"/>
    <n v="17478.350999999999"/>
    <n v="0"/>
    <n v="345.5"/>
    <n v="4.72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17478.350999999999"/>
    <n v="17.478351"/>
    <m/>
    <n v="5.95"/>
    <n v="6.3815"/>
    <n v="156.83699999999999"/>
    <n v="0"/>
    <n v="11"/>
    <s v="BASE DE DATOS"/>
  </r>
  <r>
    <s v="19"/>
    <x v="8"/>
    <s v="CHINAN"/>
    <s v="11068096"/>
    <s v="11068096"/>
    <s v="HI"/>
    <s v="GR-1"/>
    <s v="S"/>
    <n v="42.3"/>
    <n v="43.113999999999997"/>
    <n v="1310.0119999999999"/>
    <n v="5440.1220000000003"/>
    <n v="6750.134"/>
    <n v="189.48"/>
    <n v="530.52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6750.134"/>
    <n v="6.7501340000000001"/>
    <m/>
    <n v="3.5249999999999999"/>
    <n v="3.5928333333333331"/>
    <n v="42.697000000000003"/>
    <n v="0"/>
    <n v="11"/>
    <s v="BASE DE DATOS"/>
  </r>
  <r>
    <s v="19"/>
    <x v="8"/>
    <s v="CHINAN"/>
    <s v="11082197"/>
    <s v="11082197"/>
    <s v="HI"/>
    <s v="GR-1"/>
    <s v="S"/>
    <n v="71.400000000000006"/>
    <n v="78.192999999999998"/>
    <n v="3232.643"/>
    <n v="2705.1770000000001"/>
    <n v="5937.8209999999999"/>
    <n v="22.28"/>
    <n v="99.63"/>
    <n v="22.28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5937.8209999999999"/>
    <n v="5.9378209999999996"/>
    <m/>
    <n v="5.95"/>
    <n v="6.5160833333333334"/>
    <n v="156.83699999999999"/>
    <n v="-1.0000000002037268E-3"/>
    <n v="11"/>
    <s v="BASE DE DATOS"/>
  </r>
  <r>
    <s v="19"/>
    <x v="8"/>
    <s v="CHINAN"/>
    <s v="11082197"/>
    <s v="11082197"/>
    <s v="HI"/>
    <s v="GR-2"/>
    <s v="S"/>
    <n v="71.400000000000006"/>
    <n v="76.578000000000003"/>
    <n v="6751.7830000000004"/>
    <n v="16321.695"/>
    <n v="23073.477999999999"/>
    <n v="129.80000000000001"/>
    <n v="422.37"/>
    <n v="22.28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23073.477999999999"/>
    <n v="23.073477999999998"/>
    <m/>
    <n v="5.95"/>
    <n v="6.3815"/>
    <n v="156.83699999999999"/>
    <n v="0"/>
    <n v="11"/>
    <s v="BASE DE DATOS"/>
  </r>
  <r>
    <s v="19"/>
    <x v="4"/>
    <s v="ENEGEN"/>
    <s v="11002793"/>
    <s v="11002793"/>
    <s v="HI"/>
    <s v="GR-1"/>
    <s v="S"/>
    <n v="64.599999999999994"/>
    <n v="65.367000000000004"/>
    <n v="6159.9740000000002"/>
    <n v="17210.518"/>
    <n v="23370.491999999998"/>
    <n v="0"/>
    <n v="628.57000000000005"/>
    <n v="54.05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3370.491999999998"/>
    <n v="23.370491999999999"/>
    <m/>
    <n v="5.3833333333333329"/>
    <n v="5.4472500000000004"/>
    <n v="279.04300000000001"/>
    <n v="0"/>
    <n v="44"/>
    <s v="BASE DE DATOS"/>
  </r>
  <r>
    <s v="19"/>
    <x v="4"/>
    <s v="ENEGEN"/>
    <s v="11002793"/>
    <s v="11002793"/>
    <s v="HI"/>
    <s v="GR-2"/>
    <s v="S"/>
    <n v="64.599999999999994"/>
    <n v="65.290999999999997"/>
    <n v="4691.9939999999997"/>
    <n v="8772.3349999999991"/>
    <n v="13464.329"/>
    <n v="59"/>
    <n v="351.53"/>
    <n v="18.93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3464.329"/>
    <n v="13.464328999999999"/>
    <m/>
    <n v="5.3833333333333329"/>
    <n v="5.4409166666666664"/>
    <n v="279.04300000000001"/>
    <n v="-1.8189894035458565E-12"/>
    <n v="44"/>
    <s v="BASE DE DATOS"/>
  </r>
  <r>
    <s v="19"/>
    <x v="4"/>
    <s v="ENEGEN"/>
    <s v="11002793"/>
    <s v="11002793"/>
    <s v="HI"/>
    <s v="GR-3"/>
    <s v="S"/>
    <n v="64.599999999999994"/>
    <n v="68.429000000000002"/>
    <n v="6546.1369999999997"/>
    <n v="14831.388000000001"/>
    <n v="21377.525000000001"/>
    <n v="0"/>
    <n v="521.79999999999995"/>
    <n v="4.5199999999999996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1377.525000000001"/>
    <n v="21.377525000000002"/>
    <m/>
    <n v="5.3833333333333329"/>
    <n v="5.7024166666666671"/>
    <n v="279.04300000000001"/>
    <n v="0"/>
    <n v="44"/>
    <s v="BASE DE DATOS"/>
  </r>
  <r>
    <s v="19"/>
    <x v="4"/>
    <s v="ENEGEN"/>
    <s v="11002793"/>
    <s v="11002793"/>
    <s v="HI"/>
    <s v="GR-4"/>
    <s v="S"/>
    <n v="64.599999999999994"/>
    <n v="68.741"/>
    <n v="6423.0690000000004"/>
    <n v="14898.781999999999"/>
    <n v="21321.851999999999"/>
    <n v="0"/>
    <n v="507.62"/>
    <n v="8.83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1321.851999999999"/>
    <n v="21.321852"/>
    <m/>
    <n v="5.3833333333333329"/>
    <n v="5.7284166666666669"/>
    <n v="279.04300000000001"/>
    <n v="-1.0000000002037268E-3"/>
    <n v="44"/>
    <s v="BASE DE DATOS"/>
  </r>
  <r>
    <s v="19"/>
    <x v="4"/>
    <s v="ENEGEN"/>
    <s v="11002393"/>
    <s v="11002393"/>
    <s v="HI"/>
    <s v="GR-1"/>
    <s v="S"/>
    <n v="60"/>
    <n v="68.555999999999997"/>
    <n v="8603.8649999999998"/>
    <n v="32557.938999999998"/>
    <n v="41161.805"/>
    <n v="21.22"/>
    <n v="722.72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1161.805"/>
    <n v="41.161805000000001"/>
    <m/>
    <n v="5"/>
    <n v="5.7130000000000001"/>
    <n v="137.262"/>
    <n v="-1.0000000038417056E-3"/>
    <n v="44"/>
    <s v="BASE DE DATOS"/>
  </r>
  <r>
    <s v="19"/>
    <x v="4"/>
    <s v="ENEGEN"/>
    <s v="11002393"/>
    <s v="11002393"/>
    <s v="HI"/>
    <s v="GR-2"/>
    <s v="S"/>
    <n v="60"/>
    <n v="68.465999999999994"/>
    <n v="8411.0570000000007"/>
    <n v="31631.887999999999"/>
    <n v="40042.945"/>
    <n v="0"/>
    <n v="744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0042.945"/>
    <n v="40.042945000000003"/>
    <m/>
    <n v="5"/>
    <n v="5.7054999999999998"/>
    <n v="137.262"/>
    <n v="0"/>
    <n v="44"/>
    <s v="BASE DE DATOS"/>
  </r>
  <r>
    <s v="19"/>
    <x v="4"/>
    <s v="ENEGEN"/>
    <s v="11002693"/>
    <s v="11002693"/>
    <s v="HI"/>
    <s v="GR-1"/>
    <s v="S"/>
    <n v="15.888999999999999"/>
    <n v="16.524000000000001"/>
    <n v="2277.636"/>
    <n v="8358.4629999999997"/>
    <n v="10636.099"/>
    <n v="4.2300000000000004"/>
    <n v="738.6"/>
    <n v="0.35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636.099"/>
    <n v="10.636099"/>
    <m/>
    <n v="1.3240833333333333"/>
    <n v="1.377"/>
    <n v="84.033000000000001"/>
    <n v="0"/>
    <n v="44"/>
    <s v="BASE DE DATOS"/>
  </r>
  <r>
    <s v="19"/>
    <x v="4"/>
    <s v="ENEGEN"/>
    <s v="11002693"/>
    <s v="11002693"/>
    <s v="HI"/>
    <s v="GR-2"/>
    <s v="S"/>
    <n v="15.888999999999999"/>
    <n v="16.405999999999999"/>
    <n v="2152.6930000000002"/>
    <n v="7948.5339999999997"/>
    <n v="10101.227000000001"/>
    <n v="0"/>
    <n v="733.82"/>
    <n v="10.1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101.227000000001"/>
    <n v="10.101227000000002"/>
    <m/>
    <n v="1.3240833333333333"/>
    <n v="1.3671666666666666"/>
    <n v="84.033000000000001"/>
    <n v="-1.8189894035458565E-12"/>
    <n v="44"/>
    <s v="BASE DE DATOS"/>
  </r>
  <r>
    <s v="19"/>
    <x v="4"/>
    <s v="ENEGEN"/>
    <s v="11002693"/>
    <s v="11002693"/>
    <s v="HI"/>
    <s v="GR-3"/>
    <s v="S"/>
    <n v="15.888999999999999"/>
    <n v="16.407"/>
    <n v="2259.3910000000001"/>
    <n v="8350.4380000000001"/>
    <n v="10609.829"/>
    <n v="0"/>
    <n v="739.38"/>
    <n v="4.37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609.829"/>
    <n v="10.609829"/>
    <m/>
    <n v="1.3240833333333333"/>
    <n v="1.3672500000000001"/>
    <n v="84.033000000000001"/>
    <n v="0"/>
    <n v="44"/>
    <s v="BASE DE DATOS"/>
  </r>
  <r>
    <s v="19"/>
    <x v="4"/>
    <s v="ENEGEN"/>
    <s v="11002693"/>
    <s v="11002693"/>
    <s v="HI"/>
    <s v="GR-4"/>
    <s v="S"/>
    <n v="34.97"/>
    <n v="34.828000000000003"/>
    <n v="5073.7650000000003"/>
    <n v="18559.975999999999"/>
    <n v="23633.741000000002"/>
    <n v="0"/>
    <n v="729.43"/>
    <n v="14.53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3633.741000000002"/>
    <n v="23.633741000000001"/>
    <m/>
    <n v="2.9141666666666666"/>
    <n v="2.9023333333333334"/>
    <n v="84.033000000000001"/>
    <n v="-3.637978807091713E-12"/>
    <n v="44"/>
    <s v="BASE DE DATOS"/>
  </r>
  <r>
    <s v="19"/>
    <x v="4"/>
    <s v="ENEGEN"/>
    <s v="11002593"/>
    <s v="11002593"/>
    <s v="HI"/>
    <s v="GR-1"/>
    <s v="S"/>
    <n v="25.417000000000002"/>
    <n v="23.824000000000002"/>
    <n v="3483.2510000000002"/>
    <n v="12778.039000000001"/>
    <n v="16261.29"/>
    <n v="0"/>
    <n v="744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261.29"/>
    <n v="16.261290000000002"/>
    <m/>
    <n v="2.1180833333333333"/>
    <n v="1.9853333333333334"/>
    <n v="70.826999999999998"/>
    <n v="0"/>
    <n v="44"/>
    <s v="BASE DE DATOS"/>
  </r>
  <r>
    <s v="19"/>
    <x v="4"/>
    <s v="ENEGEN"/>
    <s v="11002593"/>
    <s v="11002593"/>
    <s v="HI"/>
    <s v="GR-2"/>
    <s v="S"/>
    <n v="25.417000000000002"/>
    <n v="22.574999999999999"/>
    <n v="3313.49"/>
    <n v="12291.457"/>
    <n v="15604.946"/>
    <n v="0"/>
    <n v="744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604.946"/>
    <n v="15.604946"/>
    <m/>
    <n v="2.1180833333333333"/>
    <n v="1.8812499999999999"/>
    <n v="70.826999999999998"/>
    <n v="1.0000000002037268E-3"/>
    <n v="44"/>
    <s v="BASE DE DATOS"/>
  </r>
  <r>
    <s v="19"/>
    <x v="4"/>
    <s v="ENEGEN"/>
    <s v="11002593"/>
    <s v="11002593"/>
    <s v="HI"/>
    <s v="GR-3"/>
    <s v="S"/>
    <n v="24.58"/>
    <n v="22.748999999999999"/>
    <n v="3417.4340000000002"/>
    <n v="12741.427"/>
    <n v="16158.86"/>
    <n v="0"/>
    <n v="744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158.86"/>
    <n v="16.158860000000001"/>
    <m/>
    <n v="2.0483333333333333"/>
    <n v="1.8957499999999998"/>
    <n v="70.826999999999998"/>
    <n v="1.0000000002037268E-3"/>
    <n v="44"/>
    <s v="BASE DE DATOS"/>
  </r>
  <r>
    <s v="19"/>
    <x v="4"/>
    <s v="ENEGEN"/>
    <s v="11002493"/>
    <s v="11002493"/>
    <s v="HI"/>
    <s v="GR-1"/>
    <s v="S"/>
    <n v="15.7"/>
    <n v="15.615"/>
    <n v="2215.0210000000002"/>
    <n v="8314.7019999999993"/>
    <n v="10529.723"/>
    <n v="0"/>
    <n v="741.65"/>
    <n v="2.35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529.723"/>
    <n v="10.529723000000001"/>
    <m/>
    <n v="1.3083333333333333"/>
    <n v="1.30125"/>
    <n v="33.146000000000001"/>
    <n v="0"/>
    <n v="44"/>
    <s v="BASE DE DATOS"/>
  </r>
  <r>
    <s v="19"/>
    <x v="4"/>
    <s v="ENEGEN"/>
    <s v="11002493"/>
    <s v="11002493"/>
    <s v="HI"/>
    <s v="GR-2"/>
    <s v="S"/>
    <n v="15.7"/>
    <n v="15.234999999999999"/>
    <n v="2222.2249999999999"/>
    <n v="8377.77"/>
    <n v="10599.995000000001"/>
    <n v="0"/>
    <n v="741.53"/>
    <n v="2.4700000000000002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599.995000000001"/>
    <n v="10.599995000000002"/>
    <m/>
    <n v="1.3083333333333333"/>
    <n v="1.2695833333333333"/>
    <n v="33.146000000000001"/>
    <n v="0"/>
    <n v="44"/>
    <s v="BASE DE DATOS"/>
  </r>
  <r>
    <s v="19"/>
    <x v="4"/>
    <s v="ENEGEN"/>
    <s v="11375016"/>
    <s v="11375016"/>
    <s v="HI"/>
    <s v="GR-1"/>
    <s v="S"/>
    <n v="0.35"/>
    <n v="0.35"/>
    <n v="44.238999999999997"/>
    <n v="167.578"/>
    <n v="211.81700000000001"/>
    <n v="4.2300000000000004"/>
    <n v="738.6"/>
    <n v="0.35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11.81700000000001"/>
    <n v="0.21181700000000001"/>
    <m/>
    <n v="2.9166666666666664E-2"/>
    <n v="2.9166666666666664E-2"/>
    <n v="0.70499999999999996"/>
    <n v="0"/>
    <n v="44"/>
    <s v="BASE DE DATOS"/>
  </r>
  <r>
    <s v="19"/>
    <x v="4"/>
    <s v="ENEGEN"/>
    <s v="11375016"/>
    <s v="11375016"/>
    <s v="HI"/>
    <s v="GR-2"/>
    <s v="S"/>
    <n v="0.35"/>
    <n v="0.35"/>
    <n v="44.072000000000003"/>
    <n v="166.76599999999999"/>
    <n v="210.83699999999999"/>
    <n v="0"/>
    <n v="733.82"/>
    <n v="10.1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10.83699999999999"/>
    <n v="0.210837"/>
    <m/>
    <n v="2.9166666666666664E-2"/>
    <n v="2.9166666666666664E-2"/>
    <n v="0.70499999999999996"/>
    <n v="1.0000000000047748E-3"/>
    <n v="44"/>
    <s v="BASE DE DATOS"/>
  </r>
  <r>
    <s v="19"/>
    <x v="5"/>
    <s v="ENEGEN"/>
    <s v="11002793"/>
    <s v="11002793"/>
    <s v="HI"/>
    <s v="GR-1"/>
    <s v="S"/>
    <n v="64.599999999999994"/>
    <n v="65.367000000000004"/>
    <n v="7403.2139999999999"/>
    <n v="20621.080000000002"/>
    <n v="28024.294000000002"/>
    <n v="5.25"/>
    <n v="672.12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8024.294000000002"/>
    <n v="28.024294000000001"/>
    <m/>
    <n v="5.3833333333333329"/>
    <n v="5.4472500000000004"/>
    <n v="279.04300000000001"/>
    <n v="0"/>
    <n v="44"/>
    <s v="BASE DE DATOS"/>
  </r>
  <r>
    <s v="19"/>
    <x v="5"/>
    <s v="ENEGEN"/>
    <s v="11002793"/>
    <s v="11002793"/>
    <s v="HI"/>
    <s v="GR-2"/>
    <s v="S"/>
    <n v="64.599999999999994"/>
    <n v="65.290999999999997"/>
    <n v="6283.2430000000004"/>
    <n v="9866.6309999999994"/>
    <n v="16149.874"/>
    <n v="0"/>
    <n v="365.12"/>
    <n v="0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6149.874"/>
    <n v="16.149874000000001"/>
    <m/>
    <n v="5.3833333333333329"/>
    <n v="5.4409166666666664"/>
    <n v="279.04300000000001"/>
    <n v="0"/>
    <n v="44"/>
    <s v="BASE DE DATOS"/>
  </r>
  <r>
    <s v="19"/>
    <x v="5"/>
    <s v="ENEGEN"/>
    <s v="11002793"/>
    <s v="11002793"/>
    <s v="HI"/>
    <s v="GR-3"/>
    <s v="S"/>
    <n v="64.599999999999994"/>
    <n v="68.429000000000002"/>
    <n v="6761.04"/>
    <n v="10885.72"/>
    <n v="17646.759999999998"/>
    <n v="0"/>
    <n v="385.07"/>
    <n v="0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7646.759999999998"/>
    <n v="17.646759999999997"/>
    <m/>
    <n v="5.3833333333333329"/>
    <n v="5.7024166666666671"/>
    <n v="279.04300000000001"/>
    <n v="0"/>
    <n v="44"/>
    <s v="BASE DE DATOS"/>
  </r>
  <r>
    <s v="19"/>
    <x v="5"/>
    <s v="ENEGEN"/>
    <s v="11002793"/>
    <s v="11002793"/>
    <s v="HI"/>
    <s v="GR-4"/>
    <s v="S"/>
    <n v="64.599999999999994"/>
    <n v="68.741"/>
    <n v="6896.424"/>
    <n v="13650.162"/>
    <n v="20546.584999999999"/>
    <n v="0"/>
    <n v="440.47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0546.584999999999"/>
    <n v="20.546585"/>
    <m/>
    <n v="5.3833333333333329"/>
    <n v="5.7284166666666669"/>
    <n v="279.04300000000001"/>
    <n v="1.0000000002037268E-3"/>
    <n v="44"/>
    <s v="BASE DE DATOS"/>
  </r>
  <r>
    <s v="19"/>
    <x v="5"/>
    <s v="ENEGEN"/>
    <s v="11002393"/>
    <s v="11002393"/>
    <s v="HI"/>
    <s v="GR-1"/>
    <s v="S"/>
    <n v="60"/>
    <n v="68.555999999999997"/>
    <n v="7210.1379999999999"/>
    <n v="26254.598999999998"/>
    <n v="33464.737000000001"/>
    <n v="10.3"/>
    <n v="706.97"/>
    <n v="2.73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3464.737000000001"/>
    <n v="33.464737"/>
    <m/>
    <n v="5"/>
    <n v="5.7130000000000001"/>
    <n v="137.262"/>
    <n v="0"/>
    <n v="44"/>
    <s v="BASE DE DATOS"/>
  </r>
  <r>
    <s v="19"/>
    <x v="5"/>
    <s v="ENEGEN"/>
    <s v="11002393"/>
    <s v="11002393"/>
    <s v="HI"/>
    <s v="GR-2"/>
    <s v="S"/>
    <n v="60"/>
    <n v="68.465999999999994"/>
    <n v="4822.6279999999997"/>
    <n v="19334.874"/>
    <n v="24157.502"/>
    <n v="9.1"/>
    <n v="503"/>
    <n v="207.9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24157.502"/>
    <n v="24.157502000000001"/>
    <m/>
    <n v="5"/>
    <n v="5.7054999999999998"/>
    <n v="137.262"/>
    <n v="0"/>
    <n v="44"/>
    <s v="BASE DE DATOS"/>
  </r>
  <r>
    <s v="19"/>
    <x v="5"/>
    <s v="ENEGEN"/>
    <s v="11002693"/>
    <s v="11002693"/>
    <s v="HI"/>
    <s v="GR-1"/>
    <s v="S"/>
    <n v="15.888999999999999"/>
    <n v="16.524000000000001"/>
    <n v="2062.6329999999998"/>
    <n v="7750.433"/>
    <n v="9813.0660000000007"/>
    <n v="0"/>
    <n v="720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813.0660000000007"/>
    <n v="9.813066000000001"/>
    <m/>
    <n v="1.3240833333333333"/>
    <n v="1.377"/>
    <n v="84.033000000000001"/>
    <n v="-1.8189894035458565E-12"/>
    <n v="44"/>
    <s v="BASE DE DATOS"/>
  </r>
  <r>
    <s v="19"/>
    <x v="5"/>
    <s v="ENEGEN"/>
    <s v="11002693"/>
    <s v="11002693"/>
    <s v="HI"/>
    <s v="GR-2"/>
    <s v="S"/>
    <n v="15.888999999999999"/>
    <n v="16.405999999999999"/>
    <n v="1926.027"/>
    <n v="7344.1409999999996"/>
    <n v="9270.1669999999995"/>
    <n v="0"/>
    <n v="718.58"/>
    <n v="1.42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270.1669999999995"/>
    <n v="9.2701669999999989"/>
    <m/>
    <n v="1.3240833333333333"/>
    <n v="1.3671666666666666"/>
    <n v="84.033000000000001"/>
    <n v="1.0000000002037268E-3"/>
    <n v="44"/>
    <s v="BASE DE DATOS"/>
  </r>
  <r>
    <s v="19"/>
    <x v="5"/>
    <s v="ENEGEN"/>
    <s v="11002693"/>
    <s v="11002693"/>
    <s v="HI"/>
    <s v="GR-3"/>
    <s v="S"/>
    <n v="15.888999999999999"/>
    <n v="16.407"/>
    <n v="2023.1079999999999"/>
    <n v="7652.3040000000001"/>
    <n v="9675.4120000000003"/>
    <n v="0"/>
    <n v="720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675.4120000000003"/>
    <n v="9.6754119999999997"/>
    <m/>
    <n v="1.3240833333333333"/>
    <n v="1.3672500000000001"/>
    <n v="84.033000000000001"/>
    <n v="0"/>
    <n v="44"/>
    <s v="BASE DE DATOS"/>
  </r>
  <r>
    <s v="19"/>
    <x v="5"/>
    <s v="ENEGEN"/>
    <s v="11002693"/>
    <s v="11002693"/>
    <s v="HI"/>
    <s v="GR-4"/>
    <s v="S"/>
    <n v="34.97"/>
    <n v="34.828000000000003"/>
    <n v="3188.7049999999999"/>
    <n v="12108.379000000001"/>
    <n v="15297.084999999999"/>
    <n v="0"/>
    <n v="483.03"/>
    <n v="236.97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5297.084999999999"/>
    <n v="15.297084999999999"/>
    <m/>
    <n v="2.9141666666666666"/>
    <n v="2.9023333333333334"/>
    <n v="84.033000000000001"/>
    <n v="-9.9999999838473741E-4"/>
    <n v="44"/>
    <s v="BASE DE DATOS"/>
  </r>
  <r>
    <s v="19"/>
    <x v="5"/>
    <s v="ENEGEN"/>
    <s v="11002593"/>
    <s v="11002593"/>
    <s v="HI"/>
    <s v="GR-1"/>
    <s v="S"/>
    <n v="25.417000000000002"/>
    <n v="23.824000000000002"/>
    <n v="3306.7350000000001"/>
    <n v="12107.745000000001"/>
    <n v="15414.481"/>
    <n v="13.25"/>
    <n v="704.58"/>
    <n v="2.17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414.481"/>
    <n v="15.414481"/>
    <m/>
    <n v="2.1180833333333333"/>
    <n v="1.9853333333333334"/>
    <n v="70.826999999999998"/>
    <n v="-9.9999999838473741E-4"/>
    <n v="44"/>
    <s v="BASE DE DATOS"/>
  </r>
  <r>
    <s v="19"/>
    <x v="5"/>
    <s v="ENEGEN"/>
    <s v="11002593"/>
    <s v="11002593"/>
    <s v="HI"/>
    <s v="GR-2"/>
    <s v="S"/>
    <n v="25.417000000000002"/>
    <n v="22.574999999999999"/>
    <n v="3052.4859999999999"/>
    <n v="11206.198"/>
    <n v="14258.683999999999"/>
    <n v="25.6"/>
    <n v="682.92"/>
    <n v="11.48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4258.683999999999"/>
    <n v="14.258683999999999"/>
    <m/>
    <n v="2.1180833333333333"/>
    <n v="1.8812499999999999"/>
    <n v="70.826999999999998"/>
    <n v="1.8189894035458565E-12"/>
    <n v="44"/>
    <s v="BASE DE DATOS"/>
  </r>
  <r>
    <s v="19"/>
    <x v="5"/>
    <s v="ENEGEN"/>
    <s v="11002593"/>
    <s v="11002593"/>
    <s v="HI"/>
    <s v="GR-3"/>
    <s v="S"/>
    <n v="24.58"/>
    <n v="22.748999999999999"/>
    <n v="3229.1559999999999"/>
    <n v="12113.453"/>
    <n v="15342.609"/>
    <n v="12.8"/>
    <n v="704.95"/>
    <n v="2.25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342.609"/>
    <n v="15.342608999999999"/>
    <m/>
    <n v="2.0483333333333333"/>
    <n v="1.8957499999999998"/>
    <n v="70.826999999999998"/>
    <n v="0"/>
    <n v="44"/>
    <s v="BASE DE DATOS"/>
  </r>
  <r>
    <s v="19"/>
    <x v="5"/>
    <s v="ENEGEN"/>
    <s v="11002493"/>
    <s v="11002493"/>
    <s v="HI"/>
    <s v="GR-1"/>
    <s v="S"/>
    <n v="15.7"/>
    <n v="15.615"/>
    <n v="1354.1479999999999"/>
    <n v="4966.9430000000002"/>
    <n v="6321.0910000000003"/>
    <n v="191.87"/>
    <n v="476.6"/>
    <n v="51.53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6321.0910000000003"/>
    <n v="6.321091"/>
    <m/>
    <n v="1.3083333333333333"/>
    <n v="1.30125"/>
    <n v="33.146000000000001"/>
    <n v="0"/>
    <n v="44"/>
    <s v="BASE DE DATOS"/>
  </r>
  <r>
    <s v="19"/>
    <x v="5"/>
    <s v="ENEGEN"/>
    <s v="11002493"/>
    <s v="11002493"/>
    <s v="HI"/>
    <s v="GR-2"/>
    <s v="S"/>
    <n v="15.7"/>
    <n v="15.234999999999999"/>
    <n v="1342.037"/>
    <n v="4929.9250000000002"/>
    <n v="6271.9620000000004"/>
    <n v="191.92"/>
    <n v="475.73"/>
    <n v="52.35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6271.9620000000004"/>
    <n v="6.2719620000000003"/>
    <m/>
    <n v="1.3083333333333333"/>
    <n v="1.2695833333333333"/>
    <n v="33.146000000000001"/>
    <n v="0"/>
    <n v="44"/>
    <s v="BASE DE DATOS"/>
  </r>
  <r>
    <s v="19"/>
    <x v="5"/>
    <s v="ENEGEN"/>
    <s v="11375016"/>
    <s v="11375016"/>
    <s v="HI"/>
    <s v="GR-1"/>
    <s v="S"/>
    <n v="0.35"/>
    <n v="0.35"/>
    <n v="30.125"/>
    <n v="104.73699999999999"/>
    <n v="134.86199999999999"/>
    <n v="191.93"/>
    <n v="412.02"/>
    <n v="62.38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34.86199999999999"/>
    <n v="0.13486199999999998"/>
    <m/>
    <n v="2.9166666666666664E-2"/>
    <n v="2.9166666666666664E-2"/>
    <n v="0.70499999999999996"/>
    <n v="0"/>
    <n v="44"/>
    <s v="BASE DE DATOS"/>
  </r>
  <r>
    <s v="19"/>
    <x v="5"/>
    <s v="ENEGEN"/>
    <s v="11375016"/>
    <s v="11375016"/>
    <s v="HI"/>
    <s v="GR-2"/>
    <s v="S"/>
    <n v="0.35"/>
    <n v="0.35"/>
    <n v="32.450000000000003"/>
    <n v="121.273"/>
    <n v="153.72300000000001"/>
    <n v="191.93"/>
    <n v="470.42"/>
    <n v="52.52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53.72300000000001"/>
    <n v="0.15372300000000003"/>
    <m/>
    <n v="2.9166666666666664E-2"/>
    <n v="2.9166666666666664E-2"/>
    <n v="0.70499999999999996"/>
    <n v="0"/>
    <n v="44"/>
    <s v="BASE DE DATOS"/>
  </r>
  <r>
    <s v="19"/>
    <x v="6"/>
    <s v="ENEGEN"/>
    <s v="11002793"/>
    <s v="11002793"/>
    <s v="HI"/>
    <s v="GR-1"/>
    <s v="S"/>
    <n v="64.599999999999994"/>
    <n v="65.367000000000004"/>
    <n v="7282.2539999999999"/>
    <n v="23092.206999999999"/>
    <n v="30374.460999999999"/>
    <n v="0"/>
    <n v="732.78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0374.460999999999"/>
    <n v="30.374461"/>
    <m/>
    <n v="5.3833333333333329"/>
    <n v="5.4472500000000004"/>
    <n v="279.04300000000001"/>
    <n v="0"/>
    <n v="44"/>
    <s v="BASE DE DATOS"/>
  </r>
  <r>
    <s v="19"/>
    <x v="6"/>
    <s v="ENEGEN"/>
    <s v="11002793"/>
    <s v="11002793"/>
    <s v="HI"/>
    <s v="GR-2"/>
    <s v="S"/>
    <n v="64.599999999999994"/>
    <n v="65.290999999999997"/>
    <n v="6716.8919999999998"/>
    <n v="15302.130999999999"/>
    <n v="22019.022000000001"/>
    <n v="0"/>
    <n v="495.5"/>
    <n v="16.399999999999999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2019.022000000001"/>
    <n v="22.019022"/>
    <m/>
    <n v="5.3833333333333329"/>
    <n v="5.4409166666666664"/>
    <n v="279.04300000000001"/>
    <n v="1.0000000002037268E-3"/>
    <n v="44"/>
    <s v="BASE DE DATOS"/>
  </r>
  <r>
    <s v="19"/>
    <x v="6"/>
    <s v="ENEGEN"/>
    <s v="11002793"/>
    <s v="11002793"/>
    <s v="HI"/>
    <s v="GR-3"/>
    <s v="S"/>
    <n v="64.599999999999994"/>
    <n v="68.429000000000002"/>
    <n v="6487.2780000000002"/>
    <n v="12299.27"/>
    <n v="18786.547999999999"/>
    <n v="0"/>
    <n v="415.97"/>
    <n v="0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8786.547999999999"/>
    <n v="18.786548"/>
    <m/>
    <n v="5.3833333333333329"/>
    <n v="5.7024166666666671"/>
    <n v="279.04300000000001"/>
    <n v="3.637978807091713E-12"/>
    <n v="44"/>
    <s v="BASE DE DATOS"/>
  </r>
  <r>
    <s v="19"/>
    <x v="6"/>
    <s v="ENEGEN"/>
    <s v="11002793"/>
    <s v="11002793"/>
    <s v="HI"/>
    <s v="GR-4"/>
    <s v="S"/>
    <n v="64.599999999999994"/>
    <n v="68.741"/>
    <n v="6535.53"/>
    <n v="11569.870999999999"/>
    <n v="18105.401000000002"/>
    <n v="11.92"/>
    <n v="405.52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8105.401000000002"/>
    <n v="18.105401000000001"/>
    <m/>
    <n v="5.3833333333333329"/>
    <n v="5.7284166666666669"/>
    <n v="279.04300000000001"/>
    <n v="-3.637978807091713E-12"/>
    <n v="44"/>
    <s v="BASE DE DATOS"/>
  </r>
  <r>
    <s v="19"/>
    <x v="6"/>
    <s v="ENEGEN"/>
    <s v="11002393"/>
    <s v="11002393"/>
    <s v="HI"/>
    <s v="GR-1"/>
    <s v="S"/>
    <n v="60"/>
    <n v="68.555999999999997"/>
    <n v="6201.5569999999998"/>
    <n v="23368.706999999999"/>
    <n v="29570.263999999999"/>
    <n v="10.83"/>
    <n v="721.87"/>
    <n v="11.3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29570.263999999999"/>
    <n v="29.570263999999998"/>
    <m/>
    <n v="5"/>
    <n v="5.7130000000000001"/>
    <n v="137.262"/>
    <n v="0"/>
    <n v="44"/>
    <s v="BASE DE DATOS"/>
  </r>
  <r>
    <s v="19"/>
    <x v="6"/>
    <s v="ENEGEN"/>
    <s v="11002393"/>
    <s v="11002393"/>
    <s v="HI"/>
    <s v="GR-2"/>
    <s v="S"/>
    <n v="60"/>
    <n v="68.465999999999994"/>
    <n v="6596.2039999999997"/>
    <n v="24740.166000000001"/>
    <n v="31336.37"/>
    <n v="0"/>
    <n v="677.72"/>
    <n v="66.28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1336.37"/>
    <n v="31.336369999999999"/>
    <m/>
    <n v="5"/>
    <n v="5.7054999999999998"/>
    <n v="137.262"/>
    <n v="3.637978807091713E-12"/>
    <n v="44"/>
    <s v="BASE DE DATOS"/>
  </r>
  <r>
    <s v="19"/>
    <x v="6"/>
    <s v="ENEGEN"/>
    <s v="11002693"/>
    <s v="11002693"/>
    <s v="HI"/>
    <s v="GR-1"/>
    <s v="S"/>
    <n v="15.888999999999999"/>
    <n v="16.524000000000001"/>
    <n v="1999.0719999999999"/>
    <n v="7368.085"/>
    <n v="9367.1569999999992"/>
    <n v="3.65"/>
    <n v="735.62"/>
    <n v="4.7300000000000004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367.1569999999992"/>
    <n v="9.3671569999999988"/>
    <m/>
    <n v="1.3240833333333333"/>
    <n v="1.377"/>
    <n v="84.033000000000001"/>
    <n v="0"/>
    <n v="44"/>
    <s v="BASE DE DATOS"/>
  </r>
  <r>
    <s v="19"/>
    <x v="6"/>
    <s v="ENEGEN"/>
    <s v="11002693"/>
    <s v="11002693"/>
    <s v="HI"/>
    <s v="GR-2"/>
    <s v="S"/>
    <n v="15.888999999999999"/>
    <n v="16.405999999999999"/>
    <n v="1991.5329999999999"/>
    <n v="7552.9359999999997"/>
    <n v="9544.4689999999991"/>
    <n v="0"/>
    <n v="739"/>
    <n v="5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544.4689999999991"/>
    <n v="9.5444689999999994"/>
    <m/>
    <n v="1.3240833333333333"/>
    <n v="1.3671666666666666"/>
    <n v="84.033000000000001"/>
    <n v="0"/>
    <n v="44"/>
    <s v="BASE DE DATOS"/>
  </r>
  <r>
    <s v="19"/>
    <x v="6"/>
    <s v="ENEGEN"/>
    <s v="11002693"/>
    <s v="11002693"/>
    <s v="HI"/>
    <s v="GR-3"/>
    <s v="S"/>
    <n v="15.888999999999999"/>
    <n v="16.407"/>
    <n v="1997.942"/>
    <n v="7453.8919999999998"/>
    <n v="9451.8349999999991"/>
    <n v="5.67"/>
    <n v="735.1"/>
    <n v="3.23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451.8349999999991"/>
    <n v="9.4518349999999991"/>
    <m/>
    <n v="1.3240833333333333"/>
    <n v="1.3672500000000001"/>
    <n v="84.033000000000001"/>
    <n v="-1.0000000002037268E-3"/>
    <n v="44"/>
    <s v="BASE DE DATOS"/>
  </r>
  <r>
    <s v="19"/>
    <x v="6"/>
    <s v="ENEGEN"/>
    <s v="11002693"/>
    <s v="11002693"/>
    <s v="HI"/>
    <s v="GR-4"/>
    <s v="S"/>
    <n v="34.97"/>
    <n v="34.828000000000003"/>
    <n v="4485.5309999999999"/>
    <n v="17116.030999999999"/>
    <n v="21601.562999999998"/>
    <n v="28.98"/>
    <n v="683.48"/>
    <n v="31.53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1601.562999999998"/>
    <n v="21.601562999999999"/>
    <m/>
    <n v="2.9141666666666666"/>
    <n v="2.9023333333333334"/>
    <n v="84.033000000000001"/>
    <n v="-1.0000000002037268E-3"/>
    <n v="44"/>
    <s v="BASE DE DATOS"/>
  </r>
  <r>
    <s v="19"/>
    <x v="6"/>
    <s v="ENEGEN"/>
    <s v="11002593"/>
    <s v="11002593"/>
    <s v="HI"/>
    <s v="GR-1"/>
    <s v="S"/>
    <n v="25.417000000000002"/>
    <n v="23.824000000000002"/>
    <n v="3484.9119999999998"/>
    <n v="12770.154"/>
    <n v="16255.066000000001"/>
    <n v="0"/>
    <n v="744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255.066000000001"/>
    <n v="16.255065999999999"/>
    <m/>
    <n v="2.1180833333333333"/>
    <n v="1.9853333333333334"/>
    <n v="70.826999999999998"/>
    <n v="0"/>
    <n v="44"/>
    <s v="BASE DE DATOS"/>
  </r>
  <r>
    <s v="19"/>
    <x v="6"/>
    <s v="ENEGEN"/>
    <s v="11002593"/>
    <s v="11002593"/>
    <s v="HI"/>
    <s v="GR-2"/>
    <s v="S"/>
    <n v="25.417000000000002"/>
    <n v="22.574999999999999"/>
    <n v="3122.413"/>
    <n v="11325.092000000001"/>
    <n v="14447.504999999999"/>
    <n v="46"/>
    <n v="687.98"/>
    <n v="10.02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4447.504999999999"/>
    <n v="14.447505"/>
    <m/>
    <n v="2.1180833333333333"/>
    <n v="1.8812499999999999"/>
    <n v="70.826999999999998"/>
    <n v="1.8189894035458565E-12"/>
    <n v="44"/>
    <s v="BASE DE DATOS"/>
  </r>
  <r>
    <s v="19"/>
    <x v="6"/>
    <s v="ENEGEN"/>
    <s v="11002593"/>
    <s v="11002593"/>
    <s v="HI"/>
    <s v="GR-3"/>
    <s v="S"/>
    <n v="24.58"/>
    <n v="22.748999999999999"/>
    <n v="3308.63"/>
    <n v="12569.134"/>
    <n v="15877.763000000001"/>
    <n v="13"/>
    <n v="726.35"/>
    <n v="4.6500000000000004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877.763000000001"/>
    <n v="15.877763000000002"/>
    <m/>
    <n v="2.0483333333333333"/>
    <n v="1.8957499999999998"/>
    <n v="70.826999999999998"/>
    <n v="9.9999999838473741E-4"/>
    <n v="44"/>
    <s v="BASE DE DATOS"/>
  </r>
  <r>
    <s v="19"/>
    <x v="6"/>
    <s v="ENEGEN"/>
    <s v="11002493"/>
    <s v="11002493"/>
    <s v="HI"/>
    <s v="GR-1"/>
    <s v="S"/>
    <n v="15.7"/>
    <n v="15.615"/>
    <n v="2129.3690000000001"/>
    <n v="8064.1369999999997"/>
    <n v="10193.507"/>
    <n v="0"/>
    <n v="744"/>
    <n v="0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193.507"/>
    <n v="10.193507"/>
    <m/>
    <n v="1.3083333333333333"/>
    <n v="1.30125"/>
    <n v="33.146000000000001"/>
    <n v="-1.0000000002037268E-3"/>
    <n v="44"/>
    <s v="BASE DE DATOS"/>
  </r>
  <r>
    <s v="19"/>
    <x v="6"/>
    <s v="ENEGEN"/>
    <s v="11002493"/>
    <s v="11002493"/>
    <s v="HI"/>
    <s v="GR-2"/>
    <s v="S"/>
    <n v="15.7"/>
    <n v="15.234999999999999"/>
    <n v="2106.0259999999998"/>
    <n v="7988.1980000000003"/>
    <n v="10094.225"/>
    <n v="0"/>
    <n v="744"/>
    <n v="0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094.225"/>
    <n v="10.094225"/>
    <m/>
    <n v="1.3083333333333333"/>
    <n v="1.2695833333333333"/>
    <n v="33.146000000000001"/>
    <n v="-1.0000000002037268E-3"/>
    <n v="44"/>
    <s v="BASE DE DATOS"/>
  </r>
  <r>
    <s v="19"/>
    <x v="6"/>
    <s v="ENEGEN"/>
    <s v="11375016"/>
    <s v="11375016"/>
    <s v="HI"/>
    <s v="GR-1"/>
    <s v="S"/>
    <n v="0.35"/>
    <n v="0.35"/>
    <n v="48.906999999999996"/>
    <n v="181.46199999999999"/>
    <n v="230.369"/>
    <n v="0"/>
    <n v="696.67"/>
    <n v="0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30.369"/>
    <n v="0.23036899999999999"/>
    <m/>
    <n v="2.9166666666666664E-2"/>
    <n v="2.9166666666666664E-2"/>
    <n v="0.70499999999999996"/>
    <n v="-2.8421709430404007E-14"/>
    <n v="44"/>
    <s v="BASE DE DATOS"/>
  </r>
  <r>
    <s v="19"/>
    <x v="6"/>
    <s v="ENEGEN"/>
    <s v="11375016"/>
    <s v="11375016"/>
    <s v="HI"/>
    <s v="GR-2"/>
    <s v="S"/>
    <n v="0.35"/>
    <n v="0.35"/>
    <n v="50.07"/>
    <n v="190.85499999999999"/>
    <n v="240.92599999999999"/>
    <n v="0"/>
    <n v="742.95"/>
    <n v="0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40.92599999999999"/>
    <n v="0.240926"/>
    <m/>
    <n v="2.9166666666666664E-2"/>
    <n v="2.9166666666666664E-2"/>
    <n v="0.70499999999999996"/>
    <n v="-1.0000000000047748E-3"/>
    <n v="44"/>
    <s v="BASE DE DATOS"/>
  </r>
  <r>
    <s v="19"/>
    <x v="7"/>
    <s v="ENEGEN"/>
    <s v="11002793"/>
    <s v="11002793"/>
    <s v="HI"/>
    <s v="GR-1"/>
    <s v="S"/>
    <n v="64.599999999999994"/>
    <n v="65.367000000000004"/>
    <n v="2947.415"/>
    <n v="9283.5529999999999"/>
    <n v="12230.968000000001"/>
    <n v="423.57"/>
    <n v="320.43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2230.968000000001"/>
    <n v="12.230968000000001"/>
    <m/>
    <n v="5.3833333333333329"/>
    <n v="5.4472500000000004"/>
    <n v="279.04300000000001"/>
    <n v="0"/>
    <n v="44"/>
    <s v="BASE DE DATOS"/>
  </r>
  <r>
    <s v="19"/>
    <x v="7"/>
    <s v="ENEGEN"/>
    <s v="11002793"/>
    <s v="11002793"/>
    <s v="HI"/>
    <s v="GR-2"/>
    <s v="S"/>
    <n v="64.599999999999994"/>
    <n v="65.290999999999997"/>
    <n v="7799.6689999999999"/>
    <n v="12305.838"/>
    <n v="20105.507000000001"/>
    <n v="64.52"/>
    <n v="449.23"/>
    <n v="0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0105.507000000001"/>
    <n v="20.105507000000003"/>
    <m/>
    <n v="5.3833333333333329"/>
    <n v="5.4409166666666664"/>
    <n v="279.04300000000001"/>
    <n v="-3.637978807091713E-12"/>
    <n v="44"/>
    <s v="BASE DE DATOS"/>
  </r>
  <r>
    <s v="19"/>
    <x v="7"/>
    <s v="ENEGEN"/>
    <s v="11002793"/>
    <s v="11002793"/>
    <s v="HI"/>
    <s v="GR-3"/>
    <s v="S"/>
    <n v="64.599999999999994"/>
    <n v="68.429000000000002"/>
    <n v="7166.9009999999998"/>
    <n v="17847.381000000001"/>
    <n v="25014.282999999999"/>
    <n v="42"/>
    <n v="552.72"/>
    <n v="4.83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5014.282999999999"/>
    <n v="25.014282999999999"/>
    <m/>
    <n v="5.3833333333333329"/>
    <n v="5.7024166666666671"/>
    <n v="279.04300000000001"/>
    <n v="-1.0000000002037268E-3"/>
    <n v="44"/>
    <s v="BASE DE DATOS"/>
  </r>
  <r>
    <s v="19"/>
    <x v="7"/>
    <s v="ENEGEN"/>
    <s v="11002793"/>
    <s v="11002793"/>
    <s v="HI"/>
    <s v="GR-4"/>
    <s v="S"/>
    <n v="64.599999999999994"/>
    <n v="68.741"/>
    <n v="7821.7950000000001"/>
    <n v="21980.419000000002"/>
    <n v="29802.213"/>
    <n v="0"/>
    <n v="667.77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9802.213"/>
    <n v="29.802212999999998"/>
    <m/>
    <n v="5.3833333333333329"/>
    <n v="5.7284166666666669"/>
    <n v="279.04300000000001"/>
    <n v="1.0000000002037268E-3"/>
    <n v="44"/>
    <s v="BASE DE DATOS"/>
  </r>
  <r>
    <s v="19"/>
    <x v="7"/>
    <s v="ENEGEN"/>
    <s v="11002393"/>
    <s v="11002393"/>
    <s v="HI"/>
    <s v="GR-1"/>
    <s v="S"/>
    <n v="60"/>
    <n v="68.555999999999997"/>
    <n v="5490.183"/>
    <n v="23643.304"/>
    <n v="29133.487000000001"/>
    <n v="0"/>
    <n v="744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29133.487000000001"/>
    <n v="29.133487000000002"/>
    <m/>
    <n v="5"/>
    <n v="5.7130000000000001"/>
    <n v="137.262"/>
    <n v="0"/>
    <n v="44"/>
    <s v="BASE DE DATOS"/>
  </r>
  <r>
    <s v="19"/>
    <x v="7"/>
    <s v="ENEGEN"/>
    <s v="11002393"/>
    <s v="11002393"/>
    <s v="HI"/>
    <s v="GR-2"/>
    <s v="S"/>
    <n v="60"/>
    <n v="68.465999999999994"/>
    <n v="7246.8410000000003"/>
    <n v="24904.537"/>
    <n v="32151.378000000001"/>
    <n v="18.12"/>
    <n v="725.55"/>
    <n v="0.33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2151.378000000001"/>
    <n v="32.151378000000001"/>
    <m/>
    <n v="5"/>
    <n v="5.7054999999999998"/>
    <n v="137.262"/>
    <n v="0"/>
    <n v="44"/>
    <s v="BASE DE DATOS"/>
  </r>
  <r>
    <s v="19"/>
    <x v="7"/>
    <s v="ENEGEN"/>
    <s v="11002693"/>
    <s v="11002693"/>
    <s v="HI"/>
    <s v="GR-1"/>
    <s v="S"/>
    <n v="15.888999999999999"/>
    <n v="16.524000000000001"/>
    <n v="1945.357"/>
    <n v="7405.4440000000004"/>
    <n v="9350.8009999999995"/>
    <n v="0"/>
    <n v="744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350.8009999999995"/>
    <n v="9.3508009999999988"/>
    <m/>
    <n v="1.3240833333333333"/>
    <n v="1.377"/>
    <n v="84.033000000000001"/>
    <n v="0"/>
    <n v="44"/>
    <s v="BASE DE DATOS"/>
  </r>
  <r>
    <s v="19"/>
    <x v="7"/>
    <s v="ENEGEN"/>
    <s v="11002693"/>
    <s v="11002693"/>
    <s v="HI"/>
    <s v="GR-2"/>
    <s v="S"/>
    <n v="15.888999999999999"/>
    <n v="16.405999999999999"/>
    <n v="1861.87"/>
    <n v="7121.701"/>
    <n v="8983.57"/>
    <n v="0"/>
    <n v="739.33"/>
    <n v="4.67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8983.57"/>
    <n v="8.9835700000000003"/>
    <m/>
    <n v="1.3240833333333333"/>
    <n v="1.3671666666666666"/>
    <n v="84.033000000000001"/>
    <n v="1.0000000002037268E-3"/>
    <n v="44"/>
    <s v="BASE DE DATOS"/>
  </r>
  <r>
    <s v="19"/>
    <x v="7"/>
    <s v="ENEGEN"/>
    <s v="11002693"/>
    <s v="11002693"/>
    <s v="HI"/>
    <s v="GR-3"/>
    <s v="S"/>
    <n v="15.888999999999999"/>
    <n v="16.407"/>
    <n v="1972.03"/>
    <n v="7466.6689999999999"/>
    <n v="9438.6990000000005"/>
    <n v="0"/>
    <n v="744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438.6990000000005"/>
    <n v="9.4386989999999997"/>
    <m/>
    <n v="1.3240833333333333"/>
    <n v="1.3672500000000001"/>
    <n v="84.033000000000001"/>
    <n v="0"/>
    <n v="44"/>
    <s v="BASE DE DATOS"/>
  </r>
  <r>
    <s v="19"/>
    <x v="7"/>
    <s v="ENEGEN"/>
    <s v="11002693"/>
    <s v="11002693"/>
    <s v="HI"/>
    <s v="GR-4"/>
    <s v="S"/>
    <n v="34.97"/>
    <n v="34.828000000000003"/>
    <n v="4948.8500000000004"/>
    <n v="18190.346000000001"/>
    <n v="23139.197"/>
    <n v="0"/>
    <n v="737.45"/>
    <n v="6.55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3139.197"/>
    <n v="23.139196999999999"/>
    <m/>
    <n v="2.9141666666666666"/>
    <n v="2.9023333333333334"/>
    <n v="84.033000000000001"/>
    <n v="-9.9999999656574801E-4"/>
    <n v="44"/>
    <s v="BASE DE DATOS"/>
  </r>
  <r>
    <s v="19"/>
    <x v="7"/>
    <s v="ENEGEN"/>
    <s v="11002593"/>
    <s v="11002593"/>
    <s v="HI"/>
    <s v="GR-1"/>
    <s v="S"/>
    <n v="25.417000000000002"/>
    <n v="23.824000000000002"/>
    <n v="3452.1860000000001"/>
    <n v="12614.093999999999"/>
    <n v="16066.28"/>
    <n v="0"/>
    <n v="744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066.28"/>
    <n v="16.066279999999999"/>
    <m/>
    <n v="2.1180833333333333"/>
    <n v="1.9853333333333334"/>
    <n v="70.826999999999998"/>
    <n v="-1.8189894035458565E-12"/>
    <n v="44"/>
    <s v="BASE DE DATOS"/>
  </r>
  <r>
    <s v="19"/>
    <x v="7"/>
    <s v="ENEGEN"/>
    <s v="11002593"/>
    <s v="11002593"/>
    <s v="HI"/>
    <s v="GR-2"/>
    <s v="S"/>
    <n v="25.417000000000002"/>
    <n v="22.574999999999999"/>
    <n v="3315.3919999999998"/>
    <n v="12291.906999999999"/>
    <n v="15607.299000000001"/>
    <n v="0"/>
    <n v="744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607.299000000001"/>
    <n v="15.607299000000001"/>
    <m/>
    <n v="2.1180833333333333"/>
    <n v="1.8812499999999999"/>
    <n v="70.826999999999998"/>
    <n v="-1.8189894035458565E-12"/>
    <n v="44"/>
    <s v="BASE DE DATOS"/>
  </r>
  <r>
    <s v="19"/>
    <x v="7"/>
    <s v="ENEGEN"/>
    <s v="11002593"/>
    <s v="11002593"/>
    <s v="HI"/>
    <s v="GR-3"/>
    <s v="S"/>
    <n v="24.58"/>
    <n v="22.748999999999999"/>
    <n v="3389.0160000000001"/>
    <n v="12710.793"/>
    <n v="16099.81"/>
    <n v="0"/>
    <n v="744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099.81"/>
    <n v="16.099809999999998"/>
    <m/>
    <n v="2.0483333333333333"/>
    <n v="1.8957499999999998"/>
    <n v="70.826999999999998"/>
    <n v="-1.0000000002037268E-3"/>
    <n v="44"/>
    <s v="BASE DE DATOS"/>
  </r>
  <r>
    <s v="19"/>
    <x v="7"/>
    <s v="ENEGEN"/>
    <s v="11002493"/>
    <s v="11002493"/>
    <s v="HI"/>
    <s v="GR-1"/>
    <s v="S"/>
    <n v="15.7"/>
    <n v="15.615"/>
    <n v="2082.4989999999998"/>
    <n v="7815.6670000000004"/>
    <n v="9898.1650000000009"/>
    <n v="5.9"/>
    <n v="736.83"/>
    <n v="1.27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898.1650000000009"/>
    <n v="9.8981650000000005"/>
    <m/>
    <n v="1.3083333333333333"/>
    <n v="1.30125"/>
    <n v="33.146000000000001"/>
    <n v="1.0000000002037268E-3"/>
    <n v="44"/>
    <s v="BASE DE DATOS"/>
  </r>
  <r>
    <s v="19"/>
    <x v="7"/>
    <s v="ENEGEN"/>
    <s v="11002493"/>
    <s v="11002493"/>
    <s v="HI"/>
    <s v="GR-2"/>
    <s v="S"/>
    <n v="15.7"/>
    <n v="15.234999999999999"/>
    <n v="2053.8530000000001"/>
    <n v="7673.3959999999997"/>
    <n v="9727.25"/>
    <n v="9.6"/>
    <n v="734.4"/>
    <n v="0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727.25"/>
    <n v="9.7272499999999997"/>
    <m/>
    <n v="1.3083333333333333"/>
    <n v="1.2695833333333333"/>
    <n v="33.146000000000001"/>
    <n v="-1.0000000002037268E-3"/>
    <n v="44"/>
    <s v="BASE DE DATOS"/>
  </r>
  <r>
    <s v="19"/>
    <x v="7"/>
    <s v="ENEGEN"/>
    <s v="11375016"/>
    <s v="11375016"/>
    <s v="HI"/>
    <s v="GR-1"/>
    <s v="S"/>
    <n v="0.35"/>
    <n v="0.35"/>
    <n v="47.613999999999997"/>
    <n v="178.33099999999999"/>
    <n v="225.946"/>
    <n v="0"/>
    <n v="689.67"/>
    <n v="0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25.946"/>
    <n v="0.22594600000000001"/>
    <m/>
    <n v="2.9166666666666664E-2"/>
    <n v="2.9166666666666664E-2"/>
    <n v="0.70499999999999996"/>
    <n v="-1.0000000000047748E-3"/>
    <n v="44"/>
    <s v="BASE DE DATOS"/>
  </r>
  <r>
    <s v="19"/>
    <x v="7"/>
    <s v="ENEGEN"/>
    <s v="11375016"/>
    <s v="11375016"/>
    <s v="HI"/>
    <s v="GR-2"/>
    <s v="S"/>
    <n v="0.35"/>
    <n v="0.35"/>
    <n v="48.83"/>
    <n v="186.46299999999999"/>
    <n v="235.29300000000001"/>
    <n v="0"/>
    <n v="730.48"/>
    <n v="0.06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35.29300000000001"/>
    <n v="0.235293"/>
    <m/>
    <n v="2.9166666666666664E-2"/>
    <n v="2.9166666666666664E-2"/>
    <n v="0.70499999999999996"/>
    <n v="0"/>
    <n v="44"/>
    <s v="BASE DE DATOS"/>
  </r>
  <r>
    <s v="19"/>
    <x v="8"/>
    <s v="ENEGEN"/>
    <s v="11002793"/>
    <s v="11002793"/>
    <s v="HI"/>
    <s v="GR-1"/>
    <s v="S"/>
    <n v="64.599999999999994"/>
    <n v="65.367000000000004"/>
    <n v="0"/>
    <n v="0"/>
    <n v="0"/>
    <n v="720"/>
    <n v="0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0"/>
    <n v="0"/>
    <m/>
    <n v="5.3833333333333329"/>
    <n v="5.4472500000000004"/>
    <n v="279.04300000000001"/>
    <n v="0"/>
    <n v="44"/>
    <s v="BASE DE DATOS"/>
  </r>
  <r>
    <s v="19"/>
    <x v="8"/>
    <s v="ENEGEN"/>
    <s v="11002793"/>
    <s v="11002793"/>
    <s v="HI"/>
    <s v="GR-2"/>
    <s v="S"/>
    <n v="64.599999999999994"/>
    <n v="65.290999999999997"/>
    <n v="8728.9860000000008"/>
    <n v="8199.2620000000006"/>
    <n v="16928.246999999999"/>
    <n v="168.52"/>
    <n v="349.58"/>
    <n v="0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6928.246999999999"/>
    <n v="16.928246999999999"/>
    <m/>
    <n v="5.3833333333333329"/>
    <n v="5.4409166666666664"/>
    <n v="279.04300000000001"/>
    <n v="1.0000000002037268E-3"/>
    <n v="44"/>
    <s v="BASE DE DATOS"/>
  </r>
  <r>
    <s v="19"/>
    <x v="8"/>
    <s v="ENEGEN"/>
    <s v="11002793"/>
    <s v="11002793"/>
    <s v="HI"/>
    <s v="GR-3"/>
    <s v="S"/>
    <n v="64.599999999999994"/>
    <n v="68.429000000000002"/>
    <n v="8342.3780000000006"/>
    <n v="22790.436000000002"/>
    <n v="31132.813999999998"/>
    <n v="9"/>
    <n v="628.91999999999996"/>
    <n v="1.7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1132.813999999998"/>
    <n v="31.132814"/>
    <m/>
    <n v="5.3833333333333329"/>
    <n v="5.7024166666666671"/>
    <n v="279.04300000000001"/>
    <n v="3.637978807091713E-12"/>
    <n v="44"/>
    <s v="BASE DE DATOS"/>
  </r>
  <r>
    <s v="19"/>
    <x v="8"/>
    <s v="ENEGEN"/>
    <s v="11002793"/>
    <s v="11002793"/>
    <s v="HI"/>
    <s v="GR-4"/>
    <s v="S"/>
    <n v="64.599999999999994"/>
    <n v="68.741"/>
    <n v="8037.5839999999998"/>
    <n v="26230.463"/>
    <n v="34268.046000000002"/>
    <n v="0"/>
    <n v="720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4268.046000000002"/>
    <n v="34.268046000000005"/>
    <m/>
    <n v="5.3833333333333329"/>
    <n v="5.7284166666666669"/>
    <n v="279.04300000000001"/>
    <n v="9.9999999656574801E-4"/>
    <n v="44"/>
    <s v="BASE DE DATOS"/>
  </r>
  <r>
    <s v="19"/>
    <x v="8"/>
    <s v="ENEGEN"/>
    <s v="11002393"/>
    <s v="11002393"/>
    <s v="HI"/>
    <s v="GR-1"/>
    <s v="S"/>
    <n v="60"/>
    <n v="68.555999999999997"/>
    <n v="5644.6940000000004"/>
    <n v="22428.724999999999"/>
    <n v="28073.419000000002"/>
    <n v="4.87"/>
    <n v="715.13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28073.419000000002"/>
    <n v="28.073419000000001"/>
    <m/>
    <n v="5"/>
    <n v="5.7130000000000001"/>
    <n v="137.262"/>
    <n v="-3.637978807091713E-12"/>
    <n v="44"/>
    <s v="BASE DE DATOS"/>
  </r>
  <r>
    <s v="19"/>
    <x v="8"/>
    <s v="ENEGEN"/>
    <s v="11002393"/>
    <s v="11002393"/>
    <s v="HI"/>
    <s v="GR-2"/>
    <s v="S"/>
    <n v="60"/>
    <n v="68.465999999999994"/>
    <n v="6366.76"/>
    <n v="23707.332999999999"/>
    <n v="30074.093000000001"/>
    <n v="11.67"/>
    <n v="708.33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0074.093000000001"/>
    <n v="30.074093000000001"/>
    <m/>
    <n v="5"/>
    <n v="5.7054999999999998"/>
    <n v="137.262"/>
    <n v="0"/>
    <n v="44"/>
    <s v="BASE DE DATOS"/>
  </r>
  <r>
    <s v="19"/>
    <x v="8"/>
    <s v="ENEGEN"/>
    <s v="11002693"/>
    <s v="11002693"/>
    <s v="HI"/>
    <s v="GR-1"/>
    <s v="S"/>
    <n v="15.888999999999999"/>
    <n v="16.524000000000001"/>
    <n v="1869.095"/>
    <n v="7106.3429999999998"/>
    <n v="8975.4380000000001"/>
    <n v="1.33"/>
    <n v="717.52"/>
    <n v="1.08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8975.4380000000001"/>
    <n v="8.9754380000000005"/>
    <m/>
    <n v="1.3240833333333333"/>
    <n v="1.377"/>
    <n v="84.033000000000001"/>
    <n v="0"/>
    <n v="44"/>
    <s v="BASE DE DATOS"/>
  </r>
  <r>
    <s v="19"/>
    <x v="8"/>
    <s v="ENEGEN"/>
    <s v="11002693"/>
    <s v="11002693"/>
    <s v="HI"/>
    <s v="GR-2"/>
    <s v="S"/>
    <n v="15.888999999999999"/>
    <n v="16.405999999999999"/>
    <n v="1754.45"/>
    <n v="6629.8069999999998"/>
    <n v="8384.2569999999996"/>
    <n v="4.4000000000000004"/>
    <n v="712.15"/>
    <n v="3.45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8384.2569999999996"/>
    <n v="8.3842569999999998"/>
    <m/>
    <n v="1.3240833333333333"/>
    <n v="1.3671666666666666"/>
    <n v="84.033000000000001"/>
    <n v="0"/>
    <n v="44"/>
    <s v="BASE DE DATOS"/>
  </r>
  <r>
    <s v="19"/>
    <x v="8"/>
    <s v="ENEGEN"/>
    <s v="11002693"/>
    <s v="11002693"/>
    <s v="HI"/>
    <s v="GR-3"/>
    <s v="S"/>
    <n v="15.888999999999999"/>
    <n v="16.407"/>
    <n v="1881.4390000000001"/>
    <n v="7028.4520000000002"/>
    <n v="8909.89"/>
    <n v="0.83"/>
    <n v="715.97"/>
    <n v="3.2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8909.89"/>
    <n v="8.909889999999999"/>
    <m/>
    <n v="1.3240833333333333"/>
    <n v="1.3672500000000001"/>
    <n v="84.033000000000001"/>
    <n v="1.0000000002037268E-3"/>
    <n v="44"/>
    <s v="BASE DE DATOS"/>
  </r>
  <r>
    <s v="19"/>
    <x v="8"/>
    <s v="ENEGEN"/>
    <s v="11002693"/>
    <s v="11002693"/>
    <s v="HI"/>
    <s v="GR-4"/>
    <s v="S"/>
    <n v="34.97"/>
    <n v="34.828000000000003"/>
    <n v="4714.7240000000002"/>
    <n v="17563.555"/>
    <n v="22278.278999999999"/>
    <n v="8.8699999999999992"/>
    <n v="711.13"/>
    <n v="0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2278.278999999999"/>
    <n v="22.278278999999998"/>
    <m/>
    <n v="2.9141666666666666"/>
    <n v="2.9023333333333334"/>
    <n v="84.033000000000001"/>
    <n v="3.637978807091713E-12"/>
    <n v="44"/>
    <s v="BASE DE DATOS"/>
  </r>
  <r>
    <s v="19"/>
    <x v="8"/>
    <s v="ENEGEN"/>
    <s v="11002593"/>
    <s v="11002593"/>
    <s v="HI"/>
    <s v="GR-1"/>
    <s v="S"/>
    <n v="25.417000000000002"/>
    <n v="23.824000000000002"/>
    <n v="3378.08"/>
    <n v="12205.333000000001"/>
    <n v="15583.412"/>
    <n v="9.08"/>
    <n v="710.92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583.412"/>
    <n v="15.583412000000001"/>
    <m/>
    <n v="2.1180833333333333"/>
    <n v="1.9853333333333334"/>
    <n v="70.826999999999998"/>
    <n v="1.0000000002037268E-3"/>
    <n v="44"/>
    <s v="BASE DE DATOS"/>
  </r>
  <r>
    <s v="19"/>
    <x v="8"/>
    <s v="ENEGEN"/>
    <s v="11002593"/>
    <s v="11002593"/>
    <s v="HI"/>
    <s v="GR-2"/>
    <s v="S"/>
    <n v="25.417000000000002"/>
    <n v="22.574999999999999"/>
    <n v="3115.0169999999998"/>
    <n v="11671.928"/>
    <n v="14786.945"/>
    <n v="0"/>
    <n v="720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4786.945"/>
    <n v="14.786944999999999"/>
    <m/>
    <n v="2.1180833333333333"/>
    <n v="1.8812499999999999"/>
    <n v="70.826999999999998"/>
    <n v="0"/>
    <n v="44"/>
    <s v="BASE DE DATOS"/>
  </r>
  <r>
    <s v="19"/>
    <x v="8"/>
    <s v="ENEGEN"/>
    <s v="11002593"/>
    <s v="11002593"/>
    <s v="HI"/>
    <s v="GR-3"/>
    <s v="S"/>
    <n v="24.58"/>
    <n v="22.748999999999999"/>
    <n v="3283.0729999999999"/>
    <n v="12302.582"/>
    <n v="15585.655000000001"/>
    <n v="0"/>
    <n v="720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585.655000000001"/>
    <n v="15.585655000000001"/>
    <m/>
    <n v="2.0483333333333333"/>
    <n v="1.8957499999999998"/>
    <n v="70.826999999999998"/>
    <n v="0"/>
    <n v="44"/>
    <s v="BASE DE DATOS"/>
  </r>
  <r>
    <s v="19"/>
    <x v="8"/>
    <s v="ENEGEN"/>
    <s v="11002493"/>
    <s v="11002493"/>
    <s v="HI"/>
    <s v="GR-1"/>
    <s v="S"/>
    <n v="15.7"/>
    <n v="15.615"/>
    <n v="1957.1679999999999"/>
    <n v="7465.6270000000004"/>
    <n v="9422.7950000000001"/>
    <n v="0"/>
    <n v="720"/>
    <n v="0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422.7950000000001"/>
    <n v="9.4227950000000007"/>
    <m/>
    <n v="1.3083333333333333"/>
    <n v="1.30125"/>
    <n v="33.146000000000001"/>
    <n v="0"/>
    <n v="44"/>
    <s v="BASE DE DATOS"/>
  </r>
  <r>
    <s v="19"/>
    <x v="8"/>
    <s v="ENEGEN"/>
    <s v="11002493"/>
    <s v="11002493"/>
    <s v="HI"/>
    <s v="GR-2"/>
    <s v="S"/>
    <n v="15.7"/>
    <n v="15.234999999999999"/>
    <n v="1922.319"/>
    <n v="7308.348"/>
    <n v="9230.6669999999995"/>
    <n v="0"/>
    <n v="720"/>
    <n v="0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230.6669999999995"/>
    <n v="9.2306669999999986"/>
    <m/>
    <n v="1.3083333333333333"/>
    <n v="1.2695833333333333"/>
    <n v="33.146000000000001"/>
    <n v="0"/>
    <n v="44"/>
    <s v="BASE DE DATOS"/>
  </r>
  <r>
    <s v="19"/>
    <x v="8"/>
    <s v="ENEGEN"/>
    <s v="11375016"/>
    <s v="11375016"/>
    <s v="HI"/>
    <s v="GR-1"/>
    <s v="S"/>
    <n v="0.35"/>
    <n v="0.35"/>
    <n v="43.168999999999997"/>
    <n v="161.54900000000001"/>
    <n v="204.71799999999999"/>
    <n v="0"/>
    <n v="679.83"/>
    <n v="3.1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04.71799999999999"/>
    <n v="0.20471799999999998"/>
    <m/>
    <n v="2.9166666666666664E-2"/>
    <n v="2.9166666666666664E-2"/>
    <n v="0.70499999999999996"/>
    <n v="2.8421709430404007E-14"/>
    <n v="44"/>
    <s v="BASE DE DATOS"/>
  </r>
  <r>
    <s v="19"/>
    <x v="8"/>
    <s v="ENEGEN"/>
    <s v="11375016"/>
    <s v="11375016"/>
    <s v="HI"/>
    <s v="GR-2"/>
    <s v="S"/>
    <n v="0.35"/>
    <n v="0.35"/>
    <n v="44.08"/>
    <n v="169.26300000000001"/>
    <n v="213.34200000000001"/>
    <n v="0"/>
    <n v="715.88"/>
    <n v="2.97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13.34200000000001"/>
    <n v="0.213342"/>
    <m/>
    <n v="2.9166666666666664E-2"/>
    <n v="2.9166666666666664E-2"/>
    <n v="0.70499999999999996"/>
    <n v="1.0000000000047748E-3"/>
    <n v="44"/>
    <s v="BASE DE DATOS"/>
  </r>
  <r>
    <s v="19"/>
    <x v="4"/>
    <s v="ENEGPP"/>
    <s v="16379117"/>
    <s v="16379117"/>
    <s v="HI"/>
    <s v="Circuito 1"/>
    <s v="S"/>
    <n v="14.096"/>
    <n v="14.096"/>
    <n v="0"/>
    <n v="3062.0210000000002"/>
    <n v="3062.0210000000002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62.0210000000002"/>
    <n v="3.0620210000000001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2"/>
    <s v="S"/>
    <n v="14.096"/>
    <n v="14.096"/>
    <n v="0"/>
    <n v="3054.27"/>
    <n v="3054.27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54.27"/>
    <n v="3.0542699999999998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3"/>
    <s v="S"/>
    <n v="14.096"/>
    <n v="14.096"/>
    <n v="0"/>
    <n v="3064.5129999999999"/>
    <n v="3064.5129999999999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64.5129999999999"/>
    <n v="3.0645129999999998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4"/>
    <s v="S"/>
    <n v="14.096"/>
    <n v="14.096"/>
    <n v="0"/>
    <n v="3079.7260000000001"/>
    <n v="3079.726000000000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79.7260000000001"/>
    <n v="3.079726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5"/>
    <s v="S"/>
    <n v="14.096"/>
    <n v="14.096"/>
    <n v="0"/>
    <n v="3048.4079999999999"/>
    <n v="3048.407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48.4079999999999"/>
    <n v="3.0484079999999998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6"/>
    <s v="S"/>
    <n v="14.096"/>
    <n v="14.096"/>
    <n v="0"/>
    <n v="3076.6419999999998"/>
    <n v="3076.6419999999998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76.6419999999998"/>
    <n v="3.0766419999999997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7"/>
    <s v="S"/>
    <n v="14.096"/>
    <n v="14.096"/>
    <n v="0"/>
    <n v="3012.9580000000001"/>
    <n v="3012.9580000000001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12.9580000000001"/>
    <n v="3.0129580000000002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8"/>
    <s v="S"/>
    <n v="14.096"/>
    <n v="14.096"/>
    <n v="0"/>
    <n v="3059.9409999999998"/>
    <n v="3059.9409999999998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59.9409999999998"/>
    <n v="3.0599409999999998"/>
    <m/>
    <n v="1.1746666666666667"/>
    <n v="1.1746666666666667"/>
    <n v="150.995"/>
    <n v="0"/>
    <n v="46"/>
    <s v="BASE DE DATOS"/>
  </r>
  <r>
    <s v="19"/>
    <x v="4"/>
    <s v="ENEGPP"/>
    <s v="16379117"/>
    <s v="16379117"/>
    <s v="HI"/>
    <s v="Circuito 9"/>
    <s v="S"/>
    <n v="17.62"/>
    <n v="17.62"/>
    <n v="0"/>
    <n v="3791.741"/>
    <n v="3791.741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91.741"/>
    <n v="3.791741"/>
    <m/>
    <n v="1.4683333333333335"/>
    <n v="1.4683333333333335"/>
    <n v="150.995"/>
    <n v="0"/>
    <n v="46"/>
    <s v="BASE DE DATOS"/>
  </r>
  <r>
    <s v="19"/>
    <x v="4"/>
    <s v="ENEGPP"/>
    <s v="16379117"/>
    <s v="16379117"/>
    <s v="HI"/>
    <s v="Circuito 10"/>
    <s v="S"/>
    <n v="14.096"/>
    <n v="14.096"/>
    <n v="0"/>
    <n v="3143.3820000000001"/>
    <n v="3143.3820000000001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43.3820000000001"/>
    <n v="3.1433819999999999"/>
    <m/>
    <n v="1.1746666666666667"/>
    <n v="1.1746666666666667"/>
    <n v="150.995"/>
    <n v="0"/>
    <n v="46"/>
    <s v="BASE DE DATOS"/>
  </r>
  <r>
    <s v="19"/>
    <x v="4"/>
    <s v="ENEGPP"/>
    <s v="17360815"/>
    <s v="17360815"/>
    <s v="HI"/>
    <s v="Circuito 1"/>
    <s v="S"/>
    <n v="15.75"/>
    <n v="15.75"/>
    <n v="1439.046"/>
    <n v="4348.5510000000004"/>
    <n v="5787.5969999999998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787.5969999999998"/>
    <n v="5.7875969999999999"/>
    <m/>
    <n v="1.3125"/>
    <n v="1.3125"/>
    <n v="130.453"/>
    <n v="9.0949470177292824E-13"/>
    <n v="46"/>
    <s v="BASE DE DATOS"/>
  </r>
  <r>
    <s v="19"/>
    <x v="4"/>
    <s v="ENEGPP"/>
    <s v="17360815"/>
    <s v="17360815"/>
    <s v="HI"/>
    <s v="Circuito 2"/>
    <s v="S"/>
    <n v="18.899999999999999"/>
    <n v="18.899999999999999"/>
    <n v="1733.981"/>
    <n v="5034.6970000000001"/>
    <n v="6768.6790000000001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768.6790000000001"/>
    <n v="6.7686789999999997"/>
    <m/>
    <n v="1.575"/>
    <n v="1.575"/>
    <n v="130.453"/>
    <n v="-1.0000000002037268E-3"/>
    <n v="46"/>
    <s v="BASE DE DATOS"/>
  </r>
  <r>
    <s v="19"/>
    <x v="4"/>
    <s v="ENEGPP"/>
    <s v="17360815"/>
    <s v="17360815"/>
    <s v="HI"/>
    <s v="Circuito 3"/>
    <s v="S"/>
    <n v="18.899999999999999"/>
    <n v="18.899999999999999"/>
    <n v="1028.133"/>
    <n v="3481.83"/>
    <n v="4509.9629999999997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4509.9629999999997"/>
    <n v="4.5099629999999999"/>
    <m/>
    <n v="1.575"/>
    <n v="1.575"/>
    <n v="130.453"/>
    <n v="0"/>
    <n v="46"/>
    <s v="BASE DE DATOS"/>
  </r>
  <r>
    <s v="19"/>
    <x v="4"/>
    <s v="ENEGPP"/>
    <s v="17360815"/>
    <s v="17360815"/>
    <s v="HI"/>
    <s v="Circuito 4"/>
    <s v="S"/>
    <n v="18.899999999999999"/>
    <n v="18.899999999999999"/>
    <n v="1772.482"/>
    <n v="5288.7139999999999"/>
    <n v="7061.1959999999999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061.1959999999999"/>
    <n v="7.0611959999999998"/>
    <m/>
    <n v="1.575"/>
    <n v="1.575"/>
    <n v="130.453"/>
    <n v="0"/>
    <n v="46"/>
    <s v="BASE DE DATOS"/>
  </r>
  <r>
    <s v="19"/>
    <x v="4"/>
    <s v="ENEGPP"/>
    <s v="17360815"/>
    <s v="17360815"/>
    <s v="HI"/>
    <s v="Circuito 5"/>
    <s v="S"/>
    <n v="22.05"/>
    <n v="22.05"/>
    <n v="2161.7669999999998"/>
    <n v="6477.0150000000003"/>
    <n v="8638.7829999999994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638.7829999999994"/>
    <n v="8.6387830000000001"/>
    <m/>
    <n v="1.8375000000000001"/>
    <n v="1.8375000000000001"/>
    <n v="130.453"/>
    <n v="-1.0000000002037268E-3"/>
    <n v="46"/>
    <s v="BASE DE DATOS"/>
  </r>
  <r>
    <s v="19"/>
    <x v="4"/>
    <s v="ENEGPP"/>
    <s v="17360815"/>
    <s v="17360815"/>
    <s v="HI"/>
    <s v="Circuito 6"/>
    <s v="S"/>
    <n v="15.75"/>
    <n v="15.75"/>
    <n v="1355.41"/>
    <n v="4543.8410000000003"/>
    <n v="5899.2510000000002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899.2510000000002"/>
    <n v="5.8992510000000005"/>
    <m/>
    <n v="1.3125"/>
    <n v="1.3125"/>
    <n v="130.453"/>
    <n v="0"/>
    <n v="46"/>
    <s v="BASE DE DATOS"/>
  </r>
  <r>
    <s v="19"/>
    <x v="4"/>
    <s v="ENEGPP"/>
    <s v="17360815"/>
    <s v="17360815"/>
    <s v="HI"/>
    <s v="Circuito 7"/>
    <s v="S"/>
    <n v="22.05"/>
    <n v="22.05"/>
    <n v="1961.5409999999999"/>
    <n v="6306.4430000000002"/>
    <n v="8267.9830000000002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267.9830000000002"/>
    <n v="8.267983000000001"/>
    <m/>
    <n v="1.8375000000000001"/>
    <n v="1.8375000000000001"/>
    <n v="130.453"/>
    <n v="1.0000000002037268E-3"/>
    <n v="46"/>
    <s v="BASE DE DATOS"/>
  </r>
  <r>
    <s v="19"/>
    <x v="5"/>
    <s v="ENEGPP"/>
    <s v="16379117"/>
    <s v="16379117"/>
    <s v="HI"/>
    <s v="Circuito 1"/>
    <s v="S"/>
    <n v="14.096"/>
    <n v="14.096"/>
    <n v="0"/>
    <n v="2887.07"/>
    <n v="2887.07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87.07"/>
    <n v="2.88707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2"/>
    <s v="S"/>
    <n v="14.096"/>
    <n v="14.096"/>
    <n v="0"/>
    <n v="2885.424"/>
    <n v="2885.424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85.424"/>
    <n v="2.885424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3"/>
    <s v="S"/>
    <n v="14.096"/>
    <n v="14.096"/>
    <n v="0"/>
    <n v="2873.6170000000002"/>
    <n v="2873.6170000000002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73.6170000000002"/>
    <n v="2.8736170000000003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4"/>
    <s v="S"/>
    <n v="14.096"/>
    <n v="14.096"/>
    <n v="0"/>
    <n v="2910.8020000000001"/>
    <n v="2910.802000000000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910.8020000000001"/>
    <n v="2.9108020000000003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5"/>
    <s v="S"/>
    <n v="14.096"/>
    <n v="14.096"/>
    <n v="0"/>
    <n v="2882.1979999999999"/>
    <n v="2882.197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82.1979999999999"/>
    <n v="2.8821979999999998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6"/>
    <s v="S"/>
    <n v="14.096"/>
    <n v="14.096"/>
    <n v="0"/>
    <n v="2895.94"/>
    <n v="2895.94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95.94"/>
    <n v="2.89594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7"/>
    <s v="S"/>
    <n v="14.096"/>
    <n v="14.096"/>
    <n v="0"/>
    <n v="2833.9090000000001"/>
    <n v="2833.9090000000001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33.9090000000001"/>
    <n v="2.8339090000000002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8"/>
    <s v="S"/>
    <n v="14.096"/>
    <n v="14.096"/>
    <n v="0"/>
    <n v="2875.2"/>
    <n v="2875.2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875.2"/>
    <n v="2.8752"/>
    <m/>
    <n v="1.1746666666666667"/>
    <n v="1.1746666666666667"/>
    <n v="150.995"/>
    <n v="0"/>
    <n v="46"/>
    <s v="BASE DE DATOS"/>
  </r>
  <r>
    <s v="19"/>
    <x v="5"/>
    <s v="ENEGPP"/>
    <s v="16379117"/>
    <s v="16379117"/>
    <s v="HI"/>
    <s v="Circuito 9"/>
    <s v="S"/>
    <n v="17.62"/>
    <n v="17.62"/>
    <n v="0"/>
    <n v="3517.2939999999999"/>
    <n v="3517.2939999999999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17.2939999999999"/>
    <n v="3.5172939999999997"/>
    <m/>
    <n v="1.4683333333333335"/>
    <n v="1.4683333333333335"/>
    <n v="150.995"/>
    <n v="0"/>
    <n v="46"/>
    <s v="BASE DE DATOS"/>
  </r>
  <r>
    <s v="19"/>
    <x v="5"/>
    <s v="ENEGPP"/>
    <s v="16379117"/>
    <s v="16379117"/>
    <s v="HI"/>
    <s v="Circuito 10"/>
    <s v="S"/>
    <n v="14.096"/>
    <n v="14.096"/>
    <n v="0"/>
    <n v="2941.0459999999998"/>
    <n v="2941.0459999999998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941.0459999999998"/>
    <n v="2.9410459999999996"/>
    <m/>
    <n v="1.1746666666666667"/>
    <n v="1.1746666666666667"/>
    <n v="150.995"/>
    <n v="0"/>
    <n v="46"/>
    <s v="BASE DE DATOS"/>
  </r>
  <r>
    <s v="19"/>
    <x v="5"/>
    <s v="ENEGPP"/>
    <s v="17360815"/>
    <s v="17360815"/>
    <s v="HI"/>
    <s v="Circuito 1"/>
    <s v="S"/>
    <n v="15.75"/>
    <n v="15.75"/>
    <n v="1437.172"/>
    <n v="4829.4530000000004"/>
    <n v="6266.625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266.625"/>
    <n v="6.2666250000000003"/>
    <m/>
    <n v="1.3125"/>
    <n v="1.3125"/>
    <n v="130.453"/>
    <n v="0"/>
    <n v="46"/>
    <s v="BASE DE DATOS"/>
  </r>
  <r>
    <s v="19"/>
    <x v="5"/>
    <s v="ENEGPP"/>
    <s v="17360815"/>
    <s v="17360815"/>
    <s v="HI"/>
    <s v="Circuito 2"/>
    <s v="S"/>
    <n v="18.899999999999999"/>
    <n v="18.899999999999999"/>
    <n v="1682.691"/>
    <n v="5431.299"/>
    <n v="7113.99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113.99"/>
    <n v="7.1139899999999994"/>
    <m/>
    <n v="1.575"/>
    <n v="1.575"/>
    <n v="130.453"/>
    <n v="0"/>
    <n v="46"/>
    <s v="BASE DE DATOS"/>
  </r>
  <r>
    <s v="19"/>
    <x v="5"/>
    <s v="ENEGPP"/>
    <s v="17360815"/>
    <s v="17360815"/>
    <s v="HI"/>
    <s v="Circuito 3"/>
    <s v="S"/>
    <n v="18.899999999999999"/>
    <n v="18.899999999999999"/>
    <n v="1604.992"/>
    <n v="5770.72"/>
    <n v="7375.7120000000004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375.7120000000004"/>
    <n v="7.375712"/>
    <m/>
    <n v="1.575"/>
    <n v="1.575"/>
    <n v="130.453"/>
    <n v="0"/>
    <n v="46"/>
    <s v="BASE DE DATOS"/>
  </r>
  <r>
    <s v="19"/>
    <x v="5"/>
    <s v="ENEGPP"/>
    <s v="17360815"/>
    <s v="17360815"/>
    <s v="HI"/>
    <s v="Circuito 4"/>
    <s v="S"/>
    <n v="18.899999999999999"/>
    <n v="18.899999999999999"/>
    <n v="1755.663"/>
    <n v="5857.21"/>
    <n v="7612.8739999999998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612.8739999999998"/>
    <n v="7.6128739999999997"/>
    <m/>
    <n v="1.575"/>
    <n v="1.575"/>
    <n v="130.453"/>
    <n v="-1.0000000002037268E-3"/>
    <n v="46"/>
    <s v="BASE DE DATOS"/>
  </r>
  <r>
    <s v="19"/>
    <x v="5"/>
    <s v="ENEGPP"/>
    <s v="17360815"/>
    <s v="17360815"/>
    <s v="HI"/>
    <s v="Circuito 5"/>
    <s v="S"/>
    <n v="22.05"/>
    <n v="22.05"/>
    <n v="2110.085"/>
    <n v="7271.1540000000005"/>
    <n v="9381.2389999999996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9381.2389999999996"/>
    <n v="9.381238999999999"/>
    <m/>
    <n v="1.8375000000000001"/>
    <n v="1.8375000000000001"/>
    <n v="130.453"/>
    <n v="1.8189894035458565E-12"/>
    <n v="46"/>
    <s v="BASE DE DATOS"/>
  </r>
  <r>
    <s v="19"/>
    <x v="5"/>
    <s v="ENEGPP"/>
    <s v="17360815"/>
    <s v="17360815"/>
    <s v="HI"/>
    <s v="Circuito 6"/>
    <s v="S"/>
    <n v="15.75"/>
    <n v="15.75"/>
    <n v="1387.9849999999999"/>
    <n v="4991.6549999999997"/>
    <n v="6379.64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379.64"/>
    <n v="6.3796400000000002"/>
    <m/>
    <n v="1.3125"/>
    <n v="1.3125"/>
    <n v="130.453"/>
    <n v="-9.0949470177292824E-13"/>
    <n v="46"/>
    <s v="BASE DE DATOS"/>
  </r>
  <r>
    <s v="19"/>
    <x v="5"/>
    <s v="ENEGPP"/>
    <s v="17360815"/>
    <s v="17360815"/>
    <s v="HI"/>
    <s v="Circuito 7"/>
    <s v="S"/>
    <n v="22.05"/>
    <n v="22.05"/>
    <n v="1974.9069999999999"/>
    <n v="6881.5919999999996"/>
    <n v="8856.4989999999998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856.4989999999998"/>
    <n v="8.8564989999999995"/>
    <m/>
    <n v="1.8375000000000001"/>
    <n v="1.8375000000000001"/>
    <n v="130.453"/>
    <n v="0"/>
    <n v="46"/>
    <s v="BASE DE DATOS"/>
  </r>
  <r>
    <s v="19"/>
    <x v="6"/>
    <s v="ENEGPP"/>
    <s v="16379117"/>
    <s v="16379117"/>
    <s v="HI"/>
    <s v="Circuito 1"/>
    <s v="S"/>
    <n v="14.096"/>
    <n v="14.096"/>
    <n v="0"/>
    <n v="3106.56"/>
    <n v="3106.56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06.56"/>
    <n v="3.10656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2"/>
    <s v="S"/>
    <n v="14.096"/>
    <n v="14.096"/>
    <n v="0"/>
    <n v="3119.547"/>
    <n v="3119.547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19.547"/>
    <n v="3.1195469999999998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3"/>
    <s v="S"/>
    <n v="14.096"/>
    <n v="14.096"/>
    <n v="0"/>
    <n v="3111.4850000000001"/>
    <n v="3111.4850000000001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11.4850000000001"/>
    <n v="3.1114850000000001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4"/>
    <s v="S"/>
    <n v="14.096"/>
    <n v="14.096"/>
    <n v="0"/>
    <n v="3131.7260000000001"/>
    <n v="3131.726000000000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31.7260000000001"/>
    <n v="3.131726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5"/>
    <s v="S"/>
    <n v="14.096"/>
    <n v="14.096"/>
    <n v="0"/>
    <n v="3097.6289999999999"/>
    <n v="3097.628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97.6289999999999"/>
    <n v="3.097629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6"/>
    <s v="S"/>
    <n v="14.096"/>
    <n v="14.096"/>
    <n v="0"/>
    <n v="3130.5360000000001"/>
    <n v="3130.5360000000001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30.5360000000001"/>
    <n v="3.1305360000000002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7"/>
    <s v="S"/>
    <n v="14.096"/>
    <n v="14.096"/>
    <n v="0"/>
    <n v="3053.9079999999999"/>
    <n v="3053.9079999999999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53.9079999999999"/>
    <n v="3.0539079999999998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8"/>
    <s v="S"/>
    <n v="14.096"/>
    <n v="14.096"/>
    <n v="0"/>
    <n v="3098.125"/>
    <n v="3098.125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98.125"/>
    <n v="3.098125"/>
    <m/>
    <n v="1.1746666666666667"/>
    <n v="1.1746666666666667"/>
    <n v="150.995"/>
    <n v="0"/>
    <n v="46"/>
    <s v="BASE DE DATOS"/>
  </r>
  <r>
    <s v="19"/>
    <x v="6"/>
    <s v="ENEGPP"/>
    <s v="16379117"/>
    <s v="16379117"/>
    <s v="HI"/>
    <s v="Circuito 9"/>
    <s v="S"/>
    <n v="17.62"/>
    <n v="17.62"/>
    <n v="0"/>
    <n v="3806.7350000000001"/>
    <n v="3806.7350000000001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806.7350000000001"/>
    <n v="3.8067350000000002"/>
    <m/>
    <n v="1.4683333333333335"/>
    <n v="1.4683333333333335"/>
    <n v="150.995"/>
    <n v="0"/>
    <n v="46"/>
    <s v="BASE DE DATOS"/>
  </r>
  <r>
    <s v="19"/>
    <x v="6"/>
    <s v="ENEGPP"/>
    <s v="16379117"/>
    <s v="16379117"/>
    <s v="HI"/>
    <s v="Circuito 10"/>
    <s v="S"/>
    <n v="14.096"/>
    <n v="14.096"/>
    <n v="0"/>
    <n v="3177.9989999999998"/>
    <n v="3177.9989999999998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77.9989999999998"/>
    <n v="3.1779989999999998"/>
    <m/>
    <n v="1.1746666666666667"/>
    <n v="1.1746666666666667"/>
    <n v="150.995"/>
    <n v="0"/>
    <n v="46"/>
    <s v="BASE DE DATOS"/>
  </r>
  <r>
    <s v="19"/>
    <x v="6"/>
    <s v="ENEGPP"/>
    <s v="17360815"/>
    <s v="17360815"/>
    <s v="HI"/>
    <s v="Circuito 1"/>
    <s v="S"/>
    <n v="15.75"/>
    <n v="15.75"/>
    <n v="1645.001"/>
    <n v="5266.857"/>
    <n v="6911.8580000000002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911.8580000000002"/>
    <n v="6.9118580000000005"/>
    <m/>
    <n v="1.3125"/>
    <n v="1.3125"/>
    <n v="130.453"/>
    <n v="0"/>
    <n v="46"/>
    <s v="BASE DE DATOS"/>
  </r>
  <r>
    <s v="19"/>
    <x v="6"/>
    <s v="ENEGPP"/>
    <s v="17360815"/>
    <s v="17360815"/>
    <s v="HI"/>
    <s v="Circuito 2"/>
    <s v="S"/>
    <n v="18.899999999999999"/>
    <n v="18.899999999999999"/>
    <n v="1903.5060000000001"/>
    <n v="6038.0320000000002"/>
    <n v="7941.5379999999996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941.5379999999996"/>
    <n v="7.9415379999999995"/>
    <m/>
    <n v="1.575"/>
    <n v="1.575"/>
    <n v="130.453"/>
    <n v="9.0949470177292824E-13"/>
    <n v="46"/>
    <s v="BASE DE DATOS"/>
  </r>
  <r>
    <s v="19"/>
    <x v="6"/>
    <s v="ENEGPP"/>
    <s v="17360815"/>
    <s v="17360815"/>
    <s v="HI"/>
    <s v="Circuito 3"/>
    <s v="S"/>
    <n v="18.899999999999999"/>
    <n v="18.899999999999999"/>
    <n v="1846.4690000000001"/>
    <n v="6331.6109999999999"/>
    <n v="8178.08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178.08"/>
    <n v="8.1780799999999996"/>
    <m/>
    <n v="1.575"/>
    <n v="1.575"/>
    <n v="130.453"/>
    <n v="0"/>
    <n v="46"/>
    <s v="BASE DE DATOS"/>
  </r>
  <r>
    <s v="19"/>
    <x v="6"/>
    <s v="ENEGPP"/>
    <s v="17360815"/>
    <s v="17360815"/>
    <s v="HI"/>
    <s v="Circuito 4"/>
    <s v="S"/>
    <n v="18.899999999999999"/>
    <n v="18.899999999999999"/>
    <n v="1990.57"/>
    <n v="6285.817"/>
    <n v="8276.3870000000006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276.3870000000006"/>
    <n v="8.2763870000000015"/>
    <m/>
    <n v="1.575"/>
    <n v="1.575"/>
    <n v="130.453"/>
    <n v="0"/>
    <n v="46"/>
    <s v="BASE DE DATOS"/>
  </r>
  <r>
    <s v="19"/>
    <x v="6"/>
    <s v="ENEGPP"/>
    <s v="17360815"/>
    <s v="17360815"/>
    <s v="HI"/>
    <s v="Circuito 5"/>
    <s v="S"/>
    <n v="22.05"/>
    <n v="22.05"/>
    <n v="2393.2570000000001"/>
    <n v="7640.9880000000003"/>
    <n v="10034.245000000001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10034.245000000001"/>
    <n v="10.034245"/>
    <m/>
    <n v="1.8375000000000001"/>
    <n v="1.8375000000000001"/>
    <n v="130.453"/>
    <n v="0"/>
    <n v="46"/>
    <s v="BASE DE DATOS"/>
  </r>
  <r>
    <s v="19"/>
    <x v="6"/>
    <s v="ENEGPP"/>
    <s v="17360815"/>
    <s v="17360815"/>
    <s v="HI"/>
    <s v="Circuito 6"/>
    <s v="S"/>
    <n v="15.75"/>
    <n v="15.75"/>
    <n v="1560.1890000000001"/>
    <n v="5314.5919999999996"/>
    <n v="6874.78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874.78"/>
    <n v="6.8747799999999994"/>
    <m/>
    <n v="1.3125"/>
    <n v="1.3125"/>
    <n v="130.453"/>
    <n v="1.0000000002037268E-3"/>
    <n v="46"/>
    <s v="BASE DE DATOS"/>
  </r>
  <r>
    <s v="19"/>
    <x v="6"/>
    <s v="ENEGPP"/>
    <s v="17360815"/>
    <s v="17360815"/>
    <s v="HI"/>
    <s v="Circuito 7"/>
    <s v="S"/>
    <n v="22.05"/>
    <n v="22.05"/>
    <n v="2413.73"/>
    <n v="7853.665"/>
    <n v="10267.395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10267.395"/>
    <n v="10.267395"/>
    <m/>
    <n v="1.8375000000000001"/>
    <n v="1.8375000000000001"/>
    <n v="130.453"/>
    <n v="0"/>
    <n v="46"/>
    <s v="BASE DE DATOS"/>
  </r>
  <r>
    <s v="19"/>
    <x v="7"/>
    <s v="ENEGPP"/>
    <s v="16379117"/>
    <s v="16379117"/>
    <s v="HI"/>
    <s v="Circuito 1"/>
    <s v="S"/>
    <n v="14.096"/>
    <n v="14.096"/>
    <n v="0"/>
    <n v="3565.078"/>
    <n v="3565.078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65.078"/>
    <n v="3.5650780000000002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2"/>
    <s v="S"/>
    <n v="14.096"/>
    <n v="14.096"/>
    <n v="0"/>
    <n v="3579.9340000000002"/>
    <n v="3579.9340000000002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79.9340000000002"/>
    <n v="3.5799340000000002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3"/>
    <s v="S"/>
    <n v="14.096"/>
    <n v="14.096"/>
    <n v="0"/>
    <n v="3568.7959999999998"/>
    <n v="3568.7959999999998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68.7959999999998"/>
    <n v="3.5687959999999999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4"/>
    <s v="S"/>
    <n v="14.096"/>
    <n v="14.096"/>
    <n v="0"/>
    <n v="3563.1610000000001"/>
    <n v="3563.161000000000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63.1610000000001"/>
    <n v="3.563161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5"/>
    <s v="S"/>
    <n v="14.096"/>
    <n v="14.096"/>
    <n v="0"/>
    <n v="3582.0329999999999"/>
    <n v="3582.032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82.0329999999999"/>
    <n v="3.582033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6"/>
    <s v="S"/>
    <n v="14.096"/>
    <n v="14.096"/>
    <n v="0"/>
    <n v="3611.1060000000002"/>
    <n v="3611.1060000000002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11.1060000000002"/>
    <n v="3.6111060000000004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7"/>
    <s v="S"/>
    <n v="14.096"/>
    <n v="14.096"/>
    <n v="0"/>
    <n v="3559.1959999999999"/>
    <n v="3559.1959999999999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59.1959999999999"/>
    <n v="3.559196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8"/>
    <s v="S"/>
    <n v="14.096"/>
    <n v="14.096"/>
    <n v="0"/>
    <n v="3583.3629999999998"/>
    <n v="3583.3629999999998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83.3629999999998"/>
    <n v="3.5833629999999999"/>
    <m/>
    <n v="1.1746666666666667"/>
    <n v="1.1746666666666667"/>
    <n v="150.995"/>
    <n v="0"/>
    <n v="46"/>
    <s v="BASE DE DATOS"/>
  </r>
  <r>
    <s v="19"/>
    <x v="7"/>
    <s v="ENEGPP"/>
    <s v="16379117"/>
    <s v="16379117"/>
    <s v="HI"/>
    <s v="Circuito 9"/>
    <s v="S"/>
    <n v="17.62"/>
    <n v="17.62"/>
    <n v="0"/>
    <n v="4444.1980000000003"/>
    <n v="4444.1980000000003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444.1980000000003"/>
    <n v="4.4441980000000001"/>
    <m/>
    <n v="1.4683333333333335"/>
    <n v="1.4683333333333335"/>
    <n v="150.995"/>
    <n v="0"/>
    <n v="46"/>
    <s v="BASE DE DATOS"/>
  </r>
  <r>
    <s v="19"/>
    <x v="7"/>
    <s v="ENEGPP"/>
    <s v="16379117"/>
    <s v="16379117"/>
    <s v="HI"/>
    <s v="Circuito 10"/>
    <s v="S"/>
    <n v="14.096"/>
    <n v="14.096"/>
    <n v="0"/>
    <n v="3636.7249999999999"/>
    <n v="3636.7249999999999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36.7249999999999"/>
    <n v="3.6367249999999998"/>
    <m/>
    <n v="1.1746666666666667"/>
    <n v="1.1746666666666667"/>
    <n v="150.995"/>
    <n v="0"/>
    <n v="46"/>
    <s v="BASE DE DATOS"/>
  </r>
  <r>
    <s v="19"/>
    <x v="7"/>
    <s v="ENEGPP"/>
    <s v="17360815"/>
    <s v="17360815"/>
    <s v="HI"/>
    <s v="Circuito 1"/>
    <s v="S"/>
    <n v="15.75"/>
    <n v="15.75"/>
    <n v="1321.0129999999999"/>
    <n v="3947.8319999999999"/>
    <n v="5268.8459999999995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268.8459999999995"/>
    <n v="5.2688459999999999"/>
    <m/>
    <n v="1.3125"/>
    <n v="1.3125"/>
    <n v="130.453"/>
    <n v="-1.0000000002037268E-3"/>
    <n v="46"/>
    <s v="BASE DE DATOS"/>
  </r>
  <r>
    <s v="19"/>
    <x v="7"/>
    <s v="ENEGPP"/>
    <s v="17360815"/>
    <s v="17360815"/>
    <s v="HI"/>
    <s v="Circuito 2"/>
    <s v="S"/>
    <n v="18.899999999999999"/>
    <n v="18.899999999999999"/>
    <n v="1505.8230000000001"/>
    <n v="4507.1440000000002"/>
    <n v="6012.9679999999998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012.9679999999998"/>
    <n v="6.0129679999999999"/>
    <m/>
    <n v="1.575"/>
    <n v="1.575"/>
    <n v="130.453"/>
    <n v="-9.9999999929423211E-4"/>
    <n v="46"/>
    <s v="BASE DE DATOS"/>
  </r>
  <r>
    <s v="19"/>
    <x v="7"/>
    <s v="ENEGPP"/>
    <s v="17360815"/>
    <s v="17360815"/>
    <s v="HI"/>
    <s v="Circuito 3"/>
    <s v="S"/>
    <n v="18.899999999999999"/>
    <n v="18.899999999999999"/>
    <n v="1471.5989999999999"/>
    <n v="4898.6090000000004"/>
    <n v="6370.2079999999996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370.2079999999996"/>
    <n v="6.3702079999999999"/>
    <m/>
    <n v="1.575"/>
    <n v="1.575"/>
    <n v="130.453"/>
    <n v="9.0949470177292824E-13"/>
    <n v="46"/>
    <s v="BASE DE DATOS"/>
  </r>
  <r>
    <s v="19"/>
    <x v="7"/>
    <s v="ENEGPP"/>
    <s v="17360815"/>
    <s v="17360815"/>
    <s v="HI"/>
    <s v="Circuito 4"/>
    <s v="S"/>
    <n v="18.899999999999999"/>
    <n v="18.899999999999999"/>
    <n v="1602.4670000000001"/>
    <n v="4963.8959999999997"/>
    <n v="6566.3620000000001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566.3620000000001"/>
    <n v="6.5663619999999998"/>
    <m/>
    <n v="1.575"/>
    <n v="1.575"/>
    <n v="130.453"/>
    <n v="9.9999999929423211E-4"/>
    <n v="46"/>
    <s v="BASE DE DATOS"/>
  </r>
  <r>
    <s v="19"/>
    <x v="7"/>
    <s v="ENEGPP"/>
    <s v="17360815"/>
    <s v="17360815"/>
    <s v="HI"/>
    <s v="Circuito 5"/>
    <s v="S"/>
    <n v="22.05"/>
    <n v="22.05"/>
    <n v="1925.3040000000001"/>
    <n v="6134.518"/>
    <n v="8059.8220000000001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059.8220000000001"/>
    <n v="8.0598220000000005"/>
    <m/>
    <n v="1.8375000000000001"/>
    <n v="1.8375000000000001"/>
    <n v="130.453"/>
    <n v="0"/>
    <n v="46"/>
    <s v="BASE DE DATOS"/>
  </r>
  <r>
    <s v="19"/>
    <x v="7"/>
    <s v="ENEGPP"/>
    <s v="17360815"/>
    <s v="17360815"/>
    <s v="HI"/>
    <s v="Circuito 6"/>
    <s v="S"/>
    <n v="15.75"/>
    <n v="15.75"/>
    <n v="1314.6510000000001"/>
    <n v="4301.5249999999996"/>
    <n v="5616.1760000000004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616.1760000000004"/>
    <n v="5.6161760000000003"/>
    <m/>
    <n v="1.3125"/>
    <n v="1.3125"/>
    <n v="130.453"/>
    <n v="-9.0949470177292824E-13"/>
    <n v="46"/>
    <s v="BASE DE DATOS"/>
  </r>
  <r>
    <s v="19"/>
    <x v="7"/>
    <s v="ENEGPP"/>
    <s v="17360815"/>
    <s v="17360815"/>
    <s v="HI"/>
    <s v="Circuito 7"/>
    <s v="S"/>
    <n v="22.05"/>
    <n v="22.05"/>
    <n v="1986.866"/>
    <n v="6418.7730000000001"/>
    <n v="8405.6389999999992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405.6389999999992"/>
    <n v="8.405638999999999"/>
    <m/>
    <n v="1.8375000000000001"/>
    <n v="1.8375000000000001"/>
    <n v="130.453"/>
    <n v="0"/>
    <n v="46"/>
    <s v="BASE DE DATOS"/>
  </r>
  <r>
    <s v="19"/>
    <x v="8"/>
    <s v="ENEGPP"/>
    <s v="16379117"/>
    <s v="16379117"/>
    <s v="HI"/>
    <s v="Circuito 1"/>
    <s v="S"/>
    <n v="14.096"/>
    <n v="14.096"/>
    <n v="0"/>
    <n v="3649.9940000000001"/>
    <n v="3649.9940000000001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49.9940000000001"/>
    <n v="3.649994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2"/>
    <s v="S"/>
    <n v="14.096"/>
    <n v="14.096"/>
    <n v="0"/>
    <n v="3679.857"/>
    <n v="3679.857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79.857"/>
    <n v="3.6798570000000002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3"/>
    <s v="S"/>
    <n v="14.096"/>
    <n v="14.096"/>
    <n v="0"/>
    <n v="3686.1170000000002"/>
    <n v="3686.1170000000002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86.1170000000002"/>
    <n v="3.6861170000000003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4"/>
    <s v="S"/>
    <n v="14.096"/>
    <n v="14.096"/>
    <n v="0"/>
    <n v="3687.011"/>
    <n v="3687.011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87.011"/>
    <n v="3.687011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5"/>
    <s v="S"/>
    <n v="14.096"/>
    <n v="14.096"/>
    <n v="0"/>
    <n v="3706.8229999999999"/>
    <n v="3706.822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06.8229999999999"/>
    <n v="3.706823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6"/>
    <s v="S"/>
    <n v="14.096"/>
    <n v="14.096"/>
    <n v="0"/>
    <n v="3716.027"/>
    <n v="3716.027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16.027"/>
    <n v="3.716027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7"/>
    <s v="S"/>
    <n v="14.096"/>
    <n v="14.096"/>
    <n v="0"/>
    <n v="3672.3739999999998"/>
    <n v="3672.3739999999998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72.3739999999998"/>
    <n v="3.6723739999999996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8"/>
    <s v="S"/>
    <n v="14.096"/>
    <n v="14.096"/>
    <n v="0"/>
    <n v="3689.866"/>
    <n v="3689.866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89.866"/>
    <n v="3.6898659999999999"/>
    <m/>
    <n v="1.1746666666666667"/>
    <n v="1.1746666666666667"/>
    <n v="150.995"/>
    <n v="0"/>
    <n v="46"/>
    <s v="BASE DE DATOS"/>
  </r>
  <r>
    <s v="19"/>
    <x v="8"/>
    <s v="ENEGPP"/>
    <s v="16379117"/>
    <s v="16379117"/>
    <s v="HI"/>
    <s v="Circuito 9"/>
    <s v="S"/>
    <n v="17.62"/>
    <n v="17.62"/>
    <n v="0"/>
    <n v="4594.8829999999998"/>
    <n v="4594.8829999999998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594.8829999999998"/>
    <n v="4.5948829999999994"/>
    <m/>
    <n v="1.4683333333333335"/>
    <n v="1.4683333333333335"/>
    <n v="150.995"/>
    <n v="0"/>
    <n v="46"/>
    <s v="BASE DE DATOS"/>
  </r>
  <r>
    <s v="19"/>
    <x v="8"/>
    <s v="ENEGPP"/>
    <s v="16379117"/>
    <s v="16379117"/>
    <s v="HI"/>
    <s v="Circuito 10"/>
    <s v="S"/>
    <n v="14.096"/>
    <n v="14.096"/>
    <n v="0"/>
    <n v="3700.1909999999998"/>
    <n v="3700.1909999999998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00.1909999999998"/>
    <n v="3.7001909999999998"/>
    <m/>
    <n v="1.1746666666666667"/>
    <n v="1.1746666666666667"/>
    <n v="150.995"/>
    <n v="0"/>
    <n v="46"/>
    <s v="BASE DE DATOS"/>
  </r>
  <r>
    <s v="19"/>
    <x v="8"/>
    <s v="ENEGPP"/>
    <s v="17360815"/>
    <s v="17360815"/>
    <s v="HI"/>
    <s v="Circuito 1"/>
    <s v="S"/>
    <n v="15.75"/>
    <n v="15.75"/>
    <n v="1384.998"/>
    <n v="4883.93"/>
    <n v="6268.9279999999999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268.9279999999999"/>
    <n v="6.2689279999999998"/>
    <m/>
    <n v="1.3125"/>
    <n v="1.3125"/>
    <n v="130.453"/>
    <n v="0"/>
    <n v="46"/>
    <s v="BASE DE DATOS"/>
  </r>
  <r>
    <s v="19"/>
    <x v="8"/>
    <s v="ENEGPP"/>
    <s v="17360815"/>
    <s v="17360815"/>
    <s v="HI"/>
    <s v="Circuito 2"/>
    <s v="S"/>
    <n v="18.899999999999999"/>
    <n v="18.899999999999999"/>
    <n v="1596.402"/>
    <n v="5586.3440000000001"/>
    <n v="7182.7460000000001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182.7460000000001"/>
    <n v="7.1827459999999999"/>
    <m/>
    <n v="1.575"/>
    <n v="1.575"/>
    <n v="130.453"/>
    <n v="0"/>
    <n v="46"/>
    <s v="BASE DE DATOS"/>
  </r>
  <r>
    <s v="19"/>
    <x v="8"/>
    <s v="ENEGPP"/>
    <s v="17360815"/>
    <s v="17360815"/>
    <s v="HI"/>
    <s v="Circuito 3"/>
    <s v="S"/>
    <n v="18.899999999999999"/>
    <n v="18.899999999999999"/>
    <n v="1554.9559999999999"/>
    <n v="5923.2920000000004"/>
    <n v="7478.2479999999996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478.2479999999996"/>
    <n v="7.4782479999999998"/>
    <m/>
    <n v="1.575"/>
    <n v="1.575"/>
    <n v="130.453"/>
    <n v="9.0949470177292824E-13"/>
    <n v="46"/>
    <s v="BASE DE DATOS"/>
  </r>
  <r>
    <s v="19"/>
    <x v="8"/>
    <s v="ENEGPP"/>
    <s v="17360815"/>
    <s v="17360815"/>
    <s v="HI"/>
    <s v="Circuito 4"/>
    <s v="S"/>
    <n v="18.899999999999999"/>
    <n v="18.899999999999999"/>
    <n v="1683.954"/>
    <n v="6037.6940000000004"/>
    <n v="7721.6480000000001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721.6480000000001"/>
    <n v="7.7216480000000001"/>
    <m/>
    <n v="1.575"/>
    <n v="1.575"/>
    <n v="130.453"/>
    <n v="0"/>
    <n v="46"/>
    <s v="BASE DE DATOS"/>
  </r>
  <r>
    <s v="19"/>
    <x v="8"/>
    <s v="ENEGPP"/>
    <s v="17360815"/>
    <s v="17360815"/>
    <s v="HI"/>
    <s v="Circuito 5"/>
    <s v="S"/>
    <n v="22.05"/>
    <n v="22.05"/>
    <n v="2057.585"/>
    <n v="7306.6419999999998"/>
    <n v="9364.2260000000006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9364.2260000000006"/>
    <n v="9.3642260000000004"/>
    <m/>
    <n v="1.8375000000000001"/>
    <n v="1.8375000000000001"/>
    <n v="130.453"/>
    <n v="9.9999999838473741E-4"/>
    <n v="46"/>
    <s v="BASE DE DATOS"/>
  </r>
  <r>
    <s v="19"/>
    <x v="8"/>
    <s v="ENEGPP"/>
    <s v="17360815"/>
    <s v="17360815"/>
    <s v="HI"/>
    <s v="Circuito 6"/>
    <s v="S"/>
    <n v="15.75"/>
    <n v="15.75"/>
    <n v="1384.096"/>
    <n v="5106.1080000000002"/>
    <n v="6490.2039999999997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490.2039999999997"/>
    <n v="6.4902039999999994"/>
    <m/>
    <n v="1.3125"/>
    <n v="1.3125"/>
    <n v="130.453"/>
    <n v="0"/>
    <n v="46"/>
    <s v="BASE DE DATOS"/>
  </r>
  <r>
    <s v="19"/>
    <x v="8"/>
    <s v="ENEGPP"/>
    <s v="17360815"/>
    <s v="17360815"/>
    <s v="HI"/>
    <s v="Circuito 7"/>
    <s v="S"/>
    <n v="22.05"/>
    <n v="22.05"/>
    <n v="1921.143"/>
    <n v="6937.674"/>
    <n v="8858.8169999999991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858.8169999999991"/>
    <n v="8.8588169999999984"/>
    <m/>
    <n v="1.8375000000000001"/>
    <n v="1.8375000000000001"/>
    <n v="130.453"/>
    <n v="0"/>
    <n v="46"/>
    <s v="BASE DE DATOS"/>
  </r>
  <r>
    <s v="19"/>
    <x v="8"/>
    <s v="HILARI"/>
    <s v="51201106"/>
    <s v="51201106"/>
    <s v="HI"/>
    <s v="G1"/>
    <s v="S"/>
    <n v="0.6"/>
    <n v="0.152"/>
    <n v="7.8330000000000002"/>
    <n v="48.677999999999997"/>
    <n v="56.511000000000003"/>
    <n v="0"/>
    <n v="72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56.511000000000003"/>
    <n v="5.6511000000000006E-2"/>
    <m/>
    <n v="4.9999999999999996E-2"/>
    <n v="1.5333333333333332E-2"/>
    <n v="0.184"/>
    <n v="-7.1054273576010019E-15"/>
    <n v="12"/>
    <s v="BASE DE DATOS"/>
  </r>
  <r>
    <s v="19"/>
    <x v="4"/>
    <s v="ELYANA"/>
    <s v="18166808"/>
    <s v="18166808"/>
    <s v="HI"/>
    <s v="Grupo 1"/>
    <s v="S"/>
    <n v="1.385"/>
    <n v="1.31"/>
    <n v="178.65299999999999"/>
    <n v="663.03300000000002"/>
    <n v="841.68600000000004"/>
    <n v="0"/>
    <n v="661.5"/>
    <n v="58.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41.68600000000004"/>
    <n v="0.84168600000000005"/>
    <m/>
    <n v="0.11541666666666667"/>
    <n v="0.10916666666666668"/>
    <n v="3.786"/>
    <n v="0"/>
    <n v="18"/>
    <s v="BASE DE DATOS"/>
  </r>
  <r>
    <s v="19"/>
    <x v="4"/>
    <s v="ELYANA"/>
    <s v="18166808"/>
    <s v="18166808"/>
    <s v="HI"/>
    <s v="Grupo 2"/>
    <s v="S"/>
    <n v="1.385"/>
    <n v="1.3"/>
    <n v="165.571"/>
    <n v="609.73500000000001"/>
    <n v="775.30600000000004"/>
    <n v="0"/>
    <n v="660.25"/>
    <n v="59.7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775.30600000000004"/>
    <n v="0.77530600000000005"/>
    <m/>
    <n v="0.11541666666666667"/>
    <n v="0.10833333333333334"/>
    <n v="3.786"/>
    <n v="0"/>
    <n v="18"/>
    <s v="BASE DE DATOS"/>
  </r>
  <r>
    <s v="19"/>
    <x v="4"/>
    <s v="ELYANA"/>
    <s v="18166808"/>
    <s v="18166808"/>
    <s v="HI"/>
    <s v="Grupo 3"/>
    <s v="S"/>
    <n v="1.385"/>
    <n v="1.3"/>
    <n v="134.251"/>
    <n v="503.851"/>
    <n v="638.10199999999998"/>
    <n v="0"/>
    <n v="596.5"/>
    <n v="123.5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638.10199999999998"/>
    <n v="0.63810199999999995"/>
    <m/>
    <n v="0.11541666666666667"/>
    <n v="0.10833333333333334"/>
    <n v="3.786"/>
    <n v="0"/>
    <n v="18"/>
    <s v="BASE DE DATOS"/>
  </r>
  <r>
    <s v="19"/>
    <x v="5"/>
    <s v="ELYANA"/>
    <s v="18166808"/>
    <s v="18166808"/>
    <s v="HI"/>
    <s v="Grupo 1"/>
    <s v="S"/>
    <n v="1.385"/>
    <n v="1.31"/>
    <n v="201.98699999999999"/>
    <n v="774.05100000000004"/>
    <n v="976.03800000000001"/>
    <n v="0"/>
    <n v="718.25"/>
    <n v="1.7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976.03800000000001"/>
    <n v="0.97603799999999996"/>
    <m/>
    <n v="0.11541666666666667"/>
    <n v="0.10916666666666668"/>
    <n v="3.786"/>
    <n v="0"/>
    <n v="18"/>
    <s v="BASE DE DATOS"/>
  </r>
  <r>
    <s v="19"/>
    <x v="5"/>
    <s v="ELYANA"/>
    <s v="18166808"/>
    <s v="18166808"/>
    <s v="HI"/>
    <s v="Grupo 2"/>
    <s v="S"/>
    <n v="1.385"/>
    <n v="1.3"/>
    <n v="188.17699999999999"/>
    <n v="708.40800000000002"/>
    <n v="896.58500000000004"/>
    <n v="0"/>
    <n v="718.25"/>
    <n v="1.7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96.58500000000004"/>
    <n v="0.89658500000000008"/>
    <m/>
    <n v="0.11541666666666667"/>
    <n v="0.10833333333333334"/>
    <n v="3.786"/>
    <n v="0"/>
    <n v="18"/>
    <s v="BASE DE DATOS"/>
  </r>
  <r>
    <s v="19"/>
    <x v="5"/>
    <s v="ELYANA"/>
    <s v="18166808"/>
    <s v="18166808"/>
    <s v="HI"/>
    <s v="Grupo 3"/>
    <s v="S"/>
    <n v="1.385"/>
    <n v="1.3"/>
    <n v="0"/>
    <n v="0"/>
    <n v="0"/>
    <n v="0"/>
    <n v="0"/>
    <n v="720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0"/>
    <n v="0"/>
    <m/>
    <n v="0.11541666666666667"/>
    <n v="0.10833333333333334"/>
    <n v="3.786"/>
    <n v="0"/>
    <n v="18"/>
    <s v="BASE DE DATOS"/>
  </r>
  <r>
    <s v="19"/>
    <x v="6"/>
    <s v="ELYANA"/>
    <s v="18166808"/>
    <s v="18166808"/>
    <s v="HI"/>
    <s v="Grupo 1"/>
    <s v="S"/>
    <n v="1.385"/>
    <n v="1.31"/>
    <n v="179.02600000000001"/>
    <n v="682.03300000000002"/>
    <n v="861.05899999999997"/>
    <n v="0"/>
    <n v="720"/>
    <n v="0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61.05899999999997"/>
    <n v="0.86105900000000002"/>
    <m/>
    <n v="0.11541666666666667"/>
    <n v="0.10916666666666668"/>
    <n v="3.786"/>
    <n v="0"/>
    <n v="18"/>
    <s v="BASE DE DATOS"/>
  </r>
  <r>
    <s v="19"/>
    <x v="6"/>
    <s v="ELYANA"/>
    <s v="18166808"/>
    <s v="18166808"/>
    <s v="HI"/>
    <s v="Grupo 2"/>
    <s v="S"/>
    <n v="1.385"/>
    <n v="1.3"/>
    <n v="179.78700000000001"/>
    <n v="682.83500000000004"/>
    <n v="862.62199999999996"/>
    <n v="0"/>
    <n v="720"/>
    <n v="0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62.62199999999996"/>
    <n v="0.862622"/>
    <m/>
    <n v="0.11541666666666667"/>
    <n v="0.10833333333333334"/>
    <n v="3.786"/>
    <n v="1.1368683772161603E-13"/>
    <n v="18"/>
    <s v="BASE DE DATOS"/>
  </r>
  <r>
    <s v="19"/>
    <x v="6"/>
    <s v="ELYANA"/>
    <s v="18166808"/>
    <s v="18166808"/>
    <s v="HI"/>
    <s v="Grupo 3"/>
    <s v="S"/>
    <n v="1.385"/>
    <n v="1.3"/>
    <n v="0"/>
    <n v="0"/>
    <n v="0"/>
    <n v="0"/>
    <n v="0"/>
    <n v="720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0"/>
    <n v="0"/>
    <m/>
    <n v="0.11541666666666667"/>
    <n v="0.10833333333333334"/>
    <n v="3.786"/>
    <n v="0"/>
    <n v="18"/>
    <s v="BASE DE DATOS"/>
  </r>
  <r>
    <s v="19"/>
    <x v="4"/>
    <s v="ELP"/>
    <s v="11014093"/>
    <s v="11014093"/>
    <s v="HI"/>
    <s v="1"/>
    <s v="S"/>
    <n v="70.12"/>
    <n v="73.144999999999996"/>
    <n v="9415.9719999999998"/>
    <n v="42535.286999999997"/>
    <n v="51951.258999999998"/>
    <n v="10.029999999999999"/>
    <n v="733.77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1951.258999999998"/>
    <n v="51.951259"/>
    <m/>
    <n v="5.8433333333333337"/>
    <n v="6.095416666666666"/>
    <n v="217.4"/>
    <n v="0"/>
    <n v="28"/>
    <s v="BASE DE DATOS"/>
  </r>
  <r>
    <s v="19"/>
    <x v="4"/>
    <s v="ELP"/>
    <s v="11014093"/>
    <s v="11014093"/>
    <s v="HI"/>
    <s v="2"/>
    <s v="S"/>
    <n v="70.12"/>
    <n v="73.144999999999996"/>
    <n v="8890.2909999999993"/>
    <n v="41874.279000000002"/>
    <n v="50764.57"/>
    <n v="0"/>
    <n v="744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0764.57"/>
    <n v="50.764569999999999"/>
    <m/>
    <n v="5.8433333333333337"/>
    <n v="6.095416666666666"/>
    <n v="217.4"/>
    <n v="0"/>
    <n v="28"/>
    <s v="BASE DE DATOS"/>
  </r>
  <r>
    <s v="19"/>
    <x v="4"/>
    <s v="ELP"/>
    <s v="11014093"/>
    <s v="11014093"/>
    <s v="HI"/>
    <s v="3"/>
    <s v="S"/>
    <n v="70.12"/>
    <n v="73.146000000000001"/>
    <n v="8763.0879999999997"/>
    <n v="40595.571000000004"/>
    <n v="49358.659"/>
    <n v="10.4"/>
    <n v="732.68"/>
    <n v="0.75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9358.659"/>
    <n v="49.358659000000003"/>
    <m/>
    <n v="5.8433333333333337"/>
    <n v="6.0955000000000004"/>
    <n v="217.4"/>
    <n v="0"/>
    <n v="28"/>
    <s v="BASE DE DATOS"/>
  </r>
  <r>
    <s v="19"/>
    <x v="4"/>
    <s v="ELP"/>
    <s v="11014293"/>
    <s v="11014293"/>
    <s v="HI"/>
    <s v="1"/>
    <s v="S"/>
    <n v="114"/>
    <n v="96.959000000000003"/>
    <n v="12167.598"/>
    <n v="57224.680999999997"/>
    <n v="69392.278999999995"/>
    <n v="53.97"/>
    <n v="685.33"/>
    <n v="4.22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392.278999999995"/>
    <n v="69.392279000000002"/>
    <m/>
    <n v="9.5"/>
    <n v="8.0799166666666675"/>
    <n v="692"/>
    <n v="0"/>
    <n v="28"/>
    <s v="BASE DE DATOS"/>
  </r>
  <r>
    <s v="19"/>
    <x v="4"/>
    <s v="ELP"/>
    <s v="11014293"/>
    <s v="11014293"/>
    <s v="HI"/>
    <s v="2"/>
    <s v="S"/>
    <n v="114"/>
    <n v="96.959000000000003"/>
    <n v="13119.453"/>
    <n v="60290.061000000002"/>
    <n v="73409.513999999996"/>
    <n v="17.95"/>
    <n v="725.95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3409.513999999996"/>
    <n v="73.409514000000001"/>
    <m/>
    <n v="9.5"/>
    <n v="8.0799166666666675"/>
    <n v="692"/>
    <n v="0"/>
    <n v="28"/>
    <s v="BASE DE DATOS"/>
  </r>
  <r>
    <s v="19"/>
    <x v="4"/>
    <s v="ELP"/>
    <s v="11014293"/>
    <s v="11014293"/>
    <s v="HI"/>
    <s v="3"/>
    <s v="S"/>
    <n v="114"/>
    <n v="96.959000000000003"/>
    <n v="12620.983"/>
    <n v="59067.74"/>
    <n v="71688.722999999998"/>
    <n v="34.049999999999997"/>
    <n v="709.82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688.722999999998"/>
    <n v="71.688722999999996"/>
    <m/>
    <n v="9.5"/>
    <n v="8.0799166666666675"/>
    <n v="692"/>
    <n v="0"/>
    <n v="28"/>
    <s v="BASE DE DATOS"/>
  </r>
  <r>
    <s v="19"/>
    <x v="4"/>
    <s v="ELP"/>
    <s v="11014293"/>
    <s v="11014293"/>
    <s v="HI"/>
    <s v="4"/>
    <s v="S"/>
    <n v="114"/>
    <n v="96.959000000000003"/>
    <n v="13010.088"/>
    <n v="60268.561000000002"/>
    <n v="73278.649000000005"/>
    <n v="18.82"/>
    <n v="724.9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3278.649000000005"/>
    <n v="73.278649000000001"/>
    <m/>
    <n v="9.5"/>
    <n v="8.0799166666666675"/>
    <n v="692"/>
    <n v="0"/>
    <n v="28"/>
    <s v="BASE DE DATOS"/>
  </r>
  <r>
    <s v="19"/>
    <x v="4"/>
    <s v="ELP"/>
    <s v="11014293"/>
    <s v="11014293"/>
    <s v="HI"/>
    <s v="5"/>
    <s v="S"/>
    <n v="114"/>
    <n v="96.959000000000003"/>
    <n v="10955.351000000001"/>
    <n v="51475.587"/>
    <n v="62430.938000000002"/>
    <n v="15.2"/>
    <n v="728.58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2430.938000000002"/>
    <n v="62.430938000000005"/>
    <m/>
    <n v="9.5"/>
    <n v="8.0799166666666675"/>
    <n v="692"/>
    <n v="0"/>
    <n v="28"/>
    <s v="BASE DE DATOS"/>
  </r>
  <r>
    <s v="19"/>
    <x v="4"/>
    <s v="ELP"/>
    <s v="11014293"/>
    <s v="11014293"/>
    <s v="HI"/>
    <s v="6"/>
    <s v="S"/>
    <n v="114"/>
    <n v="96.959000000000003"/>
    <n v="10897.722"/>
    <n v="51302.161999999997"/>
    <n v="62199.883999999998"/>
    <n v="18.100000000000001"/>
    <n v="725.8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2199.883999999998"/>
    <n v="62.199883999999997"/>
    <m/>
    <n v="9.5"/>
    <n v="8.0799166666666675"/>
    <n v="692"/>
    <n v="0"/>
    <n v="28"/>
    <s v="BASE DE DATOS"/>
  </r>
  <r>
    <s v="19"/>
    <x v="4"/>
    <s v="ELP"/>
    <s v="11014293"/>
    <s v="11014293"/>
    <s v="HI"/>
    <s v="7"/>
    <s v="S"/>
    <n v="114"/>
    <n v="96.96"/>
    <n v="11044.594999999999"/>
    <n v="51705.909"/>
    <n v="62750.504000000001"/>
    <n v="17.62"/>
    <n v="726.23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2750.504000000001"/>
    <n v="62.750503999999999"/>
    <m/>
    <n v="9.5"/>
    <n v="8.08"/>
    <n v="692"/>
    <n v="0"/>
    <n v="28"/>
    <s v="BASE DE DATOS"/>
  </r>
  <r>
    <s v="19"/>
    <x v="5"/>
    <s v="ELP"/>
    <s v="11014093"/>
    <s v="11014093"/>
    <s v="HI"/>
    <s v="1"/>
    <s v="S"/>
    <n v="70.12"/>
    <n v="73.144999999999996"/>
    <n v="8473.4210000000003"/>
    <n v="40121.722999999998"/>
    <n v="48595.144"/>
    <n v="52.23"/>
    <n v="667.58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8595.144"/>
    <n v="48.595143999999998"/>
    <m/>
    <n v="5.8433333333333337"/>
    <n v="6.095416666666666"/>
    <n v="217.4"/>
    <n v="0"/>
    <n v="28"/>
    <s v="BASE DE DATOS"/>
  </r>
  <r>
    <s v="19"/>
    <x v="5"/>
    <s v="ELP"/>
    <s v="11014093"/>
    <s v="11014093"/>
    <s v="HI"/>
    <s v="2"/>
    <s v="S"/>
    <n v="70.12"/>
    <n v="73.144999999999996"/>
    <n v="8116.1"/>
    <n v="40328.843999999997"/>
    <n v="48444.944000000003"/>
    <n v="10.38"/>
    <n v="707.55"/>
    <n v="1.93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8444.944000000003"/>
    <n v="48.444944000000007"/>
    <m/>
    <n v="5.8433333333333337"/>
    <n v="6.095416666666666"/>
    <n v="217.4"/>
    <n v="-7.2759576141834259E-12"/>
    <n v="28"/>
    <s v="BASE DE DATOS"/>
  </r>
  <r>
    <s v="19"/>
    <x v="5"/>
    <s v="ELP"/>
    <s v="11014093"/>
    <s v="11014093"/>
    <s v="HI"/>
    <s v="3"/>
    <s v="S"/>
    <n v="70.12"/>
    <n v="73.146000000000001"/>
    <n v="8094.5829999999996"/>
    <n v="38982.284"/>
    <n v="47076.866999999998"/>
    <n v="47.85"/>
    <n v="671.38"/>
    <n v="0.6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076.866999999998"/>
    <n v="47.076867"/>
    <m/>
    <n v="5.8433333333333337"/>
    <n v="6.0955000000000004"/>
    <n v="217.4"/>
    <n v="0"/>
    <n v="28"/>
    <s v="BASE DE DATOS"/>
  </r>
  <r>
    <s v="19"/>
    <x v="5"/>
    <s v="ELP"/>
    <s v="11014293"/>
    <s v="11014293"/>
    <s v="HI"/>
    <s v="1"/>
    <s v="S"/>
    <n v="114"/>
    <n v="96.959000000000003"/>
    <n v="12077.718999999999"/>
    <n v="59691.913"/>
    <n v="71769.631999999998"/>
    <n v="0.56999999999999995"/>
    <n v="717.8"/>
    <n v="1.53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769.631999999998"/>
    <n v="71.769632000000001"/>
    <m/>
    <n v="9.5"/>
    <n v="8.0799166666666675"/>
    <n v="692"/>
    <n v="0"/>
    <n v="28"/>
    <s v="BASE DE DATOS"/>
  </r>
  <r>
    <s v="19"/>
    <x v="5"/>
    <s v="ELP"/>
    <s v="11014293"/>
    <s v="11014293"/>
    <s v="HI"/>
    <s v="2"/>
    <s v="S"/>
    <n v="114"/>
    <n v="96.959000000000003"/>
    <n v="11635.138999999999"/>
    <n v="57759.1"/>
    <n v="69394.239000000001"/>
    <n v="5.82"/>
    <n v="691.32"/>
    <n v="22.75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394.239000000001"/>
    <n v="69.394238999999999"/>
    <m/>
    <n v="9.5"/>
    <n v="8.0799166666666675"/>
    <n v="692"/>
    <n v="0"/>
    <n v="28"/>
    <s v="BASE DE DATOS"/>
  </r>
  <r>
    <s v="19"/>
    <x v="5"/>
    <s v="ELP"/>
    <s v="11014293"/>
    <s v="11014293"/>
    <s v="HI"/>
    <s v="3"/>
    <s v="S"/>
    <n v="114"/>
    <n v="96.959000000000003"/>
    <n v="12131.056"/>
    <n v="59258.275999999998"/>
    <n v="71389.331999999995"/>
    <n v="8.75"/>
    <n v="711.1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389.331999999995"/>
    <n v="71.389331999999996"/>
    <m/>
    <n v="9.5"/>
    <n v="8.0799166666666675"/>
    <n v="692"/>
    <n v="0"/>
    <n v="28"/>
    <s v="BASE DE DATOS"/>
  </r>
  <r>
    <s v="19"/>
    <x v="5"/>
    <s v="ELP"/>
    <s v="11014293"/>
    <s v="11014293"/>
    <s v="HI"/>
    <s v="4"/>
    <s v="S"/>
    <n v="114"/>
    <n v="96.959000000000003"/>
    <n v="12217.195"/>
    <n v="58921.362999999998"/>
    <n v="71138.558000000005"/>
    <n v="15.6"/>
    <n v="704.32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1138.558000000005"/>
    <n v="71.138558000000003"/>
    <m/>
    <n v="9.5"/>
    <n v="8.0799166666666675"/>
    <n v="692"/>
    <n v="-1.4551915228366852E-11"/>
    <n v="28"/>
    <s v="BASE DE DATOS"/>
  </r>
  <r>
    <s v="19"/>
    <x v="5"/>
    <s v="ELP"/>
    <s v="11014293"/>
    <s v="11014293"/>
    <s v="HI"/>
    <s v="5"/>
    <s v="S"/>
    <n v="114"/>
    <n v="96.959000000000003"/>
    <n v="9891.7160000000003"/>
    <n v="48969.644999999997"/>
    <n v="58861.360999999997"/>
    <n v="10.130000000000001"/>
    <n v="709.4"/>
    <n v="0.2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8861.360999999997"/>
    <n v="58.861360999999995"/>
    <m/>
    <n v="9.5"/>
    <n v="8.0799166666666675"/>
    <n v="692"/>
    <n v="0"/>
    <n v="28"/>
    <s v="BASE DE DATOS"/>
  </r>
  <r>
    <s v="19"/>
    <x v="5"/>
    <s v="ELP"/>
    <s v="11014293"/>
    <s v="11014293"/>
    <s v="HI"/>
    <s v="6"/>
    <s v="S"/>
    <n v="114"/>
    <n v="96.959000000000003"/>
    <n v="9804.4169999999995"/>
    <n v="49160.968000000001"/>
    <n v="58965.385000000002"/>
    <n v="5.33"/>
    <n v="714.52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8965.385000000002"/>
    <n v="58.965385000000005"/>
    <m/>
    <n v="9.5"/>
    <n v="8.0799166666666675"/>
    <n v="692"/>
    <n v="0"/>
    <n v="28"/>
    <s v="BASE DE DATOS"/>
  </r>
  <r>
    <s v="19"/>
    <x v="5"/>
    <s v="ELP"/>
    <s v="11014293"/>
    <s v="11014293"/>
    <s v="HI"/>
    <s v="7"/>
    <s v="S"/>
    <n v="114"/>
    <n v="96.96"/>
    <n v="9917.8529999999992"/>
    <n v="50234.732000000004"/>
    <n v="60152.584999999999"/>
    <n v="0"/>
    <n v="720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0152.584999999999"/>
    <n v="60.152585000000002"/>
    <m/>
    <n v="9.5"/>
    <n v="8.08"/>
    <n v="692"/>
    <n v="7.2759576141834259E-12"/>
    <n v="28"/>
    <s v="BASE DE DATOS"/>
  </r>
  <r>
    <s v="19"/>
    <x v="4"/>
    <s v="EGECHA"/>
    <s v="0000000P"/>
    <s v="0000000P"/>
    <s v="HI"/>
    <s v="G1"/>
    <s v="S"/>
    <n v="5"/>
    <n v="5"/>
    <n v="614.61099999999999"/>
    <n v="2517.9360000000001"/>
    <n v="3132.547"/>
    <n v="0"/>
    <n v="723.25"/>
    <n v="0.75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3132.547"/>
    <n v="3.1325470000000002"/>
    <m/>
    <n v="0.41666666666666669"/>
    <n v="0.41666666666666669"/>
    <n v="0"/>
    <n v="0"/>
    <n v="32"/>
    <s v="BASE DE DATOS"/>
  </r>
  <r>
    <s v="19"/>
    <x v="6"/>
    <s v="EGECHA"/>
    <s v="0000000P"/>
    <s v="0000000P"/>
    <s v="HI"/>
    <s v="G1"/>
    <s v="S"/>
    <n v="5"/>
    <n v="5"/>
    <n v="510.31599999999997"/>
    <n v="2160.86"/>
    <n v="2671.1759999999999"/>
    <n v="0"/>
    <n v="591.75"/>
    <n v="132.25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2671.1759999999999"/>
    <n v="2.671176"/>
    <m/>
    <n v="0.41666666666666669"/>
    <n v="0.41666666666666669"/>
    <n v="0"/>
    <n v="0"/>
    <n v="32"/>
    <s v="BASE DE DATOS"/>
  </r>
  <r>
    <s v="19"/>
    <x v="7"/>
    <s v="EGECHA"/>
    <s v="0000000P"/>
    <s v="0000000P"/>
    <s v="HI"/>
    <s v="G1"/>
    <s v="S"/>
    <n v="5"/>
    <n v="5"/>
    <n v="688.995"/>
    <n v="2843.8760000000002"/>
    <n v="3532.8710000000001"/>
    <n v="0"/>
    <n v="687.13"/>
    <n v="36.869999999999997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3532.8710000000001"/>
    <n v="3.5328710000000001"/>
    <m/>
    <n v="0.41666666666666669"/>
    <n v="0.41666666666666669"/>
    <n v="0"/>
    <n v="0"/>
    <n v="32"/>
    <s v="BASE DE DATOS"/>
  </r>
  <r>
    <s v="19"/>
    <x v="8"/>
    <s v="EGECHA"/>
    <s v="0000000P"/>
    <s v="0000000P"/>
    <s v="HI"/>
    <s v="G1"/>
    <s v="S"/>
    <n v="5"/>
    <n v="5"/>
    <n v="646.73099999999999"/>
    <n v="2575.6840000000002"/>
    <n v="3222.415"/>
    <n v="0"/>
    <n v="687.38"/>
    <n v="36.619999999999997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3222.415"/>
    <n v="3.2224149999999998"/>
    <m/>
    <n v="0.41666666666666669"/>
    <n v="0.41666666666666669"/>
    <n v="0"/>
    <n v="0"/>
    <n v="32"/>
    <s v="BASE DE DATOS"/>
  </r>
  <r>
    <s v="19"/>
    <x v="4"/>
    <s v="EGEMSA"/>
    <s v="11005993"/>
    <s v="11005993"/>
    <s v="HI"/>
    <s v="GRUPO Nº1"/>
    <s v="S"/>
    <n v="30.15"/>
    <n v="29.295999999999999"/>
    <n v="3211.1320000000001"/>
    <n v="12273.529"/>
    <n v="15484.661"/>
    <n v="7.69"/>
    <n v="716.31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5484.661"/>
    <n v="15.484661000000001"/>
    <m/>
    <n v="2.5124999999999997"/>
    <n v="2.4413333333333331"/>
    <n v="183.92"/>
    <n v="0"/>
    <n v="34"/>
    <s v="BASE DE DATOS"/>
  </r>
  <r>
    <s v="19"/>
    <x v="4"/>
    <s v="EGEMSA"/>
    <s v="11005993"/>
    <s v="11005993"/>
    <s v="HI"/>
    <s v="GRUPO Nº2"/>
    <s v="S"/>
    <n v="30.15"/>
    <n v="29.95"/>
    <n v="3341.018"/>
    <n v="12786.237999999999"/>
    <n v="16127.255999999999"/>
    <n v="2.4500000000000002"/>
    <n v="721.55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6127.255999999999"/>
    <n v="16.127255999999999"/>
    <m/>
    <n v="2.5124999999999997"/>
    <n v="2.4958333333333331"/>
    <n v="183.92"/>
    <n v="0"/>
    <n v="34"/>
    <s v="BASE DE DATOS"/>
  </r>
  <r>
    <s v="19"/>
    <x v="4"/>
    <s v="EGEMSA"/>
    <s v="11005993"/>
    <s v="11005993"/>
    <s v="HI"/>
    <s v="GRUPO Nº3"/>
    <s v="S"/>
    <n v="30.15"/>
    <n v="29.553999999999998"/>
    <n v="3473.9270000000001"/>
    <n v="13359.300999999999"/>
    <n v="16833.227999999999"/>
    <n v="3.38"/>
    <n v="720.61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6833.227999999999"/>
    <n v="16.833227999999998"/>
    <m/>
    <n v="2.5124999999999997"/>
    <n v="2.4628333333333332"/>
    <n v="183.92"/>
    <n v="0"/>
    <n v="34"/>
    <s v="BASE DE DATOS"/>
  </r>
  <r>
    <s v="19"/>
    <x v="4"/>
    <s v="EGEMSA"/>
    <s v="11005993"/>
    <s v="11005993"/>
    <s v="HI"/>
    <s v="GRUPO N°4"/>
    <s v="S"/>
    <n v="102"/>
    <n v="99.86"/>
    <n v="14725.382"/>
    <n v="54986.836000000003"/>
    <n v="69712.217999999993"/>
    <n v="9.77"/>
    <n v="714.23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9712.217999999993"/>
    <n v="69.712217999999993"/>
    <m/>
    <n v="8.5"/>
    <n v="8.3216666666666672"/>
    <n v="183.92"/>
    <n v="1.4551915228366852E-11"/>
    <n v="34"/>
    <s v="BASE DE DATOS"/>
  </r>
  <r>
    <s v="19"/>
    <x v="5"/>
    <s v="EGEMSA"/>
    <s v="11005993"/>
    <s v="11005993"/>
    <s v="HI"/>
    <s v="GRUPO Nº1"/>
    <s v="S"/>
    <n v="30.15"/>
    <n v="29.295999999999999"/>
    <n v="2515.933"/>
    <n v="9613.3940000000002"/>
    <n v="12129.326999999999"/>
    <n v="0"/>
    <n v="607.98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2129.326999999999"/>
    <n v="12.129327"/>
    <m/>
    <n v="2.5124999999999997"/>
    <n v="2.4413333333333331"/>
    <n v="183.92"/>
    <n v="1.8189894035458565E-12"/>
    <n v="34"/>
    <s v="BASE DE DATOS"/>
  </r>
  <r>
    <s v="19"/>
    <x v="5"/>
    <s v="EGEMSA"/>
    <s v="11005993"/>
    <s v="11005993"/>
    <s v="HI"/>
    <s v="GRUPO Nº2"/>
    <s v="S"/>
    <n v="30.15"/>
    <n v="29.95"/>
    <n v="2055.6959999999999"/>
    <n v="7521.5169999999998"/>
    <n v="9577.2129999999997"/>
    <n v="0"/>
    <n v="689.03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9577.2129999999997"/>
    <n v="9.5772130000000004"/>
    <m/>
    <n v="2.5124999999999997"/>
    <n v="2.4958333333333331"/>
    <n v="183.92"/>
    <n v="0"/>
    <n v="34"/>
    <s v="BASE DE DATOS"/>
  </r>
  <r>
    <s v="19"/>
    <x v="5"/>
    <s v="EGEMSA"/>
    <s v="11005993"/>
    <s v="11005993"/>
    <s v="HI"/>
    <s v="GRUPO Nº3"/>
    <s v="S"/>
    <n v="30.15"/>
    <n v="29.553999999999998"/>
    <n v="882.42399999999998"/>
    <n v="3420.9050000000002"/>
    <n v="4303.3289999999997"/>
    <n v="0"/>
    <n v="246.54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4303.3289999999997"/>
    <n v="4.3033289999999997"/>
    <m/>
    <n v="2.5124999999999997"/>
    <n v="2.4628333333333332"/>
    <n v="183.92"/>
    <n v="0"/>
    <n v="34"/>
    <s v="BASE DE DATOS"/>
  </r>
  <r>
    <s v="19"/>
    <x v="5"/>
    <s v="EGEMSA"/>
    <s v="11005993"/>
    <s v="11005993"/>
    <s v="HI"/>
    <s v="GRUPO N°4"/>
    <s v="S"/>
    <n v="102"/>
    <n v="99.86"/>
    <n v="14063.779"/>
    <n v="52291.737000000001"/>
    <n v="66355.516000000003"/>
    <n v="7.58"/>
    <n v="707.71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6355.516000000003"/>
    <n v="66.355516000000009"/>
    <m/>
    <n v="8.5"/>
    <n v="8.3216666666666672"/>
    <n v="183.92"/>
    <n v="0"/>
    <n v="34"/>
    <s v="BASE DE DATOS"/>
  </r>
  <r>
    <s v="19"/>
    <x v="6"/>
    <s v="EGEMSA"/>
    <s v="11005993"/>
    <s v="11005993"/>
    <s v="HI"/>
    <s v="GRUPO Nº1"/>
    <s v="S"/>
    <n v="30.15"/>
    <n v="29.295999999999999"/>
    <n v="1784.2829999999999"/>
    <n v="6489.2190000000001"/>
    <n v="8273.5020000000004"/>
    <n v="0"/>
    <n v="724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8273.5020000000004"/>
    <n v="8.2735020000000006"/>
    <m/>
    <n v="2.5124999999999997"/>
    <n v="2.4413333333333331"/>
    <n v="183.92"/>
    <n v="0"/>
    <n v="34"/>
    <s v="BASE DE DATOS"/>
  </r>
  <r>
    <s v="19"/>
    <x v="6"/>
    <s v="EGEMSA"/>
    <s v="11005993"/>
    <s v="11005993"/>
    <s v="HI"/>
    <s v="GRUPO Nº2"/>
    <s v="S"/>
    <n v="30.15"/>
    <n v="29.95"/>
    <n v="2093.6010000000001"/>
    <n v="7854.1279999999997"/>
    <n v="9947.7289999999994"/>
    <n v="0"/>
    <n v="724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9947.7289999999994"/>
    <n v="9.9477289999999989"/>
    <m/>
    <n v="2.5124999999999997"/>
    <n v="2.4958333333333331"/>
    <n v="183.92"/>
    <n v="0"/>
    <n v="34"/>
    <s v="BASE DE DATOS"/>
  </r>
  <r>
    <s v="19"/>
    <x v="6"/>
    <s v="EGEMSA"/>
    <s v="11005993"/>
    <s v="11005993"/>
    <s v="HI"/>
    <s v="GRUPO Nº3"/>
    <s v="S"/>
    <n v="30.15"/>
    <n v="29.553999999999998"/>
    <n v="1506.182"/>
    <n v="5800.1329999999998"/>
    <n v="7306.3149999999996"/>
    <n v="0"/>
    <n v="724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7306.3149999999996"/>
    <n v="7.3063149999999997"/>
    <m/>
    <n v="2.5124999999999997"/>
    <n v="2.4628333333333332"/>
    <n v="183.92"/>
    <n v="0"/>
    <n v="34"/>
    <s v="BASE DE DATOS"/>
  </r>
  <r>
    <s v="19"/>
    <x v="6"/>
    <s v="EGEMSA"/>
    <s v="11005993"/>
    <s v="11005993"/>
    <s v="HI"/>
    <s v="GRUPO N°4"/>
    <s v="S"/>
    <n v="102"/>
    <n v="99.86"/>
    <n v="14322.186"/>
    <n v="53637.803999999996"/>
    <n v="67959.990000000005"/>
    <n v="0"/>
    <n v="724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7959.990000000005"/>
    <n v="67.959990000000005"/>
    <m/>
    <n v="8.5"/>
    <n v="8.3216666666666672"/>
    <n v="183.92"/>
    <n v="-1.4551915228366852E-11"/>
    <n v="34"/>
    <s v="BASE DE DATOS"/>
  </r>
  <r>
    <s v="19"/>
    <x v="7"/>
    <s v="EGEMSA"/>
    <s v="11005993"/>
    <s v="11005993"/>
    <s v="HI"/>
    <s v="GRUPO Nº1"/>
    <s v="S"/>
    <n v="30.15"/>
    <n v="29.295999999999999"/>
    <n v="1338.42"/>
    <n v="5501.1139999999996"/>
    <n v="6839.5339999999997"/>
    <n v="0"/>
    <n v="724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839.5339999999997"/>
    <n v="6.8395339999999996"/>
    <m/>
    <n v="2.5124999999999997"/>
    <n v="2.4413333333333331"/>
    <n v="183.92"/>
    <n v="0"/>
    <n v="34"/>
    <s v="BASE DE DATOS"/>
  </r>
  <r>
    <s v="19"/>
    <x v="7"/>
    <s v="EGEMSA"/>
    <s v="11005993"/>
    <s v="11005993"/>
    <s v="HI"/>
    <s v="GRUPO Nº2"/>
    <s v="S"/>
    <n v="30.15"/>
    <n v="29.95"/>
    <n v="779.02099999999996"/>
    <n v="3185.8939999999998"/>
    <n v="3964.915"/>
    <n v="357.74"/>
    <n v="366.26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3964.915"/>
    <n v="3.964915"/>
    <m/>
    <n v="2.5124999999999997"/>
    <n v="2.4958333333333331"/>
    <n v="183.92"/>
    <n v="0"/>
    <n v="34"/>
    <s v="BASE DE DATOS"/>
  </r>
  <r>
    <s v="19"/>
    <x v="7"/>
    <s v="EGEMSA"/>
    <s v="11005993"/>
    <s v="11005993"/>
    <s v="HI"/>
    <s v="GRUPO Nº3"/>
    <s v="S"/>
    <n v="30.15"/>
    <n v="29.553999999999998"/>
    <n v="216.61099999999999"/>
    <n v="1039.653"/>
    <n v="1256.2639999999999"/>
    <n v="11.52"/>
    <n v="712.48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256.2639999999999"/>
    <n v="1.2562639999999998"/>
    <m/>
    <n v="2.5124999999999997"/>
    <n v="2.4628333333333332"/>
    <n v="183.92"/>
    <n v="2.2737367544323206E-13"/>
    <n v="34"/>
    <s v="BASE DE DATOS"/>
  </r>
  <r>
    <s v="19"/>
    <x v="7"/>
    <s v="EGEMSA"/>
    <s v="11005993"/>
    <s v="11005993"/>
    <s v="HI"/>
    <s v="GRUPO N°4"/>
    <s v="S"/>
    <n v="102"/>
    <n v="99.86"/>
    <n v="14207.668"/>
    <n v="53312.582000000002"/>
    <n v="67520.25"/>
    <n v="7.99"/>
    <n v="716.01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7520.25"/>
    <n v="67.520250000000004"/>
    <m/>
    <n v="8.5"/>
    <n v="8.3216666666666672"/>
    <n v="183.92"/>
    <n v="0"/>
    <n v="34"/>
    <s v="BASE DE DATOS"/>
  </r>
  <r>
    <s v="19"/>
    <x v="8"/>
    <s v="EGEMSA"/>
    <s v="11005993"/>
    <s v="11005993"/>
    <s v="HI"/>
    <s v="GRUPO Nº1"/>
    <s v="S"/>
    <n v="30.15"/>
    <n v="29.295999999999999"/>
    <n v="1177.819"/>
    <n v="4851.7290000000003"/>
    <n v="6029.5479999999998"/>
    <n v="3"/>
    <n v="699.01"/>
    <n v="17.989999999999998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029.5479999999998"/>
    <n v="6.0295480000000001"/>
    <m/>
    <n v="2.5124999999999997"/>
    <n v="2.4413333333333331"/>
    <n v="183.92"/>
    <n v="9.0949470177292824E-13"/>
    <n v="34"/>
    <s v="BASE DE DATOS"/>
  </r>
  <r>
    <s v="19"/>
    <x v="8"/>
    <s v="EGEMSA"/>
    <s v="11005993"/>
    <s v="11005993"/>
    <s v="HI"/>
    <s v="GRUPO Nº2"/>
    <s v="S"/>
    <n v="30.15"/>
    <n v="29.95"/>
    <n v="1244.67"/>
    <n v="4896.2820000000002"/>
    <n v="6140.9520000000002"/>
    <n v="299.58"/>
    <n v="420.42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140.9520000000002"/>
    <n v="6.1409520000000004"/>
    <m/>
    <n v="2.5124999999999997"/>
    <n v="2.4958333333333331"/>
    <n v="183.92"/>
    <n v="0"/>
    <n v="34"/>
    <s v="BASE DE DATOS"/>
  </r>
  <r>
    <s v="19"/>
    <x v="8"/>
    <s v="EGEMSA"/>
    <s v="11005993"/>
    <s v="11005993"/>
    <s v="HI"/>
    <s v="GRUPO Nº3"/>
    <s v="S"/>
    <n v="30.15"/>
    <n v="29.553999999999998"/>
    <n v="1052.5450000000001"/>
    <n v="4516.9949999999999"/>
    <n v="5569.54"/>
    <n v="3"/>
    <n v="698.94"/>
    <n v="18.05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5569.54"/>
    <n v="5.5695399999999999"/>
    <m/>
    <n v="2.5124999999999997"/>
    <n v="2.4628333333333332"/>
    <n v="183.92"/>
    <n v="0"/>
    <n v="34"/>
    <s v="BASE DE DATOS"/>
  </r>
  <r>
    <s v="19"/>
    <x v="8"/>
    <s v="EGEMSA"/>
    <s v="11005993"/>
    <s v="11005993"/>
    <s v="HI"/>
    <s v="GRUPO N°4"/>
    <s v="S"/>
    <n v="102"/>
    <n v="99.86"/>
    <n v="10645.66"/>
    <n v="39801.493999999999"/>
    <n v="50447.154000000002"/>
    <n v="137.43"/>
    <n v="568.44000000000005"/>
    <n v="14.12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50447.154000000002"/>
    <n v="50.447154000000005"/>
    <m/>
    <n v="8.5"/>
    <n v="8.3216666666666672"/>
    <n v="183.92"/>
    <n v="-7.2759576141834259E-12"/>
    <n v="34"/>
    <s v="BASE DE DATOS"/>
  </r>
  <r>
    <s v="19"/>
    <x v="0"/>
    <s v="EGESGB"/>
    <s v="11072396"/>
    <s v="11072396"/>
    <s v="HI"/>
    <s v="1"/>
    <s v="S"/>
    <n v="57"/>
    <n v="58.176000000000002"/>
    <n v="8617.8420000000006"/>
    <n v="32347.089"/>
    <n v="40964.930999999997"/>
    <n v="7.05"/>
    <n v="736.95"/>
    <n v="0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40964.930999999997"/>
    <n v="40.964931"/>
    <m/>
    <n v="4.75"/>
    <n v="4.8479999999999999"/>
    <n v="113.751"/>
    <n v="0"/>
    <n v="36"/>
    <s v="BASE DE DATOS"/>
  </r>
  <r>
    <s v="19"/>
    <x v="0"/>
    <s v="EGESGB"/>
    <s v="11072396"/>
    <s v="11072396"/>
    <s v="HI"/>
    <s v="2"/>
    <s v="S"/>
    <n v="57"/>
    <n v="57.540999999999997"/>
    <n v="8594.9230000000007"/>
    <n v="32328.312999999998"/>
    <n v="40923.235999999997"/>
    <n v="6"/>
    <n v="738"/>
    <n v="0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40923.235999999997"/>
    <n v="40.923235999999996"/>
    <m/>
    <n v="4.75"/>
    <n v="4.7950833333333334"/>
    <n v="113.751"/>
    <n v="0"/>
    <n v="36"/>
    <s v="BASE DE DATOS"/>
  </r>
  <r>
    <s v="19"/>
    <x v="1"/>
    <s v="EGESGB"/>
    <s v="11072396"/>
    <s v="11072396"/>
    <s v="HI"/>
    <s v="1"/>
    <s v="S"/>
    <n v="57"/>
    <n v="58.176000000000002"/>
    <n v="7795.7489999999998"/>
    <n v="29512.550999999999"/>
    <n v="37308.300000000003"/>
    <n v="0"/>
    <n v="670.25"/>
    <n v="1.75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7308.300000000003"/>
    <n v="37.308300000000003"/>
    <m/>
    <n v="4.75"/>
    <n v="4.8479999999999999"/>
    <n v="113.751"/>
    <n v="0"/>
    <n v="36"/>
    <s v="BASE DE DATOS"/>
  </r>
  <r>
    <s v="19"/>
    <x v="1"/>
    <s v="EGESGB"/>
    <s v="11072396"/>
    <s v="11072396"/>
    <s v="HI"/>
    <s v="2"/>
    <s v="S"/>
    <n v="57"/>
    <n v="57.540999999999997"/>
    <n v="7721.17"/>
    <n v="29264.075000000001"/>
    <n v="36985.245999999999"/>
    <n v="0"/>
    <n v="672"/>
    <n v="0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6985.245999999999"/>
    <n v="36.985245999999997"/>
    <m/>
    <n v="4.75"/>
    <n v="4.7950833333333334"/>
    <n v="113.751"/>
    <n v="-9.9999999656574801E-4"/>
    <n v="36"/>
    <s v="BASE DE DATOS"/>
  </r>
  <r>
    <s v="19"/>
    <x v="2"/>
    <s v="EGESGB"/>
    <s v="11072396"/>
    <s v="11072396"/>
    <s v="HI"/>
    <s v="1"/>
    <s v="S"/>
    <n v="57"/>
    <n v="58.176000000000002"/>
    <n v="8626.5319999999992"/>
    <n v="32356.92"/>
    <n v="40983.451999999997"/>
    <n v="7.53"/>
    <n v="736.47"/>
    <n v="0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40983.451999999997"/>
    <n v="40.983452"/>
    <m/>
    <n v="4.75"/>
    <n v="4.8479999999999999"/>
    <n v="113.751"/>
    <n v="0"/>
    <n v="36"/>
    <s v="BASE DE DATOS"/>
  </r>
  <r>
    <s v="19"/>
    <x v="2"/>
    <s v="EGESGB"/>
    <s v="11072396"/>
    <s v="11072396"/>
    <s v="HI"/>
    <s v="2"/>
    <s v="S"/>
    <n v="57"/>
    <n v="57.540999999999997"/>
    <n v="8532.5849999999991"/>
    <n v="31989.036"/>
    <n v="40521.620999999999"/>
    <n v="5.72"/>
    <n v="736.63"/>
    <n v="1.65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40521.620999999999"/>
    <n v="40.521620999999996"/>
    <m/>
    <n v="4.75"/>
    <n v="4.7950833333333334"/>
    <n v="113.751"/>
    <n v="0"/>
    <n v="36"/>
    <s v="BASE DE DATOS"/>
  </r>
  <r>
    <s v="19"/>
    <x v="3"/>
    <s v="EGESGB"/>
    <s v="11072396"/>
    <s v="11072396"/>
    <s v="HI"/>
    <s v="1"/>
    <s v="S"/>
    <n v="57"/>
    <n v="58.176000000000002"/>
    <n v="4136.5810000000001"/>
    <n v="16049.849"/>
    <n v="20186.43"/>
    <n v="353.78"/>
    <n v="366.22"/>
    <n v="0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0186.43"/>
    <n v="20.186430000000001"/>
    <m/>
    <n v="4.75"/>
    <n v="4.8479999999999999"/>
    <n v="113.751"/>
    <n v="0"/>
    <n v="36"/>
    <s v="BASE DE DATOS"/>
  </r>
  <r>
    <s v="19"/>
    <x v="3"/>
    <s v="EGESGB"/>
    <s v="11072396"/>
    <s v="11072396"/>
    <s v="HI"/>
    <s v="2"/>
    <s v="S"/>
    <n v="57"/>
    <n v="57.540999999999997"/>
    <n v="4105.451"/>
    <n v="15941.477999999999"/>
    <n v="20046.929"/>
    <n v="353.55"/>
    <n v="366.45"/>
    <n v="0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0046.929"/>
    <n v="20.046928999999999"/>
    <m/>
    <n v="4.75"/>
    <n v="4.7950833333333334"/>
    <n v="113.751"/>
    <n v="0"/>
    <n v="36"/>
    <s v="BASE DE DATOS"/>
  </r>
  <r>
    <s v="19"/>
    <x v="4"/>
    <s v="EGESGB"/>
    <s v="11072396"/>
    <s v="11072396"/>
    <s v="HI"/>
    <s v="1"/>
    <s v="S"/>
    <n v="57"/>
    <n v="58.176000000000002"/>
    <n v="6634.5050000000001"/>
    <n v="23085.224999999999"/>
    <n v="29719.73"/>
    <n v="142.97"/>
    <n v="576.58000000000004"/>
    <n v="24.45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9719.73"/>
    <n v="29.719729999999998"/>
    <m/>
    <n v="4.75"/>
    <n v="4.8479999999999999"/>
    <n v="113.751"/>
    <n v="0"/>
    <n v="36"/>
    <s v="BASE DE DATOS"/>
  </r>
  <r>
    <s v="19"/>
    <x v="4"/>
    <s v="EGESGB"/>
    <s v="11072396"/>
    <s v="11072396"/>
    <s v="HI"/>
    <s v="2"/>
    <s v="S"/>
    <n v="57"/>
    <n v="57.540999999999997"/>
    <n v="5814.8329999999996"/>
    <n v="20980.022000000001"/>
    <n v="26794.855"/>
    <n v="216"/>
    <n v="515.78"/>
    <n v="12.22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6794.855"/>
    <n v="26.794854999999998"/>
    <m/>
    <n v="4.75"/>
    <n v="4.7950833333333334"/>
    <n v="113.751"/>
    <n v="0"/>
    <n v="36"/>
    <s v="BASE DE DATOS"/>
  </r>
  <r>
    <s v="19"/>
    <x v="5"/>
    <s v="EGESGB"/>
    <s v="11072396"/>
    <s v="11072396"/>
    <s v="HI"/>
    <s v="1"/>
    <s v="S"/>
    <n v="57"/>
    <n v="58.176000000000002"/>
    <n v="7399.2780000000002"/>
    <n v="19125.393"/>
    <n v="26524.670999999998"/>
    <n v="10"/>
    <n v="705.65"/>
    <n v="4.3499999999999996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6524.670999999998"/>
    <n v="26.524670999999998"/>
    <m/>
    <n v="4.75"/>
    <n v="4.8479999999999999"/>
    <n v="113.751"/>
    <n v="3.637978807091713E-12"/>
    <n v="36"/>
    <s v="BASE DE DATOS"/>
  </r>
  <r>
    <s v="19"/>
    <x v="5"/>
    <s v="EGESGB"/>
    <s v="11072396"/>
    <s v="11072396"/>
    <s v="HI"/>
    <s v="2"/>
    <s v="S"/>
    <n v="57"/>
    <n v="57.540999999999997"/>
    <n v="7512.9350000000004"/>
    <n v="19268.916000000001"/>
    <n v="26781.851999999999"/>
    <n v="11.1"/>
    <n v="706.03"/>
    <n v="2.87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6781.851999999999"/>
    <n v="26.781852000000001"/>
    <m/>
    <n v="4.75"/>
    <n v="4.7950833333333334"/>
    <n v="113.751"/>
    <n v="-9.9999999656574801E-4"/>
    <n v="36"/>
    <s v="BASE DE DATOS"/>
  </r>
  <r>
    <s v="19"/>
    <x v="6"/>
    <s v="EGESGB"/>
    <s v="11072396"/>
    <s v="11072396"/>
    <s v="HI"/>
    <s v="1"/>
    <s v="S"/>
    <n v="57"/>
    <n v="58.176000000000002"/>
    <n v="6917.6980000000003"/>
    <n v="14498.359"/>
    <n v="21416.057000000001"/>
    <n v="6.53"/>
    <n v="736.35"/>
    <n v="1.1200000000000001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1416.057000000001"/>
    <n v="21.416057000000002"/>
    <m/>
    <n v="4.75"/>
    <n v="4.8479999999999999"/>
    <n v="113.751"/>
    <n v="0"/>
    <n v="36"/>
    <s v="BASE DE DATOS"/>
  </r>
  <r>
    <s v="19"/>
    <x v="6"/>
    <s v="EGESGB"/>
    <s v="11072396"/>
    <s v="11072396"/>
    <s v="HI"/>
    <s v="2"/>
    <s v="S"/>
    <n v="57"/>
    <n v="57.540999999999997"/>
    <n v="6975.0640000000003"/>
    <n v="14431.123"/>
    <n v="21406.187999999998"/>
    <n v="9.32"/>
    <n v="734.68"/>
    <n v="0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1406.187999999998"/>
    <n v="21.406187999999997"/>
    <m/>
    <n v="4.75"/>
    <n v="4.7950833333333334"/>
    <n v="113.751"/>
    <n v="-1.0000000002037268E-3"/>
    <n v="36"/>
    <s v="BASE DE DATOS"/>
  </r>
  <r>
    <s v="19"/>
    <x v="7"/>
    <s v="EGESGB"/>
    <s v="11072396"/>
    <s v="11072396"/>
    <s v="HI"/>
    <s v="1"/>
    <s v="S"/>
    <n v="57"/>
    <n v="58.176000000000002"/>
    <n v="6998.3860000000004"/>
    <n v="14179.544"/>
    <n v="21177.93"/>
    <n v="8"/>
    <n v="735.25"/>
    <n v="0.75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1177.93"/>
    <n v="21.17793"/>
    <m/>
    <n v="4.75"/>
    <n v="4.8479999999999999"/>
    <n v="113.751"/>
    <n v="0"/>
    <n v="36"/>
    <s v="BASE DE DATOS"/>
  </r>
  <r>
    <s v="19"/>
    <x v="7"/>
    <s v="EGESGB"/>
    <s v="11072396"/>
    <s v="11072396"/>
    <s v="HI"/>
    <s v="2"/>
    <s v="S"/>
    <n v="57"/>
    <n v="57.540999999999997"/>
    <n v="6938.4719999999998"/>
    <n v="14551.404"/>
    <n v="21489.876"/>
    <n v="0.78"/>
    <n v="741.67"/>
    <n v="1.55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1489.876"/>
    <n v="21.489875999999999"/>
    <m/>
    <n v="4.75"/>
    <n v="4.7950833333333334"/>
    <n v="113.751"/>
    <n v="0"/>
    <n v="36"/>
    <s v="BASE DE DATOS"/>
  </r>
  <r>
    <s v="19"/>
    <x v="8"/>
    <s v="EGESGB"/>
    <s v="11072396"/>
    <s v="11072396"/>
    <s v="HI"/>
    <s v="1"/>
    <s v="S"/>
    <n v="57"/>
    <n v="58.176000000000002"/>
    <n v="6419.93"/>
    <n v="17530.440999999999"/>
    <n v="23950.370999999999"/>
    <n v="100.7"/>
    <n v="619.29999999999995"/>
    <n v="0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3950.370999999999"/>
    <n v="23.950371000000001"/>
    <m/>
    <n v="4.75"/>
    <n v="4.8479999999999999"/>
    <n v="113.751"/>
    <n v="0"/>
    <n v="36"/>
    <s v="BASE DE DATOS"/>
  </r>
  <r>
    <s v="19"/>
    <x v="8"/>
    <s v="EGESGB"/>
    <s v="11072396"/>
    <s v="11072396"/>
    <s v="HI"/>
    <s v="2"/>
    <s v="S"/>
    <n v="57"/>
    <n v="57.540999999999997"/>
    <n v="6431.0749999999998"/>
    <n v="18190.118999999999"/>
    <n v="24621.192999999999"/>
    <n v="87.55"/>
    <n v="631.35"/>
    <n v="1.1000000000000001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24621.192999999999"/>
    <n v="24.621192999999998"/>
    <m/>
    <n v="4.75"/>
    <n v="4.7950833333333334"/>
    <n v="113.751"/>
    <n v="1.0000000002037268E-3"/>
    <n v="36"/>
    <s v="BASE DE DATOS"/>
  </r>
  <r>
    <s v="19"/>
    <x v="4"/>
    <s v="EEAGUA"/>
    <s v="18319612"/>
    <s v="18319612"/>
    <s v="HI"/>
    <s v="G1"/>
    <s v="S"/>
    <n v="9.9499999999999993"/>
    <n v="9.9499999999999993"/>
    <n v="1447.402"/>
    <n v="5566.1959999999999"/>
    <n v="7013.598"/>
    <n v="0"/>
    <n v="741.16"/>
    <n v="0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7013.598"/>
    <n v="7.013598"/>
    <m/>
    <n v="0.82916666666666661"/>
    <n v="0.82916666666666661"/>
    <n v="21.6"/>
    <n v="0"/>
    <n v="41"/>
    <s v="BASE DE DATOS"/>
  </r>
  <r>
    <s v="19"/>
    <x v="4"/>
    <s v="EEAGUA"/>
    <s v="18319612"/>
    <s v="18319612"/>
    <s v="HI"/>
    <s v="G2"/>
    <s v="S"/>
    <n v="9.9499999999999993"/>
    <n v="9.9499999999999993"/>
    <n v="1494.048"/>
    <n v="5402.5339999999997"/>
    <n v="6896.5820000000003"/>
    <n v="0"/>
    <n v="739.14"/>
    <n v="0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896.5820000000003"/>
    <n v="6.8965820000000004"/>
    <m/>
    <n v="0.82916666666666661"/>
    <n v="0.82916666666666661"/>
    <n v="21.6"/>
    <n v="-9.0949470177292824E-13"/>
    <n v="41"/>
    <s v="BASE DE DATOS"/>
  </r>
  <r>
    <s v="19"/>
    <x v="7"/>
    <s v="EEAGUA"/>
    <s v="18319612"/>
    <s v="18319612"/>
    <s v="HI"/>
    <s v="G1"/>
    <s v="S"/>
    <n v="9.9499999999999993"/>
    <n v="9.9499999999999993"/>
    <n v="216.518"/>
    <n v="851.94"/>
    <n v="1068.4580000000001"/>
    <n v="0"/>
    <n v="348.72"/>
    <n v="395.28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1068.4580000000001"/>
    <n v="1.0684580000000001"/>
    <m/>
    <n v="0.82916666666666661"/>
    <n v="0.82916666666666661"/>
    <n v="21.6"/>
    <n v="0"/>
    <n v="41"/>
    <s v="BASE DE DATOS"/>
  </r>
  <r>
    <s v="19"/>
    <x v="7"/>
    <s v="EEAGUA"/>
    <s v="18319612"/>
    <s v="18319612"/>
    <s v="HI"/>
    <s v="G2"/>
    <s v="S"/>
    <n v="9.9499999999999993"/>
    <n v="9.9499999999999993"/>
    <n v="66.447000000000003"/>
    <n v="202.92400000000001"/>
    <n v="269.37099999999998"/>
    <n v="144"/>
    <n v="88.18"/>
    <n v="511.82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269.37099999999998"/>
    <n v="0.26937099999999997"/>
    <m/>
    <n v="0.82916666666666661"/>
    <n v="0.82916666666666661"/>
    <n v="21.6"/>
    <n v="0"/>
    <n v="41"/>
    <s v="BASE DE DATOS"/>
  </r>
  <r>
    <s v="19"/>
    <x v="8"/>
    <s v="EEAGUA"/>
    <s v="18319612"/>
    <s v="18319612"/>
    <s v="HI"/>
    <s v="G1"/>
    <s v="S"/>
    <n v="9.9499999999999993"/>
    <n v="9.9499999999999993"/>
    <n v="0"/>
    <n v="0"/>
    <n v="0"/>
    <n v="0"/>
    <n v="0"/>
    <n v="720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0"/>
    <n v="0"/>
    <m/>
    <n v="0.82916666666666661"/>
    <n v="0.82916666666666661"/>
    <n v="21.6"/>
    <n v="0"/>
    <n v="41"/>
    <s v="BASE DE DATOS"/>
  </r>
  <r>
    <s v="19"/>
    <x v="8"/>
    <s v="EEAGUA"/>
    <s v="18319612"/>
    <s v="18319612"/>
    <s v="HI"/>
    <s v="G2"/>
    <s v="S"/>
    <n v="9.9499999999999993"/>
    <n v="9.9499999999999993"/>
    <n v="513.529"/>
    <n v="1730.9280000000001"/>
    <n v="2244.4569999999999"/>
    <n v="6.97"/>
    <n v="520.08000000000004"/>
    <n v="192.95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2244.4569999999999"/>
    <n v="2.2444569999999997"/>
    <m/>
    <n v="0.82916666666666661"/>
    <n v="0.82916666666666661"/>
    <n v="21.6"/>
    <n v="4.5474735088646412E-13"/>
    <n v="41"/>
    <s v="BASE DE DATOS"/>
  </r>
  <r>
    <s v="19"/>
    <x v="4"/>
    <s v="MOQUFV"/>
    <s v="16313712"/>
    <s v="16313712"/>
    <s v="HI"/>
    <s v="1"/>
    <s v="S"/>
    <n v="16"/>
    <n v="16"/>
    <n v="0"/>
    <n v="3453.9160000000002"/>
    <n v="3453.9160000000002"/>
    <n v="0"/>
    <n v="340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3453.9160000000002"/>
    <n v="3.453916"/>
    <m/>
    <n v="1.3333333333333333"/>
    <n v="1.3333333333333333"/>
    <n v="16.12"/>
    <n v="0"/>
    <n v="65"/>
    <s v="BASE DE DATOS"/>
  </r>
  <r>
    <s v="19"/>
    <x v="5"/>
    <s v="MOQUFV"/>
    <s v="16313712"/>
    <s v="16313712"/>
    <s v="HI"/>
    <s v="1"/>
    <s v="S"/>
    <n v="16"/>
    <n v="16"/>
    <n v="0"/>
    <n v="3272.7370000000001"/>
    <n v="3272.7370000000001"/>
    <n v="0"/>
    <n v="325.7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3272.7370000000001"/>
    <n v="3.2727370000000002"/>
    <m/>
    <n v="1.3333333333333333"/>
    <n v="1.3333333333333333"/>
    <n v="16.12"/>
    <n v="0"/>
    <n v="65"/>
    <s v="BASE DE DATOS"/>
  </r>
  <r>
    <s v="19"/>
    <x v="6"/>
    <s v="MOQUFV"/>
    <s v="16313712"/>
    <s v="16313712"/>
    <s v="HI"/>
    <s v="1"/>
    <s v="S"/>
    <n v="16"/>
    <n v="16"/>
    <n v="0"/>
    <n v="3669.384"/>
    <n v="3669.384"/>
    <n v="0"/>
    <n v="334.7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3669.384"/>
    <n v="3.669384"/>
    <m/>
    <n v="1.3333333333333333"/>
    <n v="1.3333333333333333"/>
    <n v="16.12"/>
    <n v="0"/>
    <n v="65"/>
    <s v="BASE DE DATOS"/>
  </r>
  <r>
    <s v="19"/>
    <x v="7"/>
    <s v="MOQUFV"/>
    <s v="16313712"/>
    <s v="16313712"/>
    <s v="HI"/>
    <s v="1"/>
    <s v="S"/>
    <n v="16"/>
    <n v="16"/>
    <n v="0"/>
    <n v="4188.4679999999998"/>
    <n v="4188.4679999999998"/>
    <n v="0"/>
    <n v="347.7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4188.4679999999998"/>
    <n v="4.1884679999999994"/>
    <m/>
    <n v="1.3333333333333333"/>
    <n v="1.3333333333333333"/>
    <n v="16.12"/>
    <n v="0"/>
    <n v="65"/>
    <s v="BASE DE DATOS"/>
  </r>
  <r>
    <s v="19"/>
    <x v="8"/>
    <s v="MOQUFV"/>
    <s v="16313712"/>
    <s v="16313712"/>
    <s v="HI"/>
    <s v="1"/>
    <s v="S"/>
    <n v="16"/>
    <n v="16"/>
    <n v="0"/>
    <n v="4124.192"/>
    <n v="4124.192"/>
    <n v="0"/>
    <n v="350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4124.192"/>
    <n v="4.1241919999999999"/>
    <m/>
    <n v="1.3333333333333333"/>
    <n v="1.3333333333333333"/>
    <n v="16.12"/>
    <n v="0"/>
    <n v="65"/>
    <s v="BASE DE DATOS"/>
  </r>
  <r>
    <s v="19"/>
    <x v="4"/>
    <s v="PANSOL"/>
    <s v="16266710"/>
    <s v="16266710"/>
    <s v="HI"/>
    <s v="1"/>
    <s v="S"/>
    <n v="20"/>
    <n v="20"/>
    <n v="0"/>
    <n v="3823.2179999999998"/>
    <n v="3823.2179999999998"/>
    <n v="0"/>
    <n v="368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3823.2179999999998"/>
    <n v="3.8232179999999998"/>
    <m/>
    <n v="1.6666666666666667"/>
    <n v="1.6666666666666667"/>
    <n v="26.99"/>
    <n v="0"/>
    <n v="67"/>
    <s v="BASE DE DATOS"/>
  </r>
  <r>
    <s v="19"/>
    <x v="5"/>
    <s v="PANSOL"/>
    <s v="16266710"/>
    <s v="16266710"/>
    <s v="HI"/>
    <s v="1"/>
    <s v="S"/>
    <n v="20"/>
    <n v="20"/>
    <n v="0"/>
    <n v="3484.415"/>
    <n v="3484.415"/>
    <n v="0"/>
    <n v="316.5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3484.415"/>
    <n v="3.4844149999999998"/>
    <m/>
    <n v="1.6666666666666667"/>
    <n v="1.6666666666666667"/>
    <n v="26.99"/>
    <n v="0"/>
    <n v="67"/>
    <s v="BASE DE DATOS"/>
  </r>
  <r>
    <s v="19"/>
    <x v="6"/>
    <s v="PANSOL"/>
    <s v="16266710"/>
    <s v="16266710"/>
    <s v="HI"/>
    <s v="1"/>
    <s v="S"/>
    <n v="20"/>
    <n v="20"/>
    <n v="0"/>
    <n v="3930.069"/>
    <n v="3930.069"/>
    <n v="0"/>
    <n v="330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3930.069"/>
    <n v="3.930069"/>
    <m/>
    <n v="1.6666666666666667"/>
    <n v="1.6666666666666667"/>
    <n v="26.99"/>
    <n v="0"/>
    <n v="67"/>
    <s v="BASE DE DATOS"/>
  </r>
  <r>
    <s v="19"/>
    <x v="7"/>
    <s v="PANSOL"/>
    <s v="16266710"/>
    <s v="16266710"/>
    <s v="HI"/>
    <s v="1"/>
    <s v="S"/>
    <n v="20"/>
    <n v="20"/>
    <n v="0"/>
    <n v="4506.7690000000002"/>
    <n v="4506.7690000000002"/>
    <n v="0"/>
    <n v="337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4506.7690000000002"/>
    <n v="4.5067690000000002"/>
    <m/>
    <n v="1.6666666666666667"/>
    <n v="1.6666666666666667"/>
    <n v="26.99"/>
    <n v="0"/>
    <n v="67"/>
    <s v="BASE DE DATOS"/>
  </r>
  <r>
    <s v="19"/>
    <x v="8"/>
    <s v="PANSOL"/>
    <s v="16266710"/>
    <s v="16266710"/>
    <s v="HI"/>
    <s v="1"/>
    <s v="S"/>
    <n v="20"/>
    <n v="20"/>
    <n v="0"/>
    <n v="4472.1120000000001"/>
    <n v="4472.1120000000001"/>
    <n v="0"/>
    <n v="344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4472.1120000000001"/>
    <n v="4.4721120000000001"/>
    <m/>
    <n v="1.6666666666666667"/>
    <n v="1.6666666666666667"/>
    <n v="26.99"/>
    <n v="0"/>
    <n v="67"/>
    <s v="BASE DE DATOS"/>
  </r>
  <r>
    <s v="19"/>
    <x v="5"/>
    <s v="TACSOL"/>
    <s v="16267810"/>
    <s v="16267810"/>
    <s v="HI"/>
    <s v="1"/>
    <s v="S"/>
    <n v="20"/>
    <n v="20"/>
    <n v="0"/>
    <n v="2841.3960000000002"/>
    <n v="2841.3960000000002"/>
    <n v="0"/>
    <n v="297.7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2841.3960000000002"/>
    <n v="2.841396"/>
    <m/>
    <n v="1.6666666666666667"/>
    <n v="1.6666666666666667"/>
    <n v="19.163"/>
    <n v="0"/>
    <n v="80"/>
    <s v="BASE DE DATOS"/>
  </r>
  <r>
    <s v="19"/>
    <x v="6"/>
    <s v="TACSOL"/>
    <s v="16267810"/>
    <s v="16267810"/>
    <s v="HI"/>
    <s v="1"/>
    <s v="S"/>
    <n v="20"/>
    <n v="20"/>
    <n v="0"/>
    <n v="2916.0320000000002"/>
    <n v="2916.0320000000002"/>
    <n v="10.33"/>
    <n v="313.25"/>
    <n v="5.33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2916.0320000000002"/>
    <n v="2.916032"/>
    <m/>
    <n v="1.6666666666666667"/>
    <n v="1.6666666666666667"/>
    <n v="19.163"/>
    <n v="0"/>
    <n v="80"/>
    <s v="BASE DE DATOS"/>
  </r>
  <r>
    <s v="19"/>
    <x v="7"/>
    <s v="TACSOL"/>
    <s v="16267810"/>
    <s v="16267810"/>
    <s v="HI"/>
    <s v="1"/>
    <s v="S"/>
    <n v="20"/>
    <n v="20"/>
    <n v="0"/>
    <n v="4036.5990000000002"/>
    <n v="4036.5990000000002"/>
    <n v="0"/>
    <n v="337.7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4036.5990000000002"/>
    <n v="4.0365989999999998"/>
    <m/>
    <n v="1.6666666666666667"/>
    <n v="1.6666666666666667"/>
    <n v="19.163"/>
    <n v="0"/>
    <n v="80"/>
    <s v="BASE DE DATOS"/>
  </r>
  <r>
    <s v="19"/>
    <x v="8"/>
    <s v="TACSOL"/>
    <s v="16267810"/>
    <s v="16267810"/>
    <s v="HI"/>
    <s v="1"/>
    <s v="S"/>
    <n v="20"/>
    <n v="20"/>
    <n v="0"/>
    <n v="3837.5720000000001"/>
    <n v="3837.5720000000001"/>
    <n v="0"/>
    <n v="344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3837.5720000000001"/>
    <n v="3.8375720000000002"/>
    <m/>
    <n v="1.6666666666666667"/>
    <n v="1.6666666666666667"/>
    <n v="19.163"/>
    <n v="0"/>
    <n v="80"/>
    <s v="BASE DE DATOS"/>
  </r>
  <r>
    <s v="19"/>
    <x v="4"/>
    <s v="HIDROC"/>
    <s v="18166908"/>
    <s v="18166908"/>
    <s v="HI"/>
    <s v="G-1"/>
    <s v="S"/>
    <n v="3.97"/>
    <n v="3.97"/>
    <n v="0"/>
    <n v="1965.2"/>
    <n v="1965.2"/>
    <n v="166"/>
    <n v="578"/>
    <n v="0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1965.2"/>
    <n v="1.9652000000000001"/>
    <m/>
    <n v="0.33083333333333337"/>
    <n v="0.33083333333333337"/>
    <n v="4"/>
    <n v="0"/>
    <n v="57"/>
    <s v="BASE DE DATOS"/>
  </r>
  <r>
    <s v="19"/>
    <x v="5"/>
    <s v="HIDROC"/>
    <s v="18166908"/>
    <s v="18166908"/>
    <s v="HI"/>
    <s v="G-1"/>
    <s v="S"/>
    <n v="3.97"/>
    <n v="3.97"/>
    <n v="0"/>
    <n v="2314.4"/>
    <n v="2314.4"/>
    <n v="0"/>
    <n v="717.84"/>
    <n v="2.16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314.4"/>
    <n v="2.3144"/>
    <m/>
    <n v="0.33083333333333337"/>
    <n v="0.33083333333333337"/>
    <n v="4"/>
    <n v="0"/>
    <n v="57"/>
    <s v="BASE DE DATOS"/>
  </r>
  <r>
    <s v="19"/>
    <x v="6"/>
    <s v="HIDROC"/>
    <s v="18166908"/>
    <s v="18166908"/>
    <s v="HI"/>
    <s v="G-1"/>
    <s v="S"/>
    <n v="3.97"/>
    <n v="3.97"/>
    <n v="0"/>
    <n v="2374.1"/>
    <n v="2374.1"/>
    <n v="0"/>
    <n v="744"/>
    <n v="0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374.1"/>
    <n v="2.3740999999999999"/>
    <m/>
    <n v="0.33083333333333337"/>
    <n v="0.33083333333333337"/>
    <n v="4"/>
    <n v="0"/>
    <n v="57"/>
    <s v="BASE DE DATOS"/>
  </r>
  <r>
    <s v="19"/>
    <x v="7"/>
    <s v="HIDROC"/>
    <s v="18166908"/>
    <s v="18166908"/>
    <s v="HI"/>
    <s v="G-1"/>
    <s v="S"/>
    <n v="3.97"/>
    <n v="3.97"/>
    <n v="0"/>
    <n v="2397.1"/>
    <n v="2397.1"/>
    <n v="3.11"/>
    <n v="740.29"/>
    <n v="0.6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397.1"/>
    <n v="2.3971"/>
    <m/>
    <n v="0.33083333333333337"/>
    <n v="0.33083333333333337"/>
    <n v="4"/>
    <n v="0"/>
    <n v="57"/>
    <s v="BASE DE DATOS"/>
  </r>
  <r>
    <s v="19"/>
    <x v="8"/>
    <s v="HIDROC"/>
    <s v="18166908"/>
    <s v="18166908"/>
    <s v="HI"/>
    <s v="G-1"/>
    <s v="S"/>
    <n v="3.97"/>
    <n v="3.97"/>
    <n v="0"/>
    <n v="2485.1999999999998"/>
    <n v="2485.1999999999998"/>
    <n v="0"/>
    <n v="718.5"/>
    <n v="1.5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485.1999999999998"/>
    <n v="2.4851999999999999"/>
    <m/>
    <n v="0.33083333333333337"/>
    <n v="0.33083333333333337"/>
    <n v="4"/>
    <n v="0"/>
    <n v="57"/>
    <s v="BASE DE DATOS"/>
  </r>
  <r>
    <s v="19"/>
    <x v="4"/>
    <s v="EGHUAL"/>
    <s v="11177909"/>
    <s v="11177909"/>
    <s v="HI"/>
    <s v="G1"/>
    <s v="S"/>
    <n v="235.31"/>
    <n v="235.31"/>
    <n v="24072.703000000001"/>
    <n v="78813.861999999994"/>
    <n v="102886.565"/>
    <n v="0"/>
    <n v="526.28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02886.565"/>
    <n v="102.886565"/>
    <m/>
    <n v="18.75"/>
    <n v="19.609166666666667"/>
    <n v="476.74"/>
    <n v="0"/>
    <n v="38"/>
    <s v="BASE DE DATOS"/>
  </r>
  <r>
    <s v="19"/>
    <x v="4"/>
    <s v="EGHUAL"/>
    <s v="11177909"/>
    <s v="11177909"/>
    <s v="HI"/>
    <s v="G2"/>
    <s v="S"/>
    <n v="235.04"/>
    <n v="235.04"/>
    <n v="22317.134999999998"/>
    <n v="79999.332999999999"/>
    <n v="102316.46799999999"/>
    <n v="0"/>
    <n v="528.27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02316.46799999999"/>
    <n v="102.316468"/>
    <m/>
    <n v="18.75"/>
    <n v="19.586666666666666"/>
    <n v="476.74"/>
    <n v="0"/>
    <n v="38"/>
    <s v="BASE DE DATOS"/>
  </r>
  <r>
    <s v="19"/>
    <x v="4"/>
    <s v="EGHUAL"/>
    <s v="11177909"/>
    <s v="11177909"/>
    <s v="HI"/>
    <s v="G3"/>
    <s v="S"/>
    <n v="6.39"/>
    <n v="6.39"/>
    <n v="508.81"/>
    <n v="2531.9949999999999"/>
    <n v="3040.8049999999998"/>
    <n v="267.39999999999998"/>
    <n v="448.85"/>
    <n v="0.83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3040.8049999999998"/>
    <n v="3.0408049999999998"/>
    <m/>
    <n v="0.5"/>
    <n v="0.53249999999999997"/>
    <n v="476.74"/>
    <n v="0"/>
    <n v="38"/>
    <s v="BASE DE DATOS"/>
  </r>
  <r>
    <s v="19"/>
    <x v="5"/>
    <s v="EGHUAL"/>
    <s v="11177909"/>
    <s v="11177909"/>
    <s v="HI"/>
    <s v="G1"/>
    <s v="S"/>
    <n v="235.31"/>
    <n v="235.31"/>
    <n v="6710.7889999999998"/>
    <n v="25946.973999999998"/>
    <n v="32657.762999999999"/>
    <n v="383.4"/>
    <n v="194.78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32657.762999999999"/>
    <n v="32.657762999999996"/>
    <m/>
    <n v="18.75"/>
    <n v="19.609166666666667"/>
    <n v="476.74"/>
    <n v="0"/>
    <n v="38"/>
    <s v="BASE DE DATOS"/>
  </r>
  <r>
    <s v="19"/>
    <x v="5"/>
    <s v="EGHUAL"/>
    <s v="11177909"/>
    <s v="11177909"/>
    <s v="HI"/>
    <s v="G2"/>
    <s v="S"/>
    <n v="235.04"/>
    <n v="235.04"/>
    <n v="12539.444"/>
    <n v="53394.817000000003"/>
    <n v="65934.260999999999"/>
    <n v="0"/>
    <n v="355.17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65934.260999999999"/>
    <n v="65.934260999999992"/>
    <m/>
    <n v="18.75"/>
    <n v="19.586666666666666"/>
    <n v="476.74"/>
    <n v="0"/>
    <n v="38"/>
    <s v="BASE DE DATOS"/>
  </r>
  <r>
    <s v="19"/>
    <x v="5"/>
    <s v="EGHUAL"/>
    <s v="11177909"/>
    <s v="11177909"/>
    <s v="HI"/>
    <s v="G3"/>
    <s v="S"/>
    <n v="6.39"/>
    <n v="6.39"/>
    <n v="794.12300000000005"/>
    <n v="3687.0949999999998"/>
    <n v="4481.2179999999998"/>
    <n v="0"/>
    <n v="705.58"/>
    <n v="0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481.2179999999998"/>
    <n v="4.4812180000000001"/>
    <m/>
    <n v="0.5"/>
    <n v="0.53249999999999997"/>
    <n v="476.74"/>
    <n v="0"/>
    <n v="38"/>
    <s v="BASE DE DATOS"/>
  </r>
  <r>
    <s v="19"/>
    <x v="6"/>
    <s v="EGHUAL"/>
    <s v="11177909"/>
    <s v="11177909"/>
    <s v="HI"/>
    <s v="G1"/>
    <s v="S"/>
    <n v="235.31"/>
    <n v="235.31"/>
    <n v="17182.870999999999"/>
    <n v="54090.978000000003"/>
    <n v="71273.849000000002"/>
    <n v="96"/>
    <n v="426.97"/>
    <n v="8.93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71273.849000000002"/>
    <n v="71.273848999999998"/>
    <m/>
    <n v="18.75"/>
    <n v="19.609166666666667"/>
    <n v="476.74"/>
    <n v="0"/>
    <n v="38"/>
    <s v="BASE DE DATOS"/>
  </r>
  <r>
    <s v="19"/>
    <x v="6"/>
    <s v="EGHUAL"/>
    <s v="11177909"/>
    <s v="11177909"/>
    <s v="HI"/>
    <s v="G2"/>
    <s v="S"/>
    <n v="235.04"/>
    <n v="235.04"/>
    <n v="3936.462"/>
    <n v="12790.011"/>
    <n v="16726.473000000002"/>
    <n v="452.22"/>
    <n v="93.78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6726.473000000002"/>
    <n v="16.726473000000002"/>
    <m/>
    <n v="18.75"/>
    <n v="19.586666666666666"/>
    <n v="476.74"/>
    <n v="0"/>
    <n v="38"/>
    <s v="BASE DE DATOS"/>
  </r>
  <r>
    <s v="19"/>
    <x v="6"/>
    <s v="EGHUAL"/>
    <s v="11177909"/>
    <s v="11177909"/>
    <s v="HI"/>
    <s v="G3"/>
    <s v="S"/>
    <n v="6.39"/>
    <n v="6.39"/>
    <n v="771.74300000000005"/>
    <n v="3568.0630000000001"/>
    <n v="4339.8059999999996"/>
    <n v="68.92"/>
    <n v="651.04999999999995"/>
    <n v="0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339.8059999999996"/>
    <n v="4.3398059999999994"/>
    <m/>
    <n v="0.5"/>
    <n v="0.53249999999999997"/>
    <n v="476.74"/>
    <n v="9.0949470177292824E-13"/>
    <n v="38"/>
    <s v="BASE DE DATOS"/>
  </r>
  <r>
    <s v="19"/>
    <x v="7"/>
    <s v="EGHUAL"/>
    <s v="11177909"/>
    <s v="11177909"/>
    <s v="HI"/>
    <s v="G1"/>
    <s v="S"/>
    <n v="235.31"/>
    <n v="235.31"/>
    <n v="13203.724"/>
    <n v="28925.307000000001"/>
    <n v="42129.031000000003"/>
    <n v="3"/>
    <n v="260.47000000000003"/>
    <n v="0.55000000000000004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2129.031000000003"/>
    <n v="42.129031000000005"/>
    <m/>
    <n v="18.75"/>
    <n v="19.609166666666667"/>
    <n v="476.74"/>
    <n v="0"/>
    <n v="38"/>
    <s v="BASE DE DATOS"/>
  </r>
  <r>
    <s v="19"/>
    <x v="7"/>
    <s v="EGHUAL"/>
    <s v="11177909"/>
    <s v="11177909"/>
    <s v="HI"/>
    <s v="G2"/>
    <s v="S"/>
    <n v="235.04"/>
    <n v="235.04"/>
    <n v="4152.7359999999999"/>
    <n v="8579.7649999999994"/>
    <n v="12732.501"/>
    <n v="8.17"/>
    <n v="78.63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2732.501"/>
    <n v="12.732501000000001"/>
    <m/>
    <n v="18.75"/>
    <n v="19.586666666666666"/>
    <n v="476.74"/>
    <n v="0"/>
    <n v="38"/>
    <s v="BASE DE DATOS"/>
  </r>
  <r>
    <s v="19"/>
    <x v="7"/>
    <s v="EGHUAL"/>
    <s v="11177909"/>
    <s v="11177909"/>
    <s v="HI"/>
    <s v="G3"/>
    <s v="S"/>
    <n v="6.39"/>
    <n v="6.39"/>
    <n v="417.721"/>
    <n v="1741.981"/>
    <n v="2159.7020000000002"/>
    <n v="384.95"/>
    <n v="312.45"/>
    <n v="0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2159.7020000000002"/>
    <n v="2.1597020000000002"/>
    <m/>
    <n v="0.5"/>
    <n v="0.53249999999999997"/>
    <n v="476.74"/>
    <n v="0"/>
    <n v="38"/>
    <s v="BASE DE DATOS"/>
  </r>
  <r>
    <s v="19"/>
    <x v="8"/>
    <s v="EGHUAL"/>
    <s v="11177909"/>
    <s v="11177909"/>
    <s v="HI"/>
    <s v="G1"/>
    <s v="S"/>
    <n v="235.31"/>
    <n v="235.31"/>
    <n v="6237.6109999999999"/>
    <n v="23718.573"/>
    <n v="29956.184000000001"/>
    <n v="0"/>
    <n v="188.95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29956.184000000001"/>
    <n v="29.956184"/>
    <m/>
    <n v="18.75"/>
    <n v="19.609166666666667"/>
    <n v="476.74"/>
    <n v="0"/>
    <n v="38"/>
    <s v="BASE DE DATOS"/>
  </r>
  <r>
    <s v="19"/>
    <x v="8"/>
    <s v="EGHUAL"/>
    <s v="11177909"/>
    <s v="11177909"/>
    <s v="HI"/>
    <s v="G2"/>
    <s v="S"/>
    <n v="235.04"/>
    <n v="235.04"/>
    <n v="4967.7709999999997"/>
    <n v="10810.451999999999"/>
    <n v="15778.223"/>
    <n v="0"/>
    <n v="94.13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5778.223"/>
    <n v="15.778223000000001"/>
    <m/>
    <n v="18.75"/>
    <n v="19.586666666666666"/>
    <n v="476.74"/>
    <n v="-1.8189894035458565E-12"/>
    <n v="38"/>
    <s v="BASE DE DATOS"/>
  </r>
  <r>
    <s v="19"/>
    <x v="8"/>
    <s v="EGHUAL"/>
    <s v="11177909"/>
    <s v="11177909"/>
    <s v="HI"/>
    <s v="G3"/>
    <s v="S"/>
    <n v="6.39"/>
    <n v="6.39"/>
    <n v="727.86900000000003"/>
    <n v="3530.9650000000001"/>
    <n v="4258.8339999999998"/>
    <n v="22.85"/>
    <n v="664.25"/>
    <n v="0.37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258.8339999999998"/>
    <n v="4.2588340000000002"/>
    <m/>
    <n v="0.5"/>
    <n v="0.53249999999999997"/>
    <n v="476.74"/>
    <n v="0"/>
    <n v="38"/>
    <s v="BASE DE DATOS"/>
  </r>
  <r>
    <s v="19"/>
    <x v="2"/>
    <s v="EGEHUA"/>
    <s v="11077497"/>
    <s v="11077497"/>
    <s v="HI"/>
    <s v="Grupo N° 1"/>
    <s v="S"/>
    <n v="49.18"/>
    <n v="49.18"/>
    <n v="3534.4630000000002"/>
    <n v="11679.437"/>
    <n v="15213.9"/>
    <n v="191.72"/>
    <n v="434.25"/>
    <n v="10.1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5213.9"/>
    <n v="15.213899999999999"/>
    <m/>
    <n v="4.0983333333333336"/>
    <n v="4.0983333333333336"/>
    <n v="97.817999999999998"/>
    <n v="0"/>
    <n v="39"/>
    <s v="BASE DE DATOS"/>
  </r>
  <r>
    <s v="19"/>
    <x v="2"/>
    <s v="EGEHUA"/>
    <s v="11077497"/>
    <s v="11077497"/>
    <s v="HI"/>
    <s v="Grupo N° 2"/>
    <s v="S"/>
    <n v="47.58"/>
    <n v="47.58"/>
    <n v="4579.2070000000003"/>
    <n v="16846.554"/>
    <n v="21425.760999999999"/>
    <n v="119.85"/>
    <n v="57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21425.760999999999"/>
    <n v="21.425760999999998"/>
    <m/>
    <n v="3.9649999999999999"/>
    <n v="3.9649999999999999"/>
    <n v="97.817999999999998"/>
    <n v="0"/>
    <n v="39"/>
    <s v="BASE DE DATOS"/>
  </r>
  <r>
    <s v="19"/>
    <x v="3"/>
    <s v="EGEHUA"/>
    <s v="11077497"/>
    <s v="11077497"/>
    <s v="HI"/>
    <s v="Grupo N° 1"/>
    <s v="S"/>
    <n v="49.18"/>
    <n v="49.18"/>
    <n v="4823.8149999999996"/>
    <n v="15981.876"/>
    <n v="20805.690999999999"/>
    <n v="0"/>
    <n v="571.2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20805.690999999999"/>
    <n v="20.805690999999999"/>
    <m/>
    <n v="4.0983333333333336"/>
    <n v="4.0983333333333336"/>
    <n v="97.817999999999998"/>
    <n v="0"/>
    <n v="39"/>
    <s v="BASE DE DATOS"/>
  </r>
  <r>
    <s v="19"/>
    <x v="3"/>
    <s v="EGEHUA"/>
    <s v="11077497"/>
    <s v="11077497"/>
    <s v="HI"/>
    <s v="Grupo N° 2"/>
    <s v="S"/>
    <n v="47.58"/>
    <n v="47.58"/>
    <n v="3451.337"/>
    <n v="8662.8780000000006"/>
    <n v="12114.215"/>
    <n v="157.07"/>
    <n v="420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2114.215"/>
    <n v="12.114215"/>
    <m/>
    <n v="3.9649999999999999"/>
    <n v="3.9649999999999999"/>
    <n v="97.817999999999998"/>
    <n v="0"/>
    <n v="39"/>
    <s v="BASE DE DATOS"/>
  </r>
  <r>
    <s v="19"/>
    <x v="4"/>
    <s v="EGEHUA"/>
    <s v="11077497"/>
    <s v="11077497"/>
    <s v="HI"/>
    <s v="Grupo N° 1"/>
    <s v="S"/>
    <n v="49.18"/>
    <n v="49.18"/>
    <n v="4372.9080000000004"/>
    <n v="9896.1149999999998"/>
    <n v="14269.022999999999"/>
    <n v="11.62"/>
    <n v="470.2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4269.022999999999"/>
    <n v="14.269022999999999"/>
    <m/>
    <n v="4.0983333333333336"/>
    <n v="4.0983333333333336"/>
    <n v="97.817999999999998"/>
    <n v="1.8189894035458565E-12"/>
    <n v="39"/>
    <s v="BASE DE DATOS"/>
  </r>
  <r>
    <s v="19"/>
    <x v="4"/>
    <s v="EGEHUA"/>
    <s v="11077497"/>
    <s v="11077497"/>
    <s v="HI"/>
    <s v="Grupo N° 2"/>
    <s v="S"/>
    <n v="47.58"/>
    <n v="47.58"/>
    <n v="3839.7440000000001"/>
    <n v="10011.995000000001"/>
    <n v="13851.739"/>
    <n v="11.78"/>
    <n v="471.7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3851.739"/>
    <n v="13.851739"/>
    <m/>
    <n v="3.9649999999999999"/>
    <n v="3.9649999999999999"/>
    <n v="97.817999999999998"/>
    <n v="1.8189894035458565E-12"/>
    <n v="39"/>
    <s v="BASE DE DATOS"/>
  </r>
  <r>
    <s v="19"/>
    <x v="5"/>
    <s v="EGEHUA"/>
    <s v="11077497"/>
    <s v="11077497"/>
    <s v="HI"/>
    <s v="Grupo N° 1"/>
    <s v="S"/>
    <n v="49.18"/>
    <n v="48.18"/>
    <n v="4064.654"/>
    <n v="12435.865"/>
    <n v="16500.519"/>
    <n v="9.5500000000000007"/>
    <n v="506.7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6500.519"/>
    <n v="16.500519000000001"/>
    <m/>
    <n v="4.0983333333333336"/>
    <n v="4.0983333333333336"/>
    <n v="97.817999999999998"/>
    <n v="0"/>
    <n v="39"/>
    <s v="BASE DE DATOS"/>
  </r>
  <r>
    <s v="19"/>
    <x v="5"/>
    <s v="EGEHUA"/>
    <s v="11077497"/>
    <s v="11077497"/>
    <s v="HI"/>
    <s v="Grupo N° 2"/>
    <s v="S"/>
    <n v="47.58"/>
    <n v="47.58"/>
    <n v="4004.3510000000001"/>
    <n v="12252.578"/>
    <n v="16256.929"/>
    <n v="9.8699999999999992"/>
    <n v="538.2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6256.929"/>
    <n v="16.256929"/>
    <m/>
    <n v="3.9649999999999999"/>
    <n v="3.9649999999999999"/>
    <n v="97.817999999999998"/>
    <n v="0"/>
    <n v="39"/>
    <s v="BASE DE DATOS"/>
  </r>
  <r>
    <s v="19"/>
    <x v="6"/>
    <s v="EGEHUA"/>
    <s v="11077497"/>
    <s v="11077497"/>
    <s v="HI"/>
    <s v="Grupo N° 1"/>
    <s v="S"/>
    <n v="49.18"/>
    <n v="49.18"/>
    <n v="4681.6270000000004"/>
    <n v="13362.313"/>
    <n v="18043.939999999999"/>
    <n v="11.95"/>
    <n v="534.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8043.939999999999"/>
    <n v="18.043939999999999"/>
    <m/>
    <n v="4.0983333333333336"/>
    <n v="4.0983333333333336"/>
    <n v="97.817999999999998"/>
    <n v="3.637978807091713E-12"/>
    <n v="39"/>
    <s v="BASE DE DATOS"/>
  </r>
  <r>
    <s v="19"/>
    <x v="6"/>
    <s v="EGEHUA"/>
    <s v="11077497"/>
    <s v="11077497"/>
    <s v="HI"/>
    <s v="Grupo N° 2"/>
    <s v="S"/>
    <n v="47.58"/>
    <n v="47.58"/>
    <n v="4753.7939999999999"/>
    <n v="12391.85"/>
    <n v="17145.644"/>
    <n v="11.67"/>
    <n v="533.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7145.644"/>
    <n v="17.145644000000001"/>
    <m/>
    <n v="3.9649999999999999"/>
    <n v="3.9649999999999999"/>
    <n v="97.817999999999998"/>
    <n v="0"/>
    <n v="39"/>
    <s v="BASE DE DATOS"/>
  </r>
  <r>
    <s v="19"/>
    <x v="7"/>
    <s v="EGEHUA"/>
    <s v="11077497"/>
    <s v="11077497"/>
    <s v="HI"/>
    <s v="Grupo N° 1"/>
    <s v="S"/>
    <n v="49.18"/>
    <n v="49.18"/>
    <n v="4782.2759999999998"/>
    <n v="13411.138000000001"/>
    <n v="18193.414000000001"/>
    <n v="0"/>
    <n v="571.2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8193.414000000001"/>
    <n v="18.193414000000001"/>
    <m/>
    <n v="4.0983333333333336"/>
    <n v="4.0983333333333336"/>
    <n v="97.817999999999998"/>
    <n v="0"/>
    <n v="39"/>
    <s v="BASE DE DATOS"/>
  </r>
  <r>
    <s v="19"/>
    <x v="7"/>
    <s v="EGEHUA"/>
    <s v="11077497"/>
    <s v="11077497"/>
    <s v="HI"/>
    <s v="Grupo N° 2"/>
    <s v="S"/>
    <n v="47.58"/>
    <n v="47.58"/>
    <n v="4514.527"/>
    <n v="13701.589"/>
    <n v="18216.116000000002"/>
    <n v="0"/>
    <n v="540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8216.116000000002"/>
    <n v="18.216116000000003"/>
    <m/>
    <n v="3.9649999999999999"/>
    <n v="3.9649999999999999"/>
    <n v="97.817999999999998"/>
    <n v="0"/>
    <n v="39"/>
    <s v="BASE DE DATOS"/>
  </r>
  <r>
    <s v="19"/>
    <x v="8"/>
    <s v="EGEHUA"/>
    <s v="11077497"/>
    <s v="11077497"/>
    <s v="HI"/>
    <s v="Grupo N° 1"/>
    <s v="S"/>
    <n v="49.18"/>
    <n v="49.18"/>
    <n v="4596.75"/>
    <n v="13373.322"/>
    <n v="17970.072"/>
    <n v="0"/>
    <n v="581.7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7970.072"/>
    <n v="17.970072000000002"/>
    <m/>
    <n v="4.0983333333333336"/>
    <n v="4.0983333333333336"/>
    <n v="97.817999999999998"/>
    <n v="0"/>
    <n v="39"/>
    <s v="BASE DE DATOS"/>
  </r>
  <r>
    <s v="19"/>
    <x v="8"/>
    <s v="EGEHUA"/>
    <s v="11077497"/>
    <s v="11077497"/>
    <s v="HI"/>
    <s v="Grupo N° 2"/>
    <s v="S"/>
    <n v="47.58"/>
    <n v="47.58"/>
    <n v="4362.6540000000005"/>
    <n v="14141.879000000001"/>
    <n v="18504.532999999999"/>
    <n v="12"/>
    <n v="584.2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8504.532999999999"/>
    <n v="18.504532999999999"/>
    <m/>
    <n v="3.9649999999999999"/>
    <n v="3.9649999999999999"/>
    <n v="97.817999999999998"/>
    <n v="3.637978807091713E-12"/>
    <n v="39"/>
    <s v="BASE DE DATOS"/>
  </r>
  <r>
    <s v="19"/>
    <x v="4"/>
    <s v="GTSMAJ"/>
    <s v="16267410"/>
    <s v="16267410"/>
    <s v="HI"/>
    <s v="CS MAJES20T"/>
    <s v="S"/>
    <n v="22"/>
    <n v="20"/>
    <n v="0"/>
    <n v="3568"/>
    <n v="3568"/>
    <n v="0"/>
    <n v="356.5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568"/>
    <n v="3.5680000000000001"/>
    <m/>
    <n v="1.8333333333333333"/>
    <n v="1.6666666666666667"/>
    <n v="19.728999999999999"/>
    <n v="0"/>
    <n v="53"/>
    <s v="BASE DE DATOS"/>
  </r>
  <r>
    <s v="19"/>
    <x v="5"/>
    <s v="GTSMAJ"/>
    <s v="16267410"/>
    <s v="16267410"/>
    <s v="HI"/>
    <s v="CS MAJES20T"/>
    <s v="S"/>
    <n v="22"/>
    <n v="20"/>
    <n v="0"/>
    <n v="3303.3310000000001"/>
    <n v="3303.3310000000001"/>
    <n v="0"/>
    <n v="330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303.3310000000001"/>
    <n v="3.303331"/>
    <m/>
    <n v="1.8333333333333333"/>
    <n v="1.6666666666666667"/>
    <n v="19.728999999999999"/>
    <n v="0"/>
    <n v="53"/>
    <s v="BASE DE DATOS"/>
  </r>
  <r>
    <s v="19"/>
    <x v="6"/>
    <s v="GTSMAJ"/>
    <s v="16267410"/>
    <s v="16267410"/>
    <s v="HI"/>
    <s v="CS MAJES20T"/>
    <s v="S"/>
    <n v="22"/>
    <n v="20"/>
    <n v="0"/>
    <n v="3499.5770000000002"/>
    <n v="3499.5770000000002"/>
    <n v="0"/>
    <n v="356.5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499.5770000000002"/>
    <n v="3.4995770000000004"/>
    <m/>
    <n v="1.8333333333333333"/>
    <n v="1.6666666666666667"/>
    <n v="19.728999999999999"/>
    <n v="0"/>
    <n v="53"/>
    <s v="BASE DE DATOS"/>
  </r>
  <r>
    <s v="19"/>
    <x v="7"/>
    <s v="GTSMAJ"/>
    <s v="16267410"/>
    <s v="16267410"/>
    <s v="HI"/>
    <s v="CS MAJES20T"/>
    <s v="S"/>
    <n v="22"/>
    <n v="20"/>
    <n v="0"/>
    <n v="3758.2449999999999"/>
    <n v="3758.2449999999999"/>
    <n v="0"/>
    <n v="387.5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758.2449999999999"/>
    <n v="3.7582450000000001"/>
    <m/>
    <n v="1.8333333333333333"/>
    <n v="1.6666666666666667"/>
    <n v="19.728999999999999"/>
    <n v="0"/>
    <n v="53"/>
    <s v="BASE DE DATOS"/>
  </r>
  <r>
    <s v="19"/>
    <x v="8"/>
    <s v="GTSMAJ"/>
    <s v="16267410"/>
    <s v="16267410"/>
    <s v="HI"/>
    <s v="CS MAJES20T"/>
    <s v="S"/>
    <n v="22"/>
    <n v="20"/>
    <n v="0"/>
    <n v="3852.2930000000001"/>
    <n v="3852.2930000000001"/>
    <n v="0"/>
    <n v="360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852.2930000000001"/>
    <n v="3.852293"/>
    <m/>
    <n v="1.8333333333333333"/>
    <n v="1.6666666666666667"/>
    <n v="19.728999999999999"/>
    <n v="0"/>
    <n v="53"/>
    <s v="BASE DE DATOS"/>
  </r>
  <r>
    <s v="19"/>
    <x v="4"/>
    <s v="GTSREP"/>
    <s v="16267510"/>
    <s v="16267510"/>
    <s v="HI"/>
    <s v="CS REPARTICION20T"/>
    <s v="S"/>
    <n v="22"/>
    <n v="20"/>
    <n v="0"/>
    <n v="3601.0749999999998"/>
    <n v="3601.0749999999998"/>
    <n v="0"/>
    <n v="356.5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601.0749999999998"/>
    <n v="3.6010749999999998"/>
    <m/>
    <n v="1.8333333333333333"/>
    <n v="1.6666666666666667"/>
    <n v="19.04"/>
    <n v="0"/>
    <n v="54"/>
    <s v="BASE DE DATOS"/>
  </r>
  <r>
    <s v="19"/>
    <x v="5"/>
    <s v="GTSREP"/>
    <s v="16267510"/>
    <s v="16267510"/>
    <s v="HI"/>
    <s v="CS REPARTICION20T"/>
    <s v="S"/>
    <n v="22"/>
    <n v="20"/>
    <n v="0"/>
    <n v="3222.6790000000001"/>
    <n v="3222.6790000000001"/>
    <n v="0"/>
    <n v="330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222.6790000000001"/>
    <n v="3.2226790000000003"/>
    <m/>
    <n v="1.8333333333333333"/>
    <n v="1.6666666666666667"/>
    <n v="19.04"/>
    <n v="0"/>
    <n v="54"/>
    <s v="BASE DE DATOS"/>
  </r>
  <r>
    <s v="19"/>
    <x v="6"/>
    <s v="GTSREP"/>
    <s v="16267510"/>
    <s v="16267510"/>
    <s v="HI"/>
    <s v="CS REPARTICION20T"/>
    <s v="S"/>
    <n v="22"/>
    <n v="20"/>
    <n v="0"/>
    <n v="3573.0529999999999"/>
    <n v="3573.0529999999999"/>
    <n v="0"/>
    <n v="356.5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573.0529999999999"/>
    <n v="3.5730529999999998"/>
    <m/>
    <n v="1.8333333333333333"/>
    <n v="1.6666666666666667"/>
    <n v="19.04"/>
    <n v="0"/>
    <n v="54"/>
    <s v="BASE DE DATOS"/>
  </r>
  <r>
    <s v="19"/>
    <x v="7"/>
    <s v="GTSREP"/>
    <s v="16267510"/>
    <s v="16267510"/>
    <s v="HI"/>
    <s v="CS REPARTICION20T"/>
    <s v="S"/>
    <n v="22"/>
    <n v="20"/>
    <n v="0"/>
    <n v="3838.8380000000002"/>
    <n v="3838.8380000000002"/>
    <n v="0"/>
    <n v="387.5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838.8380000000002"/>
    <n v="3.838838"/>
    <m/>
    <n v="1.8333333333333333"/>
    <n v="1.6666666666666667"/>
    <n v="19.04"/>
    <n v="0"/>
    <n v="54"/>
    <s v="BASE DE DATOS"/>
  </r>
  <r>
    <s v="19"/>
    <x v="8"/>
    <s v="GTSREP"/>
    <s v="16267510"/>
    <s v="16267510"/>
    <s v="HI"/>
    <s v="CS REPARTICION20T"/>
    <s v="S"/>
    <n v="22"/>
    <n v="20"/>
    <n v="0"/>
    <n v="3821.0050000000001"/>
    <n v="3821.0050000000001"/>
    <n v="0"/>
    <n v="360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821.0050000000001"/>
    <n v="3.821005"/>
    <m/>
    <n v="1.8333333333333333"/>
    <n v="1.6666666666666667"/>
    <n v="19.04"/>
    <n v="0"/>
    <n v="54"/>
    <s v="BASE DE DATOS"/>
  </r>
  <r>
    <s v="19"/>
    <x v="5"/>
    <s v="EOLMAR"/>
    <s v="19276511"/>
    <s v="19276511"/>
    <s v="HI"/>
    <s v="Circuito 1"/>
    <s v="S"/>
    <n v="12.6"/>
    <n v="12.6"/>
    <n v="1174.5530000000001"/>
    <n v="4075.5390000000002"/>
    <n v="5250.0919999999996"/>
    <n v="0"/>
    <n v="720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250.0919999999996"/>
    <n v="5.2500919999999995"/>
    <m/>
    <n v="1.05"/>
    <n v="1.05"/>
    <n v="32.122999999999998"/>
    <n v="9.0949470177292824E-13"/>
    <n v="68"/>
    <s v="BASE DE DATOS"/>
  </r>
  <r>
    <s v="19"/>
    <x v="5"/>
    <s v="EOLMAR"/>
    <s v="19276511"/>
    <s v="19276511"/>
    <s v="HI"/>
    <s v="Circuito 2"/>
    <s v="S"/>
    <n v="9.4499999999999993"/>
    <n v="9.4499999999999993"/>
    <n v="822.69100000000003"/>
    <n v="2854.627"/>
    <n v="3677.3180000000002"/>
    <n v="0"/>
    <n v="720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677.3180000000002"/>
    <n v="3.6773180000000001"/>
    <m/>
    <n v="0.78749999999999998"/>
    <n v="0.78749999999999998"/>
    <n v="32.122999999999998"/>
    <n v="0"/>
    <n v="68"/>
    <s v="BASE DE DATOS"/>
  </r>
  <r>
    <s v="19"/>
    <x v="5"/>
    <s v="EOLMAR"/>
    <s v="19276511"/>
    <s v="19276511"/>
    <s v="HI"/>
    <s v="Circuito 3"/>
    <s v="S"/>
    <n v="10.050000000000001"/>
    <n v="10.050000000000001"/>
    <n v="1070.825"/>
    <n v="3715.616"/>
    <n v="4786.4409999999998"/>
    <n v="0"/>
    <n v="720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786.4409999999998"/>
    <n v="4.7864409999999999"/>
    <m/>
    <n v="0.83750000000000002"/>
    <n v="0.83750000000000002"/>
    <n v="32.122999999999998"/>
    <n v="0"/>
    <n v="68"/>
    <s v="BASE DE DATOS"/>
  </r>
  <r>
    <s v="19"/>
    <x v="6"/>
    <s v="EOLMAR"/>
    <s v="19276511"/>
    <s v="19276511"/>
    <s v="HI"/>
    <s v="Circuito 1"/>
    <s v="S"/>
    <n v="12.6"/>
    <n v="12.6"/>
    <n v="2017.9739999999999"/>
    <n v="3750.9659999999999"/>
    <n v="5768.94"/>
    <n v="0"/>
    <n v="744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768.94"/>
    <n v="5.7689399999999997"/>
    <m/>
    <n v="1.05"/>
    <n v="1.05"/>
    <n v="32.122999999999998"/>
    <n v="0"/>
    <n v="68"/>
    <s v="BASE DE DATOS"/>
  </r>
  <r>
    <s v="19"/>
    <x v="6"/>
    <s v="EOLMAR"/>
    <s v="19276511"/>
    <s v="19276511"/>
    <s v="HI"/>
    <s v="Circuito 2"/>
    <s v="S"/>
    <n v="9.4499999999999993"/>
    <n v="9.4499999999999993"/>
    <n v="1578.0830000000001"/>
    <n v="2933.3090000000002"/>
    <n v="4511.3919999999998"/>
    <n v="0"/>
    <n v="744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511.3919999999998"/>
    <n v="4.5113919999999998"/>
    <m/>
    <n v="0.78749999999999998"/>
    <n v="0.78749999999999998"/>
    <n v="32.122999999999998"/>
    <n v="0"/>
    <n v="68"/>
    <s v="BASE DE DATOS"/>
  </r>
  <r>
    <s v="19"/>
    <x v="6"/>
    <s v="EOLMAR"/>
    <s v="19276511"/>
    <s v="19276511"/>
    <s v="HI"/>
    <s v="Circuito 3"/>
    <s v="S"/>
    <n v="10.050000000000001"/>
    <n v="10.050000000000001"/>
    <n v="1926.18"/>
    <n v="3580.3440000000001"/>
    <n v="5506.5240000000003"/>
    <n v="0"/>
    <n v="744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506.5240000000003"/>
    <n v="5.5065240000000006"/>
    <m/>
    <n v="0.83750000000000002"/>
    <n v="0.83750000000000002"/>
    <n v="32.122999999999998"/>
    <n v="0"/>
    <n v="68"/>
    <s v="BASE DE DATOS"/>
  </r>
  <r>
    <s v="19"/>
    <x v="7"/>
    <s v="EOLMAR"/>
    <s v="19276511"/>
    <s v="19276511"/>
    <s v="HI"/>
    <s v="Circuito 1"/>
    <s v="S"/>
    <n v="12.6"/>
    <n v="12.6"/>
    <n v="1166.98"/>
    <n v="3558.04"/>
    <n v="4725.0200000000004"/>
    <n v="0"/>
    <n v="744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725.0200000000004"/>
    <n v="4.7250200000000007"/>
    <m/>
    <n v="1.05"/>
    <n v="1.05"/>
    <n v="32.122999999999998"/>
    <n v="0"/>
    <n v="68"/>
    <s v="BASE DE DATOS"/>
  </r>
  <r>
    <s v="19"/>
    <x v="7"/>
    <s v="EOLMAR"/>
    <s v="19276511"/>
    <s v="19276511"/>
    <s v="HI"/>
    <s v="Circuito 2"/>
    <s v="S"/>
    <n v="9.4499999999999993"/>
    <n v="9.4499999999999993"/>
    <n v="892.76499999999999"/>
    <n v="2721.9789999999998"/>
    <n v="3614.7440000000001"/>
    <n v="0"/>
    <n v="744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614.7440000000001"/>
    <n v="3.614744"/>
    <m/>
    <n v="0.78749999999999998"/>
    <n v="0.78749999999999998"/>
    <n v="32.122999999999998"/>
    <n v="-4.5474735088646412E-13"/>
    <n v="68"/>
    <s v="BASE DE DATOS"/>
  </r>
  <r>
    <s v="19"/>
    <x v="7"/>
    <s v="EOLMAR"/>
    <s v="19276511"/>
    <s v="19276511"/>
    <s v="HI"/>
    <s v="Circuito 3"/>
    <s v="S"/>
    <n v="10.050000000000001"/>
    <n v="10.050000000000001"/>
    <n v="1089.819"/>
    <n v="3322.7840000000001"/>
    <n v="4412.6030000000001"/>
    <n v="0"/>
    <n v="744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412.6030000000001"/>
    <n v="4.4126029999999998"/>
    <m/>
    <n v="0.83750000000000002"/>
    <n v="0.83750000000000002"/>
    <n v="32.122999999999998"/>
    <n v="0"/>
    <n v="68"/>
    <s v="BASE DE DATOS"/>
  </r>
  <r>
    <s v="19"/>
    <x v="8"/>
    <s v="EOLMAR"/>
    <s v="19276511"/>
    <s v="19276511"/>
    <s v="HI"/>
    <s v="Circuito 1"/>
    <s v="S"/>
    <n v="12.6"/>
    <n v="12.6"/>
    <n v="1183.7940000000001"/>
    <n v="4003.0059999999999"/>
    <n v="5186.8"/>
    <n v="0"/>
    <n v="720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186.8"/>
    <n v="5.1867999999999999"/>
    <m/>
    <n v="1.05"/>
    <n v="1.05"/>
    <n v="32.122999999999998"/>
    <n v="0"/>
    <n v="68"/>
    <s v="BASE DE DATOS"/>
  </r>
  <r>
    <s v="19"/>
    <x v="8"/>
    <s v="EOLMAR"/>
    <s v="19276511"/>
    <s v="19276511"/>
    <s v="HI"/>
    <s v="Circuito 2"/>
    <s v="S"/>
    <n v="9.4499999999999993"/>
    <n v="9.4499999999999993"/>
    <n v="909.399"/>
    <n v="3075.136"/>
    <n v="3984.5349999999999"/>
    <n v="0"/>
    <n v="720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984.5349999999999"/>
    <n v="3.9845349999999997"/>
    <m/>
    <n v="0.78749999999999998"/>
    <n v="0.78749999999999998"/>
    <n v="32.122999999999998"/>
    <n v="0"/>
    <n v="68"/>
    <s v="BASE DE DATOS"/>
  </r>
  <r>
    <s v="19"/>
    <x v="8"/>
    <s v="EOLMAR"/>
    <s v="19276511"/>
    <s v="19276511"/>
    <s v="HI"/>
    <s v="Circuito 3"/>
    <s v="S"/>
    <n v="10.050000000000001"/>
    <n v="10.050000000000001"/>
    <n v="1101.68"/>
    <n v="3725.335"/>
    <n v="4827.0150000000003"/>
    <n v="0"/>
    <n v="720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827.0150000000003"/>
    <n v="4.8270150000000003"/>
    <m/>
    <n v="0.83750000000000002"/>
    <n v="0.83750000000000002"/>
    <n v="32.122999999999998"/>
    <n v="0"/>
    <n v="68"/>
    <s v="BASE DE DATOS"/>
  </r>
  <r>
    <s v="19"/>
    <x v="5"/>
    <s v="EOTHER"/>
    <s v="17337013"/>
    <s v="17337013"/>
    <s v="HI"/>
    <s v="Circuito 1"/>
    <s v="S"/>
    <n v="14.05"/>
    <n v="14.05"/>
    <n v="1359.5920000000001"/>
    <n v="4721.7430000000004"/>
    <n v="6081.335"/>
    <n v="0"/>
    <n v="720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081.335"/>
    <n v="6.0813350000000002"/>
    <m/>
    <n v="1.1708333333333334"/>
    <n v="1.1708333333333334"/>
    <n v="94.807000000000002"/>
    <n v="9.0949470177292824E-13"/>
    <n v="69"/>
    <s v="BASE DE DATOS"/>
  </r>
  <r>
    <s v="19"/>
    <x v="5"/>
    <s v="EOTHER"/>
    <s v="17337013"/>
    <s v="17337013"/>
    <s v="HI"/>
    <s v="Circuito 2"/>
    <s v="S"/>
    <n v="15.75"/>
    <n v="15.75"/>
    <n v="1585.731"/>
    <n v="5507.1030000000001"/>
    <n v="7092.8339999999998"/>
    <n v="0"/>
    <n v="720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092.8339999999998"/>
    <n v="7.0928339999999999"/>
    <m/>
    <n v="1.3125"/>
    <n v="1.3125"/>
    <n v="94.807000000000002"/>
    <n v="0"/>
    <n v="69"/>
    <s v="BASE DE DATOS"/>
  </r>
  <r>
    <s v="19"/>
    <x v="5"/>
    <s v="EOTHER"/>
    <s v="17337013"/>
    <s v="17337013"/>
    <s v="HI"/>
    <s v="Circuito 3"/>
    <s v="S"/>
    <n v="14.05"/>
    <n v="14.05"/>
    <n v="1110.952"/>
    <n v="3858.2359999999999"/>
    <n v="4969.1880000000001"/>
    <n v="0"/>
    <n v="720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969.1880000000001"/>
    <n v="4.9691879999999999"/>
    <m/>
    <n v="1.1708333333333334"/>
    <n v="1.1708333333333334"/>
    <n v="94.807000000000002"/>
    <n v="0"/>
    <n v="69"/>
    <s v="BASE DE DATOS"/>
  </r>
  <r>
    <s v="19"/>
    <x v="5"/>
    <s v="EOTHER"/>
    <s v="17337013"/>
    <s v="17337013"/>
    <s v="HI"/>
    <s v="Circuito 4"/>
    <s v="S"/>
    <n v="12.35"/>
    <n v="12.35"/>
    <n v="1219.4639999999999"/>
    <n v="4235.0889999999999"/>
    <n v="5454.5529999999999"/>
    <n v="0"/>
    <n v="720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454.5529999999999"/>
    <n v="5.4545529999999998"/>
    <m/>
    <n v="1.0291666666666666"/>
    <n v="1.0291666666666666"/>
    <n v="94.807000000000002"/>
    <n v="0"/>
    <n v="69"/>
    <s v="BASE DE DATOS"/>
  </r>
  <r>
    <s v="19"/>
    <x v="5"/>
    <s v="EOTHER"/>
    <s v="17337013"/>
    <s v="17337013"/>
    <s v="HI"/>
    <s v="Circuito 5"/>
    <s v="S"/>
    <n v="15.75"/>
    <n v="15.75"/>
    <n v="1443.7260000000001"/>
    <n v="5013.9319999999998"/>
    <n v="6457.6580000000004"/>
    <n v="0"/>
    <n v="720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457.6580000000004"/>
    <n v="6.4576580000000003"/>
    <m/>
    <n v="1.3125"/>
    <n v="1.3125"/>
    <n v="94.807000000000002"/>
    <n v="-9.0949470177292824E-13"/>
    <n v="69"/>
    <s v="BASE DE DATOS"/>
  </r>
  <r>
    <s v="19"/>
    <x v="5"/>
    <s v="EOTHER"/>
    <s v="17337013"/>
    <s v="17337013"/>
    <s v="HI"/>
    <s v="Circuito 6"/>
    <s v="S"/>
    <n v="15.75"/>
    <n v="15.75"/>
    <n v="1473.691"/>
    <n v="5117.9989999999998"/>
    <n v="6591.69"/>
    <n v="0"/>
    <n v="720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591.69"/>
    <n v="6.5916899999999998"/>
    <m/>
    <n v="1.3125"/>
    <n v="1.3125"/>
    <n v="94.807000000000002"/>
    <n v="0"/>
    <n v="69"/>
    <s v="BASE DE DATOS"/>
  </r>
  <r>
    <s v="19"/>
    <x v="5"/>
    <s v="EOTHER"/>
    <s v="17337013"/>
    <s v="17337013"/>
    <s v="HI"/>
    <s v="Circuito 7"/>
    <s v="S"/>
    <n v="9.4499999999999993"/>
    <n v="9.4499999999999993"/>
    <n v="692.28099999999995"/>
    <n v="2404.2310000000002"/>
    <n v="3096.5120000000002"/>
    <n v="0"/>
    <n v="720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096.5120000000002"/>
    <n v="3.0965120000000002"/>
    <m/>
    <n v="0.78749999999999998"/>
    <n v="0.78749999999999998"/>
    <n v="94.807000000000002"/>
    <n v="0"/>
    <n v="69"/>
    <s v="BASE DE DATOS"/>
  </r>
  <r>
    <s v="19"/>
    <x v="6"/>
    <s v="EOTHER"/>
    <s v="17337013"/>
    <s v="17337013"/>
    <s v="HI"/>
    <s v="Circuito 1"/>
    <s v="S"/>
    <n v="14.05"/>
    <n v="14.05"/>
    <n v="2461.5259999999998"/>
    <n v="4209.0169999999998"/>
    <n v="6670.5429999999997"/>
    <n v="0"/>
    <n v="744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670.5429999999997"/>
    <n v="6.6705429999999994"/>
    <m/>
    <n v="1.1708333333333334"/>
    <n v="1.1708333333333334"/>
    <n v="94.807000000000002"/>
    <n v="0"/>
    <n v="69"/>
    <s v="BASE DE DATOS"/>
  </r>
  <r>
    <s v="19"/>
    <x v="6"/>
    <s v="EOTHER"/>
    <s v="17337013"/>
    <s v="17337013"/>
    <s v="HI"/>
    <s v="Circuito 2"/>
    <s v="S"/>
    <n v="15.75"/>
    <n v="15.75"/>
    <n v="2854.7809999999999"/>
    <n v="4881.4530000000004"/>
    <n v="7736.2340000000004"/>
    <n v="0"/>
    <n v="744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736.2340000000004"/>
    <n v="7.7362340000000005"/>
    <m/>
    <n v="1.3125"/>
    <n v="1.3125"/>
    <n v="94.807000000000002"/>
    <n v="0"/>
    <n v="69"/>
    <s v="BASE DE DATOS"/>
  </r>
  <r>
    <s v="19"/>
    <x v="6"/>
    <s v="EOTHER"/>
    <s v="17337013"/>
    <s v="17337013"/>
    <s v="HI"/>
    <s v="Circuito 3"/>
    <s v="S"/>
    <n v="14.05"/>
    <n v="14.05"/>
    <n v="2002.472"/>
    <n v="3424.0720000000001"/>
    <n v="5426.5439999999999"/>
    <n v="0"/>
    <n v="744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426.5439999999999"/>
    <n v="5.4265439999999998"/>
    <m/>
    <n v="1.1708333333333334"/>
    <n v="1.1708333333333334"/>
    <n v="94.807000000000002"/>
    <n v="0"/>
    <n v="69"/>
    <s v="BASE DE DATOS"/>
  </r>
  <r>
    <s v="19"/>
    <x v="6"/>
    <s v="EOTHER"/>
    <s v="17337013"/>
    <s v="17337013"/>
    <s v="HI"/>
    <s v="Circuito 4"/>
    <s v="S"/>
    <n v="12.35"/>
    <n v="12.35"/>
    <n v="2295.3710000000001"/>
    <n v="3924.9050000000002"/>
    <n v="6220.2759999999998"/>
    <n v="0"/>
    <n v="744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220.2759999999998"/>
    <n v="6.2202760000000001"/>
    <m/>
    <n v="1.0291666666666666"/>
    <n v="1.0291666666666666"/>
    <n v="94.807000000000002"/>
    <n v="0"/>
    <n v="69"/>
    <s v="BASE DE DATOS"/>
  </r>
  <r>
    <s v="19"/>
    <x v="6"/>
    <s v="EOTHER"/>
    <s v="17337013"/>
    <s v="17337013"/>
    <s v="HI"/>
    <s v="Circuito 5"/>
    <s v="S"/>
    <n v="15.75"/>
    <n v="15.75"/>
    <n v="2786.732"/>
    <n v="4765.0950000000003"/>
    <n v="7551.8270000000002"/>
    <n v="0"/>
    <n v="744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551.8270000000002"/>
    <n v="7.5518270000000003"/>
    <m/>
    <n v="1.3125"/>
    <n v="1.3125"/>
    <n v="94.807000000000002"/>
    <n v="0"/>
    <n v="69"/>
    <s v="BASE DE DATOS"/>
  </r>
  <r>
    <s v="19"/>
    <x v="6"/>
    <s v="EOTHER"/>
    <s v="17337013"/>
    <s v="17337013"/>
    <s v="HI"/>
    <s v="Circuito 6"/>
    <s v="S"/>
    <n v="15.75"/>
    <n v="15.75"/>
    <n v="2723.9740000000002"/>
    <n v="4657.7830000000004"/>
    <n v="7381.7569999999996"/>
    <n v="0"/>
    <n v="744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381.7569999999996"/>
    <n v="7.3817569999999995"/>
    <m/>
    <n v="1.3125"/>
    <n v="1.3125"/>
    <n v="94.807000000000002"/>
    <n v="9.0949470177292824E-13"/>
    <n v="69"/>
    <s v="BASE DE DATOS"/>
  </r>
  <r>
    <s v="19"/>
    <x v="6"/>
    <s v="EOTHER"/>
    <s v="17337013"/>
    <s v="17337013"/>
    <s v="HI"/>
    <s v="Circuito 7"/>
    <s v="S"/>
    <n v="9.4499999999999993"/>
    <n v="9.4499999999999993"/>
    <n v="1271.1849999999999"/>
    <n v="2173.6260000000002"/>
    <n v="3444.8110000000001"/>
    <n v="0"/>
    <n v="744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444.8110000000001"/>
    <n v="3.4448110000000001"/>
    <m/>
    <n v="0.78749999999999998"/>
    <n v="0.78749999999999998"/>
    <n v="94.807000000000002"/>
    <n v="0"/>
    <n v="69"/>
    <s v="BASE DE DATOS"/>
  </r>
  <r>
    <s v="19"/>
    <x v="7"/>
    <s v="EOTHER"/>
    <s v="17337013"/>
    <s v="17337013"/>
    <s v="HI"/>
    <s v="Circuito 1"/>
    <s v="S"/>
    <n v="14.05"/>
    <n v="14.05"/>
    <n v="1248.5999999999999"/>
    <n v="3813.605"/>
    <n v="5062.2049999999999"/>
    <n v="0"/>
    <n v="744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062.2049999999999"/>
    <n v="5.0622049999999996"/>
    <m/>
    <n v="1.1708333333333334"/>
    <n v="1.1708333333333334"/>
    <n v="94.807000000000002"/>
    <n v="0"/>
    <n v="69"/>
    <s v="BASE DE DATOS"/>
  </r>
  <r>
    <s v="19"/>
    <x v="7"/>
    <s v="EOTHER"/>
    <s v="17337013"/>
    <s v="17337013"/>
    <s v="HI"/>
    <s v="Circuito 2"/>
    <s v="S"/>
    <n v="15.75"/>
    <n v="15.75"/>
    <n v="1559.6869999999999"/>
    <n v="4763.7579999999998"/>
    <n v="6323.4449999999997"/>
    <n v="0"/>
    <n v="744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323.4449999999997"/>
    <n v="6.3234449999999995"/>
    <m/>
    <n v="1.3125"/>
    <n v="1.3125"/>
    <n v="94.807000000000002"/>
    <n v="0"/>
    <n v="69"/>
    <s v="BASE DE DATOS"/>
  </r>
  <r>
    <s v="19"/>
    <x v="7"/>
    <s v="EOTHER"/>
    <s v="17337013"/>
    <s v="17337013"/>
    <s v="HI"/>
    <s v="Circuito 3"/>
    <s v="S"/>
    <n v="14.05"/>
    <n v="14.05"/>
    <n v="1252.9159999999999"/>
    <n v="3826.788"/>
    <n v="5079.7039999999997"/>
    <n v="0"/>
    <n v="744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079.7039999999997"/>
    <n v="5.0797039999999996"/>
    <m/>
    <n v="1.1708333333333334"/>
    <n v="1.1708333333333334"/>
    <n v="94.807000000000002"/>
    <n v="0"/>
    <n v="69"/>
    <s v="BASE DE DATOS"/>
  </r>
  <r>
    <s v="19"/>
    <x v="7"/>
    <s v="EOTHER"/>
    <s v="17337013"/>
    <s v="17337013"/>
    <s v="HI"/>
    <s v="Circuito 4"/>
    <s v="S"/>
    <n v="12.35"/>
    <n v="12.35"/>
    <n v="1198.162"/>
    <n v="3659.5520000000001"/>
    <n v="4857.7139999999999"/>
    <n v="0"/>
    <n v="744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857.7139999999999"/>
    <n v="4.8577139999999996"/>
    <m/>
    <n v="1.0291666666666666"/>
    <n v="1.0291666666666666"/>
    <n v="94.807000000000002"/>
    <n v="0"/>
    <n v="69"/>
    <s v="BASE DE DATOS"/>
  </r>
  <r>
    <s v="19"/>
    <x v="7"/>
    <s v="EOTHER"/>
    <s v="17337013"/>
    <s v="17337013"/>
    <s v="HI"/>
    <s v="Circuito 5"/>
    <s v="S"/>
    <n v="15.75"/>
    <n v="15.75"/>
    <n v="1555.384"/>
    <n v="4750.6170000000002"/>
    <n v="6306.0010000000002"/>
    <n v="0"/>
    <n v="744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306.0010000000002"/>
    <n v="6.3060010000000002"/>
    <m/>
    <n v="1.3125"/>
    <n v="1.3125"/>
    <n v="94.807000000000002"/>
    <n v="0"/>
    <n v="69"/>
    <s v="BASE DE DATOS"/>
  </r>
  <r>
    <s v="19"/>
    <x v="7"/>
    <s v="EOTHER"/>
    <s v="17337013"/>
    <s v="17337013"/>
    <s v="HI"/>
    <s v="Circuito 6"/>
    <s v="S"/>
    <n v="15.75"/>
    <n v="15.75"/>
    <n v="1487.2460000000001"/>
    <n v="4542.5029999999997"/>
    <n v="6029.7489999999998"/>
    <n v="0"/>
    <n v="744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029.7489999999998"/>
    <n v="6.0297489999999998"/>
    <m/>
    <n v="1.3125"/>
    <n v="1.3125"/>
    <n v="94.807000000000002"/>
    <n v="0"/>
    <n v="69"/>
    <s v="BASE DE DATOS"/>
  </r>
  <r>
    <s v="19"/>
    <x v="7"/>
    <s v="EOTHER"/>
    <s v="17337013"/>
    <s v="17337013"/>
    <s v="HI"/>
    <s v="Circuito 7"/>
    <s v="S"/>
    <n v="9.4499999999999993"/>
    <n v="9.4499999999999993"/>
    <n v="732.15099999999995"/>
    <n v="2236.2130000000002"/>
    <n v="2968.364"/>
    <n v="0"/>
    <n v="744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2968.364"/>
    <n v="2.9683640000000002"/>
    <m/>
    <n v="0.78749999999999998"/>
    <n v="0.78749999999999998"/>
    <n v="94.807000000000002"/>
    <n v="0"/>
    <n v="69"/>
    <s v="BASE DE DATOS"/>
  </r>
  <r>
    <s v="19"/>
    <x v="8"/>
    <s v="EOTHER"/>
    <s v="17337013"/>
    <s v="17337013"/>
    <s v="HI"/>
    <s v="Circuito 1"/>
    <s v="S"/>
    <n v="14.05"/>
    <n v="14.05"/>
    <n v="1337.385"/>
    <n v="4320.0119999999997"/>
    <n v="5657.3969999999999"/>
    <n v="0"/>
    <n v="720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657.3969999999999"/>
    <n v="5.6573969999999996"/>
    <m/>
    <n v="1.1708333333333334"/>
    <n v="1.1708333333333334"/>
    <n v="94.807000000000002"/>
    <n v="0"/>
    <n v="69"/>
    <s v="BASE DE DATOS"/>
  </r>
  <r>
    <s v="19"/>
    <x v="8"/>
    <s v="EOTHER"/>
    <s v="17337013"/>
    <s v="17337013"/>
    <s v="HI"/>
    <s v="Circuito 2"/>
    <s v="S"/>
    <n v="15.75"/>
    <n v="15.75"/>
    <n v="1587.309"/>
    <n v="5127.3149999999996"/>
    <n v="6714.6239999999998"/>
    <n v="0"/>
    <n v="720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714.6239999999998"/>
    <n v="6.7146239999999997"/>
    <m/>
    <n v="1.3125"/>
    <n v="1.3125"/>
    <n v="94.807000000000002"/>
    <n v="0"/>
    <n v="69"/>
    <s v="BASE DE DATOS"/>
  </r>
  <r>
    <s v="19"/>
    <x v="8"/>
    <s v="EOTHER"/>
    <s v="17337013"/>
    <s v="17337013"/>
    <s v="HI"/>
    <s v="Circuito 3"/>
    <s v="S"/>
    <n v="14.05"/>
    <n v="14.05"/>
    <n v="1385.31"/>
    <n v="4474.8159999999998"/>
    <n v="5860.1260000000002"/>
    <n v="0"/>
    <n v="720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860.1260000000002"/>
    <n v="5.8601260000000002"/>
    <m/>
    <n v="1.1708333333333334"/>
    <n v="1.1708333333333334"/>
    <n v="94.807000000000002"/>
    <n v="0"/>
    <n v="69"/>
    <s v="BASE DE DATOS"/>
  </r>
  <r>
    <s v="19"/>
    <x v="8"/>
    <s v="EOTHER"/>
    <s v="17337013"/>
    <s v="17337013"/>
    <s v="HI"/>
    <s v="Circuito 4"/>
    <s v="S"/>
    <n v="12.35"/>
    <n v="12.35"/>
    <n v="1314.7239999999999"/>
    <n v="4246.8130000000001"/>
    <n v="5561.5370000000003"/>
    <n v="0"/>
    <n v="720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561.5370000000003"/>
    <n v="5.5615370000000004"/>
    <m/>
    <n v="1.0291666666666666"/>
    <n v="1.0291666666666666"/>
    <n v="94.807000000000002"/>
    <n v="0"/>
    <n v="69"/>
    <s v="BASE DE DATOS"/>
  </r>
  <r>
    <s v="19"/>
    <x v="8"/>
    <s v="EOTHER"/>
    <s v="17337013"/>
    <s v="17337013"/>
    <s v="HI"/>
    <s v="Circuito 5"/>
    <s v="S"/>
    <n v="15.75"/>
    <n v="15.75"/>
    <n v="1573.299"/>
    <n v="5082.0600000000004"/>
    <n v="6655.3590000000004"/>
    <n v="0"/>
    <n v="720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655.3590000000004"/>
    <n v="6.6553590000000007"/>
    <m/>
    <n v="1.3125"/>
    <n v="1.3125"/>
    <n v="94.807000000000002"/>
    <n v="0"/>
    <n v="69"/>
    <s v="BASE DE DATOS"/>
  </r>
  <r>
    <s v="19"/>
    <x v="8"/>
    <s v="EOTHER"/>
    <s v="17337013"/>
    <s v="17337013"/>
    <s v="HI"/>
    <s v="Circuito 6"/>
    <s v="S"/>
    <n v="15.75"/>
    <n v="15.75"/>
    <n v="1556.587"/>
    <n v="5028.076"/>
    <n v="6584.6629999999996"/>
    <n v="0"/>
    <n v="720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584.6629999999996"/>
    <n v="6.5846629999999999"/>
    <m/>
    <n v="1.3125"/>
    <n v="1.3125"/>
    <n v="94.807000000000002"/>
    <n v="9.0949470177292824E-13"/>
    <n v="69"/>
    <s v="BASE DE DATOS"/>
  </r>
  <r>
    <s v="19"/>
    <x v="8"/>
    <s v="EOTHER"/>
    <s v="17337013"/>
    <s v="17337013"/>
    <s v="HI"/>
    <s v="Circuito 7"/>
    <s v="S"/>
    <n v="9.4499999999999993"/>
    <n v="9.4499999999999993"/>
    <n v="750.52099999999996"/>
    <n v="2424.326"/>
    <n v="3174.8470000000002"/>
    <n v="0"/>
    <n v="720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174.8470000000002"/>
    <n v="3.1748470000000002"/>
    <m/>
    <n v="0.78749999999999998"/>
    <n v="0.78749999999999998"/>
    <n v="94.807000000000002"/>
    <n v="-4.5474735088646412E-13"/>
    <n v="69"/>
    <s v="BASE DE DATOS"/>
  </r>
  <r>
    <s v="19"/>
    <x v="7"/>
    <s v="ORAENP"/>
    <s v="11014393"/>
    <s v="11014393"/>
    <s v="HI"/>
    <s v="1"/>
    <s v="S"/>
    <n v="41.097000000000001"/>
    <n v="44.219000000000001"/>
    <n v="2742.058"/>
    <n v="14374.514999999999"/>
    <n v="17116.573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7116.573"/>
    <n v="17.116572999999999"/>
    <m/>
    <n v="3.42475"/>
    <n v="3.6849166666666666"/>
    <n v="265.565"/>
    <n v="0"/>
    <n v="66"/>
    <s v="BASE DE DATOS"/>
  </r>
  <r>
    <s v="19"/>
    <x v="7"/>
    <s v="ORAENP"/>
    <s v="11014393"/>
    <s v="11014393"/>
    <s v="HI"/>
    <s v="2"/>
    <s v="S"/>
    <n v="41.097000000000001"/>
    <n v="44.552999999999997"/>
    <n v="3364.5439999999999"/>
    <n v="17728.606"/>
    <n v="21093.15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1093.15"/>
    <n v="21.093150000000001"/>
    <m/>
    <n v="3.42475"/>
    <n v="3.7127499999999998"/>
    <n v="265.565"/>
    <n v="0"/>
    <n v="66"/>
    <s v="BASE DE DATOS"/>
  </r>
  <r>
    <s v="19"/>
    <x v="7"/>
    <s v="ORAENP"/>
    <s v="11014393"/>
    <s v="11014393"/>
    <s v="HI"/>
    <s v="3"/>
    <s v="S"/>
    <n v="41.097000000000001"/>
    <n v="43.765000000000001"/>
    <n v="838.69200000000001"/>
    <n v="4979.5889999999999"/>
    <n v="5818.2809999999999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5818.2809999999999"/>
    <n v="5.8182809999999998"/>
    <m/>
    <n v="3.42475"/>
    <n v="3.6470833333333332"/>
    <n v="265.565"/>
    <n v="0"/>
    <n v="66"/>
    <s v="BASE DE DATOS"/>
  </r>
  <r>
    <s v="19"/>
    <x v="7"/>
    <s v="ORAENP"/>
    <s v="11014393"/>
    <s v="11014393"/>
    <s v="HI"/>
    <s v="4"/>
    <s v="S"/>
    <n v="41.097000000000001"/>
    <n v="44.12"/>
    <n v="634.76199999999994"/>
    <n v="2518.3939999999998"/>
    <n v="3153.1559999999999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153.1559999999999"/>
    <n v="3.1531560000000001"/>
    <m/>
    <n v="3.42475"/>
    <n v="3.6766666666666663"/>
    <n v="265.565"/>
    <n v="0"/>
    <n v="66"/>
    <s v="BASE DE DATOS"/>
  </r>
  <r>
    <s v="19"/>
    <x v="7"/>
    <s v="ORAENP"/>
    <s v="11014393"/>
    <s v="11014393"/>
    <s v="HI"/>
    <s v="5"/>
    <s v="S"/>
    <n v="41.097000000000001"/>
    <n v="44.686999999999998"/>
    <n v="0"/>
    <n v="0"/>
    <n v="0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0"/>
    <n v="0"/>
    <m/>
    <n v="3.42475"/>
    <n v="3.7239166666666663"/>
    <n v="265.565"/>
    <n v="0"/>
    <n v="66"/>
    <s v="BASE DE DATOS"/>
  </r>
  <r>
    <s v="19"/>
    <x v="7"/>
    <s v="ORAENP"/>
    <s v="11014393"/>
    <s v="11014393"/>
    <s v="HI"/>
    <s v="6"/>
    <s v="S"/>
    <n v="41.097000000000001"/>
    <n v="44.220999999999997"/>
    <n v="2380.3200000000002"/>
    <n v="10919.373"/>
    <n v="13299.692999999999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299.692999999999"/>
    <n v="13.299693"/>
    <m/>
    <n v="3.42475"/>
    <n v="3.685083333333333"/>
    <n v="265.565"/>
    <n v="0"/>
    <n v="66"/>
    <s v="BASE DE DATOS"/>
  </r>
  <r>
    <s v="19"/>
    <x v="7"/>
    <s v="ORAENP"/>
    <s v="11014593"/>
    <s v="11014593"/>
    <s v="HI"/>
    <s v="1"/>
    <s v="S"/>
    <n v="30.010999999999999"/>
    <n v="31.593"/>
    <n v="1159.577"/>
    <n v="2206.5039999999999"/>
    <n v="3366.0810000000001"/>
    <n v="0"/>
    <n v="223.95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3366.0810000000001"/>
    <n v="3.3660810000000003"/>
    <m/>
    <n v="2.5009166666666665"/>
    <n v="2.6327500000000001"/>
    <n v="265.565"/>
    <n v="0"/>
    <n v="66"/>
    <s v="BASE DE DATOS"/>
  </r>
  <r>
    <s v="19"/>
    <x v="7"/>
    <s v="ORAENP"/>
    <s v="11014593"/>
    <s v="11014593"/>
    <s v="HI"/>
    <s v="2"/>
    <s v="S"/>
    <n v="30.010999999999999"/>
    <n v="31.472000000000001"/>
    <n v="1730.6949999999999"/>
    <n v="4929.1629999999996"/>
    <n v="6659.8580000000002"/>
    <n v="0"/>
    <n v="511.83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6659.8580000000002"/>
    <n v="6.6598579999999998"/>
    <m/>
    <n v="2.5009166666666665"/>
    <n v="2.6226666666666669"/>
    <n v="265.565"/>
    <n v="-9.0949470177292824E-13"/>
    <n v="66"/>
    <s v="BASE DE DATOS"/>
  </r>
  <r>
    <s v="19"/>
    <x v="7"/>
    <s v="ORAENP"/>
    <s v="11014593"/>
    <s v="11014593"/>
    <s v="HI"/>
    <s v="3"/>
    <s v="S"/>
    <n v="30.010999999999999"/>
    <n v="31.466999999999999"/>
    <n v="501.66500000000002"/>
    <n v="655.80799999999999"/>
    <n v="1157.473"/>
    <n v="171.17"/>
    <n v="83.58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157.473"/>
    <n v="1.157473"/>
    <m/>
    <n v="2.5009166666666665"/>
    <n v="2.6222499999999997"/>
    <n v="265.565"/>
    <n v="0"/>
    <n v="66"/>
    <s v="BASE DE DATOS"/>
  </r>
  <r>
    <s v="19"/>
    <x v="7"/>
    <s v="ORAENP"/>
    <s v="11014593"/>
    <s v="11014593"/>
    <s v="HI"/>
    <s v="4"/>
    <s v="S"/>
    <n v="9.6959999999999997"/>
    <n v="9.9830000000000005"/>
    <n v="1058.769"/>
    <n v="5241.3779999999997"/>
    <n v="6300.1469999999999"/>
    <n v="0"/>
    <n v="744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300.1469999999999"/>
    <n v="6.3001469999999999"/>
    <m/>
    <n v="0.80799999999999994"/>
    <n v="0.83191666666666675"/>
    <n v="265.565"/>
    <n v="0"/>
    <n v="66"/>
    <s v="BASE DE DATOS"/>
  </r>
  <r>
    <s v="19"/>
    <x v="7"/>
    <s v="ORAENP"/>
    <s v="18166008"/>
    <s v="18166008"/>
    <s v="HI"/>
    <s v="1"/>
    <s v="S"/>
    <n v="5.15"/>
    <n v="5.7110000000000003"/>
    <n v="269.72399999999999"/>
    <n v="639.78899999999999"/>
    <n v="909.51300000000003"/>
    <n v="0"/>
    <n v="658.2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909.51300000000003"/>
    <n v="0.90951300000000002"/>
    <m/>
    <n v="0.4291666666666667"/>
    <n v="0.47591666666666671"/>
    <n v="5.7110000000000003"/>
    <n v="-1.1368683772161603E-13"/>
    <n v="66"/>
    <s v="BASE DE DATOS"/>
  </r>
  <r>
    <s v="19"/>
    <x v="8"/>
    <s v="ORAENP"/>
    <s v="11014393"/>
    <s v="11014393"/>
    <s v="HI"/>
    <s v="1"/>
    <s v="S"/>
    <n v="41.097000000000001"/>
    <n v="44.219000000000001"/>
    <n v="2267.2170000000001"/>
    <n v="11231.713"/>
    <n v="13498.93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498.93"/>
    <n v="13.49893"/>
    <m/>
    <n v="3.42475"/>
    <n v="3.6849166666666666"/>
    <n v="265.565"/>
    <n v="0"/>
    <n v="66"/>
    <s v="BASE DE DATOS"/>
  </r>
  <r>
    <s v="19"/>
    <x v="8"/>
    <s v="ORAENP"/>
    <s v="11014393"/>
    <s v="11014393"/>
    <s v="HI"/>
    <s v="2"/>
    <s v="S"/>
    <n v="41.097000000000001"/>
    <n v="44.552999999999997"/>
    <n v="2206.9899999999998"/>
    <n v="10870.300999999999"/>
    <n v="13077.290999999999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077.290999999999"/>
    <n v="13.077290999999999"/>
    <m/>
    <n v="3.42475"/>
    <n v="3.7127499999999998"/>
    <n v="265.565"/>
    <n v="0"/>
    <n v="66"/>
    <s v="BASE DE DATOS"/>
  </r>
  <r>
    <s v="19"/>
    <x v="8"/>
    <s v="ORAENP"/>
    <s v="11014393"/>
    <s v="11014393"/>
    <s v="HI"/>
    <s v="3"/>
    <s v="S"/>
    <n v="41.097000000000001"/>
    <n v="43.765000000000001"/>
    <n v="365.19200000000001"/>
    <n v="2342.6799999999998"/>
    <n v="2707.8719999999998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707.8719999999998"/>
    <n v="2.7078720000000001"/>
    <m/>
    <n v="3.42475"/>
    <n v="3.6470833333333332"/>
    <n v="265.565"/>
    <n v="0"/>
    <n v="66"/>
    <s v="BASE DE DATOS"/>
  </r>
  <r>
    <s v="19"/>
    <x v="8"/>
    <s v="ORAENP"/>
    <s v="11014393"/>
    <s v="11014393"/>
    <s v="HI"/>
    <s v="4"/>
    <s v="S"/>
    <n v="41.097000000000001"/>
    <n v="44.12"/>
    <n v="1471.2460000000001"/>
    <n v="7891.8149999999996"/>
    <n v="9363.0609999999997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9363.0609999999997"/>
    <n v="9.3630610000000001"/>
    <m/>
    <n v="3.42475"/>
    <n v="3.6766666666666663"/>
    <n v="265.565"/>
    <n v="0"/>
    <n v="66"/>
    <s v="BASE DE DATOS"/>
  </r>
  <r>
    <s v="19"/>
    <x v="8"/>
    <s v="ORAENP"/>
    <s v="11014393"/>
    <s v="11014393"/>
    <s v="HI"/>
    <s v="5"/>
    <s v="S"/>
    <n v="41.097000000000001"/>
    <n v="44.686999999999998"/>
    <n v="2858.8380000000002"/>
    <n v="12461.581"/>
    <n v="15320.419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5320.419"/>
    <n v="15.320418999999999"/>
    <m/>
    <n v="3.42475"/>
    <n v="3.7239166666666663"/>
    <n v="265.565"/>
    <n v="0"/>
    <n v="66"/>
    <s v="BASE DE DATOS"/>
  </r>
  <r>
    <s v="19"/>
    <x v="8"/>
    <s v="ORAENP"/>
    <s v="11014393"/>
    <s v="11014393"/>
    <s v="HI"/>
    <s v="6"/>
    <s v="S"/>
    <n v="41.097000000000001"/>
    <n v="44.220999999999997"/>
    <n v="2320.6149999999998"/>
    <n v="11322.981"/>
    <n v="13643.596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643.596"/>
    <n v="13.643595999999999"/>
    <m/>
    <n v="3.42475"/>
    <n v="3.685083333333333"/>
    <n v="265.565"/>
    <n v="0"/>
    <n v="66"/>
    <s v="BASE DE DATOS"/>
  </r>
  <r>
    <s v="19"/>
    <x v="8"/>
    <s v="ORAENP"/>
    <s v="11014593"/>
    <s v="11014593"/>
    <s v="HI"/>
    <s v="1"/>
    <s v="S"/>
    <n v="30.010999999999999"/>
    <n v="31.593"/>
    <n v="187.876"/>
    <n v="179.965"/>
    <n v="367.84100000000001"/>
    <n v="0"/>
    <n v="22.85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367.84100000000001"/>
    <n v="0.36784100000000003"/>
    <m/>
    <n v="2.5009166666666665"/>
    <n v="2.6327500000000001"/>
    <n v="265.565"/>
    <n v="0"/>
    <n v="66"/>
    <s v="BASE DE DATOS"/>
  </r>
  <r>
    <s v="19"/>
    <x v="8"/>
    <s v="ORAENP"/>
    <s v="11014593"/>
    <s v="11014593"/>
    <s v="HI"/>
    <s v="2"/>
    <s v="S"/>
    <n v="30.010999999999999"/>
    <n v="31.472000000000001"/>
    <n v="1423.4380000000001"/>
    <n v="4505.8609999999999"/>
    <n v="5929.299"/>
    <n v="0"/>
    <n v="423.9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5929.299"/>
    <n v="5.9292990000000003"/>
    <m/>
    <n v="2.5009166666666665"/>
    <n v="2.6226666666666669"/>
    <n v="265.565"/>
    <n v="0"/>
    <n v="66"/>
    <s v="BASE DE DATOS"/>
  </r>
  <r>
    <s v="19"/>
    <x v="8"/>
    <s v="ORAENP"/>
    <s v="11014593"/>
    <s v="11014593"/>
    <s v="HI"/>
    <s v="3"/>
    <s v="S"/>
    <n v="30.010999999999999"/>
    <n v="31.466999999999999"/>
    <n v="1552.155"/>
    <n v="2261.768"/>
    <n v="3813.9229999999998"/>
    <n v="304.77999999999997"/>
    <n v="224.98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3813.9229999999998"/>
    <n v="3.813923"/>
    <m/>
    <n v="2.5009166666666665"/>
    <n v="2.6222499999999997"/>
    <n v="265.565"/>
    <n v="0"/>
    <n v="66"/>
    <s v="BASE DE DATOS"/>
  </r>
  <r>
    <s v="19"/>
    <x v="8"/>
    <s v="ORAENP"/>
    <s v="11014593"/>
    <s v="11014593"/>
    <s v="HI"/>
    <s v="4"/>
    <s v="S"/>
    <n v="9.6959999999999997"/>
    <n v="9.9830000000000005"/>
    <n v="592.29499999999996"/>
    <n v="2923.25"/>
    <n v="3515.5450000000001"/>
    <n v="0"/>
    <n v="415.22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515.5450000000001"/>
    <n v="3.5155449999999999"/>
    <m/>
    <n v="0.80799999999999994"/>
    <n v="0.83191666666666675"/>
    <n v="265.565"/>
    <n v="0"/>
    <n v="66"/>
    <s v="BASE DE DATOS"/>
  </r>
  <r>
    <s v="19"/>
    <x v="8"/>
    <s v="ORAENP"/>
    <s v="18166008"/>
    <s v="18166008"/>
    <s v="HI"/>
    <s v="1"/>
    <s v="S"/>
    <n v="5.15"/>
    <n v="5.7110000000000003"/>
    <n v="212.999"/>
    <n v="405.87"/>
    <n v="618.86900000000003"/>
    <n v="0"/>
    <n v="446.13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18.86900000000003"/>
    <n v="0.618869"/>
    <m/>
    <n v="0.4291666666666667"/>
    <n v="0.47591666666666671"/>
    <n v="5.7110000000000003"/>
    <n v="0"/>
    <n v="66"/>
    <s v="BASE DE DATOS"/>
  </r>
  <r>
    <s v="19"/>
    <x v="4"/>
    <s v="EANDES"/>
    <s v="G1230715"/>
    <s v="G1230715"/>
    <s v="HI"/>
    <s v="G1"/>
    <s v="S"/>
    <n v="86.24"/>
    <n v="86.24"/>
    <n v="5453.6040000000003"/>
    <n v="19745.431"/>
    <n v="25199.035"/>
    <n v="0"/>
    <n v="579.6"/>
    <n v="164.4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25199.035"/>
    <n v="25.199034999999999"/>
    <m/>
    <n v="7.1866666666666665"/>
    <n v="7.1866666666666665"/>
    <n v="174.946"/>
    <n v="0"/>
    <n v="79"/>
    <s v="BASE DE DATOS"/>
  </r>
  <r>
    <s v="19"/>
    <x v="4"/>
    <s v="EANDES"/>
    <s v="G1230715"/>
    <s v="G1230715"/>
    <s v="HI"/>
    <s v="G2"/>
    <s v="S"/>
    <n v="85.44"/>
    <n v="85.44"/>
    <n v="8021.0749999999998"/>
    <n v="32838.197999999997"/>
    <n v="40859.273000000001"/>
    <n v="0"/>
    <n v="731.52"/>
    <n v="12.48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0859.273000000001"/>
    <n v="40.859273000000002"/>
    <m/>
    <n v="7.12"/>
    <n v="7.12"/>
    <n v="174.946"/>
    <n v="-7.2759576141834259E-12"/>
    <n v="79"/>
    <s v="BASE DE DATOS"/>
  </r>
  <r>
    <s v="19"/>
    <x v="4"/>
    <s v="EANDES"/>
    <s v="PP104093"/>
    <s v="PP104093"/>
    <s v="HI"/>
    <s v="G1"/>
    <s v="S"/>
    <n v="22.065000000000001"/>
    <n v="22.065000000000001"/>
    <n v="2457.5929999999998"/>
    <n v="10736.297"/>
    <n v="13193.89"/>
    <n v="0"/>
    <n v="674.64"/>
    <n v="69.36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193.89"/>
    <n v="13.19389"/>
    <m/>
    <n v="1.8387500000000001"/>
    <n v="1.8387500000000001"/>
    <n v="110.151"/>
    <n v="0"/>
    <n v="79"/>
    <s v="BASE DE DATOS"/>
  </r>
  <r>
    <s v="19"/>
    <x v="4"/>
    <s v="EANDES"/>
    <s v="PP104093"/>
    <s v="PP104093"/>
    <s v="HI"/>
    <s v="G2"/>
    <s v="S"/>
    <n v="23.23"/>
    <n v="23.23"/>
    <n v="2577.9749999999999"/>
    <n v="11153.183000000001"/>
    <n v="13731.157999999999"/>
    <n v="0"/>
    <n v="696.24"/>
    <n v="47.76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731.157999999999"/>
    <n v="13.731157999999999"/>
    <m/>
    <n v="1.9358333333333333"/>
    <n v="1.9358333333333333"/>
    <n v="110.151"/>
    <n v="1.8189894035458565E-12"/>
    <n v="79"/>
    <s v="BASE DE DATOS"/>
  </r>
  <r>
    <s v="19"/>
    <x v="4"/>
    <s v="EANDES"/>
    <s v="PP104093"/>
    <s v="PP104093"/>
    <s v="HI"/>
    <s v="G3"/>
    <s v="S"/>
    <n v="23.155000000000001"/>
    <n v="23.155000000000001"/>
    <n v="2766.4050000000002"/>
    <n v="12611.968000000001"/>
    <n v="15378.373"/>
    <n v="0"/>
    <n v="744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378.373"/>
    <n v="15.378373"/>
    <m/>
    <n v="1.9295833333333334"/>
    <n v="1.9295833333333334"/>
    <n v="110.151"/>
    <n v="1.8189894035458565E-12"/>
    <n v="79"/>
    <s v="BASE DE DATOS"/>
  </r>
  <r>
    <s v="19"/>
    <x v="4"/>
    <s v="EANDES"/>
    <s v="PP104093"/>
    <s v="PP104093"/>
    <s v="HI"/>
    <s v="G4"/>
    <s v="S"/>
    <n v="22.66"/>
    <n v="22.66"/>
    <n v="2738.8780000000002"/>
    <n v="12544.048000000001"/>
    <n v="15282.925999999999"/>
    <n v="0"/>
    <n v="744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282.925999999999"/>
    <n v="15.282926"/>
    <m/>
    <n v="1.8883333333333334"/>
    <n v="1.8883333333333334"/>
    <n v="110.151"/>
    <n v="1.8189894035458565E-12"/>
    <n v="79"/>
    <s v="BASE DE DATOS"/>
  </r>
  <r>
    <s v="19"/>
    <x v="4"/>
    <s v="EANDES"/>
    <s v="PP104093"/>
    <s v="PP104093"/>
    <s v="HI"/>
    <s v="G5"/>
    <s v="S"/>
    <n v="22.576000000000001"/>
    <n v="22.576000000000001"/>
    <n v="2751.268"/>
    <n v="12620.554"/>
    <n v="15371.822"/>
    <n v="0"/>
    <n v="744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371.822"/>
    <n v="15.371822"/>
    <m/>
    <n v="1.8813333333333333"/>
    <n v="1.8813333333333333"/>
    <n v="110.151"/>
    <n v="0"/>
    <n v="79"/>
    <s v="BASE DE DATOS"/>
  </r>
  <r>
    <s v="19"/>
    <x v="4"/>
    <s v="EANDES"/>
    <s v="PP101093"/>
    <s v="PP101093"/>
    <s v="HI"/>
    <s v="G1"/>
    <s v="S"/>
    <n v="13.6"/>
    <n v="12.082000000000001"/>
    <n v="0"/>
    <n v="0"/>
    <n v="0"/>
    <n v="0"/>
    <n v="0"/>
    <n v="744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0"/>
    <n v="0"/>
    <m/>
    <n v="1.1333333333333333"/>
    <n v="1.0068333333333335"/>
    <n v="46.790999999999997"/>
    <n v="0"/>
    <n v="79"/>
    <s v="BASE DE DATOS"/>
  </r>
  <r>
    <s v="19"/>
    <x v="4"/>
    <s v="EANDES"/>
    <s v="PP101093"/>
    <s v="PP101093"/>
    <s v="HI"/>
    <s v="G2"/>
    <s v="S"/>
    <n v="13.6"/>
    <n v="12.779"/>
    <n v="1288.1469999999999"/>
    <n v="5688.058"/>
    <n v="6976.2049999999999"/>
    <n v="0"/>
    <n v="729.6"/>
    <n v="14.4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976.2049999999999"/>
    <n v="6.9762050000000002"/>
    <m/>
    <n v="1.1333333333333333"/>
    <n v="1.0649166666666667"/>
    <n v="46.790999999999997"/>
    <n v="0"/>
    <n v="79"/>
    <s v="BASE DE DATOS"/>
  </r>
  <r>
    <s v="19"/>
    <x v="4"/>
    <s v="EANDES"/>
    <s v="PP101093"/>
    <s v="PP101093"/>
    <s v="HI"/>
    <s v="G3"/>
    <s v="S"/>
    <n v="13.6"/>
    <n v="11.234"/>
    <n v="1186.242"/>
    <n v="5269.4480000000003"/>
    <n v="6455.69"/>
    <n v="0"/>
    <n v="737.04"/>
    <n v="6.96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455.69"/>
    <n v="6.4556899999999997"/>
    <m/>
    <n v="1.1333333333333333"/>
    <n v="0.9361666666666667"/>
    <n v="46.790999999999997"/>
    <n v="9.0949470177292824E-13"/>
    <n v="79"/>
    <s v="BASE DE DATOS"/>
  </r>
  <r>
    <s v="19"/>
    <x v="4"/>
    <s v="EANDES"/>
    <s v="PP101093"/>
    <s v="PP101093"/>
    <s v="HI"/>
    <s v="G4"/>
    <s v="S"/>
    <n v="13.6"/>
    <n v="11.926"/>
    <n v="1278.979"/>
    <n v="5613.0039999999999"/>
    <n v="6891.9830000000002"/>
    <n v="0"/>
    <n v="722.88"/>
    <n v="21.12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891.9830000000002"/>
    <n v="6.8919829999999997"/>
    <m/>
    <n v="1.1333333333333333"/>
    <n v="0.99383333333333335"/>
    <n v="46.790999999999997"/>
    <n v="0"/>
    <n v="79"/>
    <s v="BASE DE DATOS"/>
  </r>
  <r>
    <s v="19"/>
    <x v="4"/>
    <s v="EANDES"/>
    <s v="PP102093"/>
    <s v="PP102093"/>
    <s v="HI"/>
    <s v="G1"/>
    <s v="S"/>
    <n v="3"/>
    <n v="3.1429999999999998"/>
    <n v="326.63"/>
    <n v="1427.3040000000001"/>
    <n v="1753.934"/>
    <n v="0"/>
    <n v="632.4"/>
    <n v="111.6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753.934"/>
    <n v="1.7539339999999999"/>
    <m/>
    <n v="0.25"/>
    <n v="0.26191666666666663"/>
    <n v="9.3279999999999994"/>
    <n v="2.2737367544323206E-13"/>
    <n v="79"/>
    <s v="BASE DE DATOS"/>
  </r>
  <r>
    <s v="19"/>
    <x v="4"/>
    <s v="EANDES"/>
    <s v="PP102093"/>
    <s v="PP102093"/>
    <s v="HI"/>
    <s v="G2"/>
    <s v="S"/>
    <n v="3"/>
    <n v="3.165"/>
    <n v="302.18700000000001"/>
    <n v="1339.921"/>
    <n v="1642.1079999999999"/>
    <n v="0"/>
    <n v="671.04"/>
    <n v="72.959999999999994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642.1079999999999"/>
    <n v="1.6421079999999999"/>
    <m/>
    <n v="0.25"/>
    <n v="0.26374999999999998"/>
    <n v="9.3279999999999994"/>
    <n v="2.2737367544323206E-13"/>
    <n v="79"/>
    <s v="BASE DE DATOS"/>
  </r>
  <r>
    <s v="19"/>
    <x v="4"/>
    <s v="EANDES"/>
    <s v="PP102093"/>
    <s v="PP102093"/>
    <s v="HI"/>
    <s v="G3"/>
    <s v="S"/>
    <n v="3"/>
    <n v="3.1720000000000002"/>
    <n v="328.77199999999999"/>
    <n v="1465.3579999999999"/>
    <n v="1794.13"/>
    <n v="0"/>
    <n v="669.12"/>
    <n v="74.88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794.13"/>
    <n v="1.79413"/>
    <m/>
    <n v="0.25"/>
    <n v="0.26433333333333336"/>
    <n v="9.3279999999999994"/>
    <n v="-2.2737367544323206E-13"/>
    <n v="79"/>
    <s v="BASE DE DATOS"/>
  </r>
  <r>
    <s v="19"/>
    <x v="4"/>
    <s v="EANDES"/>
    <s v="PP103093"/>
    <s v="PP103093"/>
    <s v="HI"/>
    <s v="G1"/>
    <s v="S"/>
    <n v="3"/>
    <n v="3.1859999999999999"/>
    <n v="241.31899999999999"/>
    <n v="1123.2159999999999"/>
    <n v="1364.5350000000001"/>
    <n v="0"/>
    <n v="744"/>
    <n v="0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364.5350000000001"/>
    <n v="1.3645350000000001"/>
    <m/>
    <n v="0.25"/>
    <n v="0.26550000000000001"/>
    <n v="9.7110000000000003"/>
    <n v="-2.2737367544323206E-13"/>
    <n v="79"/>
    <s v="BASE DE DATOS"/>
  </r>
  <r>
    <s v="19"/>
    <x v="4"/>
    <s v="EANDES"/>
    <s v="PP103093"/>
    <s v="PP103093"/>
    <s v="HI"/>
    <s v="G2"/>
    <s v="S"/>
    <n v="3"/>
    <n v="3.31"/>
    <n v="0"/>
    <n v="0"/>
    <n v="0"/>
    <n v="0"/>
    <n v="0"/>
    <n v="744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0"/>
    <n v="0"/>
    <m/>
    <n v="0.25"/>
    <n v="0.27583333333333332"/>
    <n v="9.7110000000000003"/>
    <n v="0"/>
    <n v="79"/>
    <s v="BASE DE DATOS"/>
  </r>
  <r>
    <s v="19"/>
    <x v="4"/>
    <s v="EANDES"/>
    <s v="PP103093"/>
    <s v="PP103093"/>
    <s v="HI"/>
    <s v="G3"/>
    <s v="S"/>
    <n v="3"/>
    <n v="3.1539999999999999"/>
    <n v="150.446"/>
    <n v="640.04"/>
    <n v="790.48599999999999"/>
    <n v="0"/>
    <n v="420.48"/>
    <n v="323.52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790.48599999999999"/>
    <n v="0.79048600000000002"/>
    <m/>
    <n v="0.25"/>
    <n v="0.26283333333333331"/>
    <n v="9.7110000000000003"/>
    <n v="0"/>
    <n v="79"/>
    <s v="BASE DE DATOS"/>
  </r>
  <r>
    <s v="19"/>
    <x v="4"/>
    <s v="EANDES"/>
    <s v="11014493"/>
    <s v="11014493"/>
    <s v="HI"/>
    <s v="1"/>
    <s v="S"/>
    <n v="19.8"/>
    <n v="21.434999999999999"/>
    <n v="2171.4209999999998"/>
    <n v="10003.52"/>
    <n v="12174.941000000001"/>
    <n v="0"/>
    <n v="692.4"/>
    <n v="51.6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2174.941000000001"/>
    <n v="12.174941"/>
    <m/>
    <n v="1.6500000000000001"/>
    <n v="1.7862499999999999"/>
    <n v="46.430999999999997"/>
    <n v="0"/>
    <n v="79"/>
    <s v="BASE DE DATOS"/>
  </r>
  <r>
    <s v="19"/>
    <x v="4"/>
    <s v="EANDES"/>
    <s v="11014493"/>
    <s v="11014493"/>
    <s v="HI"/>
    <s v="2"/>
    <s v="S"/>
    <n v="19.8"/>
    <n v="21.678999999999998"/>
    <n v="2519.6010000000001"/>
    <n v="12100.019"/>
    <n v="14619.62"/>
    <n v="0"/>
    <n v="744"/>
    <n v="0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4619.62"/>
    <n v="14.619620000000001"/>
    <m/>
    <n v="1.6500000000000001"/>
    <n v="1.8065833333333332"/>
    <n v="46.430999999999997"/>
    <n v="0"/>
    <n v="79"/>
    <s v="BASE DE DATOS"/>
  </r>
  <r>
    <s v="19"/>
    <x v="4"/>
    <s v="EANDES"/>
    <s v="11051295"/>
    <s v="11051295"/>
    <s v="HI"/>
    <s v="1"/>
    <s v="S"/>
    <n v="17"/>
    <n v="19.074000000000002"/>
    <n v="1224.0999999999999"/>
    <n v="5353.9690000000001"/>
    <n v="6578.0690000000004"/>
    <n v="0"/>
    <n v="592.79999999999995"/>
    <n v="151.19999999999999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6578.0690000000004"/>
    <n v="6.5780690000000002"/>
    <m/>
    <n v="1.4166666666666667"/>
    <n v="1.5895000000000001"/>
    <n v="35.133000000000003"/>
    <n v="-9.0949470177292824E-13"/>
    <n v="79"/>
    <s v="BASE DE DATOS"/>
  </r>
  <r>
    <s v="19"/>
    <x v="4"/>
    <s v="EANDES"/>
    <s v="11051295"/>
    <s v="11051295"/>
    <s v="HI"/>
    <s v="2"/>
    <s v="S"/>
    <n v="17"/>
    <n v="19.074000000000002"/>
    <n v="1218.2819999999999"/>
    <n v="6380.4409999999998"/>
    <n v="7598.723"/>
    <n v="0"/>
    <n v="538.55999999999995"/>
    <n v="205.44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7598.723"/>
    <n v="7.5987229999999997"/>
    <m/>
    <n v="1.4166666666666667"/>
    <n v="1.5895000000000001"/>
    <n v="35.133000000000003"/>
    <n v="0"/>
    <n v="79"/>
    <s v="BASE DE DATOS"/>
  </r>
  <r>
    <s v="19"/>
    <x v="4"/>
    <s v="EANDES"/>
    <s v="41097499"/>
    <s v="41097499"/>
    <s v="HI"/>
    <s v="Pelton"/>
    <s v="S"/>
    <n v="0.28799999999999998"/>
    <n v="0.186"/>
    <n v="14.468999999999999"/>
    <n v="60.088999999999999"/>
    <n v="74.558000000000007"/>
    <n v="0"/>
    <n v="345.6"/>
    <n v="398.4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74.558000000000007"/>
    <n v="7.4558000000000013E-2"/>
    <m/>
    <n v="2.3999999999999997E-2"/>
    <n v="1.55E-2"/>
    <n v="0.22"/>
    <n v="-1.4210854715202004E-14"/>
    <n v="79"/>
    <s v="BASE DE DATOS"/>
  </r>
  <r>
    <s v="19"/>
    <x v="4"/>
    <s v="EANDES"/>
    <s v="31020193"/>
    <s v="31020193"/>
    <s v="HI"/>
    <s v="Pelton"/>
    <s v="S"/>
    <n v="3.68"/>
    <n v="1.9330000000000001"/>
    <n v="441.20800000000003"/>
    <n v="2073.8589999999999"/>
    <n v="2515.067"/>
    <n v="0"/>
    <n v="741.12"/>
    <n v="2.88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2515.067"/>
    <n v="2.5150670000000002"/>
    <m/>
    <n v="0.3066666666666667"/>
    <n v="0.16108333333333333"/>
    <n v="3.8879999999999999"/>
    <n v="0"/>
    <n v="79"/>
    <s v="BASE DE DATOS"/>
  </r>
  <r>
    <s v="19"/>
    <x v="4"/>
    <s v="EANDES"/>
    <s v="33016493"/>
    <s v="33016493"/>
    <s v="HI"/>
    <s v="Francis"/>
    <s v="S"/>
    <n v="0.624"/>
    <n v="0.57999999999999996"/>
    <n v="58.295999999999999"/>
    <n v="275.95499999999998"/>
    <n v="334.25099999999998"/>
    <n v="0"/>
    <n v="744"/>
    <n v="0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34.25099999999998"/>
    <n v="0.33425099999999996"/>
    <m/>
    <n v="5.1999999999999998E-2"/>
    <n v="4.8333333333333332E-2"/>
    <n v="0.56599999999999995"/>
    <n v="0"/>
    <n v="79"/>
    <s v="BASE DE DATOS"/>
  </r>
  <r>
    <s v="19"/>
    <x v="4"/>
    <s v="EANDES"/>
    <s v="41097599"/>
    <s v="41097599"/>
    <s v="HI"/>
    <s v="Francis"/>
    <s v="S"/>
    <n v="0.52400000000000002"/>
    <n v="0.42199999999999999"/>
    <n v="44.377000000000002"/>
    <n v="211.208"/>
    <n v="255.58500000000001"/>
    <n v="0"/>
    <n v="744"/>
    <n v="0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55.58500000000001"/>
    <n v="0.25558500000000001"/>
    <m/>
    <n v="4.3666666666666666E-2"/>
    <n v="3.5166666666666666E-2"/>
    <n v="0.40400000000000003"/>
    <n v="0"/>
    <n v="79"/>
    <s v="BASE DE DATOS"/>
  </r>
  <r>
    <s v="19"/>
    <x v="4"/>
    <s v="EANDES"/>
    <s v="1139028"/>
    <s v="1139028"/>
    <s v="HI"/>
    <s v="CH2"/>
    <s v="S"/>
    <n v="0.44"/>
    <n v="0.45200000000000001"/>
    <n v="40.454000000000001"/>
    <n v="191.238"/>
    <n v="231.69200000000001"/>
    <n v="0"/>
    <n v="732"/>
    <n v="12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31.69200000000001"/>
    <n v="0.23169200000000001"/>
    <m/>
    <n v="3.6666666666666667E-2"/>
    <n v="3.7666666666666668E-2"/>
    <n v="4.157"/>
    <n v="0"/>
    <n v="79"/>
    <s v="BASE DE DATOS"/>
  </r>
  <r>
    <s v="19"/>
    <x v="4"/>
    <s v="EANDES"/>
    <s v="1139028"/>
    <s v="1139028"/>
    <s v="HI"/>
    <s v="CH2 G2"/>
    <s v="S"/>
    <n v="0.35499999999999998"/>
    <n v="0.34599999999999997"/>
    <n v="0.79500000000000004"/>
    <n v="1.589"/>
    <n v="2.3839999999999999"/>
    <n v="0"/>
    <n v="13.44"/>
    <n v="730.56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.3839999999999999"/>
    <n v="2.3839999999999998E-3"/>
    <m/>
    <n v="2.9583333333333333E-2"/>
    <n v="2.8833333333333332E-2"/>
    <n v="4.157"/>
    <n v="0"/>
    <n v="79"/>
    <s v="BASE DE DATOS"/>
  </r>
  <r>
    <s v="19"/>
    <x v="4"/>
    <s v="EANDES"/>
    <s v="1139028"/>
    <s v="1139028"/>
    <s v="HI"/>
    <s v="CH3 N"/>
    <s v="S"/>
    <n v="0.872"/>
    <n v="0.79600000000000004"/>
    <n v="25.609000000000002"/>
    <n v="113.44499999999999"/>
    <n v="139.054"/>
    <n v="0"/>
    <n v="413.52"/>
    <n v="330.48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39.054"/>
    <n v="0.13905400000000001"/>
    <m/>
    <n v="7.2666666666666671E-2"/>
    <n v="6.6333333333333341E-2"/>
    <n v="4.157"/>
    <n v="0"/>
    <n v="79"/>
    <s v="BASE DE DATOS"/>
  </r>
  <r>
    <s v="19"/>
    <x v="4"/>
    <s v="EANDES"/>
    <s v="1139028"/>
    <s v="1139028"/>
    <s v="HI"/>
    <s v="CH3 N G2"/>
    <s v="S"/>
    <n v="0.4"/>
    <n v="0.4"/>
    <n v="45.77"/>
    <n v="217.28700000000001"/>
    <n v="263.05700000000002"/>
    <n v="0"/>
    <n v="730.32"/>
    <n v="13.68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63.05700000000002"/>
    <n v="0.26305700000000004"/>
    <m/>
    <n v="3.3333333333333333E-2"/>
    <n v="3.3333333333333333E-2"/>
    <n v="4.157"/>
    <n v="0"/>
    <n v="79"/>
    <s v="BASE DE DATOS"/>
  </r>
  <r>
    <s v="19"/>
    <x v="4"/>
    <s v="EANDES"/>
    <s v="1139028"/>
    <s v="1139028"/>
    <s v="HI"/>
    <s v="CH4 G-1"/>
    <s v="S"/>
    <n v="1.5"/>
    <n v="1.464"/>
    <n v="160.904"/>
    <n v="789.53700000000003"/>
    <n v="950.44100000000003"/>
    <n v="0"/>
    <n v="742.8"/>
    <n v="1.2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950.44100000000003"/>
    <n v="0.95044099999999998"/>
    <m/>
    <n v="0.125"/>
    <n v="0.122"/>
    <n v="4.157"/>
    <n v="0"/>
    <n v="79"/>
    <s v="BASE DE DATOS"/>
  </r>
  <r>
    <s v="19"/>
    <x v="4"/>
    <s v="EANDES"/>
    <s v="1139028"/>
    <s v="1139028"/>
    <s v="HI"/>
    <s v="CH4 G-2"/>
    <s v="S"/>
    <n v="1.5"/>
    <n v="1.492"/>
    <n v="96.960999999999999"/>
    <n v="477.11"/>
    <n v="574.07100000000003"/>
    <n v="0"/>
    <n v="530.4"/>
    <n v="213.6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574.07100000000003"/>
    <n v="0.574071"/>
    <m/>
    <n v="0.125"/>
    <n v="0.12433333333333334"/>
    <n v="4.157"/>
    <n v="0"/>
    <n v="79"/>
    <s v="BASE DE DATOS"/>
  </r>
  <r>
    <s v="19"/>
    <x v="5"/>
    <s v="EANDES"/>
    <s v="G1230715"/>
    <s v="G1230715"/>
    <s v="HI"/>
    <s v="G1"/>
    <s v="S"/>
    <n v="86.24"/>
    <n v="86.24"/>
    <n v="5209.8900000000003"/>
    <n v="14568.941999999999"/>
    <n v="19778.831999999999"/>
    <n v="32.770000000000003"/>
    <n v="359.58"/>
    <n v="327.64999999999998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19778.831999999999"/>
    <n v="19.778831999999998"/>
    <m/>
    <n v="7.1866666666666665"/>
    <n v="7.1866666666666665"/>
    <n v="174.946"/>
    <n v="0"/>
    <n v="79"/>
    <s v="BASE DE DATOS"/>
  </r>
  <r>
    <s v="19"/>
    <x v="5"/>
    <s v="EANDES"/>
    <s v="G1230715"/>
    <s v="G1230715"/>
    <s v="HI"/>
    <s v="G2"/>
    <s v="S"/>
    <n v="85.44"/>
    <n v="85.44"/>
    <n v="3386.9639999999999"/>
    <n v="7771.2849999999999"/>
    <n v="11158.249"/>
    <n v="27.12"/>
    <n v="237.75"/>
    <n v="455.13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11158.249"/>
    <n v="11.158249"/>
    <m/>
    <n v="7.12"/>
    <n v="7.12"/>
    <n v="174.946"/>
    <n v="0"/>
    <n v="79"/>
    <s v="BASE DE DATOS"/>
  </r>
  <r>
    <s v="19"/>
    <x v="5"/>
    <s v="EANDES"/>
    <s v="PP104093"/>
    <s v="PP104093"/>
    <s v="HI"/>
    <s v="G1"/>
    <s v="S"/>
    <n v="22.065000000000001"/>
    <n v="22.065000000000001"/>
    <n v="2478.1729999999998"/>
    <n v="12134.438"/>
    <n v="14612.611000000001"/>
    <n v="0"/>
    <n v="718.62"/>
    <n v="1.38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612.611000000001"/>
    <n v="14.612611000000001"/>
    <m/>
    <n v="1.8387500000000001"/>
    <n v="1.8387500000000001"/>
    <n v="110.151"/>
    <n v="0"/>
    <n v="79"/>
    <s v="BASE DE DATOS"/>
  </r>
  <r>
    <s v="19"/>
    <x v="5"/>
    <s v="EANDES"/>
    <s v="PP104093"/>
    <s v="PP104093"/>
    <s v="HI"/>
    <s v="G2"/>
    <s v="S"/>
    <n v="23.23"/>
    <n v="23.23"/>
    <n v="2520.5680000000002"/>
    <n v="12328.134"/>
    <n v="14848.701999999999"/>
    <n v="0"/>
    <n v="717.62"/>
    <n v="2.38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848.701999999999"/>
    <n v="14.848701999999999"/>
    <m/>
    <n v="1.9358333333333333"/>
    <n v="1.9358333333333333"/>
    <n v="110.151"/>
    <n v="1.8189894035458565E-12"/>
    <n v="79"/>
    <s v="BASE DE DATOS"/>
  </r>
  <r>
    <s v="19"/>
    <x v="5"/>
    <s v="EANDES"/>
    <s v="PP104093"/>
    <s v="PP104093"/>
    <s v="HI"/>
    <s v="G3"/>
    <s v="S"/>
    <n v="23.155000000000001"/>
    <n v="23.155000000000001"/>
    <n v="2517.0619999999999"/>
    <n v="12317.496999999999"/>
    <n v="14834.558999999999"/>
    <n v="0"/>
    <n v="717.87"/>
    <n v="2.13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834.558999999999"/>
    <n v="14.834558999999999"/>
    <m/>
    <n v="1.9295833333333334"/>
    <n v="1.9295833333333334"/>
    <n v="110.151"/>
    <n v="0"/>
    <n v="79"/>
    <s v="BASE DE DATOS"/>
  </r>
  <r>
    <s v="19"/>
    <x v="5"/>
    <s v="EANDES"/>
    <s v="PP104093"/>
    <s v="PP104093"/>
    <s v="HI"/>
    <s v="G4"/>
    <s v="S"/>
    <n v="22.66"/>
    <n v="22.66"/>
    <n v="2485.1860000000001"/>
    <n v="12145.232"/>
    <n v="14630.418"/>
    <n v="0"/>
    <n v="717.93"/>
    <n v="2.0699999999999998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630.418"/>
    <n v="14.630417999999999"/>
    <m/>
    <n v="1.8883333333333334"/>
    <n v="1.8883333333333334"/>
    <n v="110.151"/>
    <n v="0"/>
    <n v="79"/>
    <s v="BASE DE DATOS"/>
  </r>
  <r>
    <s v="19"/>
    <x v="5"/>
    <s v="EANDES"/>
    <s v="PP104093"/>
    <s v="PP104093"/>
    <s v="HI"/>
    <s v="G5"/>
    <s v="S"/>
    <n v="22.576000000000001"/>
    <n v="22.576000000000001"/>
    <n v="2398.8270000000002"/>
    <n v="11473.843999999999"/>
    <n v="13872.671"/>
    <n v="0"/>
    <n v="716.83"/>
    <n v="3.17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872.671"/>
    <n v="13.872671"/>
    <m/>
    <n v="1.8813333333333333"/>
    <n v="1.8813333333333333"/>
    <n v="110.151"/>
    <n v="-1.8189894035458565E-12"/>
    <n v="79"/>
    <s v="BASE DE DATOS"/>
  </r>
  <r>
    <s v="19"/>
    <x v="5"/>
    <s v="EANDES"/>
    <s v="PP101093"/>
    <s v="PP101093"/>
    <s v="HI"/>
    <s v="G1"/>
    <s v="S"/>
    <n v="13.6"/>
    <n v="12.082000000000001"/>
    <n v="0"/>
    <n v="0"/>
    <n v="0"/>
    <n v="0"/>
    <n v="0"/>
    <n v="720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0"/>
    <n v="0"/>
    <m/>
    <n v="1.1333333333333333"/>
    <n v="1.0068333333333335"/>
    <n v="46.790999999999997"/>
    <n v="0"/>
    <n v="79"/>
    <s v="BASE DE DATOS"/>
  </r>
  <r>
    <s v="19"/>
    <x v="5"/>
    <s v="EANDES"/>
    <s v="PP101093"/>
    <s v="PP101093"/>
    <s v="HI"/>
    <s v="G2"/>
    <s v="S"/>
    <n v="13.6"/>
    <n v="12.779"/>
    <n v="1219.424"/>
    <n v="4946.3810000000003"/>
    <n v="6165.8050000000003"/>
    <n v="0"/>
    <n v="672.97"/>
    <n v="47.03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165.8050000000003"/>
    <n v="6.1658050000000006"/>
    <m/>
    <n v="1.1333333333333333"/>
    <n v="1.0649166666666667"/>
    <n v="46.790999999999997"/>
    <n v="0"/>
    <n v="79"/>
    <s v="BASE DE DATOS"/>
  </r>
  <r>
    <s v="19"/>
    <x v="5"/>
    <s v="EANDES"/>
    <s v="PP101093"/>
    <s v="PP101093"/>
    <s v="HI"/>
    <s v="G3"/>
    <s v="S"/>
    <n v="13.6"/>
    <n v="11.234"/>
    <n v="1112.962"/>
    <n v="4025.3679999999999"/>
    <n v="5138.33"/>
    <n v="0"/>
    <n v="579.53"/>
    <n v="140.47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138.33"/>
    <n v="5.1383299999999998"/>
    <m/>
    <n v="1.1333333333333333"/>
    <n v="0.9361666666666667"/>
    <n v="46.790999999999997"/>
    <n v="0"/>
    <n v="79"/>
    <s v="BASE DE DATOS"/>
  </r>
  <r>
    <s v="19"/>
    <x v="5"/>
    <s v="EANDES"/>
    <s v="PP101093"/>
    <s v="PP101093"/>
    <s v="HI"/>
    <s v="G4"/>
    <s v="S"/>
    <n v="13.6"/>
    <n v="11.926"/>
    <n v="1191.6120000000001"/>
    <n v="4064.64"/>
    <n v="5256.2520000000004"/>
    <n v="0"/>
    <n v="201.95"/>
    <n v="518.04999999999995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256.2520000000004"/>
    <n v="5.2562520000000008"/>
    <m/>
    <n v="1.1333333333333333"/>
    <n v="0.99383333333333335"/>
    <n v="46.790999999999997"/>
    <n v="0"/>
    <n v="79"/>
    <s v="BASE DE DATOS"/>
  </r>
  <r>
    <s v="19"/>
    <x v="5"/>
    <s v="EANDES"/>
    <s v="PP102093"/>
    <s v="PP102093"/>
    <s v="HI"/>
    <s v="G1"/>
    <s v="S"/>
    <n v="3"/>
    <n v="3.1429999999999998"/>
    <n v="302.49"/>
    <n v="1416.385"/>
    <n v="1718.875"/>
    <n v="0"/>
    <n v="683.62"/>
    <n v="36.380000000000003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718.875"/>
    <n v="1.7188749999999999"/>
    <m/>
    <n v="0.25"/>
    <n v="0.26191666666666663"/>
    <n v="9.3279999999999994"/>
    <n v="0"/>
    <n v="79"/>
    <s v="BASE DE DATOS"/>
  </r>
  <r>
    <s v="19"/>
    <x v="5"/>
    <s v="EANDES"/>
    <s v="PP102093"/>
    <s v="PP102093"/>
    <s v="HI"/>
    <s v="G2"/>
    <s v="S"/>
    <n v="3"/>
    <n v="3.165"/>
    <n v="294.31599999999997"/>
    <n v="1358.4190000000001"/>
    <n v="1652.7349999999999"/>
    <n v="0"/>
    <n v="675.82"/>
    <n v="44.18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652.7349999999999"/>
    <n v="1.6527349999999998"/>
    <m/>
    <n v="0.25"/>
    <n v="0.26374999999999998"/>
    <n v="9.3279999999999994"/>
    <n v="2.2737367544323206E-13"/>
    <n v="79"/>
    <s v="BASE DE DATOS"/>
  </r>
  <r>
    <s v="19"/>
    <x v="5"/>
    <s v="EANDES"/>
    <s v="PP102093"/>
    <s v="PP102093"/>
    <s v="HI"/>
    <s v="G3"/>
    <s v="S"/>
    <n v="3"/>
    <n v="3.1720000000000002"/>
    <n v="305.75200000000001"/>
    <n v="1494.62"/>
    <n v="1800.3720000000001"/>
    <n v="0"/>
    <n v="711.4"/>
    <n v="8.6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800.3720000000001"/>
    <n v="1.8003720000000001"/>
    <m/>
    <n v="0.25"/>
    <n v="0.26433333333333336"/>
    <n v="9.3279999999999994"/>
    <n v="-2.2737367544323206E-13"/>
    <n v="79"/>
    <s v="BASE DE DATOS"/>
  </r>
  <r>
    <s v="19"/>
    <x v="5"/>
    <s v="EANDES"/>
    <s v="PP103093"/>
    <s v="PP103093"/>
    <s v="HI"/>
    <s v="G1"/>
    <s v="S"/>
    <n v="3"/>
    <n v="3.1859999999999999"/>
    <n v="225.309"/>
    <n v="1096.9290000000001"/>
    <n v="1322.2380000000001"/>
    <n v="42.47"/>
    <n v="642.53"/>
    <n v="35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322.2380000000001"/>
    <n v="1.322238"/>
    <m/>
    <n v="0.25"/>
    <n v="0.26550000000000001"/>
    <n v="9.7110000000000003"/>
    <n v="0"/>
    <n v="79"/>
    <s v="BASE DE DATOS"/>
  </r>
  <r>
    <s v="19"/>
    <x v="5"/>
    <s v="EANDES"/>
    <s v="PP103093"/>
    <s v="PP103093"/>
    <s v="HI"/>
    <s v="G2"/>
    <s v="S"/>
    <n v="3"/>
    <n v="3.31"/>
    <n v="41.081000000000003"/>
    <n v="208.99600000000001"/>
    <n v="250.077"/>
    <n v="0"/>
    <n v="121.03"/>
    <n v="598.97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250.077"/>
    <n v="0.25007699999999999"/>
    <m/>
    <n v="0.25"/>
    <n v="0.27583333333333332"/>
    <n v="9.7110000000000003"/>
    <n v="0"/>
    <n v="79"/>
    <s v="BASE DE DATOS"/>
  </r>
  <r>
    <s v="19"/>
    <x v="5"/>
    <s v="EANDES"/>
    <s v="PP103093"/>
    <s v="PP103093"/>
    <s v="HI"/>
    <s v="G3"/>
    <s v="S"/>
    <n v="3"/>
    <n v="3.1539999999999999"/>
    <n v="182.07300000000001"/>
    <n v="867.31100000000004"/>
    <n v="1049.384"/>
    <n v="42.77"/>
    <n v="521.20000000000005"/>
    <n v="156.03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049.384"/>
    <n v="1.0493840000000001"/>
    <m/>
    <n v="0.25"/>
    <n v="0.26283333333333331"/>
    <n v="9.7110000000000003"/>
    <n v="0"/>
    <n v="79"/>
    <s v="BASE DE DATOS"/>
  </r>
  <r>
    <s v="19"/>
    <x v="5"/>
    <s v="EANDES"/>
    <s v="11014493"/>
    <s v="11014493"/>
    <s v="HI"/>
    <s v="1"/>
    <s v="S"/>
    <n v="19.8"/>
    <n v="21.434999999999999"/>
    <n v="1670.2429999999999"/>
    <n v="8524.4639999999999"/>
    <n v="10194.707"/>
    <n v="19.07"/>
    <n v="700.93"/>
    <n v="0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0194.707"/>
    <n v="10.194707000000001"/>
    <m/>
    <n v="1.6500000000000001"/>
    <n v="1.7862499999999999"/>
    <n v="46.430999999999997"/>
    <n v="0"/>
    <n v="79"/>
    <s v="BASE DE DATOS"/>
  </r>
  <r>
    <s v="19"/>
    <x v="5"/>
    <s v="EANDES"/>
    <s v="11014493"/>
    <s v="11014493"/>
    <s v="HI"/>
    <s v="2"/>
    <s v="S"/>
    <n v="19.8"/>
    <n v="21.678999999999998"/>
    <n v="1706.2739999999999"/>
    <n v="8613.4920000000002"/>
    <n v="10319.766"/>
    <n v="0"/>
    <n v="720"/>
    <n v="0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0319.766"/>
    <n v="10.319766"/>
    <m/>
    <n v="1.6500000000000001"/>
    <n v="1.8065833333333332"/>
    <n v="46.430999999999997"/>
    <n v="0"/>
    <n v="79"/>
    <s v="BASE DE DATOS"/>
  </r>
  <r>
    <s v="19"/>
    <x v="5"/>
    <s v="EANDES"/>
    <s v="11051295"/>
    <s v="11051295"/>
    <s v="HI"/>
    <s v="1"/>
    <s v="S"/>
    <n v="17"/>
    <n v="19.074000000000002"/>
    <n v="826.96799999999996"/>
    <n v="3308.1930000000002"/>
    <n v="4135.1610000000001"/>
    <n v="0"/>
    <n v="355.65"/>
    <n v="364.35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4135.1610000000001"/>
    <n v="4.1351610000000001"/>
    <m/>
    <n v="1.4166666666666667"/>
    <n v="1.5895000000000001"/>
    <n v="35.133000000000003"/>
    <n v="0"/>
    <n v="79"/>
    <s v="BASE DE DATOS"/>
  </r>
  <r>
    <s v="19"/>
    <x v="5"/>
    <s v="EANDES"/>
    <s v="11051295"/>
    <s v="11051295"/>
    <s v="HI"/>
    <s v="2"/>
    <s v="S"/>
    <n v="17"/>
    <n v="19.074000000000002"/>
    <n v="561.71199999999999"/>
    <n v="2317.2660000000001"/>
    <n v="2878.9780000000001"/>
    <n v="0"/>
    <n v="238.7"/>
    <n v="481.3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2878.9780000000001"/>
    <n v="2.878978"/>
    <m/>
    <n v="1.4166666666666667"/>
    <n v="1.5895000000000001"/>
    <n v="35.133000000000003"/>
    <n v="0"/>
    <n v="79"/>
    <s v="BASE DE DATOS"/>
  </r>
  <r>
    <s v="19"/>
    <x v="5"/>
    <s v="EANDES"/>
    <s v="41097499"/>
    <s v="41097499"/>
    <s v="HI"/>
    <s v="Pelton"/>
    <s v="S"/>
    <n v="0.28799999999999998"/>
    <n v="0.186"/>
    <n v="23.178999999999998"/>
    <n v="112.953"/>
    <n v="136.13200000000001"/>
    <n v="8.23"/>
    <n v="645.97"/>
    <n v="65.8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36.13200000000001"/>
    <n v="0.136132"/>
    <m/>
    <n v="2.3999999999999997E-2"/>
    <n v="1.55E-2"/>
    <n v="0.22"/>
    <n v="0"/>
    <n v="79"/>
    <s v="BASE DE DATOS"/>
  </r>
  <r>
    <s v="19"/>
    <x v="5"/>
    <s v="EANDES"/>
    <s v="31020193"/>
    <s v="31020193"/>
    <s v="HI"/>
    <s v="Pelton"/>
    <s v="S"/>
    <n v="3.68"/>
    <n v="1.9330000000000001"/>
    <n v="334.68799999999999"/>
    <n v="1657.6980000000001"/>
    <n v="1992.386"/>
    <n v="9.24"/>
    <n v="710.76"/>
    <n v="0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992.386"/>
    <n v="1.992386"/>
    <m/>
    <n v="0.3066666666666667"/>
    <n v="0.16108333333333333"/>
    <n v="3.8879999999999999"/>
    <n v="0"/>
    <n v="79"/>
    <s v="BASE DE DATOS"/>
  </r>
  <r>
    <s v="19"/>
    <x v="5"/>
    <s v="EANDES"/>
    <s v="33016493"/>
    <s v="33016493"/>
    <s v="HI"/>
    <s v="Francis"/>
    <s v="S"/>
    <n v="0.624"/>
    <n v="0.57999999999999996"/>
    <n v="51.343000000000004"/>
    <n v="253.774"/>
    <n v="305.11700000000002"/>
    <n v="10"/>
    <n v="708.83"/>
    <n v="1.17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05.11700000000002"/>
    <n v="0.30511700000000003"/>
    <m/>
    <n v="5.1999999999999998E-2"/>
    <n v="4.8333333333333332E-2"/>
    <n v="0.56599999999999995"/>
    <n v="0"/>
    <n v="79"/>
    <s v="BASE DE DATOS"/>
  </r>
  <r>
    <s v="19"/>
    <x v="5"/>
    <s v="EANDES"/>
    <s v="41097599"/>
    <s v="41097599"/>
    <s v="HI"/>
    <s v="Francis"/>
    <s v="S"/>
    <n v="0.52400000000000002"/>
    <n v="0.42199999999999999"/>
    <n v="37.590000000000003"/>
    <n v="184.96199999999999"/>
    <n v="222.55199999999999"/>
    <n v="0"/>
    <n v="690.58"/>
    <n v="29.42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22.55199999999999"/>
    <n v="0.222552"/>
    <m/>
    <n v="4.3666666666666666E-2"/>
    <n v="3.5166666666666666E-2"/>
    <n v="0.40400000000000003"/>
    <n v="0"/>
    <n v="79"/>
    <s v="BASE DE DATOS"/>
  </r>
  <r>
    <s v="19"/>
    <x v="5"/>
    <s v="EANDES"/>
    <s v="1139028"/>
    <s v="1139028"/>
    <s v="HI"/>
    <s v="CH2"/>
    <s v="S"/>
    <n v="0.44"/>
    <n v="0.45200000000000001"/>
    <n v="33.445"/>
    <n v="159.12200000000001"/>
    <n v="192.56700000000001"/>
    <n v="0"/>
    <n v="701.37"/>
    <n v="18.63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92.56700000000001"/>
    <n v="0.19256700000000002"/>
    <m/>
    <n v="3.6666666666666667E-2"/>
    <n v="3.7666666666666668E-2"/>
    <n v="4.157"/>
    <n v="0"/>
    <n v="79"/>
    <s v="BASE DE DATOS"/>
  </r>
  <r>
    <s v="19"/>
    <x v="5"/>
    <s v="EANDES"/>
    <s v="1139028"/>
    <s v="1139028"/>
    <s v="HI"/>
    <s v="CH2 G2"/>
    <s v="S"/>
    <n v="0.35499999999999998"/>
    <n v="0.34599999999999997"/>
    <n v="0"/>
    <n v="5.4980000000000002"/>
    <n v="5.4980000000000002"/>
    <n v="0"/>
    <n v="36.479999999999997"/>
    <n v="683.52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5.4980000000000002"/>
    <n v="5.4980000000000003E-3"/>
    <m/>
    <n v="2.9583333333333333E-2"/>
    <n v="2.8833333333333332E-2"/>
    <n v="4.157"/>
    <n v="0"/>
    <n v="79"/>
    <s v="BASE DE DATOS"/>
  </r>
  <r>
    <s v="19"/>
    <x v="5"/>
    <s v="EANDES"/>
    <s v="1139028"/>
    <s v="1139028"/>
    <s v="HI"/>
    <s v="CH3 N"/>
    <s v="S"/>
    <n v="0.872"/>
    <n v="0.79600000000000004"/>
    <n v="32.670999999999999"/>
    <n v="161.02699999999999"/>
    <n v="193.69800000000001"/>
    <n v="0"/>
    <n v="655.93"/>
    <n v="64.069999999999993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93.69800000000001"/>
    <n v="0.19369800000000001"/>
    <m/>
    <n v="7.2666666666666671E-2"/>
    <n v="6.6333333333333341E-2"/>
    <n v="4.157"/>
    <n v="-2.8421709430404007E-14"/>
    <n v="79"/>
    <s v="BASE DE DATOS"/>
  </r>
  <r>
    <s v="19"/>
    <x v="5"/>
    <s v="EANDES"/>
    <s v="1139028"/>
    <s v="1139028"/>
    <s v="HI"/>
    <s v="CH3 N G2"/>
    <s v="S"/>
    <n v="0.4"/>
    <n v="0.4"/>
    <n v="11.744999999999999"/>
    <n v="62.46"/>
    <n v="74.204999999999998"/>
    <n v="0"/>
    <n v="396.27"/>
    <n v="323.73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74.204999999999998"/>
    <n v="7.4204999999999993E-2"/>
    <m/>
    <n v="3.3333333333333333E-2"/>
    <n v="3.3333333333333333E-2"/>
    <n v="4.157"/>
    <n v="0"/>
    <n v="79"/>
    <s v="BASE DE DATOS"/>
  </r>
  <r>
    <s v="19"/>
    <x v="5"/>
    <s v="EANDES"/>
    <s v="1139028"/>
    <s v="1139028"/>
    <s v="HI"/>
    <s v="CH4 G-1"/>
    <s v="S"/>
    <n v="1.5"/>
    <n v="1.464"/>
    <n v="137.304"/>
    <n v="662.36400000000003"/>
    <n v="799.66800000000001"/>
    <n v="0"/>
    <n v="720"/>
    <n v="0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799.66800000000001"/>
    <n v="0.79966800000000005"/>
    <m/>
    <n v="0.125"/>
    <n v="0.122"/>
    <n v="4.157"/>
    <n v="0"/>
    <n v="79"/>
    <s v="BASE DE DATOS"/>
  </r>
  <r>
    <s v="19"/>
    <x v="5"/>
    <s v="EANDES"/>
    <s v="1139028"/>
    <s v="1139028"/>
    <s v="HI"/>
    <s v="CH4 G-2"/>
    <s v="S"/>
    <n v="1.5"/>
    <n v="1.492"/>
    <n v="0"/>
    <n v="29.329000000000001"/>
    <n v="29.329000000000001"/>
    <n v="0"/>
    <n v="35.380000000000003"/>
    <n v="684.62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9.329000000000001"/>
    <n v="2.9329000000000001E-2"/>
    <m/>
    <n v="0.125"/>
    <n v="0.12433333333333334"/>
    <n v="4.157"/>
    <n v="0"/>
    <n v="79"/>
    <s v="BASE DE DATOS"/>
  </r>
  <r>
    <s v="19"/>
    <x v="6"/>
    <s v="EANDES"/>
    <s v="G1230715"/>
    <s v="G1230715"/>
    <s v="HI"/>
    <s v="G1"/>
    <s v="S"/>
    <n v="86.24"/>
    <n v="86.24"/>
    <n v="2774.5129999999999"/>
    <n v="13183.145"/>
    <n v="15957.657999999999"/>
    <n v="0"/>
    <n v="294.72000000000003"/>
    <n v="449.28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15957.657999999999"/>
    <n v="15.957657999999999"/>
    <m/>
    <n v="7.1866666666666665"/>
    <n v="7.1866666666666665"/>
    <n v="174.946"/>
    <n v="0"/>
    <n v="79"/>
    <s v="BASE DE DATOS"/>
  </r>
  <r>
    <s v="19"/>
    <x v="6"/>
    <s v="EANDES"/>
    <s v="G1230715"/>
    <s v="G1230715"/>
    <s v="HI"/>
    <s v="G2"/>
    <s v="S"/>
    <n v="85.44"/>
    <n v="85.44"/>
    <n v="3710.5949999999998"/>
    <n v="17891.775000000001"/>
    <n v="21602.37"/>
    <n v="0"/>
    <n v="441.59"/>
    <n v="302.41000000000003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21602.37"/>
    <n v="21.602370000000001"/>
    <m/>
    <n v="7.12"/>
    <n v="7.12"/>
    <n v="174.946"/>
    <n v="3.637978807091713E-12"/>
    <n v="79"/>
    <s v="BASE DE DATOS"/>
  </r>
  <r>
    <s v="19"/>
    <x v="6"/>
    <s v="EANDES"/>
    <s v="PP104093"/>
    <s v="PP104093"/>
    <s v="HI"/>
    <s v="G1"/>
    <s v="S"/>
    <n v="22.065000000000001"/>
    <n v="22.065000000000001"/>
    <n v="2730.8850000000002"/>
    <n v="12629.89"/>
    <n v="15360.775"/>
    <n v="0"/>
    <n v="742.52"/>
    <n v="1.48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360.775"/>
    <n v="15.360775"/>
    <m/>
    <n v="1.8387500000000001"/>
    <n v="1.8387500000000001"/>
    <n v="110.151"/>
    <n v="0"/>
    <n v="79"/>
    <s v="BASE DE DATOS"/>
  </r>
  <r>
    <s v="19"/>
    <x v="6"/>
    <s v="EANDES"/>
    <s v="PP104093"/>
    <s v="PP104093"/>
    <s v="HI"/>
    <s v="G2"/>
    <s v="S"/>
    <n v="23.23"/>
    <n v="23.23"/>
    <n v="2777.6840000000002"/>
    <n v="12852.513999999999"/>
    <n v="15630.198"/>
    <n v="0"/>
    <n v="744"/>
    <n v="0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630.198"/>
    <n v="15.630198"/>
    <m/>
    <n v="1.9358333333333333"/>
    <n v="1.9358333333333333"/>
    <n v="110.151"/>
    <n v="0"/>
    <n v="79"/>
    <s v="BASE DE DATOS"/>
  </r>
  <r>
    <s v="19"/>
    <x v="6"/>
    <s v="EANDES"/>
    <s v="PP104093"/>
    <s v="PP104093"/>
    <s v="HI"/>
    <s v="G3"/>
    <s v="S"/>
    <n v="23.155000000000001"/>
    <n v="23.155000000000001"/>
    <n v="2775.2420000000002"/>
    <n v="12863.031000000001"/>
    <n v="15638.272999999999"/>
    <n v="0"/>
    <n v="744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638.272999999999"/>
    <n v="15.638273"/>
    <m/>
    <n v="1.9295833333333334"/>
    <n v="1.9295833333333334"/>
    <n v="110.151"/>
    <n v="1.8189894035458565E-12"/>
    <n v="79"/>
    <s v="BASE DE DATOS"/>
  </r>
  <r>
    <s v="19"/>
    <x v="6"/>
    <s v="EANDES"/>
    <s v="PP104093"/>
    <s v="PP104093"/>
    <s v="HI"/>
    <s v="G4"/>
    <s v="S"/>
    <n v="22.66"/>
    <n v="22.66"/>
    <n v="2750.4630000000002"/>
    <n v="12739.971"/>
    <n v="15490.433999999999"/>
    <n v="0"/>
    <n v="744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490.433999999999"/>
    <n v="15.490433999999999"/>
    <m/>
    <n v="1.8883333333333334"/>
    <n v="1.8883333333333334"/>
    <n v="110.151"/>
    <n v="0"/>
    <n v="79"/>
    <s v="BASE DE DATOS"/>
  </r>
  <r>
    <s v="19"/>
    <x v="6"/>
    <s v="EANDES"/>
    <s v="PP104093"/>
    <s v="PP104093"/>
    <s v="HI"/>
    <s v="G5"/>
    <s v="S"/>
    <n v="22.576000000000001"/>
    <n v="22.576000000000001"/>
    <n v="214.96100000000001"/>
    <n v="995.721"/>
    <n v="1210.682"/>
    <n v="686.92"/>
    <n v="57.08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210.682"/>
    <n v="1.210682"/>
    <m/>
    <n v="1.8813333333333333"/>
    <n v="1.8813333333333333"/>
    <n v="110.151"/>
    <n v="0"/>
    <n v="79"/>
    <s v="BASE DE DATOS"/>
  </r>
  <r>
    <s v="19"/>
    <x v="6"/>
    <s v="EANDES"/>
    <s v="PP101093"/>
    <s v="PP101093"/>
    <s v="HI"/>
    <s v="G1"/>
    <s v="S"/>
    <n v="13.6"/>
    <n v="12.082000000000001"/>
    <n v="0"/>
    <n v="0"/>
    <n v="0"/>
    <n v="0"/>
    <n v="0"/>
    <n v="744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0"/>
    <n v="0"/>
    <m/>
    <n v="1.1333333333333333"/>
    <n v="1.0068333333333335"/>
    <n v="46.790999999999997"/>
    <n v="0"/>
    <n v="79"/>
    <s v="BASE DE DATOS"/>
  </r>
  <r>
    <s v="19"/>
    <x v="6"/>
    <s v="EANDES"/>
    <s v="PP101093"/>
    <s v="PP101093"/>
    <s v="HI"/>
    <s v="G2"/>
    <s v="S"/>
    <n v="13.6"/>
    <n v="12.779"/>
    <n v="1281.537"/>
    <n v="4682.4629999999997"/>
    <n v="5964"/>
    <n v="0"/>
    <n v="658.63"/>
    <n v="85.37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964"/>
    <n v="5.9640000000000004"/>
    <m/>
    <n v="1.1333333333333333"/>
    <n v="1.0649166666666667"/>
    <n v="46.790999999999997"/>
    <n v="0"/>
    <n v="79"/>
    <s v="BASE DE DATOS"/>
  </r>
  <r>
    <s v="19"/>
    <x v="6"/>
    <s v="EANDES"/>
    <s v="PP101093"/>
    <s v="PP101093"/>
    <s v="HI"/>
    <s v="G3"/>
    <s v="S"/>
    <n v="13.6"/>
    <n v="11.234"/>
    <n v="1156.0719999999999"/>
    <n v="4670.6480000000001"/>
    <n v="5826.72"/>
    <n v="0"/>
    <n v="692.28"/>
    <n v="51.72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826.72"/>
    <n v="5.8267199999999999"/>
    <m/>
    <n v="1.1333333333333333"/>
    <n v="0.9361666666666667"/>
    <n v="46.790999999999997"/>
    <n v="0"/>
    <n v="79"/>
    <s v="BASE DE DATOS"/>
  </r>
  <r>
    <s v="19"/>
    <x v="6"/>
    <s v="EANDES"/>
    <s v="PP101093"/>
    <s v="PP101093"/>
    <s v="HI"/>
    <s v="G4"/>
    <s v="S"/>
    <n v="13.6"/>
    <n v="11.926"/>
    <n v="1245.6849999999999"/>
    <n v="4619.3440000000001"/>
    <n v="5865.0290000000005"/>
    <n v="0"/>
    <n v="614.17999999999995"/>
    <n v="129.82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865.0290000000005"/>
    <n v="5.8650290000000007"/>
    <m/>
    <n v="1.1333333333333333"/>
    <n v="0.99383333333333335"/>
    <n v="46.790999999999997"/>
    <n v="0"/>
    <n v="79"/>
    <s v="BASE DE DATOS"/>
  </r>
  <r>
    <s v="19"/>
    <x v="6"/>
    <s v="EANDES"/>
    <s v="PP102093"/>
    <s v="PP102093"/>
    <s v="HI"/>
    <s v="G1"/>
    <s v="S"/>
    <n v="3"/>
    <n v="3.1429999999999998"/>
    <n v="251.26300000000001"/>
    <n v="1155.0150000000001"/>
    <n v="1406.278"/>
    <n v="31.93"/>
    <n v="589.66999999999996"/>
    <n v="122.4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406.278"/>
    <n v="1.4062779999999999"/>
    <m/>
    <n v="0.25"/>
    <n v="0.26191666666666663"/>
    <n v="9.3279999999999994"/>
    <n v="0"/>
    <n v="79"/>
    <s v="BASE DE DATOS"/>
  </r>
  <r>
    <s v="19"/>
    <x v="6"/>
    <s v="EANDES"/>
    <s v="PP102093"/>
    <s v="PP102093"/>
    <s v="HI"/>
    <s v="G2"/>
    <s v="S"/>
    <n v="3"/>
    <n v="3.165"/>
    <n v="263.27300000000002"/>
    <n v="1222.537"/>
    <n v="1485.81"/>
    <n v="60.53"/>
    <n v="674.22"/>
    <n v="9.25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485.81"/>
    <n v="1.4858099999999999"/>
    <m/>
    <n v="0.25"/>
    <n v="0.26374999999999998"/>
    <n v="9.3279999999999994"/>
    <n v="0"/>
    <n v="79"/>
    <s v="BASE DE DATOS"/>
  </r>
  <r>
    <s v="19"/>
    <x v="6"/>
    <s v="EANDES"/>
    <s v="PP102093"/>
    <s v="PP102093"/>
    <s v="HI"/>
    <s v="G3"/>
    <s v="S"/>
    <n v="3"/>
    <n v="3.1720000000000002"/>
    <n v="291.23599999999999"/>
    <n v="1380.5170000000001"/>
    <n v="1671.7529999999999"/>
    <n v="32.869999999999997"/>
    <n v="709.37"/>
    <n v="1.77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671.7529999999999"/>
    <n v="1.6717529999999998"/>
    <m/>
    <n v="0.25"/>
    <n v="0.26433333333333336"/>
    <n v="9.3279999999999994"/>
    <n v="2.2737367544323206E-13"/>
    <n v="79"/>
    <s v="BASE DE DATOS"/>
  </r>
  <r>
    <s v="19"/>
    <x v="6"/>
    <s v="EANDES"/>
    <s v="PP103093"/>
    <s v="PP103093"/>
    <s v="HI"/>
    <s v="G1"/>
    <s v="S"/>
    <n v="3"/>
    <n v="3.1859999999999999"/>
    <n v="165.047"/>
    <n v="813.17399999999998"/>
    <n v="978.221"/>
    <n v="33.82"/>
    <n v="587.70000000000005"/>
    <n v="122.48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978.221"/>
    <n v="0.97822100000000001"/>
    <m/>
    <n v="0.25"/>
    <n v="0.26550000000000001"/>
    <n v="9.7110000000000003"/>
    <n v="0"/>
    <n v="79"/>
    <s v="BASE DE DATOS"/>
  </r>
  <r>
    <s v="19"/>
    <x v="6"/>
    <s v="EANDES"/>
    <s v="PP103093"/>
    <s v="PP103093"/>
    <s v="HI"/>
    <s v="G2"/>
    <s v="S"/>
    <n v="3"/>
    <n v="3.31"/>
    <n v="170.45699999999999"/>
    <n v="836.82299999999998"/>
    <n v="1007.28"/>
    <n v="31.15"/>
    <n v="588.78"/>
    <n v="124.07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007.28"/>
    <n v="1.00728"/>
    <m/>
    <n v="0.25"/>
    <n v="0.27583333333333332"/>
    <n v="9.7110000000000003"/>
    <n v="0"/>
    <n v="79"/>
    <s v="BASE DE DATOS"/>
  </r>
  <r>
    <s v="19"/>
    <x v="6"/>
    <s v="EANDES"/>
    <s v="PP103093"/>
    <s v="PP103093"/>
    <s v="HI"/>
    <s v="G3"/>
    <s v="S"/>
    <n v="3"/>
    <n v="3.1539999999999999"/>
    <n v="27.001999999999999"/>
    <n v="91.942999999999998"/>
    <n v="118.94499999999999"/>
    <n v="33.619999999999997"/>
    <n v="66.849999999999994"/>
    <n v="643.53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18.94499999999999"/>
    <n v="0.118945"/>
    <m/>
    <n v="0.25"/>
    <n v="0.26283333333333331"/>
    <n v="9.7110000000000003"/>
    <n v="0"/>
    <n v="79"/>
    <s v="BASE DE DATOS"/>
  </r>
  <r>
    <s v="19"/>
    <x v="6"/>
    <s v="EANDES"/>
    <s v="11014493"/>
    <s v="11014493"/>
    <s v="HI"/>
    <s v="1"/>
    <s v="S"/>
    <n v="19.8"/>
    <n v="21.434999999999999"/>
    <n v="1752.546"/>
    <n v="8295.9770000000008"/>
    <n v="10048.522999999999"/>
    <n v="0"/>
    <n v="744"/>
    <n v="0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0048.522999999999"/>
    <n v="10.048522999999999"/>
    <m/>
    <n v="1.6500000000000001"/>
    <n v="1.7862499999999999"/>
    <n v="46.430999999999997"/>
    <n v="1.8189894035458565E-12"/>
    <n v="79"/>
    <s v="BASE DE DATOS"/>
  </r>
  <r>
    <s v="19"/>
    <x v="6"/>
    <s v="EANDES"/>
    <s v="11014493"/>
    <s v="11014493"/>
    <s v="HI"/>
    <s v="2"/>
    <s v="S"/>
    <n v="19.8"/>
    <n v="21.678999999999998"/>
    <n v="1660.8"/>
    <n v="8070.8459999999995"/>
    <n v="9731.6460000000006"/>
    <n v="0"/>
    <n v="744"/>
    <n v="0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9731.6460000000006"/>
    <n v="9.7316460000000014"/>
    <m/>
    <n v="1.6500000000000001"/>
    <n v="1.8065833333333332"/>
    <n v="46.430999999999997"/>
    <n v="-1.8189894035458565E-12"/>
    <n v="79"/>
    <s v="BASE DE DATOS"/>
  </r>
  <r>
    <s v="19"/>
    <x v="6"/>
    <s v="EANDES"/>
    <s v="11051295"/>
    <s v="11051295"/>
    <s v="HI"/>
    <s v="1"/>
    <s v="S"/>
    <n v="17"/>
    <n v="19.074000000000002"/>
    <n v="927.28800000000001"/>
    <n v="2235.4169999999999"/>
    <n v="3162.7049999999999"/>
    <n v="0"/>
    <n v="246.5"/>
    <n v="497.5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3162.7049999999999"/>
    <n v="3.1627049999999999"/>
    <m/>
    <n v="1.4166666666666667"/>
    <n v="1.5895000000000001"/>
    <n v="35.133000000000003"/>
    <n v="0"/>
    <n v="79"/>
    <s v="BASE DE DATOS"/>
  </r>
  <r>
    <s v="19"/>
    <x v="6"/>
    <s v="EANDES"/>
    <s v="11051295"/>
    <s v="11051295"/>
    <s v="HI"/>
    <s v="2"/>
    <s v="S"/>
    <n v="17"/>
    <n v="19.074000000000002"/>
    <n v="704.68399999999997"/>
    <n v="2604.5650000000001"/>
    <n v="3309.2489999999998"/>
    <n v="6.67"/>
    <m/>
    <m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3309.2489999999998"/>
    <n v="3.3092489999999999"/>
    <m/>
    <n v="1.4166666666666667"/>
    <n v="1.5895000000000001"/>
    <n v="35.133000000000003"/>
    <n v="0"/>
    <n v="79"/>
    <s v="BASE DE DATOS"/>
  </r>
  <r>
    <s v="19"/>
    <x v="6"/>
    <s v="EANDES"/>
    <s v="41097499"/>
    <s v="41097499"/>
    <s v="HI"/>
    <s v="Pelton"/>
    <s v="S"/>
    <n v="0.28799999999999998"/>
    <n v="0.186"/>
    <n v="25.576000000000001"/>
    <n v="123.187"/>
    <n v="148.76300000000001"/>
    <n v="0"/>
    <n v="698.9"/>
    <n v="45.1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48.76300000000001"/>
    <n v="0.14876300000000001"/>
    <m/>
    <n v="2.3999999999999997E-2"/>
    <n v="1.55E-2"/>
    <n v="0.22"/>
    <n v="0"/>
    <n v="79"/>
    <s v="BASE DE DATOS"/>
  </r>
  <r>
    <s v="19"/>
    <x v="6"/>
    <s v="EANDES"/>
    <s v="31020193"/>
    <s v="31020193"/>
    <s v="HI"/>
    <s v="Pelton"/>
    <s v="S"/>
    <n v="3.68"/>
    <n v="1.9330000000000001"/>
    <n v="394.62700000000001"/>
    <n v="1863.443"/>
    <n v="2258.0700000000002"/>
    <n v="0"/>
    <n v="743.67"/>
    <n v="0.32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2258.0700000000002"/>
    <n v="2.25807"/>
    <m/>
    <n v="0.3066666666666667"/>
    <n v="0.16108333333333333"/>
    <n v="3.8879999999999999"/>
    <n v="0"/>
    <n v="79"/>
    <s v="BASE DE DATOS"/>
  </r>
  <r>
    <s v="19"/>
    <x v="6"/>
    <s v="EANDES"/>
    <s v="33016493"/>
    <s v="33016493"/>
    <s v="HI"/>
    <s v="Francis"/>
    <s v="S"/>
    <n v="0.624"/>
    <n v="0.57999999999999996"/>
    <n v="54.29"/>
    <n v="257.15699999999998"/>
    <n v="311.447"/>
    <n v="0"/>
    <n v="744"/>
    <n v="0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11.447"/>
    <n v="0.31144700000000003"/>
    <m/>
    <n v="5.1999999999999998E-2"/>
    <n v="4.8333333333333332E-2"/>
    <n v="0.56599999999999995"/>
    <n v="0"/>
    <n v="79"/>
    <s v="BASE DE DATOS"/>
  </r>
  <r>
    <s v="19"/>
    <x v="6"/>
    <s v="EANDES"/>
    <s v="41097599"/>
    <s v="41097599"/>
    <s v="HI"/>
    <s v="Francis"/>
    <s v="S"/>
    <n v="0.52400000000000002"/>
    <n v="0.42199999999999999"/>
    <n v="42.648000000000003"/>
    <n v="201.00200000000001"/>
    <n v="243.65"/>
    <n v="0"/>
    <n v="740.28"/>
    <n v="3.72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43.65"/>
    <n v="0.24365000000000001"/>
    <m/>
    <n v="4.3666666666666666E-2"/>
    <n v="3.5166666666666666E-2"/>
    <n v="0.40400000000000003"/>
    <n v="0"/>
    <n v="79"/>
    <s v="BASE DE DATOS"/>
  </r>
  <r>
    <s v="19"/>
    <x v="6"/>
    <s v="EANDES"/>
    <s v="1139028"/>
    <s v="1139028"/>
    <s v="HI"/>
    <s v="CH2"/>
    <s v="S"/>
    <n v="0.44"/>
    <n v="0.45200000000000001"/>
    <n v="23.782"/>
    <n v="104.14100000000001"/>
    <n v="127.923"/>
    <n v="6.75"/>
    <n v="717.78"/>
    <n v="19.47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27.923"/>
    <n v="0.12792300000000001"/>
    <m/>
    <n v="3.6666666666666667E-2"/>
    <n v="3.7666666666666668E-2"/>
    <n v="4.157"/>
    <n v="0"/>
    <n v="79"/>
    <s v="BASE DE DATOS"/>
  </r>
  <r>
    <s v="19"/>
    <x v="6"/>
    <s v="EANDES"/>
    <s v="1139028"/>
    <s v="1139028"/>
    <s v="HI"/>
    <s v="CH2 G2"/>
    <s v="S"/>
    <n v="0.35499999999999998"/>
    <n v="0.34599999999999997"/>
    <n v="0"/>
    <n v="0"/>
    <n v="0"/>
    <n v="0"/>
    <n v="0"/>
    <n v="744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6"/>
    <s v="EANDES"/>
    <s v="1139028"/>
    <s v="1139028"/>
    <s v="HI"/>
    <s v="CH3 N"/>
    <s v="S"/>
    <n v="0.872"/>
    <n v="0.79600000000000004"/>
    <n v="15.930999999999999"/>
    <n v="66.867999999999995"/>
    <n v="82.799000000000007"/>
    <n v="6.48"/>
    <n v="320.63"/>
    <n v="416.88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82.799000000000007"/>
    <n v="8.2799000000000011E-2"/>
    <m/>
    <n v="7.2666666666666671E-2"/>
    <n v="6.6333333333333341E-2"/>
    <n v="4.157"/>
    <n v="-1.4210854715202004E-14"/>
    <n v="79"/>
    <s v="BASE DE DATOS"/>
  </r>
  <r>
    <s v="19"/>
    <x v="6"/>
    <s v="EANDES"/>
    <s v="1139028"/>
    <s v="1139028"/>
    <s v="HI"/>
    <s v="CH3 N G2"/>
    <s v="S"/>
    <n v="0.4"/>
    <n v="0.4"/>
    <n v="14.87"/>
    <n v="74.094999999999999"/>
    <n v="88.965000000000003"/>
    <n v="0"/>
    <n v="385.23"/>
    <n v="358.77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88.965000000000003"/>
    <n v="8.8965000000000002E-2"/>
    <m/>
    <n v="3.3333333333333333E-2"/>
    <n v="3.3333333333333333E-2"/>
    <n v="4.157"/>
    <n v="0"/>
    <n v="79"/>
    <s v="BASE DE DATOS"/>
  </r>
  <r>
    <s v="19"/>
    <x v="6"/>
    <s v="EANDES"/>
    <s v="1139028"/>
    <s v="1139028"/>
    <s v="HI"/>
    <s v="CH4 G-1"/>
    <s v="S"/>
    <n v="1.5"/>
    <n v="1.464"/>
    <n v="98.742000000000004"/>
    <n v="463.52300000000002"/>
    <n v="562.26499999999999"/>
    <n v="0"/>
    <n v="736.02"/>
    <n v="7.98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562.26499999999999"/>
    <n v="0.56226500000000001"/>
    <m/>
    <n v="0.125"/>
    <n v="0.122"/>
    <n v="4.157"/>
    <n v="0"/>
    <n v="79"/>
    <s v="BASE DE DATOS"/>
  </r>
  <r>
    <s v="19"/>
    <x v="6"/>
    <s v="EANDES"/>
    <s v="1139028"/>
    <s v="1139028"/>
    <s v="HI"/>
    <s v="CH4 G-2"/>
    <s v="S"/>
    <n v="1.5"/>
    <n v="1.492"/>
    <n v="0"/>
    <n v="0"/>
    <n v="0"/>
    <n v="0"/>
    <n v="0"/>
    <n v="744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0.125"/>
    <n v="0.12433333333333334"/>
    <n v="4.157"/>
    <n v="0"/>
    <n v="79"/>
    <s v="BASE DE DATOS"/>
  </r>
  <r>
    <s v="19"/>
    <x v="7"/>
    <s v="EANDES"/>
    <s v="G1230715"/>
    <s v="G1230715"/>
    <s v="HI"/>
    <s v="G1"/>
    <s v="S"/>
    <n v="86.24"/>
    <n v="86.24"/>
    <n v="3242.04"/>
    <n v="15075.191999999999"/>
    <n v="18317.232"/>
    <n v="0"/>
    <n v="414.53"/>
    <n v="329.47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18317.232"/>
    <n v="18.317232000000001"/>
    <m/>
    <n v="7.1866666666666665"/>
    <n v="7.1866666666666665"/>
    <n v="174.946"/>
    <n v="0"/>
    <n v="79"/>
    <s v="BASE DE DATOS"/>
  </r>
  <r>
    <s v="19"/>
    <x v="7"/>
    <s v="EANDES"/>
    <s v="G1230715"/>
    <s v="G1230715"/>
    <s v="HI"/>
    <s v="G2"/>
    <s v="S"/>
    <n v="85.44"/>
    <n v="85.44"/>
    <n v="2260.7420000000002"/>
    <n v="10611.156999999999"/>
    <n v="12871.898999999999"/>
    <n v="0"/>
    <n v="305.14999999999998"/>
    <n v="438.85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12871.898999999999"/>
    <n v="12.871898999999999"/>
    <m/>
    <n v="7.12"/>
    <n v="7.12"/>
    <n v="174.946"/>
    <n v="0"/>
    <n v="79"/>
    <s v="BASE DE DATOS"/>
  </r>
  <r>
    <s v="19"/>
    <x v="7"/>
    <s v="EANDES"/>
    <s v="PP104093"/>
    <s v="PP104093"/>
    <s v="HI"/>
    <s v="G1"/>
    <s v="S"/>
    <n v="22.065000000000001"/>
    <n v="22.065000000000001"/>
    <n v="2321.8110000000001"/>
    <n v="10691.764999999999"/>
    <n v="13013.575999999999"/>
    <n v="0"/>
    <n v="744"/>
    <n v="0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013.575999999999"/>
    <n v="13.013575999999999"/>
    <m/>
    <n v="1.8387500000000001"/>
    <n v="1.8387500000000001"/>
    <n v="110.151"/>
    <n v="0"/>
    <n v="79"/>
    <s v="BASE DE DATOS"/>
  </r>
  <r>
    <s v="19"/>
    <x v="7"/>
    <s v="EANDES"/>
    <s v="PP104093"/>
    <s v="PP104093"/>
    <s v="HI"/>
    <s v="G2"/>
    <s v="S"/>
    <n v="23.23"/>
    <n v="23.23"/>
    <n v="2190.4369999999999"/>
    <n v="10359.661"/>
    <n v="12550.098"/>
    <n v="29.65"/>
    <n v="714.35"/>
    <n v="0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2550.098"/>
    <n v="12.550098"/>
    <m/>
    <n v="1.9358333333333333"/>
    <n v="1.9358333333333333"/>
    <n v="110.151"/>
    <n v="0"/>
    <n v="79"/>
    <s v="BASE DE DATOS"/>
  </r>
  <r>
    <s v="19"/>
    <x v="7"/>
    <s v="EANDES"/>
    <s v="PP104093"/>
    <s v="PP104093"/>
    <s v="HI"/>
    <s v="G3"/>
    <s v="S"/>
    <n v="23.155000000000001"/>
    <n v="23.155000000000001"/>
    <n v="2325.701"/>
    <n v="10755.795"/>
    <n v="13081.495999999999"/>
    <n v="5.03"/>
    <n v="738.23"/>
    <n v="0.73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081.495999999999"/>
    <n v="13.081496"/>
    <m/>
    <n v="1.9295833333333334"/>
    <n v="1.9295833333333334"/>
    <n v="110.151"/>
    <n v="0"/>
    <n v="79"/>
    <s v="BASE DE DATOS"/>
  </r>
  <r>
    <s v="19"/>
    <x v="7"/>
    <s v="EANDES"/>
    <s v="PP104093"/>
    <s v="PP104093"/>
    <s v="HI"/>
    <s v="G4"/>
    <s v="S"/>
    <n v="22.66"/>
    <n v="22.66"/>
    <n v="2334.9949999999999"/>
    <n v="10785.5"/>
    <n v="13120.495000000001"/>
    <n v="3.78"/>
    <n v="740.22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120.495000000001"/>
    <n v="13.120495"/>
    <m/>
    <n v="1.8883333333333334"/>
    <n v="1.8883333333333334"/>
    <n v="110.151"/>
    <n v="-1.8189894035458565E-12"/>
    <n v="79"/>
    <s v="BASE DE DATOS"/>
  </r>
  <r>
    <s v="19"/>
    <x v="7"/>
    <s v="EANDES"/>
    <s v="PP104093"/>
    <s v="PP104093"/>
    <s v="HI"/>
    <s v="G5"/>
    <s v="S"/>
    <n v="22.576000000000001"/>
    <n v="22.576000000000001"/>
    <n v="1743.8910000000001"/>
    <n v="7960.0159999999996"/>
    <n v="9703.9069999999992"/>
    <n v="184"/>
    <n v="560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9703.9069999999992"/>
    <n v="9.7039069999999992"/>
    <m/>
    <n v="1.8813333333333333"/>
    <n v="1.8813333333333333"/>
    <n v="110.151"/>
    <n v="0"/>
    <n v="79"/>
    <s v="BASE DE DATOS"/>
  </r>
  <r>
    <s v="19"/>
    <x v="7"/>
    <s v="EANDES"/>
    <s v="PP101093"/>
    <s v="PP101093"/>
    <s v="HI"/>
    <s v="G1"/>
    <s v="S"/>
    <n v="13.6"/>
    <n v="12.082000000000001"/>
    <n v="0"/>
    <n v="0"/>
    <n v="0"/>
    <n v="0"/>
    <n v="0"/>
    <n v="744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0"/>
    <n v="0"/>
    <m/>
    <n v="1.1333333333333333"/>
    <n v="1.0068333333333335"/>
    <n v="46.790999999999997"/>
    <n v="0"/>
    <n v="79"/>
    <s v="BASE DE DATOS"/>
  </r>
  <r>
    <s v="19"/>
    <x v="7"/>
    <s v="EANDES"/>
    <s v="PP101093"/>
    <s v="PP101093"/>
    <s v="HI"/>
    <s v="G2"/>
    <s v="S"/>
    <n v="13.6"/>
    <n v="12.779"/>
    <n v="945.14700000000005"/>
    <n v="3721.1849999999999"/>
    <n v="4666.3320000000003"/>
    <n v="0"/>
    <n v="599.1"/>
    <n v="144.9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666.3320000000003"/>
    <n v="4.6663320000000006"/>
    <m/>
    <n v="1.1333333333333333"/>
    <n v="1.0649166666666667"/>
    <n v="46.790999999999997"/>
    <n v="0"/>
    <n v="79"/>
    <s v="BASE DE DATOS"/>
  </r>
  <r>
    <s v="19"/>
    <x v="7"/>
    <s v="EANDES"/>
    <s v="PP101093"/>
    <s v="PP101093"/>
    <s v="HI"/>
    <s v="G3"/>
    <s v="S"/>
    <n v="13.6"/>
    <n v="11.234"/>
    <n v="975.18299999999999"/>
    <n v="4103.1260000000002"/>
    <n v="5078.3090000000002"/>
    <n v="0"/>
    <n v="740.53"/>
    <n v="3.47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078.3090000000002"/>
    <n v="5.078309"/>
    <m/>
    <n v="1.1333333333333333"/>
    <n v="0.9361666666666667"/>
    <n v="46.790999999999997"/>
    <n v="0"/>
    <n v="79"/>
    <s v="BASE DE DATOS"/>
  </r>
  <r>
    <s v="19"/>
    <x v="7"/>
    <s v="EANDES"/>
    <s v="PP101093"/>
    <s v="PP101093"/>
    <s v="HI"/>
    <s v="G4"/>
    <s v="S"/>
    <n v="13.6"/>
    <n v="11.926"/>
    <n v="891.84799999999996"/>
    <n v="3675.0940000000001"/>
    <n v="4566.942"/>
    <n v="0"/>
    <n v="587.5"/>
    <n v="156.5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566.942"/>
    <n v="4.5669420000000001"/>
    <m/>
    <n v="1.1333333333333333"/>
    <n v="0.99383333333333335"/>
    <n v="46.790999999999997"/>
    <n v="0"/>
    <n v="79"/>
    <s v="BASE DE DATOS"/>
  </r>
  <r>
    <s v="19"/>
    <x v="7"/>
    <s v="EANDES"/>
    <s v="PP102093"/>
    <s v="PP102093"/>
    <s v="HI"/>
    <s v="G1"/>
    <s v="S"/>
    <n v="3"/>
    <n v="3.1429999999999998"/>
    <n v="331.92599999999999"/>
    <n v="1507.4680000000001"/>
    <n v="1839.394"/>
    <n v="0"/>
    <n v="727.57"/>
    <n v="16.43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839.394"/>
    <n v="1.839394"/>
    <m/>
    <n v="0.25"/>
    <n v="0.26191666666666663"/>
    <n v="9.3279999999999994"/>
    <n v="0"/>
    <n v="79"/>
    <s v="BASE DE DATOS"/>
  </r>
  <r>
    <s v="19"/>
    <x v="7"/>
    <s v="EANDES"/>
    <s v="PP102093"/>
    <s v="PP102093"/>
    <s v="HI"/>
    <s v="G2"/>
    <s v="S"/>
    <n v="3"/>
    <n v="3.165"/>
    <n v="298.267"/>
    <n v="1344.454"/>
    <n v="1642.721"/>
    <n v="9.7200000000000006"/>
    <n v="717.65"/>
    <n v="16.63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642.721"/>
    <n v="1.6427210000000001"/>
    <m/>
    <n v="0.25"/>
    <n v="0.26374999999999998"/>
    <n v="9.3279999999999994"/>
    <n v="0"/>
    <n v="79"/>
    <s v="BASE DE DATOS"/>
  </r>
  <r>
    <s v="19"/>
    <x v="7"/>
    <s v="EANDES"/>
    <s v="PP102093"/>
    <s v="PP102093"/>
    <s v="HI"/>
    <s v="G3"/>
    <s v="S"/>
    <n v="3"/>
    <n v="3.1720000000000002"/>
    <n v="341.10899999999998"/>
    <n v="1549.106"/>
    <n v="1890.2149999999999"/>
    <n v="0"/>
    <n v="727.8"/>
    <n v="16.2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890.2149999999999"/>
    <n v="1.890215"/>
    <m/>
    <n v="0.25"/>
    <n v="0.26433333333333336"/>
    <n v="9.3279999999999994"/>
    <n v="0"/>
    <n v="79"/>
    <s v="BASE DE DATOS"/>
  </r>
  <r>
    <s v="19"/>
    <x v="7"/>
    <s v="EANDES"/>
    <s v="PP103093"/>
    <s v="PP103093"/>
    <s v="HI"/>
    <s v="G1"/>
    <s v="S"/>
    <n v="3"/>
    <n v="3.1859999999999999"/>
    <n v="323.11599999999999"/>
    <n v="1510.5820000000001"/>
    <n v="1833.6980000000001"/>
    <n v="0"/>
    <n v="744"/>
    <n v="0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833.6980000000001"/>
    <n v="1.8336980000000001"/>
    <m/>
    <n v="0.25"/>
    <n v="0.26550000000000001"/>
    <n v="9.7110000000000003"/>
    <n v="0"/>
    <n v="79"/>
    <s v="BASE DE DATOS"/>
  </r>
  <r>
    <s v="19"/>
    <x v="7"/>
    <s v="EANDES"/>
    <s v="PP103093"/>
    <s v="PP103093"/>
    <s v="HI"/>
    <s v="G2"/>
    <s v="S"/>
    <n v="3"/>
    <n v="3.31"/>
    <n v="102.654"/>
    <n v="518.56500000000005"/>
    <n v="621.21900000000005"/>
    <n v="0"/>
    <n v="304.10000000000002"/>
    <n v="439.9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621.21900000000005"/>
    <n v="0.62121900000000008"/>
    <m/>
    <n v="0.25"/>
    <n v="0.27583333333333332"/>
    <n v="9.7110000000000003"/>
    <n v="0"/>
    <n v="79"/>
    <s v="BASE DE DATOS"/>
  </r>
  <r>
    <s v="19"/>
    <x v="7"/>
    <s v="EANDES"/>
    <s v="PP103093"/>
    <s v="PP103093"/>
    <s v="HI"/>
    <s v="G3"/>
    <s v="S"/>
    <n v="3"/>
    <n v="3.1539999999999999"/>
    <n v="219.06100000000001"/>
    <n v="988.24800000000005"/>
    <n v="1207.309"/>
    <n v="0"/>
    <n v="439.97"/>
    <n v="304.02999999999997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207.309"/>
    <n v="1.207309"/>
    <m/>
    <n v="0.25"/>
    <n v="0.26283333333333331"/>
    <n v="9.7110000000000003"/>
    <n v="0"/>
    <n v="79"/>
    <s v="BASE DE DATOS"/>
  </r>
  <r>
    <s v="19"/>
    <x v="7"/>
    <s v="EANDES"/>
    <s v="11014493"/>
    <s v="11014493"/>
    <s v="HI"/>
    <s v="1"/>
    <s v="S"/>
    <n v="19.8"/>
    <n v="21.434999999999999"/>
    <n v="1510.164"/>
    <n v="7484.4769999999999"/>
    <n v="8994.6409999999996"/>
    <n v="3.5"/>
    <n v="670.93"/>
    <n v="69.569999999999993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8994.6409999999996"/>
    <n v="8.9946409999999997"/>
    <m/>
    <n v="1.6500000000000001"/>
    <n v="1.7862499999999999"/>
    <n v="46.430999999999997"/>
    <n v="0"/>
    <n v="79"/>
    <s v="BASE DE DATOS"/>
  </r>
  <r>
    <s v="19"/>
    <x v="7"/>
    <s v="EANDES"/>
    <s v="11014493"/>
    <s v="11014493"/>
    <s v="HI"/>
    <s v="2"/>
    <s v="S"/>
    <n v="19.8"/>
    <n v="21.678999999999998"/>
    <n v="1508.4069999999999"/>
    <n v="7042.326"/>
    <n v="8550.7330000000002"/>
    <n v="0"/>
    <n v="723.07"/>
    <n v="20.93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8550.7330000000002"/>
    <n v="8.550733000000001"/>
    <m/>
    <n v="1.6500000000000001"/>
    <n v="1.8065833333333332"/>
    <n v="46.430999999999997"/>
    <n v="0"/>
    <n v="79"/>
    <s v="BASE DE DATOS"/>
  </r>
  <r>
    <s v="19"/>
    <x v="7"/>
    <s v="EANDES"/>
    <s v="11051295"/>
    <s v="11051295"/>
    <s v="HI"/>
    <s v="1"/>
    <s v="S"/>
    <n v="17"/>
    <n v="19.074000000000002"/>
    <n v="957.90700000000004"/>
    <n v="2584.6849999999999"/>
    <n v="3542.5920000000001"/>
    <n v="0"/>
    <n v="286.77"/>
    <n v="457.23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3542.5920000000001"/>
    <n v="3.542592"/>
    <m/>
    <n v="1.4166666666666667"/>
    <n v="1.5895000000000001"/>
    <n v="35.133000000000003"/>
    <n v="0"/>
    <n v="79"/>
    <s v="BASE DE DATOS"/>
  </r>
  <r>
    <s v="19"/>
    <x v="7"/>
    <s v="EANDES"/>
    <s v="11051295"/>
    <s v="11051295"/>
    <s v="HI"/>
    <s v="2"/>
    <s v="S"/>
    <n v="17"/>
    <n v="19.074000000000002"/>
    <n v="713.91399999999999"/>
    <n v="2009.1289999999999"/>
    <n v="2723.0430000000001"/>
    <n v="0"/>
    <n v="167.77"/>
    <n v="576.23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2723.0430000000001"/>
    <n v="2.7230430000000001"/>
    <m/>
    <n v="1.4166666666666667"/>
    <n v="1.5895000000000001"/>
    <n v="35.133000000000003"/>
    <n v="-4.5474735088646412E-13"/>
    <n v="79"/>
    <s v="BASE DE DATOS"/>
  </r>
  <r>
    <s v="19"/>
    <x v="7"/>
    <s v="EANDES"/>
    <s v="41097499"/>
    <s v="41097499"/>
    <s v="HI"/>
    <s v="Pelton"/>
    <s v="S"/>
    <n v="0.28799999999999998"/>
    <n v="0.186"/>
    <n v="2.1"/>
    <n v="11.445"/>
    <n v="13.545"/>
    <n v="0"/>
    <n v="133.13"/>
    <n v="610.87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3.545"/>
    <n v="1.3545E-2"/>
    <m/>
    <n v="2.3999999999999997E-2"/>
    <n v="1.55E-2"/>
    <n v="0.22"/>
    <n v="0"/>
    <n v="79"/>
    <s v="BASE DE DATOS"/>
  </r>
  <r>
    <s v="19"/>
    <x v="7"/>
    <s v="EANDES"/>
    <s v="31020193"/>
    <s v="31020193"/>
    <s v="HI"/>
    <s v="Pelton"/>
    <s v="S"/>
    <n v="3.68"/>
    <n v="1.9330000000000001"/>
    <n v="337.012"/>
    <n v="1571.953"/>
    <n v="1908.9649999999999"/>
    <n v="49.08"/>
    <n v="694.66"/>
    <n v="0.25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908.9649999999999"/>
    <n v="1.908965"/>
    <m/>
    <n v="0.3066666666666667"/>
    <n v="0.16108333333333333"/>
    <n v="3.8879999999999999"/>
    <n v="0"/>
    <n v="79"/>
    <s v="BASE DE DATOS"/>
  </r>
  <r>
    <s v="19"/>
    <x v="7"/>
    <s v="EANDES"/>
    <s v="33016493"/>
    <s v="33016493"/>
    <s v="HI"/>
    <s v="Francis"/>
    <s v="S"/>
    <n v="0.624"/>
    <n v="0.57999999999999996"/>
    <n v="43.192"/>
    <n v="203.12299999999999"/>
    <n v="246.315"/>
    <n v="0"/>
    <n v="674.72"/>
    <n v="69.28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46.315"/>
    <n v="0.24631500000000001"/>
    <m/>
    <n v="5.1999999999999998E-2"/>
    <n v="4.8333333333333332E-2"/>
    <n v="0.56599999999999995"/>
    <n v="0"/>
    <n v="79"/>
    <s v="BASE DE DATOS"/>
  </r>
  <r>
    <s v="19"/>
    <x v="7"/>
    <s v="EANDES"/>
    <s v="41097599"/>
    <s v="41097599"/>
    <s v="HI"/>
    <s v="Francis"/>
    <s v="S"/>
    <n v="0.52400000000000002"/>
    <n v="0.42199999999999999"/>
    <n v="32.307000000000002"/>
    <n v="152.352"/>
    <n v="184.65899999999999"/>
    <n v="0"/>
    <n v="598.66999999999996"/>
    <n v="145.33000000000001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84.65899999999999"/>
    <n v="0.18465899999999999"/>
    <m/>
    <n v="4.3666666666666666E-2"/>
    <n v="3.5166666666666666E-2"/>
    <n v="0.40400000000000003"/>
    <n v="0"/>
    <n v="79"/>
    <s v="BASE DE DATOS"/>
  </r>
  <r>
    <s v="19"/>
    <x v="7"/>
    <s v="EANDES"/>
    <s v="1139028"/>
    <s v="1139028"/>
    <s v="HI"/>
    <s v="CH2"/>
    <s v="S"/>
    <n v="0.44"/>
    <n v="0.45200000000000001"/>
    <n v="25.138999999999999"/>
    <n v="118.51900000000001"/>
    <n v="143.65799999999999"/>
    <n v="0"/>
    <n v="732.93"/>
    <n v="11.07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43.65799999999999"/>
    <n v="0.14365799999999998"/>
    <m/>
    <n v="3.6666666666666667E-2"/>
    <n v="3.7666666666666668E-2"/>
    <n v="4.157"/>
    <n v="2.8421709430404007E-14"/>
    <n v="79"/>
    <s v="BASE DE DATOS"/>
  </r>
  <r>
    <s v="19"/>
    <x v="7"/>
    <s v="EANDES"/>
    <s v="1139028"/>
    <s v="1139028"/>
    <s v="HI"/>
    <s v="CH2 G2"/>
    <s v="S"/>
    <n v="0.35499999999999998"/>
    <n v="0.34599999999999997"/>
    <n v="0"/>
    <n v="0"/>
    <n v="0"/>
    <n v="0"/>
    <n v="0"/>
    <n v="744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7"/>
    <s v="EANDES"/>
    <s v="1139028"/>
    <s v="1139028"/>
    <s v="HI"/>
    <s v="CH3 N"/>
    <s v="S"/>
    <n v="0.872"/>
    <n v="0.79600000000000004"/>
    <n v="31.196999999999999"/>
    <n v="146.12899999999999"/>
    <n v="177.32599999999999"/>
    <n v="0"/>
    <n v="726.82"/>
    <n v="17.18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77.32599999999999"/>
    <n v="0.17732599999999998"/>
    <m/>
    <n v="7.2666666666666671E-2"/>
    <n v="6.6333333333333341E-2"/>
    <n v="4.157"/>
    <n v="0"/>
    <n v="79"/>
    <s v="BASE DE DATOS"/>
  </r>
  <r>
    <s v="19"/>
    <x v="7"/>
    <s v="EANDES"/>
    <s v="1139028"/>
    <s v="1139028"/>
    <s v="HI"/>
    <s v="CH3 N G2"/>
    <s v="S"/>
    <n v="0.4"/>
    <n v="0.4"/>
    <n v="0"/>
    <n v="4.8000000000000001E-2"/>
    <n v="4.8000000000000001E-2"/>
    <n v="0"/>
    <n v="0"/>
    <n v="744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4.8000000000000001E-2"/>
    <n v="4.8000000000000001E-5"/>
    <m/>
    <n v="3.3333333333333333E-2"/>
    <n v="3.3333333333333333E-2"/>
    <n v="4.157"/>
    <n v="0"/>
    <n v="79"/>
    <s v="BASE DE DATOS"/>
  </r>
  <r>
    <s v="19"/>
    <x v="7"/>
    <s v="EANDES"/>
    <s v="1139028"/>
    <s v="1139028"/>
    <s v="HI"/>
    <s v="CH4 G-1"/>
    <s v="S"/>
    <n v="1.5"/>
    <n v="1.464"/>
    <n v="105.047"/>
    <n v="493.36500000000001"/>
    <n v="598.41200000000003"/>
    <n v="0"/>
    <n v="735.55"/>
    <n v="8.4499999999999993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598.41200000000003"/>
    <n v="0.59841200000000005"/>
    <m/>
    <n v="0.125"/>
    <n v="0.122"/>
    <n v="4.157"/>
    <n v="0"/>
    <n v="79"/>
    <s v="BASE DE DATOS"/>
  </r>
  <r>
    <s v="19"/>
    <x v="7"/>
    <s v="EANDES"/>
    <s v="1139028"/>
    <s v="1139028"/>
    <s v="HI"/>
    <s v="CH4 G-2"/>
    <s v="S"/>
    <n v="1.5"/>
    <n v="1.492"/>
    <n v="0"/>
    <n v="0"/>
    <n v="0"/>
    <n v="0"/>
    <n v="0"/>
    <n v="744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0.125"/>
    <n v="0.12433333333333334"/>
    <n v="4.157"/>
    <n v="0"/>
    <n v="79"/>
    <s v="BASE DE DATOS"/>
  </r>
  <r>
    <s v="19"/>
    <x v="8"/>
    <s v="EANDES"/>
    <s v="G1230715"/>
    <s v="G1230715"/>
    <s v="HI"/>
    <s v="G1"/>
    <s v="S"/>
    <n v="86.24"/>
    <n v="86.24"/>
    <n v="4437.7449999999999"/>
    <n v="18160.056"/>
    <n v="22597.800999999999"/>
    <n v="46.08"/>
    <n v="489.48"/>
    <n v="184.43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22597.800999999999"/>
    <n v="22.597801"/>
    <m/>
    <n v="7.1866666666666665"/>
    <n v="7.1866666666666665"/>
    <n v="174.946"/>
    <n v="0"/>
    <n v="79"/>
    <s v="BASE DE DATOS"/>
  </r>
  <r>
    <s v="19"/>
    <x v="8"/>
    <s v="EANDES"/>
    <s v="G1230715"/>
    <s v="G1230715"/>
    <s v="HI"/>
    <s v="G2"/>
    <s v="S"/>
    <n v="85.44"/>
    <n v="85.44"/>
    <n v="2481.0259999999998"/>
    <n v="8166.3850000000002"/>
    <n v="10647.411"/>
    <n v="34.25"/>
    <n v="194.25"/>
    <n v="491.5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10647.411"/>
    <n v="10.647411"/>
    <m/>
    <n v="7.12"/>
    <n v="7.12"/>
    <n v="174.946"/>
    <n v="0"/>
    <n v="79"/>
    <s v="BASE DE DATOS"/>
  </r>
  <r>
    <s v="19"/>
    <x v="8"/>
    <s v="EANDES"/>
    <s v="PP104093"/>
    <s v="PP104093"/>
    <s v="HI"/>
    <s v="G1"/>
    <s v="S"/>
    <n v="22.065000000000001"/>
    <n v="22.065000000000001"/>
    <n v="1930.078"/>
    <n v="8209.9030000000002"/>
    <n v="10139.981"/>
    <n v="8.48"/>
    <n v="706.32"/>
    <n v="5.2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0139.981"/>
    <n v="10.139981000000001"/>
    <m/>
    <n v="1.8387500000000001"/>
    <n v="1.8387500000000001"/>
    <n v="110.151"/>
    <n v="0"/>
    <n v="79"/>
    <s v="BASE DE DATOS"/>
  </r>
  <r>
    <s v="19"/>
    <x v="8"/>
    <s v="EANDES"/>
    <s v="PP104093"/>
    <s v="PP104093"/>
    <s v="HI"/>
    <s v="G2"/>
    <s v="S"/>
    <n v="23.23"/>
    <n v="23.23"/>
    <n v="1953.9069999999999"/>
    <n v="8240.8420000000006"/>
    <n v="10194.749"/>
    <n v="8.93"/>
    <n v="703.93"/>
    <n v="7.13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0194.749"/>
    <n v="10.194749"/>
    <m/>
    <n v="1.9358333333333333"/>
    <n v="1.9358333333333333"/>
    <n v="110.151"/>
    <n v="0"/>
    <n v="79"/>
    <s v="BASE DE DATOS"/>
  </r>
  <r>
    <s v="19"/>
    <x v="8"/>
    <s v="EANDES"/>
    <s v="PP104093"/>
    <s v="PP104093"/>
    <s v="HI"/>
    <s v="G3"/>
    <s v="S"/>
    <n v="23.155000000000001"/>
    <n v="23.155000000000001"/>
    <n v="1956.049"/>
    <n v="8258.2250000000004"/>
    <n v="10214.273999999999"/>
    <n v="8.52"/>
    <n v="704.58"/>
    <n v="6.9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0214.273999999999"/>
    <n v="10.214274"/>
    <m/>
    <n v="1.9295833333333334"/>
    <n v="1.9295833333333334"/>
    <n v="110.151"/>
    <n v="1.8189894035458565E-12"/>
    <n v="79"/>
    <s v="BASE DE DATOS"/>
  </r>
  <r>
    <s v="19"/>
    <x v="8"/>
    <s v="EANDES"/>
    <s v="PP104093"/>
    <s v="PP104093"/>
    <s v="HI"/>
    <s v="G4"/>
    <s v="S"/>
    <n v="22.66"/>
    <n v="22.66"/>
    <n v="1926.0070000000001"/>
    <n v="8187.1760000000004"/>
    <n v="10113.183000000001"/>
    <n v="8.92"/>
    <n v="691.9"/>
    <n v="19.18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0113.183000000001"/>
    <n v="10.113183000000001"/>
    <m/>
    <n v="1.8883333333333334"/>
    <n v="1.8883333333333334"/>
    <n v="110.151"/>
    <n v="0"/>
    <n v="79"/>
    <s v="BASE DE DATOS"/>
  </r>
  <r>
    <s v="19"/>
    <x v="8"/>
    <s v="EANDES"/>
    <s v="PP104093"/>
    <s v="PP104093"/>
    <s v="HI"/>
    <s v="G5"/>
    <s v="S"/>
    <n v="22.576000000000001"/>
    <n v="22.576000000000001"/>
    <n v="1919.4459999999999"/>
    <n v="8213.57"/>
    <n v="10133.016"/>
    <n v="7.88"/>
    <n v="706.77"/>
    <n v="5.35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0133.016"/>
    <n v="10.133016"/>
    <m/>
    <n v="1.8813333333333333"/>
    <n v="1.8813333333333333"/>
    <n v="110.151"/>
    <n v="0"/>
    <n v="79"/>
    <s v="BASE DE DATOS"/>
  </r>
  <r>
    <s v="19"/>
    <x v="8"/>
    <s v="EANDES"/>
    <s v="PP101093"/>
    <s v="PP101093"/>
    <s v="HI"/>
    <s v="G1"/>
    <s v="S"/>
    <n v="13.6"/>
    <n v="12.082000000000001"/>
    <n v="0"/>
    <n v="0"/>
    <n v="0"/>
    <n v="0"/>
    <n v="0"/>
    <n v="720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0"/>
    <n v="0"/>
    <m/>
    <n v="1.1333333333333333"/>
    <n v="1.0068333333333335"/>
    <n v="46.790999999999997"/>
    <n v="0"/>
    <n v="79"/>
    <s v="BASE DE DATOS"/>
  </r>
  <r>
    <s v="19"/>
    <x v="8"/>
    <s v="EANDES"/>
    <s v="PP101093"/>
    <s v="PP101093"/>
    <s v="HI"/>
    <s v="G2"/>
    <s v="S"/>
    <n v="13.6"/>
    <n v="12.779"/>
    <n v="955.55899999999997"/>
    <n v="4019.2919999999999"/>
    <n v="4974.8509999999997"/>
    <n v="1.88"/>
    <n v="628.32000000000005"/>
    <n v="89.8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974.8509999999997"/>
    <n v="4.9748509999999992"/>
    <m/>
    <n v="1.1333333333333333"/>
    <n v="1.0649166666666667"/>
    <n v="46.790999999999997"/>
    <n v="0"/>
    <n v="79"/>
    <s v="BASE DE DATOS"/>
  </r>
  <r>
    <s v="19"/>
    <x v="8"/>
    <s v="EANDES"/>
    <s v="PP101093"/>
    <s v="PP101093"/>
    <s v="HI"/>
    <s v="G3"/>
    <s v="S"/>
    <n v="13.6"/>
    <n v="11.234"/>
    <n v="931.25"/>
    <n v="4032.9940000000001"/>
    <n v="4964.2439999999997"/>
    <n v="3.42"/>
    <n v="714.33"/>
    <n v="2.25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964.2439999999997"/>
    <n v="4.9642439999999999"/>
    <m/>
    <n v="1.1333333333333333"/>
    <n v="0.9361666666666667"/>
    <n v="46.790999999999997"/>
    <n v="9.0949470177292824E-13"/>
    <n v="79"/>
    <s v="BASE DE DATOS"/>
  </r>
  <r>
    <s v="19"/>
    <x v="8"/>
    <s v="EANDES"/>
    <s v="PP101093"/>
    <s v="PP101093"/>
    <s v="HI"/>
    <s v="G4"/>
    <s v="S"/>
    <n v="13.6"/>
    <n v="11.926"/>
    <n v="950.21400000000006"/>
    <n v="4002.643"/>
    <n v="4952.857"/>
    <n v="1.9"/>
    <n v="629.20000000000005"/>
    <n v="88.9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952.857"/>
    <n v="4.9528569999999998"/>
    <m/>
    <n v="1.1333333333333333"/>
    <n v="0.99383333333333335"/>
    <n v="46.790999999999997"/>
    <n v="0"/>
    <n v="79"/>
    <s v="BASE DE DATOS"/>
  </r>
  <r>
    <s v="19"/>
    <x v="8"/>
    <s v="EANDES"/>
    <s v="PP102093"/>
    <s v="PP102093"/>
    <s v="HI"/>
    <s v="G1"/>
    <s v="S"/>
    <n v="3"/>
    <n v="3.1429999999999998"/>
    <n v="294.38400000000001"/>
    <n v="1465.39"/>
    <n v="1759.7739999999999"/>
    <n v="11.58"/>
    <n v="694.93"/>
    <n v="13.48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759.7739999999999"/>
    <n v="1.7597739999999999"/>
    <m/>
    <n v="0.25"/>
    <n v="0.26191666666666663"/>
    <n v="9.3279999999999994"/>
    <n v="2.2737367544323206E-13"/>
    <n v="79"/>
    <s v="BASE DE DATOS"/>
  </r>
  <r>
    <s v="19"/>
    <x v="8"/>
    <s v="EANDES"/>
    <s v="PP102093"/>
    <s v="PP102093"/>
    <s v="HI"/>
    <s v="G2"/>
    <s v="S"/>
    <n v="3"/>
    <n v="3.165"/>
    <n v="234.34800000000001"/>
    <n v="1189.81"/>
    <n v="1424.1579999999999"/>
    <n v="11.63"/>
    <n v="589.25"/>
    <n v="119.12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424.1579999999999"/>
    <n v="1.4241579999999998"/>
    <m/>
    <n v="0.25"/>
    <n v="0.26374999999999998"/>
    <n v="9.3279999999999994"/>
    <n v="0"/>
    <n v="79"/>
    <s v="BASE DE DATOS"/>
  </r>
  <r>
    <s v="19"/>
    <x v="8"/>
    <s v="EANDES"/>
    <s v="PP102093"/>
    <s v="PP102093"/>
    <s v="HI"/>
    <s v="G3"/>
    <s v="S"/>
    <n v="3"/>
    <n v="3.1720000000000002"/>
    <n v="314.28399999999999"/>
    <n v="1541.8579999999999"/>
    <n v="1856.1420000000001"/>
    <n v="11.58"/>
    <n v="694.7"/>
    <n v="13.72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856.1420000000001"/>
    <n v="1.856142"/>
    <m/>
    <n v="0.25"/>
    <n v="0.26433333333333336"/>
    <n v="9.3279999999999994"/>
    <n v="-2.2737367544323206E-13"/>
    <n v="79"/>
    <s v="BASE DE DATOS"/>
  </r>
  <r>
    <s v="19"/>
    <x v="8"/>
    <s v="EANDES"/>
    <s v="PP103093"/>
    <s v="PP103093"/>
    <s v="HI"/>
    <s v="G1"/>
    <s v="S"/>
    <n v="3"/>
    <n v="3.1859999999999999"/>
    <n v="272.63400000000001"/>
    <n v="1362.625"/>
    <n v="1635.259"/>
    <n v="108.38"/>
    <n v="571.41999999999996"/>
    <n v="40.200000000000003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635.259"/>
    <n v="1.635259"/>
    <m/>
    <n v="0.25"/>
    <n v="0.26550000000000001"/>
    <n v="9.7110000000000003"/>
    <n v="0"/>
    <n v="79"/>
    <s v="BASE DE DATOS"/>
  </r>
  <r>
    <s v="19"/>
    <x v="8"/>
    <s v="EANDES"/>
    <s v="PP103093"/>
    <s v="PP103093"/>
    <s v="HI"/>
    <s v="G2"/>
    <s v="S"/>
    <n v="3"/>
    <n v="3.31"/>
    <n v="138.244"/>
    <n v="674.93499999999995"/>
    <n v="813.17899999999997"/>
    <n v="111.2"/>
    <n v="291.77999999999997"/>
    <n v="317.02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813.17899999999997"/>
    <n v="0.81317899999999999"/>
    <m/>
    <n v="0.25"/>
    <n v="0.27583333333333332"/>
    <n v="9.7110000000000003"/>
    <n v="0"/>
    <n v="79"/>
    <s v="BASE DE DATOS"/>
  </r>
  <r>
    <s v="19"/>
    <x v="8"/>
    <s v="EANDES"/>
    <s v="PP103093"/>
    <s v="PP103093"/>
    <s v="HI"/>
    <s v="G3"/>
    <s v="S"/>
    <n v="3"/>
    <n v="3.1539999999999999"/>
    <n v="197.874"/>
    <n v="1007.24"/>
    <n v="1205.114"/>
    <n v="110.05"/>
    <n v="424.9"/>
    <n v="185.05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205.114"/>
    <n v="1.205114"/>
    <m/>
    <n v="0.25"/>
    <n v="0.26283333333333331"/>
    <n v="9.7110000000000003"/>
    <n v="0"/>
    <n v="79"/>
    <s v="BASE DE DATOS"/>
  </r>
  <r>
    <s v="19"/>
    <x v="8"/>
    <s v="EANDES"/>
    <s v="11014493"/>
    <s v="11014493"/>
    <s v="HI"/>
    <s v="1"/>
    <s v="S"/>
    <n v="19.8"/>
    <n v="21.434999999999999"/>
    <n v="1444.4459999999999"/>
    <n v="7180.7389999999996"/>
    <n v="8625.1849999999995"/>
    <n v="0"/>
    <n v="509.18"/>
    <n v="210.82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8625.1849999999995"/>
    <n v="8.6251850000000001"/>
    <m/>
    <n v="1.6500000000000001"/>
    <n v="1.7862499999999999"/>
    <n v="46.430999999999997"/>
    <n v="0"/>
    <n v="79"/>
    <s v="BASE DE DATOS"/>
  </r>
  <r>
    <s v="19"/>
    <x v="8"/>
    <s v="EANDES"/>
    <s v="11014493"/>
    <s v="11014493"/>
    <s v="HI"/>
    <s v="2"/>
    <s v="S"/>
    <n v="19.8"/>
    <n v="21.678999999999998"/>
    <n v="1375.634"/>
    <n v="7096.2849999999999"/>
    <n v="8471.9189999999999"/>
    <n v="0"/>
    <n v="720"/>
    <n v="0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8471.9189999999999"/>
    <n v="8.4719189999999998"/>
    <m/>
    <n v="1.6500000000000001"/>
    <n v="1.8065833333333332"/>
    <n v="46.430999999999997"/>
    <n v="0"/>
    <n v="79"/>
    <s v="BASE DE DATOS"/>
  </r>
  <r>
    <s v="19"/>
    <x v="8"/>
    <s v="EANDES"/>
    <s v="11051295"/>
    <s v="11051295"/>
    <s v="HI"/>
    <s v="1"/>
    <s v="S"/>
    <n v="17"/>
    <n v="19.074000000000002"/>
    <n v="1299.143"/>
    <n v="4376.9520000000002"/>
    <n v="5676.0950000000003"/>
    <n v="1.25"/>
    <n v="429.65"/>
    <n v="289.10000000000002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5676.0950000000003"/>
    <n v="5.6760950000000001"/>
    <m/>
    <n v="1.4166666666666667"/>
    <n v="1.5895000000000001"/>
    <n v="35.133000000000003"/>
    <n v="0"/>
    <n v="79"/>
    <s v="BASE DE DATOS"/>
  </r>
  <r>
    <s v="19"/>
    <x v="8"/>
    <s v="EANDES"/>
    <s v="11051295"/>
    <s v="11051295"/>
    <s v="HI"/>
    <s v="2"/>
    <s v="S"/>
    <n v="17"/>
    <n v="19.074000000000002"/>
    <n v="0"/>
    <n v="5.0890000000000004"/>
    <n v="5.0890000000000004"/>
    <n v="0"/>
    <n v="0"/>
    <n v="720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5.0890000000000004"/>
    <n v="5.0890000000000006E-3"/>
    <m/>
    <n v="1.4166666666666667"/>
    <n v="1.5895000000000001"/>
    <n v="35.133000000000003"/>
    <n v="0"/>
    <n v="79"/>
    <s v="BASE DE DATOS"/>
  </r>
  <r>
    <s v="19"/>
    <x v="8"/>
    <s v="EANDES"/>
    <s v="41097499"/>
    <s v="41097499"/>
    <s v="HI"/>
    <s v="Pelton"/>
    <s v="S"/>
    <n v="0.28799999999999998"/>
    <n v="0.186"/>
    <n v="13.316000000000001"/>
    <n v="62.84"/>
    <n v="76.156000000000006"/>
    <n v="0"/>
    <n v="443.52"/>
    <n v="276.48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76.156000000000006"/>
    <n v="7.6156000000000001E-2"/>
    <m/>
    <n v="2.3999999999999997E-2"/>
    <n v="1.55E-2"/>
    <n v="0.22"/>
    <n v="0"/>
    <n v="79"/>
    <s v="BASE DE DATOS"/>
  </r>
  <r>
    <s v="19"/>
    <x v="8"/>
    <s v="EANDES"/>
    <s v="31020193"/>
    <s v="31020193"/>
    <s v="HI"/>
    <s v="Pelton"/>
    <s v="S"/>
    <n v="3.68"/>
    <n v="1.9330000000000001"/>
    <n v="263.77600000000001"/>
    <n v="1300.33"/>
    <n v="1564.106"/>
    <n v="100.32"/>
    <n v="619.67999999999995"/>
    <n v="0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564.106"/>
    <n v="1.564106"/>
    <m/>
    <n v="0.3066666666666667"/>
    <n v="0.16108333333333333"/>
    <n v="3.8879999999999999"/>
    <n v="0"/>
    <n v="79"/>
    <s v="BASE DE DATOS"/>
  </r>
  <r>
    <s v="19"/>
    <x v="8"/>
    <s v="EANDES"/>
    <s v="33016493"/>
    <s v="33016493"/>
    <s v="HI"/>
    <s v="Francis"/>
    <s v="S"/>
    <n v="0.624"/>
    <n v="0.57999999999999996"/>
    <n v="34.734000000000002"/>
    <n v="191.32400000000001"/>
    <n v="226.05799999999999"/>
    <n v="136.35"/>
    <n v="583.65"/>
    <n v="0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26.05799999999999"/>
    <n v="0.22605799999999998"/>
    <m/>
    <n v="5.1999999999999998E-2"/>
    <n v="4.8333333333333332E-2"/>
    <n v="0.56599999999999995"/>
    <n v="2.8421709430404007E-14"/>
    <n v="79"/>
    <s v="BASE DE DATOS"/>
  </r>
  <r>
    <s v="19"/>
    <x v="8"/>
    <s v="EANDES"/>
    <s v="41097599"/>
    <s v="41097599"/>
    <s v="HI"/>
    <s v="Francis"/>
    <s v="S"/>
    <n v="0.52400000000000002"/>
    <n v="0.42199999999999999"/>
    <n v="27.844999999999999"/>
    <n v="153.19499999999999"/>
    <n v="181.04"/>
    <n v="136.65"/>
    <n v="582.16999999999996"/>
    <n v="1.18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81.04"/>
    <n v="0.18103999999999998"/>
    <m/>
    <n v="4.3666666666666666E-2"/>
    <n v="3.5166666666666666E-2"/>
    <n v="0.40400000000000003"/>
    <n v="0"/>
    <n v="79"/>
    <s v="BASE DE DATOS"/>
  </r>
  <r>
    <s v="19"/>
    <x v="8"/>
    <s v="EANDES"/>
    <s v="1139028"/>
    <s v="1139028"/>
    <s v="HI"/>
    <s v="CH2"/>
    <s v="S"/>
    <n v="0.44"/>
    <n v="0.45200000000000001"/>
    <n v="23.611999999999998"/>
    <n v="120.688"/>
    <n v="144.30000000000001"/>
    <n v="0"/>
    <n v="552.4"/>
    <n v="167.6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44.30000000000001"/>
    <n v="0.14430000000000001"/>
    <m/>
    <n v="3.6666666666666667E-2"/>
    <n v="3.7666666666666668E-2"/>
    <n v="4.157"/>
    <n v="0"/>
    <n v="79"/>
    <s v="BASE DE DATOS"/>
  </r>
  <r>
    <s v="19"/>
    <x v="8"/>
    <s v="EANDES"/>
    <s v="1139028"/>
    <s v="1139028"/>
    <s v="HI"/>
    <s v="CH2 G2"/>
    <s v="S"/>
    <n v="0.35499999999999998"/>
    <n v="0.34599999999999997"/>
    <n v="0"/>
    <n v="0"/>
    <n v="0"/>
    <n v="0"/>
    <n v="0"/>
    <n v="720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8"/>
    <s v="EANDES"/>
    <s v="1139028"/>
    <s v="1139028"/>
    <s v="HI"/>
    <s v="CH3 N"/>
    <s v="S"/>
    <n v="0.872"/>
    <n v="0.79600000000000004"/>
    <n v="27.199000000000002"/>
    <n v="146.75"/>
    <n v="173.94900000000001"/>
    <n v="0"/>
    <n v="282.97000000000003"/>
    <n v="437.03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73.94900000000001"/>
    <n v="0.17394900000000002"/>
    <m/>
    <n v="7.2666666666666671E-2"/>
    <n v="6.6333333333333341E-2"/>
    <n v="4.157"/>
    <n v="0"/>
    <n v="79"/>
    <s v="BASE DE DATOS"/>
  </r>
  <r>
    <s v="19"/>
    <x v="8"/>
    <s v="EANDES"/>
    <s v="1139028"/>
    <s v="1139028"/>
    <s v="HI"/>
    <s v="CH3 N G2"/>
    <s v="S"/>
    <n v="0.4"/>
    <n v="0.4"/>
    <n v="6.5789999999999997"/>
    <n v="25.181000000000001"/>
    <n v="31.76"/>
    <n v="0"/>
    <n v="103.4"/>
    <n v="616.6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31.76"/>
    <n v="3.1760000000000004E-2"/>
    <m/>
    <n v="3.3333333333333333E-2"/>
    <n v="3.3333333333333333E-2"/>
    <n v="4.157"/>
    <n v="0"/>
    <n v="79"/>
    <s v="BASE DE DATOS"/>
  </r>
  <r>
    <s v="19"/>
    <x v="8"/>
    <s v="EANDES"/>
    <s v="1139028"/>
    <s v="1139028"/>
    <s v="HI"/>
    <s v="CH4 G-1"/>
    <s v="S"/>
    <n v="1.5"/>
    <n v="1.464"/>
    <n v="135.83799999999999"/>
    <n v="667.81500000000005"/>
    <n v="803.65300000000002"/>
    <n v="0"/>
    <n v="720"/>
    <n v="0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803.65300000000002"/>
    <n v="0.80365300000000006"/>
    <m/>
    <n v="0.125"/>
    <n v="0.122"/>
    <n v="4.157"/>
    <n v="0"/>
    <n v="79"/>
    <s v="BASE DE DATOS"/>
  </r>
  <r>
    <s v="19"/>
    <x v="8"/>
    <s v="EANDES"/>
    <s v="1139028"/>
    <s v="1139028"/>
    <s v="HI"/>
    <s v="CH4 G-2"/>
    <s v="S"/>
    <n v="1.5"/>
    <n v="1.492"/>
    <n v="0"/>
    <n v="0"/>
    <n v="0"/>
    <n v="0"/>
    <n v="0"/>
    <n v="720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0.125"/>
    <n v="0.12433333333333334"/>
    <n v="4.157"/>
    <n v="0"/>
    <n v="79"/>
    <s v="BASE DE DATOS"/>
  </r>
  <r>
    <s v="19"/>
    <x v="4"/>
    <s v="HUAPOW"/>
    <s v="18340013"/>
    <s v="18340013"/>
    <s v="HI"/>
    <s v="UG1"/>
    <s v="S"/>
    <n v="9.6"/>
    <n v="9.23"/>
    <n v="1388.1410000000001"/>
    <n v="5243.4530000000004"/>
    <n v="6631.5940000000001"/>
    <n v="16"/>
    <n v="702"/>
    <n v="2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631.5940000000001"/>
    <n v="6.6315939999999998"/>
    <m/>
    <n v="0.79999999999999993"/>
    <n v="0.76916666666666667"/>
    <n v="19.3"/>
    <n v="9.0949470177292824E-13"/>
    <n v="60"/>
    <s v="BASE DE DATOS"/>
  </r>
  <r>
    <s v="19"/>
    <x v="4"/>
    <s v="HUAPOW"/>
    <s v="18340013"/>
    <s v="18340013"/>
    <s v="HI"/>
    <s v="UG2"/>
    <s v="S"/>
    <n v="9.6"/>
    <n v="9.1999999999999993"/>
    <n v="1394.84"/>
    <n v="5306.1790000000001"/>
    <n v="6701.0190000000002"/>
    <n v="16"/>
    <n v="704"/>
    <n v="0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701.0190000000002"/>
    <n v="6.7010190000000005"/>
    <m/>
    <n v="0.79999999999999993"/>
    <n v="0.76666666666666661"/>
    <n v="19.3"/>
    <n v="0"/>
    <n v="60"/>
    <s v="BASE DE DATOS"/>
  </r>
  <r>
    <s v="19"/>
    <x v="6"/>
    <s v="HUAPOW"/>
    <s v="18340013"/>
    <s v="18340013"/>
    <s v="HI"/>
    <s v="UG1"/>
    <s v="S"/>
    <n v="9.6"/>
    <n v="9.23"/>
    <n v="1167.9739999999999"/>
    <n v="4408.7529999999997"/>
    <n v="5576.7269999999999"/>
    <n v="11"/>
    <n v="708"/>
    <n v="1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5576.7269999999999"/>
    <n v="5.576727"/>
    <m/>
    <n v="0.79999999999999993"/>
    <n v="0.76916666666666667"/>
    <n v="19.3"/>
    <n v="0"/>
    <n v="60"/>
    <s v="BASE DE DATOS"/>
  </r>
  <r>
    <s v="19"/>
    <x v="6"/>
    <s v="HUAPOW"/>
    <s v="18340013"/>
    <s v="18340013"/>
    <s v="HI"/>
    <s v="UG2"/>
    <s v="S"/>
    <n v="9.6"/>
    <n v="9.1999999999999993"/>
    <n v="1169.0940000000001"/>
    <n v="4389.9290000000001"/>
    <n v="5559.0230000000001"/>
    <n v="11"/>
    <n v="708"/>
    <n v="1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5559.0230000000001"/>
    <n v="5.5590229999999998"/>
    <m/>
    <n v="0.79999999999999993"/>
    <n v="0.76666666666666661"/>
    <n v="19.3"/>
    <n v="0"/>
    <n v="60"/>
    <s v="BASE DE DATOS"/>
  </r>
  <r>
    <s v="19"/>
    <x v="7"/>
    <s v="HUAPOW"/>
    <s v="18340013"/>
    <s v="18340013"/>
    <s v="HI"/>
    <s v="UG1"/>
    <s v="S"/>
    <n v="9.6"/>
    <n v="9.23"/>
    <n v="948.80100000000004"/>
    <n v="3539.5"/>
    <n v="4488.3010000000004"/>
    <n v="58"/>
    <n v="661.5"/>
    <n v="0.5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4488.3010000000004"/>
    <n v="4.4883010000000008"/>
    <m/>
    <n v="0.79999999999999993"/>
    <n v="0.76916666666666667"/>
    <n v="19.3"/>
    <n v="0"/>
    <n v="60"/>
    <s v="BASE DE DATOS"/>
  </r>
  <r>
    <s v="19"/>
    <x v="7"/>
    <s v="HUAPOW"/>
    <s v="18340013"/>
    <s v="18340013"/>
    <s v="HI"/>
    <s v="UG2"/>
    <s v="S"/>
    <n v="9.6"/>
    <n v="9.1999999999999993"/>
    <n v="940.18299999999999"/>
    <n v="3505.2919999999999"/>
    <n v="4445.4750000000004"/>
    <n v="58"/>
    <n v="661.75"/>
    <n v="0.25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4445.4750000000004"/>
    <n v="4.4454750000000001"/>
    <m/>
    <n v="0.79999999999999993"/>
    <n v="0.76666666666666661"/>
    <n v="19.3"/>
    <n v="0"/>
    <n v="60"/>
    <s v="BASE DE DATOS"/>
  </r>
  <r>
    <s v="19"/>
    <x v="3"/>
    <s v="HUAPOW"/>
    <s v="18340013"/>
    <s v="18340013"/>
    <s v="HI"/>
    <s v="UG1"/>
    <s v="S"/>
    <n v="9.6"/>
    <n v="9.23"/>
    <n v="1256.18"/>
    <n v="4806.17"/>
    <n v="6062.35"/>
    <n v="79"/>
    <n v="633"/>
    <n v="8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062.35"/>
    <n v="6.0623500000000003"/>
    <m/>
    <n v="0.79999999999999993"/>
    <n v="0.76916666666666667"/>
    <n v="19.3"/>
    <n v="0"/>
    <n v="60"/>
    <s v="BASE DE DATOS"/>
  </r>
  <r>
    <s v="19"/>
    <x v="3"/>
    <s v="HUAPOW"/>
    <s v="18340013"/>
    <s v="18340013"/>
    <s v="HI"/>
    <s v="UG2"/>
    <s v="S"/>
    <n v="9.6"/>
    <n v="9.1999999999999993"/>
    <n v="1279.277"/>
    <n v="4834.0659999999998"/>
    <n v="6113.3429999999998"/>
    <n v="79"/>
    <n v="641"/>
    <n v="0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113.3429999999998"/>
    <n v="6.1133429999999995"/>
    <m/>
    <n v="0.79999999999999993"/>
    <n v="0.76666666666666661"/>
    <n v="19.3"/>
    <n v="0"/>
    <n v="60"/>
    <s v="BASE DE DATOS"/>
  </r>
  <r>
    <s v="19"/>
    <x v="4"/>
    <s v="CELERV"/>
    <s v="11116301"/>
    <s v="11116301"/>
    <s v="HI"/>
    <s v="Francis 1"/>
    <s v="S"/>
    <n v="6.5609999999999999"/>
    <n v="6.4669999999999996"/>
    <n v="795.47400000000005"/>
    <n v="3935.9960000000001"/>
    <n v="4731.47"/>
    <n v="5.45"/>
    <n v="713.02"/>
    <n v="1.53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731.47"/>
    <n v="4.7314699999999998"/>
    <m/>
    <n v="0.54674999999999996"/>
    <n v="0.5389166666666666"/>
    <n v="19.606000000000002"/>
    <n v="0"/>
    <n v="8"/>
    <s v="BASE DE DATOS"/>
  </r>
  <r>
    <s v="19"/>
    <x v="4"/>
    <s v="CELERV"/>
    <s v="11116301"/>
    <s v="11116301"/>
    <s v="HI"/>
    <s v="Francis 2"/>
    <s v="S"/>
    <n v="6.5609999999999999"/>
    <n v="6.4669999999999996"/>
    <n v="792.18"/>
    <n v="3914.9319999999998"/>
    <n v="4707.1120000000001"/>
    <n v="5"/>
    <n v="713.73"/>
    <n v="1.27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707.1120000000001"/>
    <n v="4.7071120000000004"/>
    <m/>
    <n v="0.54674999999999996"/>
    <n v="0.5389166666666666"/>
    <n v="19.606000000000002"/>
    <n v="0"/>
    <n v="8"/>
    <s v="BASE DE DATOS"/>
  </r>
  <r>
    <s v="19"/>
    <x v="4"/>
    <s v="CELERV"/>
    <s v="11116301"/>
    <s v="11116301"/>
    <s v="HI"/>
    <s v="Francis 3"/>
    <s v="S"/>
    <n v="6.5609999999999999"/>
    <n v="6.4669999999999996"/>
    <n v="795.80200000000002"/>
    <n v="3930.4250000000002"/>
    <n v="4726.2269999999999"/>
    <n v="5.43"/>
    <n v="713.3"/>
    <n v="1.27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726.2269999999999"/>
    <n v="4.7262269999999997"/>
    <m/>
    <n v="0.54674999999999996"/>
    <n v="0.5389166666666666"/>
    <n v="19.606000000000002"/>
    <n v="0"/>
    <n v="8"/>
    <s v="BASE DE DATOS"/>
  </r>
  <r>
    <s v="19"/>
    <x v="5"/>
    <s v="CELERV"/>
    <s v="11116301"/>
    <s v="11116301"/>
    <s v="HI"/>
    <s v="Francis 1"/>
    <s v="S"/>
    <n v="6.5609999999999999"/>
    <n v="6.4669999999999996"/>
    <n v="747.33900000000006"/>
    <n v="3657.2220000000002"/>
    <n v="4404.5609999999997"/>
    <n v="5.52"/>
    <n v="714.48"/>
    <n v="0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04.5609999999997"/>
    <n v="4.4045609999999993"/>
    <m/>
    <n v="0.54674999999999996"/>
    <n v="0.5389166666666666"/>
    <n v="19.606000000000002"/>
    <n v="9.0949470177292824E-13"/>
    <n v="8"/>
    <s v="BASE DE DATOS"/>
  </r>
  <r>
    <s v="19"/>
    <x v="5"/>
    <s v="CELERV"/>
    <s v="11116301"/>
    <s v="11116301"/>
    <s v="HI"/>
    <s v="Francis 2"/>
    <s v="S"/>
    <n v="6.5609999999999999"/>
    <n v="6.4669999999999996"/>
    <n v="745.21500000000003"/>
    <n v="3615.01"/>
    <n v="4360.2250000000004"/>
    <n v="10.43"/>
    <n v="709.57"/>
    <n v="0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360.2250000000004"/>
    <n v="4.3602250000000007"/>
    <m/>
    <n v="0.54674999999999996"/>
    <n v="0.5389166666666666"/>
    <n v="19.606000000000002"/>
    <n v="0"/>
    <n v="8"/>
    <s v="BASE DE DATOS"/>
  </r>
  <r>
    <s v="19"/>
    <x v="5"/>
    <s v="CELERV"/>
    <s v="11116301"/>
    <s v="11116301"/>
    <s v="HI"/>
    <s v="Francis 3"/>
    <s v="S"/>
    <n v="6.5609999999999999"/>
    <n v="6.4669999999999996"/>
    <n v="746.60900000000004"/>
    <n v="3632.2559999999999"/>
    <n v="4378.8649999999998"/>
    <n v="8.77"/>
    <n v="711.23"/>
    <n v="0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378.8649999999998"/>
    <n v="4.3788649999999993"/>
    <m/>
    <n v="0.54674999999999996"/>
    <n v="0.5389166666666666"/>
    <n v="19.606000000000002"/>
    <n v="0"/>
    <n v="8"/>
    <s v="BASE DE DATOS"/>
  </r>
  <r>
    <s v="19"/>
    <x v="6"/>
    <s v="CELERV"/>
    <s v="11116301"/>
    <s v="11116301"/>
    <s v="HI"/>
    <s v="Francis 1"/>
    <s v="S"/>
    <n v="6.5609999999999999"/>
    <n v="6.4669999999999996"/>
    <n v="649.54600000000005"/>
    <n v="2905.3490000000002"/>
    <n v="3554.895"/>
    <n v="7.88"/>
    <n v="712.12"/>
    <n v="0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554.895"/>
    <n v="3.5548950000000001"/>
    <m/>
    <n v="0.54674999999999996"/>
    <n v="0.5389166666666666"/>
    <n v="19.606000000000002"/>
    <n v="4.5474735088646412E-13"/>
    <n v="8"/>
    <s v="BASE DE DATOS"/>
  </r>
  <r>
    <s v="19"/>
    <x v="6"/>
    <s v="CELERV"/>
    <s v="11116301"/>
    <s v="11116301"/>
    <s v="HI"/>
    <s v="Francis 2"/>
    <s v="S"/>
    <n v="6.5609999999999999"/>
    <n v="6.4669999999999996"/>
    <n v="649.00400000000002"/>
    <n v="2901.8980000000001"/>
    <n v="3550.902"/>
    <n v="8.3800000000000008"/>
    <n v="711.62"/>
    <n v="0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550.902"/>
    <n v="3.5509020000000002"/>
    <m/>
    <n v="0.54674999999999996"/>
    <n v="0.5389166666666666"/>
    <n v="19.606000000000002"/>
    <n v="0"/>
    <n v="8"/>
    <s v="BASE DE DATOS"/>
  </r>
  <r>
    <s v="19"/>
    <x v="6"/>
    <s v="CELERV"/>
    <s v="11116301"/>
    <s v="11116301"/>
    <s v="HI"/>
    <s v="Francis 3"/>
    <s v="S"/>
    <n v="6.5609999999999999"/>
    <n v="6.4669999999999996"/>
    <n v="587.95899999999995"/>
    <n v="2741.7359999999999"/>
    <n v="3329.6950000000002"/>
    <n v="7.52"/>
    <n v="712.48"/>
    <n v="0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329.6950000000002"/>
    <n v="3.3296950000000001"/>
    <m/>
    <n v="0.54674999999999996"/>
    <n v="0.5389166666666666"/>
    <n v="19.606000000000002"/>
    <n v="-4.5474735088646412E-13"/>
    <n v="8"/>
    <s v="BASE DE DATOS"/>
  </r>
  <r>
    <s v="19"/>
    <x v="7"/>
    <s v="CELERV"/>
    <s v="11116301"/>
    <s v="11116301"/>
    <s v="HI"/>
    <s v="Francis 1"/>
    <s v="S"/>
    <n v="6.5609999999999999"/>
    <n v="6.4669999999999996"/>
    <n v="369.44400000000002"/>
    <n v="1746.748"/>
    <n v="2116.192"/>
    <n v="0"/>
    <n v="720"/>
    <n v="0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2116.192"/>
    <n v="2.1161919999999999"/>
    <m/>
    <n v="0.54674999999999996"/>
    <n v="0.5389166666666666"/>
    <n v="19.606000000000002"/>
    <n v="0"/>
    <n v="8"/>
    <s v="BASE DE DATOS"/>
  </r>
  <r>
    <s v="19"/>
    <x v="7"/>
    <s v="CELERV"/>
    <s v="11116301"/>
    <s v="11116301"/>
    <s v="HI"/>
    <s v="Francis 2"/>
    <s v="S"/>
    <n v="6.5609999999999999"/>
    <n v="6.4669999999999996"/>
    <n v="706.81700000000001"/>
    <n v="3349.009"/>
    <n v="4055.826"/>
    <n v="0"/>
    <n v="720"/>
    <n v="0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055.826"/>
    <n v="4.0558259999999997"/>
    <m/>
    <n v="0.54674999999999996"/>
    <n v="0.5389166666666666"/>
    <n v="19.606000000000002"/>
    <n v="0"/>
    <n v="8"/>
    <s v="BASE DE DATOS"/>
  </r>
  <r>
    <s v="19"/>
    <x v="7"/>
    <s v="CELERV"/>
    <s v="11116301"/>
    <s v="11116301"/>
    <s v="HI"/>
    <s v="Francis 3"/>
    <s v="S"/>
    <n v="6.5609999999999999"/>
    <n v="6.4669999999999996"/>
    <n v="339.411"/>
    <n v="1612.0889999999999"/>
    <n v="1951.5"/>
    <n v="0"/>
    <n v="720"/>
    <n v="0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1951.5"/>
    <n v="1.9515"/>
    <m/>
    <n v="0.54674999999999996"/>
    <n v="0.5389166666666666"/>
    <n v="19.606000000000002"/>
    <n v="0"/>
    <n v="8"/>
    <s v="BASE DE DATOS"/>
  </r>
  <r>
    <s v="19"/>
    <x v="8"/>
    <s v="CELERV"/>
    <s v="11116301"/>
    <s v="11116301"/>
    <s v="HI"/>
    <s v="Francis 1"/>
    <s v="S"/>
    <n v="6.5609999999999999"/>
    <n v="6.4669999999999996"/>
    <n v="386.85899999999998"/>
    <n v="1933.8579999999999"/>
    <n v="2320.7170000000001"/>
    <n v="13.93"/>
    <n v="706.07"/>
    <n v="0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2320.7170000000001"/>
    <n v="2.3207170000000001"/>
    <m/>
    <n v="0.54674999999999996"/>
    <n v="0.5389166666666666"/>
    <n v="19.606000000000002"/>
    <n v="0"/>
    <n v="8"/>
    <s v="BASE DE DATOS"/>
  </r>
  <r>
    <s v="19"/>
    <x v="8"/>
    <s v="CELERV"/>
    <s v="11116301"/>
    <s v="11116301"/>
    <s v="HI"/>
    <s v="Francis 2"/>
    <s v="S"/>
    <n v="6.5609999999999999"/>
    <n v="6.4669999999999996"/>
    <n v="621.21"/>
    <n v="2879.6759999999999"/>
    <n v="3500.886"/>
    <n v="0"/>
    <n v="720"/>
    <n v="0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500.886"/>
    <n v="3.5008859999999999"/>
    <m/>
    <n v="0.54674999999999996"/>
    <n v="0.5389166666666666"/>
    <n v="19.606000000000002"/>
    <n v="0"/>
    <n v="8"/>
    <s v="BASE DE DATOS"/>
  </r>
  <r>
    <s v="19"/>
    <x v="8"/>
    <s v="CELERV"/>
    <s v="11116301"/>
    <s v="11116301"/>
    <s v="HI"/>
    <s v="Francis 3"/>
    <s v="S"/>
    <n v="6.5609999999999999"/>
    <n v="6.4669999999999996"/>
    <n v="374.81799999999998"/>
    <n v="1619.9069999999999"/>
    <n v="1994.7249999999999"/>
    <n v="0"/>
    <n v="720"/>
    <n v="0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1994.7249999999999"/>
    <n v="1.9947249999999999"/>
    <m/>
    <n v="0.54674999999999996"/>
    <n v="0.5389166666666666"/>
    <n v="19.606000000000002"/>
    <n v="0"/>
    <n v="8"/>
    <s v="BASE DE DATOS"/>
  </r>
  <r>
    <s v="19"/>
    <x v="4"/>
    <s v="GEPSA"/>
    <s v="31135504"/>
    <s v="31135504"/>
    <s v="HI"/>
    <s v="G1"/>
    <s v="S"/>
    <n v="5.2"/>
    <n v="5.0999999999999996"/>
    <n v="401.69900000000001"/>
    <n v="2414.0830000000001"/>
    <n v="2815.7820000000002"/>
    <n v="0"/>
    <n v="681.25"/>
    <n v="38.7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815.7820000000002"/>
    <n v="2.815782"/>
    <m/>
    <n v="0.43333333333333335"/>
    <n v="0.42499999999999999"/>
    <n v="9.9600000000000009"/>
    <n v="0"/>
    <n v="51"/>
    <s v="BASE DE DATOS"/>
  </r>
  <r>
    <s v="19"/>
    <x v="4"/>
    <s v="GEPSA"/>
    <s v="31135504"/>
    <s v="31135504"/>
    <s v="HI"/>
    <s v="G2"/>
    <s v="S"/>
    <n v="5.2"/>
    <n v="5.0999999999999996"/>
    <n v="334.54"/>
    <n v="2015.135"/>
    <n v="2349.6750000000002"/>
    <n v="0"/>
    <n v="689"/>
    <n v="31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349.6750000000002"/>
    <n v="2.3496750000000004"/>
    <m/>
    <n v="0.43333333333333335"/>
    <n v="0.42499999999999999"/>
    <n v="9.9600000000000009"/>
    <n v="0"/>
    <n v="51"/>
    <s v="BASE DE DATOS"/>
  </r>
  <r>
    <s v="19"/>
    <x v="5"/>
    <s v="GEPSA"/>
    <s v="31135504"/>
    <s v="31135504"/>
    <s v="HI"/>
    <s v="G1"/>
    <s v="S"/>
    <n v="5.2"/>
    <n v="5.0999999999999996"/>
    <n v="412.94900000000001"/>
    <n v="2725.5219999999999"/>
    <n v="3138.471"/>
    <n v="0"/>
    <n v="720"/>
    <n v="0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3138.471"/>
    <n v="3.138471"/>
    <m/>
    <n v="0.43333333333333335"/>
    <n v="0.42499999999999999"/>
    <n v="9.9600000000000009"/>
    <n v="0"/>
    <n v="51"/>
    <s v="BASE DE DATOS"/>
  </r>
  <r>
    <s v="19"/>
    <x v="5"/>
    <s v="GEPSA"/>
    <s v="31135504"/>
    <s v="31135504"/>
    <s v="HI"/>
    <s v="G2"/>
    <s v="S"/>
    <n v="5.2"/>
    <n v="5.0999999999999996"/>
    <n v="349.31200000000001"/>
    <n v="2192.0309999999999"/>
    <n v="2541.3429999999998"/>
    <n v="0"/>
    <n v="720"/>
    <n v="0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541.3429999999998"/>
    <n v="2.5413429999999999"/>
    <m/>
    <n v="0.43333333333333335"/>
    <n v="0.42499999999999999"/>
    <n v="9.9600000000000009"/>
    <n v="0"/>
    <n v="51"/>
    <s v="BASE DE DATOS"/>
  </r>
  <r>
    <s v="19"/>
    <x v="6"/>
    <s v="GEPSA"/>
    <s v="31135504"/>
    <s v="31135504"/>
    <s v="HI"/>
    <s v="G1"/>
    <s v="S"/>
    <n v="5.2"/>
    <n v="5.0999999999999996"/>
    <n v="369.10199999999998"/>
    <n v="2377.971"/>
    <n v="2747.0729999999999"/>
    <n v="0"/>
    <n v="670.75"/>
    <n v="73.2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747.0729999999999"/>
    <n v="2.7470729999999999"/>
    <m/>
    <n v="0.43333333333333335"/>
    <n v="0.42499999999999999"/>
    <n v="9.9600000000000009"/>
    <n v="0"/>
    <n v="51"/>
    <s v="BASE DE DATOS"/>
  </r>
  <r>
    <s v="19"/>
    <x v="6"/>
    <s v="GEPSA"/>
    <s v="31135504"/>
    <s v="31135504"/>
    <s v="HI"/>
    <s v="G2"/>
    <s v="S"/>
    <n v="5.2"/>
    <n v="5.0999999999999996"/>
    <n v="317.971"/>
    <n v="1991.232"/>
    <n v="2309.203"/>
    <n v="0"/>
    <n v="668.75"/>
    <n v="75.25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309.203"/>
    <n v="2.3092030000000001"/>
    <m/>
    <n v="0.43333333333333335"/>
    <n v="0.42499999999999999"/>
    <n v="9.9600000000000009"/>
    <n v="0"/>
    <n v="51"/>
    <s v="BASE DE DATOS"/>
  </r>
  <r>
    <s v="19"/>
    <x v="7"/>
    <s v="GEPSA"/>
    <s v="31135504"/>
    <s v="31135504"/>
    <s v="HI"/>
    <s v="G1"/>
    <s v="S"/>
    <n v="5.2"/>
    <n v="5.0999999999999996"/>
    <n v="394.71600000000001"/>
    <n v="2532.3829999999998"/>
    <n v="2927.0990000000002"/>
    <n v="0"/>
    <n v="744"/>
    <n v="0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927.0990000000002"/>
    <n v="2.9270990000000001"/>
    <m/>
    <n v="0.43333333333333335"/>
    <n v="0.42499999999999999"/>
    <n v="9.9600000000000009"/>
    <n v="-4.5474735088646412E-13"/>
    <n v="51"/>
    <s v="BASE DE DATOS"/>
  </r>
  <r>
    <s v="19"/>
    <x v="7"/>
    <s v="GEPSA"/>
    <s v="31135504"/>
    <s v="31135504"/>
    <s v="HI"/>
    <s v="G2"/>
    <s v="S"/>
    <n v="5.2"/>
    <n v="5.0999999999999996"/>
    <n v="342.17099999999999"/>
    <n v="2141.1289999999999"/>
    <n v="2483.3000000000002"/>
    <n v="0"/>
    <n v="744"/>
    <n v="0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483.3000000000002"/>
    <n v="2.4833000000000003"/>
    <m/>
    <n v="0.43333333333333335"/>
    <n v="0.42499999999999999"/>
    <n v="9.9600000000000009"/>
    <n v="-4.5474735088646412E-13"/>
    <n v="51"/>
    <s v="BASE DE DATOS"/>
  </r>
  <r>
    <s v="19"/>
    <x v="4"/>
    <s v="EGASA"/>
    <s v="31012893"/>
    <s v="31012893"/>
    <s v="HI"/>
    <s v="G-1"/>
    <s v="S"/>
    <n v="0.88"/>
    <n v="0.86799999999999999"/>
    <n v="158.173"/>
    <n v="465.63799999999998"/>
    <n v="623.81100000000004"/>
    <n v="7.3"/>
    <n v="716.7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23.81100000000004"/>
    <n v="0.623811"/>
    <m/>
    <n v="7.3333333333333334E-2"/>
    <n v="7.2333333333333333E-2"/>
    <n v="1.766"/>
    <n v="-1.1368683772161603E-13"/>
    <n v="29"/>
    <s v="BASE DE DATOS"/>
  </r>
  <r>
    <s v="19"/>
    <x v="4"/>
    <s v="EGASA"/>
    <s v="31012893"/>
    <s v="31012893"/>
    <s v="HI"/>
    <s v="G-2"/>
    <s v="S"/>
    <n v="0.88"/>
    <n v="0.86"/>
    <n v="157.488"/>
    <n v="462.69499999999999"/>
    <n v="620.18299999999999"/>
    <n v="7.27"/>
    <n v="716.73"/>
    <n v="0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20.18299999999999"/>
    <n v="0.62018300000000004"/>
    <m/>
    <n v="7.3333333333333334E-2"/>
    <n v="7.166666666666667E-2"/>
    <n v="1.766"/>
    <n v="0"/>
    <n v="29"/>
    <s v="BASE DE DATOS"/>
  </r>
  <r>
    <s v="19"/>
    <x v="4"/>
    <s v="EGASA"/>
    <s v="31012993"/>
    <s v="31012993"/>
    <s v="HI"/>
    <s v="G-1"/>
    <s v="S"/>
    <n v="0.26"/>
    <n v="0.19"/>
    <n v="34.014000000000003"/>
    <n v="100.477"/>
    <n v="134.49100000000001"/>
    <n v="8.1300000000000008"/>
    <n v="715.87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.49100000000001"/>
    <n v="0.13449100000000003"/>
    <m/>
    <n v="2.1666666666666667E-2"/>
    <n v="1.5833333333333335E-2"/>
    <n v="0.59899999999999998"/>
    <n v="0"/>
    <n v="29"/>
    <s v="BASE DE DATOS"/>
  </r>
  <r>
    <s v="19"/>
    <x v="4"/>
    <s v="EGASA"/>
    <s v="31012993"/>
    <s v="31012993"/>
    <s v="HI"/>
    <s v="G-2"/>
    <s v="S"/>
    <n v="0.26"/>
    <n v="0.19"/>
    <n v="33.94"/>
    <n v="100.07"/>
    <n v="134.01"/>
    <n v="8.33"/>
    <n v="715.67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.01"/>
    <n v="0.13400999999999999"/>
    <m/>
    <n v="2.1666666666666667E-2"/>
    <n v="1.5833333333333335E-2"/>
    <n v="0.59899999999999998"/>
    <n v="0"/>
    <n v="29"/>
    <s v="BASE DE DATOS"/>
  </r>
  <r>
    <s v="19"/>
    <x v="4"/>
    <s v="EGASA"/>
    <s v="31012993"/>
    <s v="31012993"/>
    <s v="HI"/>
    <s v="G-3"/>
    <s v="S"/>
    <n v="0.26"/>
    <n v="0.22"/>
    <n v="37.082999999999998"/>
    <n v="109.461"/>
    <n v="146.54400000000001"/>
    <n v="8.43"/>
    <n v="711.57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6.54400000000001"/>
    <n v="0.14654400000000001"/>
    <m/>
    <n v="2.1666666666666667E-2"/>
    <n v="1.8333333333333333E-2"/>
    <n v="0.59899999999999998"/>
    <n v="-2.8421709430404007E-14"/>
    <n v="29"/>
    <s v="BASE DE DATOS"/>
  </r>
  <r>
    <s v="19"/>
    <x v="4"/>
    <s v="EGASA"/>
    <s v="31013093"/>
    <s v="31013093"/>
    <s v="HI"/>
    <s v="G-1"/>
    <s v="S"/>
    <n v="2.3199999999999998"/>
    <n v="2.2450000000000001"/>
    <n v="412.12200000000001"/>
    <n v="1210.7059999999999"/>
    <n v="1622.828"/>
    <n v="10.42"/>
    <n v="713.58"/>
    <n v="0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22.828"/>
    <n v="1.6228279999999999"/>
    <m/>
    <n v="0.19333333333333333"/>
    <n v="0.18708333333333335"/>
    <n v="4.798"/>
    <n v="0"/>
    <n v="29"/>
    <s v="BASE DE DATOS"/>
  </r>
  <r>
    <s v="19"/>
    <x v="4"/>
    <s v="EGASA"/>
    <s v="31013093"/>
    <s v="31013093"/>
    <s v="HI"/>
    <s v="G-2"/>
    <s v="S"/>
    <n v="2.3199999999999998"/>
    <n v="2.3199999999999998"/>
    <n v="430.34199999999998"/>
    <n v="1272.547"/>
    <n v="1702.8889999999999"/>
    <n v="7.95"/>
    <n v="716.05"/>
    <n v="0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02.8889999999999"/>
    <n v="1.7028889999999999"/>
    <m/>
    <n v="0.19333333333333333"/>
    <n v="0.19333333333333333"/>
    <n v="4.798"/>
    <n v="2.2737367544323206E-13"/>
    <n v="29"/>
    <s v="BASE DE DATOS"/>
  </r>
  <r>
    <s v="19"/>
    <x v="4"/>
    <s v="EGASA"/>
    <s v="11013293"/>
    <s v="11013293"/>
    <s v="HI"/>
    <s v="G-1"/>
    <s v="S"/>
    <n v="5.2"/>
    <n v="5.0410000000000004"/>
    <n v="720.59100000000001"/>
    <n v="1629.02"/>
    <n v="2349.6109999999999"/>
    <n v="38.17"/>
    <n v="685.83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349.6109999999999"/>
    <n v="2.3496109999999999"/>
    <m/>
    <n v="0.43333333333333335"/>
    <n v="0.42008333333333336"/>
    <n v="15.289"/>
    <n v="0"/>
    <n v="29"/>
    <s v="BASE DE DATOS"/>
  </r>
  <r>
    <s v="19"/>
    <x v="4"/>
    <s v="EGASA"/>
    <s v="11013293"/>
    <s v="11013293"/>
    <s v="HI"/>
    <s v="G-2"/>
    <s v="S"/>
    <n v="5.2"/>
    <n v="5.056"/>
    <n v="862.54300000000001"/>
    <n v="1997.8050000000001"/>
    <n v="2860.348"/>
    <n v="6.68"/>
    <n v="717.32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860.348"/>
    <n v="2.8603480000000001"/>
    <m/>
    <n v="0.43333333333333335"/>
    <n v="0.42133333333333334"/>
    <n v="15.289"/>
    <n v="0"/>
    <n v="29"/>
    <s v="BASE DE DATOS"/>
  </r>
  <r>
    <s v="19"/>
    <x v="4"/>
    <s v="EGASA"/>
    <s v="11013293"/>
    <s v="11013293"/>
    <s v="HI"/>
    <s v="G-3"/>
    <s v="S"/>
    <n v="5.2"/>
    <n v="5.2"/>
    <n v="920.471"/>
    <n v="2420.9229999999998"/>
    <n v="3341.3939999999998"/>
    <n v="6.78"/>
    <n v="717.22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341.3939999999998"/>
    <n v="3.3413939999999998"/>
    <m/>
    <n v="0.43333333333333335"/>
    <n v="0.43333333333333335"/>
    <n v="15.289"/>
    <n v="0"/>
    <n v="29"/>
    <s v="BASE DE DATOS"/>
  </r>
  <r>
    <s v="19"/>
    <x v="4"/>
    <s v="EGASA"/>
    <s v="11014193"/>
    <s v="11014193"/>
    <s v="HI"/>
    <s v="G-1"/>
    <s v="S"/>
    <n v="48.45"/>
    <n v="48.119"/>
    <n v="6918.1719999999996"/>
    <n v="10132.253000000001"/>
    <n v="17050.424999999999"/>
    <n v="19.28"/>
    <n v="565.12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050.424999999999"/>
    <n v="17.050425000000001"/>
    <m/>
    <n v="4.0375000000000005"/>
    <n v="4.0099166666666664"/>
    <n v="146.83500000000001"/>
    <n v="0"/>
    <n v="29"/>
    <s v="BASE DE DATOS"/>
  </r>
  <r>
    <s v="19"/>
    <x v="4"/>
    <s v="EGASA"/>
    <s v="11014193"/>
    <s v="11014193"/>
    <s v="HI"/>
    <s v="G-2"/>
    <s v="S"/>
    <n v="48.45"/>
    <n v="48.161999999999999"/>
    <n v="6692.3329999999996"/>
    <n v="7294.3119999999999"/>
    <n v="13986.645"/>
    <n v="16.649999999999999"/>
    <n v="429.33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986.645"/>
    <n v="13.986645000000001"/>
    <m/>
    <n v="4.0375000000000005"/>
    <n v="4.0134999999999996"/>
    <n v="146.83500000000001"/>
    <n v="0"/>
    <n v="29"/>
    <s v="BASE DE DATOS"/>
  </r>
  <r>
    <s v="19"/>
    <x v="4"/>
    <s v="EGASA"/>
    <s v="11014193"/>
    <s v="11014193"/>
    <s v="HI"/>
    <s v="G-3"/>
    <s v="S"/>
    <n v="48.45"/>
    <n v="48.341000000000001"/>
    <n v="7125.7510000000002"/>
    <n v="15257.976000000001"/>
    <n v="22383.726999999999"/>
    <n v="6.5"/>
    <n v="717.07"/>
    <n v="0.43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2383.726999999999"/>
    <n v="22.383727"/>
    <m/>
    <n v="4.0375000000000005"/>
    <n v="4.0284166666666668"/>
    <n v="146.83500000000001"/>
    <n v="0"/>
    <n v="29"/>
    <s v="BASE DE DATOS"/>
  </r>
  <r>
    <s v="19"/>
    <x v="4"/>
    <s v="EGASA"/>
    <s v="31013393"/>
    <s v="31013393"/>
    <s v="HI"/>
    <s v="G-1"/>
    <s v="S"/>
    <n v="8.9600000000000009"/>
    <n v="8.9469999999999992"/>
    <n v="1224.2929999999999"/>
    <n v="2961.9360000000001"/>
    <n v="4186.2290000000003"/>
    <n v="130.5"/>
    <n v="593.5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4186.2290000000003"/>
    <n v="4.186229"/>
    <m/>
    <n v="0.7466666666666667"/>
    <n v="0.74558333333333326"/>
    <n v="8.9740000000000002"/>
    <n v="0"/>
    <n v="29"/>
    <s v="BASE DE DATOS"/>
  </r>
  <r>
    <s v="19"/>
    <x v="5"/>
    <s v="EGASA"/>
    <s v="31012893"/>
    <s v="31012893"/>
    <s v="HI"/>
    <s v="G-1"/>
    <s v="S"/>
    <n v="0.88"/>
    <n v="0.86799999999999999"/>
    <n v="152.44"/>
    <n v="448.23099999999999"/>
    <n v="600.67100000000005"/>
    <n v="8.77"/>
    <n v="709.33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0.67100000000005"/>
    <n v="0.60067100000000007"/>
    <m/>
    <n v="7.3333333333333334E-2"/>
    <n v="7.2333333333333333E-2"/>
    <n v="1.766"/>
    <n v="0"/>
    <n v="29"/>
    <s v="BASE DE DATOS"/>
  </r>
  <r>
    <s v="19"/>
    <x v="5"/>
    <s v="EGASA"/>
    <s v="31012893"/>
    <s v="31012893"/>
    <s v="HI"/>
    <s v="G-2"/>
    <s v="S"/>
    <n v="0.88"/>
    <n v="0.86"/>
    <n v="151.03800000000001"/>
    <n v="447.94099999999997"/>
    <n v="598.97900000000004"/>
    <n v="4.9800000000000004"/>
    <n v="713.07"/>
    <n v="0.25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98.97900000000004"/>
    <n v="0.59897900000000004"/>
    <m/>
    <n v="7.3333333333333334E-2"/>
    <n v="7.166666666666667E-2"/>
    <n v="1.766"/>
    <n v="0"/>
    <n v="29"/>
    <s v="BASE DE DATOS"/>
  </r>
  <r>
    <s v="19"/>
    <x v="5"/>
    <s v="EGASA"/>
    <s v="31012993"/>
    <s v="31012993"/>
    <s v="HI"/>
    <s v="G-1"/>
    <s v="S"/>
    <n v="0.26"/>
    <n v="0.19"/>
    <n v="33.119"/>
    <n v="97.45"/>
    <n v="130.56899999999999"/>
    <n v="8.6"/>
    <n v="710.97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0.56899999999999"/>
    <n v="0.13056899999999999"/>
    <m/>
    <n v="2.1666666666666667E-2"/>
    <n v="1.5833333333333335E-2"/>
    <n v="0.59899999999999998"/>
    <n v="2.8421709430404007E-14"/>
    <n v="29"/>
    <s v="BASE DE DATOS"/>
  </r>
  <r>
    <s v="19"/>
    <x v="5"/>
    <s v="EGASA"/>
    <s v="31012993"/>
    <s v="31012993"/>
    <s v="HI"/>
    <s v="G-2"/>
    <s v="S"/>
    <n v="0.26"/>
    <n v="0.19"/>
    <n v="33.018999999999998"/>
    <n v="97.266000000000005"/>
    <n v="130.285"/>
    <n v="7.45"/>
    <n v="711.92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0.285"/>
    <n v="0.13028499999999998"/>
    <m/>
    <n v="2.1666666666666667E-2"/>
    <n v="1.5833333333333335E-2"/>
    <n v="0.59899999999999998"/>
    <n v="0"/>
    <n v="29"/>
    <s v="BASE DE DATOS"/>
  </r>
  <r>
    <s v="19"/>
    <x v="5"/>
    <s v="EGASA"/>
    <s v="31012993"/>
    <s v="31012993"/>
    <s v="HI"/>
    <s v="G-3"/>
    <s v="S"/>
    <n v="0.26"/>
    <n v="0.22"/>
    <n v="36.843000000000004"/>
    <n v="107.706"/>
    <n v="144.54900000000001"/>
    <n v="10.72"/>
    <n v="706.5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4.54900000000001"/>
    <n v="0.14454900000000001"/>
    <m/>
    <n v="2.1666666666666667E-2"/>
    <n v="1.8333333333333333E-2"/>
    <n v="0.59899999999999998"/>
    <n v="0"/>
    <n v="29"/>
    <s v="BASE DE DATOS"/>
  </r>
  <r>
    <s v="19"/>
    <x v="5"/>
    <s v="EGASA"/>
    <s v="31013093"/>
    <s v="31013093"/>
    <s v="HI"/>
    <s v="G-1"/>
    <s v="S"/>
    <n v="2.3199999999999998"/>
    <n v="2.2450000000000001"/>
    <n v="398.40600000000001"/>
    <n v="1181.059"/>
    <n v="1579.4649999999999"/>
    <n v="4.95"/>
    <n v="713.73"/>
    <n v="0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79.4649999999999"/>
    <n v="1.5794649999999999"/>
    <m/>
    <n v="0.19333333333333333"/>
    <n v="0.18708333333333335"/>
    <n v="4.798"/>
    <n v="0"/>
    <n v="29"/>
    <s v="BASE DE DATOS"/>
  </r>
  <r>
    <s v="19"/>
    <x v="5"/>
    <s v="EGASA"/>
    <s v="31013093"/>
    <s v="31013093"/>
    <s v="HI"/>
    <s v="G-2"/>
    <s v="S"/>
    <n v="2.3199999999999998"/>
    <n v="2.3199999999999998"/>
    <n v="419.07900000000001"/>
    <n v="1241.4259999999999"/>
    <n v="1660.5050000000001"/>
    <n v="5.0199999999999996"/>
    <n v="713.55"/>
    <n v="0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60.5050000000001"/>
    <n v="1.6605050000000001"/>
    <m/>
    <n v="0.19333333333333333"/>
    <n v="0.19333333333333333"/>
    <n v="4.798"/>
    <n v="-2.2737367544323206E-13"/>
    <n v="29"/>
    <s v="BASE DE DATOS"/>
  </r>
  <r>
    <s v="19"/>
    <x v="5"/>
    <s v="EGASA"/>
    <s v="11013293"/>
    <s v="11013293"/>
    <s v="HI"/>
    <s v="G-1"/>
    <s v="S"/>
    <n v="5.2"/>
    <n v="5.0410000000000004"/>
    <n v="740.89"/>
    <n v="1768.617"/>
    <n v="2509.5070000000001"/>
    <n v="5.57"/>
    <n v="714.2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509.5070000000001"/>
    <n v="2.5095070000000002"/>
    <m/>
    <n v="0.43333333333333335"/>
    <n v="0.42008333333333336"/>
    <n v="15.289"/>
    <n v="0"/>
    <n v="29"/>
    <s v="BASE DE DATOS"/>
  </r>
  <r>
    <s v="19"/>
    <x v="5"/>
    <s v="EGASA"/>
    <s v="11013293"/>
    <s v="11013293"/>
    <s v="HI"/>
    <s v="G-2"/>
    <s v="S"/>
    <n v="5.2"/>
    <n v="5.056"/>
    <n v="834.20500000000004"/>
    <n v="1913.058"/>
    <n v="2747.2629999999999"/>
    <n v="6.07"/>
    <n v="713.48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47.2629999999999"/>
    <n v="2.7472629999999998"/>
    <m/>
    <n v="0.43333333333333335"/>
    <n v="0.42133333333333334"/>
    <n v="15.289"/>
    <n v="0"/>
    <n v="29"/>
    <s v="BASE DE DATOS"/>
  </r>
  <r>
    <s v="19"/>
    <x v="5"/>
    <s v="EGASA"/>
    <s v="11013293"/>
    <s v="11013293"/>
    <s v="HI"/>
    <s v="G-3"/>
    <s v="S"/>
    <n v="5.2"/>
    <n v="5.2"/>
    <n v="874.26800000000003"/>
    <n v="2165.288"/>
    <n v="3039.556"/>
    <n v="6.05"/>
    <n v="713.77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039.556"/>
    <n v="3.0395560000000001"/>
    <m/>
    <n v="0.43333333333333335"/>
    <n v="0.43333333333333335"/>
    <n v="15.289"/>
    <n v="0"/>
    <n v="29"/>
    <s v="BASE DE DATOS"/>
  </r>
  <r>
    <s v="19"/>
    <x v="5"/>
    <s v="EGASA"/>
    <s v="11014193"/>
    <s v="11014193"/>
    <s v="HI"/>
    <s v="G-1"/>
    <s v="S"/>
    <n v="48.45"/>
    <n v="48.119"/>
    <n v="6925.2550000000001"/>
    <n v="14007.995000000001"/>
    <n v="20933.25"/>
    <n v="20.67"/>
    <n v="679.17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0933.25"/>
    <n v="20.933250000000001"/>
    <m/>
    <n v="4.0375000000000005"/>
    <n v="4.0099166666666664"/>
    <n v="146.83500000000001"/>
    <n v="0"/>
    <n v="29"/>
    <s v="BASE DE DATOS"/>
  </r>
  <r>
    <s v="19"/>
    <x v="5"/>
    <s v="EGASA"/>
    <s v="11014193"/>
    <s v="11014193"/>
    <s v="HI"/>
    <s v="G-2"/>
    <s v="S"/>
    <n v="48.45"/>
    <n v="48.161999999999999"/>
    <n v="6259.9260000000004"/>
    <n v="3754.7190000000001"/>
    <n v="10014.645"/>
    <n v="2.4500000000000002"/>
    <n v="296.8"/>
    <n v="1.4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0014.645"/>
    <n v="10.014645"/>
    <m/>
    <n v="4.0375000000000005"/>
    <n v="4.0134999999999996"/>
    <n v="146.83500000000001"/>
    <n v="0"/>
    <n v="29"/>
    <s v="BASE DE DATOS"/>
  </r>
  <r>
    <s v="19"/>
    <x v="5"/>
    <s v="EGASA"/>
    <s v="11014193"/>
    <s v="11014193"/>
    <s v="HI"/>
    <s v="G-3"/>
    <s v="S"/>
    <n v="48.45"/>
    <n v="48.341000000000001"/>
    <n v="6853.9250000000002"/>
    <n v="13903.949000000001"/>
    <n v="20757.874"/>
    <n v="7.57"/>
    <n v="669.1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0757.874"/>
    <n v="20.757874000000001"/>
    <m/>
    <n v="4.0375000000000005"/>
    <n v="4.0284166666666668"/>
    <n v="146.83500000000001"/>
    <n v="0"/>
    <n v="29"/>
    <s v="BASE DE DATOS"/>
  </r>
  <r>
    <s v="19"/>
    <x v="5"/>
    <s v="EGASA"/>
    <s v="31013393"/>
    <s v="31013393"/>
    <s v="HI"/>
    <s v="G-1"/>
    <s v="S"/>
    <n v="8.9600000000000009"/>
    <n v="8.9469999999999992"/>
    <n v="1475.2470000000001"/>
    <n v="3463.4479999999999"/>
    <n v="4938.6949999999997"/>
    <n v="6.9"/>
    <n v="713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4938.6949999999997"/>
    <n v="4.9386950000000001"/>
    <m/>
    <n v="0.7466666666666667"/>
    <n v="0.74558333333333326"/>
    <n v="8.9740000000000002"/>
    <n v="0"/>
    <n v="29"/>
    <s v="BASE DE DATOS"/>
  </r>
  <r>
    <s v="19"/>
    <x v="6"/>
    <s v="EGASA"/>
    <s v="31012893"/>
    <s v="31012893"/>
    <s v="HI"/>
    <s v="G-1"/>
    <s v="S"/>
    <n v="0.88"/>
    <n v="0.86799999999999999"/>
    <n v="153.696"/>
    <n v="450.93099999999998"/>
    <n v="604.62699999999995"/>
    <n v="6.1"/>
    <n v="713.9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4.62699999999995"/>
    <n v="0.60462699999999991"/>
    <m/>
    <n v="7.3333333333333334E-2"/>
    <n v="7.2333333333333333E-2"/>
    <n v="1.766"/>
    <n v="0"/>
    <n v="29"/>
    <s v="BASE DE DATOS"/>
  </r>
  <r>
    <s v="19"/>
    <x v="6"/>
    <s v="EGASA"/>
    <s v="31012893"/>
    <s v="31012893"/>
    <s v="HI"/>
    <s v="G-2"/>
    <s v="S"/>
    <n v="0.88"/>
    <n v="0.86"/>
    <n v="153.88499999999999"/>
    <n v="455.98200000000003"/>
    <n v="609.86699999999996"/>
    <n v="0"/>
    <n v="720"/>
    <n v="0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9.86699999999996"/>
    <n v="0.60986699999999994"/>
    <m/>
    <n v="7.3333333333333334E-2"/>
    <n v="7.166666666666667E-2"/>
    <n v="1.766"/>
    <n v="0"/>
    <n v="29"/>
    <s v="BASE DE DATOS"/>
  </r>
  <r>
    <s v="19"/>
    <x v="6"/>
    <s v="EGASA"/>
    <s v="31012993"/>
    <s v="31012993"/>
    <s v="HI"/>
    <s v="G-1"/>
    <s v="S"/>
    <n v="0.26"/>
    <n v="0.19"/>
    <n v="33.857999999999997"/>
    <n v="101.328"/>
    <n v="135.18600000000001"/>
    <n v="0"/>
    <n v="720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5.18600000000001"/>
    <n v="0.135186"/>
    <m/>
    <n v="2.1666666666666667E-2"/>
    <n v="1.5833333333333335E-2"/>
    <n v="0.59899999999999998"/>
    <n v="0"/>
    <n v="29"/>
    <s v="BASE DE DATOS"/>
  </r>
  <r>
    <s v="19"/>
    <x v="6"/>
    <s v="EGASA"/>
    <s v="31012993"/>
    <s v="31012993"/>
    <s v="HI"/>
    <s v="G-2"/>
    <s v="S"/>
    <n v="0.26"/>
    <n v="0.19"/>
    <n v="34.472999999999999"/>
    <n v="103.23099999999999"/>
    <n v="137.70400000000001"/>
    <n v="0"/>
    <n v="720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7.70400000000001"/>
    <n v="0.13770400000000002"/>
    <m/>
    <n v="2.1666666666666667E-2"/>
    <n v="1.5833333333333335E-2"/>
    <n v="0.59899999999999998"/>
    <n v="0"/>
    <n v="29"/>
    <s v="BASE DE DATOS"/>
  </r>
  <r>
    <s v="19"/>
    <x v="6"/>
    <s v="EGASA"/>
    <s v="31012993"/>
    <s v="31012993"/>
    <s v="HI"/>
    <s v="G-3"/>
    <s v="S"/>
    <n v="0.26"/>
    <n v="0.22"/>
    <n v="37.639000000000003"/>
    <n v="112.842"/>
    <n v="150.48099999999999"/>
    <n v="0"/>
    <n v="720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0.48099999999999"/>
    <n v="0.150481"/>
    <m/>
    <n v="2.1666666666666667E-2"/>
    <n v="1.8333333333333333E-2"/>
    <n v="0.59899999999999998"/>
    <n v="0"/>
    <n v="29"/>
    <s v="BASE DE DATOS"/>
  </r>
  <r>
    <s v="19"/>
    <x v="6"/>
    <s v="EGASA"/>
    <s v="31013093"/>
    <s v="31013093"/>
    <s v="HI"/>
    <s v="G-1"/>
    <s v="S"/>
    <n v="2.3199999999999998"/>
    <n v="2.2450000000000001"/>
    <n v="409.57900000000001"/>
    <n v="1206.7809999999999"/>
    <n v="1616.36"/>
    <n v="6.43"/>
    <n v="713.57"/>
    <n v="0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16.36"/>
    <n v="1.6163599999999998"/>
    <m/>
    <n v="0.19333333333333333"/>
    <n v="0.18708333333333335"/>
    <n v="4.798"/>
    <n v="0"/>
    <n v="29"/>
    <s v="BASE DE DATOS"/>
  </r>
  <r>
    <s v="19"/>
    <x v="6"/>
    <s v="EGASA"/>
    <s v="31013093"/>
    <s v="31013093"/>
    <s v="HI"/>
    <s v="G-2"/>
    <s v="S"/>
    <n v="2.3199999999999998"/>
    <n v="2.3199999999999998"/>
    <n v="429.22199999999998"/>
    <n v="1269.4369999999999"/>
    <n v="1698.6590000000001"/>
    <n v="6.13"/>
    <n v="713.87"/>
    <n v="0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98.6590000000001"/>
    <n v="1.6986590000000001"/>
    <m/>
    <n v="0.19333333333333333"/>
    <n v="0.19333333333333333"/>
    <n v="4.798"/>
    <n v="-2.2737367544323206E-13"/>
    <n v="29"/>
    <s v="BASE DE DATOS"/>
  </r>
  <r>
    <s v="19"/>
    <x v="6"/>
    <s v="EGASA"/>
    <s v="11013293"/>
    <s v="11013293"/>
    <s v="HI"/>
    <s v="G-1"/>
    <s v="S"/>
    <n v="5.2"/>
    <n v="5.0410000000000004"/>
    <n v="763.71699999999998"/>
    <n v="1875.1"/>
    <n v="2638.817"/>
    <n v="0"/>
    <n v="720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638.817"/>
    <n v="2.638817"/>
    <m/>
    <n v="0.43333333333333335"/>
    <n v="0.42008333333333336"/>
    <n v="15.289"/>
    <n v="0"/>
    <n v="29"/>
    <s v="BASE DE DATOS"/>
  </r>
  <r>
    <s v="19"/>
    <x v="6"/>
    <s v="EGASA"/>
    <s v="11013293"/>
    <s v="11013293"/>
    <s v="HI"/>
    <s v="G-2"/>
    <s v="S"/>
    <n v="5.2"/>
    <n v="5.056"/>
    <n v="783.13099999999997"/>
    <n v="1771.7550000000001"/>
    <n v="2554.886"/>
    <n v="83.43"/>
    <n v="636.57000000000005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554.886"/>
    <n v="2.5548859999999998"/>
    <m/>
    <n v="0.43333333333333335"/>
    <n v="0.42133333333333334"/>
    <n v="15.289"/>
    <n v="0"/>
    <n v="29"/>
    <s v="BASE DE DATOS"/>
  </r>
  <r>
    <s v="19"/>
    <x v="6"/>
    <s v="EGASA"/>
    <s v="11013293"/>
    <s v="11013293"/>
    <s v="HI"/>
    <s v="G-3"/>
    <s v="S"/>
    <n v="5.2"/>
    <n v="5.2"/>
    <n v="908.08299999999997"/>
    <n v="2200.8310000000001"/>
    <n v="3108.9140000000002"/>
    <n v="0"/>
    <n v="720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108.9140000000002"/>
    <n v="3.1089140000000004"/>
    <m/>
    <n v="0.43333333333333335"/>
    <n v="0.43333333333333335"/>
    <n v="15.289"/>
    <n v="0"/>
    <n v="29"/>
    <s v="BASE DE DATOS"/>
  </r>
  <r>
    <s v="19"/>
    <x v="6"/>
    <s v="EGASA"/>
    <s v="11014193"/>
    <s v="11014193"/>
    <s v="HI"/>
    <s v="G-1"/>
    <s v="S"/>
    <n v="48.45"/>
    <n v="48.119"/>
    <n v="7123.1530000000002"/>
    <n v="15502.165000000001"/>
    <n v="22625.317999999999"/>
    <n v="5.82"/>
    <n v="714.18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2625.317999999999"/>
    <n v="22.625318"/>
    <m/>
    <n v="4.0375000000000005"/>
    <n v="4.0099166666666664"/>
    <n v="146.83500000000001"/>
    <n v="0"/>
    <n v="29"/>
    <s v="BASE DE DATOS"/>
  </r>
  <r>
    <s v="19"/>
    <x v="6"/>
    <s v="EGASA"/>
    <s v="11014193"/>
    <s v="11014193"/>
    <s v="HI"/>
    <s v="G-2"/>
    <s v="S"/>
    <n v="48.45"/>
    <n v="48.161999999999999"/>
    <n v="6186.7619999999997"/>
    <n v="5965.8140000000003"/>
    <n v="12152.575999999999"/>
    <n v="6.35"/>
    <n v="359.48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2152.575999999999"/>
    <n v="12.152576"/>
    <m/>
    <n v="4.0375000000000005"/>
    <n v="4.0134999999999996"/>
    <n v="146.83500000000001"/>
    <n v="1.8189894035458565E-12"/>
    <n v="29"/>
    <s v="BASE DE DATOS"/>
  </r>
  <r>
    <s v="19"/>
    <x v="6"/>
    <s v="EGASA"/>
    <s v="11014193"/>
    <s v="11014193"/>
    <s v="HI"/>
    <s v="G-3"/>
    <s v="S"/>
    <n v="48.45"/>
    <n v="48.341000000000001"/>
    <n v="6888.7370000000001"/>
    <n v="11043.083000000001"/>
    <n v="17931.82"/>
    <n v="12.47"/>
    <n v="559.91999999999996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931.82"/>
    <n v="17.931819999999998"/>
    <m/>
    <n v="4.0375000000000005"/>
    <n v="4.0284166666666668"/>
    <n v="146.83500000000001"/>
    <n v="0"/>
    <n v="29"/>
    <s v="BASE DE DATOS"/>
  </r>
  <r>
    <s v="19"/>
    <x v="6"/>
    <s v="EGASA"/>
    <s v="31013393"/>
    <s v="31013393"/>
    <s v="HI"/>
    <s v="G-1"/>
    <s v="S"/>
    <n v="8.9600000000000009"/>
    <n v="8.9469999999999992"/>
    <n v="1528.443"/>
    <n v="3689.596"/>
    <n v="5218.0389999999998"/>
    <n v="0"/>
    <n v="720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218.0389999999998"/>
    <n v="5.2180390000000001"/>
    <m/>
    <n v="0.7466666666666667"/>
    <n v="0.74558333333333326"/>
    <n v="8.9740000000000002"/>
    <n v="0"/>
    <n v="29"/>
    <s v="BASE DE DATOS"/>
  </r>
  <r>
    <s v="19"/>
    <x v="7"/>
    <s v="EGASA"/>
    <s v="31012893"/>
    <s v="31012893"/>
    <s v="HI"/>
    <s v="G-1"/>
    <s v="S"/>
    <n v="0.88"/>
    <n v="0.86799999999999999"/>
    <n v="154.07"/>
    <n v="461.577"/>
    <n v="615.64700000000005"/>
    <n v="0"/>
    <n v="724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5.64700000000005"/>
    <n v="0.61564700000000006"/>
    <m/>
    <n v="7.3333333333333334E-2"/>
    <n v="7.2333333333333333E-2"/>
    <n v="1.766"/>
    <n v="-1.1368683772161603E-13"/>
    <n v="29"/>
    <s v="BASE DE DATOS"/>
  </r>
  <r>
    <s v="19"/>
    <x v="7"/>
    <s v="EGASA"/>
    <s v="31012893"/>
    <s v="31012893"/>
    <s v="HI"/>
    <s v="G-2"/>
    <s v="S"/>
    <n v="0.88"/>
    <n v="0.86"/>
    <n v="154.65899999999999"/>
    <n v="463.1"/>
    <n v="617.75900000000001"/>
    <n v="0"/>
    <n v="724"/>
    <n v="0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7.75900000000001"/>
    <n v="0.61775900000000006"/>
    <m/>
    <n v="7.3333333333333334E-2"/>
    <n v="7.166666666666667E-2"/>
    <n v="1.766"/>
    <n v="0"/>
    <n v="29"/>
    <s v="BASE DE DATOS"/>
  </r>
  <r>
    <s v="19"/>
    <x v="7"/>
    <s v="EGASA"/>
    <s v="31012993"/>
    <s v="31012993"/>
    <s v="HI"/>
    <s v="G-1"/>
    <s v="S"/>
    <n v="0.26"/>
    <n v="0.19"/>
    <n v="33.841999999999999"/>
    <n v="100.309"/>
    <n v="134.15100000000001"/>
    <n v="5.55"/>
    <n v="718.45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.15100000000001"/>
    <n v="0.13415100000000002"/>
    <m/>
    <n v="2.1666666666666667E-2"/>
    <n v="1.5833333333333335E-2"/>
    <n v="0.59899999999999998"/>
    <n v="0"/>
    <n v="29"/>
    <s v="BASE DE DATOS"/>
  </r>
  <r>
    <s v="19"/>
    <x v="7"/>
    <s v="EGASA"/>
    <s v="31012993"/>
    <s v="31012993"/>
    <s v="HI"/>
    <s v="G-2"/>
    <s v="S"/>
    <n v="0.26"/>
    <n v="0.19"/>
    <n v="34.293999999999997"/>
    <n v="102.092"/>
    <n v="136.386"/>
    <n v="3"/>
    <n v="721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6.386"/>
    <n v="0.13638600000000001"/>
    <m/>
    <n v="2.1666666666666667E-2"/>
    <n v="1.5833333333333335E-2"/>
    <n v="0.59899999999999998"/>
    <n v="0"/>
    <n v="29"/>
    <s v="BASE DE DATOS"/>
  </r>
  <r>
    <s v="19"/>
    <x v="7"/>
    <s v="EGASA"/>
    <s v="31012993"/>
    <s v="31012993"/>
    <s v="HI"/>
    <s v="G-3"/>
    <s v="S"/>
    <n v="0.26"/>
    <n v="0.22"/>
    <n v="37.963999999999999"/>
    <n v="113.02800000000001"/>
    <n v="150.99199999999999"/>
    <n v="2.87"/>
    <n v="721.13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0.99199999999999"/>
    <n v="0.15099199999999999"/>
    <m/>
    <n v="2.1666666666666667E-2"/>
    <n v="1.8333333333333333E-2"/>
    <n v="0.59899999999999998"/>
    <n v="2.8421709430404007E-14"/>
    <n v="29"/>
    <s v="BASE DE DATOS"/>
  </r>
  <r>
    <s v="19"/>
    <x v="7"/>
    <s v="EGASA"/>
    <s v="31013093"/>
    <s v="31013093"/>
    <s v="HI"/>
    <s v="G-1"/>
    <s v="S"/>
    <n v="2.3199999999999998"/>
    <n v="2.2450000000000001"/>
    <n v="412.339"/>
    <n v="1294.6369999999999"/>
    <n v="1706.9760000000001"/>
    <n v="0"/>
    <n v="723.62"/>
    <n v="0.38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06.9760000000001"/>
    <n v="1.706976"/>
    <m/>
    <n v="0.19333333333333333"/>
    <n v="0.18708333333333335"/>
    <n v="4.798"/>
    <n v="-2.2737367544323206E-13"/>
    <n v="29"/>
    <s v="BASE DE DATOS"/>
  </r>
  <r>
    <s v="19"/>
    <x v="7"/>
    <s v="EGASA"/>
    <s v="31013093"/>
    <s v="31013093"/>
    <s v="HI"/>
    <s v="G-2"/>
    <s v="S"/>
    <n v="2.3199999999999998"/>
    <n v="2.3199999999999998"/>
    <n v="433.16899999999998"/>
    <n v="1237.5630000000001"/>
    <n v="1670.732"/>
    <n v="0"/>
    <n v="723.48"/>
    <n v="0.52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70.732"/>
    <n v="1.6707319999999999"/>
    <m/>
    <n v="0.19333333333333333"/>
    <n v="0.19333333333333333"/>
    <n v="4.798"/>
    <n v="0"/>
    <n v="29"/>
    <s v="BASE DE DATOS"/>
  </r>
  <r>
    <s v="19"/>
    <x v="7"/>
    <s v="EGASA"/>
    <s v="11013293"/>
    <s v="11013293"/>
    <s v="HI"/>
    <s v="G-1"/>
    <s v="S"/>
    <n v="5.2"/>
    <n v="5.0410000000000004"/>
    <n v="821.73299999999995"/>
    <n v="1982.1220000000001"/>
    <n v="2803.855"/>
    <n v="27.65"/>
    <n v="696.35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803.855"/>
    <n v="2.803855"/>
    <m/>
    <n v="0.43333333333333335"/>
    <n v="0.42008333333333336"/>
    <n v="15.289"/>
    <n v="0"/>
    <n v="29"/>
    <s v="BASE DE DATOS"/>
  </r>
  <r>
    <s v="19"/>
    <x v="7"/>
    <s v="EGASA"/>
    <s v="11013293"/>
    <s v="11013293"/>
    <s v="HI"/>
    <s v="G-2"/>
    <s v="S"/>
    <n v="5.2"/>
    <n v="5.056"/>
    <n v="826.79600000000005"/>
    <n v="1994.617"/>
    <n v="2821.413"/>
    <n v="37.049999999999997"/>
    <n v="686.95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821.413"/>
    <n v="2.8214130000000002"/>
    <m/>
    <n v="0.43333333333333335"/>
    <n v="0.42133333333333334"/>
    <n v="15.289"/>
    <n v="0"/>
    <n v="29"/>
    <s v="BASE DE DATOS"/>
  </r>
  <r>
    <s v="19"/>
    <x v="7"/>
    <s v="EGASA"/>
    <s v="11013293"/>
    <s v="11013293"/>
    <s v="HI"/>
    <s v="G-3"/>
    <s v="S"/>
    <n v="5.2"/>
    <n v="5.2"/>
    <n v="776.01700000000005"/>
    <n v="1888.7380000000001"/>
    <n v="2664.7550000000001"/>
    <n v="80.58"/>
    <n v="643.41999999999996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664.7550000000001"/>
    <n v="2.664755"/>
    <m/>
    <n v="0.43333333333333335"/>
    <n v="0.43333333333333335"/>
    <n v="15.289"/>
    <n v="0"/>
    <n v="29"/>
    <s v="BASE DE DATOS"/>
  </r>
  <r>
    <s v="19"/>
    <x v="7"/>
    <s v="EGASA"/>
    <s v="11014193"/>
    <s v="11014193"/>
    <s v="HI"/>
    <s v="G-1"/>
    <s v="S"/>
    <n v="48.45"/>
    <n v="48.119"/>
    <n v="7194.17"/>
    <n v="15231.147999999999"/>
    <n v="22425.317999999999"/>
    <n v="12.77"/>
    <n v="710.66"/>
    <n v="0.56999999999999995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2425.317999999999"/>
    <n v="22.425318000000001"/>
    <m/>
    <n v="4.0375000000000005"/>
    <n v="4.0099166666666664"/>
    <n v="146.83500000000001"/>
    <n v="0"/>
    <n v="29"/>
    <s v="BASE DE DATOS"/>
  </r>
  <r>
    <s v="19"/>
    <x v="7"/>
    <s v="EGASA"/>
    <s v="11014193"/>
    <s v="11014193"/>
    <s v="HI"/>
    <s v="G-2"/>
    <s v="S"/>
    <n v="48.45"/>
    <n v="48.161999999999999"/>
    <n v="6669.8819999999996"/>
    <n v="8185.7749999999996"/>
    <n v="14855.656999999999"/>
    <n v="6.3"/>
    <n v="454.4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855.656999999999"/>
    <n v="14.855656999999999"/>
    <m/>
    <n v="4.0375000000000005"/>
    <n v="4.0134999999999996"/>
    <n v="146.83500000000001"/>
    <n v="0"/>
    <n v="29"/>
    <s v="BASE DE DATOS"/>
  </r>
  <r>
    <s v="19"/>
    <x v="7"/>
    <s v="EGASA"/>
    <s v="11014193"/>
    <s v="11014193"/>
    <s v="HI"/>
    <s v="G-3"/>
    <s v="S"/>
    <n v="48.45"/>
    <n v="48.341000000000001"/>
    <n v="6918.1629999999996"/>
    <n v="9946.9110000000001"/>
    <n v="16865.074000000001"/>
    <n v="17.23"/>
    <n v="527.91999999999996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865.074000000001"/>
    <n v="16.865074"/>
    <m/>
    <n v="4.0375000000000005"/>
    <n v="4.0284166666666668"/>
    <n v="146.83500000000001"/>
    <n v="0"/>
    <n v="29"/>
    <s v="BASE DE DATOS"/>
  </r>
  <r>
    <s v="19"/>
    <x v="7"/>
    <s v="EGASA"/>
    <s v="31013393"/>
    <s v="31013393"/>
    <s v="HI"/>
    <s v="G-1"/>
    <s v="S"/>
    <n v="8.9600000000000009"/>
    <n v="8.9469999999999992"/>
    <n v="1559.75"/>
    <n v="3884.79"/>
    <n v="5444.54"/>
    <n v="6.17"/>
    <n v="717.83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444.54"/>
    <n v="5.4445399999999999"/>
    <m/>
    <n v="0.7466666666666667"/>
    <n v="0.74558333333333326"/>
    <n v="8.9740000000000002"/>
    <n v="0"/>
    <n v="29"/>
    <s v="BASE DE DATOS"/>
  </r>
  <r>
    <s v="19"/>
    <x v="8"/>
    <s v="EGASA"/>
    <s v="31012893"/>
    <s v="31012893"/>
    <s v="HI"/>
    <s v="G-1"/>
    <s v="S"/>
    <n v="0.88"/>
    <n v="0.86799999999999999"/>
    <n v="147.33199999999999"/>
    <n v="433.53"/>
    <n v="580.86199999999997"/>
    <n v="6.28"/>
    <n v="712.9"/>
    <n v="0.7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80.86199999999997"/>
    <n v="0.58086199999999999"/>
    <m/>
    <n v="7.3333333333333334E-2"/>
    <n v="7.2333333333333333E-2"/>
    <n v="1.766"/>
    <n v="0"/>
    <n v="29"/>
    <s v="BASE DE DATOS"/>
  </r>
  <r>
    <s v="19"/>
    <x v="8"/>
    <s v="EGASA"/>
    <s v="31012893"/>
    <s v="31012893"/>
    <s v="HI"/>
    <s v="G-2"/>
    <s v="S"/>
    <n v="0.88"/>
    <n v="0.86"/>
    <n v="147.51"/>
    <n v="434.46100000000001"/>
    <n v="581.971"/>
    <n v="5.97"/>
    <n v="713"/>
    <n v="0.85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81.971"/>
    <n v="0.58197100000000002"/>
    <m/>
    <n v="7.3333333333333334E-2"/>
    <n v="7.166666666666667E-2"/>
    <n v="1.766"/>
    <n v="0"/>
    <n v="29"/>
    <s v="BASE DE DATOS"/>
  </r>
  <r>
    <s v="19"/>
    <x v="8"/>
    <s v="EGASA"/>
    <s v="31012993"/>
    <s v="31012993"/>
    <s v="HI"/>
    <s v="G-1"/>
    <s v="S"/>
    <n v="0.26"/>
    <n v="0.19"/>
    <n v="33.337000000000003"/>
    <n v="99.668999999999997"/>
    <n v="133.006"/>
    <n v="0"/>
    <n v="718.93"/>
    <n v="1.07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3.006"/>
    <n v="0.13300600000000001"/>
    <m/>
    <n v="2.1666666666666667E-2"/>
    <n v="1.5833333333333335E-2"/>
    <n v="0.59899999999999998"/>
    <n v="0"/>
    <n v="29"/>
    <s v="BASE DE DATOS"/>
  </r>
  <r>
    <s v="19"/>
    <x v="8"/>
    <s v="EGASA"/>
    <s v="31012993"/>
    <s v="31012993"/>
    <s v="HI"/>
    <s v="G-2"/>
    <s v="S"/>
    <n v="0.26"/>
    <n v="0.19"/>
    <n v="33.331000000000003"/>
    <n v="99.649000000000001"/>
    <n v="132.97999999999999"/>
    <n v="0"/>
    <n v="719.1"/>
    <n v="0.9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2.97999999999999"/>
    <n v="0.13297999999999999"/>
    <m/>
    <n v="2.1666666666666667E-2"/>
    <n v="1.5833333333333335E-2"/>
    <n v="0.59899999999999998"/>
    <n v="2.8421709430404007E-14"/>
    <n v="29"/>
    <s v="BASE DE DATOS"/>
  </r>
  <r>
    <s v="19"/>
    <x v="8"/>
    <s v="EGASA"/>
    <s v="31012993"/>
    <s v="31012993"/>
    <s v="HI"/>
    <s v="G-3"/>
    <s v="S"/>
    <n v="0.26"/>
    <n v="0.22"/>
    <n v="37.081000000000003"/>
    <n v="110.92400000000001"/>
    <n v="148.005"/>
    <n v="0"/>
    <n v="719.2"/>
    <n v="0.8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8.005"/>
    <n v="0.148005"/>
    <m/>
    <n v="2.1666666666666667E-2"/>
    <n v="1.8333333333333333E-2"/>
    <n v="0.59899999999999998"/>
    <n v="0"/>
    <n v="29"/>
    <s v="BASE DE DATOS"/>
  </r>
  <r>
    <s v="19"/>
    <x v="8"/>
    <s v="EGASA"/>
    <s v="31013093"/>
    <s v="31013093"/>
    <s v="HI"/>
    <s v="G-1"/>
    <s v="S"/>
    <n v="2.3199999999999998"/>
    <n v="2.2450000000000001"/>
    <n v="403.17399999999998"/>
    <n v="1205.443"/>
    <n v="1608.617"/>
    <n v="0"/>
    <n v="719.15"/>
    <n v="0.85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08.617"/>
    <n v="1.608617"/>
    <m/>
    <n v="0.19333333333333333"/>
    <n v="0.18708333333333335"/>
    <n v="4.798"/>
    <n v="0"/>
    <n v="29"/>
    <s v="BASE DE DATOS"/>
  </r>
  <r>
    <s v="19"/>
    <x v="8"/>
    <s v="EGASA"/>
    <s v="31013093"/>
    <s v="31013093"/>
    <s v="HI"/>
    <s v="G-2"/>
    <s v="S"/>
    <n v="2.3199999999999998"/>
    <n v="2.3199999999999998"/>
    <n v="419.54"/>
    <n v="1256.309"/>
    <n v="1675.8489999999999"/>
    <n v="0"/>
    <n v="719.37"/>
    <n v="0.63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75.8489999999999"/>
    <n v="1.6758489999999999"/>
    <m/>
    <n v="0.19333333333333333"/>
    <n v="0.19333333333333333"/>
    <n v="4.798"/>
    <n v="0"/>
    <n v="29"/>
    <s v="BASE DE DATOS"/>
  </r>
  <r>
    <s v="19"/>
    <x v="8"/>
    <s v="EGASA"/>
    <s v="11013293"/>
    <s v="11013293"/>
    <s v="HI"/>
    <s v="G-1"/>
    <s v="S"/>
    <n v="5.2"/>
    <n v="5.0410000000000004"/>
    <n v="810.04499999999996"/>
    <n v="1937.37"/>
    <n v="2747.415"/>
    <n v="6.3"/>
    <n v="712.17"/>
    <n v="1.4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47.415"/>
    <n v="2.7474150000000002"/>
    <m/>
    <n v="0.43333333333333335"/>
    <n v="0.42008333333333336"/>
    <n v="15.289"/>
    <n v="0"/>
    <n v="29"/>
    <s v="BASE DE DATOS"/>
  </r>
  <r>
    <s v="19"/>
    <x v="8"/>
    <s v="EGASA"/>
    <s v="11013293"/>
    <s v="11013293"/>
    <s v="HI"/>
    <s v="G-2"/>
    <s v="S"/>
    <n v="5.2"/>
    <n v="5.056"/>
    <n v="791.49900000000002"/>
    <n v="1893.5450000000001"/>
    <n v="2685.0439999999999"/>
    <n v="11.78"/>
    <n v="686.37"/>
    <n v="21.77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685.0439999999999"/>
    <n v="2.685044"/>
    <m/>
    <n v="0.43333333333333335"/>
    <n v="0.42133333333333334"/>
    <n v="15.289"/>
    <n v="0"/>
    <n v="29"/>
    <s v="BASE DE DATOS"/>
  </r>
  <r>
    <s v="19"/>
    <x v="8"/>
    <s v="EGASA"/>
    <s v="11013293"/>
    <s v="11013293"/>
    <s v="HI"/>
    <s v="G-3"/>
    <s v="S"/>
    <n v="5.2"/>
    <n v="5.2"/>
    <n v="839.26400000000001"/>
    <n v="2086.23"/>
    <n v="2925.4940000000001"/>
    <n v="6.32"/>
    <n v="712.9"/>
    <n v="0.7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925.4940000000001"/>
    <n v="2.925494"/>
    <m/>
    <n v="0.43333333333333335"/>
    <n v="0.43333333333333335"/>
    <n v="15.289"/>
    <n v="0"/>
    <n v="29"/>
    <s v="BASE DE DATOS"/>
  </r>
  <r>
    <s v="19"/>
    <x v="8"/>
    <s v="EGASA"/>
    <s v="11014193"/>
    <s v="11014193"/>
    <s v="HI"/>
    <s v="G-1"/>
    <s v="S"/>
    <n v="48.45"/>
    <n v="48.119"/>
    <n v="6762.1790000000001"/>
    <n v="13667.048000000001"/>
    <n v="20429.226999999999"/>
    <n v="18.829999999999998"/>
    <n v="658.38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0429.226999999999"/>
    <n v="20.429226999999997"/>
    <m/>
    <n v="4.0375000000000005"/>
    <n v="4.0099166666666664"/>
    <n v="146.83500000000001"/>
    <n v="0"/>
    <n v="29"/>
    <s v="BASE DE DATOS"/>
  </r>
  <r>
    <s v="19"/>
    <x v="8"/>
    <s v="EGASA"/>
    <s v="11014193"/>
    <s v="11014193"/>
    <s v="HI"/>
    <s v="G-2"/>
    <s v="S"/>
    <n v="48.45"/>
    <n v="48.161999999999999"/>
    <n v="6741.4380000000001"/>
    <n v="11849.164000000001"/>
    <n v="18590.601999999999"/>
    <n v="15.98"/>
    <n v="588.72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8590.601999999999"/>
    <n v="18.590602000000001"/>
    <m/>
    <n v="4.0375000000000005"/>
    <n v="4.0134999999999996"/>
    <n v="146.83500000000001"/>
    <n v="0"/>
    <n v="29"/>
    <s v="BASE DE DATOS"/>
  </r>
  <r>
    <s v="19"/>
    <x v="8"/>
    <s v="EGASA"/>
    <s v="11014193"/>
    <s v="11014193"/>
    <s v="HI"/>
    <s v="G-3"/>
    <s v="S"/>
    <n v="48.45"/>
    <n v="48.341000000000001"/>
    <n v="6374.19"/>
    <n v="6742.6670000000004"/>
    <n v="13116.857"/>
    <n v="14.5"/>
    <n v="402.75"/>
    <n v="0.08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116.857"/>
    <n v="13.116857"/>
    <m/>
    <n v="4.0375000000000005"/>
    <n v="4.0284166666666668"/>
    <n v="146.83500000000001"/>
    <n v="0"/>
    <n v="29"/>
    <s v="BASE DE DATOS"/>
  </r>
  <r>
    <s v="19"/>
    <x v="8"/>
    <s v="EGASA"/>
    <s v="31013393"/>
    <s v="31013393"/>
    <s v="HI"/>
    <s v="G-1"/>
    <s v="S"/>
    <n v="8.9600000000000009"/>
    <n v="8.9469999999999992"/>
    <n v="1510.9870000000001"/>
    <n v="3691.3380000000002"/>
    <n v="5202.3249999999998"/>
    <n v="7.08"/>
    <n v="712.92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202.3249999999998"/>
    <n v="5.2023250000000001"/>
    <m/>
    <n v="0.7466666666666667"/>
    <n v="0.74558333333333326"/>
    <n v="8.9740000000000002"/>
    <n v="9.0949470177292824E-13"/>
    <n v="29"/>
    <s v="BASE DE DATOS"/>
  </r>
  <r>
    <s v="19"/>
    <x v="0"/>
    <s v="EGEJUN"/>
    <s v="18282011"/>
    <s v="18282011"/>
    <s v="HI"/>
    <s v="Grupo 1"/>
    <s v="S"/>
    <n v="10"/>
    <n v="9.9719999999999995"/>
    <n v="1122.3810000000001"/>
    <n v="5319.5439999999999"/>
    <n v="6441.9250000000002"/>
    <n v="0"/>
    <n v="721"/>
    <n v="3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6441.9250000000002"/>
    <n v="6.4419250000000003"/>
    <m/>
    <n v="0.83333333333333337"/>
    <n v="0.83099999999999996"/>
    <n v="18.783000000000001"/>
    <n v="0"/>
    <n v="33"/>
    <s v="BASE DE DATOS"/>
  </r>
  <r>
    <s v="19"/>
    <x v="0"/>
    <s v="EGEJUN"/>
    <s v="18282011"/>
    <s v="18282011"/>
    <s v="HI"/>
    <s v="Grupo 2"/>
    <s v="S"/>
    <n v="10"/>
    <n v="9.9719999999999995"/>
    <n v="1122.3810000000001"/>
    <n v="5319.5439999999999"/>
    <n v="6441.9250000000002"/>
    <n v="0"/>
    <n v="721"/>
    <n v="3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6441.9250000000002"/>
    <n v="6.4419250000000003"/>
    <m/>
    <n v="0.83333333333333337"/>
    <n v="0.83099999999999996"/>
    <n v="18.783000000000001"/>
    <n v="0"/>
    <n v="33"/>
    <s v="BASE DE DATOS"/>
  </r>
  <r>
    <s v="19"/>
    <x v="0"/>
    <s v="EGEJUN"/>
    <s v="18281911"/>
    <s v="18281911"/>
    <s v="HI"/>
    <s v="Grupo 1"/>
    <s v="S"/>
    <n v="10"/>
    <n v="9.9719999999999995"/>
    <n v="1273.2"/>
    <n v="6003.9660000000003"/>
    <n v="7277.1660000000002"/>
    <n v="0"/>
    <n v="720.75"/>
    <n v="3.25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277.1660000000002"/>
    <n v="7.2771660000000002"/>
    <m/>
    <n v="0.83333333333333337"/>
    <n v="0.83099999999999996"/>
    <n v="20.242999999999999"/>
    <n v="0"/>
    <n v="33"/>
    <s v="BASE DE DATOS"/>
  </r>
  <r>
    <s v="19"/>
    <x v="0"/>
    <s v="EGEJUN"/>
    <s v="18281911"/>
    <s v="18281911"/>
    <s v="HI"/>
    <s v="Grupo 2"/>
    <s v="S"/>
    <n v="10"/>
    <n v="9.9719999999999995"/>
    <n v="1273.2"/>
    <n v="6003.9660000000003"/>
    <n v="7277.1660000000002"/>
    <n v="0"/>
    <n v="71.75"/>
    <n v="3.25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277.1660000000002"/>
    <n v="7.2771660000000002"/>
    <m/>
    <n v="0.83333333333333337"/>
    <n v="0.83099999999999996"/>
    <n v="20.242999999999999"/>
    <n v="0"/>
    <n v="33"/>
    <s v="BASE DE DATOS"/>
  </r>
  <r>
    <s v="19"/>
    <x v="1"/>
    <s v="EGEJUN"/>
    <s v="18282011"/>
    <s v="18282011"/>
    <s v="HI"/>
    <s v="Grupo 1"/>
    <s v="S"/>
    <n v="10"/>
    <n v="9.9719999999999995"/>
    <n v="1056.6300000000001"/>
    <n v="4856.8819999999996"/>
    <n v="5913.5119999999997"/>
    <n v="0"/>
    <n v="672"/>
    <n v="0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5913.5119999999997"/>
    <n v="5.9135119999999999"/>
    <m/>
    <n v="0.83333333333333337"/>
    <n v="0.83099999999999996"/>
    <n v="18.783000000000001"/>
    <n v="0"/>
    <n v="33"/>
    <s v="BASE DE DATOS"/>
  </r>
  <r>
    <s v="19"/>
    <x v="1"/>
    <s v="EGEJUN"/>
    <s v="18282011"/>
    <s v="18282011"/>
    <s v="HI"/>
    <s v="Grupo 2"/>
    <s v="S"/>
    <n v="10"/>
    <n v="9.9719999999999995"/>
    <n v="1056.6300000000001"/>
    <n v="4856.8819999999996"/>
    <n v="5913.5119999999997"/>
    <n v="0"/>
    <n v="672"/>
    <n v="0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5913.5119999999997"/>
    <n v="5.9135119999999999"/>
    <m/>
    <n v="0.83333333333333337"/>
    <n v="0.83099999999999996"/>
    <n v="18.783000000000001"/>
    <n v="0"/>
    <n v="33"/>
    <s v="BASE DE DATOS"/>
  </r>
  <r>
    <s v="19"/>
    <x v="1"/>
    <s v="EGEJUN"/>
    <s v="18281911"/>
    <s v="18281911"/>
    <s v="HI"/>
    <s v="Grupo 1"/>
    <s v="S"/>
    <n v="10"/>
    <n v="9.9719999999999995"/>
    <n v="1187.979"/>
    <n v="5463.2120000000004"/>
    <n v="6651.1909999999998"/>
    <n v="0"/>
    <n v="672"/>
    <n v="0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6651.1909999999998"/>
    <n v="6.6511909999999999"/>
    <m/>
    <n v="0.83333333333333337"/>
    <n v="0.83099999999999996"/>
    <n v="20.242999999999999"/>
    <n v="9.0949470177292824E-13"/>
    <n v="33"/>
    <s v="BASE DE DATOS"/>
  </r>
  <r>
    <s v="19"/>
    <x v="1"/>
    <s v="EGEJUN"/>
    <s v="18281911"/>
    <s v="18281911"/>
    <s v="HI"/>
    <s v="Grupo 2"/>
    <s v="S"/>
    <n v="10"/>
    <n v="9.9719999999999995"/>
    <n v="1187.98"/>
    <n v="5463.2120000000004"/>
    <n v="6651.192"/>
    <n v="0"/>
    <n v="672"/>
    <n v="0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6651.192"/>
    <n v="6.651192"/>
    <m/>
    <n v="0.83333333333333337"/>
    <n v="0.83099999999999996"/>
    <n v="20.242999999999999"/>
    <n v="9.0949470177292824E-13"/>
    <n v="33"/>
    <s v="BASE DE DATOS"/>
  </r>
  <r>
    <s v="19"/>
    <x v="2"/>
    <s v="EGEJUN"/>
    <s v="18282011"/>
    <s v="18282011"/>
    <s v="HI"/>
    <s v="Grupo 1"/>
    <s v="S"/>
    <n v="10"/>
    <n v="9.9719999999999995"/>
    <n v="1138.575"/>
    <n v="5402.2269999999999"/>
    <n v="6540.8019999999997"/>
    <n v="0"/>
    <n v="724"/>
    <n v="0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6540.8019999999997"/>
    <n v="6.5408019999999993"/>
    <m/>
    <n v="0.83333333333333337"/>
    <n v="0.83099999999999996"/>
    <n v="18.783000000000001"/>
    <n v="0"/>
    <n v="33"/>
    <s v="BASE DE DATOS"/>
  </r>
  <r>
    <s v="19"/>
    <x v="2"/>
    <s v="EGEJUN"/>
    <s v="18282011"/>
    <s v="18282011"/>
    <s v="HI"/>
    <s v="Grupo 2"/>
    <s v="S"/>
    <n v="10"/>
    <n v="9.9719999999999995"/>
    <n v="1138.575"/>
    <n v="5402.2269999999999"/>
    <n v="6540.8019999999997"/>
    <n v="0"/>
    <n v="724"/>
    <n v="0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6540.8019999999997"/>
    <n v="6.5408019999999993"/>
    <m/>
    <n v="0.83333333333333337"/>
    <n v="0.83099999999999996"/>
    <n v="18.783000000000001"/>
    <n v="0"/>
    <n v="33"/>
    <s v="BASE DE DATOS"/>
  </r>
  <r>
    <s v="19"/>
    <x v="2"/>
    <s v="EGEJUN"/>
    <s v="18281911"/>
    <s v="18281911"/>
    <s v="HI"/>
    <s v="Grupo 1"/>
    <s v="S"/>
    <n v="10"/>
    <n v="9.9719999999999995"/>
    <n v="1278.3399999999999"/>
    <n v="6041.5680000000002"/>
    <n v="7319.9080000000004"/>
    <n v="0"/>
    <n v="724"/>
    <n v="0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319.9080000000004"/>
    <n v="7.3199080000000007"/>
    <m/>
    <n v="0.83333333333333337"/>
    <n v="0.83099999999999996"/>
    <n v="20.242999999999999"/>
    <n v="0"/>
    <n v="33"/>
    <s v="BASE DE DATOS"/>
  </r>
  <r>
    <s v="19"/>
    <x v="2"/>
    <s v="EGEJUN"/>
    <s v="18281911"/>
    <s v="18281911"/>
    <s v="HI"/>
    <s v="Grupo 2"/>
    <s v="S"/>
    <n v="10"/>
    <n v="9.9719999999999995"/>
    <n v="1278.3399999999999"/>
    <n v="6041.5680000000002"/>
    <n v="7319.9080000000004"/>
    <n v="0"/>
    <n v="724"/>
    <n v="0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319.9080000000004"/>
    <n v="7.3199080000000007"/>
    <m/>
    <n v="0.83333333333333337"/>
    <n v="0.83099999999999996"/>
    <n v="20.242999999999999"/>
    <n v="0"/>
    <n v="33"/>
    <s v="BASE DE DATOS"/>
  </r>
  <r>
    <s v="19"/>
    <x v="3"/>
    <s v="EGEJUN"/>
    <s v="18282011"/>
    <s v="18282011"/>
    <s v="HI"/>
    <s v="Grupo 1"/>
    <s v="S"/>
    <n v="10"/>
    <n v="9.9719999999999995"/>
    <n v="975.41600000000005"/>
    <n v="4777.74"/>
    <n v="5753.1559999999999"/>
    <n v="0"/>
    <n v="720"/>
    <n v="0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5753.1559999999999"/>
    <n v="5.7531559999999997"/>
    <m/>
    <n v="0.83333333333333337"/>
    <n v="0.83099999999999996"/>
    <n v="18.783000000000001"/>
    <n v="0"/>
    <n v="33"/>
    <s v="BASE DE DATOS"/>
  </r>
  <r>
    <s v="19"/>
    <x v="3"/>
    <s v="EGEJUN"/>
    <s v="18282011"/>
    <s v="18282011"/>
    <s v="HI"/>
    <s v="Grupo 2"/>
    <s v="S"/>
    <n v="10"/>
    <n v="9.9719999999999995"/>
    <n v="975.41600000000005"/>
    <n v="4777.74"/>
    <n v="5753.1559999999999"/>
    <n v="0"/>
    <n v="720"/>
    <n v="0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5753.1559999999999"/>
    <n v="5.7531559999999997"/>
    <m/>
    <n v="0.83333333333333337"/>
    <n v="0.83099999999999996"/>
    <n v="18.783000000000001"/>
    <n v="0"/>
    <n v="33"/>
    <s v="BASE DE DATOS"/>
  </r>
  <r>
    <s v="19"/>
    <x v="3"/>
    <s v="EGEJUN"/>
    <s v="18281911"/>
    <s v="18281911"/>
    <s v="HI"/>
    <s v="Grupo 1"/>
    <s v="S"/>
    <n v="10"/>
    <n v="9.9719999999999995"/>
    <n v="1187.547"/>
    <n v="5948.058"/>
    <n v="7135.6049999999996"/>
    <n v="0"/>
    <n v="720"/>
    <n v="0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135.6049999999996"/>
    <n v="7.135605"/>
    <m/>
    <n v="0.83333333333333337"/>
    <n v="0.83099999999999996"/>
    <n v="20.242999999999999"/>
    <n v="0"/>
    <n v="33"/>
    <s v="BASE DE DATOS"/>
  </r>
  <r>
    <s v="19"/>
    <x v="3"/>
    <s v="EGEJUN"/>
    <s v="18281911"/>
    <s v="18281911"/>
    <s v="HI"/>
    <s v="Grupo 2"/>
    <s v="S"/>
    <n v="10"/>
    <n v="9.9719999999999995"/>
    <n v="1187.547"/>
    <n v="5948.0590000000002"/>
    <n v="7135.6059999999998"/>
    <n v="0"/>
    <n v="720"/>
    <n v="0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135.6059999999998"/>
    <n v="7.1356060000000001"/>
    <m/>
    <n v="0.83333333333333337"/>
    <n v="0.83099999999999996"/>
    <n v="20.242999999999999"/>
    <n v="0"/>
    <n v="33"/>
    <s v="BASE DE DATOS"/>
  </r>
  <r>
    <s v="19"/>
    <x v="4"/>
    <s v="STCRUZ"/>
    <s v="18162108"/>
    <s v="18162108"/>
    <s v="HI"/>
    <s v="Grupo 1"/>
    <s v="S"/>
    <n v="3.5"/>
    <n v="3.4980000000000002"/>
    <n v="209.98"/>
    <n v="1022.701"/>
    <n v="1232.681"/>
    <n v="0"/>
    <n v="720.75"/>
    <n v="3.25"/>
    <m/>
    <m/>
    <x v="1"/>
    <s v="STCRUZ18162108Grupo 1HI"/>
    <s v="Hidroel‚ctrica Santa Cruz S.A.C."/>
    <s v="SANTA CRUZ"/>
    <x v="68"/>
    <s v="C.H. Santa Cruz I"/>
    <x v="264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232.681"/>
    <n v="1.2326810000000001"/>
    <m/>
    <s v="-"/>
    <s v="-"/>
    <n v="16.507000000000001"/>
    <n v="0"/>
    <n v="59"/>
    <s v="BASE DE DATOS"/>
  </r>
  <r>
    <s v="19"/>
    <x v="4"/>
    <s v="STCRUZ"/>
    <s v="18162108"/>
    <s v="18162108"/>
    <s v="HI"/>
    <s v="Grupo 2"/>
    <s v="S"/>
    <n v="3.5"/>
    <n v="3.4980000000000002"/>
    <n v="209.98"/>
    <n v="1022.701"/>
    <n v="1232.681"/>
    <n v="0"/>
    <n v="720.75"/>
    <n v="3.25"/>
    <m/>
    <m/>
    <x v="1"/>
    <s v="STCRUZ18162108Grupo 2HI"/>
    <s v="Hidroel‚ctrica Santa Cruz S.A.C."/>
    <s v="SANTA CRUZ"/>
    <x v="68"/>
    <s v="C.H. Santa Cruz I"/>
    <x v="264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232.681"/>
    <n v="1.2326810000000001"/>
    <m/>
    <s v="-"/>
    <s v="-"/>
    <n v="16.507000000000001"/>
    <n v="0"/>
    <n v="59"/>
    <s v="BASE DE DATOS"/>
  </r>
  <r>
    <s v="19"/>
    <x v="4"/>
    <s v="STCRUZ"/>
    <s v="18167608"/>
    <s v="18167608"/>
    <s v="HI"/>
    <s v="Grupo 1"/>
    <s v="S"/>
    <n v="3.8849999999999998"/>
    <n v="3.883"/>
    <n v="239.70599999999999"/>
    <n v="1180.472"/>
    <n v="1420.1780000000001"/>
    <n v="0"/>
    <n v="721.5"/>
    <n v="2.5"/>
    <m/>
    <m/>
    <x v="1"/>
    <s v="STCRUZ18167608Grupo 1HI"/>
    <s v="Hidroel‚ctrica Santa Cruz S.A.C."/>
    <s v="SANTA CRUZ"/>
    <x v="68"/>
    <s v="C.H. Santa Cruz II"/>
    <x v="265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420.1780000000001"/>
    <n v="1.4201780000000002"/>
    <m/>
    <s v="-"/>
    <s v="-"/>
    <n v="16.8"/>
    <n v="-2.2737367544323206E-13"/>
    <n v="59"/>
    <s v="BASE DE DATOS"/>
  </r>
  <r>
    <s v="19"/>
    <x v="4"/>
    <s v="STCRUZ"/>
    <s v="18167608"/>
    <s v="18167608"/>
    <s v="HI"/>
    <s v="Grupo 2"/>
    <s v="S"/>
    <n v="3.8849999999999998"/>
    <n v="3.883"/>
    <n v="239.70599999999999"/>
    <n v="1180.472"/>
    <n v="1420.1780000000001"/>
    <n v="0"/>
    <n v="721.5"/>
    <n v="2.5"/>
    <m/>
    <m/>
    <x v="1"/>
    <s v="STCRUZ18167608Grupo 2HI"/>
    <s v="Hidroel‚ctrica Santa Cruz S.A.C."/>
    <s v="SANTA CRUZ"/>
    <x v="68"/>
    <s v="C.H. Santa Cruz II"/>
    <x v="265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420.1780000000001"/>
    <n v="1.4201780000000002"/>
    <m/>
    <s v="-"/>
    <s v="-"/>
    <n v="16.8"/>
    <n v="-2.2737367544323206E-13"/>
    <n v="59"/>
    <s v="BASE DE DATOS"/>
  </r>
  <r>
    <s v="19"/>
    <x v="4"/>
    <s v="STCRUZ"/>
    <s v="28072011"/>
    <s v="28072011"/>
    <s v="HI"/>
    <s v="Grupo 1"/>
    <s v="S"/>
    <n v="5"/>
    <n v="4.9980000000000002"/>
    <n v="404.12299999999999"/>
    <n v="1931.0630000000001"/>
    <n v="2335.1860000000001"/>
    <n v="0"/>
    <n v="724"/>
    <n v="0"/>
    <m/>
    <m/>
    <x v="1"/>
    <s v="STCRUZ28072011Grupo 1HI"/>
    <s v="Hidroel‚ctrica Santa Cruz S.A.C."/>
    <s v="SANTA CRUZ"/>
    <x v="68"/>
    <s v="C.H. Huasahuasi I"/>
    <x v="266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2335.1860000000001"/>
    <n v="2.3351860000000002"/>
    <m/>
    <s v="-"/>
    <s v="-"/>
    <n v="25.515999999999998"/>
    <n v="0"/>
    <n v="59"/>
    <s v="BASE DE DATOS"/>
  </r>
  <r>
    <s v="19"/>
    <x v="4"/>
    <s v="STCRUZ"/>
    <s v="28072011"/>
    <s v="28072011"/>
    <s v="HI"/>
    <s v="Grupo 2"/>
    <s v="S"/>
    <n v="5"/>
    <n v="4.9980000000000002"/>
    <n v="404.12299999999999"/>
    <n v="1931.0630000000001"/>
    <n v="2335.1860000000001"/>
    <n v="0"/>
    <n v="724"/>
    <n v="0"/>
    <m/>
    <m/>
    <x v="1"/>
    <s v="STCRUZ28072011Grupo 2HI"/>
    <s v="Hidroel‚ctrica Santa Cruz S.A.C."/>
    <s v="SANTA CRUZ"/>
    <x v="68"/>
    <s v="C.H. Huasahuasi I"/>
    <x v="266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2335.1860000000001"/>
    <n v="2.3351860000000002"/>
    <m/>
    <s v="-"/>
    <s v="-"/>
    <n v="25.515999999999998"/>
    <n v="0"/>
    <n v="59"/>
    <s v="BASE DE DATOS"/>
  </r>
  <r>
    <s v="19"/>
    <x v="4"/>
    <s v="STCRUZ"/>
    <s v="00862010"/>
    <s v="00862010"/>
    <s v="HI"/>
    <s v="Grupo 1"/>
    <s v="S"/>
    <n v="5"/>
    <n v="4.9980000000000002"/>
    <n v="425.86099999999999"/>
    <n v="2088.5010000000002"/>
    <n v="2514.3620000000001"/>
    <n v="0"/>
    <n v="724"/>
    <n v="0"/>
    <m/>
    <m/>
    <x v="1"/>
    <s v="STCRUZ00862010Grupo 1HI"/>
    <s v="Hidroel‚ctrica Santa Cruz S.A.C."/>
    <s v="SANTA CRUZ"/>
    <x v="68"/>
    <s v="C.H. Huasahuasi II"/>
    <x v="267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2514.3620000000001"/>
    <n v="2.5143620000000002"/>
    <m/>
    <s v="-"/>
    <s v="-"/>
    <n v="26.576000000000001"/>
    <n v="0"/>
    <n v="59"/>
    <s v="BASE DE DATOS"/>
  </r>
  <r>
    <s v="19"/>
    <x v="4"/>
    <s v="STCRUZ"/>
    <s v="00862010"/>
    <s v="00862010"/>
    <s v="HI"/>
    <s v="Grupo 2"/>
    <s v="S"/>
    <n v="5"/>
    <n v="4.9980000000000002"/>
    <n v="425.86099999999999"/>
    <n v="2088.5010000000002"/>
    <n v="2514.3620000000001"/>
    <n v="0"/>
    <n v="724"/>
    <n v="0"/>
    <m/>
    <m/>
    <x v="1"/>
    <s v="STCRUZ00862010Grupo 2HI"/>
    <s v="Hidroel‚ctrica Santa Cruz S.A.C."/>
    <s v="SANTA CRUZ"/>
    <x v="68"/>
    <s v="C.H. Huasahuasi II"/>
    <x v="267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2514.3620000000001"/>
    <n v="2.5143620000000002"/>
    <m/>
    <s v="-"/>
    <s v="-"/>
    <n v="26.576000000000001"/>
    <n v="0"/>
    <n v="59"/>
    <s v="BASE DE DATOS"/>
  </r>
  <r>
    <s v="19"/>
    <x v="4"/>
    <s v="EGEJUN"/>
    <s v="18282011"/>
    <s v="18282011"/>
    <s v="HI"/>
    <s v="Grupo 1"/>
    <s v="S"/>
    <n v="10"/>
    <n v="9.9719999999999995"/>
    <n v="666.24800000000005"/>
    <n v="3181.6640000000002"/>
    <n v="3847.9119999999998"/>
    <n v="0"/>
    <n v="720.75"/>
    <n v="3.25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3847.9119999999998"/>
    <n v="3.847912"/>
    <m/>
    <n v="0.83333333333333337"/>
    <n v="0.83099999999999996"/>
    <n v="18.783000000000001"/>
    <n v="4.5474735088646412E-13"/>
    <n v="33"/>
    <s v="BASE DE DATOS"/>
  </r>
  <r>
    <s v="19"/>
    <x v="4"/>
    <s v="EGEJUN"/>
    <s v="18282011"/>
    <s v="18282011"/>
    <s v="HI"/>
    <s v="Grupo 2"/>
    <s v="S"/>
    <n v="10"/>
    <n v="9.9719999999999995"/>
    <n v="666.24800000000005"/>
    <n v="3181.6640000000002"/>
    <n v="3847.9119999999998"/>
    <n v="0"/>
    <n v="720.75"/>
    <n v="3.25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3847.9119999999998"/>
    <n v="3.847912"/>
    <m/>
    <n v="0.83333333333333337"/>
    <n v="0.83099999999999996"/>
    <n v="18.783000000000001"/>
    <n v="4.5474735088646412E-13"/>
    <n v="33"/>
    <s v="BASE DE DATOS"/>
  </r>
  <r>
    <s v="19"/>
    <x v="4"/>
    <s v="EGEJUN"/>
    <s v="18281911"/>
    <s v="18281911"/>
    <s v="HI"/>
    <s v="Grupo 1"/>
    <s v="S"/>
    <n v="10"/>
    <n v="9.9719999999999995"/>
    <n v="924.65800000000002"/>
    <n v="4403.8860000000004"/>
    <n v="5328.5439999999999"/>
    <n v="0"/>
    <n v="721"/>
    <n v="3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5328.5439999999999"/>
    <n v="5.3285439999999999"/>
    <m/>
    <n v="0.83333333333333337"/>
    <n v="0.83099999999999996"/>
    <n v="20.242999999999999"/>
    <n v="9.0949470177292824E-13"/>
    <n v="33"/>
    <s v="BASE DE DATOS"/>
  </r>
  <r>
    <s v="19"/>
    <x v="4"/>
    <s v="EGEJUN"/>
    <s v="18281911"/>
    <s v="18281911"/>
    <s v="HI"/>
    <s v="Grupo 2"/>
    <s v="S"/>
    <n v="10"/>
    <n v="9.9719999999999995"/>
    <n v="924.66099999999994"/>
    <n v="4403.8890000000001"/>
    <n v="5328.55"/>
    <n v="0"/>
    <n v="721"/>
    <n v="3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5328.55"/>
    <n v="5.3285499999999999"/>
    <m/>
    <n v="0.83333333333333337"/>
    <n v="0.83099999999999996"/>
    <n v="20.242999999999999"/>
    <n v="0"/>
    <n v="33"/>
    <s v="BASE DE DATOS"/>
  </r>
  <r>
    <s v="19"/>
    <x v="5"/>
    <s v="EGEJUN"/>
    <s v="18162108"/>
    <s v="18162108"/>
    <s v="HI"/>
    <s v="Grupo 1"/>
    <s v="S"/>
    <n v="3.5"/>
    <n v="3.4980000000000002"/>
    <n v="130.72"/>
    <n v="671.548"/>
    <n v="802.26800000000003"/>
    <n v="0"/>
    <n v="720"/>
    <n v="0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802.26800000000003"/>
    <n v="0.80226799999999998"/>
    <m/>
    <n v="0.5"/>
    <n v="0.49971428571428572"/>
    <n v="6.6310000000000002"/>
    <n v="0"/>
    <n v="33"/>
    <s v="BASE DE DATOS"/>
  </r>
  <r>
    <s v="19"/>
    <x v="5"/>
    <s v="EGEJUN"/>
    <s v="18162108"/>
    <s v="18162108"/>
    <s v="HI"/>
    <s v="Grupo 2"/>
    <s v="S"/>
    <n v="3.5"/>
    <n v="3.4980000000000002"/>
    <n v="130.72"/>
    <n v="671.548"/>
    <n v="802.26800000000003"/>
    <n v="0"/>
    <n v="720"/>
    <n v="0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802.26800000000003"/>
    <n v="0.80226799999999998"/>
    <m/>
    <n v="0.5"/>
    <n v="0.49971428571428572"/>
    <n v="6.6310000000000002"/>
    <n v="0"/>
    <n v="33"/>
    <s v="BASE DE DATOS"/>
  </r>
  <r>
    <s v="19"/>
    <x v="5"/>
    <s v="EGEJUN"/>
    <s v="18167608"/>
    <s v="18167608"/>
    <s v="HI"/>
    <s v="Grupo 1"/>
    <s v="S"/>
    <n v="3.8849999999999998"/>
    <n v="3.883"/>
    <n v="158.666"/>
    <n v="810.84"/>
    <n v="969.50599999999997"/>
    <n v="0"/>
    <n v="720"/>
    <n v="0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969.50599999999997"/>
    <n v="0.96950599999999998"/>
    <m/>
    <n v="0.55499999999999994"/>
    <n v="0.55471428571428572"/>
    <n v="6.7110000000000003"/>
    <n v="1.1368683772161603E-13"/>
    <n v="33"/>
    <s v="BASE DE DATOS"/>
  </r>
  <r>
    <s v="19"/>
    <x v="5"/>
    <s v="EGEJUN"/>
    <s v="18167608"/>
    <s v="18167608"/>
    <s v="HI"/>
    <s v="Grupo 2"/>
    <s v="S"/>
    <n v="3.8849999999999998"/>
    <n v="3.883"/>
    <n v="158.666"/>
    <n v="810.84"/>
    <n v="969.50599999999997"/>
    <n v="0"/>
    <n v="720"/>
    <n v="0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969.50599999999997"/>
    <n v="0.96950599999999998"/>
    <m/>
    <n v="0.55499999999999994"/>
    <n v="0.55471428571428572"/>
    <n v="6.7110000000000003"/>
    <n v="1.1368683772161603E-13"/>
    <n v="33"/>
    <s v="BASE DE DATOS"/>
  </r>
  <r>
    <s v="19"/>
    <x v="5"/>
    <s v="EGEJUN"/>
    <s v="28072011"/>
    <s v="28072011"/>
    <s v="HI"/>
    <s v="Grupo 1"/>
    <s v="S"/>
    <n v="5"/>
    <n v="4.9980000000000002"/>
    <n v="172.68"/>
    <n v="920.12"/>
    <n v="1092.8"/>
    <n v="0"/>
    <n v="720"/>
    <n v="0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092.8"/>
    <n v="1.0928"/>
    <m/>
    <n v="0.7142857142857143"/>
    <n v="0.71400000000000008"/>
    <n v="9.6869999999999994"/>
    <n v="0"/>
    <n v="33"/>
    <s v="BASE DE DATOS"/>
  </r>
  <r>
    <s v="19"/>
    <x v="5"/>
    <s v="EGEJUN"/>
    <s v="28072011"/>
    <s v="28072011"/>
    <s v="HI"/>
    <s v="Grupo 2"/>
    <s v="S"/>
    <n v="5"/>
    <n v="4.9980000000000002"/>
    <n v="172.68"/>
    <n v="920.12"/>
    <n v="1092.8"/>
    <n v="0"/>
    <n v="720"/>
    <n v="0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092.8"/>
    <n v="1.0928"/>
    <m/>
    <n v="0.7142857142857143"/>
    <n v="0.71400000000000008"/>
    <n v="9.6869999999999994"/>
    <n v="0"/>
    <n v="33"/>
    <s v="BASE DE DATOS"/>
  </r>
  <r>
    <s v="19"/>
    <x v="5"/>
    <s v="EGEJUN"/>
    <s v="00862010"/>
    <s v="00862010"/>
    <s v="HI"/>
    <s v="Grupo 1"/>
    <s v="S"/>
    <n v="5"/>
    <n v="4.9980000000000002"/>
    <n v="201.535"/>
    <n v="1066.992"/>
    <n v="1268.527"/>
    <n v="0"/>
    <n v="720"/>
    <n v="0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268.527"/>
    <n v="1.268527"/>
    <m/>
    <n v="0.7142857142857143"/>
    <n v="0.71400000000000008"/>
    <n v="10.446999999999999"/>
    <n v="0"/>
    <n v="33"/>
    <s v="BASE DE DATOS"/>
  </r>
  <r>
    <s v="19"/>
    <x v="5"/>
    <s v="EGEJUN"/>
    <s v="00862010"/>
    <s v="00862010"/>
    <s v="HI"/>
    <s v="Grupo 2"/>
    <s v="S"/>
    <n v="5"/>
    <n v="4.9980000000000002"/>
    <n v="201.535"/>
    <n v="1066.992"/>
    <n v="1268.527"/>
    <n v="0"/>
    <n v="720"/>
    <n v="0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268.527"/>
    <n v="1.268527"/>
    <m/>
    <n v="0.7142857142857143"/>
    <n v="0.71400000000000008"/>
    <n v="10.446999999999999"/>
    <n v="0"/>
    <n v="33"/>
    <s v="BASE DE DATOS"/>
  </r>
  <r>
    <s v="19"/>
    <x v="5"/>
    <s v="EGEJUN"/>
    <s v="18282011"/>
    <s v="18282011"/>
    <s v="HI"/>
    <s v="Grupo 1"/>
    <s v="S"/>
    <n v="10"/>
    <n v="9.9719999999999995"/>
    <n v="308.11700000000002"/>
    <n v="1522.9380000000001"/>
    <n v="1831.0550000000001"/>
    <n v="0"/>
    <n v="715.5"/>
    <n v="8.5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831.0550000000001"/>
    <n v="1.8310550000000001"/>
    <m/>
    <n v="0.83333333333333337"/>
    <n v="0.83099999999999996"/>
    <n v="18.783000000000001"/>
    <n v="0"/>
    <n v="33"/>
    <s v="BASE DE DATOS"/>
  </r>
  <r>
    <s v="19"/>
    <x v="5"/>
    <s v="EGEJUN"/>
    <s v="18282011"/>
    <s v="18282011"/>
    <s v="HI"/>
    <s v="Grupo 2"/>
    <s v="S"/>
    <n v="10"/>
    <n v="9.9719999999999995"/>
    <n v="308.11700000000002"/>
    <n v="1522.9380000000001"/>
    <n v="1831.0550000000001"/>
    <n v="0"/>
    <n v="715.5"/>
    <n v="8.5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831.0550000000001"/>
    <n v="1.8310550000000001"/>
    <m/>
    <n v="0.83333333333333337"/>
    <n v="0.83099999999999996"/>
    <n v="18.783000000000001"/>
    <n v="0"/>
    <n v="33"/>
    <s v="BASE DE DATOS"/>
  </r>
  <r>
    <s v="19"/>
    <x v="5"/>
    <s v="EGEJUN"/>
    <s v="18281911"/>
    <s v="18281911"/>
    <s v="HI"/>
    <s v="Grupo 1"/>
    <s v="S"/>
    <n v="10"/>
    <n v="9.9719999999999995"/>
    <n v="458.26100000000002"/>
    <n v="2244.5859999999998"/>
    <n v="2702.8470000000002"/>
    <n v="0"/>
    <n v="715"/>
    <n v="9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2702.8470000000002"/>
    <n v="2.7028470000000002"/>
    <m/>
    <n v="0.83333333333333337"/>
    <n v="0.83099999999999996"/>
    <n v="20.242999999999999"/>
    <n v="-4.5474735088646412E-13"/>
    <n v="33"/>
    <s v="BASE DE DATOS"/>
  </r>
  <r>
    <s v="19"/>
    <x v="5"/>
    <s v="EGEJUN"/>
    <s v="18281911"/>
    <s v="18281911"/>
    <s v="HI"/>
    <s v="Grupo 2"/>
    <s v="S"/>
    <n v="10"/>
    <n v="9.9719999999999995"/>
    <n v="458.25599999999997"/>
    <n v="2244.585"/>
    <n v="2702.8409999999999"/>
    <n v="0"/>
    <n v="715"/>
    <n v="9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2702.8409999999999"/>
    <n v="2.7028409999999998"/>
    <m/>
    <n v="0.83333333333333337"/>
    <n v="0.83099999999999996"/>
    <n v="20.242999999999999"/>
    <n v="0"/>
    <n v="33"/>
    <s v="BASE DE DATOS"/>
  </r>
  <r>
    <s v="19"/>
    <x v="6"/>
    <s v="EGEJUN"/>
    <s v="18162108"/>
    <s v="18162108"/>
    <s v="HI"/>
    <s v="Grupo 1"/>
    <s v="S"/>
    <n v="3.5"/>
    <n v="3.4980000000000002"/>
    <n v="91.125"/>
    <n v="450.13900000000001"/>
    <n v="541.26400000000001"/>
    <n v="0"/>
    <n v="724"/>
    <n v="0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541.26400000000001"/>
    <n v="0.54126399999999997"/>
    <m/>
    <n v="0.5"/>
    <n v="0.49971428571428572"/>
    <n v="6.6310000000000002"/>
    <n v="0"/>
    <n v="33"/>
    <s v="BASE DE DATOS"/>
  </r>
  <r>
    <s v="19"/>
    <x v="6"/>
    <s v="EGEJUN"/>
    <s v="18162108"/>
    <s v="18162108"/>
    <s v="HI"/>
    <s v="Grupo 2"/>
    <s v="S"/>
    <n v="3.5"/>
    <n v="3.4980000000000002"/>
    <n v="91.125"/>
    <n v="450.13900000000001"/>
    <n v="541.26400000000001"/>
    <n v="0"/>
    <n v="724"/>
    <n v="0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541.26400000000001"/>
    <n v="0.54126399999999997"/>
    <m/>
    <n v="0.5"/>
    <n v="0.49971428571428572"/>
    <n v="6.6310000000000002"/>
    <n v="0"/>
    <n v="33"/>
    <s v="BASE DE DATOS"/>
  </r>
  <r>
    <s v="19"/>
    <x v="6"/>
    <s v="EGEJUN"/>
    <s v="18167608"/>
    <s v="18167608"/>
    <s v="HI"/>
    <s v="Grupo 1"/>
    <s v="S"/>
    <n v="3.8849999999999998"/>
    <n v="3.883"/>
    <n v="112.68600000000001"/>
    <n v="550.84100000000001"/>
    <n v="663.52700000000004"/>
    <n v="0"/>
    <n v="710"/>
    <n v="14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663.52700000000004"/>
    <n v="0.66352700000000009"/>
    <m/>
    <n v="0.55499999999999994"/>
    <n v="0.55471428571428572"/>
    <n v="6.7110000000000003"/>
    <n v="0"/>
    <n v="33"/>
    <s v="BASE DE DATOS"/>
  </r>
  <r>
    <s v="19"/>
    <x v="6"/>
    <s v="EGEJUN"/>
    <s v="18167608"/>
    <s v="18167608"/>
    <s v="HI"/>
    <s v="Grupo 2"/>
    <s v="S"/>
    <n v="3.8849999999999998"/>
    <n v="3.883"/>
    <n v="112.68600000000001"/>
    <n v="550.84100000000001"/>
    <n v="663.52700000000004"/>
    <n v="0"/>
    <n v="710"/>
    <n v="14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663.52700000000004"/>
    <n v="0.66352700000000009"/>
    <m/>
    <n v="0.55499999999999994"/>
    <n v="0.55471428571428572"/>
    <n v="6.7110000000000003"/>
    <n v="0"/>
    <n v="33"/>
    <s v="BASE DE DATOS"/>
  </r>
  <r>
    <s v="19"/>
    <x v="6"/>
    <s v="EGEJUN"/>
    <s v="28072011"/>
    <s v="28072011"/>
    <s v="HI"/>
    <s v="Grupo 1"/>
    <s v="S"/>
    <n v="5"/>
    <n v="4.9980000000000002"/>
    <n v="141.47999999999999"/>
    <n v="712.90899999999999"/>
    <n v="854.38900000000001"/>
    <n v="0"/>
    <n v="724"/>
    <n v="0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854.38900000000001"/>
    <n v="0.85438900000000007"/>
    <m/>
    <n v="0.7142857142857143"/>
    <n v="0.71400000000000008"/>
    <n v="9.6869999999999994"/>
    <n v="0"/>
    <n v="33"/>
    <s v="BASE DE DATOS"/>
  </r>
  <r>
    <s v="19"/>
    <x v="6"/>
    <s v="EGEJUN"/>
    <s v="28072011"/>
    <s v="28072011"/>
    <s v="HI"/>
    <s v="Grupo 2"/>
    <s v="S"/>
    <n v="5"/>
    <n v="4.9980000000000002"/>
    <n v="141.47999999999999"/>
    <n v="712.90899999999999"/>
    <n v="854.38900000000001"/>
    <n v="0"/>
    <n v="724"/>
    <n v="0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854.38900000000001"/>
    <n v="0.85438900000000007"/>
    <m/>
    <n v="0.7142857142857143"/>
    <n v="0.71400000000000008"/>
    <n v="9.6869999999999994"/>
    <n v="0"/>
    <n v="33"/>
    <s v="BASE DE DATOS"/>
  </r>
  <r>
    <s v="19"/>
    <x v="6"/>
    <s v="EGEJUN"/>
    <s v="00862010"/>
    <s v="00862010"/>
    <s v="HI"/>
    <s v="Grupo 1"/>
    <s v="S"/>
    <n v="5"/>
    <n v="4.9980000000000002"/>
    <n v="159.94399999999999"/>
    <n v="816.86500000000001"/>
    <n v="976.80899999999997"/>
    <n v="0"/>
    <n v="724"/>
    <n v="0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976.80899999999997"/>
    <n v="0.97680899999999993"/>
    <m/>
    <n v="0.7142857142857143"/>
    <n v="0.71400000000000008"/>
    <n v="10.446999999999999"/>
    <n v="0"/>
    <n v="33"/>
    <s v="BASE DE DATOS"/>
  </r>
  <r>
    <s v="19"/>
    <x v="6"/>
    <s v="EGEJUN"/>
    <s v="00862010"/>
    <s v="00862010"/>
    <s v="HI"/>
    <s v="Grupo 2"/>
    <s v="S"/>
    <n v="5"/>
    <n v="4.9980000000000002"/>
    <n v="159.94399999999999"/>
    <n v="816.86500000000001"/>
    <n v="976.80899999999997"/>
    <n v="0"/>
    <n v="724"/>
    <n v="0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976.80899999999997"/>
    <n v="0.97680899999999993"/>
    <m/>
    <n v="0.7142857142857143"/>
    <n v="0.71400000000000008"/>
    <n v="10.446999999999999"/>
    <n v="0"/>
    <n v="33"/>
    <s v="BASE DE DATOS"/>
  </r>
  <r>
    <s v="19"/>
    <x v="6"/>
    <s v="EGEJUN"/>
    <s v="18282011"/>
    <s v="18282011"/>
    <s v="HI"/>
    <s v="Grupo 1"/>
    <s v="S"/>
    <n v="10"/>
    <n v="9.9719999999999995"/>
    <n v="283.48700000000002"/>
    <n v="1310.8679999999999"/>
    <n v="1594.355"/>
    <n v="0"/>
    <n v="724"/>
    <n v="0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594.355"/>
    <n v="1.594355"/>
    <m/>
    <n v="0.83333333333333337"/>
    <n v="0.83099999999999996"/>
    <n v="18.783000000000001"/>
    <n v="0"/>
    <n v="33"/>
    <s v="BASE DE DATOS"/>
  </r>
  <r>
    <s v="19"/>
    <x v="6"/>
    <s v="EGEJUN"/>
    <s v="18282011"/>
    <s v="18282011"/>
    <s v="HI"/>
    <s v="Grupo 2"/>
    <s v="S"/>
    <n v="10"/>
    <n v="9.9719999999999995"/>
    <n v="283.48700000000002"/>
    <n v="1310.8679999999999"/>
    <n v="1594.355"/>
    <n v="0"/>
    <n v="724"/>
    <n v="0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594.355"/>
    <n v="1.594355"/>
    <m/>
    <n v="0.83333333333333337"/>
    <n v="0.83099999999999996"/>
    <n v="18.783000000000001"/>
    <n v="0"/>
    <n v="33"/>
    <s v="BASE DE DATOS"/>
  </r>
  <r>
    <s v="19"/>
    <x v="6"/>
    <s v="EGEJUN"/>
    <s v="18281911"/>
    <s v="18281911"/>
    <s v="HI"/>
    <s v="Grupo 1"/>
    <s v="S"/>
    <n v="10"/>
    <n v="9.9719999999999995"/>
    <n v="425.07400000000001"/>
    <n v="1932.4670000000001"/>
    <n v="2357.5410000000002"/>
    <n v="0"/>
    <n v="724"/>
    <n v="0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2357.5410000000002"/>
    <n v="2.3575410000000003"/>
    <m/>
    <n v="0.83333333333333337"/>
    <n v="0.83099999999999996"/>
    <n v="20.242999999999999"/>
    <n v="0"/>
    <n v="33"/>
    <s v="BASE DE DATOS"/>
  </r>
  <r>
    <s v="19"/>
    <x v="6"/>
    <s v="EGEJUN"/>
    <s v="18281911"/>
    <s v="18281911"/>
    <s v="HI"/>
    <s v="Grupo 2"/>
    <s v="S"/>
    <n v="10"/>
    <n v="9.9719999999999995"/>
    <n v="425.077"/>
    <n v="1932.471"/>
    <n v="2357.5479999999998"/>
    <n v="0"/>
    <n v="724"/>
    <n v="0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2357.5479999999998"/>
    <n v="2.357548"/>
    <m/>
    <n v="0.83333333333333337"/>
    <n v="0.83099999999999996"/>
    <n v="20.242999999999999"/>
    <n v="0"/>
    <n v="33"/>
    <s v="BASE DE DATOS"/>
  </r>
  <r>
    <s v="19"/>
    <x v="7"/>
    <s v="EGEJUN"/>
    <s v="18162108"/>
    <s v="18162108"/>
    <s v="HI"/>
    <s v="Grupo 1"/>
    <s v="S"/>
    <n v="3.5"/>
    <n v="3.4980000000000002"/>
    <n v="79.650999999999996"/>
    <n v="399.29500000000002"/>
    <n v="478.94600000000003"/>
    <n v="0"/>
    <n v="717.75"/>
    <n v="6.25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478.94600000000003"/>
    <n v="0.47894600000000004"/>
    <m/>
    <n v="0.5"/>
    <n v="0.49971428571428572"/>
    <n v="6.6310000000000002"/>
    <n v="0"/>
    <n v="33"/>
    <s v="BASE DE DATOS"/>
  </r>
  <r>
    <s v="19"/>
    <x v="7"/>
    <s v="EGEJUN"/>
    <s v="18162108"/>
    <s v="18162108"/>
    <s v="HI"/>
    <s v="Grupo 2"/>
    <s v="S"/>
    <n v="3.5"/>
    <n v="3.4980000000000002"/>
    <n v="79.650999999999996"/>
    <n v="399.29500000000002"/>
    <n v="478.94600000000003"/>
    <n v="0"/>
    <n v="717.75"/>
    <n v="6.25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478.94600000000003"/>
    <n v="0.47894600000000004"/>
    <m/>
    <n v="0.5"/>
    <n v="0.49971428571428572"/>
    <n v="6.6310000000000002"/>
    <n v="0"/>
    <n v="33"/>
    <s v="BASE DE DATOS"/>
  </r>
  <r>
    <s v="19"/>
    <x v="7"/>
    <s v="EGEJUN"/>
    <s v="18167608"/>
    <s v="18167608"/>
    <s v="HI"/>
    <s v="Grupo 1"/>
    <s v="S"/>
    <n v="3.8849999999999998"/>
    <n v="3.883"/>
    <n v="99.087999999999994"/>
    <n v="490.62099999999998"/>
    <n v="589.70899999999995"/>
    <n v="0"/>
    <n v="724"/>
    <n v="0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589.70899999999995"/>
    <n v="0.58970899999999993"/>
    <m/>
    <n v="0.55499999999999994"/>
    <n v="0.55471428571428572"/>
    <n v="6.7110000000000003"/>
    <n v="0"/>
    <n v="33"/>
    <s v="BASE DE DATOS"/>
  </r>
  <r>
    <s v="19"/>
    <x v="7"/>
    <s v="EGEJUN"/>
    <s v="18167608"/>
    <s v="18167608"/>
    <s v="HI"/>
    <s v="Grupo 2"/>
    <s v="S"/>
    <n v="3.8849999999999998"/>
    <n v="3.883"/>
    <n v="99.087999999999994"/>
    <n v="490.62099999999998"/>
    <n v="589.70899999999995"/>
    <n v="0"/>
    <n v="724"/>
    <n v="0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589.70899999999995"/>
    <n v="0.58970899999999993"/>
    <m/>
    <n v="0.55499999999999994"/>
    <n v="0.55471428571428572"/>
    <n v="6.7110000000000003"/>
    <n v="0"/>
    <n v="33"/>
    <s v="BASE DE DATOS"/>
  </r>
  <r>
    <s v="19"/>
    <x v="7"/>
    <s v="EGEJUN"/>
    <s v="28072011"/>
    <s v="28072011"/>
    <s v="HI"/>
    <s v="Grupo 1"/>
    <s v="S"/>
    <n v="5"/>
    <n v="4.9980000000000002"/>
    <n v="92.587999999999994"/>
    <n v="482.041"/>
    <n v="574.62900000000002"/>
    <n v="0"/>
    <n v="713.75"/>
    <n v="10.25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574.62900000000002"/>
    <n v="0.57462900000000006"/>
    <m/>
    <n v="0.7142857142857143"/>
    <n v="0.71400000000000008"/>
    <n v="9.6869999999999994"/>
    <n v="0"/>
    <n v="33"/>
    <s v="BASE DE DATOS"/>
  </r>
  <r>
    <s v="19"/>
    <x v="7"/>
    <s v="EGEJUN"/>
    <s v="28072011"/>
    <s v="28072011"/>
    <s v="HI"/>
    <s v="Grupo 2"/>
    <s v="S"/>
    <n v="5"/>
    <n v="4.9980000000000002"/>
    <n v="92.587999999999994"/>
    <n v="482.041"/>
    <n v="574.62900000000002"/>
    <n v="0"/>
    <n v="713.75"/>
    <n v="10.25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574.62900000000002"/>
    <n v="0.57462900000000006"/>
    <m/>
    <n v="0.7142857142857143"/>
    <n v="0.71400000000000008"/>
    <n v="9.6869999999999994"/>
    <n v="0"/>
    <n v="33"/>
    <s v="BASE DE DATOS"/>
  </r>
  <r>
    <s v="19"/>
    <x v="7"/>
    <s v="EGEJUN"/>
    <s v="00862010"/>
    <s v="00862010"/>
    <s v="HI"/>
    <s v="Grupo 1"/>
    <s v="S"/>
    <n v="5"/>
    <n v="4.9980000000000002"/>
    <n v="102.158"/>
    <n v="532.45699999999999"/>
    <n v="634.61500000000001"/>
    <n v="0"/>
    <n v="712.25"/>
    <n v="11.75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634.61500000000001"/>
    <n v="0.63461500000000004"/>
    <m/>
    <n v="0.7142857142857143"/>
    <n v="0.71400000000000008"/>
    <n v="10.446999999999999"/>
    <n v="0"/>
    <n v="33"/>
    <s v="BASE DE DATOS"/>
  </r>
  <r>
    <s v="19"/>
    <x v="7"/>
    <s v="EGEJUN"/>
    <s v="00862010"/>
    <s v="00862010"/>
    <s v="HI"/>
    <s v="Grupo 2"/>
    <s v="S"/>
    <n v="5"/>
    <n v="4.9980000000000002"/>
    <n v="102.158"/>
    <n v="532.45699999999999"/>
    <n v="634.61500000000001"/>
    <n v="0"/>
    <n v="712.25"/>
    <n v="11.75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634.61500000000001"/>
    <n v="0.63461500000000004"/>
    <m/>
    <n v="0.7142857142857143"/>
    <n v="0.71400000000000008"/>
    <n v="10.446999999999999"/>
    <n v="0"/>
    <n v="33"/>
    <s v="BASE DE DATOS"/>
  </r>
  <r>
    <s v="19"/>
    <x v="7"/>
    <s v="EGEJUN"/>
    <s v="18282011"/>
    <s v="18282011"/>
    <s v="HI"/>
    <s v="Grupo 1"/>
    <s v="S"/>
    <n v="10"/>
    <n v="9.9719999999999995"/>
    <n v="181.88900000000001"/>
    <n v="858.76800000000003"/>
    <n v="1040.6569999999999"/>
    <n v="0"/>
    <n v="724"/>
    <n v="0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040.6569999999999"/>
    <n v="1.0406569999999999"/>
    <m/>
    <n v="0.83333333333333337"/>
    <n v="0.83099999999999996"/>
    <n v="18.783000000000001"/>
    <n v="2.2737367544323206E-13"/>
    <n v="33"/>
    <s v="BASE DE DATOS"/>
  </r>
  <r>
    <s v="19"/>
    <x v="7"/>
    <s v="EGEJUN"/>
    <s v="18282011"/>
    <s v="18282011"/>
    <s v="HI"/>
    <s v="Grupo 2"/>
    <s v="S"/>
    <n v="10"/>
    <n v="9.9719999999999995"/>
    <n v="181.88900000000001"/>
    <n v="858.76800000000003"/>
    <n v="1040.6569999999999"/>
    <n v="0"/>
    <n v="724"/>
    <n v="0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040.6569999999999"/>
    <n v="1.0406569999999999"/>
    <m/>
    <n v="0.83333333333333337"/>
    <n v="0.83099999999999996"/>
    <n v="18.783000000000001"/>
    <n v="2.2737367544323206E-13"/>
    <n v="33"/>
    <s v="BASE DE DATOS"/>
  </r>
  <r>
    <s v="19"/>
    <x v="7"/>
    <s v="EGEJUN"/>
    <s v="18281911"/>
    <s v="18281911"/>
    <s v="HI"/>
    <s v="Grupo 1"/>
    <s v="S"/>
    <n v="10"/>
    <n v="9.9719999999999995"/>
    <n v="288.69600000000003"/>
    <n v="1272.875"/>
    <n v="1561.5709999999999"/>
    <n v="0"/>
    <n v="724"/>
    <n v="0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1561.5709999999999"/>
    <n v="1.5615709999999998"/>
    <m/>
    <n v="0.83333333333333337"/>
    <n v="0.83099999999999996"/>
    <n v="20.242999999999999"/>
    <n v="0"/>
    <n v="33"/>
    <s v="BASE DE DATOS"/>
  </r>
  <r>
    <s v="19"/>
    <x v="7"/>
    <s v="EGEJUN"/>
    <s v="18281911"/>
    <s v="18281911"/>
    <s v="HI"/>
    <s v="Grupo 2"/>
    <s v="S"/>
    <n v="10"/>
    <n v="9.9719999999999995"/>
    <n v="288.7"/>
    <n v="1272.876"/>
    <n v="1561.576"/>
    <n v="0"/>
    <n v="724"/>
    <n v="0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1561.576"/>
    <n v="1.5615760000000001"/>
    <m/>
    <n v="0.83333333333333337"/>
    <n v="0.83099999999999996"/>
    <n v="20.242999999999999"/>
    <n v="0"/>
    <n v="33"/>
    <s v="BASE DE DATOS"/>
  </r>
  <r>
    <s v="19"/>
    <x v="8"/>
    <s v="EGEJUN"/>
    <s v="18162108"/>
    <s v="18162108"/>
    <s v="HI"/>
    <s v="Grupo 1"/>
    <s v="S"/>
    <n v="3.5"/>
    <n v="3.4980000000000002"/>
    <n v="87.5"/>
    <n v="435.30700000000002"/>
    <n v="522.80700000000002"/>
    <n v="0"/>
    <n v="700.25"/>
    <n v="19.25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522.80700000000002"/>
    <n v="0.52280700000000002"/>
    <m/>
    <n v="0.5"/>
    <n v="0.49971428571428572"/>
    <n v="6.6310000000000002"/>
    <n v="0"/>
    <n v="33"/>
    <s v="BASE DE DATOS"/>
  </r>
  <r>
    <s v="19"/>
    <x v="8"/>
    <s v="EGEJUN"/>
    <s v="18162108"/>
    <s v="18162108"/>
    <s v="HI"/>
    <s v="Grupo 2"/>
    <s v="S"/>
    <n v="3.5"/>
    <n v="3.4980000000000002"/>
    <n v="87.5"/>
    <n v="435.30599999999998"/>
    <n v="522.80600000000004"/>
    <n v="0"/>
    <n v="700.75"/>
    <n v="19.25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522.80600000000004"/>
    <n v="0.52280599999999999"/>
    <m/>
    <n v="0.5"/>
    <n v="0.49971428571428572"/>
    <n v="6.6310000000000002"/>
    <n v="0"/>
    <n v="33"/>
    <s v="BASE DE DATOS"/>
  </r>
  <r>
    <s v="19"/>
    <x v="8"/>
    <s v="EGEJUN"/>
    <s v="18167608"/>
    <s v="18167608"/>
    <s v="HI"/>
    <s v="Grupo 1"/>
    <s v="S"/>
    <n v="3.8849999999999998"/>
    <n v="3.883"/>
    <n v="107.604"/>
    <n v="525.71500000000003"/>
    <n v="633.31899999999996"/>
    <n v="0"/>
    <n v="706.25"/>
    <n v="13.75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633.31899999999996"/>
    <n v="0.63331899999999997"/>
    <m/>
    <n v="0.55499999999999994"/>
    <n v="0.55471428571428572"/>
    <n v="6.7110000000000003"/>
    <n v="1.1368683772161603E-13"/>
    <n v="33"/>
    <s v="BASE DE DATOS"/>
  </r>
  <r>
    <s v="19"/>
    <x v="8"/>
    <s v="EGEJUN"/>
    <s v="18167608"/>
    <s v="18167608"/>
    <s v="HI"/>
    <s v="Grupo 2"/>
    <s v="S"/>
    <n v="3.8849999999999998"/>
    <n v="3.883"/>
    <n v="107.604"/>
    <n v="525.71400000000006"/>
    <n v="633.31799999999998"/>
    <n v="0"/>
    <n v="706.25"/>
    <n v="13.75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633.31799999999998"/>
    <n v="0.63331799999999994"/>
    <m/>
    <n v="0.55499999999999994"/>
    <n v="0.55471428571428572"/>
    <n v="6.7110000000000003"/>
    <n v="1.1368683772161603E-13"/>
    <n v="33"/>
    <s v="BASE DE DATOS"/>
  </r>
  <r>
    <s v="19"/>
    <x v="8"/>
    <s v="EGEJUN"/>
    <s v="28072011"/>
    <s v="28072011"/>
    <s v="HI"/>
    <s v="Grupo 1"/>
    <s v="S"/>
    <n v="5"/>
    <n v="4.9980000000000002"/>
    <n v="163.85499999999999"/>
    <n v="819.23599999999999"/>
    <n v="983.09100000000001"/>
    <n v="0"/>
    <n v="720"/>
    <n v="0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983.09100000000001"/>
    <n v="0.98309100000000005"/>
    <m/>
    <n v="0.7142857142857143"/>
    <n v="0.71400000000000008"/>
    <n v="9.6869999999999994"/>
    <n v="0"/>
    <n v="33"/>
    <s v="BASE DE DATOS"/>
  </r>
  <r>
    <s v="19"/>
    <x v="8"/>
    <s v="EGEJUN"/>
    <s v="28072011"/>
    <s v="28072011"/>
    <s v="HI"/>
    <s v="Grupo 2"/>
    <s v="S"/>
    <n v="5"/>
    <n v="4.9980000000000002"/>
    <n v="163.85400000000001"/>
    <n v="819.23500000000001"/>
    <n v="983.08900000000006"/>
    <n v="0"/>
    <n v="720"/>
    <n v="0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983.08900000000006"/>
    <n v="0.9830890000000001"/>
    <m/>
    <n v="0.7142857142857143"/>
    <n v="0.71400000000000008"/>
    <n v="9.6869999999999994"/>
    <n v="0"/>
    <n v="33"/>
    <s v="BASE DE DATOS"/>
  </r>
  <r>
    <s v="19"/>
    <x v="8"/>
    <s v="EGEJUN"/>
    <s v="00862010"/>
    <s v="00862010"/>
    <s v="HI"/>
    <s v="Grupo 1"/>
    <s v="S"/>
    <n v="5"/>
    <n v="4.9980000000000002"/>
    <n v="162.89500000000001"/>
    <n v="832.51700000000005"/>
    <n v="995.41200000000003"/>
    <n v="0"/>
    <n v="720"/>
    <n v="0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995.41200000000003"/>
    <n v="0.99541200000000007"/>
    <m/>
    <n v="0.7142857142857143"/>
    <n v="0.71400000000000008"/>
    <n v="10.446999999999999"/>
    <n v="0"/>
    <n v="33"/>
    <s v="BASE DE DATOS"/>
  </r>
  <r>
    <s v="19"/>
    <x v="8"/>
    <s v="EGEJUN"/>
    <s v="00862010"/>
    <s v="00862010"/>
    <s v="HI"/>
    <s v="Grupo 2"/>
    <s v="S"/>
    <n v="5"/>
    <n v="4.9980000000000002"/>
    <n v="162.89400000000001"/>
    <n v="832.51700000000005"/>
    <n v="995.41099999999994"/>
    <n v="0"/>
    <n v="720"/>
    <n v="0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995.41099999999994"/>
    <n v="0.99541099999999993"/>
    <m/>
    <n v="0.7142857142857143"/>
    <n v="0.71400000000000008"/>
    <n v="10.446999999999999"/>
    <n v="1.1368683772161603E-13"/>
    <n v="33"/>
    <s v="BASE DE DATOS"/>
  </r>
  <r>
    <s v="19"/>
    <x v="8"/>
    <s v="EGEJUN"/>
    <s v="18282011"/>
    <s v="18282011"/>
    <s v="HI"/>
    <s v="Grupo 1"/>
    <s v="S"/>
    <n v="10"/>
    <n v="9.9719999999999995"/>
    <n v="187.85499999999999"/>
    <n v="874.76099999999997"/>
    <n v="1062.616"/>
    <n v="0"/>
    <n v="700.25"/>
    <n v="19.75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062.616"/>
    <n v="1.062616"/>
    <m/>
    <n v="0.83333333333333337"/>
    <n v="0.83099999999999996"/>
    <n v="18.783000000000001"/>
    <n v="0"/>
    <n v="33"/>
    <s v="BASE DE DATOS"/>
  </r>
  <r>
    <s v="19"/>
    <x v="8"/>
    <s v="EGEJUN"/>
    <s v="18282011"/>
    <s v="18282011"/>
    <s v="HI"/>
    <s v="Grupo 2"/>
    <s v="S"/>
    <n v="10"/>
    <n v="9.9719999999999995"/>
    <n v="187.85400000000001"/>
    <n v="874.76099999999997"/>
    <n v="1062.615"/>
    <n v="0"/>
    <n v="700.25"/>
    <n v="19.75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1062.615"/>
    <n v="1.0626150000000001"/>
    <m/>
    <n v="0.83333333333333337"/>
    <n v="0.83099999999999996"/>
    <n v="18.783000000000001"/>
    <n v="0"/>
    <n v="33"/>
    <s v="BASE DE DATOS"/>
  </r>
  <r>
    <s v="19"/>
    <x v="8"/>
    <s v="EGEJUN"/>
    <s v="18281911"/>
    <s v="18281911"/>
    <s v="HI"/>
    <s v="Grupo 1"/>
    <s v="S"/>
    <n v="10"/>
    <n v="9.9719999999999995"/>
    <n v="294.36200000000002"/>
    <n v="1288.749"/>
    <n v="1583.1110000000001"/>
    <n v="0"/>
    <n v="705"/>
    <n v="15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1583.1110000000001"/>
    <n v="1.5831110000000002"/>
    <m/>
    <n v="0.83333333333333337"/>
    <n v="0.83099999999999996"/>
    <n v="20.242999999999999"/>
    <n v="0"/>
    <n v="33"/>
    <s v="BASE DE DATOS"/>
  </r>
  <r>
    <s v="19"/>
    <x v="8"/>
    <s v="EGEJUN"/>
    <s v="18281911"/>
    <s v="18281911"/>
    <s v="HI"/>
    <s v="Grupo 2"/>
    <s v="S"/>
    <n v="10"/>
    <n v="9.9719999999999995"/>
    <n v="294.36200000000002"/>
    <n v="1288.749"/>
    <n v="1583.1110000000001"/>
    <n v="0"/>
    <n v="705"/>
    <n v="15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1583.1110000000001"/>
    <n v="1.5831110000000002"/>
    <m/>
    <n v="0.83333333333333337"/>
    <n v="0.83099999999999996"/>
    <n v="20.242999999999999"/>
    <n v="0"/>
    <n v="33"/>
    <s v="BASE DE DATOS"/>
  </r>
  <r>
    <s v="19"/>
    <x v="0"/>
    <s v="STCRUZ"/>
    <s v="18162108"/>
    <s v="18162108"/>
    <s v="HI"/>
    <s v="Grupo 1"/>
    <s v="S"/>
    <n v="3.5"/>
    <n v="3.4980000000000002"/>
    <n v="367.72699999999998"/>
    <n v="1754.7950000000001"/>
    <n v="2122.5219999999999"/>
    <n v="0"/>
    <n v="719.5"/>
    <n v="4.5"/>
    <m/>
    <m/>
    <x v="1"/>
    <s v="STCRUZ18162108Grupo 1HI"/>
    <s v="Hidroel‚ctrica Santa Cruz S.A.C."/>
    <s v="SANTA CRUZ"/>
    <x v="68"/>
    <s v="C.H. Santa Cruz I"/>
    <x v="264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122.5219999999999"/>
    <n v="2.122522"/>
    <m/>
    <s v="-"/>
    <s v="-"/>
    <n v="16.507000000000001"/>
    <n v="0"/>
    <n v="59"/>
    <s v="BASE DE DATOS"/>
  </r>
  <r>
    <s v="19"/>
    <x v="0"/>
    <s v="STCRUZ"/>
    <s v="18162108"/>
    <s v="18162108"/>
    <s v="HI"/>
    <s v="Grupo 2"/>
    <s v="S"/>
    <n v="3.5"/>
    <n v="3.4980000000000002"/>
    <n v="367.72699999999998"/>
    <n v="1754.7950000000001"/>
    <n v="2122.5219999999999"/>
    <n v="0"/>
    <n v="719.5"/>
    <n v="4.5"/>
    <m/>
    <m/>
    <x v="1"/>
    <s v="STCRUZ18162108Grupo 2HI"/>
    <s v="Hidroel‚ctrica Santa Cruz S.A.C."/>
    <s v="SANTA CRUZ"/>
    <x v="68"/>
    <s v="C.H. Santa Cruz I"/>
    <x v="264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122.5219999999999"/>
    <n v="2.122522"/>
    <m/>
    <s v="-"/>
    <s v="-"/>
    <n v="16.507000000000001"/>
    <n v="0"/>
    <n v="59"/>
    <s v="BASE DE DATOS"/>
  </r>
  <r>
    <s v="19"/>
    <x v="0"/>
    <s v="STCRUZ"/>
    <s v="18167608"/>
    <s v="18167608"/>
    <s v="HI"/>
    <s v="Grupo 1"/>
    <s v="S"/>
    <n v="3.8849999999999998"/>
    <n v="3.883"/>
    <n v="397.68799999999999"/>
    <n v="1893.1130000000001"/>
    <n v="2290.8009999999999"/>
    <n v="0"/>
    <n v="720"/>
    <n v="4"/>
    <m/>
    <m/>
    <x v="1"/>
    <s v="STCRUZ18167608Grupo 1HI"/>
    <s v="Hidroel‚ctrica Santa Cruz S.A.C."/>
    <s v="SANTA CRUZ"/>
    <x v="68"/>
    <s v="C.H. Santa Cruz II"/>
    <x v="265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290.8009999999999"/>
    <n v="2.2908010000000001"/>
    <m/>
    <s v="-"/>
    <s v="-"/>
    <n v="16.8"/>
    <n v="0"/>
    <n v="59"/>
    <s v="BASE DE DATOS"/>
  </r>
  <r>
    <s v="19"/>
    <x v="0"/>
    <s v="STCRUZ"/>
    <s v="18167608"/>
    <s v="18167608"/>
    <s v="HI"/>
    <s v="Grupo 2"/>
    <s v="S"/>
    <n v="3.8849999999999998"/>
    <n v="3.883"/>
    <n v="397.68799999999999"/>
    <n v="1893.1130000000001"/>
    <n v="2290.8009999999999"/>
    <n v="0"/>
    <n v="720"/>
    <n v="4"/>
    <m/>
    <m/>
    <x v="1"/>
    <s v="STCRUZ18167608Grupo 2HI"/>
    <s v="Hidroel‚ctrica Santa Cruz S.A.C."/>
    <s v="SANTA CRUZ"/>
    <x v="68"/>
    <s v="C.H. Santa Cruz II"/>
    <x v="265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290.8009999999999"/>
    <n v="2.2908010000000001"/>
    <m/>
    <s v="-"/>
    <s v="-"/>
    <n v="16.8"/>
    <n v="0"/>
    <n v="59"/>
    <s v="BASE DE DATOS"/>
  </r>
  <r>
    <s v="19"/>
    <x v="0"/>
    <s v="STCRUZ"/>
    <s v="28072011"/>
    <s v="28072011"/>
    <s v="HI"/>
    <s v="Grupo 1"/>
    <s v="S"/>
    <n v="5"/>
    <n v="4.9980000000000002"/>
    <n v="545.15599999999995"/>
    <n v="2494.4490000000001"/>
    <n v="3039.605"/>
    <n v="0"/>
    <n v="724"/>
    <n v="0"/>
    <m/>
    <m/>
    <x v="1"/>
    <s v="STCRUZ28072011Grupo 1HI"/>
    <s v="Hidroel‚ctrica Santa Cruz S.A.C."/>
    <s v="SANTA CRUZ"/>
    <x v="68"/>
    <s v="C.H. Huasahuasi I"/>
    <x v="266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039.605"/>
    <n v="3.0396049999999999"/>
    <m/>
    <s v="-"/>
    <s v="-"/>
    <n v="25.515999999999998"/>
    <n v="0"/>
    <n v="59"/>
    <s v="BASE DE DATOS"/>
  </r>
  <r>
    <s v="19"/>
    <x v="0"/>
    <s v="STCRUZ"/>
    <s v="00862010"/>
    <s v="00862010"/>
    <s v="HI"/>
    <s v="Grupo 1"/>
    <s v="S"/>
    <n v="5"/>
    <n v="4.9980000000000002"/>
    <n v="576.58500000000004"/>
    <n v="2625.9780000000001"/>
    <n v="3202.5630000000001"/>
    <n v="0"/>
    <n v="722.25"/>
    <n v="1.75"/>
    <m/>
    <m/>
    <x v="1"/>
    <s v="STCRUZ00862010Grupo 1HI"/>
    <s v="Hidroel‚ctrica Santa Cruz S.A.C."/>
    <s v="SANTA CRUZ"/>
    <x v="68"/>
    <s v="C.H. Huasahuasi II"/>
    <x v="267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202.5630000000001"/>
    <n v="3.202563"/>
    <m/>
    <s v="-"/>
    <s v="-"/>
    <n v="26.576000000000001"/>
    <n v="0"/>
    <n v="59"/>
    <s v="BASE DE DATOS"/>
  </r>
  <r>
    <s v="19"/>
    <x v="0"/>
    <s v="STCRUZ"/>
    <s v="00862010"/>
    <s v="00862010"/>
    <s v="HI"/>
    <s v="Grupo 2"/>
    <s v="S"/>
    <n v="5"/>
    <n v="4.9980000000000002"/>
    <n v="576.58500000000004"/>
    <n v="2625.9780000000001"/>
    <n v="3202.5630000000001"/>
    <n v="0"/>
    <n v="722.25"/>
    <n v="1.75"/>
    <m/>
    <m/>
    <x v="1"/>
    <s v="STCRUZ00862010Grupo 2HI"/>
    <s v="Hidroel‚ctrica Santa Cruz S.A.C."/>
    <s v="SANTA CRUZ"/>
    <x v="68"/>
    <s v="C.H. Huasahuasi II"/>
    <x v="267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202.5630000000001"/>
    <n v="3.202563"/>
    <m/>
    <s v="-"/>
    <s v="-"/>
    <n v="26.576000000000001"/>
    <n v="0"/>
    <n v="59"/>
    <s v="BASE DE DATOS"/>
  </r>
  <r>
    <s v="19"/>
    <x v="0"/>
    <s v="STCRUZ"/>
    <s v="28072011"/>
    <s v="28072011"/>
    <s v="HI"/>
    <s v="Grupo 2"/>
    <s v="S"/>
    <n v="5"/>
    <n v="4.9980000000000002"/>
    <n v="545.15599999999995"/>
    <n v="2494.4490000000001"/>
    <n v="3039.605"/>
    <n v="0"/>
    <n v="724"/>
    <n v="0"/>
    <m/>
    <m/>
    <x v="1"/>
    <s v="STCRUZ28072011Grupo 2HI"/>
    <s v="Hidroel‚ctrica Santa Cruz S.A.C."/>
    <s v="SANTA CRUZ"/>
    <x v="68"/>
    <s v="C.H. Huasahuasi I"/>
    <x v="266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039.605"/>
    <n v="3.0396049999999999"/>
    <m/>
    <s v="-"/>
    <s v="-"/>
    <n v="25.515999999999998"/>
    <n v="0"/>
    <n v="59"/>
    <s v="BASE DE DATOS"/>
  </r>
  <r>
    <s v="19"/>
    <x v="1"/>
    <s v="STCRUZ"/>
    <s v="18162108"/>
    <s v="18162108"/>
    <s v="HI"/>
    <s v="Grupo 1"/>
    <s v="S"/>
    <n v="3.5"/>
    <n v="3.4980000000000002"/>
    <n v="375.18299999999999"/>
    <n v="1692.2809999999999"/>
    <n v="2067.4639999999999"/>
    <n v="0"/>
    <n v="667"/>
    <n v="5"/>
    <m/>
    <m/>
    <x v="1"/>
    <s v="STCRUZ18162108Grupo 1HI"/>
    <s v="Hidroel‚ctrica Santa Cruz S.A.C."/>
    <s v="SANTA CRUZ"/>
    <x v="68"/>
    <s v="C.H. Santa Cruz I"/>
    <x v="264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067.4639999999999"/>
    <n v="2.0674639999999997"/>
    <m/>
    <s v="-"/>
    <s v="-"/>
    <n v="16.507000000000001"/>
    <n v="0"/>
    <n v="59"/>
    <s v="BASE DE DATOS"/>
  </r>
  <r>
    <s v="19"/>
    <x v="1"/>
    <s v="STCRUZ"/>
    <s v="18162108"/>
    <s v="18162108"/>
    <s v="HI"/>
    <s v="Grupo 2"/>
    <s v="S"/>
    <n v="3.5"/>
    <n v="3.4980000000000002"/>
    <n v="375.18400000000003"/>
    <n v="1692.2819999999999"/>
    <n v="2067.4659999999999"/>
    <n v="0"/>
    <n v="667"/>
    <n v="5"/>
    <m/>
    <m/>
    <x v="1"/>
    <s v="STCRUZ18162108Grupo 2HI"/>
    <s v="Hidroel‚ctrica Santa Cruz S.A.C."/>
    <s v="SANTA CRUZ"/>
    <x v="68"/>
    <s v="C.H. Santa Cruz I"/>
    <x v="264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067.4659999999999"/>
    <n v="2.067466"/>
    <m/>
    <s v="-"/>
    <s v="-"/>
    <n v="16.507000000000001"/>
    <n v="0"/>
    <n v="59"/>
    <s v="BASE DE DATOS"/>
  </r>
  <r>
    <s v="19"/>
    <x v="1"/>
    <s v="STCRUZ"/>
    <s v="18167608"/>
    <s v="18167608"/>
    <s v="HI"/>
    <s v="Grupo 1"/>
    <s v="S"/>
    <n v="3.8849999999999998"/>
    <n v="3.883"/>
    <n v="379.90499999999997"/>
    <n v="1724.221"/>
    <n v="2104.1260000000002"/>
    <n v="0"/>
    <n v="667.75"/>
    <n v="4.25"/>
    <m/>
    <m/>
    <x v="1"/>
    <s v="STCRUZ18167608Grupo 1HI"/>
    <s v="Hidroel‚ctrica Santa Cruz S.A.C."/>
    <s v="SANTA CRUZ"/>
    <x v="68"/>
    <s v="C.H. Santa Cruz II"/>
    <x v="265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104.1260000000002"/>
    <n v="2.1041260000000004"/>
    <m/>
    <s v="-"/>
    <s v="-"/>
    <n v="16.8"/>
    <n v="0"/>
    <n v="59"/>
    <s v="BASE DE DATOS"/>
  </r>
  <r>
    <s v="19"/>
    <x v="1"/>
    <s v="STCRUZ"/>
    <s v="18167608"/>
    <s v="18167608"/>
    <s v="HI"/>
    <s v="Grupo 2"/>
    <s v="S"/>
    <n v="3.8849999999999998"/>
    <n v="3.883"/>
    <n v="379.90499999999997"/>
    <n v="1724.222"/>
    <n v="2104.127"/>
    <n v="0"/>
    <n v="667.75"/>
    <n v="4.25"/>
    <m/>
    <m/>
    <x v="1"/>
    <s v="STCRUZ18167608Grupo 2HI"/>
    <s v="Hidroel‚ctrica Santa Cruz S.A.C."/>
    <s v="SANTA CRUZ"/>
    <x v="68"/>
    <s v="C.H. Santa Cruz II"/>
    <x v="265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104.127"/>
    <n v="2.1041270000000001"/>
    <m/>
    <s v="-"/>
    <s v="-"/>
    <n v="16.8"/>
    <n v="0"/>
    <n v="59"/>
    <s v="BASE DE DATOS"/>
  </r>
  <r>
    <s v="19"/>
    <x v="1"/>
    <s v="STCRUZ"/>
    <s v="28072011"/>
    <s v="28072011"/>
    <s v="HI"/>
    <s v="Grupo 1"/>
    <s v="S"/>
    <n v="5"/>
    <n v="4.9980000000000002"/>
    <n v="573.19899999999996"/>
    <n v="2621.55"/>
    <n v="3194.7489999999998"/>
    <n v="0"/>
    <n v="671.75"/>
    <n v="0.25"/>
    <m/>
    <m/>
    <x v="1"/>
    <s v="STCRUZ28072011Grupo 1HI"/>
    <s v="Hidroel‚ctrica Santa Cruz S.A.C."/>
    <s v="SANTA CRUZ"/>
    <x v="68"/>
    <s v="C.H. Huasahuasi I"/>
    <x v="266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194.7489999999998"/>
    <n v="3.1947489999999998"/>
    <m/>
    <s v="-"/>
    <s v="-"/>
    <n v="25.515999999999998"/>
    <n v="4.5474735088646412E-13"/>
    <n v="59"/>
    <s v="BASE DE DATOS"/>
  </r>
  <r>
    <s v="19"/>
    <x v="1"/>
    <s v="STCRUZ"/>
    <s v="28072011"/>
    <s v="28072011"/>
    <s v="HI"/>
    <s v="Grupo 2"/>
    <s v="S"/>
    <n v="5"/>
    <n v="4.9980000000000002"/>
    <n v="573.19899999999996"/>
    <n v="2621.5509999999999"/>
    <n v="3194.75"/>
    <n v="0"/>
    <n v="671.75"/>
    <n v="0.25"/>
    <m/>
    <m/>
    <x v="1"/>
    <s v="STCRUZ28072011Grupo 2HI"/>
    <s v="Hidroel‚ctrica Santa Cruz S.A.C."/>
    <s v="SANTA CRUZ"/>
    <x v="68"/>
    <s v="C.H. Huasahuasi I"/>
    <x v="266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194.75"/>
    <n v="3.19475"/>
    <m/>
    <s v="-"/>
    <s v="-"/>
    <n v="25.515999999999998"/>
    <n v="0"/>
    <n v="59"/>
    <s v="BASE DE DATOS"/>
  </r>
  <r>
    <s v="19"/>
    <x v="1"/>
    <s v="STCRUZ"/>
    <s v="00862010"/>
    <s v="00862010"/>
    <s v="HI"/>
    <s v="Grupo 1"/>
    <s v="S"/>
    <n v="5"/>
    <n v="4.9980000000000002"/>
    <n v="601.32600000000002"/>
    <n v="2725.97"/>
    <n v="3327.2959999999998"/>
    <n v="0"/>
    <n v="671.75"/>
    <n v="0.25"/>
    <m/>
    <m/>
    <x v="1"/>
    <s v="STCRUZ00862010Grupo 1HI"/>
    <s v="Hidroel‚ctrica Santa Cruz S.A.C."/>
    <s v="SANTA CRUZ"/>
    <x v="68"/>
    <s v="C.H. Huasahuasi II"/>
    <x v="267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327.2959999999998"/>
    <n v="3.327296"/>
    <m/>
    <s v="-"/>
    <s v="-"/>
    <n v="26.576000000000001"/>
    <n v="0"/>
    <n v="59"/>
    <s v="BASE DE DATOS"/>
  </r>
  <r>
    <s v="19"/>
    <x v="1"/>
    <s v="STCRUZ"/>
    <s v="00862010"/>
    <s v="00862010"/>
    <s v="HI"/>
    <s v="Grupo 2"/>
    <s v="S"/>
    <n v="5"/>
    <n v="4.9980000000000002"/>
    <n v="601.32600000000002"/>
    <n v="2725.971"/>
    <n v="3327.297"/>
    <n v="0"/>
    <n v="671.75"/>
    <n v="0.25"/>
    <m/>
    <m/>
    <x v="1"/>
    <s v="STCRUZ00862010Grupo 2HI"/>
    <s v="Hidroel‚ctrica Santa Cruz S.A.C."/>
    <s v="SANTA CRUZ"/>
    <x v="68"/>
    <s v="C.H. Huasahuasi II"/>
    <x v="267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327.297"/>
    <n v="3.3272970000000002"/>
    <m/>
    <s v="-"/>
    <s v="-"/>
    <n v="26.576000000000001"/>
    <n v="0"/>
    <n v="59"/>
    <s v="BASE DE DATOS"/>
  </r>
  <r>
    <s v="19"/>
    <x v="2"/>
    <s v="STCRUZ"/>
    <s v="18162108"/>
    <s v="18162108"/>
    <s v="HI"/>
    <s v="Grupo 1"/>
    <s v="S"/>
    <n v="3.5"/>
    <n v="3.4980000000000002"/>
    <n v="419.33"/>
    <n v="1942.8340000000001"/>
    <n v="2362.1640000000002"/>
    <n v="0"/>
    <n v="724"/>
    <n v="0"/>
    <m/>
    <m/>
    <x v="1"/>
    <s v="STCRUZ18162108Grupo 1HI"/>
    <s v="Hidroel‚ctrica Santa Cruz S.A.C."/>
    <s v="SANTA CRUZ"/>
    <x v="68"/>
    <s v="C.H. Santa Cruz I"/>
    <x v="264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362.1640000000002"/>
    <n v="2.3621640000000004"/>
    <m/>
    <s v="-"/>
    <s v="-"/>
    <n v="16.507000000000001"/>
    <n v="0"/>
    <n v="59"/>
    <s v="BASE DE DATOS"/>
  </r>
  <r>
    <s v="19"/>
    <x v="2"/>
    <s v="STCRUZ"/>
    <s v="18162108"/>
    <s v="18162108"/>
    <s v="HI"/>
    <s v="Grupo 2"/>
    <s v="S"/>
    <n v="3.5"/>
    <n v="3.4980000000000002"/>
    <n v="419.33"/>
    <n v="1942.8340000000001"/>
    <n v="2362.1640000000002"/>
    <n v="0"/>
    <n v="724"/>
    <n v="0"/>
    <m/>
    <m/>
    <x v="1"/>
    <s v="STCRUZ18162108Grupo 2HI"/>
    <s v="Hidroel‚ctrica Santa Cruz S.A.C."/>
    <s v="SANTA CRUZ"/>
    <x v="68"/>
    <s v="C.H. Santa Cruz I"/>
    <x v="264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362.1640000000002"/>
    <n v="2.3621640000000004"/>
    <m/>
    <s v="-"/>
    <s v="-"/>
    <n v="16.507000000000001"/>
    <n v="0"/>
    <n v="59"/>
    <s v="BASE DE DATOS"/>
  </r>
  <r>
    <s v="19"/>
    <x v="2"/>
    <s v="STCRUZ"/>
    <s v="18167608"/>
    <s v="18167608"/>
    <s v="HI"/>
    <s v="Grupo 1"/>
    <s v="S"/>
    <n v="3.8849999999999998"/>
    <n v="3.883"/>
    <n v="423.60599999999999"/>
    <n v="1977.3879999999999"/>
    <n v="2400.9940000000001"/>
    <n v="0"/>
    <n v="724"/>
    <n v="0"/>
    <m/>
    <m/>
    <x v="1"/>
    <s v="STCRUZ18167608Grupo 1HI"/>
    <s v="Hidroel‚ctrica Santa Cruz S.A.C."/>
    <s v="SANTA CRUZ"/>
    <x v="68"/>
    <s v="C.H. Santa Cruz II"/>
    <x v="265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400.9940000000001"/>
    <n v="2.4009940000000003"/>
    <m/>
    <s v="-"/>
    <s v="-"/>
    <n v="16.8"/>
    <n v="-4.5474735088646412E-13"/>
    <n v="59"/>
    <s v="BASE DE DATOS"/>
  </r>
  <r>
    <s v="19"/>
    <x v="2"/>
    <s v="STCRUZ"/>
    <s v="18167608"/>
    <s v="18167608"/>
    <s v="HI"/>
    <s v="Grupo 2"/>
    <s v="S"/>
    <n v="3.8849999999999998"/>
    <n v="3.883"/>
    <n v="423.60700000000003"/>
    <n v="1977.3889999999999"/>
    <n v="2400.9960000000001"/>
    <n v="0"/>
    <n v="724"/>
    <n v="0"/>
    <m/>
    <m/>
    <x v="1"/>
    <s v="STCRUZ18167608Grupo 2HI"/>
    <s v="Hidroel‚ctrica Santa Cruz S.A.C."/>
    <s v="SANTA CRUZ"/>
    <x v="68"/>
    <s v="C.H. Santa Cruz II"/>
    <x v="265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400.9960000000001"/>
    <n v="2.4009960000000001"/>
    <m/>
    <s v="-"/>
    <s v="-"/>
    <n v="16.8"/>
    <n v="0"/>
    <n v="59"/>
    <s v="BASE DE DATOS"/>
  </r>
  <r>
    <s v="19"/>
    <x v="2"/>
    <s v="STCRUZ"/>
    <s v="28072011"/>
    <s v="28072011"/>
    <s v="HI"/>
    <s v="Grupo 1"/>
    <s v="S"/>
    <n v="5"/>
    <n v="4.9980000000000002"/>
    <n v="612.91999999999996"/>
    <n v="2883.5129999999999"/>
    <n v="3496.433"/>
    <n v="0"/>
    <n v="709.25"/>
    <n v="14.75"/>
    <m/>
    <m/>
    <x v="1"/>
    <s v="STCRUZ28072011Grupo 1HI"/>
    <s v="Hidroel‚ctrica Santa Cruz S.A.C."/>
    <s v="SANTA CRUZ"/>
    <x v="68"/>
    <s v="C.H. Huasahuasi I"/>
    <x v="266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496.433"/>
    <n v="3.4964330000000001"/>
    <m/>
    <s v="-"/>
    <s v="-"/>
    <n v="25.515999999999998"/>
    <n v="0"/>
    <n v="59"/>
    <s v="BASE DE DATOS"/>
  </r>
  <r>
    <s v="19"/>
    <x v="2"/>
    <s v="STCRUZ"/>
    <s v="28072011"/>
    <s v="28072011"/>
    <s v="HI"/>
    <s v="Grupo 2"/>
    <s v="S"/>
    <n v="5"/>
    <n v="4.9980000000000002"/>
    <n v="612.92100000000005"/>
    <n v="2883.5140000000001"/>
    <n v="3496.4349999999999"/>
    <n v="0"/>
    <n v="709.25"/>
    <n v="14.75"/>
    <m/>
    <m/>
    <x v="1"/>
    <s v="STCRUZ28072011Grupo 2HI"/>
    <s v="Hidroel‚ctrica Santa Cruz S.A.C."/>
    <s v="SANTA CRUZ"/>
    <x v="68"/>
    <s v="C.H. Huasahuasi I"/>
    <x v="266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496.4349999999999"/>
    <n v="3.496435"/>
    <m/>
    <s v="-"/>
    <s v="-"/>
    <n v="25.515999999999998"/>
    <n v="4.5474735088646412E-13"/>
    <n v="59"/>
    <s v="BASE DE DATOS"/>
  </r>
  <r>
    <s v="19"/>
    <x v="2"/>
    <s v="STCRUZ"/>
    <s v="00862010"/>
    <s v="00862010"/>
    <s v="HI"/>
    <s v="Grupo 1"/>
    <s v="S"/>
    <n v="5"/>
    <n v="4.9980000000000002"/>
    <n v="617.255"/>
    <n v="2864.038"/>
    <n v="3481.2930000000001"/>
    <n v="0"/>
    <n v="688.25"/>
    <n v="33.75"/>
    <m/>
    <m/>
    <x v="1"/>
    <s v="STCRUZ00862010Grupo 1HI"/>
    <s v="Hidroel‚ctrica Santa Cruz S.A.C."/>
    <s v="SANTA CRUZ"/>
    <x v="68"/>
    <s v="C.H. Huasahuasi II"/>
    <x v="267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481.2930000000001"/>
    <n v="3.481293"/>
    <m/>
    <s v="-"/>
    <s v="-"/>
    <n v="26.576000000000001"/>
    <n v="0"/>
    <n v="59"/>
    <s v="BASE DE DATOS"/>
  </r>
  <r>
    <s v="19"/>
    <x v="2"/>
    <s v="STCRUZ"/>
    <s v="00862010"/>
    <s v="00862010"/>
    <s v="HI"/>
    <s v="Grupo 2"/>
    <s v="S"/>
    <n v="5"/>
    <n v="4.9980000000000002"/>
    <n v="617.255"/>
    <n v="2864.0390000000002"/>
    <n v="3481.2939999999999"/>
    <n v="0"/>
    <n v="688.25"/>
    <n v="33.75"/>
    <m/>
    <m/>
    <x v="1"/>
    <s v="STCRUZ00862010Grupo 2HI"/>
    <s v="Hidroel‚ctrica Santa Cruz S.A.C."/>
    <s v="SANTA CRUZ"/>
    <x v="68"/>
    <s v="C.H. Huasahuasi II"/>
    <x v="267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481.2939999999999"/>
    <n v="3.4812939999999997"/>
    <m/>
    <s v="-"/>
    <s v="-"/>
    <n v="26.576000000000001"/>
    <n v="4.5474735088646412E-13"/>
    <n v="59"/>
    <s v="BASE DE DATOS"/>
  </r>
  <r>
    <s v="19"/>
    <x v="3"/>
    <s v="STCRUZ"/>
    <s v="18162108"/>
    <s v="18162108"/>
    <s v="HI"/>
    <s v="Grupo 1"/>
    <s v="S"/>
    <n v="3.5"/>
    <n v="3.4980000000000002"/>
    <n v="340.24"/>
    <n v="1704.91"/>
    <n v="2045.15"/>
    <n v="0"/>
    <n v="720"/>
    <n v="0"/>
    <m/>
    <m/>
    <x v="1"/>
    <s v="STCRUZ18162108Grupo 1HI"/>
    <s v="Hidroel‚ctrica Santa Cruz S.A.C."/>
    <s v="SANTA CRUZ"/>
    <x v="68"/>
    <s v="C.H. Santa Cruz I"/>
    <x v="264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045.15"/>
    <n v="2.04515"/>
    <m/>
    <s v="-"/>
    <s v="-"/>
    <n v="16.507000000000001"/>
    <n v="0"/>
    <n v="59"/>
    <s v="BASE DE DATOS"/>
  </r>
  <r>
    <s v="19"/>
    <x v="3"/>
    <s v="STCRUZ"/>
    <s v="18162108"/>
    <s v="18162108"/>
    <s v="HI"/>
    <s v="Grupo 2"/>
    <s v="S"/>
    <n v="3.5"/>
    <n v="3.4980000000000002"/>
    <n v="340.24"/>
    <n v="1704.91"/>
    <n v="2045.15"/>
    <n v="0"/>
    <n v="720"/>
    <n v="0"/>
    <m/>
    <m/>
    <x v="1"/>
    <s v="STCRUZ18162108Grupo 2HI"/>
    <s v="Hidroel‚ctrica Santa Cruz S.A.C."/>
    <s v="SANTA CRUZ"/>
    <x v="68"/>
    <s v="C.H. Santa Cruz I"/>
    <x v="264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045.15"/>
    <n v="2.04515"/>
    <m/>
    <s v="-"/>
    <s v="-"/>
    <n v="16.507000000000001"/>
    <n v="0"/>
    <n v="59"/>
    <s v="BASE DE DATOS"/>
  </r>
  <r>
    <s v="19"/>
    <x v="3"/>
    <s v="STCRUZ"/>
    <s v="18167608"/>
    <s v="18167608"/>
    <s v="HI"/>
    <s v="Grupo 1"/>
    <s v="S"/>
    <n v="3.8849999999999998"/>
    <n v="3.883"/>
    <n v="371.17200000000003"/>
    <n v="1856.481"/>
    <n v="2227.6529999999998"/>
    <n v="0"/>
    <n v="720"/>
    <n v="0"/>
    <m/>
    <m/>
    <x v="1"/>
    <s v="STCRUZ18167608Grupo 1HI"/>
    <s v="Hidroel‚ctrica Santa Cruz S.A.C."/>
    <s v="SANTA CRUZ"/>
    <x v="68"/>
    <s v="C.H. Santa Cruz II"/>
    <x v="265"/>
    <s v="HI"/>
    <x v="1"/>
    <s v="Grupos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227.6529999999998"/>
    <n v="2.2276529999999997"/>
    <m/>
    <s v="-"/>
    <s v="-"/>
    <n v="16.8"/>
    <n v="4.5474735088646412E-13"/>
    <n v="59"/>
    <s v="BASE DE DATOS"/>
  </r>
  <r>
    <s v="19"/>
    <x v="3"/>
    <s v="STCRUZ"/>
    <s v="18167608"/>
    <s v="18167608"/>
    <s v="HI"/>
    <s v="Grupo 2"/>
    <s v="S"/>
    <n v="3.8849999999999998"/>
    <n v="3.883"/>
    <n v="371.17200000000003"/>
    <n v="1856.482"/>
    <n v="2227.654"/>
    <n v="0"/>
    <n v="720"/>
    <n v="0"/>
    <m/>
    <m/>
    <x v="1"/>
    <s v="STCRUZ18167608Grupo 2HI"/>
    <s v="Hidroel‚ctrica Santa Cruz S.A.C."/>
    <s v="SANTA CRUZ"/>
    <x v="68"/>
    <s v="C.H. Santa Cruz II"/>
    <x v="265"/>
    <s v="HI"/>
    <x v="1"/>
    <s v="Grupos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227.654"/>
    <n v="2.2276539999999998"/>
    <m/>
    <s v="-"/>
    <s v="-"/>
    <n v="16.8"/>
    <n v="0"/>
    <n v="59"/>
    <s v="BASE DE DATOS"/>
  </r>
  <r>
    <s v="19"/>
    <x v="3"/>
    <s v="STCRUZ"/>
    <s v="28072011"/>
    <s v="28072011"/>
    <s v="HI"/>
    <s v="Grupo 1"/>
    <s v="S"/>
    <n v="5"/>
    <n v="4.9980000000000002"/>
    <n v="530.74599999999998"/>
    <n v="2625.9279999999999"/>
    <n v="3156.674"/>
    <n v="0"/>
    <n v="720"/>
    <n v="0"/>
    <m/>
    <m/>
    <x v="1"/>
    <s v="STCRUZ28072011Grupo 1HI"/>
    <s v="Hidroel‚ctrica Santa Cruz S.A.C."/>
    <s v="SANTA CRUZ"/>
    <x v="68"/>
    <s v="C.H. Huasahuasi I"/>
    <x v="266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156.674"/>
    <n v="3.1566739999999998"/>
    <m/>
    <s v="-"/>
    <s v="-"/>
    <n v="25.515999999999998"/>
    <n v="0"/>
    <n v="59"/>
    <s v="BASE DE DATOS"/>
  </r>
  <r>
    <s v="19"/>
    <x v="3"/>
    <s v="STCRUZ"/>
    <s v="28072011"/>
    <s v="28072011"/>
    <s v="HI"/>
    <s v="Grupo 2"/>
    <s v="S"/>
    <n v="5"/>
    <n v="4.9980000000000002"/>
    <n v="530.74599999999998"/>
    <n v="2625.9279999999999"/>
    <n v="3156.674"/>
    <n v="0"/>
    <n v="720"/>
    <n v="0"/>
    <m/>
    <m/>
    <x v="1"/>
    <s v="STCRUZ28072011Grupo 2HI"/>
    <s v="Hidroel‚ctrica Santa Cruz S.A.C."/>
    <s v="SANTA CRUZ"/>
    <x v="68"/>
    <s v="C.H. Huasahuasi I"/>
    <x v="266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156.674"/>
    <n v="3.1566739999999998"/>
    <m/>
    <s v="-"/>
    <s v="-"/>
    <n v="25.515999999999998"/>
    <n v="0"/>
    <n v="59"/>
    <s v="BASE DE DATOS"/>
  </r>
  <r>
    <s v="19"/>
    <x v="3"/>
    <s v="STCRUZ"/>
    <s v="00862010"/>
    <s v="00862010"/>
    <s v="HI"/>
    <s v="Grupo 1"/>
    <s v="S"/>
    <n v="5"/>
    <n v="4.9980000000000002"/>
    <n v="555.47299999999996"/>
    <n v="2758.451"/>
    <n v="3313.924"/>
    <n v="0"/>
    <n v="720"/>
    <n v="0"/>
    <m/>
    <m/>
    <x v="1"/>
    <s v="STCRUZ00862010Grupo 1HI"/>
    <s v="Hidroel‚ctrica Santa Cruz S.A.C."/>
    <s v="SANTA CRUZ"/>
    <x v="68"/>
    <s v="C.H. Huasahuasi II"/>
    <x v="267"/>
    <s v="HI"/>
    <x v="1"/>
    <s v="Grupos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313.924"/>
    <n v="3.3139240000000001"/>
    <m/>
    <s v="-"/>
    <s v="-"/>
    <n v="26.576000000000001"/>
    <n v="0"/>
    <n v="59"/>
    <s v="BASE DE DATOS"/>
  </r>
  <r>
    <s v="19"/>
    <x v="3"/>
    <s v="STCRUZ"/>
    <s v="00862010"/>
    <s v="00862010"/>
    <s v="HI"/>
    <s v="Grupo 2"/>
    <s v="S"/>
    <n v="5"/>
    <n v="4.9980000000000002"/>
    <n v="555.47400000000005"/>
    <n v="2758.4520000000002"/>
    <n v="3313.9259999999999"/>
    <n v="0"/>
    <n v="729"/>
    <n v="0"/>
    <m/>
    <m/>
    <x v="1"/>
    <s v="STCRUZ00862010Grupo 2HI"/>
    <s v="Hidroel‚ctrica Santa Cruz S.A.C."/>
    <s v="SANTA CRUZ"/>
    <x v="68"/>
    <s v="C.H. Huasahuasi II"/>
    <x v="267"/>
    <s v="HI"/>
    <x v="1"/>
    <s v="Grupos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313.9259999999999"/>
    <n v="3.3139259999999999"/>
    <m/>
    <s v="-"/>
    <s v="-"/>
    <n v="26.576000000000001"/>
    <n v="4.5474735088646412E-13"/>
    <n v="59"/>
    <s v="BASE DE DATOS"/>
  </r>
  <r>
    <s v="19"/>
    <x v="8"/>
    <s v="GEPSA"/>
    <s v="31135504"/>
    <s v="31135504"/>
    <s v="HI"/>
    <s v="G1"/>
    <s v="S"/>
    <n v="5.2"/>
    <n v="5.0999999999999996"/>
    <n v="338.09199999999998"/>
    <n v="2279.7809999999999"/>
    <n v="2617.873"/>
    <n v="0"/>
    <n v="718.25"/>
    <n v="1.7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617.873"/>
    <n v="2.6178729999999999"/>
    <m/>
    <n v="0.43333333333333335"/>
    <n v="0.42499999999999999"/>
    <n v="9.9600000000000009"/>
    <n v="0"/>
    <n v="51"/>
    <s v="BASE DE DATOS"/>
  </r>
  <r>
    <s v="19"/>
    <x v="8"/>
    <s v="GEPSA"/>
    <s v="31135504"/>
    <s v="31135504"/>
    <s v="HI"/>
    <s v="G2"/>
    <s v="S"/>
    <n v="5.2"/>
    <n v="5.0999999999999996"/>
    <n v="313.11"/>
    <n v="1978.0730000000001"/>
    <n v="2291.183"/>
    <n v="0"/>
    <n v="720"/>
    <n v="0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291.183"/>
    <n v="2.2911830000000002"/>
    <m/>
    <n v="0.43333333333333335"/>
    <n v="0.42499999999999999"/>
    <n v="9.9600000000000009"/>
    <n v="0"/>
    <n v="51"/>
    <s v="BASE DE DATOS"/>
  </r>
  <r>
    <s v="19"/>
    <x v="4"/>
    <s v="RIODOB"/>
    <s v="18157208"/>
    <s v="18157208"/>
    <s v="HI"/>
    <s v="G1"/>
    <s v="S"/>
    <n v="10"/>
    <n v="9.5299999999999994"/>
    <n v="1747.5"/>
    <n v="5025"/>
    <n v="6772.5"/>
    <n v="0"/>
    <n v="719.67"/>
    <n v="4.33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772.5"/>
    <n v="6.7725"/>
    <m/>
    <n v="0.83333333333333337"/>
    <n v="0.79416666666666658"/>
    <n v="19.678000000000001"/>
    <n v="0"/>
    <n v="42"/>
    <s v="BASE DE DATOS"/>
  </r>
  <r>
    <s v="19"/>
    <x v="4"/>
    <s v="RIODOB"/>
    <s v="18157208"/>
    <s v="18157208"/>
    <s v="HI"/>
    <s v="G2"/>
    <s v="S"/>
    <n v="10"/>
    <n v="9.66"/>
    <n v="1817.92"/>
    <n v="5261.0649999999996"/>
    <n v="7078.9849999999997"/>
    <n v="0"/>
    <n v="719.66"/>
    <n v="4.34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7078.9849999999997"/>
    <n v="7.0789849999999994"/>
    <m/>
    <n v="0.83333333333333337"/>
    <n v="0.80500000000000005"/>
    <n v="19.678000000000001"/>
    <n v="0"/>
    <n v="42"/>
    <s v="BASE DE DATOS"/>
  </r>
  <r>
    <s v="19"/>
    <x v="5"/>
    <s v="RIODOB"/>
    <s v="18157208"/>
    <s v="18157208"/>
    <s v="HI"/>
    <s v="G1"/>
    <s v="S"/>
    <n v="10"/>
    <n v="9.5299999999999994"/>
    <n v="344.96600000000001"/>
    <n v="1091.021"/>
    <n v="1435.9870000000001"/>
    <n v="0"/>
    <n v="211.16"/>
    <n v="508.84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1435.9870000000001"/>
    <n v="1.4359870000000001"/>
    <m/>
    <n v="0.83333333333333337"/>
    <n v="0.79416666666666658"/>
    <n v="19.678000000000001"/>
    <n v="0"/>
    <n v="42"/>
    <s v="BASE DE DATOS"/>
  </r>
  <r>
    <s v="19"/>
    <x v="5"/>
    <s v="RIODOB"/>
    <s v="18157208"/>
    <s v="18157208"/>
    <s v="HI"/>
    <s v="G2"/>
    <s v="S"/>
    <n v="10"/>
    <n v="9.66"/>
    <n v="1471.703"/>
    <n v="4370.0389999999998"/>
    <n v="5841.7420000000002"/>
    <n v="0"/>
    <n v="720"/>
    <n v="0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5841.7420000000002"/>
    <n v="5.841742"/>
    <m/>
    <n v="0.83333333333333337"/>
    <n v="0.80500000000000005"/>
    <n v="19.678000000000001"/>
    <n v="0"/>
    <n v="42"/>
    <s v="BASE DE DATOS"/>
  </r>
  <r>
    <s v="19"/>
    <x v="6"/>
    <s v="RIODOB"/>
    <s v="18157208"/>
    <s v="18157208"/>
    <s v="HI"/>
    <s v="G1"/>
    <s v="S"/>
    <n v="10"/>
    <n v="9.5299999999999994"/>
    <n v="71.088999999999999"/>
    <n v="213.55600000000001"/>
    <n v="284.64499999999998"/>
    <n v="0"/>
    <n v="62.75"/>
    <n v="661.25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284.64499999999998"/>
    <n v="0.28464499999999998"/>
    <m/>
    <n v="0.83333333333333337"/>
    <n v="0.79416666666666658"/>
    <n v="19.678000000000001"/>
    <n v="0"/>
    <n v="42"/>
    <s v="BASE DE DATOS"/>
  </r>
  <r>
    <s v="19"/>
    <x v="6"/>
    <s v="RIODOB"/>
    <s v="18157208"/>
    <s v="18157208"/>
    <s v="HI"/>
    <s v="G2"/>
    <s v="S"/>
    <n v="10"/>
    <n v="9.66"/>
    <n v="920.51"/>
    <n v="2762.777"/>
    <n v="3683.2869999999998"/>
    <n v="0"/>
    <n v="672.21"/>
    <n v="9.73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3683.2869999999998"/>
    <n v="3.683287"/>
    <m/>
    <n v="0.83333333333333337"/>
    <n v="0.80500000000000005"/>
    <n v="19.678000000000001"/>
    <n v="4.5474735088646412E-13"/>
    <n v="42"/>
    <s v="BASE DE DATOS"/>
  </r>
  <r>
    <s v="19"/>
    <x v="7"/>
    <s v="RIODOB"/>
    <s v="18157208"/>
    <s v="18157208"/>
    <s v="HI"/>
    <s v="G1"/>
    <s v="S"/>
    <n v="10"/>
    <n v="9.5299999999999994"/>
    <n v="454.80500000000001"/>
    <n v="1371.8620000000001"/>
    <n v="1826.6669999999999"/>
    <n v="0"/>
    <n v="544.95000000000005"/>
    <n v="179.05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1826.6669999999999"/>
    <n v="1.8266669999999998"/>
    <m/>
    <n v="0.83333333333333337"/>
    <n v="0.79416666666666658"/>
    <n v="19.678000000000001"/>
    <n v="2.2737367544323206E-13"/>
    <n v="42"/>
    <s v="BASE DE DATOS"/>
  </r>
  <r>
    <s v="19"/>
    <x v="7"/>
    <s v="RIODOB"/>
    <s v="18157208"/>
    <s v="18157208"/>
    <s v="HI"/>
    <s v="G2"/>
    <s v="S"/>
    <n v="10"/>
    <n v="9.66"/>
    <n v="0"/>
    <n v="0"/>
    <n v="0"/>
    <n v="0"/>
    <n v="0"/>
    <n v="199.05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0"/>
    <n v="0"/>
    <m/>
    <n v="0.83333333333333337"/>
    <n v="0.80500000000000005"/>
    <n v="19.678000000000001"/>
    <n v="0"/>
    <n v="42"/>
    <s v="BASE DE DATOS"/>
  </r>
  <r>
    <s v="19"/>
    <x v="8"/>
    <s v="RIODOB"/>
    <s v="18157208"/>
    <s v="18157208"/>
    <s v="HI"/>
    <s v="G1"/>
    <s v="S"/>
    <n v="10"/>
    <n v="9.5299999999999994"/>
    <n v="271.96100000000001"/>
    <n v="721.7"/>
    <n v="993.66099999999994"/>
    <n v="0"/>
    <n v="309.11"/>
    <n v="410.89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993.66099999999994"/>
    <n v="0.99366099999999991"/>
    <m/>
    <n v="0.83333333333333337"/>
    <n v="0.79416666666666658"/>
    <n v="19.678000000000001"/>
    <n v="1.1368683772161603E-13"/>
    <n v="42"/>
    <s v="BASE DE DATOS"/>
  </r>
  <r>
    <s v="19"/>
    <x v="8"/>
    <s v="RIODOB"/>
    <s v="18157208"/>
    <s v="18157208"/>
    <s v="HI"/>
    <s v="G2"/>
    <s v="S"/>
    <n v="10"/>
    <n v="9.66"/>
    <n v="203.42500000000001"/>
    <n v="600.43499999999995"/>
    <n v="803.86"/>
    <n v="0"/>
    <n v="0"/>
    <n v="720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803.86"/>
    <n v="0.80386000000000002"/>
    <m/>
    <n v="0.83333333333333337"/>
    <n v="0.80500000000000005"/>
    <n v="19.678000000000001"/>
    <n v="-1.1368683772161603E-13"/>
    <n v="42"/>
    <s v="BASE DE DATOS"/>
  </r>
  <r>
    <s v="19"/>
    <x v="4"/>
    <s v="ENGIEP"/>
    <s v="11081297"/>
    <s v="11081297"/>
    <s v="HI"/>
    <s v="G1"/>
    <s v="S"/>
    <n v="45.503999999999998"/>
    <n v="43.38"/>
    <n v="6887.0749999999998"/>
    <n v="19396.451000000001"/>
    <n v="26283.526000000002"/>
    <n v="3.83"/>
    <n v="697.77"/>
    <n v="42.4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6283.526000000002"/>
    <n v="26.283526000000002"/>
    <m/>
    <n v="3.6150000000000002"/>
    <n v="3.8028333333333335"/>
    <n v="182.63399999999999"/>
    <n v="0"/>
    <n v="48"/>
    <s v="BASE DE DATOS"/>
  </r>
  <r>
    <s v="19"/>
    <x v="4"/>
    <s v="ENGIEP"/>
    <s v="11081297"/>
    <s v="11081297"/>
    <s v="HI"/>
    <s v="G2"/>
    <s v="S"/>
    <n v="45.869"/>
    <n v="43.38"/>
    <n v="7345.0990000000002"/>
    <n v="20732.816999999999"/>
    <n v="28077.916000000001"/>
    <n v="0"/>
    <n v="736.6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8077.916000000001"/>
    <n v="28.077916000000002"/>
    <m/>
    <n v="3.6150000000000002"/>
    <n v="3.8013333333333335"/>
    <n v="182.63399999999999"/>
    <n v="-3.637978807091713E-12"/>
    <n v="48"/>
    <s v="BASE DE DATOS"/>
  </r>
  <r>
    <s v="19"/>
    <x v="4"/>
    <s v="ENGIEP"/>
    <s v="11081297"/>
    <s v="11081297"/>
    <s v="HI"/>
    <s v="G3"/>
    <s v="S"/>
    <n v="45.386000000000003"/>
    <n v="43.38"/>
    <n v="7182.277"/>
    <n v="19772.203000000001"/>
    <n v="26954.48"/>
    <n v="0"/>
    <n v="711.62"/>
    <n v="3.53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6954.48"/>
    <n v="26.95448"/>
    <m/>
    <n v="3.6150000000000002"/>
    <n v="3.7868333333333335"/>
    <n v="182.63399999999999"/>
    <n v="3.637978807091713E-12"/>
    <n v="48"/>
    <s v="BASE DE DATOS"/>
  </r>
  <r>
    <s v="19"/>
    <x v="4"/>
    <s v="ENGIEP"/>
    <s v="16376016"/>
    <s v="16376016"/>
    <s v="HI"/>
    <s v="INV 123"/>
    <s v="S"/>
    <n v="12"/>
    <n v="12"/>
    <n v="1.377"/>
    <n v="2759.45"/>
    <n v="2760.8270000000002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760.8270000000002"/>
    <n v="2.7608270000000004"/>
    <m/>
    <n v="1.2351666666666665"/>
    <n v="1.2351666666666665"/>
    <n v="41.38"/>
    <n v="-4.5474735088646412E-13"/>
    <n v="48"/>
    <s v="BASE DE DATOS"/>
  </r>
  <r>
    <s v="19"/>
    <x v="4"/>
    <s v="ENGIEP"/>
    <s v="16376016"/>
    <s v="16376016"/>
    <s v="HI"/>
    <s v="INV 456"/>
    <s v="S"/>
    <n v="12"/>
    <n v="12"/>
    <n v="1.5009999999999999"/>
    <n v="2773.6559999999999"/>
    <n v="2775.1570000000002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775.1570000000002"/>
    <n v="2.7751570000000001"/>
    <m/>
    <n v="1.2383333333333333"/>
    <n v="1.2383333333333333"/>
    <n v="41.38"/>
    <n v="0"/>
    <n v="48"/>
    <s v="BASE DE DATOS"/>
  </r>
  <r>
    <s v="19"/>
    <x v="4"/>
    <s v="ENGIEP"/>
    <s v="16376016"/>
    <s v="16376016"/>
    <s v="HI"/>
    <s v="INV 789"/>
    <s v="S"/>
    <n v="12"/>
    <n v="12"/>
    <n v="1.371"/>
    <n v="2723.4690000000001"/>
    <n v="2724.84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724.84"/>
    <n v="2.7248399999999999"/>
    <m/>
    <n v="1.2382500000000001"/>
    <n v="1.2382500000000001"/>
    <n v="41.38"/>
    <n v="0"/>
    <n v="48"/>
    <s v="BASE DE DATOS"/>
  </r>
  <r>
    <s v="19"/>
    <x v="4"/>
    <s v="ENGIEP"/>
    <s v="11077297"/>
    <s v="11077297"/>
    <s v="HI"/>
    <s v="G1"/>
    <s v="S"/>
    <n v="55.5"/>
    <n v="58.948"/>
    <n v="7471.482"/>
    <n v="15482.583000000001"/>
    <n v="22954.064999999999"/>
    <n v="144.63"/>
    <n v="580.48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2954.064999999999"/>
    <n v="22.954065"/>
    <m/>
    <n v="4.791666666666667"/>
    <n v="4.9123333333333337"/>
    <n v="115.18"/>
    <n v="3.637978807091713E-12"/>
    <n v="48"/>
    <s v="BASE DE DATOS"/>
  </r>
  <r>
    <s v="19"/>
    <x v="4"/>
    <s v="ENGIEP"/>
    <s v="11077297"/>
    <s v="11077297"/>
    <s v="HI"/>
    <s v="G2"/>
    <s v="S"/>
    <n v="55.5"/>
    <n v="58.832000000000001"/>
    <n v="7904.9650000000001"/>
    <n v="14474.287"/>
    <n v="22379.252"/>
    <n v="89.33"/>
    <n v="508.78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2379.252"/>
    <n v="22.379252000000001"/>
    <m/>
    <n v="4.791666666666667"/>
    <n v="4.9026666666666667"/>
    <n v="115.18"/>
    <n v="0"/>
    <n v="48"/>
    <s v="BASE DE DATOS"/>
  </r>
  <r>
    <s v="19"/>
    <x v="5"/>
    <s v="ENGIEP"/>
    <s v="11081297"/>
    <s v="11081297"/>
    <s v="HI"/>
    <s v="G1"/>
    <s v="S"/>
    <n v="45.503999999999998"/>
    <n v="43.38"/>
    <n v="4570.7139999999999"/>
    <n v="11661.428"/>
    <n v="16232.142"/>
    <n v="40.6"/>
    <n v="540.5"/>
    <n v="42.4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6232.142"/>
    <n v="16.232142"/>
    <m/>
    <n v="3.6150000000000002"/>
    <n v="3.8028333333333335"/>
    <n v="182.63399999999999"/>
    <n v="0"/>
    <n v="48"/>
    <s v="BASE DE DATOS"/>
  </r>
  <r>
    <s v="19"/>
    <x v="5"/>
    <s v="ENGIEP"/>
    <s v="11081297"/>
    <s v="11081297"/>
    <s v="HI"/>
    <s v="G2"/>
    <s v="S"/>
    <n v="45.869"/>
    <n v="43.38"/>
    <n v="5941.1779999999999"/>
    <n v="17902.637999999999"/>
    <n v="23843.815999999999"/>
    <n v="0"/>
    <n v="720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3843.815999999999"/>
    <n v="23.843816"/>
    <m/>
    <n v="3.6150000000000002"/>
    <n v="3.8013333333333335"/>
    <n v="182.63399999999999"/>
    <n v="0"/>
    <n v="48"/>
    <s v="BASE DE DATOS"/>
  </r>
  <r>
    <s v="19"/>
    <x v="5"/>
    <s v="ENGIEP"/>
    <s v="11081297"/>
    <s v="11081297"/>
    <s v="HI"/>
    <s v="G3"/>
    <s v="S"/>
    <n v="45.386000000000003"/>
    <n v="43.38"/>
    <n v="5809.6260000000002"/>
    <n v="17227.009999999998"/>
    <n v="23036.635999999999"/>
    <n v="0"/>
    <n v="685.87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3036.635999999999"/>
    <n v="23.036635999999998"/>
    <m/>
    <n v="3.6150000000000002"/>
    <n v="3.7868333333333335"/>
    <n v="182.63399999999999"/>
    <n v="0"/>
    <n v="48"/>
    <s v="BASE DE DATOS"/>
  </r>
  <r>
    <s v="19"/>
    <x v="5"/>
    <s v="ENGIEP"/>
    <s v="16376016"/>
    <s v="16376016"/>
    <s v="HI"/>
    <s v="INV 123"/>
    <s v="S"/>
    <n v="12"/>
    <n v="12"/>
    <n v="0.78300000000000003"/>
    <n v="2435.4789999999998"/>
    <n v="2436.2620000000002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436.2620000000002"/>
    <n v="2.4362620000000001"/>
    <m/>
    <n v="1.2351666666666665"/>
    <n v="1.2351666666666665"/>
    <n v="41.38"/>
    <n v="-4.5474735088646412E-13"/>
    <n v="48"/>
    <s v="BASE DE DATOS"/>
  </r>
  <r>
    <s v="19"/>
    <x v="5"/>
    <s v="ENGIEP"/>
    <s v="16376016"/>
    <s v="16376016"/>
    <s v="HI"/>
    <s v="INV 456"/>
    <s v="S"/>
    <n v="12"/>
    <n v="12"/>
    <n v="0.85899999999999999"/>
    <n v="2430.3490000000002"/>
    <n v="2431.2080000000001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431.2080000000001"/>
    <n v="2.4312080000000003"/>
    <m/>
    <n v="1.2383333333333333"/>
    <n v="1.2383333333333333"/>
    <n v="41.38"/>
    <n v="0"/>
    <n v="48"/>
    <s v="BASE DE DATOS"/>
  </r>
  <r>
    <s v="19"/>
    <x v="5"/>
    <s v="ENGIEP"/>
    <s v="16376016"/>
    <s v="16376016"/>
    <s v="HI"/>
    <s v="INV 789"/>
    <s v="S"/>
    <n v="12"/>
    <n v="12"/>
    <n v="0.78"/>
    <n v="2391.4169999999999"/>
    <n v="2392.1970000000001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392.1970000000001"/>
    <n v="2.3921969999999999"/>
    <m/>
    <n v="1.2382500000000001"/>
    <n v="1.2382500000000001"/>
    <n v="41.38"/>
    <n v="0"/>
    <n v="48"/>
    <s v="BASE DE DATOS"/>
  </r>
  <r>
    <s v="19"/>
    <x v="5"/>
    <s v="ENGIEP"/>
    <s v="11077297"/>
    <s v="11077297"/>
    <s v="HI"/>
    <s v="G1"/>
    <s v="S"/>
    <n v="55.5"/>
    <n v="58.948"/>
    <n v="7607.1530000000002"/>
    <n v="10172.416999999999"/>
    <n v="17779.57"/>
    <n v="18.75"/>
    <n v="612.37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7779.57"/>
    <n v="17.77957"/>
    <m/>
    <n v="4.791666666666667"/>
    <n v="4.9123333333333337"/>
    <n v="115.18"/>
    <n v="0"/>
    <n v="48"/>
    <s v="BASE DE DATOS"/>
  </r>
  <r>
    <s v="19"/>
    <x v="5"/>
    <s v="ENGIEP"/>
    <s v="11077297"/>
    <s v="11077297"/>
    <s v="HI"/>
    <s v="G2"/>
    <s v="S"/>
    <n v="55.5"/>
    <n v="58.832000000000001"/>
    <n v="5980.723"/>
    <n v="5017.3410000000003"/>
    <n v="10998.064"/>
    <n v="43.1"/>
    <n v="320.64999999999998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0998.064"/>
    <n v="10.998064000000001"/>
    <m/>
    <n v="4.791666666666667"/>
    <n v="4.9026666666666667"/>
    <n v="115.18"/>
    <n v="0"/>
    <n v="48"/>
    <s v="BASE DE DATOS"/>
  </r>
  <r>
    <s v="19"/>
    <x v="6"/>
    <s v="ENGIEP"/>
    <s v="11081297"/>
    <s v="11081297"/>
    <s v="HI"/>
    <s v="G1"/>
    <s v="S"/>
    <n v="45.503999999999998"/>
    <n v="43.38"/>
    <n v="4644.8879999999999"/>
    <n v="13746.289000000001"/>
    <n v="18391.177"/>
    <n v="165.07"/>
    <n v="546.16999999999996"/>
    <n v="0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8391.177"/>
    <n v="18.391176999999999"/>
    <m/>
    <n v="3.6150000000000002"/>
    <n v="3.8028333333333335"/>
    <n v="182.63399999999999"/>
    <n v="0"/>
    <n v="48"/>
    <s v="BASE DE DATOS"/>
  </r>
  <r>
    <s v="19"/>
    <x v="6"/>
    <s v="ENGIEP"/>
    <s v="11081297"/>
    <s v="11081297"/>
    <s v="HI"/>
    <s v="G2"/>
    <s v="S"/>
    <n v="45.869"/>
    <n v="43.38"/>
    <n v="3421.8890000000001"/>
    <n v="10047.32"/>
    <n v="13469.209000000001"/>
    <n v="142.52000000000001"/>
    <n v="390.73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3469.209000000001"/>
    <n v="13.469209000000001"/>
    <m/>
    <n v="3.6150000000000002"/>
    <n v="3.8013333333333335"/>
    <n v="182.63399999999999"/>
    <n v="-1.8189894035458565E-12"/>
    <n v="48"/>
    <s v="BASE DE DATOS"/>
  </r>
  <r>
    <s v="19"/>
    <x v="6"/>
    <s v="ENGIEP"/>
    <s v="11081297"/>
    <s v="11081297"/>
    <s v="HI"/>
    <s v="G3"/>
    <s v="S"/>
    <n v="45.386000000000003"/>
    <n v="43.38"/>
    <n v="5287.7079999999996"/>
    <n v="15283.831"/>
    <n v="20571.539000000001"/>
    <n v="139.52000000000001"/>
    <n v="604.48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0571.539000000001"/>
    <n v="20.571539000000001"/>
    <m/>
    <n v="3.6150000000000002"/>
    <n v="3.7868333333333335"/>
    <n v="182.63399999999999"/>
    <n v="0"/>
    <n v="48"/>
    <s v="BASE DE DATOS"/>
  </r>
  <r>
    <s v="19"/>
    <x v="6"/>
    <s v="ENGIEP"/>
    <s v="11077297"/>
    <s v="11077297"/>
    <s v="HI"/>
    <s v="G1"/>
    <s v="S"/>
    <n v="55.5"/>
    <n v="58.948"/>
    <n v="7034.7640000000001"/>
    <n v="9948.1180000000004"/>
    <n v="16982.882000000001"/>
    <n v="0"/>
    <n v="645.57000000000005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6982.882000000001"/>
    <n v="16.982882"/>
    <m/>
    <n v="4.791666666666667"/>
    <n v="4.9123333333333337"/>
    <n v="115.18"/>
    <n v="0"/>
    <n v="48"/>
    <s v="BASE DE DATOS"/>
  </r>
  <r>
    <s v="19"/>
    <x v="6"/>
    <s v="ENGIEP"/>
    <s v="11077297"/>
    <s v="11077297"/>
    <s v="HI"/>
    <s v="G2"/>
    <s v="S"/>
    <n v="55.5"/>
    <n v="58.832000000000001"/>
    <n v="4068.674"/>
    <n v="2543.0030000000002"/>
    <n v="6611.6769999999997"/>
    <n v="0"/>
    <n v="244.63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6611.6769999999997"/>
    <n v="6.6116769999999994"/>
    <m/>
    <n v="4.791666666666667"/>
    <n v="4.9026666666666667"/>
    <n v="115.18"/>
    <n v="0"/>
    <n v="48"/>
    <s v="BASE DE DATOS"/>
  </r>
  <r>
    <s v="19"/>
    <x v="6"/>
    <s v="ENGIEP"/>
    <s v="16376016"/>
    <s v="16376016"/>
    <s v="HI"/>
    <s v="INV 123"/>
    <s v="S"/>
    <n v="12"/>
    <n v="12"/>
    <n v="3.1190000000000002"/>
    <n v="2646.7759999999998"/>
    <n v="2649.895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649.895"/>
    <n v="2.6498949999999999"/>
    <m/>
    <n v="1.2351666666666665"/>
    <n v="1.2351666666666665"/>
    <n v="41.38"/>
    <n v="0"/>
    <n v="48"/>
    <s v="BASE DE DATOS"/>
  </r>
  <r>
    <s v="19"/>
    <x v="6"/>
    <s v="ENGIEP"/>
    <s v="16376016"/>
    <s v="16376016"/>
    <s v="HI"/>
    <s v="INV 456"/>
    <s v="S"/>
    <n v="12"/>
    <n v="12"/>
    <n v="3.347"/>
    <n v="2648.7449999999999"/>
    <n v="2652.0920000000001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652.0920000000001"/>
    <n v="2.6520920000000001"/>
    <m/>
    <n v="1.2383333333333333"/>
    <n v="1.2383333333333333"/>
    <n v="41.38"/>
    <n v="0"/>
    <n v="48"/>
    <s v="BASE DE DATOS"/>
  </r>
  <r>
    <s v="19"/>
    <x v="6"/>
    <s v="ENGIEP"/>
    <s v="16376016"/>
    <s v="16376016"/>
    <s v="HI"/>
    <s v="INV 789"/>
    <s v="S"/>
    <n v="12"/>
    <n v="12"/>
    <n v="3.1509999999999998"/>
    <n v="2627.9780000000001"/>
    <n v="2631.1289999999999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631.1289999999999"/>
    <n v="2.6311290000000001"/>
    <m/>
    <n v="1.2382500000000001"/>
    <n v="1.2382500000000001"/>
    <n v="41.38"/>
    <n v="0"/>
    <n v="48"/>
    <s v="BASE DE DATOS"/>
  </r>
  <r>
    <s v="19"/>
    <x v="7"/>
    <s v="ENGIEP"/>
    <s v="11081297"/>
    <s v="11081297"/>
    <s v="HI"/>
    <s v="G1"/>
    <s v="S"/>
    <n v="45.503999999999998"/>
    <n v="43.38"/>
    <n v="3001.8919999999998"/>
    <n v="8344.9779999999992"/>
    <n v="11346.87"/>
    <n v="184.82"/>
    <n v="335.88"/>
    <n v="0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1346.87"/>
    <n v="11.346870000000001"/>
    <m/>
    <n v="3.6150000000000002"/>
    <n v="3.8028333333333335"/>
    <n v="182.63399999999999"/>
    <n v="-1.8189894035458565E-12"/>
    <n v="48"/>
    <s v="BASE DE DATOS"/>
  </r>
  <r>
    <s v="19"/>
    <x v="7"/>
    <s v="ENGIEP"/>
    <s v="11081297"/>
    <s v="11081297"/>
    <s v="HI"/>
    <s v="G2"/>
    <s v="S"/>
    <n v="45.869"/>
    <n v="43.38"/>
    <n v="4866.9859999999999"/>
    <n v="14102.462"/>
    <n v="18969.448"/>
    <n v="0"/>
    <n v="543.67999999999995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8969.448"/>
    <n v="18.969448"/>
    <m/>
    <n v="3.6150000000000002"/>
    <n v="3.8013333333333335"/>
    <n v="182.63399999999999"/>
    <n v="0"/>
    <n v="48"/>
    <s v="BASE DE DATOS"/>
  </r>
  <r>
    <s v="19"/>
    <x v="7"/>
    <s v="ENGIEP"/>
    <s v="11081297"/>
    <s v="11081297"/>
    <s v="HI"/>
    <s v="G3"/>
    <s v="S"/>
    <n v="45.386000000000003"/>
    <n v="43.38"/>
    <n v="5816.5330000000004"/>
    <n v="16802.958999999999"/>
    <n v="22619.491999999998"/>
    <n v="0"/>
    <n v="658.18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2619.491999999998"/>
    <n v="22.619491999999997"/>
    <m/>
    <n v="3.6150000000000002"/>
    <n v="3.7868333333333335"/>
    <n v="182.63399999999999"/>
    <n v="0"/>
    <n v="48"/>
    <s v="BASE DE DATOS"/>
  </r>
  <r>
    <s v="19"/>
    <x v="7"/>
    <s v="ENGIEP"/>
    <s v="11077297"/>
    <s v="11077297"/>
    <s v="HI"/>
    <s v="G1"/>
    <s v="S"/>
    <n v="55.5"/>
    <n v="58.948"/>
    <n v="3791.404"/>
    <n v="3660.16"/>
    <n v="7451.5640000000003"/>
    <n v="17.22"/>
    <n v="284.39999999999998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7451.5640000000003"/>
    <n v="7.4515640000000003"/>
    <m/>
    <n v="4.791666666666667"/>
    <n v="4.9123333333333337"/>
    <n v="115.18"/>
    <n v="0"/>
    <n v="48"/>
    <s v="BASE DE DATOS"/>
  </r>
  <r>
    <s v="19"/>
    <x v="7"/>
    <s v="ENGIEP"/>
    <s v="11077297"/>
    <s v="11077297"/>
    <s v="HI"/>
    <s v="G2"/>
    <s v="S"/>
    <n v="55.5"/>
    <n v="58.832000000000001"/>
    <n v="5364.6440000000002"/>
    <n v="7229.8119999999999"/>
    <n v="12594.456"/>
    <n v="0"/>
    <n v="533.07000000000005"/>
    <n v="6.9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2594.456"/>
    <n v="12.594456000000001"/>
    <m/>
    <n v="4.791666666666667"/>
    <n v="4.9026666666666667"/>
    <n v="115.18"/>
    <n v="0"/>
    <n v="48"/>
    <s v="BASE DE DATOS"/>
  </r>
  <r>
    <s v="19"/>
    <x v="7"/>
    <s v="ENGIEP"/>
    <s v="16376016"/>
    <s v="16376016"/>
    <s v="HI"/>
    <s v="INV 123"/>
    <s v="S"/>
    <n v="12"/>
    <n v="12"/>
    <n v="8.1579999999999995"/>
    <n v="3028.5439999999999"/>
    <n v="3036.7020000000002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36.7020000000002"/>
    <n v="3.036702"/>
    <m/>
    <n v="1.2351666666666665"/>
    <n v="1.2351666666666665"/>
    <n v="41.38"/>
    <n v="-4.5474735088646412E-13"/>
    <n v="48"/>
    <s v="BASE DE DATOS"/>
  </r>
  <r>
    <s v="19"/>
    <x v="7"/>
    <s v="ENGIEP"/>
    <s v="16376016"/>
    <s v="16376016"/>
    <s v="HI"/>
    <s v="INV 456"/>
    <s v="S"/>
    <n v="12"/>
    <n v="12"/>
    <n v="8.3870000000000005"/>
    <n v="2999.15"/>
    <n v="3007.5369999999998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07.5369999999998"/>
    <n v="3.0075369999999997"/>
    <m/>
    <n v="1.2383333333333333"/>
    <n v="1.2383333333333333"/>
    <n v="41.38"/>
    <n v="4.5474735088646412E-13"/>
    <n v="48"/>
    <s v="BASE DE DATOS"/>
  </r>
  <r>
    <s v="19"/>
    <x v="7"/>
    <s v="ENGIEP"/>
    <s v="16376016"/>
    <s v="16376016"/>
    <s v="HI"/>
    <s v="INV 789"/>
    <s v="S"/>
    <n v="12"/>
    <n v="12"/>
    <n v="8.3379999999999992"/>
    <n v="3005.3609999999999"/>
    <n v="3013.6990000000001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13.6990000000001"/>
    <n v="3.0136989999999999"/>
    <m/>
    <n v="1.2382500000000001"/>
    <n v="1.2382500000000001"/>
    <n v="41.38"/>
    <n v="0"/>
    <n v="48"/>
    <s v="BASE DE DATOS"/>
  </r>
  <r>
    <s v="19"/>
    <x v="8"/>
    <s v="ENGIEP"/>
    <s v="11081297"/>
    <s v="11081297"/>
    <s v="HI"/>
    <s v="G1"/>
    <s v="S"/>
    <n v="45.503999999999998"/>
    <n v="43.38"/>
    <n v="2011.0650000000001"/>
    <n v="5119.5420000000004"/>
    <n v="7130.607"/>
    <n v="0"/>
    <n v="238.32"/>
    <n v="0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7130.607"/>
    <n v="7.1306070000000004"/>
    <m/>
    <n v="3.6150000000000002"/>
    <n v="3.8028333333333335"/>
    <n v="182.63399999999999"/>
    <n v="0"/>
    <n v="48"/>
    <s v="BASE DE DATOS"/>
  </r>
  <r>
    <s v="19"/>
    <x v="8"/>
    <s v="ENGIEP"/>
    <s v="11081297"/>
    <s v="11081297"/>
    <s v="HI"/>
    <s v="G2"/>
    <s v="S"/>
    <n v="45.869"/>
    <n v="43.38"/>
    <n v="5977.13"/>
    <n v="15445.803"/>
    <n v="21422.933000000001"/>
    <n v="0"/>
    <n v="720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1422.933000000001"/>
    <n v="21.422933"/>
    <m/>
    <n v="3.6150000000000002"/>
    <n v="3.8013333333333335"/>
    <n v="182.63399999999999"/>
    <n v="0"/>
    <n v="48"/>
    <s v="BASE DE DATOS"/>
  </r>
  <r>
    <s v="19"/>
    <x v="8"/>
    <s v="ENGIEP"/>
    <s v="11081297"/>
    <s v="11081297"/>
    <s v="HI"/>
    <s v="G3"/>
    <s v="S"/>
    <n v="45.386000000000003"/>
    <n v="43.38"/>
    <n v="4562.152"/>
    <n v="11292.834999999999"/>
    <n v="15854.986999999999"/>
    <n v="0"/>
    <n v="491.23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5854.986999999999"/>
    <n v="15.854986999999999"/>
    <m/>
    <n v="3.6150000000000002"/>
    <n v="3.7868333333333335"/>
    <n v="182.63399999999999"/>
    <n v="0"/>
    <n v="48"/>
    <s v="BASE DE DATOS"/>
  </r>
  <r>
    <s v="19"/>
    <x v="8"/>
    <s v="ENGIEP"/>
    <s v="11077297"/>
    <s v="11077297"/>
    <s v="HI"/>
    <s v="G1"/>
    <s v="S"/>
    <n v="55.5"/>
    <n v="58.948"/>
    <n v="3895.9839999999999"/>
    <n v="2938.078"/>
    <n v="6834.0619999999999"/>
    <n v="23.02"/>
    <n v="226.78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6834.0619999999999"/>
    <n v="6.8340620000000003"/>
    <m/>
    <n v="4.791666666666667"/>
    <n v="4.9123333333333337"/>
    <n v="115.18"/>
    <n v="0"/>
    <n v="48"/>
    <s v="BASE DE DATOS"/>
  </r>
  <r>
    <s v="19"/>
    <x v="8"/>
    <s v="ENGIEP"/>
    <s v="11077297"/>
    <s v="11077297"/>
    <s v="HI"/>
    <s v="G2"/>
    <s v="S"/>
    <n v="55.5"/>
    <n v="58.832000000000001"/>
    <n v="5581.2650000000003"/>
    <n v="8262.7219999999998"/>
    <n v="13843.986999999999"/>
    <n v="16.8"/>
    <n v="583.72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843.986999999999"/>
    <n v="13.843986999999998"/>
    <m/>
    <n v="4.791666666666667"/>
    <n v="4.9026666666666667"/>
    <n v="115.18"/>
    <n v="1.8189894035458565E-12"/>
    <n v="48"/>
    <s v="BASE DE DATOS"/>
  </r>
  <r>
    <s v="19"/>
    <x v="8"/>
    <s v="ENGIEP"/>
    <s v="16376016"/>
    <s v="16376016"/>
    <s v="HI"/>
    <s v="INV 123"/>
    <s v="S"/>
    <n v="12"/>
    <n v="12"/>
    <n v="10.081"/>
    <n v="3120.4859999999999"/>
    <n v="3130.567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30.567"/>
    <n v="3.1305670000000001"/>
    <m/>
    <n v="1.2351666666666665"/>
    <n v="1.2351666666666665"/>
    <n v="41.38"/>
    <n v="0"/>
    <n v="48"/>
    <s v="BASE DE DATOS"/>
  </r>
  <r>
    <s v="19"/>
    <x v="8"/>
    <s v="ENGIEP"/>
    <s v="16376016"/>
    <s v="16376016"/>
    <s v="HI"/>
    <s v="INV 456"/>
    <s v="S"/>
    <n v="12"/>
    <n v="12"/>
    <n v="10.435"/>
    <n v="3115.5549999999998"/>
    <n v="3125.99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25.99"/>
    <n v="3.1259899999999998"/>
    <m/>
    <n v="1.2383333333333333"/>
    <n v="1.2383333333333333"/>
    <n v="41.38"/>
    <n v="0"/>
    <n v="48"/>
    <s v="BASE DE DATOS"/>
  </r>
  <r>
    <s v="19"/>
    <x v="8"/>
    <s v="ENGIEP"/>
    <s v="16376016"/>
    <s v="16376016"/>
    <s v="HI"/>
    <s v="INV 789"/>
    <s v="S"/>
    <n v="12"/>
    <n v="12"/>
    <n v="10.279"/>
    <n v="3094.6979999999999"/>
    <n v="3104.9769999999999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104.9769999999999"/>
    <n v="3.1049769999999999"/>
    <m/>
    <n v="1.2382500000000001"/>
    <n v="1.2382500000000001"/>
    <n v="41.38"/>
    <n v="0"/>
    <n v="48"/>
    <s v="BASE DE DATOS"/>
  </r>
  <r>
    <s v="19"/>
    <x v="0"/>
    <s v="ENGIEP"/>
    <s v="11081297"/>
    <s v="11081297"/>
    <s v="HI"/>
    <s v="G1"/>
    <s v="S"/>
    <n v="45.503999999999998"/>
    <n v="43.38"/>
    <n v="7744.0159999999996"/>
    <n v="22968.337"/>
    <n v="30712.352999999999"/>
    <n v="0"/>
    <n v="740.97"/>
    <n v="3.03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0712.352999999999"/>
    <n v="30.712353"/>
    <m/>
    <n v="3.6150000000000002"/>
    <n v="3.8028333333333335"/>
    <n v="182.63399999999999"/>
    <n v="0"/>
    <n v="48"/>
    <s v="BASE DE DATOS"/>
  </r>
  <r>
    <s v="19"/>
    <x v="0"/>
    <s v="ENGIEP"/>
    <s v="11081297"/>
    <s v="11081297"/>
    <s v="HI"/>
    <s v="G2"/>
    <s v="S"/>
    <n v="45.869"/>
    <n v="43.38"/>
    <n v="7914.0510000000004"/>
    <n v="23201.194"/>
    <n v="31115.244999999999"/>
    <n v="0"/>
    <n v="744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115.244999999999"/>
    <n v="31.115244999999998"/>
    <m/>
    <n v="3.6150000000000002"/>
    <n v="3.8013333333333335"/>
    <n v="182.63399999999999"/>
    <n v="0"/>
    <n v="48"/>
    <s v="BASE DE DATOS"/>
  </r>
  <r>
    <s v="19"/>
    <x v="0"/>
    <s v="ENGIEP"/>
    <s v="11081297"/>
    <s v="11081297"/>
    <s v="HI"/>
    <s v="G3"/>
    <s v="S"/>
    <n v="45.386000000000003"/>
    <n v="43.38"/>
    <n v="7753.9719999999998"/>
    <n v="21696.723999999998"/>
    <n v="29450.696"/>
    <n v="0"/>
    <n v="703.55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9450.696"/>
    <n v="29.450696000000001"/>
    <m/>
    <n v="3.6150000000000002"/>
    <n v="3.7868333333333335"/>
    <n v="182.63399999999999"/>
    <n v="-3.637978807091713E-12"/>
    <n v="48"/>
    <s v="BASE DE DATOS"/>
  </r>
  <r>
    <s v="19"/>
    <x v="0"/>
    <s v="ENGIEP"/>
    <s v="11077297"/>
    <s v="11077297"/>
    <s v="HI"/>
    <s v="G1"/>
    <s v="S"/>
    <n v="55.5"/>
    <n v="58.948"/>
    <n v="9272.6239999999998"/>
    <n v="24233.432000000001"/>
    <n v="33506.055999999997"/>
    <n v="19.329999999999998"/>
    <n v="693.57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3506.055999999997"/>
    <n v="33.506055999999994"/>
    <m/>
    <n v="4.791666666666667"/>
    <n v="4.9123333333333337"/>
    <n v="115.18"/>
    <n v="0"/>
    <n v="48"/>
    <s v="BASE DE DATOS"/>
  </r>
  <r>
    <s v="19"/>
    <x v="0"/>
    <s v="ENGIEP"/>
    <s v="11077297"/>
    <s v="11077297"/>
    <s v="HI"/>
    <s v="G2"/>
    <s v="S"/>
    <n v="55.5"/>
    <n v="58.832000000000001"/>
    <n v="8831.0349999999999"/>
    <n v="22649.147000000001"/>
    <n v="31480.182000000001"/>
    <n v="19.37"/>
    <n v="626.08000000000004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1480.182000000001"/>
    <n v="31.480181999999999"/>
    <m/>
    <n v="4.791666666666667"/>
    <n v="4.9026666666666667"/>
    <n v="115.18"/>
    <n v="0"/>
    <n v="48"/>
    <s v="BASE DE DATOS"/>
  </r>
  <r>
    <s v="19"/>
    <x v="1"/>
    <s v="ENGIEP"/>
    <s v="11081297"/>
    <s v="11081297"/>
    <s v="HI"/>
    <s v="G1"/>
    <s v="S"/>
    <n v="45.503999999999998"/>
    <n v="43.38"/>
    <n v="7030.0140000000001"/>
    <n v="20357.535"/>
    <n v="27387.548999999999"/>
    <n v="36.82"/>
    <n v="635.17999999999995"/>
    <n v="3.03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7387.548999999999"/>
    <n v="27.387549"/>
    <m/>
    <n v="3.6150000000000002"/>
    <n v="3.8028333333333335"/>
    <n v="182.63399999999999"/>
    <n v="0"/>
    <n v="48"/>
    <s v="BASE DE DATOS"/>
  </r>
  <r>
    <s v="19"/>
    <x v="1"/>
    <s v="ENGIEP"/>
    <s v="11081297"/>
    <s v="11081297"/>
    <s v="HI"/>
    <s v="G2"/>
    <s v="S"/>
    <n v="45.869"/>
    <n v="43.38"/>
    <n v="7300.4319999999998"/>
    <n v="21292.638999999999"/>
    <n v="28593.071"/>
    <n v="12.48"/>
    <n v="659.52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8593.071"/>
    <n v="28.593070999999998"/>
    <m/>
    <n v="3.6150000000000002"/>
    <n v="3.8013333333333335"/>
    <n v="182.63399999999999"/>
    <n v="0"/>
    <n v="48"/>
    <s v="BASE DE DATOS"/>
  </r>
  <r>
    <s v="19"/>
    <x v="1"/>
    <s v="ENGIEP"/>
    <s v="11081297"/>
    <s v="11081297"/>
    <s v="HI"/>
    <s v="G3"/>
    <s v="S"/>
    <n v="45.386000000000003"/>
    <n v="43.38"/>
    <n v="7279.6379999999999"/>
    <n v="21103.601999999999"/>
    <n v="28383.24"/>
    <n v="12.82"/>
    <n v="655.35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8383.24"/>
    <n v="28.383240000000001"/>
    <m/>
    <n v="3.6150000000000002"/>
    <n v="3.7868333333333335"/>
    <n v="182.63399999999999"/>
    <n v="-3.637978807091713E-12"/>
    <n v="48"/>
    <s v="BASE DE DATOS"/>
  </r>
  <r>
    <s v="19"/>
    <x v="1"/>
    <s v="ENGIEP"/>
    <s v="11077297"/>
    <s v="11077297"/>
    <s v="HI"/>
    <s v="G1"/>
    <s v="S"/>
    <n v="55.5"/>
    <n v="58.948"/>
    <n v="8591.7330000000002"/>
    <n v="25367.601999999999"/>
    <n v="33959.334999999999"/>
    <n v="26.3"/>
    <n v="636.25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3959.334999999999"/>
    <n v="33.959334999999996"/>
    <m/>
    <n v="4.791666666666667"/>
    <n v="4.9123333333333337"/>
    <n v="115.18"/>
    <n v="0"/>
    <n v="48"/>
    <s v="BASE DE DATOS"/>
  </r>
  <r>
    <s v="19"/>
    <x v="1"/>
    <s v="ENGIEP"/>
    <s v="11077297"/>
    <s v="11077297"/>
    <s v="HI"/>
    <s v="G2"/>
    <s v="S"/>
    <n v="55.5"/>
    <n v="58.832000000000001"/>
    <n v="8917.9259999999995"/>
    <n v="24922.128000000001"/>
    <n v="33840.053999999996"/>
    <n v="30.02"/>
    <n v="635.57000000000005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3840.053999999996"/>
    <n v="33.840053999999995"/>
    <m/>
    <n v="4.791666666666667"/>
    <n v="4.9026666666666667"/>
    <n v="115.18"/>
    <n v="7.2759576141834259E-12"/>
    <n v="48"/>
    <s v="BASE DE DATOS"/>
  </r>
  <r>
    <s v="19"/>
    <x v="2"/>
    <s v="ENGIEP"/>
    <s v="11077297"/>
    <s v="11077297"/>
    <s v="HI"/>
    <s v="G1"/>
    <s v="S"/>
    <n v="55.5"/>
    <n v="58.948"/>
    <n v="10077.241"/>
    <n v="29973.491000000002"/>
    <n v="40050.732000000004"/>
    <n v="0"/>
    <n v="744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40050.732000000004"/>
    <n v="40.050732000000004"/>
    <m/>
    <n v="4.791666666666667"/>
    <n v="4.9123333333333337"/>
    <n v="115.18"/>
    <n v="0"/>
    <n v="48"/>
    <s v="BASE DE DATOS"/>
  </r>
  <r>
    <s v="19"/>
    <x v="2"/>
    <s v="ENGIEP"/>
    <s v="11077297"/>
    <s v="11077297"/>
    <s v="HI"/>
    <s v="G2"/>
    <s v="S"/>
    <n v="55.5"/>
    <n v="58.832000000000001"/>
    <n v="9741.0380000000005"/>
    <n v="28181.216"/>
    <n v="37922.254000000001"/>
    <n v="19.850000000000001"/>
    <n v="703.33"/>
    <n v="18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7922.254000000001"/>
    <n v="37.922254000000002"/>
    <m/>
    <n v="4.791666666666667"/>
    <n v="4.9026666666666667"/>
    <n v="115.18"/>
    <n v="0"/>
    <n v="48"/>
    <s v="BASE DE DATOS"/>
  </r>
  <r>
    <s v="19"/>
    <x v="2"/>
    <s v="ENGIEP"/>
    <s v="11081297"/>
    <s v="11081297"/>
    <s v="HI"/>
    <s v="G1"/>
    <s v="S"/>
    <n v="45.59"/>
    <n v="45.59"/>
    <n v="8065.4949999999999"/>
    <n v="23289.348999999998"/>
    <n v="31354.844000000001"/>
    <n v="4.05"/>
    <n v="739.95"/>
    <n v="0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354.844000000001"/>
    <n v="31.354844"/>
    <m/>
    <n v="3.6150000000000002"/>
    <n v="3.8028333333333335"/>
    <n v="182.63399999999999"/>
    <n v="-3.637978807091713E-12"/>
    <n v="48"/>
    <s v="BASE DE DATOS"/>
  </r>
  <r>
    <s v="19"/>
    <x v="2"/>
    <s v="ENGIEP"/>
    <s v="11081297"/>
    <s v="11081297"/>
    <s v="HI"/>
    <s v="G2"/>
    <s v="S"/>
    <n v="45.59"/>
    <n v="45.59"/>
    <n v="8083.817"/>
    <n v="23588.596000000001"/>
    <n v="31672.413"/>
    <n v="0"/>
    <n v="741.95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672.413"/>
    <n v="31.672412999999999"/>
    <m/>
    <n v="3.6150000000000002"/>
    <n v="3.8013333333333335"/>
    <n v="182.63399999999999"/>
    <n v="0"/>
    <n v="48"/>
    <s v="BASE DE DATOS"/>
  </r>
  <r>
    <s v="19"/>
    <x v="2"/>
    <s v="ENGIEP"/>
    <s v="11081297"/>
    <s v="11081297"/>
    <s v="HI"/>
    <s v="G3"/>
    <s v="S"/>
    <n v="45.59"/>
    <n v="45.59"/>
    <n v="8090.9179999999997"/>
    <n v="23717.988000000001"/>
    <n v="31808.905999999999"/>
    <n v="0"/>
    <n v="744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808.905999999999"/>
    <n v="31.808906"/>
    <m/>
    <n v="3.6150000000000002"/>
    <n v="3.7868333333333335"/>
    <n v="182.63399999999999"/>
    <n v="3.637978807091713E-12"/>
    <n v="48"/>
    <s v="BASE DE DATOS"/>
  </r>
  <r>
    <s v="19"/>
    <x v="2"/>
    <s v="ENGIEP"/>
    <s v="16376016"/>
    <s v="16376016"/>
    <s v="HI"/>
    <s v="INV 123"/>
    <s v="S"/>
    <n v="12"/>
    <n v="12"/>
    <n v="26.181000000000001"/>
    <n v="3021.7339999999999"/>
    <n v="3047.915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47.915"/>
    <n v="3.0479150000000002"/>
    <m/>
    <n v="1.2351666666666665"/>
    <n v="1.2351666666666665"/>
    <n v="41.38"/>
    <n v="0"/>
    <n v="48"/>
    <s v="BASE DE DATOS"/>
  </r>
  <r>
    <s v="19"/>
    <x v="2"/>
    <s v="ENGIEP"/>
    <s v="16376016"/>
    <s v="16376016"/>
    <s v="HI"/>
    <s v="INV 456"/>
    <s v="S"/>
    <n v="12"/>
    <n v="12"/>
    <n v="26.585000000000001"/>
    <n v="3034.3380000000002"/>
    <n v="3060.9229999999998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60.9229999999998"/>
    <n v="3.0609229999999998"/>
    <m/>
    <n v="1.2383333333333333"/>
    <n v="1.2383333333333333"/>
    <n v="41.38"/>
    <n v="4.5474735088646412E-13"/>
    <n v="48"/>
    <s v="BASE DE DATOS"/>
  </r>
  <r>
    <s v="19"/>
    <x v="2"/>
    <s v="ENGIEP"/>
    <s v="16376016"/>
    <s v="16376016"/>
    <s v="HI"/>
    <s v="INV 789"/>
    <s v="S"/>
    <n v="12"/>
    <n v="12"/>
    <n v="26.805"/>
    <n v="3047.4450000000002"/>
    <n v="3074.25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074.25"/>
    <n v="3.0742500000000001"/>
    <m/>
    <n v="1.2382500000000001"/>
    <n v="1.2382500000000001"/>
    <n v="41.38"/>
    <n v="0"/>
    <n v="48"/>
    <s v="BASE DE DATOS"/>
  </r>
  <r>
    <s v="19"/>
    <x v="3"/>
    <s v="ENGIEP"/>
    <s v="11081297"/>
    <s v="11081297"/>
    <s v="HI"/>
    <s v="G1"/>
    <s v="S"/>
    <n v="45.503999999999998"/>
    <n v="43.38"/>
    <n v="7860.317"/>
    <n v="23168.618999999999"/>
    <n v="31028.936000000002"/>
    <n v="1.1299999999999999"/>
    <n v="715.82"/>
    <n v="3.05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028.936000000002"/>
    <n v="31.028936000000002"/>
    <m/>
    <n v="3.6150000000000002"/>
    <n v="3.8028333333333335"/>
    <n v="182.63399999999999"/>
    <n v="-3.637978807091713E-12"/>
    <n v="48"/>
    <s v="BASE DE DATOS"/>
  </r>
  <r>
    <s v="19"/>
    <x v="3"/>
    <s v="ENGIEP"/>
    <s v="11081297"/>
    <s v="11081297"/>
    <s v="HI"/>
    <s v="G2"/>
    <s v="S"/>
    <n v="45.869"/>
    <n v="43.38"/>
    <n v="7859.4319999999998"/>
    <n v="23413.344000000001"/>
    <n v="31272.776000000002"/>
    <n v="0"/>
    <n v="720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272.776000000002"/>
    <n v="31.272776"/>
    <m/>
    <n v="3.6150000000000002"/>
    <n v="3.8013333333333335"/>
    <n v="182.63399999999999"/>
    <n v="0"/>
    <n v="48"/>
    <s v="BASE DE DATOS"/>
  </r>
  <r>
    <s v="19"/>
    <x v="3"/>
    <s v="ENGIEP"/>
    <s v="11081297"/>
    <s v="11081297"/>
    <s v="HI"/>
    <s v="G3"/>
    <s v="S"/>
    <n v="45.386000000000003"/>
    <n v="43.38"/>
    <n v="7857.57"/>
    <n v="23412.173999999999"/>
    <n v="31269.743999999999"/>
    <n v="0"/>
    <n v="720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269.743999999999"/>
    <n v="31.269743999999999"/>
    <m/>
    <n v="3.6150000000000002"/>
    <n v="3.7868333333333335"/>
    <n v="182.63399999999999"/>
    <n v="0"/>
    <n v="48"/>
    <s v="BASE DE DATOS"/>
  </r>
  <r>
    <s v="19"/>
    <x v="3"/>
    <s v="ENGIEP"/>
    <s v="16376016"/>
    <s v="16376016"/>
    <s v="HI"/>
    <s v="INV 123"/>
    <s v="S"/>
    <n v="12"/>
    <n v="12"/>
    <n v="6.5640000000000001"/>
    <n v="2655.7429999999999"/>
    <n v="2662.3069999999998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662.3069999999998"/>
    <n v="2.6623069999999998"/>
    <m/>
    <n v="1.2351666666666665"/>
    <n v="1.2351666666666665"/>
    <n v="41.38"/>
    <n v="0"/>
    <n v="48"/>
    <s v="BASE DE DATOS"/>
  </r>
  <r>
    <s v="19"/>
    <x v="3"/>
    <s v="ENGIEP"/>
    <s v="16376016"/>
    <s v="16376016"/>
    <s v="HI"/>
    <s v="INV 456"/>
    <s v="S"/>
    <n v="12"/>
    <n v="12"/>
    <n v="6.5609999999999999"/>
    <n v="2600.7840000000001"/>
    <n v="2607.3449999999998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607.3449999999998"/>
    <n v="2.6073449999999996"/>
    <m/>
    <n v="1.2383333333333333"/>
    <n v="1.2383333333333333"/>
    <n v="41.38"/>
    <n v="4.5474735088646412E-13"/>
    <n v="48"/>
    <s v="BASE DE DATOS"/>
  </r>
  <r>
    <s v="19"/>
    <x v="3"/>
    <s v="ENGIEP"/>
    <s v="16376016"/>
    <s v="16376016"/>
    <s v="HI"/>
    <s v="INV 789"/>
    <s v="S"/>
    <n v="12"/>
    <n v="12"/>
    <n v="6.5270000000000001"/>
    <n v="2626.6979999999999"/>
    <n v="2633.2249999999999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2633.2249999999999"/>
    <n v="2.6332249999999999"/>
    <m/>
    <n v="1.2382500000000001"/>
    <n v="1.2382500000000001"/>
    <n v="41.38"/>
    <n v="0"/>
    <n v="48"/>
    <s v="BASE DE DATOS"/>
  </r>
  <r>
    <s v="19"/>
    <x v="3"/>
    <s v="ENGIEP"/>
    <s v="11077297"/>
    <s v="11077297"/>
    <s v="HI"/>
    <s v="G1"/>
    <s v="S"/>
    <n v="55.5"/>
    <n v="58.948"/>
    <n v="9270.6939999999995"/>
    <n v="23405.552"/>
    <n v="32676.245999999999"/>
    <n v="33.9"/>
    <n v="66.5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2676.245999999999"/>
    <n v="32.676245999999999"/>
    <m/>
    <n v="4.791666666666667"/>
    <n v="4.9123333333333337"/>
    <n v="115.18"/>
    <n v="0"/>
    <n v="48"/>
    <s v="BASE DE DATOS"/>
  </r>
  <r>
    <s v="19"/>
    <x v="3"/>
    <s v="ENGIEP"/>
    <s v="11077297"/>
    <s v="11077297"/>
    <s v="HI"/>
    <s v="G2"/>
    <s v="S"/>
    <n v="55.5"/>
    <n v="58.832000000000001"/>
    <n v="9302.3279999999995"/>
    <n v="24052.527999999998"/>
    <n v="33354.856"/>
    <n v="11.42"/>
    <n v="669.8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3354.856"/>
    <n v="33.354855999999998"/>
    <m/>
    <n v="4.791666666666667"/>
    <n v="4.9026666666666667"/>
    <n v="115.18"/>
    <n v="0"/>
    <n v="48"/>
    <s v="BASE DE DATOS"/>
  </r>
  <r>
    <s v="19"/>
    <x v="2"/>
    <s v="ELSM"/>
    <s v="41030894"/>
    <s v="41030894"/>
    <s v="HI"/>
    <s v="DRESS 1"/>
    <s v="S"/>
    <n v="0.11"/>
    <n v="9.2999999999999999E-2"/>
    <n v="14.311"/>
    <n v="54.38"/>
    <n v="68.691000000000003"/>
    <n v="4"/>
    <n v="732"/>
    <n v="12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68.691000000000003"/>
    <n v="6.8691000000000002E-2"/>
    <m/>
    <n v="9.1666666666666667E-3"/>
    <n v="7.7499999999999999E-3"/>
    <n v="0.17599999999999999"/>
    <n v="0"/>
    <n v="19"/>
    <s v="BASE DE DATOS"/>
  </r>
  <r>
    <s v="19"/>
    <x v="2"/>
    <s v="ELSM"/>
    <s v="41030894"/>
    <s v="41030894"/>
    <s v="HI"/>
    <s v="DRESS 2"/>
    <s v="S"/>
    <n v="0.11"/>
    <n v="9.1999999999999998E-2"/>
    <n v="12.46"/>
    <n v="47.347999999999999"/>
    <n v="59.808"/>
    <n v="4"/>
    <n v="732"/>
    <n v="12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59.808"/>
    <n v="5.9808E-2"/>
    <m/>
    <n v="9.1666666666666667E-3"/>
    <n v="7.6666666666666662E-3"/>
    <n v="0.17599999999999999"/>
    <n v="0"/>
    <n v="19"/>
    <s v="BASE DE DATOS"/>
  </r>
  <r>
    <s v="19"/>
    <x v="4"/>
    <s v="TACSOL"/>
    <s v="16267810"/>
    <s v="16267810"/>
    <s v="HI"/>
    <s v="1"/>
    <s v="S"/>
    <n v="20"/>
    <n v="20"/>
    <n v="0"/>
    <n v="3335.84"/>
    <n v="3335.84"/>
    <n v="0"/>
    <n v="326.7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3335.84"/>
    <n v="3.3358400000000001"/>
    <m/>
    <n v="1.6666666666666667"/>
    <n v="1.6666666666666667"/>
    <n v="19.163"/>
    <n v="0"/>
    <n v="80"/>
    <s v="BASE DE DATOS"/>
  </r>
  <r>
    <s v="19"/>
    <x v="5"/>
    <s v="EGECHA"/>
    <s v="0000000P"/>
    <s v="0000000P"/>
    <s v="HI"/>
    <s v="G1"/>
    <s v="S"/>
    <n v="5"/>
    <n v="5"/>
    <n v="121.23"/>
    <n v="520.72299999999996"/>
    <n v="641.95299999999997"/>
    <n v="0"/>
    <n v="228.5"/>
    <n v="495.5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641.95299999999997"/>
    <n v="0.641953"/>
    <m/>
    <n v="0.41666666666666669"/>
    <n v="0.41666666666666669"/>
    <n v="0"/>
    <n v="0"/>
    <n v="32"/>
    <s v="BASE DE DATOS"/>
  </r>
  <r>
    <s v="19"/>
    <x v="8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8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8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8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8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8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8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8"/>
    <s v="ELNO"/>
    <s v="43038095"/>
    <s v="43038095"/>
    <s v="HI"/>
    <s v="WEIRPUMP-1"/>
    <s v="S"/>
    <n v="0.83"/>
    <n v="0.8"/>
    <n v="97.153000000000006"/>
    <n v="449.05900000000003"/>
    <n v="546.21199999999999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46.21199999999999"/>
    <n v="0.54621200000000003"/>
    <m/>
    <n v="6.9166666666666668E-2"/>
    <n v="6.6666666666666666E-2"/>
    <n v="1.4590000000000001"/>
    <n v="0"/>
    <n v="26"/>
    <s v="BASE DE DATOS"/>
  </r>
  <r>
    <s v="19"/>
    <x v="8"/>
    <s v="ELNO"/>
    <s v="43038095"/>
    <s v="43038095"/>
    <s v="HI"/>
    <s v="WEIRPUMP-2"/>
    <s v="S"/>
    <n v="0.83"/>
    <n v="0.8"/>
    <n v="92.397000000000006"/>
    <n v="449.69400000000002"/>
    <n v="542.09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42.09"/>
    <n v="0.54209000000000007"/>
    <m/>
    <n v="6.9166666666666668E-2"/>
    <n v="6.6666666666666666E-2"/>
    <n v="1.4590000000000001"/>
    <n v="9.9999999997635314E-4"/>
    <n v="26"/>
    <s v="BASE DE DATOS"/>
  </r>
  <r>
    <s v="19"/>
    <x v="8"/>
    <s v="ELNO"/>
    <s v="43038096"/>
    <s v="43038096"/>
    <s v="HI"/>
    <s v="KUBOTA"/>
    <s v="S"/>
    <n v="0.26"/>
    <n v="0.2"/>
    <n v="7.5839999999999996"/>
    <n v="33.685000000000002"/>
    <n v="41.268999999999998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1.268999999999998"/>
    <n v="4.1269E-2"/>
    <m/>
    <n v="2.1666666666666667E-2"/>
    <n v="1.6666666666666666E-2"/>
    <n v="9.7000000000000003E-2"/>
    <n v="7.1054273576010019E-15"/>
    <n v="26"/>
    <s v="BASE DE DATOS"/>
  </r>
  <r>
    <s v="19"/>
    <x v="8"/>
    <s v="ELNO"/>
    <s v="43038096"/>
    <s v="43038096"/>
    <s v="HI"/>
    <s v="KUBOTA-1"/>
    <s v="S"/>
    <n v="0.246"/>
    <n v="0.2"/>
    <n v="12.478"/>
    <n v="56.613999999999997"/>
    <n v="69.091999999999999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69.091999999999999"/>
    <n v="6.9092000000000001E-2"/>
    <m/>
    <n v="2.0500000000000001E-2"/>
    <n v="1.6666666666666666E-2"/>
    <n v="9.7000000000000003E-2"/>
    <n v="0"/>
    <n v="26"/>
    <s v="BASE DE DATOS"/>
  </r>
  <r>
    <s v="19"/>
    <x v="9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9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9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9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9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9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9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9"/>
    <s v="ELNO"/>
    <s v="43038095"/>
    <s v="43038095"/>
    <s v="HI"/>
    <s v="WEIRPUMP-1"/>
    <s v="S"/>
    <n v="0.83"/>
    <n v="0.8"/>
    <n v="101.446"/>
    <n v="442.09"/>
    <n v="543.53599999999994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43.53599999999994"/>
    <n v="0.54353599999999991"/>
    <m/>
    <n v="6.9166666666666668E-2"/>
    <n v="6.6666666666666666E-2"/>
    <n v="1.4590000000000001"/>
    <n v="0"/>
    <n v="26"/>
    <s v="BASE DE DATOS"/>
  </r>
  <r>
    <s v="19"/>
    <x v="9"/>
    <s v="ELNO"/>
    <s v="43038095"/>
    <s v="43038095"/>
    <s v="HI"/>
    <s v="WEIRPUMP-2"/>
    <s v="S"/>
    <n v="0.83"/>
    <n v="0.8"/>
    <n v="96.478999999999999"/>
    <n v="442.71499999999997"/>
    <n v="539.19399999999996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39.19399999999996"/>
    <n v="0.53919399999999995"/>
    <m/>
    <n v="6.9166666666666668E-2"/>
    <n v="6.6666666666666666E-2"/>
    <n v="1.4590000000000001"/>
    <n v="0"/>
    <n v="26"/>
    <s v="BASE DE DATOS"/>
  </r>
  <r>
    <s v="19"/>
    <x v="9"/>
    <s v="ELNO"/>
    <s v="43038096"/>
    <s v="43038096"/>
    <s v="HI"/>
    <s v="KUBOTA"/>
    <s v="S"/>
    <n v="0.26"/>
    <n v="0.2"/>
    <n v="8.3279999999999994"/>
    <n v="37.259"/>
    <n v="45.587000000000003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5.587000000000003"/>
    <n v="4.5587000000000003E-2"/>
    <m/>
    <n v="2.1666666666666667E-2"/>
    <n v="1.6666666666666666E-2"/>
    <n v="9.7000000000000003E-2"/>
    <n v="0"/>
    <n v="26"/>
    <s v="BASE DE DATOS"/>
  </r>
  <r>
    <s v="19"/>
    <x v="9"/>
    <s v="ELNO"/>
    <s v="43038096"/>
    <s v="43038096"/>
    <s v="HI"/>
    <s v="KUBOTA-1"/>
    <s v="S"/>
    <n v="0.246"/>
    <n v="0.2"/>
    <n v="13.702999999999999"/>
    <n v="62.621000000000002"/>
    <n v="76.322999999999993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6.322999999999993"/>
    <n v="7.6322999999999988E-2"/>
    <m/>
    <n v="2.0500000000000001E-2"/>
    <n v="1.6666666666666666E-2"/>
    <n v="9.7000000000000003E-2"/>
    <n v="1.0000000000047748E-3"/>
    <n v="26"/>
    <s v="BASE DE DATOS"/>
  </r>
  <r>
    <s v="19"/>
    <x v="4"/>
    <s v="ELPU"/>
    <s v="51015199"/>
    <s v="51015199"/>
    <s v="HI"/>
    <s v="BOVING 1"/>
    <s v="S"/>
    <n v="1.5"/>
    <n v="1.2"/>
    <n v="113.32"/>
    <n v="537.48"/>
    <n v="650.79999999999995"/>
    <n v="0"/>
    <n v="738.12"/>
    <n v="5.88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50.79999999999995"/>
    <n v="0.65079999999999993"/>
    <m/>
    <n v="0.125"/>
    <n v="9.9999999999999992E-2"/>
    <n v="3.427"/>
    <n v="0"/>
    <n v="21"/>
    <s v="BASE DE DATOS"/>
  </r>
  <r>
    <s v="19"/>
    <x v="4"/>
    <s v="ELPU"/>
    <s v="51015199"/>
    <s v="51015199"/>
    <s v="HI"/>
    <s v="BOVING 2"/>
    <s v="S"/>
    <n v="1.5"/>
    <n v="1.2"/>
    <n v="130.75"/>
    <n v="621.41999999999996"/>
    <n v="752.17"/>
    <n v="0"/>
    <n v="742.32"/>
    <n v="1.68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52.17"/>
    <n v="0.75217000000000001"/>
    <m/>
    <n v="0.125"/>
    <n v="9.9999999999999992E-2"/>
    <n v="3.427"/>
    <n v="0"/>
    <n v="21"/>
    <s v="BASE DE DATOS"/>
  </r>
  <r>
    <s v="19"/>
    <x v="4"/>
    <s v="ELPU"/>
    <s v="51015199"/>
    <s v="51015199"/>
    <s v="HI"/>
    <s v="HYHC"/>
    <s v="S"/>
    <n v="1.5"/>
    <n v="1.29"/>
    <n v="148.38999999999999"/>
    <n v="706.87"/>
    <n v="855.26"/>
    <n v="0"/>
    <n v="736.62"/>
    <n v="7.38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855.26"/>
    <n v="0.85526000000000002"/>
    <m/>
    <n v="0.125"/>
    <n v="0.1075"/>
    <n v="3.427"/>
    <n v="0"/>
    <n v="21"/>
    <s v="BASE DE DATOS"/>
  </r>
  <r>
    <s v="19"/>
    <x v="4"/>
    <s v="ELSE"/>
    <s v="33006600"/>
    <s v="33006600"/>
    <s v="HI"/>
    <s v="Grupo 1"/>
    <s v="S"/>
    <n v="0.16"/>
    <n v="0.14000000000000001"/>
    <n v="18.91"/>
    <n v="71.858999999999995"/>
    <n v="90.769000000000005"/>
    <n v="0"/>
    <n v="709.5"/>
    <n v="34.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90.769000000000005"/>
    <n v="9.0769000000000002E-2"/>
    <m/>
    <n v="1.3333333333333334E-2"/>
    <n v="1.1666666666666667E-2"/>
    <n v="0.63100000000000001"/>
    <n v="-1.4210854715202004E-14"/>
    <n v="22"/>
    <s v="BASE DE DATOS"/>
  </r>
  <r>
    <s v="19"/>
    <x v="4"/>
    <s v="ELSE"/>
    <s v="33006600"/>
    <s v="33006600"/>
    <s v="HI"/>
    <s v="Grupo 2"/>
    <s v="S"/>
    <n v="0.42"/>
    <n v="0.41"/>
    <n v="56.335999999999999"/>
    <n v="214.07499999999999"/>
    <n v="270.411"/>
    <n v="0"/>
    <n v="704.5"/>
    <n v="39.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70.411"/>
    <n v="0.27041100000000001"/>
    <m/>
    <n v="3.4999999999999996E-2"/>
    <n v="3.4166666666666665E-2"/>
    <n v="0.63100000000000001"/>
    <n v="0"/>
    <n v="22"/>
    <s v="BASE DE DATOS"/>
  </r>
  <r>
    <s v="19"/>
    <x v="4"/>
    <s v="ELSE"/>
    <s v="33007600"/>
    <s v="33007600"/>
    <s v="HI"/>
    <s v="Grupo 1"/>
    <s v="S"/>
    <n v="0.97"/>
    <n v="0.95"/>
    <n v="122.06699999999999"/>
    <n v="463.85599999999999"/>
    <n v="585.923"/>
    <n v="0"/>
    <n v="743.5"/>
    <n v="0.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585.923"/>
    <n v="0.58592299999999997"/>
    <m/>
    <n v="8.0833333333333326E-2"/>
    <n v="7.9166666666666663E-2"/>
    <n v="1.92"/>
    <n v="0"/>
    <n v="22"/>
    <s v="BASE DE DATOS"/>
  </r>
  <r>
    <s v="19"/>
    <x v="4"/>
    <s v="ELSE"/>
    <s v="33007600"/>
    <s v="33007600"/>
    <s v="HI"/>
    <s v="Grupo 2"/>
    <s v="S"/>
    <n v="0.97"/>
    <n v="0.95"/>
    <n v="82.914000000000001"/>
    <n v="315.07400000000001"/>
    <n v="397.988"/>
    <n v="0"/>
    <n v="465.25"/>
    <n v="278.7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397.988"/>
    <n v="0.39798800000000001"/>
    <m/>
    <n v="8.0833333333333326E-2"/>
    <n v="7.9166666666666663E-2"/>
    <n v="1.92"/>
    <n v="0"/>
    <n v="22"/>
    <s v="BASE DE DATOS"/>
  </r>
  <r>
    <s v="19"/>
    <x v="4"/>
    <s v="ELSE"/>
    <s v="33008600"/>
    <s v="33008600"/>
    <s v="HI"/>
    <s v="Grupo 1"/>
    <s v="S"/>
    <n v="0.59"/>
    <n v="0.55000000000000004"/>
    <n v="85.563000000000002"/>
    <n v="325.13799999999998"/>
    <n v="410.70100000000002"/>
    <n v="0"/>
    <n v="744"/>
    <n v="0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410.70100000000002"/>
    <n v="0.41070100000000004"/>
    <m/>
    <n v="4.9166666666666664E-2"/>
    <n v="4.5833333333333337E-2"/>
    <n v="1.5549999999999999"/>
    <n v="-5.6843418860808015E-14"/>
    <n v="22"/>
    <s v="BASE DE DATOS"/>
  </r>
  <r>
    <s v="19"/>
    <x v="4"/>
    <s v="ELSE"/>
    <s v="33008600"/>
    <s v="33008600"/>
    <s v="HI"/>
    <s v="Grupo 2"/>
    <s v="S"/>
    <n v="0.59"/>
    <n v="0.52"/>
    <n v="85.406000000000006"/>
    <n v="324.54199999999997"/>
    <n v="409.94799999999998"/>
    <n v="0"/>
    <n v="744"/>
    <n v="0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409.94799999999998"/>
    <n v="0.40994799999999998"/>
    <m/>
    <n v="4.9166666666666664E-2"/>
    <n v="4.3333333333333335E-2"/>
    <n v="1.5549999999999999"/>
    <n v="0"/>
    <n v="22"/>
    <s v="BASE DE DATOS"/>
  </r>
  <r>
    <s v="19"/>
    <x v="4"/>
    <s v="ELSE"/>
    <s v="33008600"/>
    <s v="33008600"/>
    <s v="HI"/>
    <s v="Grupo 3"/>
    <s v="S"/>
    <n v="0.44"/>
    <n v="0.4"/>
    <n v="63.424999999999997"/>
    <n v="241.01400000000001"/>
    <n v="304.43900000000002"/>
    <n v="0"/>
    <n v="741.25"/>
    <n v="2.75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04.43900000000002"/>
    <n v="0.30443900000000002"/>
    <m/>
    <n v="3.6666666666666667E-2"/>
    <n v="3.3333333333333333E-2"/>
    <n v="1.5549999999999999"/>
    <n v="0"/>
    <n v="22"/>
    <s v="BASE DE DATOS"/>
  </r>
  <r>
    <s v="19"/>
    <x v="4"/>
    <s v="ELSE"/>
    <s v="33009600"/>
    <s v="33009600"/>
    <s v="HI"/>
    <s v="Francis I"/>
    <s v="S"/>
    <n v="0.2"/>
    <n v="0.2"/>
    <n v="27.634"/>
    <n v="105.00700000000001"/>
    <n v="132.64099999999999"/>
    <n v="0"/>
    <n v="727.5"/>
    <n v="16.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2.64099999999999"/>
    <n v="0.13264099999999998"/>
    <m/>
    <n v="1.6666666666666666E-2"/>
    <n v="1.6666666666666666E-2"/>
    <n v="0.38200000000000001"/>
    <n v="2.8421709430404007E-14"/>
    <n v="22"/>
    <s v="BASE DE DATOS"/>
  </r>
  <r>
    <s v="19"/>
    <x v="4"/>
    <s v="ELSE"/>
    <s v="33009600"/>
    <s v="33009600"/>
    <s v="HI"/>
    <s v="Francis II"/>
    <s v="S"/>
    <n v="0.2"/>
    <n v="0.2"/>
    <n v="27.687000000000001"/>
    <n v="105.211"/>
    <n v="132.898"/>
    <n v="0"/>
    <n v="733"/>
    <n v="11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2.898"/>
    <n v="0.13289799999999999"/>
    <m/>
    <n v="1.6666666666666666E-2"/>
    <n v="1.6666666666666666E-2"/>
    <n v="0.38200000000000001"/>
    <n v="0"/>
    <n v="22"/>
    <s v="BASE DE DATOS"/>
  </r>
  <r>
    <s v="19"/>
    <x v="4"/>
    <s v="ELSE"/>
    <s v="33010600"/>
    <s v="33010600"/>
    <s v="HI"/>
    <s v="Pelton"/>
    <s v="S"/>
    <n v="1.6"/>
    <n v="1.5"/>
    <n v="89.828000000000003"/>
    <n v="341.34500000000003"/>
    <n v="431.173"/>
    <n v="0"/>
    <n v="725.75"/>
    <n v="18.25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31.173"/>
    <n v="0.43117300000000003"/>
    <m/>
    <n v="0.13333333333333333"/>
    <n v="0.125"/>
    <n v="3.05"/>
    <n v="0"/>
    <n v="22"/>
    <s v="BASE DE DATOS"/>
  </r>
  <r>
    <s v="19"/>
    <x v="4"/>
    <s v="ELSE"/>
    <s v="33010600"/>
    <s v="33010600"/>
    <s v="HI"/>
    <s v="Pelton 2"/>
    <s v="S"/>
    <n v="1.6"/>
    <n v="1.5"/>
    <n v="211.691"/>
    <n v="804.42499999999995"/>
    <n v="1016.116"/>
    <n v="0"/>
    <n v="726.25"/>
    <n v="17.75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1016.116"/>
    <n v="1.016116"/>
    <m/>
    <n v="0.13333333333333333"/>
    <n v="0.125"/>
    <n v="3.05"/>
    <n v="0"/>
    <n v="22"/>
    <s v="BASE DE DATOS"/>
  </r>
  <r>
    <s v="19"/>
    <x v="4"/>
    <s v="ELSE"/>
    <s v="51016902"/>
    <s v="51016902"/>
    <s v="HI"/>
    <s v="Francis I"/>
    <s v="S"/>
    <n v="0.11"/>
    <n v="0.1"/>
    <n v="13.685"/>
    <n v="52.002000000000002"/>
    <n v="65.686999999999998"/>
    <n v="0"/>
    <n v="743.25"/>
    <n v="0.75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65.686999999999998"/>
    <n v="6.5686999999999995E-2"/>
    <m/>
    <n v="9.1666666666666667E-3"/>
    <n v="8.3333333333333332E-3"/>
    <n v="0.22"/>
    <n v="0"/>
    <n v="22"/>
    <s v="BASE DE DATOS"/>
  </r>
  <r>
    <s v="19"/>
    <x v="4"/>
    <s v="ELSE"/>
    <s v="51016902"/>
    <s v="51016902"/>
    <s v="HI"/>
    <s v="Francis II"/>
    <s v="S"/>
    <n v="0.12"/>
    <n v="0.1"/>
    <n v="17.893000000000001"/>
    <n v="67.992999999999995"/>
    <n v="85.885999999999996"/>
    <n v="0"/>
    <n v="743.25"/>
    <n v="0.7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85.885999999999996"/>
    <n v="8.588599999999999E-2"/>
    <m/>
    <n v="0.01"/>
    <n v="8.3333333333333332E-3"/>
    <n v="0.22"/>
    <n v="0"/>
    <n v="22"/>
    <s v="BASE DE DATOS"/>
  </r>
  <r>
    <s v="19"/>
    <x v="4"/>
    <s v="ELSE"/>
    <s v="00400000"/>
    <s v="00400000"/>
    <s v="HI"/>
    <s v="Grupo 1"/>
    <s v="S"/>
    <n v="0.31"/>
    <n v="0.28999999999999998"/>
    <n v="38.411000000000001"/>
    <n v="145.96299999999999"/>
    <n v="184.374"/>
    <n v="0"/>
    <n v="730.75"/>
    <n v="13.2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84.374"/>
    <n v="0.18437399999999998"/>
    <m/>
    <n v="2.5833333333333333E-2"/>
    <n v="2.4166666666666666E-2"/>
    <n v="1.1599999999999999"/>
    <n v="0"/>
    <n v="22"/>
    <s v="BASE DE DATOS"/>
  </r>
  <r>
    <s v="19"/>
    <x v="4"/>
    <s v="ELSE"/>
    <s v="00400000"/>
    <s v="00400000"/>
    <s v="HI"/>
    <s v="Grupo 2"/>
    <s v="S"/>
    <n v="0.31"/>
    <n v="0.27"/>
    <n v="32.905999999999999"/>
    <n v="125.044"/>
    <n v="157.94999999999999"/>
    <n v="0"/>
    <n v="730.5"/>
    <n v="13.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57.94999999999999"/>
    <n v="0.15794999999999998"/>
    <m/>
    <n v="2.5833333333333333E-2"/>
    <n v="2.2500000000000003E-2"/>
    <n v="1.1599999999999999"/>
    <n v="0"/>
    <n v="22"/>
    <s v="BASE DE DATOS"/>
  </r>
  <r>
    <s v="19"/>
    <x v="4"/>
    <s v="ELSE"/>
    <s v="00400000"/>
    <s v="00400000"/>
    <s v="HI"/>
    <s v="Grupo 3"/>
    <s v="S"/>
    <n v="0.42"/>
    <n v="0.41"/>
    <n v="61.639000000000003"/>
    <n v="234.22900000000001"/>
    <n v="295.86799999999999"/>
    <n v="0"/>
    <n v="724.5"/>
    <n v="19.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95.86799999999999"/>
    <n v="0.29586800000000002"/>
    <m/>
    <n v="3.4999999999999996E-2"/>
    <n v="3.4166666666666665E-2"/>
    <n v="1.1599999999999999"/>
    <n v="0"/>
    <n v="22"/>
    <s v="BASE DE DATOS"/>
  </r>
  <r>
    <s v="19"/>
    <x v="4"/>
    <s v="ELSE"/>
    <s v="51013098"/>
    <s v="51013098"/>
    <s v="HI"/>
    <s v="Grupo 1"/>
    <s v="S"/>
    <n v="0.5"/>
    <n v="0.5"/>
    <n v="64.655000000000001"/>
    <n v="245.69"/>
    <n v="310.34500000000003"/>
    <n v="0"/>
    <n v="722.75"/>
    <n v="21.2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0.34500000000003"/>
    <n v="0.31034500000000004"/>
    <m/>
    <n v="4.1666666666666664E-2"/>
    <n v="4.1666666666666664E-2"/>
    <n v="1.49"/>
    <n v="0"/>
    <n v="22"/>
    <s v="BASE DE DATOS"/>
  </r>
  <r>
    <s v="19"/>
    <x v="4"/>
    <s v="ELSE"/>
    <s v="51013098"/>
    <s v="51013098"/>
    <s v="HI"/>
    <s v="Grupo 2"/>
    <s v="S"/>
    <n v="0.5"/>
    <n v="0.5"/>
    <n v="69.381"/>
    <n v="263.64600000000002"/>
    <n v="333.02699999999999"/>
    <n v="0"/>
    <n v="706.25"/>
    <n v="37.7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33.02699999999999"/>
    <n v="0.33302699999999996"/>
    <m/>
    <n v="4.1666666666666664E-2"/>
    <n v="4.1666666666666664E-2"/>
    <n v="1.49"/>
    <n v="5.6843418860808015E-14"/>
    <n v="22"/>
    <s v="BASE DE DATOS"/>
  </r>
  <r>
    <s v="19"/>
    <x v="4"/>
    <s v="ELSE"/>
    <s v="51013098"/>
    <s v="51013098"/>
    <s v="HI"/>
    <s v="Grupo 3"/>
    <s v="S"/>
    <n v="0.5"/>
    <n v="0.4"/>
    <n v="18.332000000000001"/>
    <n v="69.662000000000006"/>
    <n v="87.994"/>
    <n v="0"/>
    <n v="450.25"/>
    <n v="293.7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87.994"/>
    <n v="8.7994000000000003E-2"/>
    <m/>
    <n v="4.1666666666666664E-2"/>
    <n v="3.3333333333333333E-2"/>
    <n v="1.49"/>
    <n v="0"/>
    <n v="22"/>
    <s v="BASE DE DATOS"/>
  </r>
  <r>
    <s v="19"/>
    <x v="5"/>
    <s v="ELSE"/>
    <s v="33006600"/>
    <s v="33006600"/>
    <s v="HI"/>
    <s v="Grupo 1"/>
    <s v="S"/>
    <n v="0.16"/>
    <n v="0.14000000000000001"/>
    <n v="18.474"/>
    <n v="70.2"/>
    <n v="88.674000000000007"/>
    <n v="32.75"/>
    <n v="687.25"/>
    <n v="0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88.674000000000007"/>
    <n v="8.8674000000000003E-2"/>
    <m/>
    <n v="1.3333333333333334E-2"/>
    <n v="1.1666666666666667E-2"/>
    <n v="0.63100000000000001"/>
    <n v="0"/>
    <n v="22"/>
    <s v="BASE DE DATOS"/>
  </r>
  <r>
    <s v="19"/>
    <x v="5"/>
    <s v="ELSE"/>
    <s v="33006600"/>
    <s v="33006600"/>
    <s v="HI"/>
    <s v="Grupo 2"/>
    <s v="S"/>
    <n v="0.42"/>
    <n v="0.41"/>
    <n v="55.555"/>
    <n v="211.11"/>
    <n v="266.66500000000002"/>
    <n v="36.75"/>
    <n v="683.25"/>
    <n v="0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66.66500000000002"/>
    <n v="0.26666500000000004"/>
    <m/>
    <n v="3.4999999999999996E-2"/>
    <n v="3.4166666666666665E-2"/>
    <n v="0.63100000000000001"/>
    <n v="0"/>
    <n v="22"/>
    <s v="BASE DE DATOS"/>
  </r>
  <r>
    <s v="19"/>
    <x v="5"/>
    <s v="ELSE"/>
    <s v="33007600"/>
    <s v="33007600"/>
    <s v="HI"/>
    <s v="Grupo 1"/>
    <s v="S"/>
    <n v="0.97"/>
    <n v="0.95"/>
    <n v="112.128"/>
    <n v="426.08699999999999"/>
    <n v="538.21500000000003"/>
    <n v="10.42"/>
    <n v="668.25"/>
    <n v="41.33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538.21500000000003"/>
    <n v="0.538215"/>
    <m/>
    <n v="8.0833333333333326E-2"/>
    <n v="7.9166666666666663E-2"/>
    <n v="1.92"/>
    <n v="0"/>
    <n v="22"/>
    <s v="BASE DE DATOS"/>
  </r>
  <r>
    <s v="19"/>
    <x v="5"/>
    <s v="ELSE"/>
    <s v="33007600"/>
    <s v="33007600"/>
    <s v="HI"/>
    <s v="Grupo 2"/>
    <s v="S"/>
    <n v="0.97"/>
    <n v="0.95"/>
    <n v="35.177"/>
    <n v="133.673"/>
    <n v="168.85"/>
    <n v="20.25"/>
    <n v="114.5"/>
    <n v="585.2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168.85"/>
    <n v="0.16885"/>
    <m/>
    <n v="8.0833333333333326E-2"/>
    <n v="7.9166666666666663E-2"/>
    <n v="1.92"/>
    <n v="0"/>
    <n v="22"/>
    <s v="BASE DE DATOS"/>
  </r>
  <r>
    <s v="19"/>
    <x v="5"/>
    <s v="ELSE"/>
    <s v="33008600"/>
    <s v="33008600"/>
    <s v="HI"/>
    <s v="Grupo 1"/>
    <s v="S"/>
    <n v="0.59"/>
    <n v="0.55000000000000004"/>
    <n v="60.945"/>
    <n v="231.589"/>
    <n v="292.53399999999999"/>
    <n v="190"/>
    <n v="530"/>
    <n v="0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92.53399999999999"/>
    <n v="0.29253400000000002"/>
    <m/>
    <n v="4.9166666666666664E-2"/>
    <n v="4.5833333333333337E-2"/>
    <n v="1.5549999999999999"/>
    <n v="0"/>
    <n v="22"/>
    <s v="BASE DE DATOS"/>
  </r>
  <r>
    <s v="19"/>
    <x v="5"/>
    <s v="ELSE"/>
    <s v="33008600"/>
    <s v="33008600"/>
    <s v="HI"/>
    <s v="Grupo 2"/>
    <s v="S"/>
    <n v="0.59"/>
    <n v="0.52"/>
    <n v="60.11"/>
    <n v="228.41900000000001"/>
    <n v="288.529"/>
    <n v="190"/>
    <n v="530"/>
    <n v="0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88.529"/>
    <n v="0.28852899999999998"/>
    <m/>
    <n v="4.9166666666666664E-2"/>
    <n v="4.3333333333333335E-2"/>
    <n v="1.5549999999999999"/>
    <n v="0"/>
    <n v="22"/>
    <s v="BASE DE DATOS"/>
  </r>
  <r>
    <s v="19"/>
    <x v="5"/>
    <s v="ELSE"/>
    <s v="33008600"/>
    <s v="33008600"/>
    <s v="HI"/>
    <s v="Grupo 3"/>
    <s v="S"/>
    <n v="0.44"/>
    <n v="0.4"/>
    <n v="44.093000000000004"/>
    <n v="167.55199999999999"/>
    <n v="211.64500000000001"/>
    <n v="200.75"/>
    <n v="519.25"/>
    <n v="0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11.64500000000001"/>
    <n v="0.211645"/>
    <m/>
    <n v="3.6666666666666667E-2"/>
    <n v="3.3333333333333333E-2"/>
    <n v="1.5549999999999999"/>
    <n v="-2.8421709430404007E-14"/>
    <n v="22"/>
    <s v="BASE DE DATOS"/>
  </r>
  <r>
    <s v="19"/>
    <x v="5"/>
    <s v="ELSE"/>
    <s v="33009600"/>
    <s v="33009600"/>
    <s v="HI"/>
    <s v="Francis I"/>
    <s v="S"/>
    <n v="0.2"/>
    <n v="0.2"/>
    <n v="27.312999999999999"/>
    <n v="103.788"/>
    <n v="131.101"/>
    <n v="0"/>
    <n v="720"/>
    <n v="0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1.101"/>
    <n v="0.131101"/>
    <m/>
    <n v="1.6666666666666666E-2"/>
    <n v="1.6666666666666666E-2"/>
    <n v="0.38200000000000001"/>
    <n v="0"/>
    <n v="22"/>
    <s v="BASE DE DATOS"/>
  </r>
  <r>
    <s v="19"/>
    <x v="5"/>
    <s v="ELSE"/>
    <s v="33009600"/>
    <s v="33009600"/>
    <s v="HI"/>
    <s v="Francis II"/>
    <s v="S"/>
    <n v="0.2"/>
    <n v="0.2"/>
    <n v="27.102"/>
    <n v="102.98699999999999"/>
    <n v="130.089"/>
    <n v="0"/>
    <n v="720"/>
    <n v="0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0.089"/>
    <n v="0.13008900000000001"/>
    <m/>
    <n v="1.6666666666666666E-2"/>
    <n v="1.6666666666666666E-2"/>
    <n v="0.38200000000000001"/>
    <n v="0"/>
    <n v="22"/>
    <s v="BASE DE DATOS"/>
  </r>
  <r>
    <s v="19"/>
    <x v="5"/>
    <s v="ELSE"/>
    <s v="33010600"/>
    <s v="33010600"/>
    <s v="HI"/>
    <s v="Pelton"/>
    <s v="S"/>
    <n v="1.6"/>
    <n v="1.5"/>
    <n v="48.996000000000002"/>
    <n v="186.18299999999999"/>
    <n v="235.179"/>
    <n v="282.75"/>
    <n v="434.25"/>
    <n v="3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235.179"/>
    <n v="0.235179"/>
    <m/>
    <n v="0.13333333333333333"/>
    <n v="0.125"/>
    <n v="3.05"/>
    <n v="0"/>
    <n v="22"/>
    <s v="BASE DE DATOS"/>
  </r>
  <r>
    <s v="19"/>
    <x v="5"/>
    <s v="ELSE"/>
    <s v="33010600"/>
    <s v="33010600"/>
    <s v="HI"/>
    <s v="Pelton 2"/>
    <s v="S"/>
    <n v="1.6"/>
    <n v="1.5"/>
    <n v="91.712999999999994"/>
    <n v="348.50799999999998"/>
    <n v="440.221"/>
    <n v="282"/>
    <n v="437"/>
    <n v="1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40.221"/>
    <n v="0.44022100000000003"/>
    <m/>
    <n v="0.13333333333333333"/>
    <n v="0.125"/>
    <n v="3.05"/>
    <n v="0"/>
    <n v="22"/>
    <s v="BASE DE DATOS"/>
  </r>
  <r>
    <s v="19"/>
    <x v="5"/>
    <s v="ELSE"/>
    <s v="51016902"/>
    <s v="51016902"/>
    <s v="HI"/>
    <s v="Francis I"/>
    <s v="S"/>
    <n v="0.11"/>
    <n v="0.1"/>
    <n v="8.8930000000000007"/>
    <n v="33.793999999999997"/>
    <n v="42.686999999999998"/>
    <n v="0"/>
    <n v="550.5"/>
    <n v="169.5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42.686999999999998"/>
    <n v="4.2686999999999996E-2"/>
    <m/>
    <n v="9.1666666666666667E-3"/>
    <n v="8.3333333333333332E-3"/>
    <n v="0.22"/>
    <n v="0"/>
    <n v="22"/>
    <s v="BASE DE DATOS"/>
  </r>
  <r>
    <s v="19"/>
    <x v="5"/>
    <s v="ELSE"/>
    <s v="51016902"/>
    <s v="51016902"/>
    <s v="HI"/>
    <s v="Francis II"/>
    <s v="S"/>
    <n v="0.12"/>
    <n v="0.1"/>
    <n v="15.108000000000001"/>
    <n v="57.408999999999999"/>
    <n v="72.516999999999996"/>
    <n v="0"/>
    <n v="703.75"/>
    <n v="16.2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72.516999999999996"/>
    <n v="7.2516999999999998E-2"/>
    <m/>
    <n v="0.01"/>
    <n v="8.3333333333333332E-3"/>
    <n v="0.22"/>
    <n v="0"/>
    <n v="22"/>
    <s v="BASE DE DATOS"/>
  </r>
  <r>
    <s v="19"/>
    <x v="5"/>
    <s v="ELSE"/>
    <s v="00400000"/>
    <s v="00400000"/>
    <s v="HI"/>
    <s v="Grupo 1"/>
    <s v="S"/>
    <n v="0.31"/>
    <n v="0.28999999999999998"/>
    <n v="40.167999999999999"/>
    <n v="152.63900000000001"/>
    <n v="192.80699999999999"/>
    <n v="0"/>
    <n v="718.25"/>
    <n v="1.7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92.80699999999999"/>
    <n v="0.19280699999999998"/>
    <m/>
    <n v="2.5833333333333333E-2"/>
    <n v="2.4166666666666666E-2"/>
    <n v="1.1599999999999999"/>
    <n v="2.8421709430404007E-14"/>
    <n v="22"/>
    <s v="BASE DE DATOS"/>
  </r>
  <r>
    <s v="19"/>
    <x v="5"/>
    <s v="ELSE"/>
    <s v="00400000"/>
    <s v="00400000"/>
    <s v="HI"/>
    <s v="Grupo 2"/>
    <s v="S"/>
    <n v="0.31"/>
    <n v="0.27"/>
    <n v="36.786000000000001"/>
    <n v="139.78800000000001"/>
    <n v="176.57400000000001"/>
    <n v="0"/>
    <n v="718.75"/>
    <n v="1.2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6.57400000000001"/>
    <n v="0.17657400000000001"/>
    <m/>
    <n v="2.5833333333333333E-2"/>
    <n v="2.2500000000000003E-2"/>
    <n v="1.1599999999999999"/>
    <n v="0"/>
    <n v="22"/>
    <s v="BASE DE DATOS"/>
  </r>
  <r>
    <s v="19"/>
    <x v="5"/>
    <s v="ELSE"/>
    <s v="00400000"/>
    <s v="00400000"/>
    <s v="HI"/>
    <s v="Grupo 3"/>
    <s v="S"/>
    <n v="0.42"/>
    <n v="0.41"/>
    <n v="49.904000000000003"/>
    <n v="189.637"/>
    <n v="239.541"/>
    <n v="122.75"/>
    <n v="595.5"/>
    <n v="1.7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39.541"/>
    <n v="0.239541"/>
    <m/>
    <n v="3.4999999999999996E-2"/>
    <n v="3.4166666666666665E-2"/>
    <n v="1.1599999999999999"/>
    <n v="0"/>
    <n v="22"/>
    <s v="BASE DE DATOS"/>
  </r>
  <r>
    <s v="19"/>
    <x v="5"/>
    <s v="ELSE"/>
    <s v="51013098"/>
    <s v="51013098"/>
    <s v="HI"/>
    <s v="Grupo 1"/>
    <s v="S"/>
    <n v="0.5"/>
    <n v="0.5"/>
    <n v="64.816999999999993"/>
    <n v="246.30600000000001"/>
    <n v="311.12299999999999"/>
    <n v="13.25"/>
    <n v="706.75"/>
    <n v="0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1.12299999999999"/>
    <n v="0.31112299999999998"/>
    <m/>
    <n v="4.1666666666666664E-2"/>
    <n v="4.1666666666666664E-2"/>
    <n v="1.49"/>
    <n v="0"/>
    <n v="22"/>
    <s v="BASE DE DATOS"/>
  </r>
  <r>
    <s v="19"/>
    <x v="5"/>
    <s v="ELSE"/>
    <s v="51013098"/>
    <s v="51013098"/>
    <s v="HI"/>
    <s v="Grupo 2"/>
    <s v="S"/>
    <n v="0.5"/>
    <n v="0.5"/>
    <n v="68.647000000000006"/>
    <n v="260.86"/>
    <n v="329.50700000000001"/>
    <n v="9"/>
    <n v="711"/>
    <n v="0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29.50700000000001"/>
    <n v="0.32950699999999999"/>
    <m/>
    <n v="4.1666666666666664E-2"/>
    <n v="4.1666666666666664E-2"/>
    <n v="1.49"/>
    <n v="0"/>
    <n v="22"/>
    <s v="BASE DE DATOS"/>
  </r>
  <r>
    <s v="19"/>
    <x v="5"/>
    <s v="ELSE"/>
    <s v="51013098"/>
    <s v="51013098"/>
    <s v="HI"/>
    <s v="Grupo 3"/>
    <s v="S"/>
    <n v="0.5"/>
    <n v="0.4"/>
    <n v="49.456000000000003"/>
    <n v="187.934"/>
    <n v="237.39"/>
    <n v="10.75"/>
    <n v="709.25"/>
    <n v="0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37.39"/>
    <n v="0.23738999999999999"/>
    <m/>
    <n v="4.1666666666666664E-2"/>
    <n v="3.3333333333333333E-2"/>
    <n v="1.49"/>
    <n v="0"/>
    <n v="22"/>
    <s v="BASE DE DATOS"/>
  </r>
  <r>
    <s v="19"/>
    <x v="6"/>
    <s v="ELSE"/>
    <s v="33008600"/>
    <s v="33008600"/>
    <s v="HI"/>
    <s v="Grupo 3"/>
    <s v="S"/>
    <n v="0.44"/>
    <n v="0.4"/>
    <n v="61.064"/>
    <n v="232.042"/>
    <n v="293.10599999999999"/>
    <n v="18"/>
    <n v="719.25"/>
    <n v="6.75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93.10599999999999"/>
    <n v="0.29310599999999998"/>
    <m/>
    <n v="3.6666666666666667E-2"/>
    <n v="3.3333333333333333E-2"/>
    <n v="1.5549999999999999"/>
    <n v="0"/>
    <n v="22"/>
    <s v="BASE DE DATOS"/>
  </r>
  <r>
    <s v="19"/>
    <x v="6"/>
    <s v="ELSE"/>
    <s v="33009600"/>
    <s v="33009600"/>
    <s v="HI"/>
    <s v="Francis I"/>
    <s v="S"/>
    <n v="0.2"/>
    <n v="0.2"/>
    <n v="28.152999999999999"/>
    <n v="106.983"/>
    <n v="135.136"/>
    <n v="0"/>
    <n v="742.75"/>
    <n v="1.2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5.136"/>
    <n v="0.13513600000000001"/>
    <m/>
    <n v="1.6666666666666666E-2"/>
    <n v="1.6666666666666666E-2"/>
    <n v="0.38200000000000001"/>
    <n v="0"/>
    <n v="22"/>
    <s v="BASE DE DATOS"/>
  </r>
  <r>
    <s v="19"/>
    <x v="6"/>
    <s v="ELSE"/>
    <s v="33009600"/>
    <s v="33009600"/>
    <s v="HI"/>
    <s v="Francis II"/>
    <s v="S"/>
    <n v="0.2"/>
    <n v="0.2"/>
    <n v="28.172000000000001"/>
    <n v="107.053"/>
    <n v="135.22499999999999"/>
    <n v="0"/>
    <n v="742.75"/>
    <n v="1.25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5.22499999999999"/>
    <n v="0.13522499999999998"/>
    <m/>
    <n v="1.6666666666666666E-2"/>
    <n v="1.6666666666666666E-2"/>
    <n v="0.38200000000000001"/>
    <n v="0"/>
    <n v="22"/>
    <s v="BASE DE DATOS"/>
  </r>
  <r>
    <s v="19"/>
    <x v="6"/>
    <s v="ELSE"/>
    <s v="33010600"/>
    <s v="33010600"/>
    <s v="HI"/>
    <s v="Pelton"/>
    <s v="S"/>
    <n v="1.6"/>
    <n v="1.5"/>
    <n v="8.7780000000000005"/>
    <n v="33.356999999999999"/>
    <n v="42.134999999999998"/>
    <n v="0"/>
    <n v="55.25"/>
    <n v="688.75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2.134999999999998"/>
    <n v="4.2134999999999999E-2"/>
    <m/>
    <n v="0.13333333333333333"/>
    <n v="0.125"/>
    <n v="3.05"/>
    <n v="0"/>
    <n v="22"/>
    <s v="BASE DE DATOS"/>
  </r>
  <r>
    <s v="19"/>
    <x v="6"/>
    <s v="ELSE"/>
    <s v="33010600"/>
    <s v="33010600"/>
    <s v="HI"/>
    <s v="Pelton 2"/>
    <s v="S"/>
    <n v="1.6"/>
    <n v="1.5"/>
    <n v="96.695999999999998"/>
    <n v="367.44600000000003"/>
    <n v="464.142"/>
    <n v="240"/>
    <n v="498.25"/>
    <n v="5.75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64.142"/>
    <n v="0.464142"/>
    <m/>
    <n v="0.13333333333333333"/>
    <n v="0.125"/>
    <n v="3.05"/>
    <n v="5.6843418860808015E-14"/>
    <n v="22"/>
    <s v="BASE DE DATOS"/>
  </r>
  <r>
    <s v="19"/>
    <x v="6"/>
    <s v="ELSE"/>
    <s v="51016902"/>
    <s v="51016902"/>
    <s v="HI"/>
    <s v="Francis I"/>
    <s v="S"/>
    <n v="0.11"/>
    <n v="0.1"/>
    <n v="3.4000000000000002E-2"/>
    <n v="0.13"/>
    <n v="0.16400000000000001"/>
    <n v="0"/>
    <n v="3"/>
    <n v="741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.16400000000000001"/>
    <n v="1.64E-4"/>
    <m/>
    <n v="9.1666666666666667E-3"/>
    <n v="8.3333333333333332E-3"/>
    <n v="0.22"/>
    <n v="0"/>
    <n v="22"/>
    <s v="BASE DE DATOS"/>
  </r>
  <r>
    <s v="19"/>
    <x v="6"/>
    <s v="ELSE"/>
    <s v="51016902"/>
    <s v="51016902"/>
    <s v="HI"/>
    <s v="Francis II"/>
    <s v="S"/>
    <n v="0.12"/>
    <n v="0.1"/>
    <n v="17.71"/>
    <n v="67.299000000000007"/>
    <n v="85.009"/>
    <n v="0"/>
    <n v="741.5"/>
    <n v="2.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85.009"/>
    <n v="8.5009000000000001E-2"/>
    <m/>
    <n v="0.01"/>
    <n v="8.3333333333333332E-3"/>
    <n v="0.22"/>
    <n v="1.4210854715202004E-14"/>
    <n v="22"/>
    <s v="BASE DE DATOS"/>
  </r>
  <r>
    <s v="19"/>
    <x v="6"/>
    <s v="ELSE"/>
    <s v="00400000"/>
    <s v="00400000"/>
    <s v="HI"/>
    <s v="Grupo 1"/>
    <s v="S"/>
    <n v="0.31"/>
    <n v="0.28999999999999998"/>
    <n v="38.564999999999998"/>
    <n v="146.547"/>
    <n v="185.11199999999999"/>
    <n v="24.5"/>
    <n v="715"/>
    <n v="4.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85.11199999999999"/>
    <n v="0.185112"/>
    <m/>
    <n v="2.5833333333333333E-2"/>
    <n v="2.4166666666666666E-2"/>
    <n v="1.1599999999999999"/>
    <n v="0"/>
    <n v="22"/>
    <s v="BASE DE DATOS"/>
  </r>
  <r>
    <s v="19"/>
    <x v="6"/>
    <s v="ELSE"/>
    <s v="00400000"/>
    <s v="00400000"/>
    <s v="HI"/>
    <s v="Grupo 2"/>
    <s v="S"/>
    <n v="0.31"/>
    <n v="0.27"/>
    <n v="35.545000000000002"/>
    <n v="135.06899999999999"/>
    <n v="170.614"/>
    <n v="24.5"/>
    <n v="713.75"/>
    <n v="5.7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0.614"/>
    <n v="0.17061400000000002"/>
    <m/>
    <n v="2.5833333333333333E-2"/>
    <n v="2.2500000000000003E-2"/>
    <n v="1.1599999999999999"/>
    <n v="-2.8421709430404007E-14"/>
    <n v="22"/>
    <s v="BASE DE DATOS"/>
  </r>
  <r>
    <s v="19"/>
    <x v="6"/>
    <s v="ELSE"/>
    <s v="00400000"/>
    <s v="00400000"/>
    <s v="HI"/>
    <s v="Grupo 3"/>
    <s v="S"/>
    <n v="0.42"/>
    <n v="0.41"/>
    <n v="59.284999999999997"/>
    <n v="225.28100000000001"/>
    <n v="284.56599999999997"/>
    <n v="39.5"/>
    <n v="698.5"/>
    <n v="6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84.56599999999997"/>
    <n v="0.28456599999999999"/>
    <m/>
    <n v="3.4999999999999996E-2"/>
    <n v="3.4166666666666665E-2"/>
    <n v="1.1599999999999999"/>
    <n v="5.6843418860808015E-14"/>
    <n v="22"/>
    <s v="BASE DE DATOS"/>
  </r>
  <r>
    <s v="19"/>
    <x v="6"/>
    <s v="ELSE"/>
    <s v="51013098"/>
    <s v="51013098"/>
    <s v="HI"/>
    <s v="Grupo 1"/>
    <s v="S"/>
    <n v="0.5"/>
    <n v="0.5"/>
    <n v="71.653999999999996"/>
    <n v="272.28699999999998"/>
    <n v="343.94099999999997"/>
    <n v="4.5"/>
    <n v="733.75"/>
    <n v="5.7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43.94099999999997"/>
    <n v="0.343941"/>
    <m/>
    <n v="4.1666666666666664E-2"/>
    <n v="4.1666666666666664E-2"/>
    <n v="1.49"/>
    <n v="0"/>
    <n v="22"/>
    <s v="BASE DE DATOS"/>
  </r>
  <r>
    <s v="19"/>
    <x v="6"/>
    <s v="ELSE"/>
    <s v="51013098"/>
    <s v="51013098"/>
    <s v="HI"/>
    <s v="Grupo 2"/>
    <s v="S"/>
    <n v="0.5"/>
    <n v="0.5"/>
    <n v="72.835999999999999"/>
    <n v="276.77600000000001"/>
    <n v="349.61200000000002"/>
    <n v="4.5"/>
    <n v="735.75"/>
    <n v="3.7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49.61200000000002"/>
    <n v="0.34961200000000003"/>
    <m/>
    <n v="4.1666666666666664E-2"/>
    <n v="4.1666666666666664E-2"/>
    <n v="1.49"/>
    <n v="0"/>
    <n v="22"/>
    <s v="BASE DE DATOS"/>
  </r>
  <r>
    <s v="19"/>
    <x v="6"/>
    <s v="ELSE"/>
    <s v="51013098"/>
    <s v="51013098"/>
    <s v="HI"/>
    <s v="Grupo 3"/>
    <s v="S"/>
    <n v="0.5"/>
    <n v="0.4"/>
    <n v="6.6180000000000003"/>
    <n v="25.148"/>
    <n v="31.765999999999998"/>
    <n v="0"/>
    <n v="128.5"/>
    <n v="615.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.765999999999998"/>
    <n v="3.1765999999999996E-2"/>
    <m/>
    <n v="4.1666666666666664E-2"/>
    <n v="3.3333333333333333E-2"/>
    <n v="1.49"/>
    <n v="0"/>
    <n v="22"/>
    <s v="BASE DE DATOS"/>
  </r>
  <r>
    <s v="19"/>
    <x v="6"/>
    <s v="ELSE"/>
    <s v="33006600"/>
    <s v="33006600"/>
    <s v="HI"/>
    <s v="Grupo 1"/>
    <s v="S"/>
    <n v="0.16"/>
    <n v="0.13"/>
    <n v="19.818000000000001"/>
    <n v="75.307000000000002"/>
    <n v="95.125"/>
    <n v="7.5"/>
    <n v="733"/>
    <n v="3.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95.125"/>
    <n v="9.5125000000000001E-2"/>
    <m/>
    <n v="1.3333333333333334E-2"/>
    <n v="1.1666666666666667E-2"/>
    <n v="0.63100000000000001"/>
    <n v="0"/>
    <n v="22"/>
    <s v="BASE DE DATOS"/>
  </r>
  <r>
    <s v="19"/>
    <x v="6"/>
    <s v="ELSE"/>
    <s v="33006600"/>
    <s v="33006600"/>
    <s v="HI"/>
    <s v="Grupo 2"/>
    <s v="S"/>
    <n v="0.42"/>
    <n v="0.41"/>
    <n v="51.36"/>
    <n v="195.16800000000001"/>
    <n v="246.52799999999999"/>
    <n v="7.5"/>
    <n v="730.75"/>
    <n v="5.7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46.52799999999999"/>
    <n v="0.246528"/>
    <m/>
    <n v="3.4999999999999996E-2"/>
    <n v="3.4166666666666665E-2"/>
    <n v="0.63100000000000001"/>
    <n v="2.8421709430404007E-14"/>
    <n v="22"/>
    <s v="BASE DE DATOS"/>
  </r>
  <r>
    <s v="19"/>
    <x v="6"/>
    <s v="ELSE"/>
    <s v="33007600"/>
    <s v="33007600"/>
    <s v="HI"/>
    <s v="Grupo 1"/>
    <s v="S"/>
    <n v="0.97"/>
    <n v="0.95"/>
    <n v="125.937"/>
    <n v="478.56099999999998"/>
    <n v="604.49800000000005"/>
    <n v="0"/>
    <n v="731.5"/>
    <n v="12.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04.49800000000005"/>
    <n v="0.60449800000000009"/>
    <m/>
    <n v="8.0833333333333326E-2"/>
    <n v="7.9166666666666663E-2"/>
    <n v="1.92"/>
    <n v="-1.1368683772161603E-13"/>
    <n v="22"/>
    <s v="BASE DE DATOS"/>
  </r>
  <r>
    <s v="19"/>
    <x v="6"/>
    <s v="ELSE"/>
    <s v="33007600"/>
    <s v="33007600"/>
    <s v="HI"/>
    <s v="Grupo 2"/>
    <s v="S"/>
    <n v="0.97"/>
    <n v="0.95"/>
    <n v="28.765999999999998"/>
    <n v="109.31"/>
    <n v="138.07599999999999"/>
    <n v="0"/>
    <n v="175.5"/>
    <n v="568.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138.07599999999999"/>
    <n v="0.138076"/>
    <m/>
    <n v="8.0833333333333326E-2"/>
    <n v="7.9166666666666663E-2"/>
    <n v="1.92"/>
    <n v="0"/>
    <n v="22"/>
    <s v="BASE DE DATOS"/>
  </r>
  <r>
    <s v="19"/>
    <x v="6"/>
    <s v="ELSE"/>
    <s v="33008600"/>
    <s v="33008600"/>
    <s v="HI"/>
    <s v="Grupo 1"/>
    <s v="S"/>
    <n v="0.59"/>
    <n v="0.55000000000000004"/>
    <n v="83.122"/>
    <n v="315.86500000000001"/>
    <n v="398.98700000000002"/>
    <n v="18"/>
    <n v="719.75"/>
    <n v="6.2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98.98700000000002"/>
    <n v="0.39898700000000004"/>
    <m/>
    <n v="4.9166666666666664E-2"/>
    <n v="4.5833333333333337E-2"/>
    <n v="1.5549999999999999"/>
    <n v="0"/>
    <n v="22"/>
    <s v="BASE DE DATOS"/>
  </r>
  <r>
    <s v="19"/>
    <x v="6"/>
    <s v="ELSE"/>
    <s v="33008600"/>
    <s v="33008600"/>
    <s v="HI"/>
    <s v="Grupo 2"/>
    <s v="S"/>
    <n v="0.59"/>
    <n v="0.52"/>
    <n v="73.739000000000004"/>
    <n v="280.20999999999998"/>
    <n v="353.94900000000001"/>
    <n v="80.25"/>
    <n v="657.75"/>
    <n v="6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53.94900000000001"/>
    <n v="0.35394900000000001"/>
    <m/>
    <n v="4.9166666666666664E-2"/>
    <n v="4.3333333333333335E-2"/>
    <n v="1.5549999999999999"/>
    <n v="-5.6843418860808015E-14"/>
    <n v="22"/>
    <s v="BASE DE DATOS"/>
  </r>
  <r>
    <s v="19"/>
    <x v="7"/>
    <s v="ELSE"/>
    <s v="33006600"/>
    <s v="33006600"/>
    <s v="HI"/>
    <s v="Grupo 1"/>
    <s v="S"/>
    <n v="0.16"/>
    <n v="0.14000000000000001"/>
    <n v="6.4850000000000003"/>
    <n v="24.643000000000001"/>
    <n v="31.128"/>
    <n v="13.25"/>
    <n v="240.25"/>
    <n v="490.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31.128"/>
    <n v="3.1127999999999999E-2"/>
    <m/>
    <n v="1.3333333333333334E-2"/>
    <n v="1.1666666666666667E-2"/>
    <n v="0.63100000000000001"/>
    <n v="0"/>
    <n v="22"/>
    <s v="BASE DE DATOS"/>
  </r>
  <r>
    <s v="19"/>
    <x v="7"/>
    <s v="ELSE"/>
    <s v="33006600"/>
    <s v="33006600"/>
    <s v="HI"/>
    <s v="Grupo 2"/>
    <s v="S"/>
    <n v="0.42"/>
    <n v="0.41"/>
    <n v="45.680999999999997"/>
    <n v="173.589"/>
    <n v="219.27"/>
    <n v="13.25"/>
    <n v="724.75"/>
    <n v="6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19.27"/>
    <n v="0.21927000000000002"/>
    <m/>
    <n v="3.4999999999999996E-2"/>
    <n v="3.4166666666666665E-2"/>
    <n v="0.63100000000000001"/>
    <n v="-2.8421709430404007E-14"/>
    <n v="22"/>
    <s v="BASE DE DATOS"/>
  </r>
  <r>
    <s v="19"/>
    <x v="7"/>
    <s v="ELSE"/>
    <s v="33007600"/>
    <s v="33007600"/>
    <s v="HI"/>
    <s v="Grupo 1"/>
    <s v="S"/>
    <n v="0.97"/>
    <n v="0.95"/>
    <n v="100.986"/>
    <n v="383.74799999999999"/>
    <n v="484.73399999999998"/>
    <n v="0"/>
    <n v="666.75"/>
    <n v="77.2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484.73399999999998"/>
    <n v="0.484734"/>
    <m/>
    <n v="8.0833333333333326E-2"/>
    <n v="7.9166666666666663E-2"/>
    <n v="1.92"/>
    <n v="0"/>
    <n v="22"/>
    <s v="BASE DE DATOS"/>
  </r>
  <r>
    <s v="19"/>
    <x v="7"/>
    <s v="ELSE"/>
    <s v="33007600"/>
    <s v="33007600"/>
    <s v="HI"/>
    <s v="Grupo 2"/>
    <s v="S"/>
    <n v="0.97"/>
    <n v="0.95"/>
    <n v="30.42"/>
    <n v="115.596"/>
    <n v="146.01599999999999"/>
    <n v="0"/>
    <n v="180.25"/>
    <n v="563.7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146.01599999999999"/>
    <n v="0.14601599999999998"/>
    <m/>
    <n v="8.0833333333333326E-2"/>
    <n v="7.9166666666666663E-2"/>
    <n v="1.92"/>
    <n v="2.8421709430404007E-14"/>
    <n v="22"/>
    <s v="BASE DE DATOS"/>
  </r>
  <r>
    <s v="19"/>
    <x v="7"/>
    <s v="ELSE"/>
    <s v="33008600"/>
    <s v="33008600"/>
    <s v="HI"/>
    <s v="Grupo 1"/>
    <s v="S"/>
    <n v="0.59"/>
    <n v="0.55000000000000004"/>
    <n v="79.486000000000004"/>
    <n v="302.04500000000002"/>
    <n v="381.53100000000001"/>
    <n v="30.25"/>
    <n v="713.25"/>
    <n v="0.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81.53100000000001"/>
    <n v="0.38153100000000001"/>
    <m/>
    <n v="4.9166666666666664E-2"/>
    <n v="4.5833333333333337E-2"/>
    <n v="1.5549999999999999"/>
    <n v="0"/>
    <n v="22"/>
    <s v="BASE DE DATOS"/>
  </r>
  <r>
    <s v="19"/>
    <x v="7"/>
    <s v="ELSE"/>
    <s v="33008600"/>
    <s v="33008600"/>
    <s v="HI"/>
    <s v="Grupo 2"/>
    <s v="S"/>
    <n v="0.59"/>
    <n v="0.52"/>
    <n v="67.691999999999993"/>
    <n v="257.22800000000001"/>
    <n v="324.92"/>
    <n v="30.25"/>
    <n v="712.25"/>
    <n v="1.5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24.92"/>
    <n v="0.32492000000000004"/>
    <m/>
    <n v="4.9166666666666664E-2"/>
    <n v="4.3333333333333335E-2"/>
    <n v="1.5549999999999999"/>
    <n v="0"/>
    <n v="22"/>
    <s v="BASE DE DATOS"/>
  </r>
  <r>
    <s v="19"/>
    <x v="7"/>
    <s v="ELSE"/>
    <s v="33008600"/>
    <s v="33008600"/>
    <s v="HI"/>
    <s v="Grupo 3"/>
    <s v="S"/>
    <n v="0.44"/>
    <n v="0.4"/>
    <n v="59.915999999999997"/>
    <n v="227.68199999999999"/>
    <n v="287.59800000000001"/>
    <n v="30.25"/>
    <n v="712.75"/>
    <n v="1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87.59800000000001"/>
    <n v="0.28759800000000002"/>
    <m/>
    <n v="3.6666666666666667E-2"/>
    <n v="3.3333333333333333E-2"/>
    <n v="1.5549999999999999"/>
    <n v="-5.6843418860808015E-14"/>
    <n v="22"/>
    <s v="BASE DE DATOS"/>
  </r>
  <r>
    <s v="19"/>
    <x v="7"/>
    <s v="ELSE"/>
    <s v="33009600"/>
    <s v="33009600"/>
    <s v="HI"/>
    <s v="Francis I"/>
    <s v="S"/>
    <n v="0.2"/>
    <n v="0.2"/>
    <n v="27.712"/>
    <n v="105.304"/>
    <n v="133.01599999999999"/>
    <n v="6"/>
    <n v="737.75"/>
    <n v="0.2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3.01599999999999"/>
    <n v="0.133016"/>
    <m/>
    <n v="1.6666666666666666E-2"/>
    <n v="1.6666666666666666E-2"/>
    <n v="0.38200000000000001"/>
    <n v="0"/>
    <n v="22"/>
    <s v="BASE DE DATOS"/>
  </r>
  <r>
    <s v="19"/>
    <x v="7"/>
    <s v="ELSE"/>
    <s v="33009600"/>
    <s v="33009600"/>
    <s v="HI"/>
    <s v="Francis II"/>
    <s v="S"/>
    <n v="0.2"/>
    <n v="0.2"/>
    <n v="27.658999999999999"/>
    <n v="105.10599999999999"/>
    <n v="132.76499999999999"/>
    <n v="6"/>
    <n v="737.75"/>
    <n v="0.25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32.76499999999999"/>
    <n v="0.13276499999999999"/>
    <m/>
    <n v="1.6666666666666666E-2"/>
    <n v="1.6666666666666666E-2"/>
    <n v="0.38200000000000001"/>
    <n v="0"/>
    <n v="22"/>
    <s v="BASE DE DATOS"/>
  </r>
  <r>
    <s v="19"/>
    <x v="7"/>
    <s v="ELSE"/>
    <s v="33010600"/>
    <s v="33010600"/>
    <s v="HI"/>
    <s v="Pelton"/>
    <s v="S"/>
    <n v="1.6"/>
    <n v="1.5"/>
    <n v="83.847999999999999"/>
    <n v="318.62299999999999"/>
    <n v="402.471"/>
    <n v="6"/>
    <n v="581"/>
    <n v="157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02.471"/>
    <n v="0.40247100000000002"/>
    <m/>
    <n v="0.13333333333333333"/>
    <n v="0.125"/>
    <n v="3.05"/>
    <n v="0"/>
    <n v="22"/>
    <s v="BASE DE DATOS"/>
  </r>
  <r>
    <s v="19"/>
    <x v="7"/>
    <s v="ELSE"/>
    <s v="33010600"/>
    <s v="33010600"/>
    <s v="HI"/>
    <s v="Pelton 2"/>
    <s v="S"/>
    <n v="1.6"/>
    <n v="1.5"/>
    <n v="28.535"/>
    <n v="108.431"/>
    <n v="136.96600000000001"/>
    <n v="6"/>
    <n v="155"/>
    <n v="583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136.96600000000001"/>
    <n v="0.136966"/>
    <m/>
    <n v="0.13333333333333333"/>
    <n v="0.125"/>
    <n v="3.05"/>
    <n v="0"/>
    <n v="22"/>
    <s v="BASE DE DATOS"/>
  </r>
  <r>
    <s v="19"/>
    <x v="7"/>
    <s v="ELSE"/>
    <s v="51016902"/>
    <s v="51016902"/>
    <s v="HI"/>
    <s v="Francis I"/>
    <s v="S"/>
    <n v="0.11"/>
    <n v="0.1"/>
    <n v="0"/>
    <n v="0"/>
    <n v="0"/>
    <n v="0"/>
    <n v="0"/>
    <n v="744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9.1666666666666667E-3"/>
    <n v="8.3333333333333332E-3"/>
    <n v="0.22"/>
    <n v="0"/>
    <n v="22"/>
    <s v="BASE DE DATOS"/>
  </r>
  <r>
    <s v="19"/>
    <x v="7"/>
    <s v="ELSE"/>
    <s v="51016902"/>
    <s v="51016902"/>
    <s v="HI"/>
    <s v="Francis II"/>
    <s v="S"/>
    <n v="0.12"/>
    <n v="0.1"/>
    <n v="0.78500000000000003"/>
    <n v="2.984"/>
    <n v="3.7690000000000001"/>
    <n v="0"/>
    <n v="34.75"/>
    <n v="709.25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3.7690000000000001"/>
    <n v="3.7690000000000002E-3"/>
    <m/>
    <n v="0.01"/>
    <n v="8.3333333333333332E-3"/>
    <n v="0.22"/>
    <n v="0"/>
    <n v="22"/>
    <s v="BASE DE DATOS"/>
  </r>
  <r>
    <s v="19"/>
    <x v="7"/>
    <s v="ELSE"/>
    <s v="00400000"/>
    <s v="00400000"/>
    <s v="HI"/>
    <s v="Grupo 1"/>
    <s v="S"/>
    <n v="0.31"/>
    <n v="0.28999999999999998"/>
    <n v="38.79"/>
    <n v="147.404"/>
    <n v="186.19399999999999"/>
    <n v="0"/>
    <n v="739.75"/>
    <n v="4.2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86.19399999999999"/>
    <n v="0.186194"/>
    <m/>
    <n v="2.5833333333333333E-2"/>
    <n v="2.4166666666666666E-2"/>
    <n v="1.1599999999999999"/>
    <n v="0"/>
    <n v="22"/>
    <s v="BASE DE DATOS"/>
  </r>
  <r>
    <s v="19"/>
    <x v="7"/>
    <s v="ELSE"/>
    <s v="00400000"/>
    <s v="00400000"/>
    <s v="HI"/>
    <s v="Grupo 2"/>
    <s v="S"/>
    <n v="0.31"/>
    <n v="0.27"/>
    <n v="35.996000000000002"/>
    <n v="136.786"/>
    <n v="172.78200000000001"/>
    <n v="0"/>
    <n v="738.75"/>
    <n v="5.2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2.78200000000001"/>
    <n v="0.17278200000000002"/>
    <m/>
    <n v="2.5833333333333333E-2"/>
    <n v="2.2500000000000003E-2"/>
    <n v="1.1599999999999999"/>
    <n v="0"/>
    <n v="22"/>
    <s v="BASE DE DATOS"/>
  </r>
  <r>
    <s v="19"/>
    <x v="7"/>
    <s v="ELSE"/>
    <s v="00400000"/>
    <s v="00400000"/>
    <s v="HI"/>
    <s v="Grupo 3"/>
    <s v="S"/>
    <n v="0.42"/>
    <n v="0.41"/>
    <n v="60.48"/>
    <n v="229.822"/>
    <n v="290.30200000000002"/>
    <n v="0"/>
    <n v="714.75"/>
    <n v="29.2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90.30200000000002"/>
    <n v="0.290302"/>
    <m/>
    <n v="3.4999999999999996E-2"/>
    <n v="3.4166666666666665E-2"/>
    <n v="1.1599999999999999"/>
    <n v="0"/>
    <n v="22"/>
    <s v="BASE DE DATOS"/>
  </r>
  <r>
    <s v="19"/>
    <x v="7"/>
    <s v="ELSE"/>
    <s v="51013098"/>
    <s v="51013098"/>
    <s v="HI"/>
    <s v="Grupo 1"/>
    <s v="S"/>
    <n v="0.5"/>
    <n v="0.5"/>
    <n v="48.045999999999999"/>
    <n v="182.57499999999999"/>
    <n v="230.62100000000001"/>
    <n v="0"/>
    <n v="743"/>
    <n v="1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30.62100000000001"/>
    <n v="0.23062100000000002"/>
    <m/>
    <n v="4.1666666666666664E-2"/>
    <n v="4.1666666666666664E-2"/>
    <n v="1.49"/>
    <n v="-2.8421709430404007E-14"/>
    <n v="22"/>
    <s v="BASE DE DATOS"/>
  </r>
  <r>
    <s v="19"/>
    <x v="7"/>
    <s v="ELSE"/>
    <s v="51013098"/>
    <s v="51013098"/>
    <s v="HI"/>
    <s v="Grupo 2"/>
    <s v="S"/>
    <n v="0.5"/>
    <n v="0.5"/>
    <n v="51.762999999999998"/>
    <n v="196.70099999999999"/>
    <n v="248.464"/>
    <n v="0"/>
    <n v="743.25"/>
    <n v="0.7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48.464"/>
    <n v="0.24846399999999999"/>
    <m/>
    <n v="4.1666666666666664E-2"/>
    <n v="4.1666666666666664E-2"/>
    <n v="1.49"/>
    <n v="0"/>
    <n v="22"/>
    <s v="BASE DE DATOS"/>
  </r>
  <r>
    <s v="19"/>
    <x v="7"/>
    <s v="ELSE"/>
    <s v="51013098"/>
    <s v="51013098"/>
    <s v="HI"/>
    <s v="Grupo 3"/>
    <s v="S"/>
    <n v="0.5"/>
    <n v="0.4"/>
    <n v="0"/>
    <n v="0"/>
    <n v="0"/>
    <n v="0"/>
    <n v="0"/>
    <n v="744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0"/>
    <n v="0"/>
    <m/>
    <n v="4.1666666666666664E-2"/>
    <n v="3.3333333333333333E-2"/>
    <n v="1.49"/>
    <n v="0"/>
    <n v="22"/>
    <s v="BASE DE DATOS"/>
  </r>
  <r>
    <s v="19"/>
    <x v="8"/>
    <s v="ELSE"/>
    <s v="33006600"/>
    <s v="33006600"/>
    <s v="HI"/>
    <s v="Grupo 1"/>
    <s v="S"/>
    <n v="0.16"/>
    <n v="0.14000000000000001"/>
    <n v="0"/>
    <n v="0"/>
    <n v="0"/>
    <n v="0"/>
    <n v="0"/>
    <n v="720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0"/>
    <n v="0"/>
    <m/>
    <n v="1.3333333333333334E-2"/>
    <n v="1.1666666666666667E-2"/>
    <n v="0.63100000000000001"/>
    <n v="0"/>
    <n v="22"/>
    <s v="BASE DE DATOS"/>
  </r>
  <r>
    <s v="19"/>
    <x v="8"/>
    <s v="ELSE"/>
    <s v="33006600"/>
    <s v="33006600"/>
    <s v="HI"/>
    <s v="Grupo 2"/>
    <s v="S"/>
    <n v="0.42"/>
    <n v="0.41"/>
    <n v="35.972999999999999"/>
    <n v="136.697"/>
    <n v="172.67"/>
    <n v="0"/>
    <n v="678.5"/>
    <n v="41.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172.67"/>
    <n v="0.17266999999999999"/>
    <m/>
    <n v="3.4999999999999996E-2"/>
    <n v="3.4166666666666665E-2"/>
    <n v="0.63100000000000001"/>
    <n v="2.8421709430404007E-14"/>
    <n v="22"/>
    <s v="BASE DE DATOS"/>
  </r>
  <r>
    <s v="19"/>
    <x v="8"/>
    <s v="ELSE"/>
    <s v="33007600"/>
    <s v="33007600"/>
    <s v="HI"/>
    <s v="Grupo 1"/>
    <s v="S"/>
    <n v="0.97"/>
    <n v="0.95"/>
    <n v="28.33"/>
    <n v="107.654"/>
    <n v="135.98400000000001"/>
    <n v="0"/>
    <n v="169.5"/>
    <n v="550.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135.98400000000001"/>
    <n v="0.13598400000000002"/>
    <m/>
    <n v="8.0833333333333326E-2"/>
    <n v="7.9166666666666663E-2"/>
    <n v="1.92"/>
    <n v="-2.8421709430404007E-14"/>
    <n v="22"/>
    <s v="BASE DE DATOS"/>
  </r>
  <r>
    <s v="19"/>
    <x v="8"/>
    <s v="ELSE"/>
    <s v="33007600"/>
    <s v="33007600"/>
    <s v="HI"/>
    <s v="Grupo 2"/>
    <s v="S"/>
    <n v="0.97"/>
    <n v="0.95"/>
    <n v="97.019000000000005"/>
    <n v="368.67099999999999"/>
    <n v="465.69"/>
    <n v="0"/>
    <n v="662.5"/>
    <n v="57.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465.69"/>
    <n v="0.46568999999999999"/>
    <m/>
    <n v="8.0833333333333326E-2"/>
    <n v="7.9166666666666663E-2"/>
    <n v="1.92"/>
    <n v="0"/>
    <n v="22"/>
    <s v="BASE DE DATOS"/>
  </r>
  <r>
    <s v="19"/>
    <x v="8"/>
    <s v="ELSE"/>
    <s v="33008600"/>
    <s v="33008600"/>
    <s v="HI"/>
    <s v="Grupo 1"/>
    <s v="S"/>
    <n v="0.59"/>
    <n v="0.55000000000000004"/>
    <n v="81.028999999999996"/>
    <n v="307.91199999999998"/>
    <n v="388.94099999999997"/>
    <n v="0"/>
    <n v="712"/>
    <n v="8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88.94099999999997"/>
    <n v="0.38894099999999998"/>
    <m/>
    <n v="4.9166666666666664E-2"/>
    <n v="4.5833333333333337E-2"/>
    <n v="1.5549999999999999"/>
    <n v="0"/>
    <n v="22"/>
    <s v="BASE DE DATOS"/>
  </r>
  <r>
    <s v="19"/>
    <x v="8"/>
    <s v="ELSE"/>
    <s v="33008600"/>
    <s v="33008600"/>
    <s v="HI"/>
    <s v="Grupo 2"/>
    <s v="S"/>
    <n v="0.59"/>
    <n v="0.52"/>
    <n v="4.93"/>
    <n v="18.733000000000001"/>
    <n v="23.663"/>
    <n v="662"/>
    <n v="58"/>
    <n v="0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3.663"/>
    <n v="2.3663E-2"/>
    <m/>
    <n v="4.9166666666666664E-2"/>
    <n v="4.3333333333333335E-2"/>
    <n v="1.5549999999999999"/>
    <n v="0"/>
    <n v="22"/>
    <s v="BASE DE DATOS"/>
  </r>
  <r>
    <s v="19"/>
    <x v="8"/>
    <s v="ELSE"/>
    <s v="33008600"/>
    <s v="33008600"/>
    <s v="HI"/>
    <s v="Grupo 3"/>
    <s v="S"/>
    <n v="0.44"/>
    <n v="0.4"/>
    <n v="59.128"/>
    <n v="224.68700000000001"/>
    <n v="283.815"/>
    <n v="0"/>
    <n v="710.75"/>
    <n v="9.25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83.815"/>
    <n v="0.28381499999999998"/>
    <m/>
    <n v="3.6666666666666667E-2"/>
    <n v="3.3333333333333333E-2"/>
    <n v="1.5549999999999999"/>
    <n v="0"/>
    <n v="22"/>
    <s v="BASE DE DATOS"/>
  </r>
  <r>
    <s v="19"/>
    <x v="8"/>
    <s v="ELSE"/>
    <s v="33009600"/>
    <s v="33009600"/>
    <s v="HI"/>
    <s v="Francis I"/>
    <s v="S"/>
    <n v="0.2"/>
    <n v="0.2"/>
    <n v="24.638000000000002"/>
    <n v="93.625"/>
    <n v="118.26300000000001"/>
    <n v="23.75"/>
    <n v="653.75"/>
    <n v="42.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18.26300000000001"/>
    <n v="0.11826300000000001"/>
    <m/>
    <n v="1.6666666666666666E-2"/>
    <n v="1.6666666666666666E-2"/>
    <n v="0.38200000000000001"/>
    <n v="0"/>
    <n v="22"/>
    <s v="BASE DE DATOS"/>
  </r>
  <r>
    <s v="19"/>
    <x v="8"/>
    <s v="ELSE"/>
    <s v="33009600"/>
    <s v="33009600"/>
    <s v="HI"/>
    <s v="Francis II"/>
    <s v="S"/>
    <n v="0.2"/>
    <n v="0.2"/>
    <n v="25.815000000000001"/>
    <n v="98.094999999999999"/>
    <n v="123.91"/>
    <n v="23.75"/>
    <n v="682"/>
    <n v="14.25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3.91"/>
    <n v="0.12390999999999999"/>
    <m/>
    <n v="1.6666666666666666E-2"/>
    <n v="1.6666666666666666E-2"/>
    <n v="0.38200000000000001"/>
    <n v="0"/>
    <n v="22"/>
    <s v="BASE DE DATOS"/>
  </r>
  <r>
    <s v="19"/>
    <x v="8"/>
    <s v="ELSE"/>
    <s v="33010600"/>
    <s v="33010600"/>
    <s v="HI"/>
    <s v="Pelton"/>
    <s v="S"/>
    <n v="1.6"/>
    <n v="1.5"/>
    <n v="102.053"/>
    <n v="387.803"/>
    <n v="489.85599999999999"/>
    <n v="75.25"/>
    <n v="644.75"/>
    <n v="0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89.85599999999999"/>
    <n v="0.48985600000000001"/>
    <m/>
    <n v="0.13333333333333333"/>
    <n v="0.125"/>
    <n v="3.05"/>
    <n v="0"/>
    <n v="22"/>
    <s v="BASE DE DATOS"/>
  </r>
  <r>
    <s v="19"/>
    <x v="8"/>
    <s v="ELSE"/>
    <s v="33010600"/>
    <s v="33010600"/>
    <s v="HI"/>
    <s v="Pelton 2"/>
    <s v="S"/>
    <n v="1.6"/>
    <n v="1.5"/>
    <n v="0"/>
    <n v="0"/>
    <n v="0"/>
    <n v="0"/>
    <n v="0"/>
    <n v="720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0"/>
    <n v="0"/>
    <m/>
    <n v="0.13333333333333333"/>
    <n v="0.125"/>
    <n v="3.05"/>
    <n v="0"/>
    <n v="22"/>
    <s v="BASE DE DATOS"/>
  </r>
  <r>
    <s v="19"/>
    <x v="8"/>
    <s v="ELSE"/>
    <s v="51016902"/>
    <s v="51016902"/>
    <s v="HI"/>
    <s v="Francis I"/>
    <s v="S"/>
    <n v="0.11"/>
    <n v="0.1"/>
    <n v="0"/>
    <n v="0"/>
    <n v="0"/>
    <n v="0"/>
    <n v="720"/>
    <n v="0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9.1666666666666667E-3"/>
    <n v="8.3333333333333332E-3"/>
    <n v="0.22"/>
    <n v="0"/>
    <n v="22"/>
    <s v="BASE DE DATOS"/>
  </r>
  <r>
    <s v="19"/>
    <x v="8"/>
    <s v="ELSE"/>
    <s v="51016902"/>
    <s v="51016902"/>
    <s v="HI"/>
    <s v="Francis II"/>
    <s v="S"/>
    <n v="0.12"/>
    <n v="0.1"/>
    <n v="0"/>
    <n v="0"/>
    <n v="0"/>
    <n v="0"/>
    <n v="720"/>
    <n v="0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0.01"/>
    <n v="8.3333333333333332E-3"/>
    <n v="0.22"/>
    <n v="0"/>
    <n v="22"/>
    <s v="BASE DE DATOS"/>
  </r>
  <r>
    <s v="19"/>
    <x v="8"/>
    <s v="ELSE"/>
    <s v="00400000"/>
    <s v="00400000"/>
    <s v="HI"/>
    <s v="Grupo 1"/>
    <s v="S"/>
    <n v="0.31"/>
    <n v="0.28999999999999998"/>
    <n v="29.228000000000002"/>
    <n v="111.066"/>
    <n v="140.29400000000001"/>
    <n v="54.5"/>
    <n v="660.25"/>
    <n v="5.2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40.29400000000001"/>
    <n v="0.140294"/>
    <m/>
    <n v="2.5833333333333333E-2"/>
    <n v="2.4166666666666666E-2"/>
    <n v="1.1599999999999999"/>
    <n v="0"/>
    <n v="22"/>
    <s v="BASE DE DATOS"/>
  </r>
  <r>
    <s v="19"/>
    <x v="8"/>
    <s v="ELSE"/>
    <s v="00400000"/>
    <s v="00400000"/>
    <s v="HI"/>
    <s v="Grupo 2"/>
    <s v="S"/>
    <n v="0.31"/>
    <n v="0.27"/>
    <n v="27.462"/>
    <n v="104.35599999999999"/>
    <n v="131.81800000000001"/>
    <n v="54.5"/>
    <n v="655"/>
    <n v="10.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31.81800000000001"/>
    <n v="0.13181800000000002"/>
    <m/>
    <n v="2.5833333333333333E-2"/>
    <n v="2.2500000000000003E-2"/>
    <n v="1.1599999999999999"/>
    <n v="-2.8421709430404007E-14"/>
    <n v="22"/>
    <s v="BASE DE DATOS"/>
  </r>
  <r>
    <s v="19"/>
    <x v="8"/>
    <s v="ELSE"/>
    <s v="00400000"/>
    <s v="00400000"/>
    <s v="HI"/>
    <s v="Grupo 3"/>
    <s v="S"/>
    <n v="0.42"/>
    <n v="0.41"/>
    <n v="55.369"/>
    <n v="210.40100000000001"/>
    <n v="265.77"/>
    <n v="54.5"/>
    <n v="660.5"/>
    <n v="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65.77"/>
    <n v="0.26577000000000001"/>
    <m/>
    <n v="3.4999999999999996E-2"/>
    <n v="3.4166666666666665E-2"/>
    <n v="1.1599999999999999"/>
    <n v="0"/>
    <n v="22"/>
    <s v="BASE DE DATOS"/>
  </r>
  <r>
    <s v="19"/>
    <x v="8"/>
    <s v="ELSE"/>
    <s v="51013098"/>
    <s v="51013098"/>
    <s v="HI"/>
    <s v="Grupo 1"/>
    <s v="S"/>
    <n v="0.5"/>
    <n v="0.5"/>
    <n v="45.774999999999999"/>
    <n v="173.94399999999999"/>
    <n v="219.71899999999999"/>
    <n v="0"/>
    <n v="720"/>
    <n v="0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19.71899999999999"/>
    <n v="0.219719"/>
    <m/>
    <n v="4.1666666666666664E-2"/>
    <n v="4.1666666666666664E-2"/>
    <n v="1.49"/>
    <n v="0"/>
    <n v="22"/>
    <s v="BASE DE DATOS"/>
  </r>
  <r>
    <s v="19"/>
    <x v="8"/>
    <s v="ELSE"/>
    <s v="51013098"/>
    <s v="51013098"/>
    <s v="HI"/>
    <s v="Grupo 2"/>
    <s v="S"/>
    <n v="0.5"/>
    <n v="0.5"/>
    <n v="49.84"/>
    <n v="189.392"/>
    <n v="239.232"/>
    <n v="0"/>
    <n v="720"/>
    <n v="0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39.232"/>
    <n v="0.239232"/>
    <m/>
    <n v="4.1666666666666664E-2"/>
    <n v="4.1666666666666664E-2"/>
    <n v="1.49"/>
    <n v="0"/>
    <n v="22"/>
    <s v="BASE DE DATOS"/>
  </r>
  <r>
    <s v="19"/>
    <x v="8"/>
    <s v="ELSE"/>
    <s v="51013098"/>
    <s v="51013098"/>
    <s v="HI"/>
    <s v="Grupo 3"/>
    <s v="S"/>
    <n v="0.5"/>
    <n v="0.4"/>
    <n v="8.9999999999999993E-3"/>
    <n v="3.5000000000000003E-2"/>
    <n v="4.3999999999999997E-2"/>
    <n v="0"/>
    <n v="0.5"/>
    <n v="719.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4.3999999999999997E-2"/>
    <n v="4.3999999999999999E-5"/>
    <m/>
    <n v="4.1666666666666664E-2"/>
    <n v="3.3333333333333333E-2"/>
    <n v="1.49"/>
    <n v="6.9388939039072284E-18"/>
    <n v="22"/>
    <s v="BASE DE DATOS"/>
  </r>
  <r>
    <s v="19"/>
    <x v="2"/>
    <s v="ENEDIS"/>
    <s v="15004693"/>
    <s v="15004693"/>
    <s v="HI"/>
    <s v="FRANCIS N║ 1"/>
    <s v="S"/>
    <n v="0.14000000000000001"/>
    <n v="0.14000000000000001"/>
    <n v="12.945"/>
    <n v="16.155000000000001"/>
    <n v="29.1"/>
    <n v="0"/>
    <n v="423.1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9.1"/>
    <n v="2.9100000000000001E-2"/>
    <m/>
    <n v="1.1666666666666667E-2"/>
    <n v="1.1666666666666667E-2"/>
    <n v="0.24099999999999999"/>
    <n v="0"/>
    <n v="43"/>
    <s v="BASE DE DATOS"/>
  </r>
  <r>
    <s v="19"/>
    <x v="2"/>
    <s v="ENEDIS"/>
    <s v="15004693"/>
    <s v="15004693"/>
    <s v="HI"/>
    <s v="FRANCIS N║ 2"/>
    <s v="S"/>
    <n v="0.14000000000000001"/>
    <n v="0.14000000000000001"/>
    <n v="13.516999999999999"/>
    <n v="41.246000000000002"/>
    <n v="54.762"/>
    <n v="0"/>
    <n v="744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4.762"/>
    <n v="5.4761999999999998E-2"/>
    <m/>
    <n v="1.1666666666666667E-2"/>
    <n v="1.1666666666666667E-2"/>
    <n v="0.24099999999999999"/>
    <n v="1.0000000000047748E-3"/>
    <n v="43"/>
    <s v="BASE DE DATOS"/>
  </r>
  <r>
    <s v="19"/>
    <x v="2"/>
    <s v="ENEDIS"/>
    <s v="15004893"/>
    <s v="15004893"/>
    <s v="HI"/>
    <s v="FRANCIS 3"/>
    <s v="S"/>
    <n v="7.4999999999999997E-2"/>
    <n v="7.4999999999999997E-2"/>
    <n v="6.36"/>
    <n v="15.92"/>
    <n v="22.28"/>
    <n v="0"/>
    <n v="738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2.28"/>
    <n v="2.2280000000000001E-2"/>
    <m/>
    <n v="6.2499999999999995E-3"/>
    <n v="6.2499999999999995E-3"/>
    <n v="0.115"/>
    <n v="0"/>
    <n v="43"/>
    <s v="BASE DE DATOS"/>
  </r>
  <r>
    <s v="19"/>
    <x v="2"/>
    <s v="ENEDIS"/>
    <s v="15004893"/>
    <s v="15004893"/>
    <s v="HI"/>
    <s v="FRANCIS 4"/>
    <s v="S"/>
    <n v="7.4999999999999997E-2"/>
    <n v="7.4999999999999997E-2"/>
    <n v="5.88"/>
    <n v="14.64"/>
    <n v="20.52"/>
    <n v="0"/>
    <n v="734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0.52"/>
    <n v="2.052E-2"/>
    <m/>
    <n v="6.2499999999999995E-3"/>
    <n v="6.2499999999999995E-3"/>
    <n v="0.115"/>
    <n v="0"/>
    <n v="43"/>
    <s v="BASE DE DATOS"/>
  </r>
  <r>
    <s v="19"/>
    <x v="2"/>
    <s v="ENEDIS"/>
    <s v="51000495"/>
    <s v="51000495"/>
    <s v="HI"/>
    <s v="Turgo N║ 1"/>
    <s v="S"/>
    <n v="0.25"/>
    <n v="0.25"/>
    <n v="18.445"/>
    <n v="42.981000000000002"/>
    <n v="61.426000000000002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1.426000000000002"/>
    <n v="6.1426000000000001E-2"/>
    <m/>
    <n v="2.0833333333333332E-2"/>
    <n v="2.0833333333333332E-2"/>
    <n v="0.33700000000000002"/>
    <n v="0"/>
    <n v="43"/>
    <s v="BASE DE DATOS"/>
  </r>
  <r>
    <s v="19"/>
    <x v="2"/>
    <s v="ENEDIS"/>
    <s v="51000495"/>
    <s v="51000495"/>
    <s v="HI"/>
    <s v="Turgo N║ 2"/>
    <s v="S"/>
    <n v="0.27700000000000002"/>
    <n v="0.25"/>
    <n v="9.6470000000000002"/>
    <n v="15.923999999999999"/>
    <n v="25.571000000000002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5.571000000000002"/>
    <n v="2.5571E-2"/>
    <m/>
    <n v="2.3083333333333334E-2"/>
    <n v="2.0833333333333332E-2"/>
    <n v="0.33700000000000002"/>
    <n v="-3.5527136788005009E-15"/>
    <n v="43"/>
    <s v="BASE DE DATOS"/>
  </r>
  <r>
    <s v="19"/>
    <x v="2"/>
    <s v="ENEDIS"/>
    <s v="15004393"/>
    <s v="15004393"/>
    <s v="HI"/>
    <s v="PELTON N║ 1"/>
    <s v="S"/>
    <n v="0.5"/>
    <n v="0.45"/>
    <n v="28.853999999999999"/>
    <n v="2.641"/>
    <n v="31.495000000000001"/>
    <n v="0"/>
    <n v="159.44999999999999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31.495000000000001"/>
    <n v="3.1495000000000002E-2"/>
    <m/>
    <n v="4.1666666666666664E-2"/>
    <n v="3.7499999999999999E-2"/>
    <n v="0.78200000000000003"/>
    <n v="-3.5527136788005009E-15"/>
    <n v="43"/>
    <s v="BASE DE DATOS"/>
  </r>
  <r>
    <s v="19"/>
    <x v="2"/>
    <s v="ENEDIS"/>
    <s v="15004393"/>
    <s v="15004393"/>
    <s v="HI"/>
    <s v="PELTON N║ 2"/>
    <s v="S"/>
    <n v="0.5"/>
    <n v="0.45"/>
    <n v="61.87"/>
    <n v="217.9"/>
    <n v="279.77"/>
    <n v="0"/>
    <n v="737.15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79.77"/>
    <n v="0.27976999999999996"/>
    <m/>
    <n v="4.1666666666666664E-2"/>
    <n v="3.7499999999999999E-2"/>
    <n v="0.78200000000000003"/>
    <n v="0"/>
    <n v="43"/>
    <s v="BASE DE DATOS"/>
  </r>
  <r>
    <s v="19"/>
    <x v="2"/>
    <s v="ENEDIS"/>
    <s v="15004593"/>
    <s v="15004593"/>
    <s v="HI"/>
    <s v="FRANCIS N ║ 6"/>
    <s v="S"/>
    <n v="0"/>
    <n v="0"/>
    <n v="0"/>
    <n v="0"/>
    <n v="0"/>
    <n v="0"/>
    <n v="0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9.1666666666666667E-3"/>
    <n v="8.2500000000000004E-3"/>
    <n v="7.6999999999999999E-2"/>
    <n v="0"/>
    <n v="43"/>
    <s v="BASE DE DATOS"/>
  </r>
  <r>
    <s v="19"/>
    <x v="2"/>
    <s v="ENEDIS"/>
    <s v="15004593"/>
    <s v="15004593"/>
    <s v="HI"/>
    <s v="KUBOTTA N║ 4"/>
    <s v="S"/>
    <n v="0"/>
    <n v="0"/>
    <n v="0"/>
    <n v="0"/>
    <n v="0"/>
    <n v="0"/>
    <n v="0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6.6666666666666671E-3"/>
    <n v="5.9999999999999993E-3"/>
    <n v="7.6999999999999999E-2"/>
    <n v="0"/>
    <n v="43"/>
    <s v="BASE DE DATOS"/>
  </r>
  <r>
    <s v="19"/>
    <x v="3"/>
    <s v="ENEDIS"/>
    <s v="15004693"/>
    <s v="15004693"/>
    <s v="HI"/>
    <s v="FRANCIS N║ 1"/>
    <s v="S"/>
    <n v="0.14000000000000001"/>
    <n v="0.14000000000000001"/>
    <n v="13.212999999999999"/>
    <n v="15.381"/>
    <n v="28.593"/>
    <n v="0"/>
    <n v="404.4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8.593"/>
    <n v="2.8593E-2"/>
    <m/>
    <n v="1.1666666666666667E-2"/>
    <n v="1.1666666666666667E-2"/>
    <n v="0.24099999999999999"/>
    <n v="1.0000000000012221E-3"/>
    <n v="43"/>
    <s v="BASE DE DATOS"/>
  </r>
  <r>
    <s v="19"/>
    <x v="3"/>
    <s v="ENEDIS"/>
    <s v="15004693"/>
    <s v="15004693"/>
    <s v="HI"/>
    <s v="FRANCIS N║ 2"/>
    <s v="S"/>
    <n v="0.14000000000000001"/>
    <n v="0.14000000000000001"/>
    <n v="13.39"/>
    <n v="40.079000000000001"/>
    <n v="53.469000000000001"/>
    <n v="0"/>
    <n v="720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3.469000000000001"/>
    <n v="5.3469000000000003E-2"/>
    <m/>
    <n v="1.1666666666666667E-2"/>
    <n v="1.1666666666666667E-2"/>
    <n v="0.24099999999999999"/>
    <n v="0"/>
    <n v="43"/>
    <s v="BASE DE DATOS"/>
  </r>
  <r>
    <s v="19"/>
    <x v="3"/>
    <s v="ENEDIS"/>
    <s v="15004893"/>
    <s v="15004893"/>
    <s v="HI"/>
    <s v="FRANCIS 3"/>
    <s v="S"/>
    <n v="7.4999999999999997E-2"/>
    <n v="7.4999999999999997E-2"/>
    <n v="7.2"/>
    <n v="14.48"/>
    <n v="21.68"/>
    <n v="0"/>
    <n v="720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21.68"/>
    <n v="2.1680000000000001E-2"/>
    <m/>
    <n v="6.2499999999999995E-3"/>
    <n v="6.2499999999999995E-3"/>
    <n v="0.115"/>
    <n v="0"/>
    <n v="43"/>
    <s v="BASE DE DATOS"/>
  </r>
  <r>
    <s v="19"/>
    <x v="3"/>
    <s v="ENEDIS"/>
    <s v="15004893"/>
    <s v="15004893"/>
    <s v="HI"/>
    <s v="FRANCIS 4"/>
    <s v="S"/>
    <n v="7.4999999999999997E-2"/>
    <n v="7.4999999999999997E-2"/>
    <n v="7.24"/>
    <n v="12.72"/>
    <n v="19.96"/>
    <n v="0"/>
    <n v="720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19.96"/>
    <n v="1.9960000000000002E-2"/>
    <m/>
    <n v="6.2499999999999995E-3"/>
    <n v="6.2499999999999995E-3"/>
    <n v="0.115"/>
    <n v="0"/>
    <n v="43"/>
    <s v="BASE DE DATOS"/>
  </r>
  <r>
    <s v="19"/>
    <x v="3"/>
    <s v="ENEDIS"/>
    <s v="51000495"/>
    <s v="51000495"/>
    <s v="HI"/>
    <s v="Turgo N║ 1"/>
    <s v="S"/>
    <n v="0.25"/>
    <n v="0.25"/>
    <n v="17.530999999999999"/>
    <n v="44.5"/>
    <n v="62.03"/>
    <n v="0"/>
    <n v="709.3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2.03"/>
    <n v="6.2030000000000002E-2"/>
    <m/>
    <n v="2.0833333333333332E-2"/>
    <n v="2.0833333333333332E-2"/>
    <n v="0.33700000000000002"/>
    <n v="9.9999999999766942E-4"/>
    <n v="43"/>
    <s v="BASE DE DATOS"/>
  </r>
  <r>
    <s v="19"/>
    <x v="3"/>
    <s v="ENEDIS"/>
    <s v="51000495"/>
    <s v="51000495"/>
    <s v="HI"/>
    <s v="Turgo N║ 2"/>
    <s v="S"/>
    <n v="0.27700000000000002"/>
    <n v="0.25"/>
    <n v="9.4450000000000003"/>
    <n v="15.311999999999999"/>
    <n v="24.757000000000001"/>
    <n v="0"/>
    <n v="709.3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24.757000000000001"/>
    <n v="2.4757000000000001E-2"/>
    <m/>
    <n v="2.3083333333333334E-2"/>
    <n v="2.0833333333333332E-2"/>
    <n v="0.33700000000000002"/>
    <n v="-3.5527136788005009E-15"/>
    <n v="43"/>
    <s v="BASE DE DATOS"/>
  </r>
  <r>
    <s v="19"/>
    <x v="3"/>
    <s v="ENEDIS"/>
    <s v="15004393"/>
    <s v="15004393"/>
    <s v="HI"/>
    <s v="PELTON N║ 1"/>
    <s v="S"/>
    <n v="0.5"/>
    <n v="0.45"/>
    <n v="0.23300000000000001"/>
    <n v="6.4249999999999998"/>
    <n v="6.6580000000000004"/>
    <n v="0"/>
    <n v="720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6.6580000000000004"/>
    <n v="6.6580000000000007E-3"/>
    <m/>
    <n v="4.1666666666666664E-2"/>
    <n v="3.7499999999999999E-2"/>
    <n v="0.78200000000000003"/>
    <n v="-8.8817841970012523E-16"/>
    <n v="43"/>
    <s v="BASE DE DATOS"/>
  </r>
  <r>
    <s v="19"/>
    <x v="3"/>
    <s v="ENEDIS"/>
    <s v="15004393"/>
    <s v="15004393"/>
    <s v="HI"/>
    <s v="PELTON N║ 2"/>
    <s v="S"/>
    <n v="0.5"/>
    <n v="0.45"/>
    <n v="222.11099999999999"/>
    <n v="48.197000000000003"/>
    <n v="270.30799999999999"/>
    <n v="0"/>
    <n v="720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270.30799999999999"/>
    <n v="0.27030799999999999"/>
    <m/>
    <n v="4.1666666666666664E-2"/>
    <n v="3.7499999999999999E-2"/>
    <n v="0.78200000000000003"/>
    <n v="0"/>
    <n v="43"/>
    <s v="BASE DE DATOS"/>
  </r>
  <r>
    <s v="19"/>
    <x v="3"/>
    <s v="ENEDIS"/>
    <s v="15004593"/>
    <s v="15004593"/>
    <s v="HI"/>
    <s v="FRANCIS N ║ 6"/>
    <s v="S"/>
    <n v="0.11"/>
    <n v="9.9000000000000005E-2"/>
    <n v="2.56"/>
    <n v="7.343"/>
    <n v="9.9019999999999992"/>
    <n v="0"/>
    <n v="321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9.9019999999999992"/>
    <n v="9.9019999999999993E-3"/>
    <m/>
    <n v="9.1666666666666667E-3"/>
    <n v="8.2500000000000004E-3"/>
    <n v="7.6999999999999999E-2"/>
    <n v="1.0000000000012221E-3"/>
    <n v="43"/>
    <s v="BASE DE DATOS"/>
  </r>
  <r>
    <s v="19"/>
    <x v="3"/>
    <s v="ENEDIS"/>
    <s v="15004593"/>
    <s v="15004593"/>
    <s v="HI"/>
    <s v="KUBOTTA N║ 4"/>
    <s v="S"/>
    <n v="0.08"/>
    <n v="7.1999999999999995E-2"/>
    <n v="7.0999999999999994E-2"/>
    <n v="0"/>
    <n v="7.0999999999999994E-2"/>
    <n v="0"/>
    <n v="28.3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7.0999999999999994E-2"/>
    <n v="7.0999999999999991E-5"/>
    <m/>
    <n v="6.6666666666666671E-3"/>
    <n v="5.9999999999999993E-3"/>
    <n v="7.6999999999999999E-2"/>
    <n v="0"/>
    <n v="43"/>
    <s v="BASE DE DATOS"/>
  </r>
  <r>
    <s v="19"/>
    <x v="4"/>
    <s v="EOTHER"/>
    <s v="17337013"/>
    <s v="17337013"/>
    <s v="HI"/>
    <s v="Circuito 1"/>
    <s v="S"/>
    <n v="14.05"/>
    <n v="14.05"/>
    <n v="1313.6559999999999"/>
    <n v="3995.2640000000001"/>
    <n v="5308.92"/>
    <n v="49.25"/>
    <n v="694.75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308.92"/>
    <n v="5.3089199999999996"/>
    <m/>
    <n v="1.1708333333333334"/>
    <n v="1.1708333333333334"/>
    <n v="94.807000000000002"/>
    <n v="0"/>
    <n v="69"/>
    <s v="BASE DE DATOS"/>
  </r>
  <r>
    <s v="19"/>
    <x v="4"/>
    <s v="EOTHER"/>
    <s v="17337013"/>
    <s v="17337013"/>
    <s v="HI"/>
    <s v="Circuito 2"/>
    <s v="S"/>
    <n v="15.75"/>
    <n v="15.75"/>
    <n v="1601.1949999999999"/>
    <n v="4869.7690000000002"/>
    <n v="6470.9639999999999"/>
    <n v="49.25"/>
    <n v="694.75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470.9639999999999"/>
    <n v="6.4709640000000004"/>
    <m/>
    <n v="1.3125"/>
    <n v="1.3125"/>
    <n v="94.807000000000002"/>
    <n v="0"/>
    <n v="69"/>
    <s v="BASE DE DATOS"/>
  </r>
  <r>
    <s v="19"/>
    <x v="4"/>
    <s v="EOTHER"/>
    <s v="17337013"/>
    <s v="17337013"/>
    <s v="HI"/>
    <s v="Circuito 3"/>
    <s v="S"/>
    <n v="14.05"/>
    <n v="14.05"/>
    <n v="1234.9829999999999"/>
    <n v="3755.9960000000001"/>
    <n v="4990.9790000000003"/>
    <n v="49.25"/>
    <n v="694.75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990.9790000000003"/>
    <n v="4.9909790000000003"/>
    <m/>
    <n v="1.1708333333333334"/>
    <n v="1.1708333333333334"/>
    <n v="94.807000000000002"/>
    <n v="0"/>
    <n v="69"/>
    <s v="BASE DE DATOS"/>
  </r>
  <r>
    <s v="19"/>
    <x v="4"/>
    <s v="EOTHER"/>
    <s v="17337013"/>
    <s v="17337013"/>
    <s v="HI"/>
    <s v="Circuito 4"/>
    <s v="S"/>
    <n v="12.35"/>
    <n v="12.35"/>
    <n v="1224.1600000000001"/>
    <n v="3723.076"/>
    <n v="4947.2359999999999"/>
    <n v="49.25"/>
    <n v="694.75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947.2359999999999"/>
    <n v="4.9472360000000002"/>
    <m/>
    <n v="1.0291666666666666"/>
    <n v="1.0291666666666666"/>
    <n v="94.807000000000002"/>
    <n v="0"/>
    <n v="69"/>
    <s v="BASE DE DATOS"/>
  </r>
  <r>
    <s v="19"/>
    <x v="4"/>
    <s v="EOTHER"/>
    <s v="17337013"/>
    <s v="17337013"/>
    <s v="HI"/>
    <s v="Circuito 5"/>
    <s v="S"/>
    <n v="15.75"/>
    <n v="15.75"/>
    <n v="1581.4580000000001"/>
    <n v="4809.741"/>
    <n v="6391.1989999999996"/>
    <n v="49.25"/>
    <n v="694.75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391.1989999999996"/>
    <n v="6.3911989999999994"/>
    <m/>
    <n v="1.3125"/>
    <n v="1.3125"/>
    <n v="94.807000000000002"/>
    <n v="9.0949470177292824E-13"/>
    <n v="69"/>
    <s v="BASE DE DATOS"/>
  </r>
  <r>
    <s v="19"/>
    <x v="4"/>
    <s v="EOTHER"/>
    <s v="17337013"/>
    <s v="17337013"/>
    <s v="HI"/>
    <s v="Circuito 6"/>
    <s v="S"/>
    <n v="15.75"/>
    <n v="15.75"/>
    <n v="1678.8150000000001"/>
    <n v="5105.835"/>
    <n v="6784.65"/>
    <n v="49.25"/>
    <n v="694.75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784.65"/>
    <n v="6.7846500000000001"/>
    <m/>
    <n v="1.3125"/>
    <n v="1.3125"/>
    <n v="94.807000000000002"/>
    <n v="0"/>
    <n v="69"/>
    <s v="BASE DE DATOS"/>
  </r>
  <r>
    <s v="19"/>
    <x v="4"/>
    <s v="EOTHER"/>
    <s v="17337013"/>
    <s v="17337013"/>
    <s v="HI"/>
    <s v="Circuito 7"/>
    <s v="S"/>
    <n v="9.4499999999999993"/>
    <n v="9.4499999999999993"/>
    <n v="768.64599999999996"/>
    <n v="2337.7080000000001"/>
    <n v="3106.3539999999998"/>
    <n v="49.25"/>
    <n v="694.75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106.3539999999998"/>
    <n v="3.1063539999999996"/>
    <m/>
    <n v="0.78749999999999998"/>
    <n v="0.78749999999999998"/>
    <n v="94.807000000000002"/>
    <n v="4.5474735088646412E-13"/>
    <n v="69"/>
    <s v="BASE DE DATOS"/>
  </r>
  <r>
    <s v="19"/>
    <x v="4"/>
    <s v="EOLMAR"/>
    <s v="19276511"/>
    <s v="19276511"/>
    <s v="HI"/>
    <s v="Circuito 1"/>
    <s v="S"/>
    <n v="12.6"/>
    <n v="12.6"/>
    <n v="1293.3779999999999"/>
    <n v="3919.7179999999998"/>
    <n v="5213.0959999999995"/>
    <n v="49.25"/>
    <n v="694.75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213.0959999999995"/>
    <n v="5.2130959999999993"/>
    <m/>
    <n v="1.05"/>
    <n v="1.05"/>
    <n v="32.122999999999998"/>
    <n v="0"/>
    <n v="68"/>
    <s v="BASE DE DATOS"/>
  </r>
  <r>
    <s v="19"/>
    <x v="4"/>
    <s v="EOLMAR"/>
    <s v="19276511"/>
    <s v="19276511"/>
    <s v="HI"/>
    <s v="Circuito 2"/>
    <s v="S"/>
    <n v="9.4499999999999993"/>
    <n v="9.4499999999999993"/>
    <n v="933.15200000000004"/>
    <n v="2828.0140000000001"/>
    <n v="3761.1660000000002"/>
    <n v="49.25"/>
    <n v="694.75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761.1660000000002"/>
    <n v="3.7611660000000002"/>
    <m/>
    <n v="0.78749999999999998"/>
    <n v="0.78749999999999998"/>
    <n v="32.122999999999998"/>
    <n v="0"/>
    <n v="68"/>
    <s v="BASE DE DATOS"/>
  </r>
  <r>
    <s v="19"/>
    <x v="4"/>
    <s v="EOLMAR"/>
    <s v="19276511"/>
    <s v="19276511"/>
    <s v="HI"/>
    <s v="Circuito 3"/>
    <s v="S"/>
    <n v="10.050000000000001"/>
    <n v="10.050000000000001"/>
    <n v="1126.615"/>
    <n v="3414.326"/>
    <n v="4540.9409999999998"/>
    <n v="49.25"/>
    <n v="694.75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540.9409999999998"/>
    <n v="4.5409410000000001"/>
    <m/>
    <n v="0.83750000000000002"/>
    <n v="0.83750000000000002"/>
    <n v="32.122999999999998"/>
    <n v="0"/>
    <n v="68"/>
    <s v="BASE DE DATOS"/>
  </r>
  <r>
    <s v="19"/>
    <x v="8"/>
    <s v="KALLPA"/>
    <s v="14331913"/>
    <s v="14331913"/>
    <s v="HI"/>
    <s v="G-1"/>
    <s v="S"/>
    <n v="181.82900000000001"/>
    <n v="181.82900000000001"/>
    <n v="13707.441000000001"/>
    <n v="45018.309000000001"/>
    <n v="58725.75"/>
    <n v="0"/>
    <n v="466.33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58725.75"/>
    <n v="58.725749999999998"/>
    <m/>
    <n v="14.273333333333333"/>
    <n v="15.152416666666667"/>
    <n v="535"/>
    <n v="0"/>
    <n v="63"/>
    <s v="BASE DE DATOS"/>
  </r>
  <r>
    <s v="19"/>
    <x v="8"/>
    <s v="KALLPA"/>
    <s v="14331913"/>
    <s v="14331913"/>
    <s v="HI"/>
    <s v="G-2"/>
    <s v="S"/>
    <n v="181.70500000000001"/>
    <n v="181.70500000000001"/>
    <n v="13409.312"/>
    <n v="38258.792000000001"/>
    <n v="51668.103999999999"/>
    <n v="0"/>
    <n v="409.29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51668.103999999999"/>
    <n v="51.668104"/>
    <m/>
    <n v="14.273333333333333"/>
    <n v="15.142083333333334"/>
    <n v="535"/>
    <n v="0"/>
    <n v="63"/>
    <s v="BASE DE DATOS"/>
  </r>
  <r>
    <s v="19"/>
    <x v="8"/>
    <s v="KALLPA"/>
    <s v="14331913"/>
    <s v="14331913"/>
    <s v="HI"/>
    <s v="G-3"/>
    <s v="S"/>
    <n v="181.55600000000001"/>
    <n v="181.55600000000001"/>
    <n v="15312.939"/>
    <n v="56584.495999999999"/>
    <n v="71897.434999999998"/>
    <n v="0"/>
    <n v="577.1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1897.434999999998"/>
    <n v="71.897435000000002"/>
    <m/>
    <n v="14.273333333333333"/>
    <n v="15.129666666666667"/>
    <n v="535"/>
    <n v="0"/>
    <n v="63"/>
    <s v="BASE DE DATOS"/>
  </r>
  <r>
    <s v="19"/>
    <x v="8"/>
    <s v="KALLPA"/>
    <s v="14331913"/>
    <s v="14331913"/>
    <s v="HI"/>
    <s v="G-4"/>
    <s v="S"/>
    <n v="10.427"/>
    <n v="10.427"/>
    <n v="285.17700000000002"/>
    <n v="1432.259"/>
    <n v="1717.4359999999999"/>
    <n v="0"/>
    <n v="604.85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717.4359999999999"/>
    <n v="1.717436"/>
    <m/>
    <n v="0.89666666666666661"/>
    <n v="0.86891666666666667"/>
    <n v="535"/>
    <n v="2.2737367544323206E-13"/>
    <n v="63"/>
    <s v="BASE DE DATOS"/>
  </r>
  <r>
    <s v="19"/>
    <x v="0"/>
    <s v="HUANCH"/>
    <s v="11076797"/>
    <s v="11076797"/>
    <s v="HI"/>
    <s v="Grupo 1"/>
    <s v="S"/>
    <n v="10"/>
    <n v="9.7620000000000005"/>
    <n v="1223.0070000000001"/>
    <n v="5670.3050000000003"/>
    <n v="6893.3119999999999"/>
    <n v="0"/>
    <n v="715.6"/>
    <n v="4.4000000000000004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893.3119999999999"/>
    <n v="6.8933119999999999"/>
    <m/>
    <n v="0.83333333333333337"/>
    <n v="0.8135"/>
    <n v="19.82"/>
    <n v="0"/>
    <n v="58"/>
    <s v="BASE DE DATOS"/>
  </r>
  <r>
    <s v="19"/>
    <x v="0"/>
    <s v="HUANCH"/>
    <s v="11076797"/>
    <s v="11076797"/>
    <s v="HI"/>
    <s v="Grupo 2"/>
    <s v="S"/>
    <n v="10"/>
    <n v="9.8689999999999998"/>
    <n v="1222.171"/>
    <n v="5666.4290000000001"/>
    <n v="6888.6"/>
    <n v="0"/>
    <n v="715.58"/>
    <n v="4.42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888.6"/>
    <n v="6.8886000000000003"/>
    <m/>
    <n v="0.83333333333333337"/>
    <n v="0.82241666666666668"/>
    <n v="19.82"/>
    <n v="0"/>
    <n v="58"/>
    <s v="BASE DE DATOS"/>
  </r>
  <r>
    <s v="19"/>
    <x v="0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0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1"/>
    <s v="HUANCH"/>
    <s v="11076797"/>
    <s v="11076797"/>
    <s v="HI"/>
    <s v="Grupo 1"/>
    <s v="S"/>
    <n v="10"/>
    <n v="9.76"/>
    <n v="1156.3340000000001"/>
    <n v="5319.134"/>
    <n v="6475.4679999999998"/>
    <n v="0"/>
    <n v="672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475.4679999999998"/>
    <n v="6.4754680000000002"/>
    <m/>
    <n v="0.83333333333333337"/>
    <n v="0.8135"/>
    <n v="19.82"/>
    <n v="0"/>
    <n v="58"/>
    <s v="BASE DE DATOS"/>
  </r>
  <r>
    <s v="19"/>
    <x v="1"/>
    <s v="HUANCH"/>
    <s v="11076797"/>
    <s v="11076797"/>
    <s v="HI"/>
    <s v="Grupo 2"/>
    <s v="S"/>
    <n v="10"/>
    <n v="9.7799999999999994"/>
    <n v="1155.3889999999999"/>
    <n v="5314.7910000000002"/>
    <n v="6470.18"/>
    <n v="0"/>
    <n v="672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470.18"/>
    <n v="6.47018"/>
    <m/>
    <n v="0.83333333333333337"/>
    <n v="0.82241666666666668"/>
    <n v="19.82"/>
    <n v="0"/>
    <n v="58"/>
    <s v="BASE DE DATOS"/>
  </r>
  <r>
    <s v="19"/>
    <x v="1"/>
    <s v="HUANCH"/>
    <s v="41009793"/>
    <s v="41009793"/>
    <s v="HI"/>
    <s v="G-1"/>
    <s v="S"/>
    <n v="0.46"/>
    <n v="0.45"/>
    <n v="0"/>
    <n v="0"/>
    <n v="0"/>
    <n v="0"/>
    <n v="0"/>
    <n v="672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1"/>
    <s v="HUANCH"/>
    <s v="31009893"/>
    <s v="31009893"/>
    <s v="HI"/>
    <s v="G-2"/>
    <s v="S"/>
    <n v="0.84"/>
    <n v="0.45"/>
    <n v="0"/>
    <n v="0"/>
    <n v="0"/>
    <n v="0"/>
    <n v="0"/>
    <n v="672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2"/>
    <s v="HUANCH"/>
    <s v="11076797"/>
    <s v="11076797"/>
    <s v="HI"/>
    <s v="Grupo 1"/>
    <s v="S"/>
    <n v="10"/>
    <n v="9.7620000000000005"/>
    <n v="1218.6300000000001"/>
    <n v="5976.0150000000003"/>
    <n v="7194.6450000000004"/>
    <n v="0"/>
    <n v="720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7194.6450000000004"/>
    <n v="7.1946450000000004"/>
    <m/>
    <n v="0.83333333333333337"/>
    <n v="0.8135"/>
    <n v="19.82"/>
    <n v="0"/>
    <n v="58"/>
    <s v="BASE DE DATOS"/>
  </r>
  <r>
    <s v="19"/>
    <x v="2"/>
    <s v="HUANCH"/>
    <s v="11076797"/>
    <s v="11076797"/>
    <s v="HI"/>
    <s v="Grupo 2"/>
    <s v="S"/>
    <n v="10"/>
    <n v="9.8689999999999998"/>
    <n v="1219.0229999999999"/>
    <n v="5979.0169999999998"/>
    <n v="7198.04"/>
    <n v="0"/>
    <n v="720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7198.04"/>
    <n v="7.1980399999999998"/>
    <m/>
    <n v="0.83333333333333337"/>
    <n v="0.82241666666666668"/>
    <n v="19.82"/>
    <n v="0"/>
    <n v="58"/>
    <s v="BASE DE DATOS"/>
  </r>
  <r>
    <s v="19"/>
    <x v="2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2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3"/>
    <s v="HUANCH"/>
    <s v="11076797"/>
    <s v="11076797"/>
    <s v="HI"/>
    <s v="Grupo 1"/>
    <s v="S"/>
    <n v="10"/>
    <n v="9.7620000000000005"/>
    <n v="1165.201"/>
    <n v="5826.0039999999999"/>
    <n v="6991.2049999999999"/>
    <n v="0"/>
    <n v="720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991.2049999999999"/>
    <n v="6.9912049999999999"/>
    <m/>
    <n v="0.83333333333333337"/>
    <n v="0.8135"/>
    <n v="19.82"/>
    <n v="0"/>
    <n v="58"/>
    <s v="BASE DE DATOS"/>
  </r>
  <r>
    <s v="19"/>
    <x v="3"/>
    <s v="HUANCH"/>
    <s v="11076797"/>
    <s v="11076797"/>
    <s v="HI"/>
    <s v="Grupo 2"/>
    <s v="S"/>
    <n v="10"/>
    <n v="9.8689999999999998"/>
    <n v="1165.54"/>
    <n v="5827.6980000000003"/>
    <n v="6993.2380000000003"/>
    <n v="0"/>
    <n v="720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993.2380000000003"/>
    <n v="6.9932379999999998"/>
    <m/>
    <n v="0.83333333333333337"/>
    <n v="0.82241666666666668"/>
    <n v="19.82"/>
    <n v="0"/>
    <n v="58"/>
    <s v="BASE DE DATOS"/>
  </r>
  <r>
    <s v="19"/>
    <x v="3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3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4"/>
    <s v="HUANCH"/>
    <s v="11076797"/>
    <s v="11076797"/>
    <s v="HI"/>
    <s v="Grupo 1"/>
    <s v="S"/>
    <n v="10"/>
    <n v="9.7620000000000005"/>
    <n v="1251.8009999999999"/>
    <n v="5803.8059999999996"/>
    <n v="7055.607"/>
    <n v="13.9"/>
    <n v="704.86"/>
    <n v="1.24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7055.607"/>
    <n v="7.0556070000000002"/>
    <m/>
    <n v="0.83333333333333337"/>
    <n v="0.8135"/>
    <n v="19.82"/>
    <n v="0"/>
    <n v="58"/>
    <s v="BASE DE DATOS"/>
  </r>
  <r>
    <s v="19"/>
    <x v="4"/>
    <s v="HUANCH"/>
    <s v="11076797"/>
    <s v="11076797"/>
    <s v="HI"/>
    <s v="Grupo 2"/>
    <s v="S"/>
    <n v="10"/>
    <n v="9.8689999999999998"/>
    <n v="1240.8409999999999"/>
    <n v="5752.9920000000002"/>
    <n v="6993.8329999999996"/>
    <n v="20.87"/>
    <n v="699.13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993.8329999999996"/>
    <n v="6.9938329999999995"/>
    <m/>
    <n v="0.83333333333333337"/>
    <n v="0.82241666666666668"/>
    <n v="19.82"/>
    <n v="9.0949470177292824E-13"/>
    <n v="58"/>
    <s v="BASE DE DATOS"/>
  </r>
  <r>
    <s v="19"/>
    <x v="4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4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5"/>
    <s v="HUANCH"/>
    <s v="11076797"/>
    <s v="11076797"/>
    <s v="HI"/>
    <s v="Grupo 1"/>
    <s v="S"/>
    <n v="10"/>
    <n v="9.7620000000000005"/>
    <n v="1017.751"/>
    <n v="5088.2110000000002"/>
    <n v="6105.9620000000004"/>
    <n v="0"/>
    <n v="720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105.9620000000004"/>
    <n v="6.1059620000000008"/>
    <m/>
    <n v="0.83333333333333337"/>
    <n v="0.8135"/>
    <n v="19.82"/>
    <n v="0"/>
    <n v="58"/>
    <s v="BASE DE DATOS"/>
  </r>
  <r>
    <s v="19"/>
    <x v="5"/>
    <s v="HUANCH"/>
    <s v="11076797"/>
    <s v="11076797"/>
    <s v="HI"/>
    <s v="Grupo 2"/>
    <s v="S"/>
    <n v="10"/>
    <n v="9.8689999999999998"/>
    <n v="1017.6420000000001"/>
    <n v="5088.2110000000002"/>
    <n v="6105.8530000000001"/>
    <n v="0"/>
    <n v="720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105.8530000000001"/>
    <n v="6.1058529999999998"/>
    <m/>
    <n v="0.83333333333333337"/>
    <n v="0.82241666666666668"/>
    <n v="19.82"/>
    <n v="0"/>
    <n v="58"/>
    <s v="BASE DE DATOS"/>
  </r>
  <r>
    <s v="19"/>
    <x v="5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5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6"/>
    <s v="HUANCH"/>
    <s v="11076797"/>
    <s v="11076797"/>
    <s v="HI"/>
    <s v="Grupo 1"/>
    <s v="S"/>
    <n v="10"/>
    <n v="9.7620000000000005"/>
    <n v="1113.8219999999999"/>
    <n v="5164.0860000000002"/>
    <n v="6277.9080000000004"/>
    <n v="0"/>
    <n v="720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277.9080000000004"/>
    <n v="6.277908"/>
    <m/>
    <n v="0.83333333333333337"/>
    <n v="0.8135"/>
    <n v="19.82"/>
    <n v="0"/>
    <n v="58"/>
    <s v="BASE DE DATOS"/>
  </r>
  <r>
    <s v="19"/>
    <x v="6"/>
    <s v="HUANCH"/>
    <s v="11076797"/>
    <s v="11076797"/>
    <s v="HI"/>
    <s v="Grupo 2"/>
    <s v="S"/>
    <n v="10"/>
    <n v="9.8689999999999998"/>
    <n v="1125.537"/>
    <n v="5218.3969999999999"/>
    <n v="6343.9340000000002"/>
    <n v="0"/>
    <n v="720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343.9340000000002"/>
    <n v="6.343934"/>
    <m/>
    <n v="0.83333333333333337"/>
    <n v="0.82241666666666668"/>
    <n v="19.82"/>
    <n v="0"/>
    <n v="58"/>
    <s v="BASE DE DATOS"/>
  </r>
  <r>
    <s v="19"/>
    <x v="6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6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4"/>
    <s v="UCAYAL"/>
    <s v="33031200"/>
    <s v="33031200"/>
    <s v="HI"/>
    <s v="Grupo 1"/>
    <s v="S"/>
    <n v="0.24"/>
    <n v="0.23"/>
    <n v="39.549999999999997"/>
    <n v="127.72499999999999"/>
    <n v="167.27500000000001"/>
    <n v="0"/>
    <n v="724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67.27500000000001"/>
    <n v="0.16727500000000001"/>
    <m/>
    <n v="0.02"/>
    <n v="1.9166666666666669E-2"/>
    <n v="0.46"/>
    <n v="-2.8421709430404007E-14"/>
    <n v="23"/>
    <s v="BASE DE DATOS"/>
  </r>
  <r>
    <s v="19"/>
    <x v="4"/>
    <s v="UCAYAL"/>
    <s v="33031200"/>
    <s v="33031200"/>
    <s v="HI"/>
    <s v="Grupo 2"/>
    <s v="S"/>
    <n v="0.13"/>
    <n v="0.12"/>
    <n v="10.93"/>
    <n v="24"/>
    <n v="34.93"/>
    <n v="0"/>
    <n v="691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4.93"/>
    <n v="3.4930000000000003E-2"/>
    <m/>
    <n v="1.0833333333333334E-2"/>
    <n v="0.01"/>
    <n v="0.46"/>
    <n v="0"/>
    <n v="23"/>
    <s v="BASE DE DATOS"/>
  </r>
  <r>
    <s v="19"/>
    <x v="4"/>
    <s v="UCAYAL"/>
    <s v="33031200"/>
    <s v="33031200"/>
    <s v="HI"/>
    <s v="Grupo 3"/>
    <s v="S"/>
    <n v="0.5"/>
    <n v="0.48"/>
    <n v="95.289000000000001"/>
    <n v="227.916"/>
    <n v="323.20499999999998"/>
    <n v="0"/>
    <n v="724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23.20499999999998"/>
    <n v="0.32320499999999996"/>
    <m/>
    <n v="4.1666666666666664E-2"/>
    <n v="0.04"/>
    <n v="0.46"/>
    <n v="0"/>
    <n v="23"/>
    <s v="BASE DE DATOS"/>
  </r>
  <r>
    <s v="19"/>
    <x v="4"/>
    <s v="UCAYAL"/>
    <s v="51027119"/>
    <s v="51027119"/>
    <s v="HI"/>
    <s v="690 PANELES FOTOVOL"/>
    <s v="S"/>
    <n v="8.0000000000000002E-3"/>
    <n v="8.0000000000000002E-3"/>
    <n v="1.9770000000000001"/>
    <n v="3.9750000000000001"/>
    <n v="5.952"/>
    <n v="0"/>
    <n v="724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5.952"/>
    <n v="5.9519999999999998E-3"/>
    <m/>
    <n v="1.1249999999999999E-3"/>
    <n v="1.1249999999999999E-3"/>
    <n v="8.0000000000000002E-3"/>
    <n v="0"/>
    <n v="23"/>
    <s v="BASE DE DATOS"/>
  </r>
  <r>
    <s v="19"/>
    <x v="5"/>
    <s v="UCAYAL"/>
    <s v="33031200"/>
    <s v="33031200"/>
    <s v="HI"/>
    <s v="Grupo 1"/>
    <s v="S"/>
    <n v="0.24"/>
    <n v="0.23"/>
    <n v="39.354999999999997"/>
    <n v="109.18"/>
    <n v="148.535"/>
    <n v="0"/>
    <n v="666.5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48.535"/>
    <n v="0.148535"/>
    <m/>
    <n v="0.02"/>
    <n v="1.9166666666666669E-2"/>
    <n v="0.46"/>
    <n v="0"/>
    <n v="23"/>
    <s v="BASE DE DATOS"/>
  </r>
  <r>
    <s v="19"/>
    <x v="5"/>
    <s v="UCAYAL"/>
    <s v="33031200"/>
    <s v="33031200"/>
    <s v="HI"/>
    <s v="Grupo 2"/>
    <s v="S"/>
    <n v="0.13"/>
    <n v="0.12"/>
    <n v="11.425000000000001"/>
    <n v="24.785"/>
    <n v="36.21"/>
    <n v="0"/>
    <n v="475.5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6.21"/>
    <n v="3.6209999999999999E-2"/>
    <m/>
    <n v="1.0833333333333334E-2"/>
    <n v="0.01"/>
    <n v="0.46"/>
    <n v="0"/>
    <n v="23"/>
    <s v="BASE DE DATOS"/>
  </r>
  <r>
    <s v="19"/>
    <x v="5"/>
    <s v="UCAYAL"/>
    <s v="33031200"/>
    <s v="33031200"/>
    <s v="HI"/>
    <s v="Grupo 3"/>
    <s v="S"/>
    <n v="0.5"/>
    <n v="0.48"/>
    <n v="108.949"/>
    <n v="203.27"/>
    <n v="312.21899999999999"/>
    <n v="0"/>
    <n v="718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12.21899999999999"/>
    <n v="0.31221899999999997"/>
    <m/>
    <n v="4.1666666666666664E-2"/>
    <n v="0.04"/>
    <n v="0.46"/>
    <n v="0"/>
    <n v="23"/>
    <s v="BASE DE DATOS"/>
  </r>
  <r>
    <s v="19"/>
    <x v="5"/>
    <s v="UCAYAL"/>
    <s v="51027119"/>
    <s v="51027119"/>
    <s v="HI"/>
    <s v="690 PANELES FOTOVOL"/>
    <s v="S"/>
    <n v="8.0000000000000002E-3"/>
    <n v="8.0000000000000002E-3"/>
    <n v="1.9770000000000001"/>
    <n v="3.9750000000000001"/>
    <n v="5.952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5.952"/>
    <n v="5.9519999999999998E-3"/>
    <m/>
    <n v="1.1249999999999999E-3"/>
    <n v="1.1249999999999999E-3"/>
    <n v="8.0000000000000002E-3"/>
    <n v="0"/>
    <n v="23"/>
    <s v="BASE DE DATOS"/>
  </r>
  <r>
    <s v="19"/>
    <x v="6"/>
    <s v="UCAYAL"/>
    <s v="51027119"/>
    <s v="51027119"/>
    <s v="HI"/>
    <s v="690 PANELES FOTOVOL"/>
    <s v="S"/>
    <n v="8.0000000000000002E-3"/>
    <n v="8.0000000000000002E-3"/>
    <n v="1.978"/>
    <n v="3.782"/>
    <n v="5.76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5.76"/>
    <n v="5.7599999999999995E-3"/>
    <m/>
    <n v="1.1249999999999999E-3"/>
    <n v="1.1249999999999999E-3"/>
    <n v="8.0000000000000002E-3"/>
    <n v="0"/>
    <n v="23"/>
    <s v="BASE DE DATOS"/>
  </r>
  <r>
    <s v="19"/>
    <x v="6"/>
    <s v="UCAYAL"/>
    <s v="33031200"/>
    <s v="33031200"/>
    <s v="HI"/>
    <s v="Grupo 2"/>
    <s v="S"/>
    <n v="0.13"/>
    <n v="0.12"/>
    <n v="1.92"/>
    <n v="26.16"/>
    <n v="28.08"/>
    <n v="0"/>
    <n v="476.5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8.08"/>
    <n v="2.8079999999999997E-2"/>
    <m/>
    <n v="1.0833333333333334E-2"/>
    <n v="0.01"/>
    <n v="0.46"/>
    <n v="0"/>
    <n v="23"/>
    <s v="BASE DE DATOS"/>
  </r>
  <r>
    <s v="19"/>
    <x v="6"/>
    <s v="UCAYAL"/>
    <s v="33031200"/>
    <s v="33031200"/>
    <s v="HI"/>
    <s v="Grupo 3"/>
    <s v="S"/>
    <n v="0.5"/>
    <n v="0.48"/>
    <n v="89.581999999999994"/>
    <n v="234.32"/>
    <n v="323.90199999999999"/>
    <n v="0"/>
    <n v="720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23.90199999999999"/>
    <n v="0.32390199999999997"/>
    <m/>
    <n v="4.1666666666666664E-2"/>
    <n v="0.04"/>
    <n v="0.46"/>
    <n v="0"/>
    <n v="23"/>
    <s v="BASE DE DATOS"/>
  </r>
  <r>
    <s v="19"/>
    <x v="6"/>
    <s v="UCAYAL"/>
    <s v="33031200"/>
    <s v="33031200"/>
    <s v="HI"/>
    <s v="Grupo 1"/>
    <s v="S"/>
    <n v="0.24"/>
    <n v="0.23"/>
    <n v="11.653"/>
    <n v="39.51"/>
    <n v="51.162999999999997"/>
    <n v="0"/>
    <n v="278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51.162999999999997"/>
    <n v="5.1163E-2"/>
    <m/>
    <n v="0.02"/>
    <n v="1.9166666666666669E-2"/>
    <n v="0.46"/>
    <n v="0"/>
    <n v="23"/>
    <s v="BASE DE DATOS"/>
  </r>
  <r>
    <s v="19"/>
    <x v="7"/>
    <s v="UCAYAL"/>
    <s v="33031200"/>
    <s v="33031200"/>
    <s v="HI"/>
    <s v="Grupo 1"/>
    <s v="S"/>
    <n v="0.24"/>
    <n v="0.23"/>
    <n v="33.19"/>
    <n v="3.4649999999999999"/>
    <n v="36.655000000000001"/>
    <n v="0"/>
    <n v="24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6.655000000000001"/>
    <n v="3.6655E-2"/>
    <m/>
    <n v="0.02"/>
    <n v="1.9166666666666669E-2"/>
    <n v="0.46"/>
    <n v="0"/>
    <n v="23"/>
    <s v="BASE DE DATOS"/>
  </r>
  <r>
    <s v="19"/>
    <x v="7"/>
    <s v="UCAYAL"/>
    <s v="33031200"/>
    <s v="33031200"/>
    <s v="HI"/>
    <s v="Grupo 2"/>
    <s v="S"/>
    <n v="0.13"/>
    <n v="0.12"/>
    <n v="11.18"/>
    <n v="11.423"/>
    <n v="22.603000000000002"/>
    <n v="0"/>
    <n v="348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2.603000000000002"/>
    <n v="2.2603000000000002E-2"/>
    <m/>
    <n v="1.0833333333333334E-2"/>
    <n v="0.01"/>
    <n v="0.46"/>
    <n v="0"/>
    <n v="23"/>
    <s v="BASE DE DATOS"/>
  </r>
  <r>
    <s v="19"/>
    <x v="7"/>
    <s v="UCAYAL"/>
    <s v="33031200"/>
    <s v="33031200"/>
    <s v="HI"/>
    <s v="Grupo 3"/>
    <s v="S"/>
    <n v="0.5"/>
    <n v="0.48"/>
    <n v="38.32"/>
    <n v="242.511"/>
    <n v="280.83100000000002"/>
    <n v="0"/>
    <n v="720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80.83100000000002"/>
    <n v="0.280831"/>
    <m/>
    <n v="4.1666666666666664E-2"/>
    <n v="0.04"/>
    <n v="0.46"/>
    <n v="0"/>
    <n v="23"/>
    <s v="BASE DE DATOS"/>
  </r>
  <r>
    <s v="19"/>
    <x v="7"/>
    <s v="UCAYAL"/>
    <s v="51027119"/>
    <s v="51027119"/>
    <s v="HI"/>
    <s v="690 PANELES FOTOVOL"/>
    <s v="S"/>
    <n v="8.0000000000000002E-3"/>
    <n v="8.0000000000000002E-3"/>
    <n v="1.978"/>
    <n v="3.782"/>
    <n v="5.76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5.76"/>
    <n v="5.7599999999999995E-3"/>
    <m/>
    <n v="1.1249999999999999E-3"/>
    <n v="1.1249999999999999E-3"/>
    <n v="8.0000000000000002E-3"/>
    <n v="0"/>
    <n v="23"/>
    <s v="BASE DE DATOS"/>
  </r>
  <r>
    <s v="19"/>
    <x v="8"/>
    <s v="UCAYAL"/>
    <s v="33031200"/>
    <s v="33031200"/>
    <s v="HI"/>
    <s v="Grupo 1"/>
    <s v="S"/>
    <n v="0.24"/>
    <n v="0.23"/>
    <n v="0"/>
    <n v="0"/>
    <n v="0"/>
    <n v="0"/>
    <n v="0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0"/>
    <n v="0"/>
    <m/>
    <n v="0.02"/>
    <n v="1.9166666666666669E-2"/>
    <n v="0.46"/>
    <n v="0"/>
    <n v="23"/>
    <s v="BASE DE DATOS"/>
  </r>
  <r>
    <s v="19"/>
    <x v="8"/>
    <s v="UCAYAL"/>
    <s v="33031200"/>
    <s v="33031200"/>
    <s v="HI"/>
    <s v="Grupo 2"/>
    <s v="S"/>
    <n v="0.13"/>
    <n v="0.12"/>
    <n v="0"/>
    <n v="0"/>
    <n v="0"/>
    <n v="0"/>
    <n v="0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0"/>
    <n v="0"/>
    <m/>
    <n v="1.0833333333333334E-2"/>
    <n v="0.01"/>
    <n v="0.46"/>
    <n v="0"/>
    <n v="23"/>
    <s v="BASE DE DATOS"/>
  </r>
  <r>
    <s v="19"/>
    <x v="8"/>
    <s v="UCAYAL"/>
    <s v="33031200"/>
    <s v="33031200"/>
    <s v="HI"/>
    <s v="Grupo 3"/>
    <s v="S"/>
    <n v="0.5"/>
    <n v="0.48"/>
    <n v="91.411000000000001"/>
    <n v="190.27"/>
    <n v="281.68099999999998"/>
    <n v="0"/>
    <n v="720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81.68099999999998"/>
    <n v="0.28168099999999996"/>
    <m/>
    <n v="4.1666666666666664E-2"/>
    <n v="0.04"/>
    <n v="0.46"/>
    <n v="5.6843418860808015E-14"/>
    <n v="23"/>
    <s v="BASE DE DATOS"/>
  </r>
  <r>
    <s v="19"/>
    <x v="8"/>
    <s v="UCAYAL"/>
    <s v="51027119"/>
    <s v="51027119"/>
    <s v="HI"/>
    <s v="690 PANELES FOTOVOL"/>
    <s v="S"/>
    <n v="8.0000000000000002E-3"/>
    <n v="8.0000000000000002E-3"/>
    <n v="1.978"/>
    <n v="3.782"/>
    <n v="5.76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5.76"/>
    <n v="5.7599999999999995E-3"/>
    <m/>
    <n v="1.1249999999999999E-3"/>
    <n v="1.1249999999999999E-3"/>
    <n v="8.0000000000000002E-3"/>
    <n v="0"/>
    <n v="23"/>
    <s v="BASE DE DATOS"/>
  </r>
  <r>
    <s v="19"/>
    <x v="9"/>
    <s v="EEAGUA"/>
    <s v="18319612"/>
    <s v="18319612"/>
    <s v="HI"/>
    <s v="G1"/>
    <s v="S"/>
    <n v="9.9499999999999993"/>
    <n v="9.9499999999999993"/>
    <n v="800.09500000000003"/>
    <n v="2843.3009999999999"/>
    <n v="3643.3960000000002"/>
    <n v="111.77"/>
    <n v="433.67"/>
    <n v="198.56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3643.3960000000002"/>
    <n v="3.6433960000000001"/>
    <m/>
    <n v="0.82916666666666661"/>
    <n v="0.82916666666666661"/>
    <n v="21.6"/>
    <n v="-4.5474735088646412E-13"/>
    <n v="41"/>
    <s v="BASE DE DATOS"/>
  </r>
  <r>
    <s v="19"/>
    <x v="9"/>
    <s v="EEAGUA"/>
    <s v="18319612"/>
    <s v="18319612"/>
    <s v="HI"/>
    <s v="G2"/>
    <s v="S"/>
    <n v="9.9499999999999993"/>
    <n v="9.9499999999999993"/>
    <n v="1249.779"/>
    <n v="4350.0339999999997"/>
    <n v="5599.8130000000001"/>
    <n v="0"/>
    <n v="648.19000000000005"/>
    <n v="95.81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5599.8130000000001"/>
    <n v="5.5998130000000002"/>
    <m/>
    <n v="0.82916666666666661"/>
    <n v="0.82916666666666661"/>
    <n v="21.6"/>
    <n v="0"/>
    <n v="41"/>
    <s v="BASE DE DATOS"/>
  </r>
  <r>
    <s v="19"/>
    <x v="5"/>
    <s v="EEAGUA"/>
    <s v="18319612"/>
    <s v="18319612"/>
    <s v="HI"/>
    <s v="G1"/>
    <s v="S"/>
    <n v="9.9499999999999993"/>
    <n v="9.9499999999999993"/>
    <n v="892.36800000000005"/>
    <n v="3554.3339999999998"/>
    <n v="4446.7020000000002"/>
    <n v="0"/>
    <n v="665.92"/>
    <n v="54.08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4446.7020000000002"/>
    <n v="4.4467020000000002"/>
    <m/>
    <n v="0.82916666666666661"/>
    <n v="0.82916666666666661"/>
    <n v="21.6"/>
    <n v="0"/>
    <n v="41"/>
    <s v="BASE DE DATOS"/>
  </r>
  <r>
    <s v="19"/>
    <x v="5"/>
    <s v="EEAGUA"/>
    <s v="18319612"/>
    <s v="18319612"/>
    <s v="HI"/>
    <s v="G2"/>
    <s v="S"/>
    <n v="9.9499999999999993"/>
    <n v="9.9499999999999993"/>
    <n v="295.94799999999998"/>
    <n v="1186.2139999999999"/>
    <n v="1482.162"/>
    <n v="0"/>
    <n v="257.52999999999997"/>
    <n v="462.47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1482.162"/>
    <n v="1.482162"/>
    <m/>
    <n v="0.82916666666666661"/>
    <n v="0.82916666666666661"/>
    <n v="21.6"/>
    <n v="-2.2737367544323206E-13"/>
    <n v="41"/>
    <s v="BASE DE DATOS"/>
  </r>
  <r>
    <s v="19"/>
    <x v="6"/>
    <s v="EEAGUA"/>
    <s v="18319612"/>
    <s v="18319612"/>
    <s v="HI"/>
    <s v="G1"/>
    <s v="S"/>
    <n v="9.9499999999999993"/>
    <n v="9.9499999999999993"/>
    <n v="709.69399999999996"/>
    <n v="3108.12"/>
    <n v="3817.8139999999999"/>
    <n v="0"/>
    <n v="734.32"/>
    <n v="9.68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3817.8139999999999"/>
    <n v="3.8178139999999998"/>
    <m/>
    <n v="0.82916666666666661"/>
    <n v="0.82916666666666661"/>
    <n v="21.6"/>
    <n v="0"/>
    <n v="41"/>
    <s v="BASE DE DATOS"/>
  </r>
  <r>
    <s v="19"/>
    <x v="6"/>
    <s v="EEAGUA"/>
    <s v="18319612"/>
    <s v="18319612"/>
    <s v="HI"/>
    <s v="G2"/>
    <s v="S"/>
    <n v="9.9499999999999993"/>
    <n v="9.9499999999999993"/>
    <n v="0"/>
    <n v="0"/>
    <n v="0"/>
    <n v="0"/>
    <n v="0"/>
    <n v="744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0"/>
    <n v="0"/>
    <m/>
    <n v="0.82916666666666661"/>
    <n v="0.82916666666666661"/>
    <n v="21.6"/>
    <n v="0"/>
    <n v="41"/>
    <s v="BASE DE DATOS"/>
  </r>
  <r>
    <s v="19"/>
    <x v="6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6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6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6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6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6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6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6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6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6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6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6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8"/>
    <s v="HUAPOW"/>
    <s v="18340013"/>
    <s v="18340013"/>
    <s v="HI"/>
    <s v="UG1"/>
    <s v="S"/>
    <n v="9.6"/>
    <n v="9.23"/>
    <n v="1131.2370000000001"/>
    <n v="4268.8620000000001"/>
    <n v="5400.0990000000002"/>
    <n v="24"/>
    <n v="696"/>
    <n v="0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5400.0990000000002"/>
    <n v="5.400099"/>
    <m/>
    <n v="0.79999999999999993"/>
    <n v="0.76916666666666667"/>
    <n v="19.3"/>
    <n v="0"/>
    <n v="60"/>
    <s v="BASE DE DATOS"/>
  </r>
  <r>
    <s v="19"/>
    <x v="8"/>
    <s v="HUAPOW"/>
    <s v="18340013"/>
    <s v="18340013"/>
    <s v="HI"/>
    <s v="UG2"/>
    <s v="S"/>
    <n v="9.6"/>
    <n v="9.1999999999999993"/>
    <n v="1121.8920000000001"/>
    <n v="4207.2889999999998"/>
    <n v="5329.1809999999996"/>
    <n v="24"/>
    <n v="695.25"/>
    <n v="0.75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5329.1809999999996"/>
    <n v="5.3291809999999993"/>
    <m/>
    <n v="0.79999999999999993"/>
    <n v="0.76666666666666661"/>
    <n v="19.3"/>
    <n v="0"/>
    <n v="60"/>
    <s v="BASE DE DATOS"/>
  </r>
  <r>
    <s v="19"/>
    <x v="6"/>
    <s v="ELCZAN"/>
    <s v="18302211"/>
    <s v="18302211"/>
    <s v="HI"/>
    <s v="G1"/>
    <s v="S"/>
    <n v="6.6"/>
    <n v="6.5880000000000001"/>
    <n v="498.036"/>
    <n v="2384.2440000000001"/>
    <n v="2882.28"/>
    <n v="0"/>
    <n v="744"/>
    <n v="0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2882.28"/>
    <n v="2.8822800000000002"/>
    <m/>
    <n v="0.54999999999999993"/>
    <n v="0.54900000000000004"/>
    <n v="41.084000000000003"/>
    <n v="0"/>
    <n v="24"/>
    <s v="BASE DE DATOS"/>
  </r>
  <r>
    <s v="19"/>
    <x v="6"/>
    <s v="ELCZAN"/>
    <s v="18302211"/>
    <s v="18302211"/>
    <s v="HI"/>
    <s v="G2"/>
    <s v="S"/>
    <n v="6.6"/>
    <n v="6.5880000000000001"/>
    <n v="498.036"/>
    <n v="2384.2440000000001"/>
    <n v="2882.28"/>
    <n v="0"/>
    <n v="744"/>
    <n v="0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2882.28"/>
    <n v="2.8822800000000002"/>
    <m/>
    <n v="0.54999999999999993"/>
    <n v="0.54900000000000004"/>
    <n v="41.084000000000003"/>
    <n v="0"/>
    <n v="24"/>
    <s v="BASE DE DATOS"/>
  </r>
  <r>
    <s v="19"/>
    <x v="6"/>
    <s v="CSTARO"/>
    <s v="31135704"/>
    <s v="31135704"/>
    <s v="HI"/>
    <s v="G-1"/>
    <s v="S"/>
    <n v="1.2"/>
    <n v="1.02"/>
    <n v="50.154000000000003"/>
    <n v="245.59100000000001"/>
    <n v="295.745"/>
    <n v="0"/>
    <n v="732.5"/>
    <n v="0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295.745"/>
    <n v="0.29574499999999998"/>
    <m/>
    <n v="9.9999999999999992E-2"/>
    <n v="8.5000000000000006E-2"/>
    <n v="1.1779999999999999"/>
    <n v="0"/>
    <n v="10"/>
    <s v="BASE DE DATOS"/>
  </r>
  <r>
    <s v="19"/>
    <x v="6"/>
    <s v="CSTARO"/>
    <s v="31116601"/>
    <s v="31116601"/>
    <s v="HI"/>
    <s v="G-1"/>
    <s v="S"/>
    <n v="1.7"/>
    <n v="1.496"/>
    <n v="106.342"/>
    <n v="512.75800000000004"/>
    <n v="619.1"/>
    <n v="0"/>
    <n v="732.5"/>
    <n v="0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19.1"/>
    <n v="0.61909999999999998"/>
    <m/>
    <n v="0.14166666666666666"/>
    <n v="0.12466666666666666"/>
    <n v="1.7430000000000001"/>
    <n v="0"/>
    <n v="10"/>
    <s v="BASE DE DATOS"/>
  </r>
  <r>
    <s v="19"/>
    <x v="6"/>
    <s v="EGEANA"/>
    <s v="11275911"/>
    <s v="11275911"/>
    <s v="HI"/>
    <s v="G01"/>
    <s v="S"/>
    <n v="19.989999999999998"/>
    <n v="19.949000000000002"/>
    <n v="2596.0659999999998"/>
    <n v="12112.967000000001"/>
    <n v="14709.032999999999"/>
    <n v="0"/>
    <n v="737.5"/>
    <n v="6.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4709.032999999999"/>
    <n v="14.709033"/>
    <m/>
    <n v="1.6658333333333333"/>
    <n v="1.663"/>
    <n v="20.69"/>
    <n v="0"/>
    <n v="37"/>
    <s v="BASE DE DATOS"/>
  </r>
  <r>
    <s v="19"/>
    <x v="7"/>
    <s v="EGEANA"/>
    <s v="11275911"/>
    <s v="11275911"/>
    <s v="HI"/>
    <s v="G01"/>
    <s v="S"/>
    <n v="19.989999999999998"/>
    <n v="19.949000000000002"/>
    <n v="2307.4029999999998"/>
    <n v="10833.084000000001"/>
    <n v="13140.486999999999"/>
    <n v="0"/>
    <n v="741"/>
    <n v="3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3140.486999999999"/>
    <n v="13.140486999999998"/>
    <m/>
    <n v="1.6658333333333333"/>
    <n v="1.663"/>
    <n v="20.69"/>
    <n v="1.8189894035458565E-12"/>
    <n v="37"/>
    <s v="BASE DE DATOS"/>
  </r>
  <r>
    <s v="19"/>
    <x v="1"/>
    <s v="EGEANA"/>
    <s v="11275911"/>
    <s v="11275911"/>
    <s v="HI"/>
    <s v="G01"/>
    <s v="S"/>
    <n v="19.989999999999998"/>
    <n v="19.989999999999998"/>
    <n v="2403.2860000000001"/>
    <n v="10863.014999999999"/>
    <n v="13266.300999999999"/>
    <n v="0"/>
    <n v="665.25"/>
    <n v="6.7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3266.300999999999"/>
    <n v="13.266301"/>
    <m/>
    <n v="1.6658333333333333"/>
    <n v="1.663"/>
    <n v="20.69"/>
    <n v="0"/>
    <n v="37"/>
    <s v="BASE DE DATOS"/>
  </r>
  <r>
    <s v="19"/>
    <x v="4"/>
    <s v="SUR"/>
    <s v="11019593"/>
    <s v="11019593"/>
    <s v="HI"/>
    <s v="Grupo 1"/>
    <s v="S"/>
    <n v="11.9"/>
    <n v="11.090999999999999"/>
    <n v="985.94399999999996"/>
    <n v="1533.009"/>
    <n v="2518.953"/>
    <n v="0"/>
    <n v="740.12"/>
    <n v="3.88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518.953"/>
    <n v="2.5189529999999998"/>
    <m/>
    <n v="0.9916666666666667"/>
    <n v="0.9242499999999999"/>
    <n v="22.044"/>
    <n v="0"/>
    <n v="30"/>
    <s v="BASE DE DATOS"/>
  </r>
  <r>
    <s v="19"/>
    <x v="4"/>
    <s v="SUR"/>
    <s v="11019593"/>
    <s v="11019593"/>
    <s v="HI"/>
    <s v="Grupo 2"/>
    <s v="S"/>
    <n v="11.9"/>
    <n v="11.002000000000001"/>
    <n v="990.32299999999998"/>
    <n v="1972.6610000000001"/>
    <n v="2962.9839999999999"/>
    <n v="0"/>
    <n v="744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962.9839999999999"/>
    <n v="2.9629840000000001"/>
    <m/>
    <n v="0.9916666666666667"/>
    <n v="0.91683333333333339"/>
    <n v="22.044"/>
    <n v="0"/>
    <n v="30"/>
    <s v="BASE DE DATOS"/>
  </r>
  <r>
    <s v="19"/>
    <x v="4"/>
    <s v="SUR"/>
    <s v="11015393"/>
    <s v="11015393"/>
    <s v="HI"/>
    <s v="Grupo 3"/>
    <s v="S"/>
    <n v="11.9"/>
    <n v="11.9"/>
    <n v="1460.5129999999999"/>
    <n v="2541.8910000000001"/>
    <n v="4002.404"/>
    <n v="0"/>
    <n v="744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4002.404"/>
    <n v="4.0024040000000003"/>
    <m/>
    <n v="0.9916666666666667"/>
    <n v="0.9916666666666667"/>
    <n v="11.826000000000001"/>
    <n v="0"/>
    <n v="30"/>
    <s v="BASE DE DATOS"/>
  </r>
  <r>
    <s v="19"/>
    <x v="5"/>
    <s v="SUR"/>
    <s v="11019593"/>
    <s v="11019593"/>
    <s v="HI"/>
    <s v="Grupo 1"/>
    <s v="S"/>
    <n v="11.9"/>
    <n v="11.090999999999999"/>
    <n v="918.05899999999997"/>
    <n v="1636.605"/>
    <n v="2554.6640000000002"/>
    <n v="0"/>
    <n v="720"/>
    <n v="0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554.6640000000002"/>
    <n v="2.5546640000000003"/>
    <m/>
    <n v="0.9916666666666667"/>
    <n v="0.9242499999999999"/>
    <n v="22.044"/>
    <n v="-4.5474735088646412E-13"/>
    <n v="30"/>
    <s v="BASE DE DATOS"/>
  </r>
  <r>
    <s v="19"/>
    <x v="5"/>
    <s v="SUR"/>
    <s v="11019593"/>
    <s v="11019593"/>
    <s v="HI"/>
    <s v="Grupo 2"/>
    <s v="S"/>
    <n v="11.9"/>
    <n v="11.002000000000001"/>
    <n v="923.81"/>
    <n v="1790.258"/>
    <n v="2714.0680000000002"/>
    <n v="0"/>
    <n v="720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714.0680000000002"/>
    <n v="2.7140680000000001"/>
    <m/>
    <n v="0.9916666666666667"/>
    <n v="0.91683333333333339"/>
    <n v="22.044"/>
    <n v="0"/>
    <n v="30"/>
    <s v="BASE DE DATOS"/>
  </r>
  <r>
    <s v="19"/>
    <x v="5"/>
    <s v="SUR"/>
    <s v="11015393"/>
    <s v="11015393"/>
    <s v="HI"/>
    <s v="Grupo 3"/>
    <s v="S"/>
    <n v="11.9"/>
    <n v="11.9"/>
    <n v="1378.0309999999999"/>
    <n v="2459.8449999999998"/>
    <n v="3837.8760000000002"/>
    <n v="0"/>
    <n v="720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837.8760000000002"/>
    <n v="3.8378760000000001"/>
    <m/>
    <n v="0.9916666666666667"/>
    <n v="0.9916666666666667"/>
    <n v="11.826000000000001"/>
    <n v="-4.5474735088646412E-13"/>
    <n v="30"/>
    <s v="BASE DE DATOS"/>
  </r>
  <r>
    <s v="19"/>
    <x v="6"/>
    <s v="SUR"/>
    <s v="11019593"/>
    <s v="11019593"/>
    <s v="HI"/>
    <s v="Grupo 1"/>
    <s v="S"/>
    <n v="11.9"/>
    <n v="11.090999999999999"/>
    <n v="936.40700000000004"/>
    <n v="1691.595"/>
    <n v="2628.002"/>
    <n v="0"/>
    <n v="744"/>
    <n v="0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628.002"/>
    <n v="2.6280019999999999"/>
    <m/>
    <n v="0.9916666666666667"/>
    <n v="0.9242499999999999"/>
    <n v="22.044"/>
    <n v="0"/>
    <n v="30"/>
    <s v="BASE DE DATOS"/>
  </r>
  <r>
    <s v="19"/>
    <x v="6"/>
    <s v="SUR"/>
    <s v="11019593"/>
    <s v="11019593"/>
    <s v="HI"/>
    <s v="Grupo 2"/>
    <s v="S"/>
    <n v="11.9"/>
    <n v="11.002000000000001"/>
    <n v="940.55"/>
    <n v="1835.6310000000001"/>
    <n v="2776.181"/>
    <n v="0"/>
    <n v="744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776.181"/>
    <n v="2.7761810000000002"/>
    <m/>
    <n v="0.9916666666666667"/>
    <n v="0.91683333333333339"/>
    <n v="22.044"/>
    <n v="0"/>
    <n v="30"/>
    <s v="BASE DE DATOS"/>
  </r>
  <r>
    <s v="19"/>
    <x v="6"/>
    <s v="SUR"/>
    <s v="11015393"/>
    <s v="11015393"/>
    <s v="HI"/>
    <s v="Grupo 3"/>
    <s v="S"/>
    <n v="11.9"/>
    <n v="11.9"/>
    <n v="1404.9349999999999"/>
    <n v="2480.7260000000001"/>
    <n v="3885.6610000000001"/>
    <n v="0"/>
    <n v="744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885.6610000000001"/>
    <n v="3.8856610000000003"/>
    <m/>
    <n v="0.9916666666666667"/>
    <n v="0.9916666666666667"/>
    <n v="11.826000000000001"/>
    <n v="0"/>
    <n v="30"/>
    <s v="BASE DE DATOS"/>
  </r>
  <r>
    <s v="19"/>
    <x v="7"/>
    <s v="SUR"/>
    <s v="11019593"/>
    <s v="11019593"/>
    <s v="HI"/>
    <s v="Grupo 1"/>
    <s v="S"/>
    <n v="11.9"/>
    <n v="11.090999999999999"/>
    <n v="724.32799999999997"/>
    <n v="1393.0060000000001"/>
    <n v="2117.3339999999998"/>
    <n v="0"/>
    <n v="744"/>
    <n v="0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117.3339999999998"/>
    <n v="2.117334"/>
    <m/>
    <n v="0.9916666666666667"/>
    <n v="0.9242499999999999"/>
    <n v="22.044"/>
    <n v="0"/>
    <n v="30"/>
    <s v="BASE DE DATOS"/>
  </r>
  <r>
    <s v="19"/>
    <x v="7"/>
    <s v="SUR"/>
    <s v="11019593"/>
    <s v="11019593"/>
    <s v="HI"/>
    <s v="Grupo 2"/>
    <s v="S"/>
    <n v="11.9"/>
    <n v="11.002000000000001"/>
    <n v="906.92"/>
    <n v="2316.498"/>
    <n v="3223.4180000000001"/>
    <n v="0"/>
    <n v="744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223.4180000000001"/>
    <n v="3.2234180000000001"/>
    <m/>
    <n v="0.9916666666666667"/>
    <n v="0.91683333333333339"/>
    <n v="22.044"/>
    <n v="0"/>
    <n v="30"/>
    <s v="BASE DE DATOS"/>
  </r>
  <r>
    <s v="19"/>
    <x v="7"/>
    <s v="SUR"/>
    <s v="11015393"/>
    <s v="11015393"/>
    <s v="HI"/>
    <s v="Grupo 3"/>
    <s v="S"/>
    <n v="11.9"/>
    <n v="11.9"/>
    <n v="978.52499999999998"/>
    <n v="1760.519"/>
    <n v="2739.0439999999999"/>
    <n v="0"/>
    <n v="551.29999999999995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739.0439999999999"/>
    <n v="2.7390439999999998"/>
    <m/>
    <n v="0.9916666666666667"/>
    <n v="0.9916666666666667"/>
    <n v="11.826000000000001"/>
    <n v="0"/>
    <n v="30"/>
    <s v="BASE DE DATOS"/>
  </r>
  <r>
    <s v="19"/>
    <x v="8"/>
    <s v="SUR"/>
    <s v="11019593"/>
    <s v="11019593"/>
    <s v="HI"/>
    <s v="Grupo 1"/>
    <s v="S"/>
    <n v="11.9"/>
    <n v="11.090999999999999"/>
    <n v="883.36699999999996"/>
    <n v="1403.9480000000001"/>
    <n v="2287.3150000000001"/>
    <n v="0"/>
    <n v="715.33"/>
    <n v="4.67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287.3150000000001"/>
    <n v="2.287315"/>
    <m/>
    <n v="0.9916666666666667"/>
    <n v="0.9242499999999999"/>
    <n v="22.044"/>
    <n v="0"/>
    <n v="30"/>
    <s v="BASE DE DATOS"/>
  </r>
  <r>
    <s v="19"/>
    <x v="8"/>
    <s v="SUR"/>
    <s v="11019593"/>
    <s v="11019593"/>
    <s v="HI"/>
    <s v="Grupo 2"/>
    <s v="S"/>
    <n v="11.9"/>
    <n v="11.002000000000001"/>
    <n v="925.42100000000005"/>
    <n v="1913.2190000000001"/>
    <n v="2838.64"/>
    <n v="0"/>
    <n v="714.53"/>
    <n v="5.47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838.64"/>
    <n v="2.8386399999999998"/>
    <m/>
    <n v="0.9916666666666667"/>
    <n v="0.91683333333333339"/>
    <n v="22.044"/>
    <n v="4.5474735088646412E-13"/>
    <n v="30"/>
    <s v="BASE DE DATOS"/>
  </r>
  <r>
    <s v="19"/>
    <x v="8"/>
    <s v="SUR"/>
    <s v="11015393"/>
    <s v="11015393"/>
    <s v="HI"/>
    <s v="Grupo 3"/>
    <s v="S"/>
    <n v="11.9"/>
    <n v="11.9"/>
    <n v="1303.55"/>
    <n v="2202.0390000000002"/>
    <n v="3505.5889999999999"/>
    <n v="0"/>
    <n v="720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505.5889999999999"/>
    <n v="3.5055890000000001"/>
    <m/>
    <n v="0.9916666666666667"/>
    <n v="0.9916666666666667"/>
    <n v="11.826000000000001"/>
    <n v="0"/>
    <n v="30"/>
    <s v="BASE DE DATOS"/>
  </r>
  <r>
    <s v="19"/>
    <x v="8"/>
    <s v="ELP"/>
    <s v="11014093"/>
    <s v="11014093"/>
    <s v="HI"/>
    <s v="1"/>
    <s v="S"/>
    <n v="70.12"/>
    <n v="73.144999999999996"/>
    <n v="9135.0370000000003"/>
    <n v="38957.322999999997"/>
    <n v="48092.36"/>
    <n v="0"/>
    <n v="720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8092.36"/>
    <n v="48.092359999999999"/>
    <m/>
    <n v="5.8433333333333337"/>
    <n v="6.095416666666666"/>
    <n v="217.4"/>
    <n v="0"/>
    <n v="28"/>
    <s v="BASE DE DATOS"/>
  </r>
  <r>
    <s v="19"/>
    <x v="8"/>
    <s v="ELP"/>
    <s v="11014093"/>
    <s v="11014093"/>
    <s v="HI"/>
    <s v="2"/>
    <s v="S"/>
    <n v="70.12"/>
    <n v="73.144999999999996"/>
    <n v="8556.3860000000004"/>
    <n v="37070.620000000003"/>
    <n v="45627.006000000001"/>
    <n v="9.68"/>
    <n v="710.18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5627.006000000001"/>
    <n v="45.627006000000002"/>
    <m/>
    <n v="5.8433333333333337"/>
    <n v="6.095416666666666"/>
    <n v="217.4"/>
    <n v="0"/>
    <n v="28"/>
    <s v="BASE DE DATOS"/>
  </r>
  <r>
    <s v="19"/>
    <x v="8"/>
    <s v="ELP"/>
    <s v="11014093"/>
    <s v="11014093"/>
    <s v="HI"/>
    <s v="3"/>
    <s v="S"/>
    <n v="70.12"/>
    <n v="73.146000000000001"/>
    <n v="8493.8009999999995"/>
    <n v="36988.14"/>
    <n v="45481.940999999999"/>
    <n v="9.8000000000000007"/>
    <n v="710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5481.940999999999"/>
    <n v="45.481940999999999"/>
    <m/>
    <n v="5.8433333333333337"/>
    <n v="6.0955000000000004"/>
    <n v="217.4"/>
    <n v="0"/>
    <n v="28"/>
    <s v="BASE DE DATOS"/>
  </r>
  <r>
    <s v="19"/>
    <x v="8"/>
    <s v="ELP"/>
    <s v="11014293"/>
    <s v="11014293"/>
    <s v="HI"/>
    <s v="1"/>
    <s v="S"/>
    <n v="114"/>
    <n v="96.959000000000003"/>
    <n v="12239.91"/>
    <n v="52057.548000000003"/>
    <n v="64297.457999999999"/>
    <n v="9.2799999999999994"/>
    <n v="710.63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297.457999999999"/>
    <n v="64.297457999999992"/>
    <m/>
    <n v="9.5"/>
    <n v="8.0799166666666675"/>
    <n v="692"/>
    <n v="0"/>
    <n v="28"/>
    <s v="BASE DE DATOS"/>
  </r>
  <r>
    <s v="19"/>
    <x v="8"/>
    <s v="ELP"/>
    <s v="11014293"/>
    <s v="11014293"/>
    <s v="HI"/>
    <s v="2"/>
    <s v="S"/>
    <n v="114"/>
    <n v="96.959000000000003"/>
    <n v="12337.406999999999"/>
    <n v="52321.678999999996"/>
    <n v="64659.086000000003"/>
    <n v="9.5299999999999994"/>
    <n v="710.35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659.086000000003"/>
    <n v="64.659086000000002"/>
    <m/>
    <n v="9.5"/>
    <n v="8.0799166666666675"/>
    <n v="692"/>
    <n v="-7.2759576141834259E-12"/>
    <n v="28"/>
    <s v="BASE DE DATOS"/>
  </r>
  <r>
    <s v="19"/>
    <x v="8"/>
    <s v="ELP"/>
    <s v="11014293"/>
    <s v="11014293"/>
    <s v="HI"/>
    <s v="3"/>
    <s v="S"/>
    <n v="114"/>
    <n v="96.959000000000003"/>
    <n v="12302.41"/>
    <n v="52195.228999999999"/>
    <n v="64497.639000000003"/>
    <n v="9.27"/>
    <n v="710.65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497.639000000003"/>
    <n v="64.497639000000007"/>
    <m/>
    <n v="9.5"/>
    <n v="8.0799166666666675"/>
    <n v="692"/>
    <n v="-7.2759576141834259E-12"/>
    <n v="28"/>
    <s v="BASE DE DATOS"/>
  </r>
  <r>
    <s v="19"/>
    <x v="8"/>
    <s v="ELP"/>
    <s v="11014293"/>
    <s v="11014293"/>
    <s v="HI"/>
    <s v="4"/>
    <s v="S"/>
    <n v="114"/>
    <n v="96.959000000000003"/>
    <n v="12318.763000000001"/>
    <n v="51808.54"/>
    <n v="64127.303"/>
    <n v="14.17"/>
    <n v="705.5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4127.303"/>
    <n v="64.127302999999998"/>
    <m/>
    <n v="9.5"/>
    <n v="8.0799166666666675"/>
    <n v="692"/>
    <n v="0"/>
    <n v="28"/>
    <s v="BASE DE DATOS"/>
  </r>
  <r>
    <s v="19"/>
    <x v="8"/>
    <s v="ELP"/>
    <s v="11014293"/>
    <s v="11014293"/>
    <s v="HI"/>
    <s v="5"/>
    <s v="S"/>
    <n v="114"/>
    <n v="96.959000000000003"/>
    <n v="10141.620000000001"/>
    <n v="46135.442000000003"/>
    <n v="56277.061999999998"/>
    <n v="10.25"/>
    <n v="709.6"/>
    <n v="0.08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6277.061999999998"/>
    <n v="56.277062000000001"/>
    <m/>
    <n v="9.5"/>
    <n v="8.0799166666666675"/>
    <n v="692"/>
    <n v="7.2759576141834259E-12"/>
    <n v="28"/>
    <s v="BASE DE DATOS"/>
  </r>
  <r>
    <s v="19"/>
    <x v="8"/>
    <s v="ELP"/>
    <s v="11014293"/>
    <s v="11014293"/>
    <s v="HI"/>
    <s v="6"/>
    <s v="S"/>
    <n v="114"/>
    <n v="96.959000000000003"/>
    <n v="10154.799000000001"/>
    <n v="46283.667999999998"/>
    <n v="56438.466999999997"/>
    <n v="9.77"/>
    <n v="710.13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6438.466999999997"/>
    <n v="56.438466999999996"/>
    <m/>
    <n v="9.5"/>
    <n v="8.0799166666666675"/>
    <n v="692"/>
    <n v="0"/>
    <n v="28"/>
    <s v="BASE DE DATOS"/>
  </r>
  <r>
    <s v="19"/>
    <x v="8"/>
    <s v="ELP"/>
    <s v="11014293"/>
    <s v="11014293"/>
    <s v="HI"/>
    <s v="7"/>
    <s v="S"/>
    <n v="114"/>
    <n v="96.96"/>
    <n v="10241.103999999999"/>
    <n v="47118.222999999998"/>
    <n v="57359.326999999997"/>
    <n v="4.88"/>
    <n v="715.03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7359.326999999997"/>
    <n v="57.359327"/>
    <m/>
    <n v="9.5"/>
    <n v="8.08"/>
    <n v="692"/>
    <n v="0"/>
    <n v="28"/>
    <s v="BASE DE DATOS"/>
  </r>
  <r>
    <s v="19"/>
    <x v="7"/>
    <s v="ELP"/>
    <s v="11014093"/>
    <s v="11014093"/>
    <s v="HI"/>
    <s v="1"/>
    <s v="S"/>
    <n v="70.12"/>
    <n v="73.144999999999996"/>
    <n v="9365.42"/>
    <n v="41349.415000000001"/>
    <n v="50714.834999999999"/>
    <n v="9.2200000000000006"/>
    <n v="734.6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0714.834999999999"/>
    <n v="50.714835000000001"/>
    <m/>
    <n v="5.8433333333333337"/>
    <n v="6.095416666666666"/>
    <n v="217.4"/>
    <n v="0"/>
    <n v="28"/>
    <s v="BASE DE DATOS"/>
  </r>
  <r>
    <s v="19"/>
    <x v="7"/>
    <s v="ELP"/>
    <s v="11014093"/>
    <s v="11014093"/>
    <s v="HI"/>
    <s v="2"/>
    <s v="S"/>
    <n v="70.12"/>
    <n v="73.144999999999996"/>
    <n v="8854.82"/>
    <n v="40248.074999999997"/>
    <n v="49102.894999999997"/>
    <n v="9.58"/>
    <n v="734.23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9102.894999999997"/>
    <n v="49.102894999999997"/>
    <m/>
    <n v="5.8433333333333337"/>
    <n v="6.095416666666666"/>
    <n v="217.4"/>
    <n v="0"/>
    <n v="28"/>
    <s v="BASE DE DATOS"/>
  </r>
  <r>
    <s v="19"/>
    <x v="7"/>
    <s v="ELP"/>
    <s v="11014093"/>
    <s v="11014093"/>
    <s v="HI"/>
    <s v="3"/>
    <s v="S"/>
    <n v="70.12"/>
    <n v="73.146000000000001"/>
    <n v="8358.0640000000003"/>
    <n v="39541.239000000001"/>
    <n v="47899.303"/>
    <n v="10.28"/>
    <n v="726.85"/>
    <n v="6.67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899.303"/>
    <n v="47.899303000000003"/>
    <m/>
    <n v="5.8433333333333337"/>
    <n v="6.0955000000000004"/>
    <n v="217.4"/>
    <n v="0"/>
    <n v="28"/>
    <s v="BASE DE DATOS"/>
  </r>
  <r>
    <s v="19"/>
    <x v="7"/>
    <s v="ELP"/>
    <s v="11014293"/>
    <s v="11014293"/>
    <s v="HI"/>
    <s v="1"/>
    <s v="S"/>
    <n v="114"/>
    <n v="96.959000000000003"/>
    <n v="12129.62"/>
    <n v="54675.724999999999"/>
    <n v="66805.345000000001"/>
    <n v="10.220000000000001"/>
    <n v="710.32"/>
    <n v="23.25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6805.345000000001"/>
    <n v="66.805345000000003"/>
    <m/>
    <n v="9.5"/>
    <n v="8.0799166666666675"/>
    <n v="692"/>
    <n v="0"/>
    <n v="28"/>
    <s v="BASE DE DATOS"/>
  </r>
  <r>
    <s v="19"/>
    <x v="7"/>
    <s v="ELP"/>
    <s v="11014293"/>
    <s v="11014293"/>
    <s v="HI"/>
    <s v="2"/>
    <s v="S"/>
    <n v="114"/>
    <n v="96.959000000000003"/>
    <n v="12561.008"/>
    <n v="56381.542000000001"/>
    <n v="68942.55"/>
    <n v="12.87"/>
    <n v="729.7"/>
    <n v="1.17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8942.55"/>
    <n v="68.942549999999997"/>
    <m/>
    <n v="9.5"/>
    <n v="8.0799166666666675"/>
    <n v="692"/>
    <n v="0"/>
    <n v="28"/>
    <s v="BASE DE DATOS"/>
  </r>
  <r>
    <s v="19"/>
    <x v="7"/>
    <s v="ELP"/>
    <s v="11014293"/>
    <s v="11014293"/>
    <s v="HI"/>
    <s v="3"/>
    <s v="S"/>
    <n v="114"/>
    <n v="96.959000000000003"/>
    <n v="12649.453"/>
    <n v="56581.476999999999"/>
    <n v="69230.929999999993"/>
    <n v="10.050000000000001"/>
    <n v="732.67"/>
    <n v="1.08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230.929999999993"/>
    <n v="69.230929999999987"/>
    <m/>
    <n v="9.5"/>
    <n v="8.0799166666666675"/>
    <n v="692"/>
    <n v="0"/>
    <n v="28"/>
    <s v="BASE DE DATOS"/>
  </r>
  <r>
    <s v="19"/>
    <x v="7"/>
    <s v="ELP"/>
    <s v="11014293"/>
    <s v="11014293"/>
    <s v="HI"/>
    <s v="4"/>
    <s v="S"/>
    <n v="114"/>
    <n v="96.959000000000003"/>
    <n v="12645.078"/>
    <n v="57280.114999999998"/>
    <n v="69925.192999999999"/>
    <n v="4.4800000000000004"/>
    <n v="739.32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925.192999999999"/>
    <n v="69.925192999999993"/>
    <m/>
    <n v="9.5"/>
    <n v="8.0799166666666675"/>
    <n v="692"/>
    <n v="0"/>
    <n v="28"/>
    <s v="BASE DE DATOS"/>
  </r>
  <r>
    <s v="19"/>
    <x v="7"/>
    <s v="ELP"/>
    <s v="11014293"/>
    <s v="11014293"/>
    <s v="HI"/>
    <s v="5"/>
    <s v="S"/>
    <n v="114"/>
    <n v="96.959000000000003"/>
    <n v="10375.723"/>
    <n v="48783.896999999997"/>
    <n v="59159.62"/>
    <n v="4.93"/>
    <n v="738.98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159.62"/>
    <n v="59.159620000000004"/>
    <m/>
    <n v="9.5"/>
    <n v="8.0799166666666675"/>
    <n v="692"/>
    <n v="-7.2759576141834259E-12"/>
    <n v="28"/>
    <s v="BASE DE DATOS"/>
  </r>
  <r>
    <s v="19"/>
    <x v="7"/>
    <s v="ELP"/>
    <s v="11014293"/>
    <s v="11014293"/>
    <s v="HI"/>
    <s v="6"/>
    <s v="S"/>
    <n v="114"/>
    <n v="96.959000000000003"/>
    <n v="10403.584999999999"/>
    <n v="48906.58"/>
    <n v="59310.165000000001"/>
    <n v="5.0999999999999996"/>
    <n v="738.77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310.165000000001"/>
    <n v="59.310164999999998"/>
    <m/>
    <n v="9.5"/>
    <n v="8.0799166666666675"/>
    <n v="692"/>
    <n v="0"/>
    <n v="28"/>
    <s v="BASE DE DATOS"/>
  </r>
  <r>
    <s v="19"/>
    <x v="7"/>
    <s v="ELP"/>
    <s v="11014293"/>
    <s v="11014293"/>
    <s v="HI"/>
    <s v="7"/>
    <s v="S"/>
    <n v="114"/>
    <n v="96.96"/>
    <n v="10483.832"/>
    <n v="48758.105000000003"/>
    <n v="59241.936999999998"/>
    <n v="10.08"/>
    <n v="733.82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241.936999999998"/>
    <n v="59.241937"/>
    <m/>
    <n v="9.5"/>
    <n v="8.08"/>
    <n v="692"/>
    <n v="7.2759576141834259E-12"/>
    <n v="28"/>
    <s v="BASE DE DATOS"/>
  </r>
  <r>
    <s v="19"/>
    <x v="6"/>
    <s v="ELP"/>
    <s v="11014093"/>
    <s v="11014093"/>
    <s v="HI"/>
    <s v="1"/>
    <s v="S"/>
    <n v="70.12"/>
    <n v="73.144999999999996"/>
    <n v="9651.8080000000009"/>
    <n v="44808.987000000001"/>
    <n v="54460.794999999998"/>
    <n v="0"/>
    <n v="744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4460.794999999998"/>
    <n v="54.460794999999997"/>
    <m/>
    <n v="5.8433333333333337"/>
    <n v="6.095416666666666"/>
    <n v="217.4"/>
    <n v="0"/>
    <n v="28"/>
    <s v="BASE DE DATOS"/>
  </r>
  <r>
    <s v="19"/>
    <x v="6"/>
    <s v="ELP"/>
    <s v="11014093"/>
    <s v="11014093"/>
    <s v="HI"/>
    <s v="2"/>
    <s v="S"/>
    <n v="70.12"/>
    <n v="73.144999999999996"/>
    <n v="8815.1200000000008"/>
    <n v="41511.514999999999"/>
    <n v="50326.635000000002"/>
    <n v="0"/>
    <n v="744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0326.635000000002"/>
    <n v="50.326635000000003"/>
    <m/>
    <n v="5.8433333333333337"/>
    <n v="6.095416666666666"/>
    <n v="217.4"/>
    <n v="0"/>
    <n v="28"/>
    <s v="BASE DE DATOS"/>
  </r>
  <r>
    <s v="19"/>
    <x v="6"/>
    <s v="ELP"/>
    <s v="11014093"/>
    <s v="11014093"/>
    <s v="HI"/>
    <s v="3"/>
    <s v="S"/>
    <n v="70.12"/>
    <n v="73.146000000000001"/>
    <n v="8988.7900000000009"/>
    <n v="42428.343000000001"/>
    <n v="51417.133000000002"/>
    <n v="0"/>
    <n v="744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1417.133000000002"/>
    <n v="51.417133"/>
    <m/>
    <n v="5.8433333333333337"/>
    <n v="6.0955000000000004"/>
    <n v="217.4"/>
    <n v="0"/>
    <n v="28"/>
    <s v="BASE DE DATOS"/>
  </r>
  <r>
    <s v="19"/>
    <x v="6"/>
    <s v="ELP"/>
    <s v="11014293"/>
    <s v="11014293"/>
    <s v="HI"/>
    <s v="1"/>
    <s v="S"/>
    <n v="114"/>
    <n v="96.959000000000003"/>
    <n v="12884.522999999999"/>
    <n v="59693.735000000001"/>
    <n v="72578.258000000002"/>
    <n v="10.68"/>
    <n v="732.08"/>
    <n v="1.07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2578.258000000002"/>
    <n v="72.578258000000005"/>
    <m/>
    <n v="9.5"/>
    <n v="8.0799166666666675"/>
    <n v="692"/>
    <n v="0"/>
    <n v="28"/>
    <s v="BASE DE DATOS"/>
  </r>
  <r>
    <s v="19"/>
    <x v="6"/>
    <s v="ELP"/>
    <s v="11014293"/>
    <s v="11014293"/>
    <s v="HI"/>
    <s v="2"/>
    <s v="S"/>
    <n v="114"/>
    <n v="96.959000000000003"/>
    <n v="12960.339"/>
    <n v="61294.603999999999"/>
    <n v="74254.942999999999"/>
    <n v="0"/>
    <n v="744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4254.942999999999"/>
    <n v="74.254942999999997"/>
    <m/>
    <n v="9.5"/>
    <n v="8.0799166666666675"/>
    <n v="692"/>
    <n v="0"/>
    <n v="28"/>
    <s v="BASE DE DATOS"/>
  </r>
  <r>
    <s v="19"/>
    <x v="6"/>
    <s v="ELP"/>
    <s v="11014293"/>
    <s v="11014293"/>
    <s v="HI"/>
    <s v="3"/>
    <s v="S"/>
    <n v="114"/>
    <n v="96.959000000000003"/>
    <n v="12938.782999999999"/>
    <n v="61234.601999999999"/>
    <n v="74173.384999999995"/>
    <n v="0"/>
    <n v="744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4173.384999999995"/>
    <n v="74.173384999999996"/>
    <m/>
    <n v="9.5"/>
    <n v="8.0799166666666675"/>
    <n v="692"/>
    <n v="0"/>
    <n v="28"/>
    <s v="BASE DE DATOS"/>
  </r>
  <r>
    <s v="19"/>
    <x v="6"/>
    <s v="ELP"/>
    <s v="11014293"/>
    <s v="11014293"/>
    <s v="HI"/>
    <s v="4"/>
    <s v="S"/>
    <n v="114"/>
    <n v="96.959000000000003"/>
    <n v="12934.436"/>
    <n v="60211.332000000002"/>
    <n v="73145.767999999996"/>
    <n v="9.68"/>
    <n v="734.05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3145.767999999996"/>
    <n v="73.14576799999999"/>
    <m/>
    <n v="9.5"/>
    <n v="8.0799166666666675"/>
    <n v="692"/>
    <n v="0"/>
    <n v="28"/>
    <s v="BASE DE DATOS"/>
  </r>
  <r>
    <s v="19"/>
    <x v="6"/>
    <s v="ELP"/>
    <s v="11014293"/>
    <s v="11014293"/>
    <s v="HI"/>
    <s v="5"/>
    <s v="S"/>
    <n v="114"/>
    <n v="96.959000000000003"/>
    <n v="10440.804"/>
    <n v="49336.006999999998"/>
    <n v="59776.811000000002"/>
    <n v="10.4"/>
    <n v="732.28"/>
    <n v="1.1000000000000001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776.811000000002"/>
    <n v="59.776811000000002"/>
    <m/>
    <n v="9.5"/>
    <n v="8.0799166666666675"/>
    <n v="692"/>
    <n v="0"/>
    <n v="28"/>
    <s v="BASE DE DATOS"/>
  </r>
  <r>
    <s v="19"/>
    <x v="6"/>
    <s v="ELP"/>
    <s v="11014293"/>
    <s v="11014293"/>
    <s v="HI"/>
    <s v="6"/>
    <s v="S"/>
    <n v="114"/>
    <n v="96.959000000000003"/>
    <n v="10451.527"/>
    <n v="49577.949000000001"/>
    <n v="60029.476000000002"/>
    <n v="9.7200000000000006"/>
    <n v="734.18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0029.476000000002"/>
    <n v="60.029476000000003"/>
    <m/>
    <n v="9.5"/>
    <n v="8.0799166666666675"/>
    <n v="692"/>
    <n v="0"/>
    <n v="28"/>
    <s v="BASE DE DATOS"/>
  </r>
  <r>
    <s v="19"/>
    <x v="6"/>
    <s v="ELP"/>
    <s v="11014293"/>
    <s v="11014293"/>
    <s v="HI"/>
    <s v="7"/>
    <s v="S"/>
    <n v="114"/>
    <n v="96.96"/>
    <n v="10529.428"/>
    <n v="48848.300999999999"/>
    <n v="59377.728999999999"/>
    <n v="19.420000000000002"/>
    <n v="723.42"/>
    <n v="1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377.728999999999"/>
    <n v="59.377729000000002"/>
    <m/>
    <n v="9.5"/>
    <n v="8.08"/>
    <n v="692"/>
    <n v="0"/>
    <n v="28"/>
    <s v="BASE DE DATOS"/>
  </r>
  <r>
    <s v="19"/>
    <x v="9"/>
    <s v="ANDPOW"/>
    <s v="18176609"/>
    <s v="18176609"/>
    <s v="HI"/>
    <s v="G01"/>
    <s v="S"/>
    <n v="10"/>
    <n v="9.99"/>
    <n v="1125.5840000000001"/>
    <n v="3523.48"/>
    <n v="4649.0640000000003"/>
    <n v="0"/>
    <n v="578.75"/>
    <n v="145.2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649.0640000000003"/>
    <n v="4.6490640000000001"/>
    <m/>
    <n v="0.83333333333333337"/>
    <n v="0.83241666666666669"/>
    <n v="21.289000000000001"/>
    <n v="0"/>
    <n v="4"/>
    <s v="BASE DE DATOS"/>
  </r>
  <r>
    <s v="19"/>
    <x v="9"/>
    <s v="ANDPOW"/>
    <s v="18176609"/>
    <s v="18176609"/>
    <s v="HI"/>
    <s v="G02"/>
    <s v="S"/>
    <n v="10"/>
    <n v="9.99"/>
    <n v="1086.046"/>
    <n v="3221.748"/>
    <n v="4307.7939999999999"/>
    <n v="0"/>
    <n v="527.5"/>
    <n v="196.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307.7939999999999"/>
    <n v="4.3077939999999995"/>
    <m/>
    <n v="0.83333333333333337"/>
    <n v="0.83241666666666669"/>
    <n v="21.289000000000001"/>
    <n v="0"/>
    <n v="4"/>
    <s v="BASE DE DATOS"/>
  </r>
  <r>
    <s v="19"/>
    <x v="9"/>
    <s v="EGEANA"/>
    <s v="11275911"/>
    <s v="11275911"/>
    <s v="HI"/>
    <s v="G01"/>
    <s v="S"/>
    <n v="19.989999999999998"/>
    <n v="19.949000000000002"/>
    <n v="2591.4450000000002"/>
    <n v="11975.009"/>
    <n v="14566.454"/>
    <n v="0"/>
    <n v="720.5"/>
    <n v="3.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4566.454"/>
    <n v="14.566454"/>
    <m/>
    <n v="1.6658333333333333"/>
    <n v="1.663"/>
    <n v="20.69"/>
    <n v="0"/>
    <n v="37"/>
    <s v="BASE DE DATOS"/>
  </r>
  <r>
    <s v="19"/>
    <x v="9"/>
    <s v="ELCZAN"/>
    <s v="18302211"/>
    <s v="18302211"/>
    <s v="HI"/>
    <s v="G1"/>
    <s v="S"/>
    <n v="6.6"/>
    <n v="6.5880000000000001"/>
    <n v="383.87400000000002"/>
    <n v="2019.258"/>
    <n v="2403.1320000000001"/>
    <n v="0"/>
    <n v="379.28"/>
    <n v="344.72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2403.1320000000001"/>
    <n v="2.4031320000000003"/>
    <m/>
    <n v="0.54999999999999993"/>
    <n v="0.54900000000000004"/>
    <n v="41.084000000000003"/>
    <n v="0"/>
    <n v="24"/>
    <s v="BASE DE DATOS"/>
  </r>
  <r>
    <s v="19"/>
    <x v="9"/>
    <s v="ELCZAN"/>
    <s v="18302211"/>
    <s v="18302211"/>
    <s v="HI"/>
    <s v="G2"/>
    <s v="S"/>
    <n v="6.6"/>
    <n v="6.5880000000000001"/>
    <n v="148.511"/>
    <n v="613.529"/>
    <n v="762.04"/>
    <n v="0"/>
    <n v="161.78"/>
    <n v="562.22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762.04"/>
    <n v="0.76203999999999994"/>
    <m/>
    <n v="0.54999999999999993"/>
    <n v="0.54900000000000004"/>
    <n v="41.084000000000003"/>
    <n v="0"/>
    <n v="24"/>
    <s v="BASE DE DATOS"/>
  </r>
  <r>
    <s v="19"/>
    <x v="9"/>
    <s v="CSTARO"/>
    <s v="31135704"/>
    <s v="31135704"/>
    <s v="HI"/>
    <s v="G-1"/>
    <s v="S"/>
    <n v="1.2"/>
    <n v="1.02"/>
    <n v="55.148000000000003"/>
    <n v="262.51499999999999"/>
    <n v="317.66300000000001"/>
    <n v="0"/>
    <n v="698.75"/>
    <n v="25.2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317.66300000000001"/>
    <n v="0.31766300000000003"/>
    <m/>
    <n v="9.9999999999999992E-2"/>
    <n v="8.5000000000000006E-2"/>
    <n v="1.1779999999999999"/>
    <n v="0"/>
    <n v="10"/>
    <s v="BASE DE DATOS"/>
  </r>
  <r>
    <s v="19"/>
    <x v="9"/>
    <s v="CSTARO"/>
    <s v="31116601"/>
    <s v="31116601"/>
    <s v="HI"/>
    <s v="G-1"/>
    <s v="S"/>
    <n v="1.7"/>
    <n v="1.496"/>
    <n v="45.902000000000001"/>
    <n v="233.05099999999999"/>
    <n v="278.95299999999997"/>
    <n v="0"/>
    <n v="300"/>
    <n v="424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278.95299999999997"/>
    <n v="0.27895299999999995"/>
    <m/>
    <n v="0.14166666666666666"/>
    <n v="0.12466666666666666"/>
    <n v="1.7430000000000001"/>
    <n v="0"/>
    <n v="10"/>
    <s v="BASE DE DATOS"/>
  </r>
  <r>
    <s v="19"/>
    <x v="9"/>
    <s v="CELERV"/>
    <s v="11116301"/>
    <s v="11116301"/>
    <s v="HI"/>
    <s v="Francis 1"/>
    <s v="S"/>
    <n v="6.5609999999999999"/>
    <n v="6.4669999999999996"/>
    <n v="584.21600000000001"/>
    <n v="2732.6469999999999"/>
    <n v="3316.8629999999998"/>
    <n v="116.02"/>
    <n v="601.32000000000005"/>
    <n v="2.66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316.8629999999998"/>
    <n v="3.3168629999999997"/>
    <m/>
    <n v="0.54674999999999996"/>
    <n v="0.5389166666666666"/>
    <n v="19.606000000000002"/>
    <n v="0"/>
    <n v="8"/>
    <s v="BASE DE DATOS"/>
  </r>
  <r>
    <s v="19"/>
    <x v="9"/>
    <s v="CELERV"/>
    <s v="11116301"/>
    <s v="11116301"/>
    <s v="HI"/>
    <s v="Francis 2"/>
    <s v="S"/>
    <n v="6.5609999999999999"/>
    <n v="6.4669999999999996"/>
    <n v="517.35199999999998"/>
    <n v="2268.3220000000001"/>
    <n v="2785.674"/>
    <n v="162.83000000000001"/>
    <n v="554.04999999999995"/>
    <n v="3.12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2785.674"/>
    <n v="2.7856739999999998"/>
    <m/>
    <n v="0.54674999999999996"/>
    <n v="0.5389166666666666"/>
    <n v="19.606000000000002"/>
    <n v="0"/>
    <n v="8"/>
    <s v="BASE DE DATOS"/>
  </r>
  <r>
    <s v="19"/>
    <x v="9"/>
    <s v="CELERV"/>
    <s v="11116301"/>
    <s v="11116301"/>
    <s v="HI"/>
    <s v="Francis 3"/>
    <s v="S"/>
    <n v="6.5609999999999999"/>
    <n v="6.4669999999999996"/>
    <n v="646.34799999999996"/>
    <n v="2974.0540000000001"/>
    <n v="3620.402"/>
    <n v="89.38"/>
    <n v="629.01"/>
    <n v="1.61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3620.402"/>
    <n v="3.6204019999999999"/>
    <m/>
    <n v="0.54674999999999996"/>
    <n v="0.5389166666666666"/>
    <n v="19.606000000000002"/>
    <n v="0"/>
    <n v="8"/>
    <s v="BASE DE DATOS"/>
  </r>
  <r>
    <s v="19"/>
    <x v="9"/>
    <s v="EGEJUN"/>
    <s v="18162108"/>
    <s v="18162108"/>
    <s v="HI"/>
    <s v="Grupo 1"/>
    <s v="S"/>
    <n v="3.5"/>
    <n v="3.4980000000000002"/>
    <n v="111.001"/>
    <n v="543.60400000000004"/>
    <n v="654.60500000000002"/>
    <n v="0"/>
    <n v="724"/>
    <n v="0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654.60500000000002"/>
    <n v="0.65460499999999999"/>
    <m/>
    <n v="0.5"/>
    <n v="0.49971428571428572"/>
    <n v="6.6310000000000002"/>
    <n v="0"/>
    <n v="33"/>
    <s v="BASE DE DATOS"/>
  </r>
  <r>
    <s v="19"/>
    <x v="9"/>
    <s v="EGEJUN"/>
    <s v="18162108"/>
    <s v="18162108"/>
    <s v="HI"/>
    <s v="Grupo 2"/>
    <s v="S"/>
    <n v="3.5"/>
    <n v="3.4980000000000002"/>
    <n v="111.001"/>
    <n v="543.60400000000004"/>
    <n v="654.60500000000002"/>
    <n v="0"/>
    <n v="724"/>
    <n v="0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654.60500000000002"/>
    <n v="0.65460499999999999"/>
    <m/>
    <n v="0.5"/>
    <n v="0.49971428571428572"/>
    <n v="6.6310000000000002"/>
    <n v="0"/>
    <n v="33"/>
    <s v="BASE DE DATOS"/>
  </r>
  <r>
    <s v="19"/>
    <x v="9"/>
    <s v="EGEJUN"/>
    <s v="18167608"/>
    <s v="18167608"/>
    <s v="HI"/>
    <s v="Grupo 1"/>
    <s v="S"/>
    <n v="3.8849999999999998"/>
    <n v="3.883"/>
    <n v="131.69200000000001"/>
    <n v="637.37900000000002"/>
    <n v="769.07100000000003"/>
    <n v="0"/>
    <n v="719.25"/>
    <n v="4.75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769.07100000000003"/>
    <n v="0.76907100000000006"/>
    <m/>
    <n v="0.55499999999999994"/>
    <n v="0.55471428571428572"/>
    <n v="6.7110000000000003"/>
    <n v="0"/>
    <n v="33"/>
    <s v="BASE DE DATOS"/>
  </r>
  <r>
    <s v="19"/>
    <x v="9"/>
    <s v="EGEJUN"/>
    <s v="18167608"/>
    <s v="18167608"/>
    <s v="HI"/>
    <s v="Grupo 2"/>
    <s v="S"/>
    <n v="3.8849999999999998"/>
    <n v="3.883"/>
    <n v="131.691"/>
    <n v="637.37800000000004"/>
    <n v="769.06899999999996"/>
    <n v="0"/>
    <n v="719.25"/>
    <n v="4.75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769.06899999999996"/>
    <n v="0.769069"/>
    <m/>
    <n v="0.55499999999999994"/>
    <n v="0.55471428571428572"/>
    <n v="6.7110000000000003"/>
    <n v="1.1368683772161603E-13"/>
    <n v="33"/>
    <s v="BASE DE DATOS"/>
  </r>
  <r>
    <s v="19"/>
    <x v="9"/>
    <s v="EGEJUN"/>
    <s v="28072011"/>
    <s v="28072011"/>
    <s v="HI"/>
    <s v="Grupo 1"/>
    <s v="S"/>
    <n v="5"/>
    <n v="4.9980000000000002"/>
    <n v="281.02800000000002"/>
    <n v="1322.4159999999999"/>
    <n v="1603.444"/>
    <n v="0"/>
    <n v="724"/>
    <n v="0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603.444"/>
    <n v="1.6034439999999999"/>
    <m/>
    <n v="0.7142857142857143"/>
    <n v="0.71400000000000008"/>
    <n v="9.6869999999999994"/>
    <n v="0"/>
    <n v="33"/>
    <s v="BASE DE DATOS"/>
  </r>
  <r>
    <s v="19"/>
    <x v="9"/>
    <s v="EGEJUN"/>
    <s v="28072011"/>
    <s v="28072011"/>
    <s v="HI"/>
    <s v="Grupo 2"/>
    <s v="S"/>
    <n v="5"/>
    <n v="4.9980000000000002"/>
    <n v="281.02699999999999"/>
    <n v="1322.415"/>
    <n v="1603.442"/>
    <n v="0"/>
    <n v="724"/>
    <n v="0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603.442"/>
    <n v="1.603442"/>
    <m/>
    <n v="0.7142857142857143"/>
    <n v="0.71400000000000008"/>
    <n v="9.6869999999999994"/>
    <n v="0"/>
    <n v="33"/>
    <s v="BASE DE DATOS"/>
  </r>
  <r>
    <s v="19"/>
    <x v="9"/>
    <s v="EGEJUN"/>
    <s v="00862010"/>
    <s v="00862010"/>
    <s v="HI"/>
    <s v="Grupo 1"/>
    <s v="S"/>
    <n v="5"/>
    <n v="4.9980000000000002"/>
    <n v="292.60599999999999"/>
    <n v="1355.336"/>
    <n v="1647.942"/>
    <n v="0"/>
    <n v="724"/>
    <n v="0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647.942"/>
    <n v="1.647942"/>
    <m/>
    <n v="0.7142857142857143"/>
    <n v="0.71400000000000008"/>
    <n v="10.446999999999999"/>
    <n v="0"/>
    <n v="33"/>
    <s v="BASE DE DATOS"/>
  </r>
  <r>
    <s v="19"/>
    <x v="9"/>
    <s v="EGEJUN"/>
    <s v="00862010"/>
    <s v="00862010"/>
    <s v="HI"/>
    <s v="Grupo 2"/>
    <s v="S"/>
    <n v="5"/>
    <n v="4.9980000000000002"/>
    <n v="292.60500000000002"/>
    <n v="1355.336"/>
    <n v="1647.941"/>
    <n v="0"/>
    <n v="724"/>
    <n v="0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647.941"/>
    <n v="1.6479410000000001"/>
    <m/>
    <n v="0.7142857142857143"/>
    <n v="0.71400000000000008"/>
    <n v="10.446999999999999"/>
    <n v="0"/>
    <n v="33"/>
    <s v="BASE DE DATOS"/>
  </r>
  <r>
    <s v="19"/>
    <x v="9"/>
    <s v="EGEJUN"/>
    <s v="18282011"/>
    <s v="18282011"/>
    <s v="HI"/>
    <s v="Grupo 1"/>
    <s v="S"/>
    <n v="10"/>
    <n v="9.9719999999999995"/>
    <n v="391.79500000000002"/>
    <n v="1929.0139999999999"/>
    <n v="2320.8090000000002"/>
    <n v="0"/>
    <n v="723.75"/>
    <n v="0.25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2320.8090000000002"/>
    <n v="2.3208090000000001"/>
    <m/>
    <n v="0.83333333333333337"/>
    <n v="0.83099999999999996"/>
    <n v="18.783000000000001"/>
    <n v="-4.5474735088646412E-13"/>
    <n v="33"/>
    <s v="BASE DE DATOS"/>
  </r>
  <r>
    <s v="19"/>
    <x v="9"/>
    <s v="EGEJUN"/>
    <s v="18282011"/>
    <s v="18282011"/>
    <s v="HI"/>
    <s v="Grupo 2"/>
    <s v="S"/>
    <n v="10"/>
    <n v="9.9719999999999995"/>
    <n v="391.79399999999998"/>
    <n v="1929.0129999999999"/>
    <n v="2320.8069999999998"/>
    <n v="0"/>
    <n v="723.75"/>
    <n v="0.25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2320.8069999999998"/>
    <n v="2.3208069999999998"/>
    <m/>
    <n v="0.83333333333333337"/>
    <n v="0.83099999999999996"/>
    <n v="18.783000000000001"/>
    <n v="0"/>
    <n v="33"/>
    <s v="BASE DE DATOS"/>
  </r>
  <r>
    <s v="19"/>
    <x v="9"/>
    <s v="EGEJUN"/>
    <s v="18281911"/>
    <s v="18281911"/>
    <s v="HI"/>
    <s v="Grupo 1"/>
    <s v="S"/>
    <n v="10"/>
    <n v="9.9719999999999995"/>
    <n v="556.80799999999999"/>
    <n v="2755.172"/>
    <n v="3311.98"/>
    <n v="0"/>
    <n v="723.5"/>
    <n v="0.5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3311.98"/>
    <n v="3.3119800000000001"/>
    <m/>
    <n v="0.83333333333333337"/>
    <n v="0.83099999999999996"/>
    <n v="20.242999999999999"/>
    <n v="0"/>
    <n v="33"/>
    <s v="BASE DE DATOS"/>
  </r>
  <r>
    <s v="19"/>
    <x v="9"/>
    <s v="EGEJUN"/>
    <s v="18281911"/>
    <s v="18281911"/>
    <s v="HI"/>
    <s v="Grupo 2"/>
    <s v="S"/>
    <n v="10"/>
    <n v="9.9719999999999995"/>
    <n v="556.80799999999999"/>
    <n v="2755.1709999999998"/>
    <n v="3311.9789999999998"/>
    <n v="0"/>
    <n v="723.5"/>
    <n v="0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3311.9789999999998"/>
    <n v="3.311979"/>
    <m/>
    <n v="0.83333333333333337"/>
    <n v="0.83099999999999996"/>
    <n v="20.242999999999999"/>
    <n v="0"/>
    <n v="33"/>
    <s v="BASE DE DATOS"/>
  </r>
  <r>
    <s v="19"/>
    <x v="9"/>
    <s v="EGEMSA"/>
    <s v="11005993"/>
    <s v="11005993"/>
    <s v="HI"/>
    <s v="GRUPO Nº1"/>
    <s v="S"/>
    <n v="30.15"/>
    <n v="29.295999999999999"/>
    <n v="1179.502"/>
    <n v="4325.3029999999999"/>
    <n v="5504.8050000000003"/>
    <n v="2.52"/>
    <n v="715.12"/>
    <n v="2.36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5504.8050000000003"/>
    <n v="5.5048050000000002"/>
    <m/>
    <n v="2.5124999999999997"/>
    <n v="2.4413333333333331"/>
    <n v="183.92"/>
    <n v="0"/>
    <n v="34"/>
    <s v="BASE DE DATOS"/>
  </r>
  <r>
    <s v="19"/>
    <x v="9"/>
    <s v="EGEMSA"/>
    <s v="11005993"/>
    <s v="11005993"/>
    <s v="HI"/>
    <s v="GRUPO Nº2"/>
    <s v="S"/>
    <n v="30.15"/>
    <n v="29.95"/>
    <n v="1620.7239999999999"/>
    <n v="6415.5709999999999"/>
    <n v="8036.2950000000001"/>
    <n v="2.92"/>
    <n v="714.79"/>
    <n v="2.29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8036.2950000000001"/>
    <n v="8.0362950000000009"/>
    <m/>
    <n v="2.5124999999999997"/>
    <n v="2.4958333333333331"/>
    <n v="183.92"/>
    <n v="0"/>
    <n v="34"/>
    <s v="BASE DE DATOS"/>
  </r>
  <r>
    <s v="19"/>
    <x v="9"/>
    <s v="EGEMSA"/>
    <s v="11005993"/>
    <s v="11005993"/>
    <s v="HI"/>
    <s v="GRUPO Nº3"/>
    <s v="S"/>
    <n v="30.15"/>
    <n v="29.553999999999998"/>
    <n v="1365.154"/>
    <n v="5319.3329999999996"/>
    <n v="6684.4870000000001"/>
    <n v="6.42"/>
    <n v="711.15"/>
    <n v="2.4300000000000002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684.4870000000001"/>
    <n v="6.6844869999999998"/>
    <m/>
    <n v="2.5124999999999997"/>
    <n v="2.4628333333333332"/>
    <n v="183.92"/>
    <n v="-9.0949470177292824E-13"/>
    <n v="34"/>
    <s v="BASE DE DATOS"/>
  </r>
  <r>
    <s v="19"/>
    <x v="9"/>
    <s v="EGEMSA"/>
    <s v="11005993"/>
    <s v="11005993"/>
    <s v="HI"/>
    <s v="GRUPO N°4"/>
    <s v="S"/>
    <n v="102"/>
    <n v="99.86"/>
    <n v="14217.380999999999"/>
    <n v="54363.374000000003"/>
    <n v="68580.755000000005"/>
    <n v="0"/>
    <n v="720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8580.755000000005"/>
    <n v="68.580755000000011"/>
    <m/>
    <n v="8.5"/>
    <n v="8.3216666666666672"/>
    <n v="183.92"/>
    <n v="0"/>
    <n v="34"/>
    <s v="BASE DE DATOS"/>
  </r>
  <r>
    <s v="19"/>
    <x v="9"/>
    <s v="EGEPSA"/>
    <s v="41071696"/>
    <s v="41071696"/>
    <s v="HI"/>
    <s v="Grupo 1"/>
    <s v="S"/>
    <n v="0.3"/>
    <n v="0.25700000000000001"/>
    <n v="33.435000000000002"/>
    <n v="153.495"/>
    <n v="186.93"/>
    <n v="0"/>
    <n v="724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86.93"/>
    <n v="0.18693000000000001"/>
    <m/>
    <n v="2.4999999999999998E-2"/>
    <n v="2.1916666666666668E-2"/>
    <n v="0.53700000000000003"/>
    <n v="0"/>
    <n v="31"/>
    <s v="BASE DE DATOS"/>
  </r>
  <r>
    <s v="19"/>
    <x v="9"/>
    <s v="EGEPSA"/>
    <s v="41071696"/>
    <s v="41071696"/>
    <s v="HI"/>
    <s v="Grupo 2"/>
    <s v="S"/>
    <n v="0.3"/>
    <n v="0.22600000000000001"/>
    <n v="7.3920000000000003"/>
    <n v="26.064"/>
    <n v="33.456000000000003"/>
    <n v="560"/>
    <n v="164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33.456000000000003"/>
    <n v="3.3456E-2"/>
    <m/>
    <n v="2.4999999999999998E-2"/>
    <n v="2.0750000000000001E-2"/>
    <n v="0.53700000000000003"/>
    <n v="0"/>
    <n v="31"/>
    <s v="BASE DE DATOS"/>
  </r>
  <r>
    <s v="19"/>
    <x v="9"/>
    <s v="ELC"/>
    <s v="31007793"/>
    <s v="31007793"/>
    <s v="HI"/>
    <s v="G-1"/>
    <s v="S"/>
    <n v="0.63"/>
    <n v="0.56100000000000005"/>
    <n v="44.944000000000003"/>
    <n v="171.23500000000001"/>
    <n v="216.179"/>
    <n v="0"/>
    <n v="700.77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16.179"/>
    <n v="0.21617900000000001"/>
    <m/>
    <n v="5.2499999999999998E-2"/>
    <n v="4.6750000000000007E-2"/>
    <n v="0.92200000000000004"/>
    <n v="2.8421709430404007E-14"/>
    <n v="25"/>
    <s v="BASE DE DATOS"/>
  </r>
  <r>
    <s v="19"/>
    <x v="9"/>
    <s v="ELC"/>
    <s v="31007793"/>
    <s v="31007793"/>
    <s v="HI"/>
    <s v="G-2"/>
    <s v="S"/>
    <n v="0.63"/>
    <n v="0.56100000000000005"/>
    <n v="69.944999999999993"/>
    <n v="261.77100000000002"/>
    <n v="331.71600000000001"/>
    <n v="0"/>
    <n v="701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31.71600000000001"/>
    <n v="0.33171600000000001"/>
    <m/>
    <n v="5.2499999999999998E-2"/>
    <n v="4.6750000000000007E-2"/>
    <n v="0.92200000000000004"/>
    <n v="0"/>
    <n v="25"/>
    <s v="BASE DE DATOS"/>
  </r>
  <r>
    <s v="19"/>
    <x v="9"/>
    <s v="ELC"/>
    <s v="31007893"/>
    <s v="31007893"/>
    <s v="HI"/>
    <s v="G-1"/>
    <s v="S"/>
    <n v="0.52"/>
    <n v="0.46"/>
    <n v="23.983000000000001"/>
    <n v="91.531999999999996"/>
    <n v="115.515"/>
    <n v="0"/>
    <n v="559.37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115.515"/>
    <n v="0.11551500000000001"/>
    <m/>
    <n v="4.3333333333333335E-2"/>
    <n v="3.8333333333333337E-2"/>
    <n v="1"/>
    <n v="0"/>
    <n v="25"/>
    <s v="BASE DE DATOS"/>
  </r>
  <r>
    <s v="19"/>
    <x v="9"/>
    <s v="ELC"/>
    <s v="31007893"/>
    <s v="31007893"/>
    <s v="HI"/>
    <s v="G-2"/>
    <s v="S"/>
    <n v="0.52"/>
    <n v="0.46"/>
    <n v="59.76"/>
    <n v="225.75299999999999"/>
    <n v="285.51299999999998"/>
    <n v="0"/>
    <n v="716.33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85.51299999999998"/>
    <n v="0.28551299999999996"/>
    <m/>
    <n v="4.3333333333333335E-2"/>
    <n v="3.8333333333333337E-2"/>
    <n v="1"/>
    <n v="0"/>
    <n v="25"/>
    <s v="BASE DE DATOS"/>
  </r>
  <r>
    <s v="19"/>
    <x v="9"/>
    <s v="ELC"/>
    <s v="31007993"/>
    <s v="31007993"/>
    <s v="HI"/>
    <s v="G-1"/>
    <s v="S"/>
    <n v="0.25"/>
    <n v="0.25"/>
    <n v="14.06"/>
    <n v="50.347000000000001"/>
    <n v="64.406999999999996"/>
    <n v="0"/>
    <n v="731.75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64.406999999999996"/>
    <n v="6.4406999999999992E-2"/>
    <m/>
    <n v="2.0833333333333332E-2"/>
    <n v="2.0833333333333332E-2"/>
    <n v="0.26100000000000001"/>
    <n v="0"/>
    <n v="25"/>
    <s v="BASE DE DATOS"/>
  </r>
  <r>
    <s v="19"/>
    <x v="9"/>
    <s v="ELC"/>
    <s v="31008493"/>
    <s v="31008493"/>
    <s v="HI"/>
    <s v="G-1"/>
    <s v="S"/>
    <n v="1.92"/>
    <n v="1.675"/>
    <n v="138.28700000000001"/>
    <n v="524.38900000000001"/>
    <n v="662.67600000000004"/>
    <n v="0"/>
    <n v="534.4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662.67600000000004"/>
    <n v="0.66267600000000004"/>
    <m/>
    <n v="0.16"/>
    <n v="0.13958333333333334"/>
    <n v="2.84"/>
    <n v="0"/>
    <n v="25"/>
    <s v="BASE DE DATOS"/>
  </r>
  <r>
    <s v="19"/>
    <x v="9"/>
    <s v="ELC"/>
    <s v="31008493"/>
    <s v="31008493"/>
    <s v="HI"/>
    <s v="G-2"/>
    <s v="S"/>
    <n v="1.92"/>
    <n v="1.675"/>
    <n v="53.009"/>
    <n v="180.21100000000001"/>
    <n v="233.22"/>
    <n v="0"/>
    <n v="199.75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233.22"/>
    <n v="0.23322000000000001"/>
    <m/>
    <n v="0.16"/>
    <n v="0.13958333333333334"/>
    <n v="2.84"/>
    <n v="2.8421709430404007E-14"/>
    <n v="25"/>
    <s v="BASE DE DATOS"/>
  </r>
  <r>
    <s v="19"/>
    <x v="9"/>
    <s v="ELC"/>
    <s v="31008893"/>
    <s v="31008893"/>
    <s v="HI"/>
    <s v="G-1"/>
    <s v="S"/>
    <n v="1.46"/>
    <n v="1.34"/>
    <n v="98.92"/>
    <n v="378.06700000000001"/>
    <n v="476.98700000000002"/>
    <n v="0"/>
    <n v="743.77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476.98700000000002"/>
    <n v="0.47698700000000005"/>
    <m/>
    <n v="0.12166666666666666"/>
    <n v="0.11166666666666668"/>
    <n v="1.331"/>
    <n v="0"/>
    <n v="25"/>
    <s v="BASE DE DATOS"/>
  </r>
  <r>
    <s v="19"/>
    <x v="9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9"/>
    <s v="ELC"/>
    <s v="31009293"/>
    <s v="31009293"/>
    <s v="HI"/>
    <s v="G-2"/>
    <s v="S"/>
    <n v="0.28000000000000003"/>
    <n v="0.28000000000000003"/>
    <n v="32.877000000000002"/>
    <n v="120.738"/>
    <n v="153.61500000000001"/>
    <n v="0"/>
    <n v="702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153.61500000000001"/>
    <n v="0.153615"/>
    <m/>
    <n v="2.3333333333333334E-2"/>
    <n v="2.3333333333333334E-2"/>
    <n v="0.25600000000000001"/>
    <n v="0"/>
    <n v="25"/>
    <s v="BASE DE DATOS"/>
  </r>
  <r>
    <s v="19"/>
    <x v="9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9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9"/>
    <s v="ELC"/>
    <s v="31036294"/>
    <s v="31036294"/>
    <s v="HI"/>
    <s v="G-1"/>
    <s v="S"/>
    <n v="0.45"/>
    <n v="0.45"/>
    <n v="59.883000000000003"/>
    <n v="224.11199999999999"/>
    <n v="283.995"/>
    <n v="0"/>
    <n v="733.03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83.995"/>
    <n v="0.283995"/>
    <m/>
    <n v="3.7499999999999999E-2"/>
    <n v="3.7499999999999999E-2"/>
    <n v="0.89300000000000002"/>
    <n v="0"/>
    <n v="25"/>
    <s v="BASE DE DATOS"/>
  </r>
  <r>
    <s v="19"/>
    <x v="9"/>
    <s v="ELC"/>
    <s v="31036294"/>
    <s v="31036294"/>
    <s v="HI"/>
    <s v="G-2"/>
    <s v="S"/>
    <n v="0.45"/>
    <n v="0.45"/>
    <n v="54.296999999999997"/>
    <n v="204.47800000000001"/>
    <n v="258.77499999999998"/>
    <n v="0"/>
    <n v="674.85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58.77499999999998"/>
    <n v="0.25877499999999998"/>
    <m/>
    <n v="3.7499999999999999E-2"/>
    <n v="3.7499999999999999E-2"/>
    <n v="0.89300000000000002"/>
    <n v="0"/>
    <n v="25"/>
    <s v="BASE DE DATOS"/>
  </r>
  <r>
    <s v="19"/>
    <x v="9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9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9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9"/>
    <s v="ELC"/>
    <s v="41114801"/>
    <s v="41114801"/>
    <s v="HI"/>
    <s v="G-1"/>
    <s v="S"/>
    <n v="0.09"/>
    <n v="5.7000000000000002E-2"/>
    <n v="12.250999999999999"/>
    <n v="45.128999999999998"/>
    <n v="57.38"/>
    <n v="0"/>
    <n v="715.82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57.38"/>
    <n v="5.738E-2"/>
    <m/>
    <n v="7.4999999999999997E-3"/>
    <n v="4.7499999999999999E-3"/>
    <n v="0.253"/>
    <n v="-7.1054273576010019E-15"/>
    <n v="25"/>
    <s v="BASE DE DATOS"/>
  </r>
  <r>
    <s v="19"/>
    <x v="9"/>
    <s v="ELC"/>
    <s v="41114801"/>
    <s v="41114801"/>
    <s v="HI"/>
    <s v="G-2"/>
    <s v="S"/>
    <n v="0.09"/>
    <n v="5.7000000000000002E-2"/>
    <n v="8.9"/>
    <n v="34.83"/>
    <n v="43.73"/>
    <n v="0"/>
    <n v="552.45000000000005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43.73"/>
    <n v="4.3729999999999998E-2"/>
    <m/>
    <n v="7.4999999999999997E-3"/>
    <n v="4.7499999999999999E-3"/>
    <n v="0.253"/>
    <n v="0"/>
    <n v="25"/>
    <s v="BASE DE DATOS"/>
  </r>
  <r>
    <s v="19"/>
    <x v="9"/>
    <s v="ELC"/>
    <s v="41114801"/>
    <s v="41114801"/>
    <s v="HI"/>
    <s v="G-3"/>
    <s v="S"/>
    <n v="0.1"/>
    <n v="9.8000000000000004E-2"/>
    <n v="5.5590000000000002"/>
    <n v="18.651"/>
    <n v="24.21"/>
    <n v="0"/>
    <n v="285.37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24.21"/>
    <n v="2.4210000000000002E-2"/>
    <m/>
    <n v="8.3333333333333332E-3"/>
    <n v="8.1666666666666676E-3"/>
    <n v="0.253"/>
    <n v="0"/>
    <n v="25"/>
    <s v="BASE DE DATOS"/>
  </r>
  <r>
    <s v="19"/>
    <x v="9"/>
    <s v="ELC"/>
    <s v="51000996"/>
    <s v="51000996"/>
    <s v="HI"/>
    <s v="G-1"/>
    <s v="S"/>
    <n v="0.91200000000000003"/>
    <n v="0.79"/>
    <n v="78.796999999999997"/>
    <n v="304.38900000000001"/>
    <n v="383.18599999999998"/>
    <n v="0"/>
    <n v="738.75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383.18599999999998"/>
    <n v="0.38318599999999997"/>
    <m/>
    <n v="7.5999999999999998E-2"/>
    <n v="6.5833333333333341E-2"/>
    <n v="0.83599999999999997"/>
    <n v="5.6843418860808015E-14"/>
    <n v="25"/>
    <s v="BASE DE DATOS"/>
  </r>
  <r>
    <s v="19"/>
    <x v="9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9"/>
    <s v="ELC"/>
    <s v="51010097"/>
    <s v="51010097"/>
    <s v="HI"/>
    <s v="G-1"/>
    <s v="S"/>
    <n v="1.6"/>
    <n v="1.6"/>
    <n v="230.73400000000001"/>
    <n v="884.21500000000003"/>
    <n v="1114.9490000000001"/>
    <n v="0"/>
    <n v="741.88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14.9490000000001"/>
    <n v="1.114949"/>
    <m/>
    <n v="0.13333333333333333"/>
    <n v="0.13333333333333333"/>
    <n v="6.4489999999999998"/>
    <n v="0"/>
    <n v="25"/>
    <s v="BASE DE DATOS"/>
  </r>
  <r>
    <s v="19"/>
    <x v="9"/>
    <s v="ELC"/>
    <s v="51010097"/>
    <s v="51010097"/>
    <s v="HI"/>
    <s v="G-2"/>
    <s v="S"/>
    <n v="1.6"/>
    <n v="1.6"/>
    <n v="228.25"/>
    <n v="872.26700000000005"/>
    <n v="1100.5170000000001"/>
    <n v="0"/>
    <n v="741.53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00.5170000000001"/>
    <n v="1.100517"/>
    <m/>
    <n v="0.13333333333333333"/>
    <n v="0.13333333333333333"/>
    <n v="6.4489999999999998"/>
    <n v="0"/>
    <n v="25"/>
    <s v="BASE DE DATOS"/>
  </r>
  <r>
    <s v="19"/>
    <x v="9"/>
    <s v="ELC"/>
    <s v="51010097"/>
    <s v="51010097"/>
    <s v="HI"/>
    <s v="G-3"/>
    <s v="S"/>
    <n v="2"/>
    <n v="2"/>
    <n v="95.989000000000004"/>
    <n v="350.154"/>
    <n v="446.14299999999997"/>
    <n v="0"/>
    <n v="507.37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446.14299999999997"/>
    <n v="0.44614299999999996"/>
    <m/>
    <n v="0.16666666666666666"/>
    <n v="0.16666666666666666"/>
    <n v="6.4489999999999998"/>
    <n v="5.6843418860808015E-14"/>
    <n v="25"/>
    <s v="BASE DE DATOS"/>
  </r>
  <r>
    <s v="19"/>
    <x v="9"/>
    <s v="ELC"/>
    <s v="51010097"/>
    <s v="51010097"/>
    <s v="HI"/>
    <s v="G-4"/>
    <s v="S"/>
    <n v="2"/>
    <n v="2"/>
    <n v="44.03"/>
    <n v="160.285"/>
    <n v="204.315"/>
    <n v="0"/>
    <n v="343.78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204.315"/>
    <n v="0.204315"/>
    <m/>
    <n v="0.16666666666666666"/>
    <n v="0.16666666666666666"/>
    <n v="6.4489999999999998"/>
    <n v="0"/>
    <n v="25"/>
    <s v="BASE DE DATOS"/>
  </r>
  <r>
    <s v="19"/>
    <x v="9"/>
    <s v="ELC"/>
    <s v="51010797"/>
    <s v="51010797"/>
    <s v="HI"/>
    <s v="G-1"/>
    <s v="S"/>
    <n v="0.76800000000000002"/>
    <n v="0.59499999999999997"/>
    <n v="92.358000000000004"/>
    <n v="345.75900000000001"/>
    <n v="438.11700000000002"/>
    <n v="0"/>
    <n v="726.38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438.11700000000002"/>
    <n v="0.43811700000000003"/>
    <m/>
    <n v="6.4000000000000001E-2"/>
    <n v="4.9583333333333333E-2"/>
    <n v="1.4690000000000001"/>
    <n v="0"/>
    <n v="25"/>
    <s v="BASE DE DATOS"/>
  </r>
  <r>
    <s v="19"/>
    <x v="9"/>
    <s v="ELC"/>
    <s v="51010797"/>
    <s v="51010797"/>
    <s v="HI"/>
    <s v="G-2"/>
    <s v="S"/>
    <n v="0.76800000000000002"/>
    <n v="0.59499999999999997"/>
    <n v="70.766000000000005"/>
    <n v="257.54199999999997"/>
    <n v="328.30799999999999"/>
    <n v="0"/>
    <n v="574.23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328.30799999999999"/>
    <n v="0.32830799999999999"/>
    <m/>
    <n v="6.4000000000000001E-2"/>
    <n v="4.9583333333333333E-2"/>
    <n v="1.4690000000000001"/>
    <n v="0"/>
    <n v="25"/>
    <s v="BASE DE DATOS"/>
  </r>
  <r>
    <s v="19"/>
    <x v="9"/>
    <s v="ELC"/>
    <s v="PP000194"/>
    <s v="PP000194"/>
    <s v="HI"/>
    <s v="G-1"/>
    <s v="S"/>
    <n v="0.22"/>
    <n v="0.22"/>
    <n v="18.329000000000001"/>
    <n v="38.276000000000003"/>
    <n v="56.604999999999997"/>
    <n v="0"/>
    <n v="430.1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56.604999999999997"/>
    <n v="5.6604999999999996E-2"/>
    <m/>
    <n v="1.8333333333333333E-2"/>
    <n v="1.8333333333333333E-2"/>
    <n v="0.19600000000000001"/>
    <n v="7.1054273576010019E-15"/>
    <n v="25"/>
    <s v="BASE DE DATOS"/>
  </r>
  <r>
    <s v="19"/>
    <x v="9"/>
    <s v="ELC"/>
    <s v="PP000694"/>
    <s v="PP000694"/>
    <s v="HI"/>
    <s v="G-1"/>
    <s v="S"/>
    <n v="0.11"/>
    <n v="0.11"/>
    <n v="13.305999999999999"/>
    <n v="29.902000000000001"/>
    <n v="43.207999999999998"/>
    <n v="0"/>
    <n v="464.52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43.207999999999998"/>
    <n v="4.3207999999999996E-2"/>
    <m/>
    <n v="9.1666666666666667E-3"/>
    <n v="9.1666666666666667E-3"/>
    <n v="0.186"/>
    <n v="0"/>
    <n v="25"/>
    <s v="BASE DE DATOS"/>
  </r>
  <r>
    <s v="19"/>
    <x v="9"/>
    <s v="ELC"/>
    <s v="PP000694"/>
    <s v="PP000694"/>
    <s v="HI"/>
    <s v="G-2"/>
    <s v="S"/>
    <n v="0.11"/>
    <n v="0.11"/>
    <n v="10.301"/>
    <n v="23.515999999999998"/>
    <n v="33.817"/>
    <n v="0"/>
    <n v="341.95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33.817"/>
    <n v="3.3817E-2"/>
    <m/>
    <n v="9.1666666666666667E-3"/>
    <n v="9.1666666666666667E-3"/>
    <n v="0.186"/>
    <n v="0"/>
    <n v="25"/>
    <s v="BASE DE DATOS"/>
  </r>
  <r>
    <s v="19"/>
    <x v="9"/>
    <s v="EILHIC"/>
    <s v="53200504"/>
    <s v="53200504"/>
    <s v="HI"/>
    <s v="G1"/>
    <s v="S"/>
    <n v="0.73399999999999999"/>
    <n v="0.246"/>
    <n v="40.85"/>
    <n v="139.38900000000001"/>
    <n v="180.239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80.239"/>
    <n v="0.18023900000000001"/>
    <m/>
    <n v="6.1166666666666668E-2"/>
    <n v="2.0416666666666666E-2"/>
    <n v="0.436"/>
    <n v="0"/>
    <n v="40"/>
    <s v="BASE DE DATOS"/>
  </r>
  <r>
    <s v="19"/>
    <x v="9"/>
    <s v="EILHIC"/>
    <s v="53200604"/>
    <s v="53200604"/>
    <s v="HI"/>
    <s v="G1"/>
    <s v="S"/>
    <n v="0.85"/>
    <n v="0.28199999999999997"/>
    <n v="31.891999999999999"/>
    <n v="12.544"/>
    <n v="44.436"/>
    <n v="0"/>
    <n v="157.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44.436"/>
    <n v="4.4436000000000003E-2"/>
    <m/>
    <n v="7.0833333333333331E-2"/>
    <n v="2.4083333333333332E-2"/>
    <n v="0.54400000000000004"/>
    <n v="0"/>
    <n v="40"/>
    <s v="BASE DE DATOS"/>
  </r>
  <r>
    <s v="19"/>
    <x v="9"/>
    <s v="EILHIC"/>
    <s v="53200604"/>
    <s v="53200604"/>
    <s v="HI"/>
    <s v="G2"/>
    <s v="S"/>
    <n v="0.32"/>
    <n v="0.183"/>
    <n v="9.4710000000000001"/>
    <n v="98.156000000000006"/>
    <n v="107.627"/>
    <n v="0"/>
    <n v="589.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07.627"/>
    <n v="0.107627"/>
    <m/>
    <n v="2.6666666666666668E-2"/>
    <n v="1.025E-2"/>
    <n v="0.54400000000000004"/>
    <n v="1.4210854715202004E-14"/>
    <n v="40"/>
    <s v="BASE DE DATOS"/>
  </r>
  <r>
    <s v="19"/>
    <x v="9"/>
    <s v="ELSM"/>
    <s v="41030894"/>
    <s v="41030894"/>
    <s v="HI"/>
    <s v="DRESS 1"/>
    <s v="N"/>
    <n v="0.11"/>
    <n v="0"/>
    <n v="0"/>
    <n v="0"/>
    <n v="0"/>
    <n v="0"/>
    <n v="0"/>
    <n v="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7499999999999999E-3"/>
    <n v="0.17599999999999999"/>
    <n v="0"/>
    <n v="19"/>
    <s v="BASE DE DATOS"/>
  </r>
  <r>
    <s v="19"/>
    <x v="9"/>
    <s v="ELSM"/>
    <s v="41030894"/>
    <s v="41030894"/>
    <s v="HI"/>
    <s v="DRESS 2"/>
    <s v="N"/>
    <n v="0.11"/>
    <n v="0"/>
    <n v="0"/>
    <n v="0"/>
    <n v="0"/>
    <n v="0"/>
    <n v="0"/>
    <n v="0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6666666666666662E-3"/>
    <n v="0.17599999999999999"/>
    <n v="0"/>
    <n v="19"/>
    <s v="BASE DE DATOS"/>
  </r>
  <r>
    <s v="19"/>
    <x v="9"/>
    <s v="ELOR"/>
    <s v="31078697"/>
    <s v="31078697"/>
    <s v="HI"/>
    <s v="Turbina 1"/>
    <s v="S"/>
    <n v="2.8370000000000002"/>
    <n v="0"/>
    <n v="0"/>
    <n v="0"/>
    <n v="0"/>
    <n v="0"/>
    <n v="0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0"/>
    <n v="0"/>
    <m/>
    <n v="0.23641666666666669"/>
    <n v="0.21666666666666667"/>
    <n v="4.3949999999999996"/>
    <n v="0"/>
    <n v="20"/>
    <s v="BASE DE DATOS"/>
  </r>
  <r>
    <s v="19"/>
    <x v="9"/>
    <s v="ELOR"/>
    <s v="31078697"/>
    <s v="31078697"/>
    <s v="HI"/>
    <s v="Turbina 2"/>
    <s v="S"/>
    <n v="2.8370000000000002"/>
    <n v="2.6"/>
    <n v="274.50200000000001"/>
    <n v="1286.289"/>
    <n v="1560.7909999999999"/>
    <n v="0"/>
    <n v="739.87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60.7909999999999"/>
    <n v="1.560791"/>
    <m/>
    <n v="0.23641666666666669"/>
    <n v="0.21666666666666667"/>
    <n v="4.3949999999999996"/>
    <n v="0"/>
    <n v="20"/>
    <s v="BASE DE DATOS"/>
  </r>
  <r>
    <s v="19"/>
    <x v="9"/>
    <s v="ELOR"/>
    <s v="31078897"/>
    <s v="31078897"/>
    <s v="HI"/>
    <s v="Turbina 1"/>
    <s v="S"/>
    <n v="1.59"/>
    <n v="1.45"/>
    <n v="146.667"/>
    <n v="413.887"/>
    <n v="560.55399999999997"/>
    <n v="0"/>
    <n v="726.1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560.55399999999997"/>
    <n v="0.560554"/>
    <m/>
    <n v="0.13250000000000001"/>
    <n v="0.12083333333333333"/>
    <n v="2.6850000000000001"/>
    <n v="0"/>
    <n v="20"/>
    <s v="BASE DE DATOS"/>
  </r>
  <r>
    <s v="19"/>
    <x v="9"/>
    <s v="ELOR"/>
    <s v="31078897"/>
    <s v="31078897"/>
    <s v="HI"/>
    <s v="Turbina 2"/>
    <s v="S"/>
    <n v="1.59"/>
    <n v="1.45"/>
    <n v="157.34800000000001"/>
    <n v="776.89300000000003"/>
    <n v="934.24099999999999"/>
    <n v="0"/>
    <n v="737.03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34.24099999999999"/>
    <n v="0.93424099999999999"/>
    <m/>
    <n v="0.13250000000000001"/>
    <n v="0.12083333333333333"/>
    <n v="2.6850000000000001"/>
    <n v="0"/>
    <n v="20"/>
    <s v="BASE DE DATOS"/>
  </r>
  <r>
    <s v="19"/>
    <x v="9"/>
    <s v="ELOR"/>
    <s v="51017302"/>
    <s v="51017302"/>
    <s v="HI"/>
    <s v="Turbina 1"/>
    <s v="S"/>
    <n v="1.4379999999999999"/>
    <n v="1.4"/>
    <n v="110.881"/>
    <n v="502.66199999999998"/>
    <n v="613.54300000000001"/>
    <n v="1.1000000000000001"/>
    <n v="710.31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613.54300000000001"/>
    <n v="0.61354300000000006"/>
    <m/>
    <n v="0.15977777777777777"/>
    <n v="0.15555555555555556"/>
    <n v="2.2429999999999999"/>
    <n v="0"/>
    <n v="20"/>
    <s v="BASE DE DATOS"/>
  </r>
  <r>
    <s v="19"/>
    <x v="9"/>
    <s v="ELOR"/>
    <s v="51017302"/>
    <s v="51017302"/>
    <s v="HI"/>
    <s v="Turbina 2"/>
    <s v="S"/>
    <n v="1.4379999999999999"/>
    <n v="1.4"/>
    <n v="109.55800000000001"/>
    <n v="496.666"/>
    <n v="606.22400000000005"/>
    <n v="1.1299999999999999"/>
    <n v="595.20000000000005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606.22400000000005"/>
    <n v="0.6062240000000001"/>
    <m/>
    <n v="0.17974999999999999"/>
    <n v="0.17499999999999999"/>
    <n v="2.2429999999999999"/>
    <n v="0"/>
    <n v="20"/>
    <s v="BASE DE DATOS"/>
  </r>
  <r>
    <s v="19"/>
    <x v="9"/>
    <s v="ELOR"/>
    <s v="31077997"/>
    <s v="31077997"/>
    <s v="HI"/>
    <s v="Turbina 1"/>
    <s v="S"/>
    <n v="1.2529999999999999"/>
    <n v="1.1499999999999999"/>
    <n v="116.96899999999999"/>
    <n v="487.20699999999999"/>
    <n v="604.17600000000004"/>
    <n v="0"/>
    <n v="744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04.17600000000004"/>
    <n v="0.60417600000000005"/>
    <m/>
    <n v="0.10441666666666666"/>
    <n v="9.5833333333333326E-2"/>
    <n v="4.4630000000000001"/>
    <n v="-1.1368683772161603E-13"/>
    <n v="20"/>
    <s v="BASE DE DATOS"/>
  </r>
  <r>
    <s v="19"/>
    <x v="9"/>
    <s v="ELOR"/>
    <s v="31077997"/>
    <s v="31077997"/>
    <s v="HI"/>
    <s v="Turbina 2"/>
    <s v="S"/>
    <n v="1.2529999999999999"/>
    <n v="1.1499999999999999"/>
    <n v="19.765000000000001"/>
    <n v="40.133000000000003"/>
    <n v="59.898000000000003"/>
    <n v="0"/>
    <n v="78.2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9.898000000000003"/>
    <n v="5.9898E-2"/>
    <m/>
    <n v="0.10441666666666666"/>
    <n v="9.5833333333333326E-2"/>
    <n v="4.4630000000000001"/>
    <n v="0"/>
    <n v="20"/>
    <s v="BASE DE DATOS"/>
  </r>
  <r>
    <s v="19"/>
    <x v="9"/>
    <s v="ELOR"/>
    <s v="31077997"/>
    <s v="31077997"/>
    <s v="HI"/>
    <s v="Turbina 3"/>
    <s v="S"/>
    <n v="1.2529999999999999"/>
    <n v="1.1499999999999999"/>
    <n v="100.386"/>
    <n v="304.68299999999999"/>
    <n v="405.06900000000002"/>
    <n v="0"/>
    <n v="666.65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405.06900000000002"/>
    <n v="0.40506900000000001"/>
    <m/>
    <n v="0.10441666666666666"/>
    <n v="9.5833333333333326E-2"/>
    <n v="4.4630000000000001"/>
    <n v="-5.6843418860808015E-14"/>
    <n v="20"/>
    <s v="BASE DE DATOS"/>
  </r>
  <r>
    <s v="19"/>
    <x v="9"/>
    <s v="ELOR"/>
    <s v="31077997"/>
    <s v="31077997"/>
    <s v="HI"/>
    <s v="Turbina 4"/>
    <s v="S"/>
    <n v="1.2529999999999999"/>
    <n v="1.1499999999999999"/>
    <n v="119.15"/>
    <n v="512.49099999999999"/>
    <n v="631.64099999999996"/>
    <n v="0"/>
    <n v="743.28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31.64099999999996"/>
    <n v="0.63164100000000001"/>
    <m/>
    <n v="0.10441666666666666"/>
    <n v="9.5833333333333326E-2"/>
    <n v="4.4630000000000001"/>
    <n v="0"/>
    <n v="20"/>
    <s v="BASE DE DATOS"/>
  </r>
  <r>
    <s v="19"/>
    <x v="9"/>
    <s v="ELOR"/>
    <s v="41027393"/>
    <s v="41027393"/>
    <s v="HI"/>
    <s v="T-1"/>
    <s v="S"/>
    <n v="0.2"/>
    <n v="0.18"/>
    <n v="10.413"/>
    <n v="42.222999999999999"/>
    <n v="52.636000000000003"/>
    <n v="0"/>
    <n v="295.10000000000002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52.636000000000003"/>
    <n v="5.2636000000000002E-2"/>
    <m/>
    <n v="1.6666666666666666E-2"/>
    <n v="1.4999999999999999E-2"/>
    <n v="0.376"/>
    <n v="-7.1054273576010019E-15"/>
    <n v="20"/>
    <s v="BASE DE DATOS"/>
  </r>
  <r>
    <s v="19"/>
    <x v="9"/>
    <s v="ELOR"/>
    <s v="41027393"/>
    <s v="41027393"/>
    <s v="HI"/>
    <s v="T-2"/>
    <s v="S"/>
    <n v="0.2"/>
    <n v="0.18"/>
    <n v="11.885"/>
    <n v="54.823999999999998"/>
    <n v="66.709000000000003"/>
    <n v="0"/>
    <n v="364.35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66.709000000000003"/>
    <n v="6.6709000000000004E-2"/>
    <m/>
    <n v="1.6666666666666666E-2"/>
    <n v="1.4999999999999999E-2"/>
    <n v="0.376"/>
    <n v="0"/>
    <n v="20"/>
    <s v="BASE DE DATOS"/>
  </r>
  <r>
    <s v="19"/>
    <x v="9"/>
    <s v="ELOR"/>
    <s v="31024193"/>
    <s v="31024193"/>
    <s v="HI"/>
    <s v="1"/>
    <s v="S"/>
    <n v="3.3"/>
    <n v="3.3"/>
    <n v="356.54500000000002"/>
    <n v="814.90099999999995"/>
    <n v="1171.4459999999999"/>
    <n v="4"/>
    <n v="236.52"/>
    <n v="5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171.4459999999999"/>
    <n v="1.171446"/>
    <m/>
    <n v="0.27499999999999997"/>
    <n v="0.27499999999999997"/>
    <n v="8.359"/>
    <n v="0"/>
    <n v="20"/>
    <s v="BASE DE DATOS"/>
  </r>
  <r>
    <s v="19"/>
    <x v="9"/>
    <s v="ELOR"/>
    <s v="31024193"/>
    <s v="31024193"/>
    <s v="HI"/>
    <s v="2"/>
    <s v="S"/>
    <n v="3.3"/>
    <n v="3.3"/>
    <n v="372.06799999999998"/>
    <n v="831.197"/>
    <n v="1203.2650000000001"/>
    <n v="2"/>
    <n v="249.48"/>
    <n v="5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203.2650000000001"/>
    <n v="1.203265"/>
    <m/>
    <n v="0.27499999999999997"/>
    <n v="0.27499999999999997"/>
    <n v="8.359"/>
    <n v="-2.2737367544323206E-13"/>
    <n v="20"/>
    <s v="BASE DE DATOS"/>
  </r>
  <r>
    <s v="19"/>
    <x v="9"/>
    <s v="ELOR"/>
    <s v="31024193"/>
    <s v="31024193"/>
    <s v="HI"/>
    <s v="3"/>
    <s v="S"/>
    <n v="2.5"/>
    <n v="2"/>
    <n v="147.434"/>
    <n v="160.102"/>
    <n v="307.536"/>
    <n v="2"/>
    <n v="230.29"/>
    <n v="5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307.536"/>
    <n v="0.30753599999999998"/>
    <m/>
    <n v="0.20833333333333334"/>
    <n v="0.16666666666666666"/>
    <n v="8.359"/>
    <n v="0"/>
    <n v="20"/>
    <s v="BASE DE DATOS"/>
  </r>
  <r>
    <s v="19"/>
    <x v="9"/>
    <s v="ELOR"/>
    <s v="31024293"/>
    <s v="31024293"/>
    <s v="HI"/>
    <s v="G1"/>
    <s v="N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9"/>
    <s v="ELOR"/>
    <s v="31024293"/>
    <s v="31024293"/>
    <s v="HI"/>
    <s v="G2"/>
    <s v="S"/>
    <n v="0.4"/>
    <n v="0.25"/>
    <n v="20.861000000000001"/>
    <n v="7.7850000000000001"/>
    <n v="28.646000000000001"/>
    <n v="5"/>
    <n v="281"/>
    <n v="5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28.646000000000001"/>
    <n v="2.8646000000000001E-2"/>
    <m/>
    <n v="3.6363636363636369E-2"/>
    <n v="2.2727272727272728E-2"/>
    <n v="0.252"/>
    <n v="0"/>
    <n v="20"/>
    <s v="BASE DE DATOS"/>
  </r>
  <r>
    <s v="19"/>
    <x v="9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9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9"/>
    <s v="ELP"/>
    <s v="11014093"/>
    <s v="11014093"/>
    <s v="HI"/>
    <s v="1"/>
    <s v="S"/>
    <n v="70.12"/>
    <n v="73.144999999999996"/>
    <n v="3153.4549999999999"/>
    <n v="13909.748"/>
    <n v="17063.203000000001"/>
    <n v="502.6"/>
    <n v="240.83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17063.203000000001"/>
    <n v="17.063203000000001"/>
    <m/>
    <n v="5.8433333333333337"/>
    <n v="6.095416666666666"/>
    <n v="217.4"/>
    <n v="0"/>
    <n v="28"/>
    <s v="BASE DE DATOS"/>
  </r>
  <r>
    <s v="19"/>
    <x v="9"/>
    <s v="ELP"/>
    <s v="11014093"/>
    <s v="11014093"/>
    <s v="HI"/>
    <s v="2"/>
    <s v="S"/>
    <n v="70.12"/>
    <n v="73.144999999999996"/>
    <n v="9241.7939999999999"/>
    <n v="42536.368999999999"/>
    <n v="51778.163"/>
    <n v="0.87"/>
    <n v="740.62"/>
    <n v="2.38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1778.163"/>
    <n v="51.778162999999999"/>
    <m/>
    <n v="5.8433333333333337"/>
    <n v="6.095416666666666"/>
    <n v="217.4"/>
    <n v="0"/>
    <n v="28"/>
    <s v="BASE DE DATOS"/>
  </r>
  <r>
    <s v="19"/>
    <x v="9"/>
    <s v="ELP"/>
    <s v="11014093"/>
    <s v="11014093"/>
    <s v="HI"/>
    <s v="3"/>
    <s v="S"/>
    <n v="70.12"/>
    <n v="73.146000000000001"/>
    <n v="9100.5149999999994"/>
    <n v="42527.195"/>
    <n v="51627.71"/>
    <n v="0"/>
    <n v="744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1627.71"/>
    <n v="51.62771"/>
    <m/>
    <n v="5.8433333333333337"/>
    <n v="6.0955000000000004"/>
    <n v="217.4"/>
    <n v="0"/>
    <n v="28"/>
    <s v="BASE DE DATOS"/>
  </r>
  <r>
    <s v="19"/>
    <x v="9"/>
    <s v="ELP"/>
    <s v="11014293"/>
    <s v="11014293"/>
    <s v="HI"/>
    <s v="1"/>
    <s v="S"/>
    <n v="114"/>
    <n v="96.959000000000003"/>
    <n v="12716.906999999999"/>
    <n v="56363.368000000002"/>
    <n v="69080.274999999994"/>
    <n v="0"/>
    <n v="744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080.274999999994"/>
    <n v="69.080275"/>
    <m/>
    <n v="9.5"/>
    <n v="8.0799166666666675"/>
    <n v="692"/>
    <n v="0"/>
    <n v="28"/>
    <s v="BASE DE DATOS"/>
  </r>
  <r>
    <s v="19"/>
    <x v="9"/>
    <s v="ELP"/>
    <s v="11014293"/>
    <s v="11014293"/>
    <s v="HI"/>
    <s v="2"/>
    <s v="S"/>
    <n v="114"/>
    <n v="96.959000000000003"/>
    <n v="12721.571"/>
    <n v="55836.593999999997"/>
    <n v="68558.164999999994"/>
    <n v="6.77"/>
    <n v="736.42"/>
    <n v="0.62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8558.164999999994"/>
    <n v="68.558164999999988"/>
    <m/>
    <n v="9.5"/>
    <n v="8.0799166666666675"/>
    <n v="692"/>
    <n v="0"/>
    <n v="28"/>
    <s v="BASE DE DATOS"/>
  </r>
  <r>
    <s v="19"/>
    <x v="9"/>
    <s v="ELP"/>
    <s v="11014293"/>
    <s v="11014293"/>
    <s v="HI"/>
    <s v="3"/>
    <s v="S"/>
    <n v="114"/>
    <n v="96.959000000000003"/>
    <n v="12773.777"/>
    <n v="56497.171999999999"/>
    <n v="69270.948999999993"/>
    <n v="0"/>
    <n v="744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270.948999999993"/>
    <n v="69.270948999999987"/>
    <m/>
    <n v="9.5"/>
    <n v="8.0799166666666675"/>
    <n v="692"/>
    <n v="0"/>
    <n v="28"/>
    <s v="BASE DE DATOS"/>
  </r>
  <r>
    <s v="19"/>
    <x v="9"/>
    <s v="ELP"/>
    <s v="11014293"/>
    <s v="11014293"/>
    <s v="HI"/>
    <s v="4"/>
    <s v="S"/>
    <n v="114"/>
    <n v="96.959000000000003"/>
    <n v="12776.15"/>
    <n v="55127.591999999997"/>
    <n v="67903.741999999998"/>
    <n v="10.67"/>
    <n v="730.63"/>
    <n v="2.33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7903.741999999998"/>
    <n v="67.903741999999994"/>
    <m/>
    <n v="9.5"/>
    <n v="8.0799166666666675"/>
    <n v="692"/>
    <n v="0"/>
    <n v="28"/>
    <s v="BASE DE DATOS"/>
  </r>
  <r>
    <s v="19"/>
    <x v="9"/>
    <s v="ELP"/>
    <s v="11014293"/>
    <s v="11014293"/>
    <s v="HI"/>
    <s v="5"/>
    <s v="S"/>
    <n v="114"/>
    <n v="96.959000000000003"/>
    <n v="10518.526"/>
    <n v="47990.714"/>
    <n v="58509.24"/>
    <n v="5"/>
    <n v="738.88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8509.24"/>
    <n v="58.509239999999998"/>
    <m/>
    <n v="9.5"/>
    <n v="8.0799166666666675"/>
    <n v="692"/>
    <n v="0"/>
    <n v="28"/>
    <s v="BASE DE DATOS"/>
  </r>
  <r>
    <s v="19"/>
    <x v="9"/>
    <s v="ELP"/>
    <s v="11014293"/>
    <s v="11014293"/>
    <s v="HI"/>
    <s v="6"/>
    <s v="S"/>
    <n v="114"/>
    <n v="96.959000000000003"/>
    <n v="10533.637000000001"/>
    <n v="48525.478000000003"/>
    <n v="59059.114999999998"/>
    <n v="0"/>
    <n v="744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059.114999999998"/>
    <n v="59.059114999999998"/>
    <m/>
    <n v="9.5"/>
    <n v="8.0799166666666675"/>
    <n v="692"/>
    <n v="7.2759576141834259E-12"/>
    <n v="28"/>
    <s v="BASE DE DATOS"/>
  </r>
  <r>
    <s v="19"/>
    <x v="9"/>
    <s v="ELP"/>
    <s v="11014293"/>
    <s v="11014293"/>
    <s v="HI"/>
    <s v="7"/>
    <s v="S"/>
    <n v="114"/>
    <n v="96.96"/>
    <n v="10623.557000000001"/>
    <n v="48911.201999999997"/>
    <n v="59534.758999999998"/>
    <n v="0"/>
    <n v="744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9534.758999999998"/>
    <n v="59.534759000000001"/>
    <m/>
    <n v="9.5"/>
    <n v="8.08"/>
    <n v="692"/>
    <n v="0"/>
    <n v="28"/>
    <s v="BASE DE DATOS"/>
  </r>
  <r>
    <s v="19"/>
    <x v="9"/>
    <s v="ELPU"/>
    <s v="51015199"/>
    <s v="51015199"/>
    <s v="HI"/>
    <s v="BOVING 1"/>
    <s v="S"/>
    <n v="1.5"/>
    <n v="1.2"/>
    <n v="0"/>
    <n v="0"/>
    <n v="0"/>
    <n v="0"/>
    <n v="0"/>
    <n v="744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9.9999999999999992E-2"/>
    <n v="3.427"/>
    <n v="0"/>
    <n v="21"/>
    <s v="BASE DE DATOS"/>
  </r>
  <r>
    <s v="19"/>
    <x v="9"/>
    <s v="ELPU"/>
    <s v="51015199"/>
    <s v="51015199"/>
    <s v="HI"/>
    <s v="BOVING 2"/>
    <s v="S"/>
    <n v="1.5"/>
    <n v="1.2"/>
    <n v="126.24"/>
    <n v="565.45000000000005"/>
    <n v="691.69"/>
    <n v="0"/>
    <n v="726.07"/>
    <n v="17.93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691.69"/>
    <n v="0.69169000000000003"/>
    <m/>
    <n v="0.125"/>
    <n v="9.9999999999999992E-2"/>
    <n v="3.427"/>
    <n v="0"/>
    <n v="21"/>
    <s v="BASE DE DATOS"/>
  </r>
  <r>
    <s v="19"/>
    <x v="9"/>
    <s v="ELPU"/>
    <s v="51015199"/>
    <s v="51015199"/>
    <s v="HI"/>
    <s v="HYHC"/>
    <s v="S"/>
    <n v="1.5"/>
    <n v="1.29"/>
    <n v="0"/>
    <n v="0"/>
    <n v="0"/>
    <n v="0"/>
    <n v="0"/>
    <n v="744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0.1075"/>
    <n v="3.427"/>
    <n v="0"/>
    <n v="21"/>
    <s v="BASE DE DATOS"/>
  </r>
  <r>
    <s v="19"/>
    <x v="9"/>
    <s v="ELSE"/>
    <s v="33006600"/>
    <s v="33006600"/>
    <s v="HI"/>
    <s v="Grupo 1"/>
    <s v="S"/>
    <n v="0.16"/>
    <n v="0.14000000000000001"/>
    <n v="0"/>
    <n v="0"/>
    <n v="0"/>
    <n v="0"/>
    <n v="0"/>
    <n v="744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0"/>
    <n v="0"/>
    <m/>
    <n v="1.3333333333333334E-2"/>
    <n v="1.1666666666666667E-2"/>
    <n v="0.63100000000000001"/>
    <n v="0"/>
    <n v="22"/>
    <s v="BASE DE DATOS"/>
  </r>
  <r>
    <s v="19"/>
    <x v="9"/>
    <s v="ELSE"/>
    <s v="33006600"/>
    <s v="33006600"/>
    <s v="HI"/>
    <s v="Grupo 2"/>
    <s v="S"/>
    <n v="0.42"/>
    <n v="0.41"/>
    <n v="41.371000000000002"/>
    <n v="157.21100000000001"/>
    <n v="198.58199999999999"/>
    <n v="62.03"/>
    <n v="665.5"/>
    <n v="16.47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198.58199999999999"/>
    <n v="0.19858199999999998"/>
    <m/>
    <n v="3.4999999999999996E-2"/>
    <n v="3.4166666666666665E-2"/>
    <n v="0.63100000000000001"/>
    <n v="2.8421709430404007E-14"/>
    <n v="22"/>
    <s v="BASE DE DATOS"/>
  </r>
  <r>
    <s v="19"/>
    <x v="9"/>
    <s v="ELSE"/>
    <s v="33007600"/>
    <s v="33007600"/>
    <s v="HI"/>
    <s v="Grupo 1"/>
    <s v="S"/>
    <n v="0.97"/>
    <n v="0.95"/>
    <n v="28.116"/>
    <n v="106.84"/>
    <n v="134.95599999999999"/>
    <n v="0"/>
    <n v="168"/>
    <n v="576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134.95599999999999"/>
    <n v="0.13495599999999999"/>
    <m/>
    <n v="8.0833333333333326E-2"/>
    <n v="7.9166666666666663E-2"/>
    <n v="1.92"/>
    <n v="2.8421709430404007E-14"/>
    <n v="22"/>
    <s v="BASE DE DATOS"/>
  </r>
  <r>
    <s v="19"/>
    <x v="9"/>
    <s v="ELSE"/>
    <s v="33007600"/>
    <s v="33007600"/>
    <s v="HI"/>
    <s v="Grupo 2"/>
    <s v="S"/>
    <n v="0.97"/>
    <n v="0.95"/>
    <n v="124.593"/>
    <n v="473.45400000000001"/>
    <n v="598.04700000000003"/>
    <n v="0"/>
    <n v="743.75"/>
    <n v="0.2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598.04700000000003"/>
    <n v="0.598047"/>
    <m/>
    <n v="8.0833333333333326E-2"/>
    <n v="7.9166666666666663E-2"/>
    <n v="1.92"/>
    <n v="0"/>
    <n v="22"/>
    <s v="BASE DE DATOS"/>
  </r>
  <r>
    <s v="19"/>
    <x v="9"/>
    <s v="ELSE"/>
    <s v="33008600"/>
    <s v="33008600"/>
    <s v="HI"/>
    <s v="Grupo 1"/>
    <s v="S"/>
    <n v="0.59"/>
    <n v="0.55000000000000004"/>
    <n v="71.287000000000006"/>
    <n v="270.88900000000001"/>
    <n v="342.17599999999999"/>
    <n v="0"/>
    <n v="727.75"/>
    <n v="16.2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42.17599999999999"/>
    <n v="0.34217599999999998"/>
    <m/>
    <n v="4.9166666666666664E-2"/>
    <n v="4.5833333333333337E-2"/>
    <n v="1.5549999999999999"/>
    <n v="5.6843418860808015E-14"/>
    <n v="22"/>
    <s v="BASE DE DATOS"/>
  </r>
  <r>
    <s v="19"/>
    <x v="9"/>
    <s v="ELSE"/>
    <s v="33008600"/>
    <s v="33008600"/>
    <s v="HI"/>
    <s v="Grupo 2"/>
    <s v="S"/>
    <n v="0.59"/>
    <n v="0.52"/>
    <n v="68.872"/>
    <n v="261.71300000000002"/>
    <n v="330.58499999999998"/>
    <n v="53.27"/>
    <n v="675.75"/>
    <n v="14.98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30.58499999999998"/>
    <n v="0.33058499999999996"/>
    <m/>
    <n v="4.9166666666666664E-2"/>
    <n v="4.3333333333333335E-2"/>
    <n v="1.5549999999999999"/>
    <n v="5.6843418860808015E-14"/>
    <n v="22"/>
    <s v="BASE DE DATOS"/>
  </r>
  <r>
    <s v="19"/>
    <x v="9"/>
    <s v="ELSE"/>
    <s v="33008600"/>
    <s v="33008600"/>
    <s v="HI"/>
    <s v="Grupo 3"/>
    <s v="S"/>
    <n v="0.44"/>
    <n v="0.4"/>
    <n v="51.74"/>
    <n v="196.61099999999999"/>
    <n v="248.351"/>
    <n v="5.98"/>
    <n v="727.09"/>
    <n v="10.93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48.351"/>
    <n v="0.24835099999999999"/>
    <m/>
    <n v="3.6666666666666667E-2"/>
    <n v="3.3333333333333333E-2"/>
    <n v="1.5549999999999999"/>
    <n v="0"/>
    <n v="22"/>
    <s v="BASE DE DATOS"/>
  </r>
  <r>
    <s v="19"/>
    <x v="9"/>
    <s v="ELSE"/>
    <s v="33009600"/>
    <s v="33009600"/>
    <s v="HI"/>
    <s v="Francis I"/>
    <s v="S"/>
    <n v="0.2"/>
    <n v="0.2"/>
    <n v="22.349"/>
    <n v="84.927999999999997"/>
    <n v="107.277"/>
    <n v="74.62"/>
    <n v="656.25"/>
    <n v="13.13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07.277"/>
    <n v="0.107277"/>
    <m/>
    <n v="1.6666666666666666E-2"/>
    <n v="1.6666666666666666E-2"/>
    <n v="0.38200000000000001"/>
    <n v="0"/>
    <n v="22"/>
    <s v="BASE DE DATOS"/>
  </r>
  <r>
    <s v="19"/>
    <x v="9"/>
    <s v="ELSE"/>
    <s v="33009600"/>
    <s v="33009600"/>
    <s v="HI"/>
    <s v="Francis II"/>
    <s v="S"/>
    <n v="0.2"/>
    <n v="0.2"/>
    <n v="22.341000000000001"/>
    <n v="84.896000000000001"/>
    <n v="107.23699999999999"/>
    <n v="91.92"/>
    <n v="639.25"/>
    <n v="12.83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07.23699999999999"/>
    <n v="0.107237"/>
    <m/>
    <n v="1.6666666666666666E-2"/>
    <n v="1.6666666666666666E-2"/>
    <n v="0.38200000000000001"/>
    <n v="0"/>
    <n v="22"/>
    <s v="BASE DE DATOS"/>
  </r>
  <r>
    <s v="19"/>
    <x v="9"/>
    <s v="ELSE"/>
    <s v="33010600"/>
    <s v="33010600"/>
    <s v="HI"/>
    <s v="Pelton"/>
    <s v="S"/>
    <n v="1.6"/>
    <n v="1.5"/>
    <n v="98.381"/>
    <n v="373.84899999999999"/>
    <n v="472.23"/>
    <n v="15.78"/>
    <n v="578.75"/>
    <n v="149.47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72.23"/>
    <n v="0.47223000000000004"/>
    <m/>
    <n v="0.13333333333333333"/>
    <n v="0.125"/>
    <n v="3.05"/>
    <n v="0"/>
    <n v="22"/>
    <s v="BASE DE DATOS"/>
  </r>
  <r>
    <s v="19"/>
    <x v="9"/>
    <s v="ELSE"/>
    <s v="33010600"/>
    <s v="33010600"/>
    <s v="HI"/>
    <s v="Pelton 2"/>
    <s v="S"/>
    <n v="1.6"/>
    <n v="1.5"/>
    <n v="17.41"/>
    <n v="66.156000000000006"/>
    <n v="83.566000000000003"/>
    <n v="0"/>
    <n v="135"/>
    <n v="609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83.566000000000003"/>
    <n v="8.3566000000000001E-2"/>
    <m/>
    <n v="0.13333333333333333"/>
    <n v="0.125"/>
    <n v="3.05"/>
    <n v="0"/>
    <n v="22"/>
    <s v="BASE DE DATOS"/>
  </r>
  <r>
    <s v="19"/>
    <x v="9"/>
    <s v="ELSE"/>
    <s v="51016902"/>
    <s v="51016902"/>
    <s v="HI"/>
    <s v="Francis I"/>
    <s v="S"/>
    <n v="0.11"/>
    <n v="0.1"/>
    <n v="0"/>
    <n v="0"/>
    <n v="0"/>
    <n v="0"/>
    <n v="744"/>
    <n v="0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9.1666666666666667E-3"/>
    <n v="8.3333333333333332E-3"/>
    <n v="0.22"/>
    <n v="0"/>
    <n v="22"/>
    <s v="BASE DE DATOS"/>
  </r>
  <r>
    <s v="19"/>
    <x v="9"/>
    <s v="ELSE"/>
    <s v="51016902"/>
    <s v="51016902"/>
    <s v="HI"/>
    <s v="Francis II"/>
    <s v="S"/>
    <n v="0.12"/>
    <n v="0.1"/>
    <n v="0"/>
    <n v="0"/>
    <n v="0"/>
    <n v="0"/>
    <n v="744"/>
    <n v="0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0.01"/>
    <n v="8.3333333333333332E-3"/>
    <n v="0.22"/>
    <n v="0"/>
    <n v="22"/>
    <s v="BASE DE DATOS"/>
  </r>
  <r>
    <s v="19"/>
    <x v="9"/>
    <s v="ELSE"/>
    <s v="00400000"/>
    <s v="00400000"/>
    <s v="HI"/>
    <s v="Grupo 1"/>
    <s v="S"/>
    <n v="0.31"/>
    <n v="0.28999999999999998"/>
    <n v="22.210999999999999"/>
    <n v="84.400999999999996"/>
    <n v="106.61199999999999"/>
    <n v="2.25"/>
    <n v="563.97"/>
    <n v="177.78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06.61199999999999"/>
    <n v="0.106612"/>
    <m/>
    <n v="2.5833333333333333E-2"/>
    <n v="2.4166666666666666E-2"/>
    <n v="1.1599999999999999"/>
    <n v="0"/>
    <n v="22"/>
    <s v="BASE DE DATOS"/>
  </r>
  <r>
    <s v="19"/>
    <x v="9"/>
    <s v="ELSE"/>
    <s v="00400000"/>
    <s v="00400000"/>
    <s v="HI"/>
    <s v="Grupo 2"/>
    <s v="S"/>
    <n v="0.31"/>
    <n v="0.27"/>
    <n v="22.387"/>
    <n v="85.072000000000003"/>
    <n v="107.459"/>
    <n v="1.73"/>
    <n v="561"/>
    <n v="181.27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07.459"/>
    <n v="0.107459"/>
    <m/>
    <n v="2.5833333333333333E-2"/>
    <n v="2.2500000000000003E-2"/>
    <n v="1.1599999999999999"/>
    <n v="0"/>
    <n v="22"/>
    <s v="BASE DE DATOS"/>
  </r>
  <r>
    <s v="19"/>
    <x v="9"/>
    <s v="ELSE"/>
    <s v="00400000"/>
    <s v="00400000"/>
    <s v="HI"/>
    <s v="Grupo 3"/>
    <s v="S"/>
    <n v="0.42"/>
    <n v="0.41"/>
    <n v="59.978000000000002"/>
    <n v="227.917"/>
    <n v="287.89499999999998"/>
    <n v="5.63"/>
    <n v="718.5"/>
    <n v="19.87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87.89499999999998"/>
    <n v="0.28789499999999996"/>
    <m/>
    <n v="3.4999999999999996E-2"/>
    <n v="3.4166666666666665E-2"/>
    <n v="1.1599999999999999"/>
    <n v="0"/>
    <n v="22"/>
    <s v="BASE DE DATOS"/>
  </r>
  <r>
    <s v="19"/>
    <x v="9"/>
    <s v="ELSE"/>
    <s v="51013098"/>
    <s v="51013098"/>
    <s v="HI"/>
    <s v="Grupo 1"/>
    <s v="S"/>
    <n v="0.5"/>
    <n v="0.5"/>
    <n v="61.863"/>
    <n v="235.07900000000001"/>
    <n v="296.94200000000001"/>
    <n v="0"/>
    <n v="703.25"/>
    <n v="40.7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96.94200000000001"/>
    <n v="0.29694199999999998"/>
    <m/>
    <n v="4.1666666666666664E-2"/>
    <n v="4.1666666666666664E-2"/>
    <n v="1.49"/>
    <n v="0"/>
    <n v="22"/>
    <s v="BASE DE DATOS"/>
  </r>
  <r>
    <s v="19"/>
    <x v="9"/>
    <s v="ELSE"/>
    <s v="51013098"/>
    <s v="51013098"/>
    <s v="HI"/>
    <s v="Grupo 2"/>
    <s v="S"/>
    <n v="0.5"/>
    <n v="0.5"/>
    <n v="66.647000000000006"/>
    <n v="253.25899999999999"/>
    <n v="319.90600000000001"/>
    <n v="0"/>
    <n v="713.25"/>
    <n v="30.7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9.90600000000001"/>
    <n v="0.31990600000000002"/>
    <m/>
    <n v="4.1666666666666664E-2"/>
    <n v="4.1666666666666664E-2"/>
    <n v="1.49"/>
    <n v="0"/>
    <n v="22"/>
    <s v="BASE DE DATOS"/>
  </r>
  <r>
    <s v="19"/>
    <x v="9"/>
    <s v="ELSE"/>
    <s v="51013098"/>
    <s v="51013098"/>
    <s v="HI"/>
    <s v="Grupo 3"/>
    <s v="S"/>
    <n v="0.5"/>
    <n v="0.4"/>
    <n v="1.694"/>
    <n v="6.4359999999999999"/>
    <n v="8.1300000000000008"/>
    <n v="0"/>
    <n v="34"/>
    <n v="710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8.1300000000000008"/>
    <n v="8.1300000000000001E-3"/>
    <m/>
    <n v="4.1666666666666664E-2"/>
    <n v="3.3333333333333333E-2"/>
    <n v="1.49"/>
    <n v="-1.7763568394002505E-15"/>
    <n v="22"/>
    <s v="BASE DE DATOS"/>
  </r>
  <r>
    <s v="19"/>
    <x v="9"/>
    <s v="UCAYAL"/>
    <s v="33031200"/>
    <s v="33031200"/>
    <s v="HI"/>
    <s v="Grupo 1"/>
    <s v="S"/>
    <n v="0.24"/>
    <n v="0.23"/>
    <n v="4.2690000000000001"/>
    <n v="10.602"/>
    <n v="14.871"/>
    <n v="0"/>
    <n v="70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14.871"/>
    <n v="1.4871000000000001E-2"/>
    <m/>
    <n v="0.02"/>
    <n v="1.9166666666666669E-2"/>
    <n v="0.46"/>
    <n v="0"/>
    <n v="23"/>
    <s v="BASE DE DATOS"/>
  </r>
  <r>
    <s v="19"/>
    <x v="9"/>
    <s v="UCAYAL"/>
    <s v="33031200"/>
    <s v="33031200"/>
    <s v="HI"/>
    <s v="Grupo 2"/>
    <s v="S"/>
    <n v="0.13"/>
    <n v="0.12"/>
    <n v="1.675"/>
    <n v="3.1"/>
    <n v="4.7750000000000004"/>
    <n v="0"/>
    <n v="87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4.7750000000000004"/>
    <n v="4.7750000000000006E-3"/>
    <m/>
    <n v="1.0833333333333334E-2"/>
    <n v="0.01"/>
    <n v="0.46"/>
    <n v="0"/>
    <n v="23"/>
    <s v="BASE DE DATOS"/>
  </r>
  <r>
    <s v="19"/>
    <x v="9"/>
    <s v="UCAYAL"/>
    <s v="33031200"/>
    <s v="33031200"/>
    <s v="HI"/>
    <s v="Grupo 3"/>
    <s v="S"/>
    <n v="0.5"/>
    <n v="0.48"/>
    <n v="91.616"/>
    <n v="219.982"/>
    <n v="311.59800000000001"/>
    <n v="0"/>
    <n v="744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11.59800000000001"/>
    <n v="0.31159799999999999"/>
    <m/>
    <n v="4.1666666666666664E-2"/>
    <n v="0.04"/>
    <n v="0.46"/>
    <n v="0"/>
    <n v="23"/>
    <s v="BASE DE DATOS"/>
  </r>
  <r>
    <s v="19"/>
    <x v="9"/>
    <s v="UCAYAL"/>
    <s v="51027119"/>
    <s v="51027119"/>
    <s v="HI"/>
    <s v="690 PANELES FOTOVOL"/>
    <s v="S"/>
    <n v="8.9999999999999993E-3"/>
    <n v="8.9999999999999993E-3"/>
    <n v="2.2320000000000002"/>
    <n v="4.2690000000000001"/>
    <n v="6.5010000000000003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6.5010000000000003"/>
    <n v="6.5010000000000007E-3"/>
    <m/>
    <n v="1.1249999999999999E-3"/>
    <n v="1.1249999999999999E-3"/>
    <n v="8.0000000000000002E-3"/>
    <n v="0"/>
    <n v="23"/>
    <s v="BASE DE DATOS"/>
  </r>
  <r>
    <s v="19"/>
    <x v="9"/>
    <s v="CHINAN"/>
    <s v="11068096"/>
    <s v="11068096"/>
    <s v="HI"/>
    <s v="GR-1"/>
    <s v="S"/>
    <n v="42.3"/>
    <n v="43.113999999999997"/>
    <n v="2995.3560000000002"/>
    <n v="11659.062"/>
    <n v="14654.418"/>
    <n v="0"/>
    <n v="723.9"/>
    <n v="0.57999999999999996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14654.418"/>
    <n v="14.654418"/>
    <m/>
    <n v="3.5249999999999999"/>
    <n v="3.5928333333333331"/>
    <n v="42.697000000000003"/>
    <n v="0"/>
    <n v="11"/>
    <s v="BASE DE DATOS"/>
  </r>
  <r>
    <s v="19"/>
    <x v="9"/>
    <s v="CHINAN"/>
    <s v="11082197"/>
    <s v="11082197"/>
    <s v="HI"/>
    <s v="GR-1"/>
    <s v="S"/>
    <n v="71.400000000000006"/>
    <n v="78.192999999999998"/>
    <n v="7636.674"/>
    <n v="14401.953"/>
    <n v="22038.627"/>
    <n v="0"/>
    <n v="346.38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22038.627"/>
    <n v="22.038627000000002"/>
    <m/>
    <n v="5.95"/>
    <n v="6.5160833333333334"/>
    <n v="156.83699999999999"/>
    <n v="0"/>
    <n v="11"/>
    <s v="BASE DE DATOS"/>
  </r>
  <r>
    <s v="19"/>
    <x v="9"/>
    <s v="CHINAN"/>
    <s v="11082197"/>
    <s v="11082197"/>
    <s v="HI"/>
    <s v="GR-2"/>
    <s v="S"/>
    <n v="71.400000000000006"/>
    <n v="76.578000000000003"/>
    <n v="9078.9570000000003"/>
    <n v="23813.145"/>
    <n v="32892.101999999999"/>
    <n v="0"/>
    <n v="575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2892.101999999999"/>
    <n v="32.892102000000001"/>
    <m/>
    <n v="5.95"/>
    <n v="6.3815"/>
    <n v="156.83699999999999"/>
    <n v="0"/>
    <n v="11"/>
    <s v="BASE DE DATOS"/>
  </r>
  <r>
    <s v="19"/>
    <x v="9"/>
    <s v="ENEGEN"/>
    <s v="11002793"/>
    <s v="11002793"/>
    <s v="HI"/>
    <s v="GR-1"/>
    <s v="S"/>
    <n v="64.599999999999994"/>
    <n v="65.367000000000004"/>
    <n v="0"/>
    <n v="0"/>
    <n v="0"/>
    <n v="744"/>
    <n v="0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0"/>
    <n v="0"/>
    <m/>
    <n v="5.3833333333333329"/>
    <n v="5.4472500000000004"/>
    <n v="279.04300000000001"/>
    <n v="0"/>
    <n v="44"/>
    <s v="BASE DE DATOS"/>
  </r>
  <r>
    <s v="19"/>
    <x v="9"/>
    <s v="ENEGEN"/>
    <s v="11002793"/>
    <s v="11002793"/>
    <s v="HI"/>
    <s v="GR-2"/>
    <s v="S"/>
    <n v="64.599999999999994"/>
    <n v="65.290999999999997"/>
    <n v="8726.6990000000005"/>
    <n v="13226.052"/>
    <n v="21952.751"/>
    <n v="9.68"/>
    <n v="485.93"/>
    <n v="0.25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1952.751"/>
    <n v="21.952750999999999"/>
    <m/>
    <n v="5.3833333333333329"/>
    <n v="5.4409166666666664"/>
    <n v="279.04300000000001"/>
    <n v="0"/>
    <n v="44"/>
    <s v="BASE DE DATOS"/>
  </r>
  <r>
    <s v="19"/>
    <x v="9"/>
    <s v="ENEGEN"/>
    <s v="11002793"/>
    <s v="11002793"/>
    <s v="HI"/>
    <s v="GR-3"/>
    <s v="S"/>
    <n v="64.599999999999994"/>
    <n v="68.429000000000002"/>
    <n v="8242.9330000000009"/>
    <n v="23343.107"/>
    <n v="31586.039000000001"/>
    <n v="0"/>
    <n v="706.23"/>
    <n v="1.22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1586.039000000001"/>
    <n v="31.586039"/>
    <m/>
    <n v="5.3833333333333329"/>
    <n v="5.7024166666666671"/>
    <n v="279.04300000000001"/>
    <n v="1.0000000002037268E-3"/>
    <n v="44"/>
    <s v="BASE DE DATOS"/>
  </r>
  <r>
    <s v="19"/>
    <x v="9"/>
    <s v="ENEGEN"/>
    <s v="11002793"/>
    <s v="11002793"/>
    <s v="HI"/>
    <s v="GR-4"/>
    <s v="S"/>
    <n v="64.599999999999994"/>
    <n v="68.741"/>
    <n v="8264.8209999999999"/>
    <n v="23858.839"/>
    <n v="32123.661"/>
    <n v="9.23"/>
    <n v="706.4"/>
    <n v="0.26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2123.661"/>
    <n v="32.123660999999998"/>
    <m/>
    <n v="5.3833333333333329"/>
    <n v="5.7284166666666669"/>
    <n v="279.04300000000001"/>
    <n v="-1.0000000002037268E-3"/>
    <n v="44"/>
    <s v="BASE DE DATOS"/>
  </r>
  <r>
    <s v="19"/>
    <x v="9"/>
    <s v="ENEGEN"/>
    <s v="11002393"/>
    <s v="11002393"/>
    <s v="HI"/>
    <s v="GR-1"/>
    <s v="S"/>
    <n v="60"/>
    <n v="68.555999999999997"/>
    <n v="5909.982"/>
    <n v="25344.661"/>
    <n v="31254.643"/>
    <n v="0"/>
    <n v="740.83"/>
    <n v="3.17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1254.643"/>
    <n v="31.254643000000002"/>
    <m/>
    <n v="5"/>
    <n v="5.7130000000000001"/>
    <n v="137.262"/>
    <n v="0"/>
    <n v="44"/>
    <s v="BASE DE DATOS"/>
  </r>
  <r>
    <s v="19"/>
    <x v="9"/>
    <s v="ENEGEN"/>
    <s v="11002393"/>
    <s v="11002393"/>
    <s v="HI"/>
    <s v="GR-2"/>
    <s v="S"/>
    <n v="60"/>
    <n v="68.465999999999994"/>
    <n v="7006.7179999999998"/>
    <n v="24316.383000000002"/>
    <n v="31323.100999999999"/>
    <n v="9.58"/>
    <n v="720.15"/>
    <n v="14.27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1323.100999999999"/>
    <n v="31.323100999999998"/>
    <m/>
    <n v="5"/>
    <n v="5.7054999999999998"/>
    <n v="137.262"/>
    <n v="3.637978807091713E-12"/>
    <n v="44"/>
    <s v="BASE DE DATOS"/>
  </r>
  <r>
    <s v="19"/>
    <x v="9"/>
    <s v="ENEGEN"/>
    <s v="11002693"/>
    <s v="11002693"/>
    <s v="HI"/>
    <s v="GR-1"/>
    <s v="S"/>
    <n v="15.888999999999999"/>
    <n v="16.524000000000001"/>
    <n v="2001.692"/>
    <n v="7388.5659999999998"/>
    <n v="9390.2579999999998"/>
    <n v="0.75"/>
    <n v="725.17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390.2579999999998"/>
    <n v="9.3902579999999993"/>
    <m/>
    <n v="1.3240833333333333"/>
    <n v="1.377"/>
    <n v="84.033000000000001"/>
    <n v="0"/>
    <n v="44"/>
    <s v="BASE DE DATOS"/>
  </r>
  <r>
    <s v="19"/>
    <x v="9"/>
    <s v="ENEGEN"/>
    <s v="11002693"/>
    <s v="11002693"/>
    <s v="HI"/>
    <s v="GR-2"/>
    <s v="S"/>
    <n v="15.888999999999999"/>
    <n v="16.405999999999999"/>
    <n v="1817.8019999999999"/>
    <n v="6511.04"/>
    <n v="8328.8420000000006"/>
    <n v="0.96"/>
    <n v="707.85"/>
    <n v="16.87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8328.8420000000006"/>
    <n v="8.3288419999999999"/>
    <m/>
    <n v="1.3240833333333333"/>
    <n v="1.3671666666666666"/>
    <n v="84.033000000000001"/>
    <n v="0"/>
    <n v="44"/>
    <s v="BASE DE DATOS"/>
  </r>
  <r>
    <s v="19"/>
    <x v="9"/>
    <s v="ENEGEN"/>
    <s v="11002693"/>
    <s v="11002693"/>
    <s v="HI"/>
    <s v="GR-3"/>
    <s v="S"/>
    <n v="15.888999999999999"/>
    <n v="16.407"/>
    <n v="2001.6690000000001"/>
    <n v="7311.98"/>
    <n v="9313.6479999999992"/>
    <n v="16.27"/>
    <n v="725.05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313.6479999999992"/>
    <n v="9.3136479999999988"/>
    <m/>
    <n v="1.3240833333333333"/>
    <n v="1.3672500000000001"/>
    <n v="84.033000000000001"/>
    <n v="1.0000000002037268E-3"/>
    <n v="44"/>
    <s v="BASE DE DATOS"/>
  </r>
  <r>
    <s v="19"/>
    <x v="9"/>
    <s v="ENEGEN"/>
    <s v="11002693"/>
    <s v="11002693"/>
    <s v="HI"/>
    <s v="GR-4"/>
    <s v="S"/>
    <n v="34.97"/>
    <n v="34.828000000000003"/>
    <n v="4790.576"/>
    <n v="17525.884999999998"/>
    <n v="22316.460999999999"/>
    <n v="16.399999999999999"/>
    <n v="715.35"/>
    <n v="10.28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2316.460999999999"/>
    <n v="22.316461"/>
    <m/>
    <n v="2.9141666666666666"/>
    <n v="2.9023333333333334"/>
    <n v="84.033000000000001"/>
    <n v="0"/>
    <n v="44"/>
    <s v="BASE DE DATOS"/>
  </r>
  <r>
    <s v="19"/>
    <x v="9"/>
    <s v="ENEGEN"/>
    <s v="11002593"/>
    <s v="11002593"/>
    <s v="HI"/>
    <s v="GR-1"/>
    <s v="S"/>
    <n v="25.417000000000002"/>
    <n v="23.824000000000002"/>
    <n v="3428.9520000000002"/>
    <n v="12707.704"/>
    <n v="16136.656000000001"/>
    <n v="0"/>
    <n v="744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136.656000000001"/>
    <n v="16.136656000000002"/>
    <m/>
    <n v="2.1180833333333333"/>
    <n v="1.9853333333333334"/>
    <n v="70.826999999999998"/>
    <n v="-1.8189894035458565E-12"/>
    <n v="44"/>
    <s v="BASE DE DATOS"/>
  </r>
  <r>
    <s v="19"/>
    <x v="9"/>
    <s v="ENEGEN"/>
    <s v="11002593"/>
    <s v="11002593"/>
    <s v="HI"/>
    <s v="GR-2"/>
    <s v="S"/>
    <n v="25.417000000000002"/>
    <n v="22.574999999999999"/>
    <n v="3269.41"/>
    <n v="11970.307000000001"/>
    <n v="15239.717000000001"/>
    <n v="8.67"/>
    <n v="735.33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239.717000000001"/>
    <n v="15.239717000000001"/>
    <m/>
    <n v="2.1180833333333333"/>
    <n v="1.8812499999999999"/>
    <n v="70.826999999999998"/>
    <n v="0"/>
    <n v="44"/>
    <s v="BASE DE DATOS"/>
  </r>
  <r>
    <s v="19"/>
    <x v="9"/>
    <s v="ENEGEN"/>
    <s v="11002593"/>
    <s v="11002593"/>
    <s v="HI"/>
    <s v="GR-3"/>
    <s v="S"/>
    <n v="24.58"/>
    <n v="22.748999999999999"/>
    <n v="3346.75"/>
    <n v="12277.141"/>
    <n v="15623.891"/>
    <n v="9.9700000000000006"/>
    <n v="734.03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623.891"/>
    <n v="15.623891"/>
    <m/>
    <n v="2.0483333333333333"/>
    <n v="1.8957499999999998"/>
    <n v="70.826999999999998"/>
    <n v="0"/>
    <n v="44"/>
    <s v="BASE DE DATOS"/>
  </r>
  <r>
    <s v="19"/>
    <x v="9"/>
    <s v="ENEGEN"/>
    <s v="11002493"/>
    <s v="11002493"/>
    <s v="HI"/>
    <s v="GR-1"/>
    <s v="S"/>
    <n v="15.7"/>
    <n v="15.615"/>
    <n v="2060.0990000000002"/>
    <n v="7770.8"/>
    <n v="9830.8989999999994"/>
    <n v="0"/>
    <n v="744"/>
    <n v="0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830.8989999999994"/>
    <n v="9.8308989999999987"/>
    <m/>
    <n v="1.3083333333333333"/>
    <n v="1.30125"/>
    <n v="33.146000000000001"/>
    <n v="1.8189894035458565E-12"/>
    <n v="44"/>
    <s v="BASE DE DATOS"/>
  </r>
  <r>
    <s v="19"/>
    <x v="9"/>
    <s v="ENEGEN"/>
    <s v="11002493"/>
    <s v="11002493"/>
    <s v="HI"/>
    <s v="GR-2"/>
    <s v="S"/>
    <n v="15.7"/>
    <n v="15.234999999999999"/>
    <n v="2000.9690000000001"/>
    <n v="7595.799"/>
    <n v="9596.768"/>
    <n v="0"/>
    <n v="744"/>
    <n v="0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596.768"/>
    <n v="9.5967680000000009"/>
    <m/>
    <n v="1.3083333333333333"/>
    <n v="1.2695833333333333"/>
    <n v="33.146000000000001"/>
    <n v="0"/>
    <n v="44"/>
    <s v="BASE DE DATOS"/>
  </r>
  <r>
    <s v="19"/>
    <x v="9"/>
    <s v="ENEGEN"/>
    <s v="11375016"/>
    <s v="11375016"/>
    <s v="HI"/>
    <s v="GR-1"/>
    <s v="S"/>
    <n v="0.35"/>
    <n v="0.35"/>
    <n v="45.258000000000003"/>
    <n v="168.22900000000001"/>
    <n v="213.48699999999999"/>
    <n v="0"/>
    <n v="711"/>
    <n v="6.05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13.48699999999999"/>
    <n v="0.21348699999999998"/>
    <m/>
    <n v="2.9166666666666664E-2"/>
    <n v="2.9166666666666664E-2"/>
    <n v="0.70499999999999996"/>
    <n v="2.8421709430404007E-14"/>
    <n v="44"/>
    <s v="BASE DE DATOS"/>
  </r>
  <r>
    <s v="19"/>
    <x v="9"/>
    <s v="ENEGEN"/>
    <s v="11375016"/>
    <s v="11375016"/>
    <s v="HI"/>
    <s v="GR-2"/>
    <s v="S"/>
    <n v="0.35"/>
    <n v="0.35"/>
    <n v="46.398000000000003"/>
    <n v="170.77199999999999"/>
    <n v="217.17"/>
    <n v="0"/>
    <n v="737.65"/>
    <n v="4.95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17.17"/>
    <n v="0.21716999999999997"/>
    <m/>
    <n v="2.9166666666666664E-2"/>
    <n v="2.9166666666666664E-2"/>
    <n v="0.70499999999999996"/>
    <n v="0"/>
    <n v="44"/>
    <s v="BASE DE DATOS"/>
  </r>
  <r>
    <s v="19"/>
    <x v="9"/>
    <s v="ENEGPP"/>
    <s v="16379117"/>
    <s v="16379117"/>
    <s v="HI"/>
    <s v="Circuito 1"/>
    <s v="S"/>
    <n v="14.096"/>
    <n v="14.096"/>
    <n v="0"/>
    <n v="4295.1610000000001"/>
    <n v="4295.1610000000001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295.1610000000001"/>
    <n v="4.2951610000000002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2"/>
    <s v="S"/>
    <n v="14.096"/>
    <n v="14.096"/>
    <n v="0"/>
    <n v="4273.7209999999995"/>
    <n v="4273.7209999999995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273.7209999999995"/>
    <n v="4.2737209999999992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3"/>
    <s v="S"/>
    <n v="14.096"/>
    <n v="14.096"/>
    <n v="0"/>
    <n v="4309.4390000000003"/>
    <n v="4309.4390000000003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09.4390000000003"/>
    <n v="4.3094390000000002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4"/>
    <s v="S"/>
    <n v="14.096"/>
    <n v="14.096"/>
    <n v="0"/>
    <n v="4292.9799999999996"/>
    <n v="4292.9799999999996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292.9799999999996"/>
    <n v="4.2929799999999991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5"/>
    <s v="S"/>
    <n v="14.096"/>
    <n v="14.096"/>
    <n v="0"/>
    <n v="4323.4290000000001"/>
    <n v="4323.4290000000001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23.4290000000001"/>
    <n v="4.323429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6"/>
    <s v="S"/>
    <n v="14.096"/>
    <n v="14.096"/>
    <n v="0"/>
    <n v="4312.82"/>
    <n v="4312.82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12.82"/>
    <n v="4.3128199999999994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7"/>
    <s v="S"/>
    <n v="14.096"/>
    <n v="14.096"/>
    <n v="0"/>
    <n v="4305.4589999999998"/>
    <n v="4305.4589999999998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05.4589999999998"/>
    <n v="4.3054589999999999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8"/>
    <s v="S"/>
    <n v="14.096"/>
    <n v="14.096"/>
    <n v="0"/>
    <n v="4287.8549999999996"/>
    <n v="4287.8549999999996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287.8549999999996"/>
    <n v="4.2878549999999995"/>
    <m/>
    <n v="1.1746666666666667"/>
    <n v="1.1746666666666667"/>
    <n v="150.995"/>
    <n v="0"/>
    <n v="46"/>
    <s v="BASE DE DATOS"/>
  </r>
  <r>
    <s v="19"/>
    <x v="9"/>
    <s v="ENEGPP"/>
    <s v="16379117"/>
    <s v="16379117"/>
    <s v="HI"/>
    <s v="Circuito 9"/>
    <s v="S"/>
    <n v="17.62"/>
    <n v="17.62"/>
    <n v="0"/>
    <n v="5345.0749999999998"/>
    <n v="5345.0749999999998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5345.0749999999998"/>
    <n v="5.3450749999999996"/>
    <m/>
    <n v="1.4683333333333335"/>
    <n v="1.4683333333333335"/>
    <n v="150.995"/>
    <n v="0"/>
    <n v="46"/>
    <s v="BASE DE DATOS"/>
  </r>
  <r>
    <s v="19"/>
    <x v="9"/>
    <s v="ENEGPP"/>
    <s v="16379117"/>
    <s v="16379117"/>
    <s v="HI"/>
    <s v="Circuito 10"/>
    <s v="S"/>
    <n v="14.096"/>
    <n v="14.096"/>
    <n v="0"/>
    <n v="4300.232"/>
    <n v="4300.232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00.232"/>
    <n v="4.3002320000000003"/>
    <m/>
    <n v="1.1746666666666667"/>
    <n v="1.1746666666666667"/>
    <n v="150.995"/>
    <n v="0"/>
    <n v="46"/>
    <s v="BASE DE DATOS"/>
  </r>
  <r>
    <s v="19"/>
    <x v="9"/>
    <s v="ENEGPP"/>
    <s v="17360815"/>
    <s v="17360815"/>
    <s v="HI"/>
    <s v="Circuito 1"/>
    <s v="S"/>
    <n v="15.75"/>
    <n v="15.75"/>
    <n v="1337.914"/>
    <n v="5306.8779999999997"/>
    <n v="6644.7920000000004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644.7920000000004"/>
    <n v="6.6447920000000007"/>
    <m/>
    <n v="1.3125"/>
    <n v="1.3125"/>
    <n v="130.453"/>
    <n v="-9.0949470177292824E-13"/>
    <n v="46"/>
    <s v="BASE DE DATOS"/>
  </r>
  <r>
    <s v="19"/>
    <x v="9"/>
    <s v="ENEGPP"/>
    <s v="17360815"/>
    <s v="17360815"/>
    <s v="HI"/>
    <s v="Circuito 2"/>
    <s v="S"/>
    <n v="18.899999999999999"/>
    <n v="18.899999999999999"/>
    <n v="1573.835"/>
    <n v="6246.3310000000001"/>
    <n v="7820.1660000000002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820.1660000000002"/>
    <n v="7.8201660000000004"/>
    <m/>
    <n v="1.575"/>
    <n v="1.575"/>
    <n v="130.453"/>
    <n v="0"/>
    <n v="46"/>
    <s v="BASE DE DATOS"/>
  </r>
  <r>
    <s v="19"/>
    <x v="9"/>
    <s v="ENEGPP"/>
    <s v="17360815"/>
    <s v="17360815"/>
    <s v="HI"/>
    <s v="Circuito 3"/>
    <s v="S"/>
    <n v="18.899999999999999"/>
    <n v="18.899999999999999"/>
    <n v="1542.127"/>
    <n v="6416.7020000000002"/>
    <n v="7958.8289999999997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7958.8289999999997"/>
    <n v="7.9588289999999997"/>
    <m/>
    <n v="1.575"/>
    <n v="1.575"/>
    <n v="130.453"/>
    <n v="0"/>
    <n v="46"/>
    <s v="BASE DE DATOS"/>
  </r>
  <r>
    <s v="19"/>
    <x v="9"/>
    <s v="ENEGPP"/>
    <s v="17360815"/>
    <s v="17360815"/>
    <s v="HI"/>
    <s v="Circuito 4"/>
    <s v="S"/>
    <n v="18.899999999999999"/>
    <n v="18.899999999999999"/>
    <n v="1652.83"/>
    <n v="6553.6469999999999"/>
    <n v="8206.4770000000008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206.4770000000008"/>
    <n v="8.2064770000000014"/>
    <m/>
    <n v="1.575"/>
    <n v="1.575"/>
    <n v="130.453"/>
    <n v="-1.8189894035458565E-12"/>
    <n v="46"/>
    <s v="BASE DE DATOS"/>
  </r>
  <r>
    <s v="19"/>
    <x v="9"/>
    <s v="ENEGPP"/>
    <s v="17360815"/>
    <s v="17360815"/>
    <s v="HI"/>
    <s v="Circuito 5"/>
    <s v="S"/>
    <n v="22.05"/>
    <n v="22.05"/>
    <n v="1978.1179999999999"/>
    <n v="7969.2060000000001"/>
    <n v="9947.3230000000003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9947.3230000000003"/>
    <n v="9.9473230000000008"/>
    <m/>
    <n v="1.8375000000000001"/>
    <n v="1.8375000000000001"/>
    <n v="130.453"/>
    <n v="1.0000000002037268E-3"/>
    <n v="46"/>
    <s v="BASE DE DATOS"/>
  </r>
  <r>
    <s v="19"/>
    <x v="9"/>
    <s v="ENEGPP"/>
    <s v="17360815"/>
    <s v="17360815"/>
    <s v="HI"/>
    <s v="Circuito 6"/>
    <s v="S"/>
    <n v="15.75"/>
    <n v="15.75"/>
    <n v="1319.6759999999999"/>
    <n v="5465.0190000000002"/>
    <n v="6784.6940000000004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784.6940000000004"/>
    <n v="6.784694"/>
    <m/>
    <n v="1.3125"/>
    <n v="1.3125"/>
    <n v="130.453"/>
    <n v="9.9999999929423211E-4"/>
    <n v="46"/>
    <s v="BASE DE DATOS"/>
  </r>
  <r>
    <s v="19"/>
    <x v="9"/>
    <s v="ENEGPP"/>
    <s v="17360815"/>
    <s v="17360815"/>
    <s v="HI"/>
    <s v="Circuito 7"/>
    <s v="S"/>
    <n v="22.05"/>
    <n v="22.05"/>
    <n v="2013.4770000000001"/>
    <n v="8060.4210000000003"/>
    <n v="10073.897999999999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10073.897999999999"/>
    <n v="10.073898"/>
    <m/>
    <n v="1.8375000000000001"/>
    <n v="1.8375000000000001"/>
    <n v="130.453"/>
    <n v="1.8189894035458565E-12"/>
    <n v="46"/>
    <s v="BASE DE DATOS"/>
  </r>
  <r>
    <s v="19"/>
    <x v="9"/>
    <s v="KALLPA"/>
    <s v="14331913"/>
    <s v="14331913"/>
    <s v="HI"/>
    <s v="G-1"/>
    <s v="S"/>
    <n v="181.82900000000001"/>
    <n v="181.82900000000001"/>
    <n v="2520.3220000000001"/>
    <n v="6191.0630000000001"/>
    <n v="8711.3850000000002"/>
    <n v="0"/>
    <n v="63.35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711.3850000000002"/>
    <n v="8.7113849999999999"/>
    <m/>
    <n v="14.273333333333333"/>
    <n v="15.152416666666667"/>
    <n v="535"/>
    <n v="0"/>
    <n v="63"/>
    <s v="BASE DE DATOS"/>
  </r>
  <r>
    <s v="19"/>
    <x v="9"/>
    <s v="KALLPA"/>
    <s v="14331913"/>
    <s v="14331913"/>
    <s v="HI"/>
    <s v="G-2"/>
    <s v="S"/>
    <n v="181.70500000000001"/>
    <n v="181.70500000000001"/>
    <n v="18175.731"/>
    <n v="69508.546000000002"/>
    <n v="87684.277000000002"/>
    <n v="0"/>
    <n v="598.88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7684.277000000002"/>
    <n v="87.684277000000009"/>
    <m/>
    <n v="14.273333333333333"/>
    <n v="15.142083333333334"/>
    <n v="535"/>
    <n v="0"/>
    <n v="63"/>
    <s v="BASE DE DATOS"/>
  </r>
  <r>
    <s v="19"/>
    <x v="9"/>
    <s v="KALLPA"/>
    <s v="14331913"/>
    <s v="14331913"/>
    <s v="HI"/>
    <s v="G-3"/>
    <s v="S"/>
    <n v="181.55600000000001"/>
    <n v="181.55600000000001"/>
    <n v="18681.190999999999"/>
    <n v="79224.603000000003"/>
    <n v="97905.793999999994"/>
    <n v="0"/>
    <n v="706.68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97905.793999999994"/>
    <n v="97.905794"/>
    <m/>
    <n v="14.273333333333333"/>
    <n v="15.129666666666667"/>
    <n v="535"/>
    <n v="0"/>
    <n v="63"/>
    <s v="BASE DE DATOS"/>
  </r>
  <r>
    <s v="19"/>
    <x v="9"/>
    <s v="KALLPA"/>
    <s v="14331913"/>
    <s v="14331913"/>
    <s v="HI"/>
    <s v="G-4"/>
    <s v="S"/>
    <n v="10.427"/>
    <n v="10.427"/>
    <n v="381.04700000000003"/>
    <n v="1802.432"/>
    <n v="2183.4789999999998"/>
    <n v="0"/>
    <n v="690.97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2183.4789999999998"/>
    <n v="2.1834789999999997"/>
    <m/>
    <n v="0.89666666666666661"/>
    <n v="0.86891666666666667"/>
    <n v="535"/>
    <n v="4.5474735088646412E-13"/>
    <n v="63"/>
    <s v="BASE DE DATOS"/>
  </r>
  <r>
    <s v="19"/>
    <x v="9"/>
    <s v="ORAENP"/>
    <s v="11014393"/>
    <s v="11014393"/>
    <s v="HI"/>
    <s v="1"/>
    <s v="S"/>
    <n v="41.097000000000001"/>
    <n v="44.219000000000001"/>
    <n v="3199.9"/>
    <n v="14489.826999999999"/>
    <n v="17689.726999999999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7689.726999999999"/>
    <n v="17.689726999999998"/>
    <m/>
    <n v="3.42475"/>
    <n v="3.6849166666666666"/>
    <n v="265.565"/>
    <n v="0"/>
    <n v="66"/>
    <s v="BASE DE DATOS"/>
  </r>
  <r>
    <s v="19"/>
    <x v="9"/>
    <s v="ORAENP"/>
    <s v="11014393"/>
    <s v="11014393"/>
    <s v="HI"/>
    <s v="2"/>
    <s v="S"/>
    <n v="41.097000000000001"/>
    <n v="44.552999999999997"/>
    <n v="2111.27"/>
    <n v="9915.8909999999996"/>
    <n v="12027.161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2027.161"/>
    <n v="12.027161"/>
    <m/>
    <n v="3.42475"/>
    <n v="3.7127499999999998"/>
    <n v="265.565"/>
    <n v="0"/>
    <n v="66"/>
    <s v="BASE DE DATOS"/>
  </r>
  <r>
    <s v="19"/>
    <x v="9"/>
    <s v="ORAENP"/>
    <s v="11014393"/>
    <s v="11014393"/>
    <s v="HI"/>
    <s v="3"/>
    <s v="S"/>
    <n v="41.097000000000001"/>
    <n v="43.765000000000001"/>
    <n v="1598.4929999999999"/>
    <n v="6346.9110000000001"/>
    <n v="7945.4040000000005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7945.4040000000005"/>
    <n v="7.9454040000000008"/>
    <m/>
    <n v="3.42475"/>
    <n v="3.6470833333333332"/>
    <n v="265.565"/>
    <n v="0"/>
    <n v="66"/>
    <s v="BASE DE DATOS"/>
  </r>
  <r>
    <s v="19"/>
    <x v="9"/>
    <s v="ORAENP"/>
    <s v="11014393"/>
    <s v="11014393"/>
    <s v="HI"/>
    <s v="4"/>
    <s v="S"/>
    <n v="41.097000000000001"/>
    <n v="44.12"/>
    <n v="1806.18"/>
    <n v="7197.1859999999997"/>
    <n v="9003.366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9003.366"/>
    <n v="9.0033659999999998"/>
    <m/>
    <n v="3.42475"/>
    <n v="3.6766666666666663"/>
    <n v="265.565"/>
    <n v="0"/>
    <n v="66"/>
    <s v="BASE DE DATOS"/>
  </r>
  <r>
    <s v="19"/>
    <x v="9"/>
    <s v="ORAENP"/>
    <s v="11014393"/>
    <s v="11014393"/>
    <s v="HI"/>
    <s v="5"/>
    <s v="S"/>
    <n v="41.097000000000001"/>
    <n v="44.686999999999998"/>
    <n v="3246.0770000000002"/>
    <n v="15188.503000000001"/>
    <n v="18434.580000000002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8434.580000000002"/>
    <n v="18.43458"/>
    <m/>
    <n v="3.42475"/>
    <n v="3.7239166666666663"/>
    <n v="265.565"/>
    <n v="0"/>
    <n v="66"/>
    <s v="BASE DE DATOS"/>
  </r>
  <r>
    <s v="19"/>
    <x v="9"/>
    <s v="ORAENP"/>
    <s v="11014393"/>
    <s v="11014393"/>
    <s v="HI"/>
    <s v="6"/>
    <s v="S"/>
    <n v="41.097000000000001"/>
    <n v="44.220999999999997"/>
    <n v="2978.1990000000001"/>
    <n v="13364.651"/>
    <n v="16342.85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6342.85"/>
    <n v="16.342850000000002"/>
    <m/>
    <n v="3.42475"/>
    <n v="3.685083333333333"/>
    <n v="265.565"/>
    <n v="0"/>
    <n v="66"/>
    <s v="BASE DE DATOS"/>
  </r>
  <r>
    <s v="19"/>
    <x v="9"/>
    <s v="ORAENP"/>
    <s v="11014593"/>
    <s v="11014593"/>
    <s v="HI"/>
    <s v="1"/>
    <s v="S"/>
    <n v="30.010999999999999"/>
    <n v="31.593"/>
    <n v="2129.623"/>
    <n v="5981.8270000000002"/>
    <n v="8111.45"/>
    <n v="18.55"/>
    <n v="399.12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8111.45"/>
    <n v="8.1114499999999996"/>
    <m/>
    <n v="2.5009166666666665"/>
    <n v="2.6327500000000001"/>
    <n v="265.565"/>
    <n v="9.0949470177292824E-13"/>
    <n v="66"/>
    <s v="BASE DE DATOS"/>
  </r>
  <r>
    <s v="19"/>
    <x v="9"/>
    <s v="ORAENP"/>
    <s v="11014593"/>
    <s v="11014593"/>
    <s v="HI"/>
    <s v="2"/>
    <s v="S"/>
    <n v="30.010999999999999"/>
    <n v="31.472000000000001"/>
    <n v="2625.2260000000001"/>
    <n v="10146.571"/>
    <n v="12771.797"/>
    <n v="0"/>
    <n v="167.13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2771.797"/>
    <n v="12.771797000000001"/>
    <m/>
    <n v="2.5009166666666665"/>
    <n v="2.6226666666666669"/>
    <n v="265.565"/>
    <n v="0"/>
    <n v="66"/>
    <s v="BASE DE DATOS"/>
  </r>
  <r>
    <s v="19"/>
    <x v="9"/>
    <s v="ORAENP"/>
    <s v="11014593"/>
    <s v="11014593"/>
    <s v="HI"/>
    <s v="3"/>
    <s v="S"/>
    <n v="30.010999999999999"/>
    <n v="31.466999999999999"/>
    <n v="2437.6790000000001"/>
    <n v="8717.1110000000008"/>
    <n v="11154.79"/>
    <n v="0"/>
    <n v="260.17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1154.79"/>
    <n v="11.15479"/>
    <m/>
    <n v="2.5009166666666665"/>
    <n v="2.6222499999999997"/>
    <n v="265.565"/>
    <n v="0"/>
    <n v="66"/>
    <s v="BASE DE DATOS"/>
  </r>
  <r>
    <s v="19"/>
    <x v="9"/>
    <s v="ORAENP"/>
    <s v="11014593"/>
    <s v="11014593"/>
    <s v="HI"/>
    <s v="4"/>
    <s v="S"/>
    <n v="9.6959999999999997"/>
    <n v="9.9830000000000005"/>
    <n v="860.34699999999998"/>
    <n v="4069.6039999999998"/>
    <n v="4929.951"/>
    <n v="258.67"/>
    <n v="16.12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4929.951"/>
    <n v="4.929951"/>
    <m/>
    <n v="0.80799999999999994"/>
    <n v="0.83191666666666675"/>
    <n v="265.565"/>
    <n v="0"/>
    <n v="66"/>
    <s v="BASE DE DATOS"/>
  </r>
  <r>
    <s v="19"/>
    <x v="9"/>
    <s v="ORAENP"/>
    <s v="18166008"/>
    <s v="18166008"/>
    <s v="HI"/>
    <s v="1"/>
    <s v="S"/>
    <n v="5.15"/>
    <n v="5.7110000000000003"/>
    <n v="490.80799999999999"/>
    <n v="1711.5050000000001"/>
    <n v="2202.3130000000001"/>
    <n v="0"/>
    <n v="110.93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2202.3130000000001"/>
    <n v="2.2023130000000002"/>
    <m/>
    <n v="0.4291666666666667"/>
    <n v="0.47591666666666671"/>
    <n v="5.7110000000000003"/>
    <n v="0"/>
    <n v="66"/>
    <s v="BASE DE DATOS"/>
  </r>
  <r>
    <s v="19"/>
    <x v="9"/>
    <s v="MOQUFV"/>
    <s v="16313712"/>
    <s v="16313712"/>
    <s v="HI"/>
    <s v="1"/>
    <s v="S"/>
    <n v="16"/>
    <n v="16"/>
    <n v="0"/>
    <n v="4665.2179999999998"/>
    <n v="4665.2179999999998"/>
    <n v="0"/>
    <n v="378.7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4665.2179999999998"/>
    <n v="4.6652179999999994"/>
    <m/>
    <n v="1.3333333333333333"/>
    <n v="1.3333333333333333"/>
    <n v="16.12"/>
    <n v="0"/>
    <n v="65"/>
    <s v="BASE DE DATOS"/>
  </r>
  <r>
    <s v="19"/>
    <x v="9"/>
    <s v="PANSOL"/>
    <s v="16266710"/>
    <s v="16266710"/>
    <s v="HI"/>
    <s v="1"/>
    <s v="S"/>
    <n v="20"/>
    <n v="20"/>
    <n v="0"/>
    <n v="5093.4309999999996"/>
    <n v="5093.4309999999996"/>
    <n v="0"/>
    <n v="378.75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5093.4309999999996"/>
    <n v="5.0934309999999998"/>
    <m/>
    <n v="1.6666666666666667"/>
    <n v="1.6666666666666667"/>
    <n v="26.99"/>
    <n v="0"/>
    <n v="67"/>
    <s v="BASE DE DATOS"/>
  </r>
  <r>
    <s v="19"/>
    <x v="9"/>
    <s v="TACSOL"/>
    <s v="16267810"/>
    <s v="16267810"/>
    <s v="HI"/>
    <s v="1"/>
    <s v="S"/>
    <n v="20"/>
    <n v="20"/>
    <n v="0"/>
    <n v="4438.0870000000004"/>
    <n v="4438.0870000000004"/>
    <n v="0"/>
    <n v="365.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4438.0870000000004"/>
    <n v="4.4380870000000003"/>
    <m/>
    <n v="1.6666666666666667"/>
    <n v="1.6666666666666667"/>
    <n v="19.163"/>
    <n v="0"/>
    <n v="80"/>
    <s v="BASE DE DATOS"/>
  </r>
  <r>
    <s v="19"/>
    <x v="9"/>
    <s v="HIDROC"/>
    <s v="18166908"/>
    <s v="18166908"/>
    <s v="HI"/>
    <s v="G-1"/>
    <s v="S"/>
    <n v="3.97"/>
    <n v="3.97"/>
    <n v="0"/>
    <n v="2454.1"/>
    <n v="2454.1"/>
    <n v="7.51"/>
    <n v="731.79"/>
    <n v="4.7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454.1"/>
    <n v="2.4540999999999999"/>
    <m/>
    <n v="0.33083333333333337"/>
    <n v="0.33083333333333337"/>
    <n v="4"/>
    <n v="0"/>
    <n v="57"/>
    <s v="BASE DE DATOS"/>
  </r>
  <r>
    <s v="19"/>
    <x v="9"/>
    <s v="EGHUAL"/>
    <s v="11177909"/>
    <s v="11177909"/>
    <s v="HI"/>
    <s v="G1"/>
    <s v="S"/>
    <n v="235.31"/>
    <n v="235.31"/>
    <n v="13624.494000000001"/>
    <n v="36872.158000000003"/>
    <n v="50496.652000000002"/>
    <n v="0"/>
    <n v="282.52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50496.652000000002"/>
    <n v="50.496652000000005"/>
    <m/>
    <n v="18.75"/>
    <n v="19.609166666666667"/>
    <n v="476.74"/>
    <n v="0"/>
    <n v="38"/>
    <s v="BASE DE DATOS"/>
  </r>
  <r>
    <s v="19"/>
    <x v="9"/>
    <s v="EGHUAL"/>
    <s v="11177909"/>
    <s v="11177909"/>
    <s v="HI"/>
    <s v="G2"/>
    <s v="S"/>
    <n v="235.04"/>
    <n v="235.04"/>
    <n v="12328.665999999999"/>
    <n v="46234.974000000002"/>
    <n v="58563.64"/>
    <n v="0"/>
    <n v="332.4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58563.64"/>
    <n v="58.563639999999999"/>
    <m/>
    <n v="18.75"/>
    <n v="19.586666666666666"/>
    <n v="476.74"/>
    <n v="0"/>
    <n v="38"/>
    <s v="BASE DE DATOS"/>
  </r>
  <r>
    <s v="19"/>
    <x v="9"/>
    <s v="EGHUAL"/>
    <s v="11177909"/>
    <s v="11177909"/>
    <s v="HI"/>
    <s v="G3"/>
    <s v="S"/>
    <n v="6.39"/>
    <n v="6.39"/>
    <n v="818.30899999999997"/>
    <n v="3755.683"/>
    <n v="4573.9920000000002"/>
    <n v="0"/>
    <n v="702.83"/>
    <n v="0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573.9920000000002"/>
    <n v="4.5739920000000005"/>
    <m/>
    <n v="0.5"/>
    <n v="0.53249999999999997"/>
    <n v="476.74"/>
    <n v="0"/>
    <n v="38"/>
    <s v="BASE DE DATOS"/>
  </r>
  <r>
    <s v="19"/>
    <x v="9"/>
    <s v="EGEHUA"/>
    <s v="11077497"/>
    <s v="11077497"/>
    <s v="HI"/>
    <s v="Grupo N° 1"/>
    <s v="S"/>
    <n v="49.18"/>
    <n v="49.18"/>
    <n v="4459.6180000000004"/>
    <n v="13864.209000000001"/>
    <n v="18323.827000000001"/>
    <n v="47.53"/>
    <n v="555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8323.827000000001"/>
    <n v="18.323827000000001"/>
    <m/>
    <n v="4.0983333333333336"/>
    <n v="4.0983333333333336"/>
    <n v="97.817999999999998"/>
    <n v="0"/>
    <n v="39"/>
    <s v="BASE DE DATOS"/>
  </r>
  <r>
    <s v="19"/>
    <x v="9"/>
    <s v="EGEHUA"/>
    <s v="11077497"/>
    <s v="11077497"/>
    <s v="HI"/>
    <s v="Grupo N° 2"/>
    <s v="S"/>
    <n v="47.58"/>
    <n v="47.58"/>
    <n v="4519.0010000000002"/>
    <n v="13700.991"/>
    <n v="18219.991999999998"/>
    <n v="0"/>
    <n v="551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8219.991999999998"/>
    <n v="18.219991999999998"/>
    <m/>
    <n v="3.9649999999999999"/>
    <n v="3.9649999999999999"/>
    <n v="97.817999999999998"/>
    <n v="0"/>
    <n v="39"/>
    <s v="BASE DE DATOS"/>
  </r>
  <r>
    <s v="19"/>
    <x v="9"/>
    <s v="LANGUI"/>
    <s v="31437845"/>
    <s v="31437845"/>
    <s v="HI"/>
    <s v="Grupo 1"/>
    <s v="S"/>
    <n v="0.77"/>
    <n v="0.69"/>
    <n v="0.2"/>
    <n v="0"/>
    <n v="0.2"/>
    <n v="0"/>
    <n v="0.47"/>
    <n v="743.53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.2"/>
    <n v="2.0000000000000001E-4"/>
    <m/>
    <n v="6.4166666666666664E-2"/>
    <n v="5.7499999999999996E-2"/>
    <n v="5415"/>
    <n v="0"/>
    <n v="9"/>
    <s v="BASE DE DATOS"/>
  </r>
  <r>
    <s v="19"/>
    <x v="9"/>
    <s v="LANGUI"/>
    <s v="31437845"/>
    <s v="31437845"/>
    <s v="HI"/>
    <s v="Grupo 2"/>
    <s v="S"/>
    <n v="2.5"/>
    <n v="2.25"/>
    <n v="0"/>
    <n v="0"/>
    <n v="0"/>
    <n v="0"/>
    <n v="0"/>
    <n v="744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"/>
    <n v="0"/>
    <m/>
    <n v="0.20833333333333334"/>
    <n v="0.1875"/>
    <n v="5415"/>
    <n v="0"/>
    <n v="9"/>
    <s v="BASE DE DATOS"/>
  </r>
  <r>
    <s v="19"/>
    <x v="9"/>
    <s v="LANGUI"/>
    <s v="31437845"/>
    <s v="31437845"/>
    <s v="HI"/>
    <s v="Grupo 3"/>
    <s v="S"/>
    <n v="3.15"/>
    <n v="3"/>
    <n v="280.06700000000001"/>
    <n v="680.16300000000001"/>
    <n v="960.23"/>
    <n v="9.5"/>
    <n v="632.87"/>
    <n v="1.63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960.23"/>
    <n v="0.96023000000000003"/>
    <m/>
    <n v="0.26250000000000001"/>
    <n v="0.25"/>
    <n v="5415"/>
    <n v="0"/>
    <n v="9"/>
    <s v="BASE DE DATOS"/>
  </r>
  <r>
    <s v="19"/>
    <x v="9"/>
    <s v="EOLMAR"/>
    <s v="19276511"/>
    <s v="19276511"/>
    <s v="HI"/>
    <s v="Circuito 1"/>
    <s v="S"/>
    <n v="12.6"/>
    <n v="12.6"/>
    <n v="1363.7049999999999"/>
    <n v="4368.7380000000003"/>
    <n v="5732.4430000000002"/>
    <n v="0"/>
    <n v="744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732.4430000000002"/>
    <n v="5.732443"/>
    <m/>
    <n v="1.05"/>
    <n v="1.05"/>
    <n v="32.122999999999998"/>
    <n v="0"/>
    <n v="68"/>
    <s v="BASE DE DATOS"/>
  </r>
  <r>
    <s v="19"/>
    <x v="9"/>
    <s v="EOLMAR"/>
    <s v="19276511"/>
    <s v="19276511"/>
    <s v="HI"/>
    <s v="Circuito 2"/>
    <s v="S"/>
    <n v="9.4499999999999993"/>
    <n v="9.4499999999999993"/>
    <n v="1040.2260000000001"/>
    <n v="3332.4470000000001"/>
    <n v="4372.6729999999998"/>
    <n v="0"/>
    <n v="744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372.6729999999998"/>
    <n v="4.3726729999999998"/>
    <m/>
    <n v="0.78749999999999998"/>
    <n v="0.78749999999999998"/>
    <n v="32.122999999999998"/>
    <n v="9.0949470177292824E-13"/>
    <n v="68"/>
    <s v="BASE DE DATOS"/>
  </r>
  <r>
    <s v="19"/>
    <x v="9"/>
    <s v="EOLMAR"/>
    <s v="19276511"/>
    <s v="19276511"/>
    <s v="HI"/>
    <s v="Circuito 3"/>
    <s v="S"/>
    <n v="10.050000000000001"/>
    <n v="10.050000000000001"/>
    <n v="1226.5930000000001"/>
    <n v="3929.4879999999998"/>
    <n v="5156.0810000000001"/>
    <n v="0"/>
    <n v="744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5156.0810000000001"/>
    <n v="5.1560810000000004"/>
    <m/>
    <n v="0.83750000000000002"/>
    <n v="0.83750000000000002"/>
    <n v="32.122999999999998"/>
    <n v="0"/>
    <n v="68"/>
    <s v="BASE DE DATOS"/>
  </r>
  <r>
    <s v="19"/>
    <x v="9"/>
    <s v="MULLER"/>
    <s v="31001593"/>
    <s v="31001593"/>
    <s v="HI"/>
    <s v="Planta 2"/>
    <s v="S"/>
    <n v="0.27200000000000002"/>
    <n v="0.27200000000000002"/>
    <n v="19.507999999999999"/>
    <n v="89.501999999999995"/>
    <n v="109.01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09.01"/>
    <n v="0.10901000000000001"/>
    <m/>
    <n v="2.2666666666666668E-2"/>
    <n v="2.2666666666666668E-2"/>
    <n v="0"/>
    <n v="-1.4210854715202004E-14"/>
    <n v="16"/>
    <s v="BASE DE DATOS"/>
  </r>
  <r>
    <s v="19"/>
    <x v="9"/>
    <s v="MULLER"/>
    <s v="31001593"/>
    <s v="31001593"/>
    <s v="HI"/>
    <s v="Planta 3"/>
    <s v="S"/>
    <n v="0.16"/>
    <n v="0.16"/>
    <n v="17.007999999999999"/>
    <n v="78.037000000000006"/>
    <n v="95.045000000000002"/>
    <n v="0"/>
    <n v="724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95.045000000000002"/>
    <n v="9.5045000000000004E-2"/>
    <m/>
    <n v="1.3333333333333334E-2"/>
    <n v="1.3333333333333334E-2"/>
    <n v="0"/>
    <n v="0"/>
    <n v="16"/>
    <s v="BASE DE DATOS"/>
  </r>
  <r>
    <s v="19"/>
    <x v="9"/>
    <s v="MULLER"/>
    <s v="31001593"/>
    <s v="31001593"/>
    <s v="HI"/>
    <s v="Planta 1"/>
    <s v="S"/>
    <n v="0.16"/>
    <n v="0.16"/>
    <n v="12.298999999999999"/>
    <n v="60.045999999999999"/>
    <n v="72.344999999999999"/>
    <n v="0"/>
    <n v="724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72.344999999999999"/>
    <n v="7.2344999999999993E-2"/>
    <m/>
    <n v="1.3333333333333334E-2"/>
    <n v="1.3333333333333334E-2"/>
    <n v="0"/>
    <n v="0"/>
    <n v="16"/>
    <s v="BASE DE DATOS"/>
  </r>
  <r>
    <s v="19"/>
    <x v="9"/>
    <s v="RIODOB"/>
    <s v="18157208"/>
    <s v="18157208"/>
    <s v="HI"/>
    <s v="G1"/>
    <s v="S"/>
    <n v="10"/>
    <n v="9.5299999999999994"/>
    <n v="347.16"/>
    <n v="1335.2360000000001"/>
    <n v="1682.396"/>
    <n v="0"/>
    <n v="329.39"/>
    <n v="39.61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1682.396"/>
    <n v="1.682396"/>
    <m/>
    <n v="0.83333333333333337"/>
    <n v="0.79416666666666658"/>
    <n v="19.678000000000001"/>
    <n v="2.2737367544323206E-13"/>
    <n v="42"/>
    <s v="BASE DE DATOS"/>
  </r>
  <r>
    <s v="19"/>
    <x v="9"/>
    <s v="RIODOB"/>
    <s v="18157208"/>
    <s v="18157208"/>
    <s v="HI"/>
    <s v="G2"/>
    <s v="S"/>
    <n v="10"/>
    <n v="9.66"/>
    <n v="881.875"/>
    <n v="2217.4969999999998"/>
    <n v="3099.3719999999998"/>
    <n v="0"/>
    <n v="511.68"/>
    <n v="212.32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3099.3719999999998"/>
    <n v="3.0993719999999998"/>
    <m/>
    <n v="0.83333333333333337"/>
    <n v="0.80500000000000005"/>
    <n v="19.678000000000001"/>
    <n v="0"/>
    <n v="42"/>
    <s v="BASE DE DATOS"/>
  </r>
  <r>
    <s v="19"/>
    <x v="9"/>
    <s v="ASLCHA"/>
    <s v="0001021"/>
    <s v="0001021"/>
    <s v="HI"/>
    <s v="G1"/>
    <s v="S"/>
    <n v="3"/>
    <n v="1.1499999999999999"/>
    <n v="138.233"/>
    <n v="639.31600000000003"/>
    <n v="777.54899999999998"/>
    <n v="0"/>
    <n v="697"/>
    <n v="23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77.54899999999998"/>
    <n v="0.77754899999999993"/>
    <m/>
    <n v="0.25"/>
    <n v="9.5833333333333326E-2"/>
    <n v="1.214"/>
    <n v="0"/>
    <n v="5"/>
    <s v="BASE DE DATOS"/>
  </r>
  <r>
    <s v="19"/>
    <x v="9"/>
    <s v="SINERS"/>
    <s v="11048994"/>
    <s v="11048994"/>
    <s v="HI"/>
    <s v="G-1"/>
    <s v="S"/>
    <n v="6.3"/>
    <n v="6.3"/>
    <n v="269"/>
    <n v="1057"/>
    <n v="1326"/>
    <n v="1.5"/>
    <n v="315.77999999999997"/>
    <n v="426.72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326"/>
    <n v="1.3260000000000001"/>
    <m/>
    <n v="0.52500000000000002"/>
    <n v="0.52500000000000002"/>
    <n v="6.218"/>
    <n v="0"/>
    <n v="76"/>
    <s v="BASE DE DATOS"/>
  </r>
  <r>
    <s v="19"/>
    <x v="9"/>
    <s v="SINERS"/>
    <s v="11048994"/>
    <s v="11048994"/>
    <s v="HI"/>
    <s v="G-2"/>
    <s v="S"/>
    <n v="6.3"/>
    <n v="6.3"/>
    <n v="416"/>
    <n v="1617"/>
    <n v="2033"/>
    <n v="0"/>
    <n v="463.53"/>
    <n v="280.47000000000003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2033"/>
    <n v="2.0329999999999999"/>
    <m/>
    <n v="0.52500000000000002"/>
    <n v="0.52500000000000002"/>
    <n v="6.218"/>
    <n v="0"/>
    <n v="76"/>
    <s v="BASE DE DATOS"/>
  </r>
  <r>
    <s v="19"/>
    <x v="9"/>
    <s v="SINERS"/>
    <s v="11048995"/>
    <s v="11048995"/>
    <s v="HI"/>
    <s v="G-1"/>
    <s v="S"/>
    <n v="8.1999999999999993"/>
    <n v="7.8"/>
    <n v="297.72000000000003"/>
    <n v="1520.67"/>
    <n v="1818.39"/>
    <n v="0"/>
    <n v="279.88"/>
    <n v="464.12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1818.39"/>
    <n v="1.8183900000000002"/>
    <m/>
    <n v="0.68333333333333324"/>
    <n v="0.65"/>
    <n v="7.5069999999999997"/>
    <n v="0"/>
    <n v="76"/>
    <s v="BASE DE DATOS"/>
  </r>
  <r>
    <s v="19"/>
    <x v="9"/>
    <s v="SINERS"/>
    <s v="11048995"/>
    <s v="11048995"/>
    <s v="HI"/>
    <s v="G-2"/>
    <s v="S"/>
    <n v="8.1999999999999993"/>
    <n v="7.8"/>
    <n v="558.73"/>
    <n v="2110.39"/>
    <n v="2669.12"/>
    <n v="0"/>
    <n v="424.65"/>
    <n v="319.35000000000002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669.12"/>
    <n v="2.6691199999999999"/>
    <m/>
    <n v="0.68333333333333324"/>
    <n v="0.65"/>
    <n v="7.5069999999999997"/>
    <n v="0"/>
    <n v="76"/>
    <s v="BASE DE DATOS"/>
  </r>
  <r>
    <s v="19"/>
    <x v="9"/>
    <s v="SINERS"/>
    <s v="11048996"/>
    <s v="11048996"/>
    <s v="HI"/>
    <s v="G-1"/>
    <s v="S"/>
    <n v="5.0999999999999996"/>
    <n v="5"/>
    <n v="357"/>
    <n v="1713"/>
    <n v="2070"/>
    <n v="0.92"/>
    <n v="742.33"/>
    <n v="0.75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070"/>
    <n v="2.0699999999999998"/>
    <m/>
    <n v="0.42499999999999999"/>
    <n v="0.41666666666666669"/>
    <n v="8.6809999999999992"/>
    <n v="0"/>
    <n v="76"/>
    <s v="BASE DE DATOS"/>
  </r>
  <r>
    <s v="19"/>
    <x v="9"/>
    <s v="SINERS"/>
    <s v="11048996"/>
    <s v="11048996"/>
    <s v="HI"/>
    <s v="G-2"/>
    <s v="S"/>
    <n v="5.0999999999999996"/>
    <n v="5"/>
    <n v="360.2"/>
    <n v="1706"/>
    <n v="2066.1999999999998"/>
    <n v="2.1"/>
    <n v="740.98"/>
    <n v="0.92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2066.1999999999998"/>
    <n v="2.0661999999999998"/>
    <m/>
    <n v="0.42499999999999999"/>
    <n v="0.41666666666666669"/>
    <n v="8.6809999999999992"/>
    <n v="0"/>
    <n v="76"/>
    <s v="BASE DE DATOS"/>
  </r>
  <r>
    <s v="19"/>
    <x v="9"/>
    <s v="SINERS"/>
    <s v="11048997"/>
    <s v="11048997"/>
    <s v="HI"/>
    <s v="G-1"/>
    <s v="S"/>
    <n v="10"/>
    <n v="10"/>
    <n v="1142.3109999999999"/>
    <n v="5192.1549999999997"/>
    <n v="6334.4660000000003"/>
    <n v="0"/>
    <n v="744"/>
    <n v="0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334.4660000000003"/>
    <n v="6.3344659999999999"/>
    <m/>
    <n v="0.83333333333333337"/>
    <n v="0.83333333333333337"/>
    <n v="20.376000000000001"/>
    <n v="-9.0949470177292824E-13"/>
    <n v="76"/>
    <s v="BASE DE DATOS"/>
  </r>
  <r>
    <s v="19"/>
    <x v="9"/>
    <s v="SINERS"/>
    <s v="11048997"/>
    <s v="11048997"/>
    <s v="HI"/>
    <s v="G-2"/>
    <s v="S"/>
    <n v="10"/>
    <n v="10"/>
    <n v="1141.6890000000001"/>
    <n v="5185.8450000000003"/>
    <n v="6327.5339999999997"/>
    <n v="0"/>
    <n v="744"/>
    <n v="0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327.5339999999997"/>
    <n v="6.327534"/>
    <m/>
    <n v="0.83333333333333337"/>
    <n v="0.83333333333333337"/>
    <n v="20.376000000000001"/>
    <n v="9.0949470177292824E-13"/>
    <n v="76"/>
    <s v="BASE DE DATOS"/>
  </r>
  <r>
    <s v="19"/>
    <x v="9"/>
    <s v="EANDES"/>
    <s v="G1230715"/>
    <s v="G1230715"/>
    <s v="HI"/>
    <s v="G1"/>
    <s v="S"/>
    <n v="86.24"/>
    <n v="86.24"/>
    <n v="1617.616"/>
    <n v="4897.808"/>
    <n v="6515.424"/>
    <n v="27.95"/>
    <n v="122.4"/>
    <n v="593.65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6515.424"/>
    <n v="6.5154240000000003"/>
    <m/>
    <n v="7.1866666666666665"/>
    <n v="7.1866666666666665"/>
    <n v="174.946"/>
    <n v="0"/>
    <n v="79"/>
    <s v="BASE DE DATOS"/>
  </r>
  <r>
    <s v="19"/>
    <x v="9"/>
    <s v="EANDES"/>
    <s v="G1230715"/>
    <s v="G1230715"/>
    <s v="HI"/>
    <s v="G2"/>
    <s v="S"/>
    <n v="85.44"/>
    <n v="85.44"/>
    <n v="7226.3760000000002"/>
    <n v="27955.978999999999"/>
    <n v="35182.355000000003"/>
    <n v="0"/>
    <n v="580.6"/>
    <n v="163.4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35182.355000000003"/>
    <n v="35.182355000000001"/>
    <m/>
    <n v="7.12"/>
    <n v="7.12"/>
    <n v="174.946"/>
    <n v="-7.2759576141834259E-12"/>
    <n v="79"/>
    <s v="BASE DE DATOS"/>
  </r>
  <r>
    <s v="19"/>
    <x v="9"/>
    <s v="EANDES"/>
    <s v="PP104093"/>
    <s v="PP104093"/>
    <s v="HI"/>
    <s v="G1"/>
    <s v="S"/>
    <n v="22.065000000000001"/>
    <n v="22.065000000000001"/>
    <n v="2165.6480000000001"/>
    <n v="9744.2950000000001"/>
    <n v="11909.942999999999"/>
    <n v="33.619999999999997"/>
    <n v="706.43"/>
    <n v="3.95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1909.942999999999"/>
    <n v="11.909943"/>
    <m/>
    <n v="1.8387500000000001"/>
    <n v="1.8387500000000001"/>
    <n v="110.151"/>
    <n v="0"/>
    <n v="79"/>
    <s v="BASE DE DATOS"/>
  </r>
  <r>
    <s v="19"/>
    <x v="9"/>
    <s v="EANDES"/>
    <s v="PP104093"/>
    <s v="PP104093"/>
    <s v="HI"/>
    <s v="G2"/>
    <s v="S"/>
    <n v="23.23"/>
    <n v="23.23"/>
    <n v="2363.5619999999999"/>
    <n v="10627.715"/>
    <n v="12991.277"/>
    <n v="0"/>
    <n v="744"/>
    <n v="0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2991.277"/>
    <n v="12.991277"/>
    <m/>
    <n v="1.9358333333333333"/>
    <n v="1.9358333333333333"/>
    <n v="110.151"/>
    <n v="0"/>
    <n v="79"/>
    <s v="BASE DE DATOS"/>
  </r>
  <r>
    <s v="19"/>
    <x v="9"/>
    <s v="EANDES"/>
    <s v="PP104093"/>
    <s v="PP104093"/>
    <s v="HI"/>
    <s v="G3"/>
    <s v="S"/>
    <n v="23.155000000000001"/>
    <n v="23.155000000000001"/>
    <n v="2376.0459999999998"/>
    <n v="10680.371999999999"/>
    <n v="13056.418"/>
    <n v="0"/>
    <n v="744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056.418"/>
    <n v="13.056417999999999"/>
    <m/>
    <n v="1.9295833333333334"/>
    <n v="1.9295833333333334"/>
    <n v="110.151"/>
    <n v="0"/>
    <n v="79"/>
    <s v="BASE DE DATOS"/>
  </r>
  <r>
    <s v="19"/>
    <x v="9"/>
    <s v="EANDES"/>
    <s v="PP104093"/>
    <s v="PP104093"/>
    <s v="HI"/>
    <s v="G4"/>
    <s v="S"/>
    <n v="22.66"/>
    <n v="22.66"/>
    <n v="2363.076"/>
    <n v="10554.02"/>
    <n v="12917.096"/>
    <n v="0"/>
    <n v="744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2917.096"/>
    <n v="12.917095999999999"/>
    <m/>
    <n v="1.8883333333333334"/>
    <n v="1.8883333333333334"/>
    <n v="110.151"/>
    <n v="1.8189894035458565E-12"/>
    <n v="79"/>
    <s v="BASE DE DATOS"/>
  </r>
  <r>
    <s v="19"/>
    <x v="9"/>
    <s v="EANDES"/>
    <s v="PP104093"/>
    <s v="PP104093"/>
    <s v="HI"/>
    <s v="G5"/>
    <s v="S"/>
    <n v="22.576000000000001"/>
    <n v="22.576000000000001"/>
    <n v="2382.6669999999999"/>
    <n v="10502.499"/>
    <n v="12885.165999999999"/>
    <n v="0"/>
    <n v="739.05"/>
    <n v="4.95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2885.165999999999"/>
    <n v="12.885166"/>
    <m/>
    <n v="1.8813333333333333"/>
    <n v="1.8813333333333333"/>
    <n v="110.151"/>
    <n v="0"/>
    <n v="79"/>
    <s v="BASE DE DATOS"/>
  </r>
  <r>
    <s v="19"/>
    <x v="9"/>
    <s v="EANDES"/>
    <s v="PP101093"/>
    <s v="PP101093"/>
    <s v="HI"/>
    <s v="G1"/>
    <s v="S"/>
    <n v="13.6"/>
    <n v="12.082000000000001"/>
    <n v="954.23099999999999"/>
    <n v="4069.5030000000002"/>
    <n v="5023.7340000000004"/>
    <n v="47.45"/>
    <n v="623.20000000000005"/>
    <n v="73.349999999999994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023.7340000000004"/>
    <n v="5.0237340000000001"/>
    <m/>
    <n v="1.1333333333333333"/>
    <n v="1.0068333333333335"/>
    <n v="46.790999999999997"/>
    <n v="0"/>
    <n v="79"/>
    <s v="BASE DE DATOS"/>
  </r>
  <r>
    <s v="19"/>
    <x v="9"/>
    <s v="EANDES"/>
    <s v="PP101093"/>
    <s v="PP101093"/>
    <s v="HI"/>
    <s v="G2"/>
    <s v="S"/>
    <n v="13.6"/>
    <n v="12.779"/>
    <n v="933.27200000000005"/>
    <n v="4142.3609999999999"/>
    <n v="5075.6329999999998"/>
    <n v="49.35"/>
    <n v="614.6"/>
    <n v="80.05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075.6329999999998"/>
    <n v="5.0756329999999998"/>
    <m/>
    <n v="1.1333333333333333"/>
    <n v="1.0649166666666667"/>
    <n v="46.790999999999997"/>
    <n v="0"/>
    <n v="79"/>
    <s v="BASE DE DATOS"/>
  </r>
  <r>
    <s v="19"/>
    <x v="9"/>
    <s v="EANDES"/>
    <s v="PP101093"/>
    <s v="PP101093"/>
    <s v="HI"/>
    <s v="G3"/>
    <s v="S"/>
    <n v="13.6"/>
    <n v="11.234"/>
    <n v="992.28599999999994"/>
    <n v="4193.6729999999998"/>
    <n v="5185.9589999999998"/>
    <n v="0"/>
    <n v="692.75"/>
    <n v="51.25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185.9589999999998"/>
    <n v="5.1859589999999995"/>
    <m/>
    <n v="1.1333333333333333"/>
    <n v="0.9361666666666667"/>
    <n v="46.790999999999997"/>
    <n v="0"/>
    <n v="79"/>
    <s v="BASE DE DATOS"/>
  </r>
  <r>
    <s v="19"/>
    <x v="9"/>
    <s v="EANDES"/>
    <s v="PP101093"/>
    <s v="PP101093"/>
    <s v="HI"/>
    <s v="G4"/>
    <s v="S"/>
    <n v="13.6"/>
    <n v="11.926"/>
    <n v="851.76099999999997"/>
    <n v="3566.721"/>
    <n v="4418.482"/>
    <n v="64.03"/>
    <n v="529.03"/>
    <n v="150.93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4418.482"/>
    <n v="4.418482"/>
    <m/>
    <n v="1.1333333333333333"/>
    <n v="0.99383333333333335"/>
    <n v="46.790999999999997"/>
    <n v="0"/>
    <n v="79"/>
    <s v="BASE DE DATOS"/>
  </r>
  <r>
    <s v="19"/>
    <x v="9"/>
    <s v="EANDES"/>
    <s v="PP102093"/>
    <s v="PP102093"/>
    <s v="HI"/>
    <s v="G1"/>
    <s v="S"/>
    <n v="3"/>
    <n v="3.1429999999999998"/>
    <n v="348.75900000000001"/>
    <n v="1690.2639999999999"/>
    <n v="2039.0229999999999"/>
    <n v="0"/>
    <n v="727.23"/>
    <n v="16.77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2039.0229999999999"/>
    <n v="2.0390229999999998"/>
    <m/>
    <n v="0.25"/>
    <n v="0.26191666666666663"/>
    <n v="9.3279999999999994"/>
    <n v="0"/>
    <n v="79"/>
    <s v="BASE DE DATOS"/>
  </r>
  <r>
    <s v="19"/>
    <x v="9"/>
    <s v="EANDES"/>
    <s v="PP102093"/>
    <s v="PP102093"/>
    <s v="HI"/>
    <s v="G2"/>
    <s v="S"/>
    <n v="3"/>
    <n v="3.165"/>
    <n v="331.077"/>
    <n v="1615.18"/>
    <n v="1946.2570000000001"/>
    <n v="0"/>
    <n v="735.02"/>
    <n v="8.98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946.2570000000001"/>
    <n v="1.9462570000000001"/>
    <m/>
    <n v="0.25"/>
    <n v="0.26374999999999998"/>
    <n v="9.3279999999999994"/>
    <n v="0"/>
    <n v="79"/>
    <s v="BASE DE DATOS"/>
  </r>
  <r>
    <s v="19"/>
    <x v="9"/>
    <s v="EANDES"/>
    <s v="PP102093"/>
    <s v="PP102093"/>
    <s v="HI"/>
    <s v="G3"/>
    <s v="S"/>
    <n v="3"/>
    <n v="3.1720000000000002"/>
    <n v="351.96699999999998"/>
    <n v="1711.787"/>
    <n v="2063.7539999999999"/>
    <n v="0"/>
    <n v="734.9"/>
    <n v="9.1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2063.7539999999999"/>
    <n v="2.0637539999999999"/>
    <m/>
    <n v="0.25"/>
    <n v="0.26433333333333336"/>
    <n v="9.3279999999999994"/>
    <n v="0"/>
    <n v="79"/>
    <s v="BASE DE DATOS"/>
  </r>
  <r>
    <s v="19"/>
    <x v="9"/>
    <s v="EANDES"/>
    <s v="PP103093"/>
    <s v="PP103093"/>
    <s v="HI"/>
    <s v="G1"/>
    <s v="S"/>
    <n v="3"/>
    <n v="3.1859999999999999"/>
    <n v="284.233"/>
    <n v="1421.576"/>
    <n v="1705.809"/>
    <n v="0"/>
    <n v="744"/>
    <n v="0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705.809"/>
    <n v="1.7058089999999999"/>
    <m/>
    <n v="0.25"/>
    <n v="0.26550000000000001"/>
    <n v="9.7110000000000003"/>
    <n v="0"/>
    <n v="79"/>
    <s v="BASE DE DATOS"/>
  </r>
  <r>
    <s v="19"/>
    <x v="9"/>
    <s v="EANDES"/>
    <s v="PP103093"/>
    <s v="PP103093"/>
    <s v="HI"/>
    <s v="G2"/>
    <s v="S"/>
    <n v="3"/>
    <n v="3.31"/>
    <n v="283.68599999999998"/>
    <n v="1415.1869999999999"/>
    <n v="1698.873"/>
    <n v="0"/>
    <n v="744"/>
    <n v="0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698.873"/>
    <n v="1.6988730000000001"/>
    <m/>
    <n v="0.25"/>
    <n v="0.27583333333333332"/>
    <n v="9.7110000000000003"/>
    <n v="-2.2737367544323206E-13"/>
    <n v="79"/>
    <s v="BASE DE DATOS"/>
  </r>
  <r>
    <s v="19"/>
    <x v="9"/>
    <s v="EANDES"/>
    <s v="PP103093"/>
    <s v="PP103093"/>
    <s v="HI"/>
    <s v="G3"/>
    <s v="S"/>
    <n v="3"/>
    <n v="3.1539999999999999"/>
    <n v="286.94600000000003"/>
    <n v="1425.8579999999999"/>
    <n v="1712.8040000000001"/>
    <n v="0"/>
    <n v="744"/>
    <n v="0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712.8040000000001"/>
    <n v="1.712804"/>
    <m/>
    <n v="0.25"/>
    <n v="0.26283333333333331"/>
    <n v="9.7110000000000003"/>
    <n v="0"/>
    <n v="79"/>
    <s v="BASE DE DATOS"/>
  </r>
  <r>
    <s v="19"/>
    <x v="9"/>
    <s v="EANDES"/>
    <s v="11014493"/>
    <s v="11014493"/>
    <s v="HI"/>
    <s v="1"/>
    <s v="S"/>
    <n v="19.8"/>
    <n v="21.434999999999999"/>
    <n v="1744.0519999999999"/>
    <n v="8379.1980000000003"/>
    <n v="10123.25"/>
    <n v="11.3"/>
    <n v="711.28"/>
    <n v="21.42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0123.25"/>
    <n v="10.123250000000001"/>
    <m/>
    <n v="1.6500000000000001"/>
    <n v="1.7862499999999999"/>
    <n v="46.430999999999997"/>
    <n v="0"/>
    <n v="79"/>
    <s v="BASE DE DATOS"/>
  </r>
  <r>
    <s v="19"/>
    <x v="9"/>
    <s v="EANDES"/>
    <s v="11014493"/>
    <s v="11014493"/>
    <s v="HI"/>
    <s v="2"/>
    <s v="S"/>
    <n v="19.8"/>
    <n v="21.678999999999998"/>
    <n v="1538.559"/>
    <n v="8158.375"/>
    <n v="9696.9339999999993"/>
    <n v="36.85"/>
    <n v="666.13"/>
    <n v="41.02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9696.9339999999993"/>
    <n v="9.6969339999999988"/>
    <m/>
    <n v="1.6500000000000001"/>
    <n v="1.8065833333333332"/>
    <n v="46.430999999999997"/>
    <n v="0"/>
    <n v="79"/>
    <s v="BASE DE DATOS"/>
  </r>
  <r>
    <s v="19"/>
    <x v="9"/>
    <s v="EANDES"/>
    <s v="11051295"/>
    <s v="11051295"/>
    <s v="HI"/>
    <s v="1"/>
    <s v="S"/>
    <n v="17"/>
    <n v="19.074000000000002"/>
    <n v="971.93399999999997"/>
    <n v="3857.8249999999998"/>
    <n v="4829.759"/>
    <n v="142.38"/>
    <n v="370.15"/>
    <n v="231.47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4829.759"/>
    <n v="4.8297590000000001"/>
    <m/>
    <n v="1.4166666666666667"/>
    <n v="1.5895000000000001"/>
    <n v="35.133000000000003"/>
    <n v="0"/>
    <n v="79"/>
    <s v="BASE DE DATOS"/>
  </r>
  <r>
    <s v="19"/>
    <x v="9"/>
    <s v="EANDES"/>
    <s v="11051295"/>
    <s v="11051295"/>
    <s v="HI"/>
    <s v="2"/>
    <s v="S"/>
    <n v="17"/>
    <n v="19.074000000000002"/>
    <n v="391.43200000000002"/>
    <n v="1622.883"/>
    <n v="2014.3150000000001"/>
    <n v="165.08"/>
    <n v="156.1"/>
    <n v="422.82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2014.3150000000001"/>
    <n v="2.0143149999999999"/>
    <m/>
    <n v="1.4166666666666667"/>
    <n v="1.5895000000000001"/>
    <n v="35.133000000000003"/>
    <n v="0"/>
    <n v="79"/>
    <s v="BASE DE DATOS"/>
  </r>
  <r>
    <s v="19"/>
    <x v="9"/>
    <s v="EANDES"/>
    <s v="41097499"/>
    <s v="41097499"/>
    <s v="HI"/>
    <s v="Pelton"/>
    <s v="S"/>
    <n v="0.28799999999999998"/>
    <n v="0.186"/>
    <n v="14.3"/>
    <n v="68.47"/>
    <n v="82.77"/>
    <n v="0"/>
    <n v="387.83"/>
    <n v="356.17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82.77"/>
    <n v="8.2769999999999996E-2"/>
    <m/>
    <n v="2.3999999999999997E-2"/>
    <n v="1.55E-2"/>
    <n v="0.22"/>
    <n v="0"/>
    <n v="79"/>
    <s v="BASE DE DATOS"/>
  </r>
  <r>
    <s v="19"/>
    <x v="9"/>
    <s v="EANDES"/>
    <s v="31020193"/>
    <s v="31020193"/>
    <s v="HI"/>
    <s v="Pelton"/>
    <s v="S"/>
    <n v="3.68"/>
    <n v="1.9330000000000001"/>
    <n v="313.43799999999999"/>
    <n v="1567.002"/>
    <n v="1880.44"/>
    <n v="0"/>
    <n v="723.5"/>
    <n v="20.5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880.44"/>
    <n v="1.8804400000000001"/>
    <m/>
    <n v="0.3066666666666667"/>
    <n v="0.16108333333333333"/>
    <n v="3.8879999999999999"/>
    <n v="0"/>
    <n v="79"/>
    <s v="BASE DE DATOS"/>
  </r>
  <r>
    <s v="19"/>
    <x v="9"/>
    <s v="EANDES"/>
    <s v="33016493"/>
    <s v="33016493"/>
    <s v="HI"/>
    <s v="Francis"/>
    <s v="S"/>
    <n v="0.624"/>
    <n v="0.57999999999999996"/>
    <n v="22.597999999999999"/>
    <n v="119.714"/>
    <n v="142.31200000000001"/>
    <n v="0"/>
    <n v="406.18"/>
    <n v="337.82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42.31200000000001"/>
    <n v="0.14231200000000002"/>
    <m/>
    <n v="5.1999999999999998E-2"/>
    <n v="4.8333333333333332E-2"/>
    <n v="0.56599999999999995"/>
    <n v="0"/>
    <n v="79"/>
    <s v="BASE DE DATOS"/>
  </r>
  <r>
    <s v="19"/>
    <x v="9"/>
    <s v="EANDES"/>
    <s v="41097599"/>
    <s v="41097599"/>
    <s v="HI"/>
    <s v="Francis"/>
    <s v="S"/>
    <n v="0.52400000000000002"/>
    <n v="0.42199999999999999"/>
    <n v="18.577000000000002"/>
    <n v="97.941000000000003"/>
    <n v="116.518"/>
    <n v="0"/>
    <n v="411"/>
    <n v="333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16.518"/>
    <n v="0.116518"/>
    <m/>
    <n v="4.3666666666666666E-2"/>
    <n v="3.5166666666666666E-2"/>
    <n v="0.40400000000000003"/>
    <n v="0"/>
    <n v="79"/>
    <s v="BASE DE DATOS"/>
  </r>
  <r>
    <s v="19"/>
    <x v="9"/>
    <s v="EANDES"/>
    <s v="1139028"/>
    <s v="1139028"/>
    <s v="HI"/>
    <s v="CH2"/>
    <s v="S"/>
    <n v="0.44"/>
    <n v="0.45200000000000001"/>
    <n v="29.013999999999999"/>
    <n v="139.36600000000001"/>
    <n v="168.38"/>
    <n v="0"/>
    <n v="727.23"/>
    <n v="16.77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68.38"/>
    <n v="0.16838"/>
    <m/>
    <n v="3.6666666666666667E-2"/>
    <n v="3.7666666666666668E-2"/>
    <n v="4.157"/>
    <n v="2.8421709430404007E-14"/>
    <n v="79"/>
    <s v="BASE DE DATOS"/>
  </r>
  <r>
    <s v="19"/>
    <x v="9"/>
    <s v="EANDES"/>
    <s v="1139028"/>
    <s v="1139028"/>
    <s v="HI"/>
    <s v="CH2 G2"/>
    <s v="S"/>
    <n v="0.35499999999999998"/>
    <n v="0.34599999999999997"/>
    <n v="0"/>
    <n v="0"/>
    <n v="0"/>
    <n v="0"/>
    <n v="0"/>
    <n v="744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9"/>
    <s v="EANDES"/>
    <s v="1139028"/>
    <s v="1139028"/>
    <s v="HI"/>
    <s v="CH3 N"/>
    <s v="S"/>
    <n v="0.872"/>
    <n v="0.79600000000000004"/>
    <n v="0"/>
    <n v="0"/>
    <n v="0"/>
    <n v="0"/>
    <n v="0"/>
    <n v="744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7.2666666666666671E-2"/>
    <n v="6.6333333333333341E-2"/>
    <n v="4.157"/>
    <n v="0"/>
    <n v="79"/>
    <s v="BASE DE DATOS"/>
  </r>
  <r>
    <s v="19"/>
    <x v="9"/>
    <s v="EANDES"/>
    <s v="1139028"/>
    <s v="1139028"/>
    <s v="HI"/>
    <s v="CH3 N G2"/>
    <s v="S"/>
    <n v="0.4"/>
    <n v="0.4"/>
    <n v="46.927999999999997"/>
    <n v="226.631"/>
    <n v="273.55900000000003"/>
    <n v="0"/>
    <n v="728.65"/>
    <n v="15.35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73.55900000000003"/>
    <n v="0.27355900000000005"/>
    <m/>
    <n v="3.3333333333333333E-2"/>
    <n v="3.3333333333333333E-2"/>
    <n v="4.157"/>
    <n v="-5.6843418860808015E-14"/>
    <n v="79"/>
    <s v="BASE DE DATOS"/>
  </r>
  <r>
    <s v="19"/>
    <x v="9"/>
    <s v="EANDES"/>
    <s v="1139028"/>
    <s v="1139028"/>
    <s v="HI"/>
    <s v="CH4 G-1"/>
    <s v="S"/>
    <n v="1.5"/>
    <n v="1.464"/>
    <n v="145.99"/>
    <n v="694.90599999999995"/>
    <n v="840.89599999999996"/>
    <n v="0"/>
    <n v="732.98"/>
    <n v="11.02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840.89599999999996"/>
    <n v="0.84089599999999998"/>
    <m/>
    <n v="0.125"/>
    <n v="0.122"/>
    <n v="4.157"/>
    <n v="0"/>
    <n v="79"/>
    <s v="BASE DE DATOS"/>
  </r>
  <r>
    <s v="19"/>
    <x v="9"/>
    <s v="EANDES"/>
    <s v="1139028"/>
    <s v="1139028"/>
    <s v="HI"/>
    <s v="CH4 G-2"/>
    <s v="S"/>
    <n v="1.5"/>
    <n v="1.492"/>
    <n v="0"/>
    <n v="0"/>
    <n v="0"/>
    <n v="0"/>
    <n v="0"/>
    <n v="744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0.125"/>
    <n v="0.12433333333333334"/>
    <n v="4.157"/>
    <n v="0"/>
    <n v="79"/>
    <s v="BASE DE DATOS"/>
  </r>
  <r>
    <s v="19"/>
    <x v="9"/>
    <s v="EOTHER"/>
    <s v="17337013"/>
    <s v="17337013"/>
    <s v="HI"/>
    <s v="Circuito 1"/>
    <s v="S"/>
    <n v="14.05"/>
    <n v="14.05"/>
    <n v="1485.18"/>
    <n v="4797.4170000000004"/>
    <n v="6282.5969999999998"/>
    <n v="0"/>
    <n v="744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282.5969999999998"/>
    <n v="6.282597"/>
    <m/>
    <n v="1.1708333333333334"/>
    <n v="1.1708333333333334"/>
    <n v="94.807000000000002"/>
    <n v="9.0949470177292824E-13"/>
    <n v="69"/>
    <s v="BASE DE DATOS"/>
  </r>
  <r>
    <s v="19"/>
    <x v="9"/>
    <s v="EOTHER"/>
    <s v="17337013"/>
    <s v="17337013"/>
    <s v="HI"/>
    <s v="Circuito 2"/>
    <s v="S"/>
    <n v="15.75"/>
    <n v="15.75"/>
    <n v="1802.432"/>
    <n v="5822.2039999999997"/>
    <n v="7624.6360000000004"/>
    <n v="0"/>
    <n v="744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624.6360000000004"/>
    <n v="7.6246360000000006"/>
    <m/>
    <n v="1.3125"/>
    <n v="1.3125"/>
    <n v="94.807000000000002"/>
    <n v="-9.0949470177292824E-13"/>
    <n v="69"/>
    <s v="BASE DE DATOS"/>
  </r>
  <r>
    <s v="19"/>
    <x v="9"/>
    <s v="EOTHER"/>
    <s v="17337013"/>
    <s v="17337013"/>
    <s v="HI"/>
    <s v="Circuito 3"/>
    <s v="S"/>
    <n v="14.05"/>
    <n v="14.05"/>
    <n v="1502.09"/>
    <n v="4852.0389999999998"/>
    <n v="6354.1289999999999"/>
    <n v="0"/>
    <n v="744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6354.1289999999999"/>
    <n v="6.3541289999999995"/>
    <m/>
    <n v="1.1708333333333334"/>
    <n v="1.1708333333333334"/>
    <n v="94.807000000000002"/>
    <n v="0"/>
    <n v="69"/>
    <s v="BASE DE DATOS"/>
  </r>
  <r>
    <s v="19"/>
    <x v="9"/>
    <s v="EOTHER"/>
    <s v="17337013"/>
    <s v="17337013"/>
    <s v="HI"/>
    <s v="Circuito 4"/>
    <s v="S"/>
    <n v="12.35"/>
    <n v="12.35"/>
    <n v="1392.0440000000001"/>
    <n v="4496.5709999999999"/>
    <n v="5888.6149999999998"/>
    <n v="0"/>
    <n v="744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888.6149999999998"/>
    <n v="5.8886149999999997"/>
    <m/>
    <n v="1.0291666666666666"/>
    <n v="1.0291666666666666"/>
    <n v="94.807000000000002"/>
    <n v="0"/>
    <n v="69"/>
    <s v="BASE DE DATOS"/>
  </r>
  <r>
    <s v="19"/>
    <x v="9"/>
    <s v="EOTHER"/>
    <s v="17337013"/>
    <s v="17337013"/>
    <s v="HI"/>
    <s v="Circuito 5"/>
    <s v="S"/>
    <n v="15.75"/>
    <n v="15.75"/>
    <n v="1706.4770000000001"/>
    <n v="5512.2479999999996"/>
    <n v="7218.7250000000004"/>
    <n v="0"/>
    <n v="744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218.7250000000004"/>
    <n v="7.2187250000000001"/>
    <m/>
    <n v="1.3125"/>
    <n v="1.3125"/>
    <n v="94.807000000000002"/>
    <n v="-9.0949470177292824E-13"/>
    <n v="69"/>
    <s v="BASE DE DATOS"/>
  </r>
  <r>
    <s v="19"/>
    <x v="9"/>
    <s v="EOTHER"/>
    <s v="17337013"/>
    <s v="17337013"/>
    <s v="HI"/>
    <s v="Circuito 6"/>
    <s v="S"/>
    <n v="15.75"/>
    <n v="15.75"/>
    <n v="1719.1220000000001"/>
    <n v="5553.0969999999998"/>
    <n v="7272.2190000000001"/>
    <n v="0"/>
    <n v="744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7272.2190000000001"/>
    <n v="7.2722189999999998"/>
    <m/>
    <n v="1.3125"/>
    <n v="1.3125"/>
    <n v="94.807000000000002"/>
    <n v="0"/>
    <n v="69"/>
    <s v="BASE DE DATOS"/>
  </r>
  <r>
    <s v="19"/>
    <x v="9"/>
    <s v="EOTHER"/>
    <s v="17337013"/>
    <s v="17337013"/>
    <s v="HI"/>
    <s v="Circuito 7"/>
    <s v="S"/>
    <n v="9.4499999999999993"/>
    <n v="9.4499999999999993"/>
    <n v="843.57399999999996"/>
    <n v="2724.9050000000002"/>
    <n v="3568.4789999999998"/>
    <n v="0"/>
    <n v="744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3568.4789999999998"/>
    <n v="3.568479"/>
    <m/>
    <n v="0.78749999999999998"/>
    <n v="0.78749999999999998"/>
    <n v="94.807000000000002"/>
    <n v="4.5474735088646412E-13"/>
    <n v="69"/>
    <s v="BASE DE DATOS"/>
  </r>
  <r>
    <s v="19"/>
    <x v="9"/>
    <s v="VILLAC"/>
    <s v="00300344"/>
    <s v="00300344"/>
    <s v="HI"/>
    <s v="G-1"/>
    <s v="S"/>
    <n v="1.67"/>
    <n v="1.129"/>
    <n v="102.959"/>
    <n v="478.41800000000001"/>
    <n v="581.37699999999995"/>
    <n v="27.1"/>
    <n v="692.89"/>
    <n v="0.1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581.37699999999995"/>
    <n v="0.58137699999999992"/>
    <m/>
    <n v="0.13916666666666666"/>
    <n v="9.4083333333333338E-2"/>
    <n v="1.462"/>
    <n v="0"/>
    <n v="15"/>
    <s v="BASE DE DATOS"/>
  </r>
  <r>
    <s v="19"/>
    <x v="9"/>
    <s v="ELNM"/>
    <s v="51023714"/>
    <s v="51023714"/>
    <s v="HI"/>
    <s v="G-2"/>
    <s v="S"/>
    <n v="7.4999999999999997E-2"/>
    <n v="7.4999999999999997E-2"/>
    <n v="11.202999999999999"/>
    <n v="42.570999999999998"/>
    <n v="53.774000000000001"/>
    <n v="0"/>
    <n v="728.27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53.774000000000001"/>
    <n v="5.3774000000000002E-2"/>
    <m/>
    <n v="6.2499999999999995E-3"/>
    <n v="6.2499999999999995E-3"/>
    <n v="0.14299999999999999"/>
    <n v="0"/>
    <n v="55"/>
    <s v="BASE DE DATOS"/>
  </r>
  <r>
    <s v="19"/>
    <x v="9"/>
    <s v="ELNM"/>
    <s v="51001796"/>
    <s v="51001796"/>
    <s v="HI"/>
    <s v="Grupo 1"/>
    <s v="S"/>
    <n v="0.55000000000000004"/>
    <n v="0.52"/>
    <n v="56.633000000000003"/>
    <n v="215.20599999999999"/>
    <n v="271.839"/>
    <n v="0"/>
    <n v="708.58"/>
    <n v="2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71.839"/>
    <n v="0.271839"/>
    <m/>
    <n v="0.05"/>
    <n v="4.7272727272727272E-2"/>
    <n v="1.39"/>
    <n v="0"/>
    <n v="55"/>
    <s v="BASE DE DATOS"/>
  </r>
  <r>
    <s v="19"/>
    <x v="9"/>
    <s v="ELNM"/>
    <s v="51001796"/>
    <s v="51001796"/>
    <s v="HI"/>
    <s v="Grupo 2"/>
    <s v="S"/>
    <n v="0.55000000000000004"/>
    <n v="0.52"/>
    <n v="61.691000000000003"/>
    <n v="234.42599999999999"/>
    <n v="296.11700000000002"/>
    <n v="0"/>
    <n v="707.03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96.11700000000002"/>
    <n v="0.29611700000000002"/>
    <m/>
    <n v="0.05"/>
    <n v="4.7272727272727272E-2"/>
    <n v="1.39"/>
    <n v="-5.6843418860808015E-14"/>
    <n v="55"/>
    <s v="BASE DE DATOS"/>
  </r>
  <r>
    <s v="19"/>
    <x v="9"/>
    <s v="ELNM"/>
    <s v="51001796"/>
    <s v="51001796"/>
    <s v="HI"/>
    <s v="G-3"/>
    <s v="S"/>
    <n v="0.55000000000000004"/>
    <n v="0.52"/>
    <n v="38.279000000000003"/>
    <n v="145.46"/>
    <n v="183.739"/>
    <n v="0"/>
    <n v="473.2"/>
    <n v="0"/>
    <m/>
    <m/>
    <x v="1"/>
    <s v="ELNM51001796G-3HI"/>
    <s v="Electro Norte Medio S. A. - Hidrandina"/>
    <s v="HIDRANDINA"/>
    <x v="5"/>
    <s v="C. H. Celendin"/>
    <x v="167"/>
    <s v="HI"/>
    <x v="1"/>
    <s v="Grupo 3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183.739"/>
    <n v="0.18373900000000001"/>
    <m/>
    <n v="0.13750000000000001"/>
    <n v="0.13"/>
    <n v="1.39"/>
    <n v="0"/>
    <n v="55"/>
    <s v="BASE DE DATOS"/>
  </r>
  <r>
    <s v="19"/>
    <x v="9"/>
    <s v="ELNM"/>
    <s v="41046494"/>
    <s v="41046494"/>
    <s v="HI"/>
    <s v="Grupo U.Gen 2"/>
    <s v="S"/>
    <n v="0.2"/>
    <n v="0.19500000000000001"/>
    <n v="9.6"/>
    <n v="4.37"/>
    <n v="13.97"/>
    <n v="0"/>
    <n v="144.1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3.97"/>
    <n v="1.397E-2"/>
    <m/>
    <n v="1.6666666666666666E-2"/>
    <n v="1.6250000000000001E-2"/>
    <n v="0.91"/>
    <n v="-1.7763568394002505E-15"/>
    <n v="55"/>
    <s v="BASE DE DATOS"/>
  </r>
  <r>
    <s v="19"/>
    <x v="9"/>
    <s v="ELNM"/>
    <s v="41046494"/>
    <s v="41046494"/>
    <s v="HI"/>
    <s v="Sulzer 1"/>
    <s v="S"/>
    <n v="0.81"/>
    <n v="0.78"/>
    <n v="44.32"/>
    <n v="139.34"/>
    <n v="183.66"/>
    <n v="0"/>
    <n v="725.4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83.66"/>
    <n v="0.18365999999999999"/>
    <m/>
    <n v="6.7500000000000004E-2"/>
    <n v="6.5000000000000002E-2"/>
    <n v="0.91"/>
    <n v="0"/>
    <n v="55"/>
    <s v="BASE DE DATOS"/>
  </r>
  <r>
    <s v="19"/>
    <x v="9"/>
    <s v="ELNM"/>
    <s v="31017493"/>
    <s v="31017493"/>
    <s v="HI"/>
    <s v="GRUPO 1"/>
    <s v="S"/>
    <n v="1.54"/>
    <n v="1.4970000000000001"/>
    <n v="117.14100000000001"/>
    <n v="468.56400000000002"/>
    <n v="585.70500000000004"/>
    <n v="0"/>
    <n v="731.58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585.70500000000004"/>
    <n v="0.58570500000000003"/>
    <m/>
    <n v="0.154"/>
    <n v="0.1497"/>
    <n v="2.9550000000000001"/>
    <n v="0"/>
    <n v="55"/>
    <s v="BASE DE DATOS"/>
  </r>
  <r>
    <s v="19"/>
    <x v="9"/>
    <s v="ELNM"/>
    <s v="31017493"/>
    <s v="31017493"/>
    <s v="HI"/>
    <s v="Grupo 2"/>
    <s v="S"/>
    <n v="1.5"/>
    <n v="1.4"/>
    <n v="148.04"/>
    <n v="710.78"/>
    <n v="858.82"/>
    <n v="0"/>
    <n v="733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858.82"/>
    <n v="0.85882000000000003"/>
    <m/>
    <n v="0.125"/>
    <n v="0.11666666666666665"/>
    <n v="2.9550000000000001"/>
    <n v="-1.1368683772161603E-13"/>
    <n v="55"/>
    <s v="BASE DE DATOS"/>
  </r>
  <r>
    <s v="19"/>
    <x v="9"/>
    <s v="ELNM"/>
    <s v="31015193"/>
    <s v="31015193"/>
    <s v="HI"/>
    <s v="Grupo U.Gen.3"/>
    <s v="S"/>
    <n v="0.55000000000000004"/>
    <n v="0.5"/>
    <n v="51.64"/>
    <n v="251.61"/>
    <n v="303.25"/>
    <n v="0"/>
    <n v="731.45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303.25"/>
    <n v="0.30325000000000002"/>
    <m/>
    <n v="5.5000000000000007E-2"/>
    <n v="0.05"/>
    <n v="0.94799999999999995"/>
    <n v="0"/>
    <n v="55"/>
    <s v="BASE DE DATOS"/>
  </r>
  <r>
    <s v="19"/>
    <x v="9"/>
    <s v="ELNM"/>
    <s v="31015193"/>
    <s v="31015193"/>
    <s v="HI"/>
    <s v="Grupo U.Gen.2"/>
    <s v="S"/>
    <n v="0.74"/>
    <n v="0.72"/>
    <n v="29.81"/>
    <n v="122.02"/>
    <n v="151.83000000000001"/>
    <n v="0"/>
    <n v="385.45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151.83000000000001"/>
    <n v="0.15183000000000002"/>
    <m/>
    <n v="7.3999999999999996E-2"/>
    <n v="7.1999999999999995E-2"/>
    <n v="0.94799999999999995"/>
    <n v="-2.8421709430404007E-14"/>
    <n v="55"/>
    <s v="BASE DE DATOS"/>
  </r>
  <r>
    <s v="19"/>
    <x v="9"/>
    <s v="ELNM"/>
    <s v="31016893"/>
    <s v="31016893"/>
    <s v="HI"/>
    <s v="Grupo U.Gen.2"/>
    <s v="S"/>
    <n v="0.28999999999999998"/>
    <n v="0.28999999999999998"/>
    <n v="42.728000000000002"/>
    <n v="162.36500000000001"/>
    <n v="205.09299999999999"/>
    <n v="0"/>
    <n v="271.07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205.09299999999999"/>
    <n v="0.205093"/>
    <m/>
    <n v="2.8999999999999998E-2"/>
    <n v="2.8999999999999998E-2"/>
    <n v="0.56799999999999995"/>
    <n v="2.8421709430404007E-14"/>
    <n v="55"/>
    <s v="BASE DE DATOS"/>
  </r>
  <r>
    <s v="19"/>
    <x v="9"/>
    <s v="ELNM"/>
    <s v="41046094"/>
    <s v="41046094"/>
    <s v="HI"/>
    <s v="Ansaldo 1"/>
    <s v="S"/>
    <n v="0.55000000000000004"/>
    <n v="0.5"/>
    <n v="42.503"/>
    <n v="170.01"/>
    <n v="212.51300000000001"/>
    <n v="0"/>
    <n v="486.07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212.51300000000001"/>
    <n v="0.21251300000000001"/>
    <m/>
    <n v="0.05"/>
    <n v="4.5454545454545456E-2"/>
    <n v="0.95099999999999996"/>
    <n v="-2.8421709430404007E-14"/>
    <n v="55"/>
    <s v="BASE DE DATOS"/>
  </r>
  <r>
    <s v="19"/>
    <x v="9"/>
    <s v="ELNM"/>
    <s v="41028394"/>
    <s v="41028394"/>
    <s v="HI"/>
    <s v="Grupo 3"/>
    <s v="S"/>
    <n v="0.2"/>
    <n v="0.2"/>
    <n v="11.66"/>
    <n v="46.64"/>
    <n v="58.3"/>
    <n v="0"/>
    <n v="727.12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58.3"/>
    <n v="5.8299999999999998E-2"/>
    <m/>
    <n v="2.2222222222222223E-2"/>
    <n v="2.2222222222222223E-2"/>
    <n v="0.17599999999999999"/>
    <n v="0"/>
    <n v="55"/>
    <s v="BASE DE DATOS"/>
  </r>
  <r>
    <s v="19"/>
    <x v="9"/>
    <s v="ENEDIS"/>
    <s v="15004693"/>
    <s v="15004693"/>
    <s v="HI"/>
    <s v="FRANCIS N║ 1"/>
    <s v="S"/>
    <n v="0.14000000000000001"/>
    <n v="0.14000000000000001"/>
    <n v="14.24"/>
    <n v="15.879"/>
    <n v="30.119"/>
    <n v="0"/>
    <n v="402.1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30.119"/>
    <n v="3.0119E-2"/>
    <m/>
    <n v="1.1666666666666667E-2"/>
    <n v="1.1666666666666667E-2"/>
    <n v="0.24099999999999999"/>
    <n v="0"/>
    <n v="43"/>
    <s v="BASE DE DATOS"/>
  </r>
  <r>
    <s v="19"/>
    <x v="9"/>
    <s v="ENEDIS"/>
    <s v="15004693"/>
    <s v="15004693"/>
    <s v="HI"/>
    <s v="FRANCIS N║ 2"/>
    <s v="S"/>
    <n v="0.14000000000000001"/>
    <n v="0.14000000000000001"/>
    <n v="14.702999999999999"/>
    <n v="44.201000000000001"/>
    <n v="58.904000000000003"/>
    <n v="0"/>
    <n v="744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8.904000000000003"/>
    <n v="5.8904000000000005E-2"/>
    <m/>
    <n v="1.1666666666666667E-2"/>
    <n v="1.1666666666666667E-2"/>
    <n v="0.24099999999999999"/>
    <n v="-7.1054273576010019E-15"/>
    <n v="43"/>
    <s v="BASE DE DATOS"/>
  </r>
  <r>
    <s v="19"/>
    <x v="9"/>
    <s v="ENEDIS"/>
    <s v="15004893"/>
    <s v="15004893"/>
    <s v="HI"/>
    <s v="FRANCIS 3"/>
    <s v="S"/>
    <n v="7.4999999999999997E-2"/>
    <n v="7.4999999999999997E-2"/>
    <n v="2.4329999999999998"/>
    <n v="5.157"/>
    <n v="7.59"/>
    <n v="0"/>
    <n v="709.45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7.59"/>
    <n v="7.5899999999999995E-3"/>
    <m/>
    <n v="6.2499999999999995E-3"/>
    <n v="6.2499999999999995E-3"/>
    <n v="0.115"/>
    <n v="0"/>
    <n v="43"/>
    <s v="BASE DE DATOS"/>
  </r>
  <r>
    <s v="19"/>
    <x v="9"/>
    <s v="ENEDIS"/>
    <s v="15004893"/>
    <s v="15004893"/>
    <s v="HI"/>
    <s v="FRANCIS 4"/>
    <s v="S"/>
    <n v="7.4999999999999997E-2"/>
    <n v="7.4999999999999997E-2"/>
    <n v="2.6960000000000002"/>
    <n v="4.9470000000000001"/>
    <n v="7.6420000000000003"/>
    <n v="0"/>
    <n v="709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7.6420000000000003"/>
    <n v="7.6420000000000004E-3"/>
    <m/>
    <n v="6.2499999999999995E-3"/>
    <n v="6.2499999999999995E-3"/>
    <n v="0.115"/>
    <n v="1.000000000000334E-3"/>
    <n v="43"/>
    <s v="BASE DE DATOS"/>
  </r>
  <r>
    <s v="19"/>
    <x v="9"/>
    <s v="ENEDIS"/>
    <s v="51000495"/>
    <s v="51000495"/>
    <s v="HI"/>
    <s v="Turgo N║ 1"/>
    <s v="S"/>
    <n v="0.25"/>
    <n v="0.25"/>
    <n v="25.071999999999999"/>
    <n v="59.466000000000001"/>
    <n v="84.537999999999997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84.537999999999997"/>
    <n v="8.4538000000000002E-2"/>
    <m/>
    <n v="2.0833333333333332E-2"/>
    <n v="2.0833333333333332E-2"/>
    <n v="0.33700000000000002"/>
    <n v="0"/>
    <n v="43"/>
    <s v="BASE DE DATOS"/>
  </r>
  <r>
    <s v="19"/>
    <x v="9"/>
    <s v="ENEDIS"/>
    <s v="51000495"/>
    <s v="51000495"/>
    <s v="HI"/>
    <s v="Turgo N║ 2"/>
    <s v="S"/>
    <n v="0.27700000000000002"/>
    <n v="0.25"/>
    <n v="3.298"/>
    <n v="9.0530000000000008"/>
    <n v="12.35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12.35"/>
    <n v="1.235E-2"/>
    <m/>
    <n v="2.3083333333333334E-2"/>
    <n v="2.0833333333333332E-2"/>
    <n v="0.33700000000000002"/>
    <n v="1.0000000000012221E-3"/>
    <n v="43"/>
    <s v="BASE DE DATOS"/>
  </r>
  <r>
    <s v="19"/>
    <x v="9"/>
    <s v="ENEDIS"/>
    <s v="15004393"/>
    <s v="15004393"/>
    <s v="HI"/>
    <s v="PELTON N║ 1"/>
    <s v="S"/>
    <n v="0.5"/>
    <n v="0.45"/>
    <n v="2.7719999999999998"/>
    <n v="9.8640000000000008"/>
    <n v="12.635999999999999"/>
    <n v="0"/>
    <n v="303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2.635999999999999"/>
    <n v="1.2636E-2"/>
    <m/>
    <n v="4.1666666666666664E-2"/>
    <n v="3.7499999999999999E-2"/>
    <n v="0.78200000000000003"/>
    <n v="1.7763568394002505E-15"/>
    <n v="43"/>
    <s v="BASE DE DATOS"/>
  </r>
  <r>
    <s v="19"/>
    <x v="9"/>
    <s v="ENEDIS"/>
    <s v="15004393"/>
    <s v="15004393"/>
    <s v="HI"/>
    <s v="PELTON N║ 2"/>
    <s v="S"/>
    <n v="0.5"/>
    <n v="0.45"/>
    <n v="95.212000000000003"/>
    <n v="22.186"/>
    <n v="117.399"/>
    <n v="0"/>
    <n v="742.3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17.399"/>
    <n v="0.117399"/>
    <m/>
    <n v="4.1666666666666664E-2"/>
    <n v="3.7499999999999999E-2"/>
    <n v="0.78200000000000003"/>
    <n v="-1.0000000000047748E-3"/>
    <n v="43"/>
    <s v="BASE DE DATOS"/>
  </r>
  <r>
    <s v="19"/>
    <x v="9"/>
    <s v="ENEDIS"/>
    <s v="15004593"/>
    <s v="15004593"/>
    <s v="HI"/>
    <s v="FRANCIS N ║ 6"/>
    <s v="S"/>
    <n v="0.11"/>
    <n v="9.9000000000000005E-2"/>
    <n v="5.5110000000000001"/>
    <n v="16.646000000000001"/>
    <n v="22.158000000000001"/>
    <n v="0"/>
    <n v="744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2.158000000000001"/>
    <n v="2.2158000000000001E-2"/>
    <m/>
    <n v="9.1666666666666667E-3"/>
    <n v="8.2500000000000004E-3"/>
    <n v="7.6999999999999999E-2"/>
    <n v="-1.0000000000012221E-3"/>
    <n v="43"/>
    <s v="BASE DE DATOS"/>
  </r>
  <r>
    <s v="19"/>
    <x v="9"/>
    <s v="ENEDIS"/>
    <s v="15004593"/>
    <s v="15004593"/>
    <s v="HI"/>
    <s v="KUBOTTA N║ 4"/>
    <s v="S"/>
    <n v="0.08"/>
    <n v="7.1999999999999995E-2"/>
    <n v="0"/>
    <n v="0"/>
    <n v="0"/>
    <n v="0"/>
    <n v="0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"/>
    <n v="0"/>
    <m/>
    <n v="6.6666666666666671E-3"/>
    <n v="5.9999999999999993E-3"/>
    <n v="7.6999999999999999E-2"/>
    <n v="0"/>
    <n v="43"/>
    <s v="BASE DE DATOS"/>
  </r>
  <r>
    <s v="19"/>
    <x v="9"/>
    <s v="EGESGB"/>
    <s v="11072396"/>
    <s v="11072396"/>
    <s v="HI"/>
    <s v="1"/>
    <s v="S"/>
    <n v="57"/>
    <n v="58.176000000000002"/>
    <n v="7890.7340000000004"/>
    <n v="22389.7"/>
    <n v="30280.434000000001"/>
    <n v="9.32"/>
    <n v="734.32"/>
    <n v="0.37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0280.434000000001"/>
    <n v="30.280434"/>
    <m/>
    <n v="4.75"/>
    <n v="4.8479999999999999"/>
    <n v="113.751"/>
    <n v="0"/>
    <n v="36"/>
    <s v="BASE DE DATOS"/>
  </r>
  <r>
    <s v="19"/>
    <x v="9"/>
    <s v="EGESGB"/>
    <s v="11072396"/>
    <s v="11072396"/>
    <s v="HI"/>
    <s v="2"/>
    <s v="S"/>
    <n v="57"/>
    <n v="57.540999999999997"/>
    <n v="7854.4"/>
    <n v="22511.679"/>
    <n v="30366.079000000002"/>
    <n v="6.45"/>
    <n v="736.78"/>
    <n v="0.77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0366.079000000002"/>
    <n v="30.366079000000003"/>
    <m/>
    <n v="4.75"/>
    <n v="4.7950833333333334"/>
    <n v="113.751"/>
    <n v="-3.637978807091713E-12"/>
    <n v="36"/>
    <s v="BASE DE DATOS"/>
  </r>
  <r>
    <s v="19"/>
    <x v="9"/>
    <s v="EGECHA"/>
    <s v="0000000P"/>
    <s v="0000000P"/>
    <s v="HI"/>
    <s v="G1"/>
    <s v="S"/>
    <n v="5"/>
    <n v="5"/>
    <n v="232.601"/>
    <n v="977.173"/>
    <n v="1209.7739999999999"/>
    <n v="0"/>
    <n v="344.62"/>
    <n v="379.38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1209.7739999999999"/>
    <n v="1.2097739999999999"/>
    <m/>
    <n v="0.41666666666666669"/>
    <n v="0.41666666666666669"/>
    <n v="0"/>
    <n v="0"/>
    <n v="32"/>
    <s v="BASE DE DATOS"/>
  </r>
  <r>
    <s v="19"/>
    <x v="9"/>
    <s v="EGASA"/>
    <s v="31012893"/>
    <s v="31012893"/>
    <s v="HI"/>
    <s v="G-1"/>
    <s v="S"/>
    <n v="0.88"/>
    <n v="0.86799999999999999"/>
    <n v="155.15600000000001"/>
    <n v="454.07499999999999"/>
    <n v="609.23099999999999"/>
    <n v="1.7"/>
    <n v="722.3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9.23099999999999"/>
    <n v="0.60923099999999997"/>
    <m/>
    <n v="7.3333333333333334E-2"/>
    <n v="7.2333333333333333E-2"/>
    <n v="1.766"/>
    <n v="0"/>
    <n v="29"/>
    <s v="BASE DE DATOS"/>
  </r>
  <r>
    <s v="19"/>
    <x v="9"/>
    <s v="EGASA"/>
    <s v="31012893"/>
    <s v="31012893"/>
    <s v="HI"/>
    <s v="G-2"/>
    <s v="S"/>
    <n v="0.88"/>
    <n v="0.86"/>
    <n v="154.92099999999999"/>
    <n v="453.666"/>
    <n v="608.58699999999999"/>
    <n v="1.55"/>
    <n v="722.45"/>
    <n v="0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8.58699999999999"/>
    <n v="0.60858699999999999"/>
    <m/>
    <n v="7.3333333333333334E-2"/>
    <n v="7.166666666666667E-2"/>
    <n v="1.766"/>
    <n v="0"/>
    <n v="29"/>
    <s v="BASE DE DATOS"/>
  </r>
  <r>
    <s v="19"/>
    <x v="9"/>
    <s v="EGASA"/>
    <s v="31012993"/>
    <s v="31012993"/>
    <s v="HI"/>
    <s v="G-1"/>
    <s v="S"/>
    <n v="0.26"/>
    <n v="0.19"/>
    <n v="34.124000000000002"/>
    <n v="99.326999999999998"/>
    <n v="133.45099999999999"/>
    <n v="11.55"/>
    <n v="712.45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3.45099999999999"/>
    <n v="0.13345099999999999"/>
    <m/>
    <n v="2.1666666666666667E-2"/>
    <n v="1.5833333333333335E-2"/>
    <n v="0.59899999999999998"/>
    <n v="0"/>
    <n v="29"/>
    <s v="BASE DE DATOS"/>
  </r>
  <r>
    <s v="19"/>
    <x v="9"/>
    <s v="EGASA"/>
    <s v="31012993"/>
    <s v="31012993"/>
    <s v="HI"/>
    <s v="G-2"/>
    <s v="S"/>
    <n v="0.26"/>
    <n v="0.19"/>
    <n v="34.216000000000001"/>
    <n v="101.392"/>
    <n v="135.608"/>
    <n v="4.13"/>
    <n v="719.87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5.608"/>
    <n v="0.13560800000000001"/>
    <m/>
    <n v="2.1666666666666667E-2"/>
    <n v="1.5833333333333335E-2"/>
    <n v="0.59899999999999998"/>
    <n v="0"/>
    <n v="29"/>
    <s v="BASE DE DATOS"/>
  </r>
  <r>
    <s v="19"/>
    <x v="9"/>
    <s v="EGASA"/>
    <s v="31012993"/>
    <s v="31012993"/>
    <s v="HI"/>
    <s v="G-3"/>
    <s v="S"/>
    <n v="0.26"/>
    <n v="0.22"/>
    <n v="38.506999999999998"/>
    <n v="113.64400000000001"/>
    <n v="152.15100000000001"/>
    <n v="6.3"/>
    <n v="717.7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2.15100000000001"/>
    <n v="0.15215100000000001"/>
    <m/>
    <n v="2.1666666666666667E-2"/>
    <n v="1.8333333333333333E-2"/>
    <n v="0.59899999999999998"/>
    <n v="0"/>
    <n v="29"/>
    <s v="BASE DE DATOS"/>
  </r>
  <r>
    <s v="19"/>
    <x v="9"/>
    <s v="EGASA"/>
    <s v="31013093"/>
    <s v="31013093"/>
    <s v="HI"/>
    <s v="G-1"/>
    <s v="S"/>
    <n v="2.3199999999999998"/>
    <n v="2.2450000000000001"/>
    <n v="433.28"/>
    <n v="1267.2270000000001"/>
    <n v="1700.5070000000001"/>
    <n v="12.63"/>
    <n v="711.37"/>
    <n v="0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00.5070000000001"/>
    <n v="1.700507"/>
    <m/>
    <n v="0.19333333333333333"/>
    <n v="0.18708333333333335"/>
    <n v="4.798"/>
    <n v="0"/>
    <n v="29"/>
    <s v="BASE DE DATOS"/>
  </r>
  <r>
    <s v="19"/>
    <x v="9"/>
    <s v="EGASA"/>
    <s v="31013093"/>
    <s v="31013093"/>
    <s v="HI"/>
    <s v="G-2"/>
    <s v="S"/>
    <n v="2.3199999999999998"/>
    <n v="2.3199999999999998"/>
    <n v="432.084"/>
    <n v="1264.152"/>
    <n v="1696.2360000000001"/>
    <n v="12.18"/>
    <n v="711.72"/>
    <n v="0.1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96.2360000000001"/>
    <n v="1.6962360000000001"/>
    <m/>
    <n v="0.19333333333333333"/>
    <n v="0.19333333333333333"/>
    <n v="4.798"/>
    <n v="0"/>
    <n v="29"/>
    <s v="BASE DE DATOS"/>
  </r>
  <r>
    <s v="19"/>
    <x v="9"/>
    <s v="EGASA"/>
    <s v="11013293"/>
    <s v="11013293"/>
    <s v="HI"/>
    <s v="G-1"/>
    <s v="S"/>
    <n v="5.2"/>
    <n v="5.0410000000000004"/>
    <n v="830.26800000000003"/>
    <n v="2274.3130000000001"/>
    <n v="3104.5810000000001"/>
    <n v="5.72"/>
    <n v="718.28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104.5810000000001"/>
    <n v="3.104581"/>
    <m/>
    <n v="0.43333333333333335"/>
    <n v="0.42008333333333336"/>
    <n v="15.289"/>
    <n v="0"/>
    <n v="29"/>
    <s v="BASE DE DATOS"/>
  </r>
  <r>
    <s v="19"/>
    <x v="9"/>
    <s v="EGASA"/>
    <s v="11013293"/>
    <s v="11013293"/>
    <s v="HI"/>
    <s v="G-2"/>
    <s v="S"/>
    <n v="5.2"/>
    <n v="5.056"/>
    <n v="849.19600000000003"/>
    <n v="2312.0149999999999"/>
    <n v="3161.2109999999998"/>
    <n v="5.53"/>
    <n v="718.47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161.2109999999998"/>
    <n v="3.1612109999999998"/>
    <m/>
    <n v="0.43333333333333335"/>
    <n v="0.42133333333333334"/>
    <n v="15.289"/>
    <n v="0"/>
    <n v="29"/>
    <s v="BASE DE DATOS"/>
  </r>
  <r>
    <s v="19"/>
    <x v="9"/>
    <s v="EGASA"/>
    <s v="11013293"/>
    <s v="11013293"/>
    <s v="HI"/>
    <s v="G-3"/>
    <s v="S"/>
    <n v="5.2"/>
    <n v="5.2"/>
    <n v="861.05100000000004"/>
    <n v="2379.1419999999998"/>
    <n v="3240.1930000000002"/>
    <n v="4.72"/>
    <n v="719.28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240.1930000000002"/>
    <n v="3.2401930000000001"/>
    <m/>
    <n v="0.43333333333333335"/>
    <n v="0.43333333333333335"/>
    <n v="15.289"/>
    <n v="-4.5474735088646412E-13"/>
    <n v="29"/>
    <s v="BASE DE DATOS"/>
  </r>
  <r>
    <s v="19"/>
    <x v="9"/>
    <s v="EGASA"/>
    <s v="11014193"/>
    <s v="11014193"/>
    <s v="HI"/>
    <s v="G-1"/>
    <s v="S"/>
    <n v="48.45"/>
    <n v="48.119"/>
    <n v="6880.1580000000004"/>
    <n v="15088.775"/>
    <n v="21968.933000000001"/>
    <n v="8.23"/>
    <n v="651.23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1968.933000000001"/>
    <n v="21.968933"/>
    <m/>
    <n v="4.0375000000000005"/>
    <n v="4.0099166666666664"/>
    <n v="146.83500000000001"/>
    <n v="0"/>
    <n v="29"/>
    <s v="BASE DE DATOS"/>
  </r>
  <r>
    <s v="19"/>
    <x v="9"/>
    <s v="EGASA"/>
    <s v="11014193"/>
    <s v="11014193"/>
    <s v="HI"/>
    <s v="G-2"/>
    <s v="S"/>
    <n v="48.45"/>
    <n v="48.161999999999999"/>
    <n v="6444.759"/>
    <n v="7025.3680000000004"/>
    <n v="13470.127"/>
    <n v="13.18"/>
    <n v="385.23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70.127"/>
    <n v="13.470127"/>
    <m/>
    <n v="4.0375000000000005"/>
    <n v="4.0134999999999996"/>
    <n v="146.83500000000001"/>
    <n v="0"/>
    <n v="29"/>
    <s v="BASE DE DATOS"/>
  </r>
  <r>
    <s v="19"/>
    <x v="9"/>
    <s v="EGASA"/>
    <s v="11014193"/>
    <s v="11014193"/>
    <s v="HI"/>
    <s v="G-3"/>
    <s v="S"/>
    <n v="48.45"/>
    <n v="48.341000000000001"/>
    <n v="7358.9849999999997"/>
    <n v="15656.346"/>
    <n v="23015.330999999998"/>
    <n v="0"/>
    <n v="665.13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3015.330999999998"/>
    <n v="23.015331"/>
    <m/>
    <n v="4.0375000000000005"/>
    <n v="4.0284166666666668"/>
    <n v="146.83500000000001"/>
    <n v="0"/>
    <n v="29"/>
    <s v="BASE DE DATOS"/>
  </r>
  <r>
    <s v="19"/>
    <x v="9"/>
    <s v="EGASA"/>
    <s v="31013393"/>
    <s v="31013393"/>
    <s v="HI"/>
    <s v="G-1"/>
    <s v="S"/>
    <n v="8.9600000000000009"/>
    <n v="8.9469999999999992"/>
    <n v="1568.694"/>
    <n v="4309.7030000000004"/>
    <n v="5878.3969999999999"/>
    <n v="6.18"/>
    <n v="717.82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878.3969999999999"/>
    <n v="5.8783969999999997"/>
    <m/>
    <n v="0.7466666666666667"/>
    <n v="0.74558333333333326"/>
    <n v="8.9740000000000002"/>
    <n v="9.0949470177292824E-13"/>
    <n v="29"/>
    <s v="BASE DE DATOS"/>
  </r>
  <r>
    <s v="19"/>
    <x v="9"/>
    <s v="ENGIEP"/>
    <s v="11081297"/>
    <s v="11081297"/>
    <s v="HI"/>
    <s v="G1"/>
    <s v="S"/>
    <n v="45.503999999999998"/>
    <n v="45.634"/>
    <n v="5274.5609999999997"/>
    <n v="13086.412"/>
    <n v="18360.973000000002"/>
    <n v="50.52"/>
    <n v="536.23"/>
    <n v="14.02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18360.973000000002"/>
    <n v="18.360973000000001"/>
    <m/>
    <n v="3.6150000000000002"/>
    <n v="3.8028333333333335"/>
    <n v="182.63399999999999"/>
    <n v="-3.637978807091713E-12"/>
    <n v="48"/>
    <s v="BASE DE DATOS"/>
  </r>
  <r>
    <s v="19"/>
    <x v="9"/>
    <s v="ENGIEP"/>
    <s v="11081297"/>
    <s v="11081297"/>
    <s v="HI"/>
    <s v="G2"/>
    <s v="S"/>
    <n v="45.869"/>
    <n v="45.616"/>
    <n v="6668.9449999999997"/>
    <n v="18216.376"/>
    <n v="24885.321"/>
    <n v="11.48"/>
    <n v="714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4885.321"/>
    <n v="24.885321000000001"/>
    <m/>
    <n v="3.6150000000000002"/>
    <n v="3.8013333333333335"/>
    <n v="182.63399999999999"/>
    <n v="0"/>
    <n v="48"/>
    <s v="BASE DE DATOS"/>
  </r>
  <r>
    <s v="19"/>
    <x v="9"/>
    <s v="ENGIEP"/>
    <s v="11081297"/>
    <s v="11081297"/>
    <s v="HI"/>
    <s v="G3"/>
    <s v="S"/>
    <n v="45.386000000000003"/>
    <n v="45.442"/>
    <n v="5784.6009999999997"/>
    <n v="14378.545"/>
    <n v="20163.146000000001"/>
    <n v="11.9"/>
    <n v="564.53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0163.146000000001"/>
    <n v="20.163146000000001"/>
    <m/>
    <n v="3.6150000000000002"/>
    <n v="3.7868333333333335"/>
    <n v="182.63399999999999"/>
    <n v="0"/>
    <n v="48"/>
    <s v="BASE DE DATOS"/>
  </r>
  <r>
    <s v="19"/>
    <x v="9"/>
    <s v="ENGIEP"/>
    <s v="16376016"/>
    <s v="16376016"/>
    <s v="HI"/>
    <s v="INV 123"/>
    <s v="S"/>
    <n v="12"/>
    <n v="12"/>
    <n v="19.978000000000002"/>
    <n v="3649.0140000000001"/>
    <n v="3668.9920000000002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68.9920000000002"/>
    <n v="3.6689920000000003"/>
    <m/>
    <n v="1.2351666666666665"/>
    <n v="1.2351666666666665"/>
    <n v="41.38"/>
    <n v="0"/>
    <n v="48"/>
    <s v="BASE DE DATOS"/>
  </r>
  <r>
    <s v="19"/>
    <x v="9"/>
    <s v="ENGIEP"/>
    <s v="16376016"/>
    <s v="16376016"/>
    <s v="HI"/>
    <s v="INV 456"/>
    <s v="S"/>
    <n v="12"/>
    <n v="12"/>
    <n v="20.637"/>
    <n v="3654.1840000000002"/>
    <n v="3674.8209999999999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74.8209999999999"/>
    <n v="3.6748210000000001"/>
    <m/>
    <n v="1.2383333333333333"/>
    <n v="1.2383333333333333"/>
    <n v="41.38"/>
    <n v="4.5474735088646412E-13"/>
    <n v="48"/>
    <s v="BASE DE DATOS"/>
  </r>
  <r>
    <s v="19"/>
    <x v="9"/>
    <s v="ENGIEP"/>
    <s v="16376016"/>
    <s v="16376016"/>
    <s v="HI"/>
    <s v="INV 789"/>
    <s v="S"/>
    <n v="12"/>
    <n v="12"/>
    <n v="20.725999999999999"/>
    <n v="3615.73"/>
    <n v="3636.4560000000001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36.4560000000001"/>
    <n v="3.6364559999999999"/>
    <m/>
    <n v="1.2382500000000001"/>
    <n v="1.2382500000000001"/>
    <n v="41.38"/>
    <n v="0"/>
    <n v="48"/>
    <s v="BASE DE DATOS"/>
  </r>
  <r>
    <s v="19"/>
    <x v="9"/>
    <s v="ENGIEP"/>
    <s v="11077297"/>
    <s v="11077297"/>
    <s v="HI"/>
    <s v="G1"/>
    <s v="S"/>
    <n v="55.5"/>
    <n v="58.948"/>
    <n v="4973.3209999999999"/>
    <n v="9249.8739999999998"/>
    <n v="14223.195"/>
    <n v="0"/>
    <n v="494.82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4223.195"/>
    <n v="14.223195"/>
    <m/>
    <n v="4.791666666666667"/>
    <n v="4.9123333333333337"/>
    <n v="115.18"/>
    <n v="0"/>
    <n v="48"/>
    <s v="BASE DE DATOS"/>
  </r>
  <r>
    <s v="19"/>
    <x v="9"/>
    <s v="ENGIEP"/>
    <s v="11077297"/>
    <s v="11077297"/>
    <s v="HI"/>
    <s v="G2"/>
    <s v="S"/>
    <n v="55.5"/>
    <n v="58.832000000000001"/>
    <n v="5269.299"/>
    <n v="9661.0339999999997"/>
    <n v="14930.333000000001"/>
    <n v="0"/>
    <n v="606.79999999999995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4930.333000000001"/>
    <n v="14.930333000000001"/>
    <m/>
    <n v="4.791666666666667"/>
    <n v="4.9026666666666667"/>
    <n v="115.18"/>
    <n v="-1.8189894035458565E-12"/>
    <n v="48"/>
    <s v="BASE DE DATOS"/>
  </r>
  <r>
    <s v="19"/>
    <x v="9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9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9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9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9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9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9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9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9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9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9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9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3"/>
    <s v="ELYANA"/>
    <s v="18166808"/>
    <s v="18166808"/>
    <s v="HI"/>
    <s v="Grupo 1"/>
    <s v="S"/>
    <n v="1.385"/>
    <n v="1.31"/>
    <n v="180.63"/>
    <n v="684.80700000000002"/>
    <n v="865.43700000000001"/>
    <n v="0"/>
    <n v="714.5"/>
    <n v="5.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65.43700000000001"/>
    <n v="0.86543700000000001"/>
    <m/>
    <n v="0.11541666666666667"/>
    <n v="0.10916666666666668"/>
    <n v="3.786"/>
    <n v="0"/>
    <n v="18"/>
    <s v="BASE DE DATOS"/>
  </r>
  <r>
    <s v="19"/>
    <x v="3"/>
    <s v="ELYANA"/>
    <s v="18166808"/>
    <s v="18166808"/>
    <s v="HI"/>
    <s v="Grupo 2"/>
    <s v="S"/>
    <n v="1.385"/>
    <n v="1.3"/>
    <n v="170.32499999999999"/>
    <n v="638.45000000000005"/>
    <n v="808.77499999999998"/>
    <n v="0"/>
    <n v="707.75"/>
    <n v="12.2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08.77499999999998"/>
    <n v="0.80877500000000002"/>
    <m/>
    <n v="0.11541666666666667"/>
    <n v="0.10833333333333334"/>
    <n v="3.786"/>
    <n v="1.1368683772161603E-13"/>
    <n v="18"/>
    <s v="BASE DE DATOS"/>
  </r>
  <r>
    <s v="19"/>
    <x v="3"/>
    <s v="ELYANA"/>
    <s v="18166808"/>
    <s v="18166808"/>
    <s v="HI"/>
    <s v="Grupo 3"/>
    <s v="S"/>
    <n v="1.385"/>
    <n v="1.3"/>
    <n v="168.93299999999999"/>
    <n v="632.50699999999995"/>
    <n v="801.44"/>
    <n v="0"/>
    <n v="712"/>
    <n v="8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01.44"/>
    <n v="0.80144000000000004"/>
    <m/>
    <n v="0.11541666666666667"/>
    <n v="0.10833333333333334"/>
    <n v="3.786"/>
    <n v="-1.1368683772161603E-13"/>
    <n v="18"/>
    <s v="BASE DE DATOS"/>
  </r>
  <r>
    <s v="19"/>
    <x v="7"/>
    <s v="ELYANA"/>
    <s v="18166808"/>
    <s v="18166808"/>
    <s v="HI"/>
    <s v="Grupo 1"/>
    <s v="S"/>
    <n v="1.385"/>
    <n v="1.31"/>
    <n v="173.69900000000001"/>
    <n v="654.31299999999999"/>
    <n v="828.01199999999994"/>
    <n v="0"/>
    <n v="702"/>
    <n v="18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28.01199999999994"/>
    <n v="0.82801199999999997"/>
    <m/>
    <n v="0.11541666666666667"/>
    <n v="0.10916666666666668"/>
    <n v="3.786"/>
    <n v="0"/>
    <n v="18"/>
    <s v="BASE DE DATOS"/>
  </r>
  <r>
    <s v="19"/>
    <x v="7"/>
    <s v="ELYANA"/>
    <s v="18166808"/>
    <s v="18166808"/>
    <s v="HI"/>
    <s v="Grupo 2"/>
    <s v="S"/>
    <n v="1.385"/>
    <n v="1.3"/>
    <n v="153.09700000000001"/>
    <n v="564.22"/>
    <n v="717.31700000000001"/>
    <n v="0"/>
    <n v="702.75"/>
    <n v="17.2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717.31700000000001"/>
    <n v="0.71731699999999998"/>
    <m/>
    <n v="0.11541666666666667"/>
    <n v="0.10833333333333334"/>
    <n v="3.786"/>
    <n v="0"/>
    <n v="18"/>
    <s v="BASE DE DATOS"/>
  </r>
  <r>
    <s v="19"/>
    <x v="7"/>
    <s v="ELYANA"/>
    <s v="18166808"/>
    <s v="18166808"/>
    <s v="HI"/>
    <s v="Grupo 3"/>
    <s v="S"/>
    <n v="1.385"/>
    <n v="1.3"/>
    <n v="0"/>
    <n v="0"/>
    <n v="0"/>
    <n v="0"/>
    <n v="0"/>
    <n v="720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0"/>
    <n v="0"/>
    <m/>
    <n v="0.11541666666666667"/>
    <n v="0.10833333333333334"/>
    <n v="3.786"/>
    <n v="0"/>
    <n v="18"/>
    <s v="BASE DE DATOS"/>
  </r>
  <r>
    <s v="19"/>
    <x v="8"/>
    <s v="ELYANA"/>
    <s v="18166808"/>
    <s v="18166808"/>
    <s v="HI"/>
    <s v="Grupo 1"/>
    <s v="S"/>
    <n v="1.385"/>
    <n v="1.31"/>
    <n v="156.59299999999999"/>
    <n v="579.37199999999996"/>
    <n v="735.96500000000003"/>
    <n v="0"/>
    <n v="660.75"/>
    <n v="59.2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735.96500000000003"/>
    <n v="0.73596499999999998"/>
    <m/>
    <n v="0.11541666666666667"/>
    <n v="0.10916666666666668"/>
    <n v="3.786"/>
    <n v="-1.1368683772161603E-13"/>
    <n v="18"/>
    <s v="BASE DE DATOS"/>
  </r>
  <r>
    <s v="19"/>
    <x v="8"/>
    <s v="ELYANA"/>
    <s v="18166808"/>
    <s v="18166808"/>
    <s v="HI"/>
    <s v="Grupo 2"/>
    <s v="S"/>
    <n v="1.385"/>
    <n v="1.3"/>
    <n v="57.929000000000002"/>
    <n v="229.92099999999999"/>
    <n v="287.85000000000002"/>
    <n v="0"/>
    <n v="342.25"/>
    <n v="377.7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287.85000000000002"/>
    <n v="0.28785000000000005"/>
    <m/>
    <n v="0.11541666666666667"/>
    <n v="0.10833333333333334"/>
    <n v="3.786"/>
    <n v="0"/>
    <n v="18"/>
    <s v="BASE DE DATOS"/>
  </r>
  <r>
    <s v="19"/>
    <x v="8"/>
    <s v="ELYANA"/>
    <s v="18166808"/>
    <s v="18166808"/>
    <s v="HI"/>
    <s v="Grupo 3"/>
    <s v="S"/>
    <n v="1.385"/>
    <n v="1.3"/>
    <n v="79.164000000000001"/>
    <n v="285.245"/>
    <n v="364.40899999999999"/>
    <n v="0"/>
    <n v="318.25"/>
    <n v="401.75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364.40899999999999"/>
    <n v="0.36440899999999998"/>
    <m/>
    <n v="0.11541666666666667"/>
    <n v="0.10833333333333334"/>
    <n v="3.786"/>
    <n v="0"/>
    <n v="18"/>
    <s v="BASE DE DATOS"/>
  </r>
  <r>
    <s v="19"/>
    <x v="9"/>
    <s v="ELYANA"/>
    <s v="18166808"/>
    <s v="18166808"/>
    <s v="HI"/>
    <s v="Grupo 1"/>
    <s v="S"/>
    <n v="1.385"/>
    <n v="1.31"/>
    <n v="188.34200000000001"/>
    <n v="700.29200000000003"/>
    <n v="888.63400000000001"/>
    <n v="0"/>
    <n v="661.75"/>
    <n v="58.2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88.63400000000001"/>
    <n v="0.88863400000000003"/>
    <m/>
    <n v="0.11541666666666667"/>
    <n v="0.10916666666666668"/>
    <n v="3.786"/>
    <n v="0"/>
    <n v="18"/>
    <s v="BASE DE DATOS"/>
  </r>
  <r>
    <s v="19"/>
    <x v="9"/>
    <s v="ELYANA"/>
    <s v="18166808"/>
    <s v="18166808"/>
    <s v="HI"/>
    <s v="Grupo 2"/>
    <s v="S"/>
    <n v="1.385"/>
    <n v="1.3"/>
    <n v="0"/>
    <n v="0"/>
    <n v="0"/>
    <n v="0"/>
    <n v="0"/>
    <n v="720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0"/>
    <n v="0"/>
    <m/>
    <n v="0.11541666666666667"/>
    <n v="0.10833333333333334"/>
    <n v="3.786"/>
    <n v="0"/>
    <n v="18"/>
    <s v="BASE DE DATOS"/>
  </r>
  <r>
    <s v="19"/>
    <x v="9"/>
    <s v="ELYANA"/>
    <s v="18166808"/>
    <s v="18166808"/>
    <s v="HI"/>
    <s v="Grupo 3"/>
    <s v="S"/>
    <n v="1.385"/>
    <n v="1.3"/>
    <n v="173.34"/>
    <n v="641.30799999999999"/>
    <n v="814.64800000000002"/>
    <n v="0"/>
    <n v="661.75"/>
    <n v="58.25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14.64800000000002"/>
    <n v="0.81464800000000004"/>
    <m/>
    <n v="0.11541666666666667"/>
    <n v="0.10833333333333334"/>
    <n v="3.786"/>
    <n v="0"/>
    <n v="18"/>
    <s v="BASE DE DATOS"/>
  </r>
  <r>
    <s v="19"/>
    <x v="4"/>
    <s v="EGERBA"/>
    <s v="18325912"/>
    <s v="18325912"/>
    <s v="HI"/>
    <s v="Grupo 1"/>
    <s v="S"/>
    <n v="10"/>
    <n v="10"/>
    <n v="193.791"/>
    <n v="670.54499999999996"/>
    <n v="864.33600000000001"/>
    <n v="0"/>
    <n v="0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864.33600000000001"/>
    <n v="0.86433599999999999"/>
    <m/>
    <n v="0.83333333333333337"/>
    <n v="0.83333333333333337"/>
    <n v="10.199999999999999"/>
    <n v="0"/>
    <n v="35"/>
    <s v="BASE DE DATOS"/>
  </r>
  <r>
    <s v="19"/>
    <x v="4"/>
    <s v="EGERBA"/>
    <s v="18325912"/>
    <s v="18325912"/>
    <s v="HI"/>
    <s v="Grupo 2"/>
    <s v="S"/>
    <n v="10"/>
    <n v="10"/>
    <n v="213.15"/>
    <n v="727.06100000000004"/>
    <n v="940.21100000000001"/>
    <n v="0"/>
    <n v="0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940.21100000000001"/>
    <n v="0.94021100000000002"/>
    <m/>
    <n v="0.83333333333333337"/>
    <n v="0.83333333333333337"/>
    <n v="10.199999999999999"/>
    <n v="0"/>
    <n v="35"/>
    <s v="BASE DE DATOS"/>
  </r>
  <r>
    <s v="19"/>
    <x v="5"/>
    <s v="EGERBA"/>
    <s v="18325912"/>
    <s v="18325912"/>
    <s v="HI"/>
    <s v="Grupo 1"/>
    <s v="S"/>
    <n v="10"/>
    <n v="10"/>
    <n v="599.44799999999998"/>
    <n v="3004.8710000000001"/>
    <n v="3604.319"/>
    <n v="12.15"/>
    <n v="703.2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3604.319"/>
    <n v="3.6043189999999998"/>
    <m/>
    <n v="0.83333333333333337"/>
    <n v="0.83333333333333337"/>
    <n v="10.199999999999999"/>
    <n v="0"/>
    <n v="35"/>
    <s v="BASE DE DATOS"/>
  </r>
  <r>
    <s v="19"/>
    <x v="5"/>
    <s v="EGERBA"/>
    <s v="18325912"/>
    <s v="18325912"/>
    <s v="HI"/>
    <s v="Grupo 2"/>
    <s v="S"/>
    <n v="10"/>
    <n v="10"/>
    <n v="765.28599999999994"/>
    <n v="3904.473"/>
    <n v="4669.759"/>
    <n v="0"/>
    <n v="718.5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4669.759"/>
    <n v="4.669759"/>
    <m/>
    <n v="0.83333333333333337"/>
    <n v="0.83333333333333337"/>
    <n v="10.199999999999999"/>
    <n v="0"/>
    <n v="35"/>
    <s v="BASE DE DATOS"/>
  </r>
  <r>
    <s v="19"/>
    <x v="6"/>
    <s v="EGERBA"/>
    <s v="18325912"/>
    <s v="18325912"/>
    <s v="HI"/>
    <s v="Grupo 1"/>
    <s v="S"/>
    <n v="10"/>
    <n v="10"/>
    <n v="647.38800000000003"/>
    <n v="3158.5929999999998"/>
    <n v="3805.9810000000002"/>
    <n v="0"/>
    <n v="724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3805.9810000000002"/>
    <n v="3.8059810000000001"/>
    <m/>
    <n v="0.83333333333333337"/>
    <n v="0.83333333333333337"/>
    <n v="10.199999999999999"/>
    <n v="-4.5474735088646412E-13"/>
    <n v="35"/>
    <s v="BASE DE DATOS"/>
  </r>
  <r>
    <s v="19"/>
    <x v="6"/>
    <s v="EGERBA"/>
    <s v="18325912"/>
    <s v="18325912"/>
    <s v="HI"/>
    <s v="Grupo 2"/>
    <s v="S"/>
    <n v="10"/>
    <n v="10"/>
    <n v="789.2"/>
    <n v="3728.2550000000001"/>
    <n v="4517.4549999999999"/>
    <n v="0"/>
    <n v="724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4517.4549999999999"/>
    <n v="4.517455"/>
    <m/>
    <n v="0.83333333333333337"/>
    <n v="0.83333333333333337"/>
    <n v="10.199999999999999"/>
    <n v="0"/>
    <n v="35"/>
    <s v="BASE DE DATOS"/>
  </r>
  <r>
    <s v="19"/>
    <x v="7"/>
    <s v="EGERBA"/>
    <s v="18325912"/>
    <s v="18325912"/>
    <s v="HI"/>
    <s v="Grupo 1"/>
    <s v="S"/>
    <n v="10"/>
    <n v="10"/>
    <n v="625.33600000000001"/>
    <n v="3185.5"/>
    <n v="3810.8359999999998"/>
    <n v="8.3800000000000008"/>
    <n v="715.22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3810.8359999999998"/>
    <n v="3.8108359999999997"/>
    <m/>
    <n v="0.83333333333333337"/>
    <n v="0.83333333333333337"/>
    <n v="10.199999999999999"/>
    <n v="4.5474735088646412E-13"/>
    <n v="35"/>
    <s v="BASE DE DATOS"/>
  </r>
  <r>
    <s v="19"/>
    <x v="7"/>
    <s v="EGERBA"/>
    <s v="18325912"/>
    <s v="18325912"/>
    <s v="HI"/>
    <s v="Grupo 2"/>
    <s v="S"/>
    <n v="10"/>
    <n v="10"/>
    <n v="819.99400000000003"/>
    <n v="3755.39"/>
    <n v="4575.384"/>
    <n v="0"/>
    <n v="724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4575.384"/>
    <n v="4.5753839999999997"/>
    <m/>
    <n v="0.83333333333333337"/>
    <n v="0.83333333333333337"/>
    <n v="10.199999999999999"/>
    <n v="0"/>
    <n v="35"/>
    <s v="BASE DE DATOS"/>
  </r>
  <r>
    <s v="19"/>
    <x v="8"/>
    <s v="EGERBA"/>
    <s v="18325912"/>
    <s v="18325912"/>
    <s v="HI"/>
    <s v="Grupo 1"/>
    <s v="S"/>
    <n v="10"/>
    <n v="10"/>
    <n v="789.39700000000005"/>
    <n v="3774.2860000000001"/>
    <n v="4563.683"/>
    <n v="6.15"/>
    <n v="713.6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4563.683"/>
    <n v="4.5636830000000002"/>
    <m/>
    <n v="0.83333333333333337"/>
    <n v="0.83333333333333337"/>
    <n v="10.199999999999999"/>
    <n v="0"/>
    <n v="35"/>
    <s v="BASE DE DATOS"/>
  </r>
  <r>
    <s v="19"/>
    <x v="8"/>
    <s v="EGERBA"/>
    <s v="18325912"/>
    <s v="18325912"/>
    <s v="HI"/>
    <s v="Grupo 2"/>
    <s v="S"/>
    <n v="10"/>
    <n v="10"/>
    <n v="890.04499999999996"/>
    <n v="4093.442"/>
    <n v="4983.4870000000001"/>
    <n v="4.87"/>
    <n v="715.13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4983.4870000000001"/>
    <n v="4.9834870000000002"/>
    <m/>
    <n v="0.83333333333333337"/>
    <n v="0.83333333333333337"/>
    <n v="10.199999999999999"/>
    <n v="0"/>
    <n v="35"/>
    <s v="BASE DE DATOS"/>
  </r>
  <r>
    <s v="19"/>
    <x v="9"/>
    <s v="EGERBA"/>
    <s v="18325912"/>
    <s v="18325912"/>
    <s v="HI"/>
    <s v="Grupo 1"/>
    <s v="S"/>
    <n v="10"/>
    <n v="10"/>
    <n v="630.18100000000004"/>
    <n v="2934.8890000000001"/>
    <n v="3565.07"/>
    <n v="0"/>
    <n v="724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3565.07"/>
    <n v="3.56507"/>
    <m/>
    <n v="0.83333333333333337"/>
    <n v="0.83333333333333337"/>
    <n v="10.199999999999999"/>
    <n v="0"/>
    <n v="35"/>
    <s v="BASE DE DATOS"/>
  </r>
  <r>
    <s v="19"/>
    <x v="9"/>
    <s v="EGERBA"/>
    <s v="18325912"/>
    <s v="18325912"/>
    <s v="HI"/>
    <s v="Grupo 2"/>
    <s v="S"/>
    <n v="10"/>
    <n v="10"/>
    <n v="833.9"/>
    <n v="3940.8719999999998"/>
    <n v="4774.7719999999999"/>
    <n v="0"/>
    <n v="724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4774.7719999999999"/>
    <n v="4.7747719999999996"/>
    <m/>
    <n v="0.83333333333333337"/>
    <n v="0.83333333333333337"/>
    <n v="10.199999999999999"/>
    <n v="0"/>
    <n v="35"/>
    <s v="BASE DE DATOS"/>
  </r>
  <r>
    <s v="19"/>
    <x v="10"/>
    <s v="EILHIC"/>
    <s v="53200504"/>
    <s v="53200504"/>
    <s v="HI"/>
    <s v="G1"/>
    <s v="S"/>
    <n v="0.73399999999999999"/>
    <n v="0.249"/>
    <n v="40.575000000000003"/>
    <n v="138.51"/>
    <n v="179.08500000000001"/>
    <n v="0"/>
    <n v="719.5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79.08500000000001"/>
    <n v="0.17908499999999999"/>
    <m/>
    <n v="6.1166666666666668E-2"/>
    <n v="2.0416666666666666E-2"/>
    <n v="0.436"/>
    <n v="-2.8421709430404007E-14"/>
    <n v="40"/>
    <s v="BASE DE DATOS"/>
  </r>
  <r>
    <s v="19"/>
    <x v="10"/>
    <s v="EILHIC"/>
    <s v="53200604"/>
    <s v="53200604"/>
    <s v="HI"/>
    <s v="G1"/>
    <s v="S"/>
    <n v="0.85"/>
    <n v="0.29899999999999999"/>
    <n v="42.723999999999997"/>
    <n v="16.582999999999998"/>
    <n v="59.307000000000002"/>
    <n v="0"/>
    <n v="198.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59.307000000000002"/>
    <n v="5.9307000000000006E-2"/>
    <m/>
    <n v="7.0833333333333331E-2"/>
    <n v="2.4083333333333332E-2"/>
    <n v="0.54400000000000004"/>
    <n v="-7.1054273576010019E-15"/>
    <n v="40"/>
    <s v="BASE DE DATOS"/>
  </r>
  <r>
    <s v="19"/>
    <x v="10"/>
    <s v="EILHIC"/>
    <s v="53200604"/>
    <s v="53200604"/>
    <s v="HI"/>
    <s v="G2"/>
    <s v="S"/>
    <n v="0.32"/>
    <n v="0.16"/>
    <n v="2E-3"/>
    <n v="86.174000000000007"/>
    <n v="86.176000000000002"/>
    <n v="0"/>
    <n v="537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86.176000000000002"/>
    <n v="8.6176000000000003E-2"/>
    <m/>
    <n v="2.6666666666666668E-2"/>
    <n v="1.025E-2"/>
    <n v="0.54400000000000004"/>
    <n v="0"/>
    <n v="40"/>
    <s v="BASE DE DATOS"/>
  </r>
  <r>
    <s v="19"/>
    <x v="9"/>
    <s v="GTSMAJ"/>
    <s v="16267410"/>
    <s v="16267410"/>
    <s v="HI"/>
    <s v="CS MAJES20T"/>
    <s v="S"/>
    <n v="22"/>
    <n v="20"/>
    <n v="0"/>
    <n v="3979.1129999999998"/>
    <n v="3979.1129999999998"/>
    <n v="0"/>
    <n v="387.5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979.1129999999998"/>
    <n v="3.9791129999999999"/>
    <m/>
    <n v="1.8333333333333333"/>
    <n v="1.6666666666666667"/>
    <n v="19.728999999999999"/>
    <n v="0"/>
    <n v="53"/>
    <s v="BASE DE DATOS"/>
  </r>
  <r>
    <s v="19"/>
    <x v="9"/>
    <s v="GTSREP"/>
    <s v="16267510"/>
    <s v="16267510"/>
    <s v="HI"/>
    <s v="CS REPARTICION20T"/>
    <s v="S"/>
    <n v="22"/>
    <n v="20"/>
    <n v="0"/>
    <n v="3887.4630000000002"/>
    <n v="3887.4630000000002"/>
    <n v="0"/>
    <n v="387.5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887.4630000000002"/>
    <n v="3.8874630000000003"/>
    <m/>
    <n v="1.8333333333333333"/>
    <n v="1.6666666666666667"/>
    <n v="19.04"/>
    <n v="0"/>
    <n v="54"/>
    <s v="BASE DE DATOS"/>
  </r>
  <r>
    <s v="19"/>
    <x v="7"/>
    <s v="HUANCH"/>
    <s v="11076797"/>
    <s v="11076797"/>
    <s v="HI"/>
    <s v="Grupo 1"/>
    <s v="S"/>
    <n v="10"/>
    <n v="9.7620000000000005"/>
    <n v="1119.9839999999999"/>
    <n v="5192.6509999999998"/>
    <n v="6312.6350000000002"/>
    <n v="0"/>
    <n v="720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312.6350000000002"/>
    <n v="6.3126350000000002"/>
    <m/>
    <n v="0.83333333333333337"/>
    <n v="0.8135"/>
    <n v="19.82"/>
    <n v="0"/>
    <n v="58"/>
    <s v="BASE DE DATOS"/>
  </r>
  <r>
    <s v="19"/>
    <x v="7"/>
    <s v="HUANCH"/>
    <s v="11076797"/>
    <s v="11076797"/>
    <s v="HI"/>
    <s v="Grupo 2"/>
    <s v="S"/>
    <n v="10"/>
    <n v="9.8689999999999998"/>
    <n v="1134.7260000000001"/>
    <n v="5261"/>
    <n v="6395.7259999999997"/>
    <n v="0"/>
    <n v="720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395.7259999999997"/>
    <n v="6.3957259999999998"/>
    <m/>
    <n v="0.83333333333333337"/>
    <n v="0.82241666666666668"/>
    <n v="19.82"/>
    <n v="9.0949470177292824E-13"/>
    <n v="58"/>
    <s v="BASE DE DATOS"/>
  </r>
  <r>
    <s v="19"/>
    <x v="7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7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8"/>
    <s v="HUANCH"/>
    <s v="11076797"/>
    <s v="11076797"/>
    <s v="HI"/>
    <s v="Grupo 1"/>
    <s v="S"/>
    <n v="10"/>
    <n v="9.7620000000000005"/>
    <n v="1004.758"/>
    <n v="4736.7169999999996"/>
    <n v="5741.4750000000004"/>
    <n v="29.28"/>
    <n v="690.72"/>
    <n v="0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5741.4750000000004"/>
    <n v="5.7414750000000003"/>
    <m/>
    <n v="0.83333333333333337"/>
    <n v="0.8135"/>
    <n v="19.82"/>
    <n v="-9.0949470177292824E-13"/>
    <n v="58"/>
    <s v="BASE DE DATOS"/>
  </r>
  <r>
    <s v="19"/>
    <x v="8"/>
    <s v="HUANCH"/>
    <s v="11076797"/>
    <s v="11076797"/>
    <s v="HI"/>
    <s v="Grupo 2"/>
    <s v="S"/>
    <n v="10"/>
    <n v="9.8689999999999998"/>
    <n v="4922.5119999999997"/>
    <n v="1044.1690000000001"/>
    <n v="5966.6809999999996"/>
    <n v="12.27"/>
    <n v="707.73"/>
    <n v="0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5966.6809999999996"/>
    <n v="5.9666809999999995"/>
    <m/>
    <n v="0.83333333333333337"/>
    <n v="0.82241666666666668"/>
    <n v="19.82"/>
    <n v="0"/>
    <n v="58"/>
    <s v="BASE DE DATOS"/>
  </r>
  <r>
    <s v="19"/>
    <x v="8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8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7"/>
    <s v="CHTING"/>
    <s v="18169608"/>
    <s v="18169608"/>
    <s v="HI"/>
    <s v="Allis Charner 1-4"/>
    <s v="S"/>
    <n v="1.65"/>
    <n v="1.2"/>
    <n v="152.91200000000001"/>
    <n v="550.346"/>
    <n v="703.25800000000004"/>
    <n v="0"/>
    <n v="690.84"/>
    <n v="29.16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03.25800000000004"/>
    <n v="0.70325800000000005"/>
    <m/>
    <n v="0.13749999999999998"/>
    <n v="9.9999999999999992E-2"/>
    <n v="1.0980000000000001"/>
    <n v="0"/>
    <n v="14"/>
    <s v="BASE DE DATOS"/>
  </r>
  <r>
    <s v="19"/>
    <x v="8"/>
    <s v="CHTING"/>
    <s v="18169608"/>
    <s v="18169608"/>
    <s v="HI"/>
    <s v="Allis Charner 1-4"/>
    <s v="S"/>
    <n v="1.65"/>
    <n v="1.2"/>
    <n v="158.71700000000001"/>
    <n v="578.23400000000004"/>
    <n v="736.95100000000002"/>
    <n v="3.92"/>
    <n v="711.38"/>
    <n v="4.7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36.95100000000002"/>
    <n v="0.73695100000000002"/>
    <m/>
    <n v="0.13749999999999998"/>
    <n v="9.9999999999999992E-2"/>
    <n v="1.0980000000000001"/>
    <n v="0"/>
    <n v="14"/>
    <s v="BASE DE DATOS"/>
  </r>
  <r>
    <s v="19"/>
    <x v="9"/>
    <s v="CHTING"/>
    <s v="18169608"/>
    <s v="18169608"/>
    <s v="HI"/>
    <s v="Allis Charner 1-4"/>
    <s v="S"/>
    <n v="1.65"/>
    <n v="1.2"/>
    <n v="165.93899999999999"/>
    <n v="595.75300000000004"/>
    <n v="761.69200000000001"/>
    <n v="8.42"/>
    <n v="695.68"/>
    <n v="15.9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61.69200000000001"/>
    <n v="0.76169200000000004"/>
    <m/>
    <n v="0.13749999999999998"/>
    <n v="9.9999999999999992E-2"/>
    <n v="1.0980000000000001"/>
    <n v="0"/>
    <n v="14"/>
    <s v="BASE DE DATOS"/>
  </r>
  <r>
    <s v="19"/>
    <x v="10"/>
    <s v="EGERBA"/>
    <s v="18325912"/>
    <s v="18325912"/>
    <s v="HI"/>
    <s v="Grupo 1"/>
    <s v="S"/>
    <n v="10"/>
    <n v="10"/>
    <n v="691.66499999999996"/>
    <n v="3073.9470000000001"/>
    <n v="3765.6120000000001"/>
    <n v="9.3000000000000007"/>
    <n v="698.72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3765.6120000000001"/>
    <n v="3.765612"/>
    <m/>
    <n v="0.83333333333333337"/>
    <n v="0.83333333333333337"/>
    <n v="10.199999999999999"/>
    <n v="0"/>
    <n v="35"/>
    <s v="BASE DE DATOS"/>
  </r>
  <r>
    <s v="19"/>
    <x v="10"/>
    <s v="EGERBA"/>
    <s v="18325912"/>
    <s v="18325912"/>
    <s v="HI"/>
    <s v="Grupo 2"/>
    <s v="S"/>
    <n v="10"/>
    <n v="10"/>
    <n v="902.61"/>
    <n v="4123.4269999999997"/>
    <n v="5026.0370000000003"/>
    <n v="7.3"/>
    <n v="699.15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5026.0370000000003"/>
    <n v="5.0260370000000005"/>
    <m/>
    <n v="0.83333333333333337"/>
    <n v="0.83333333333333337"/>
    <n v="10.199999999999999"/>
    <n v="-9.0949470177292824E-13"/>
    <n v="35"/>
    <s v="BASE DE DATOS"/>
  </r>
  <r>
    <s v="19"/>
    <x v="0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0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0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0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0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0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0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0"/>
    <s v="ELNO"/>
    <s v="43038095"/>
    <s v="43038095"/>
    <s v="HI"/>
    <s v="WEIRPUMP-1"/>
    <s v="S"/>
    <n v="0.83"/>
    <n v="0.8"/>
    <n v="0"/>
    <n v="0"/>
    <n v="0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0"/>
    <n v="0"/>
    <m/>
    <n v="6.9166666666666668E-2"/>
    <n v="6.6666666666666666E-2"/>
    <n v="1.4590000000000001"/>
    <n v="0"/>
    <n v="26"/>
    <s v="BASE DE DATOS"/>
  </r>
  <r>
    <s v="19"/>
    <x v="0"/>
    <s v="ELNO"/>
    <s v="43038095"/>
    <s v="43038095"/>
    <s v="HI"/>
    <s v="WEIRPUMP-2"/>
    <s v="S"/>
    <n v="0.83"/>
    <n v="0.8"/>
    <n v="0"/>
    <n v="0"/>
    <n v="0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0"/>
    <n v="0"/>
    <m/>
    <n v="6.9166666666666668E-2"/>
    <n v="6.6666666666666666E-2"/>
    <n v="1.4590000000000001"/>
    <n v="0"/>
    <n v="26"/>
    <s v="BASE DE DATOS"/>
  </r>
  <r>
    <s v="19"/>
    <x v="0"/>
    <s v="ELNO"/>
    <s v="43038096"/>
    <s v="43038096"/>
    <s v="HI"/>
    <s v="KUBOTA"/>
    <s v="S"/>
    <n v="0.26"/>
    <n v="0.2"/>
    <n v="7.9550000000000001"/>
    <n v="35.619"/>
    <n v="43.573999999999998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3.573999999999998"/>
    <n v="4.3573999999999995E-2"/>
    <m/>
    <n v="2.1666666666666667E-2"/>
    <n v="1.6666666666666666E-2"/>
    <n v="9.7000000000000003E-2"/>
    <n v="0"/>
    <n v="26"/>
    <s v="BASE DE DATOS"/>
  </r>
  <r>
    <s v="19"/>
    <x v="0"/>
    <s v="ELNO"/>
    <s v="43038096"/>
    <s v="43038096"/>
    <s v="HI"/>
    <s v="KUBOTA-1"/>
    <s v="S"/>
    <n v="0.246"/>
    <n v="0.2"/>
    <n v="13.089"/>
    <n v="59.863999999999997"/>
    <n v="72.953000000000003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2.953000000000003"/>
    <n v="7.2953000000000004E-2"/>
    <m/>
    <n v="2.0500000000000001E-2"/>
    <n v="1.6666666666666666E-2"/>
    <n v="9.7000000000000003E-2"/>
    <n v="0"/>
    <n v="26"/>
    <s v="BASE DE DATOS"/>
  </r>
  <r>
    <s v="19"/>
    <x v="1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1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1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1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1"/>
    <s v="ELNO"/>
    <s v="43038095"/>
    <s v="43038095"/>
    <s v="HI"/>
    <s v="WEIRPUMP-1"/>
    <s v="S"/>
    <n v="0.83"/>
    <n v="0.8"/>
    <n v="75.67"/>
    <n v="266.23099999999999"/>
    <n v="341.90100000000001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341.90100000000001"/>
    <n v="0.34190100000000001"/>
    <m/>
    <n v="6.9166666666666668E-2"/>
    <n v="6.6666666666666666E-2"/>
    <n v="1.4590000000000001"/>
    <n v="0"/>
    <n v="26"/>
    <s v="BASE DE DATOS"/>
  </r>
  <r>
    <s v="19"/>
    <x v="1"/>
    <s v="ELNO"/>
    <s v="43038095"/>
    <s v="43038095"/>
    <s v="HI"/>
    <s v="WEIRPUMP-2"/>
    <s v="S"/>
    <n v="0.83"/>
    <n v="0.8"/>
    <n v="71.965999999999994"/>
    <n v="266.60700000000003"/>
    <n v="338.57299999999998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338.57299999999998"/>
    <n v="0.33857299999999996"/>
    <m/>
    <n v="6.9166666666666668E-2"/>
    <n v="6.6666666666666666E-2"/>
    <n v="1.4590000000000001"/>
    <n v="5.6843418860808015E-14"/>
    <n v="26"/>
    <s v="BASE DE DATOS"/>
  </r>
  <r>
    <s v="19"/>
    <x v="1"/>
    <s v="ELNO"/>
    <s v="43038096"/>
    <s v="43038096"/>
    <s v="HI"/>
    <s v="KUBOTA"/>
    <s v="S"/>
    <n v="0.26"/>
    <n v="0.2"/>
    <n v="11.303000000000001"/>
    <n v="52.814"/>
    <n v="64.117000000000004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64.117000000000004"/>
    <n v="6.4117000000000007E-2"/>
    <m/>
    <n v="2.1666666666666667E-2"/>
    <n v="1.6666666666666666E-2"/>
    <n v="9.7000000000000003E-2"/>
    <n v="0"/>
    <n v="26"/>
    <s v="BASE DE DATOS"/>
  </r>
  <r>
    <s v="19"/>
    <x v="1"/>
    <s v="ELNO"/>
    <s v="43038096"/>
    <s v="43038096"/>
    <s v="HI"/>
    <s v="KUBOTA-1"/>
    <s v="S"/>
    <n v="0.246"/>
    <n v="0.2"/>
    <n v="18.597999999999999"/>
    <n v="88.763000000000005"/>
    <n v="107.361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07.361"/>
    <n v="0.107361"/>
    <m/>
    <n v="2.0500000000000001E-2"/>
    <n v="1.6666666666666666E-2"/>
    <n v="9.7000000000000003E-2"/>
    <n v="0"/>
    <n v="26"/>
    <s v="BASE DE DATOS"/>
  </r>
  <r>
    <s v="19"/>
    <x v="2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2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2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2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2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2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2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2"/>
    <s v="ELNO"/>
    <s v="43038095"/>
    <s v="43038095"/>
    <s v="HI"/>
    <s v="WEIRPUMP-1"/>
    <s v="S"/>
    <n v="0.83"/>
    <n v="0.8"/>
    <n v="96.370999999999995"/>
    <n v="313.13400000000001"/>
    <n v="409.505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09.505"/>
    <n v="0.40950500000000001"/>
    <m/>
    <n v="6.9166666666666668E-2"/>
    <n v="6.6666666666666666E-2"/>
    <n v="1.4590000000000001"/>
    <n v="0"/>
    <n v="26"/>
    <s v="BASE DE DATOS"/>
  </r>
  <r>
    <s v="19"/>
    <x v="2"/>
    <s v="ELNO"/>
    <s v="43038095"/>
    <s v="43038095"/>
    <s v="HI"/>
    <s v="WEIRPUMP-2"/>
    <s v="S"/>
    <n v="0.83"/>
    <n v="0.8"/>
    <n v="91.653000000000006"/>
    <n v="313.57600000000002"/>
    <n v="405.22899999999998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05.22899999999998"/>
    <n v="0.40522900000000001"/>
    <m/>
    <n v="6.9166666666666668E-2"/>
    <n v="6.6666666666666666E-2"/>
    <n v="1.4590000000000001"/>
    <n v="5.6843418860808015E-14"/>
    <n v="26"/>
    <s v="BASE DE DATOS"/>
  </r>
  <r>
    <s v="19"/>
    <x v="2"/>
    <s v="ELNO"/>
    <s v="43038096"/>
    <s v="43038096"/>
    <s v="HI"/>
    <s v="KUBOTA"/>
    <s v="S"/>
    <n v="0.26"/>
    <n v="0.2"/>
    <n v="14.218999999999999"/>
    <n v="65.081999999999994"/>
    <n v="79.301000000000002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9.301000000000002"/>
    <n v="7.9300999999999996E-2"/>
    <m/>
    <n v="2.1666666666666667E-2"/>
    <n v="1.6666666666666666E-2"/>
    <n v="9.7000000000000003E-2"/>
    <n v="-1.4210854715202004E-14"/>
    <n v="26"/>
    <s v="BASE DE DATOS"/>
  </r>
  <r>
    <s v="19"/>
    <x v="2"/>
    <s v="ELNO"/>
    <s v="43038096"/>
    <s v="43038096"/>
    <s v="HI"/>
    <s v="KUBOTA-1"/>
    <s v="S"/>
    <n v="0.246"/>
    <n v="0.2"/>
    <n v="23.395"/>
    <n v="109.38200000000001"/>
    <n v="132.77699999999999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32.77699999999999"/>
    <n v="0.13277699999999998"/>
    <m/>
    <n v="2.0500000000000001E-2"/>
    <n v="1.6666666666666666E-2"/>
    <n v="9.7000000000000003E-2"/>
    <n v="2.8421709430404007E-14"/>
    <n v="26"/>
    <s v="BASE DE DATOS"/>
  </r>
  <r>
    <s v="19"/>
    <x v="3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3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3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3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3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3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3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3"/>
    <s v="ELNO"/>
    <s v="43038095"/>
    <s v="43038095"/>
    <s v="HI"/>
    <s v="WEIRPUMP-1"/>
    <s v="S"/>
    <n v="0.83"/>
    <n v="0.8"/>
    <n v="96.661000000000001"/>
    <n v="345.95400000000001"/>
    <n v="442.61500000000001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42.61500000000001"/>
    <n v="0.44261500000000004"/>
    <m/>
    <n v="6.9166666666666668E-2"/>
    <n v="6.6666666666666666E-2"/>
    <n v="1.4590000000000001"/>
    <n v="0"/>
    <n v="26"/>
    <s v="BASE DE DATOS"/>
  </r>
  <r>
    <s v="19"/>
    <x v="3"/>
    <s v="ELNO"/>
    <s v="43038095"/>
    <s v="43038095"/>
    <s v="HI"/>
    <s v="WEIRPUMP-2"/>
    <s v="S"/>
    <n v="0.83"/>
    <n v="0.8"/>
    <n v="91.927999999999997"/>
    <n v="346.44200000000001"/>
    <n v="438.37099999999998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38.37099999999998"/>
    <n v="0.43837099999999996"/>
    <m/>
    <n v="6.9166666666666668E-2"/>
    <n v="6.6666666666666666E-2"/>
    <n v="1.4590000000000001"/>
    <n v="-9.9999999997635314E-4"/>
    <n v="26"/>
    <s v="BASE DE DATOS"/>
  </r>
  <r>
    <s v="19"/>
    <x v="3"/>
    <s v="ELNO"/>
    <s v="43038096"/>
    <s v="43038096"/>
    <s v="HI"/>
    <s v="KUBOTA"/>
    <s v="S"/>
    <n v="0.26"/>
    <n v="0.2"/>
    <n v="13.625999999999999"/>
    <n v="62.548999999999999"/>
    <n v="76.174999999999997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6.174999999999997"/>
    <n v="7.6174999999999993E-2"/>
    <m/>
    <n v="2.1666666666666667E-2"/>
    <n v="1.6666666666666666E-2"/>
    <n v="9.7000000000000003E-2"/>
    <n v="0"/>
    <n v="26"/>
    <s v="BASE DE DATOS"/>
  </r>
  <r>
    <s v="19"/>
    <x v="3"/>
    <s v="ELNO"/>
    <s v="43038096"/>
    <s v="43038096"/>
    <s v="HI"/>
    <s v="KUBOTA-1"/>
    <s v="S"/>
    <n v="0.246"/>
    <n v="0.2"/>
    <n v="22.419"/>
    <n v="105.125"/>
    <n v="127.544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27.544"/>
    <n v="0.12754399999999999"/>
    <m/>
    <n v="2.0500000000000001E-2"/>
    <n v="1.6666666666666666E-2"/>
    <n v="9.7000000000000003E-2"/>
    <n v="0"/>
    <n v="26"/>
    <s v="BASE DE DATOS"/>
  </r>
  <r>
    <s v="19"/>
    <x v="4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4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4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4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4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4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4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4"/>
    <s v="ELNO"/>
    <s v="43038095"/>
    <s v="43038095"/>
    <s v="HI"/>
    <s v="WEIRPUMP-1"/>
    <s v="S"/>
    <n v="0.83"/>
    <n v="0.8"/>
    <n v="92.052999999999997"/>
    <n v="455.67700000000002"/>
    <n v="547.73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47.73"/>
    <n v="0.54773000000000005"/>
    <m/>
    <n v="6.9166666666666668E-2"/>
    <n v="6.6666666666666666E-2"/>
    <n v="1.4590000000000001"/>
    <n v="0"/>
    <n v="26"/>
    <s v="BASE DE DATOS"/>
  </r>
  <r>
    <s v="19"/>
    <x v="4"/>
    <s v="ELNO"/>
    <s v="43038095"/>
    <s v="43038095"/>
    <s v="HI"/>
    <s v="WEIRPUMP-2"/>
    <s v="S"/>
    <n v="0.83"/>
    <n v="0.8"/>
    <n v="87.546000000000006"/>
    <n v="456.32"/>
    <n v="543.86599999999999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43.86599999999999"/>
    <n v="0.54386599999999996"/>
    <m/>
    <n v="6.9166666666666668E-2"/>
    <n v="6.6666666666666666E-2"/>
    <n v="1.4590000000000001"/>
    <n v="0"/>
    <n v="26"/>
    <s v="BASE DE DATOS"/>
  </r>
  <r>
    <s v="19"/>
    <x v="4"/>
    <s v="ELNO"/>
    <s v="43038096"/>
    <s v="43038096"/>
    <s v="HI"/>
    <s v="KUBOTA"/>
    <s v="S"/>
    <n v="0.26"/>
    <n v="0.2"/>
    <n v="13.778"/>
    <n v="70.138999999999996"/>
    <n v="83.917000000000002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83.917000000000002"/>
    <n v="8.3917000000000005E-2"/>
    <m/>
    <n v="2.1666666666666667E-2"/>
    <n v="1.6666666666666666E-2"/>
    <n v="9.7000000000000003E-2"/>
    <n v="0"/>
    <n v="26"/>
    <s v="BASE DE DATOS"/>
  </r>
  <r>
    <s v="19"/>
    <x v="4"/>
    <s v="ELNO"/>
    <s v="43038096"/>
    <s v="43038096"/>
    <s v="HI"/>
    <s v="KUBOTA-1"/>
    <s v="S"/>
    <n v="0.246"/>
    <n v="0.2"/>
    <n v="22.669"/>
    <n v="117.881"/>
    <n v="140.55099999999999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140.55099999999999"/>
    <n v="0.14055099999999998"/>
    <m/>
    <n v="2.0500000000000001E-2"/>
    <n v="1.6666666666666666E-2"/>
    <n v="9.7000000000000003E-2"/>
    <n v="-9.9999999997635314E-4"/>
    <n v="26"/>
    <s v="BASE DE DATOS"/>
  </r>
  <r>
    <s v="19"/>
    <x v="10"/>
    <s v="EEAGUA"/>
    <s v="18319612"/>
    <s v="18319612"/>
    <s v="HI"/>
    <s v="G1"/>
    <s v="S"/>
    <n v="9.9499999999999993"/>
    <n v="9.9499999999999993"/>
    <n v="1262.8150000000001"/>
    <n v="4881.8959999999997"/>
    <n v="6144.7110000000002"/>
    <n v="0"/>
    <n v="714.92"/>
    <n v="5.08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144.7110000000002"/>
    <n v="6.144711"/>
    <m/>
    <n v="0.82916666666666661"/>
    <n v="0.82916666666666661"/>
    <n v="21.6"/>
    <n v="-9.0949470177292824E-13"/>
    <n v="41"/>
    <s v="BASE DE DATOS"/>
  </r>
  <r>
    <s v="19"/>
    <x v="10"/>
    <s v="EEAGUA"/>
    <s v="18319612"/>
    <s v="18319612"/>
    <s v="HI"/>
    <s v="G2"/>
    <s v="S"/>
    <n v="9.9499999999999993"/>
    <n v="9.9499999999999993"/>
    <n v="1508.0050000000001"/>
    <n v="5456.7950000000001"/>
    <n v="6964.8"/>
    <n v="0"/>
    <n v="718.24"/>
    <n v="1.76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964.8"/>
    <n v="6.9648000000000003"/>
    <m/>
    <n v="0.82916666666666661"/>
    <n v="0.82916666666666661"/>
    <n v="21.6"/>
    <n v="0"/>
    <n v="41"/>
    <s v="BASE DE DATOS"/>
  </r>
  <r>
    <s v="19"/>
    <x v="10"/>
    <s v="EGEPSA"/>
    <s v="41071696"/>
    <s v="41071696"/>
    <s v="HI"/>
    <s v="Grupo 1"/>
    <s v="S"/>
    <n v="0.3"/>
    <n v="0.24399999999999999"/>
    <n v="16.739999999999998"/>
    <n v="60.975000000000001"/>
    <n v="77.715000000000003"/>
    <n v="271"/>
    <n v="449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77.715000000000003"/>
    <n v="7.7715000000000006E-2"/>
    <m/>
    <n v="2.4999999999999998E-2"/>
    <n v="2.1916666666666668E-2"/>
    <n v="0.53700000000000003"/>
    <n v="0"/>
    <n v="31"/>
    <s v="BASE DE DATOS"/>
  </r>
  <r>
    <s v="19"/>
    <x v="10"/>
    <s v="EGEPSA"/>
    <s v="41071696"/>
    <s v="41071696"/>
    <s v="HI"/>
    <s v="Grupo 2"/>
    <s v="S"/>
    <n v="0.3"/>
    <n v="0.248"/>
    <n v="30.527999999999999"/>
    <n v="122.16"/>
    <n v="152.68799999999999"/>
    <n v="3"/>
    <n v="717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52.68799999999999"/>
    <n v="0.15268799999999999"/>
    <m/>
    <n v="2.4999999999999998E-2"/>
    <n v="2.0750000000000001E-2"/>
    <n v="0.53700000000000003"/>
    <n v="0"/>
    <n v="31"/>
    <s v="BASE DE DATOS"/>
  </r>
  <r>
    <s v="19"/>
    <x v="10"/>
    <s v="UCAYAL"/>
    <s v="33031200"/>
    <s v="33031200"/>
    <s v="HI"/>
    <s v="Grupo 1"/>
    <s v="S"/>
    <n v="0.24"/>
    <n v="0.23"/>
    <n v="5.9020000000000001"/>
    <n v="15.872999999999999"/>
    <n v="21.774999999999999"/>
    <n v="0"/>
    <n v="141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21.774999999999999"/>
    <n v="2.1774999999999999E-2"/>
    <m/>
    <n v="0.02"/>
    <n v="1.9166666666666669E-2"/>
    <n v="0.46"/>
    <n v="0"/>
    <n v="23"/>
    <s v="BASE DE DATOS"/>
  </r>
  <r>
    <s v="19"/>
    <x v="10"/>
    <s v="UCAYAL"/>
    <s v="33031200"/>
    <s v="33031200"/>
    <s v="HI"/>
    <s v="Grupo 2"/>
    <s v="S"/>
    <n v="0.13"/>
    <n v="0.12"/>
    <n v="0.193"/>
    <n v="7.16"/>
    <n v="7.3529999999999998"/>
    <n v="0"/>
    <n v="84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7.3529999999999998"/>
    <n v="7.3530000000000002E-3"/>
    <m/>
    <n v="1.0833333333333334E-2"/>
    <n v="0.01"/>
    <n v="0.46"/>
    <n v="0"/>
    <n v="23"/>
    <s v="BASE DE DATOS"/>
  </r>
  <r>
    <s v="19"/>
    <x v="10"/>
    <s v="UCAYAL"/>
    <s v="33031200"/>
    <s v="33031200"/>
    <s v="HI"/>
    <s v="Grupo 3"/>
    <s v="S"/>
    <n v="0.5"/>
    <n v="0.48"/>
    <n v="80.552999999999997"/>
    <n v="226.303"/>
    <n v="306.85599999999999"/>
    <n v="0"/>
    <n v="718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06.85599999999999"/>
    <n v="0.30685600000000002"/>
    <m/>
    <n v="4.1666666666666664E-2"/>
    <n v="0.04"/>
    <n v="0.46"/>
    <n v="0"/>
    <n v="23"/>
    <s v="BASE DE DATOS"/>
  </r>
  <r>
    <s v="19"/>
    <x v="10"/>
    <s v="UCAYAL"/>
    <s v="51027119"/>
    <s v="51027119"/>
    <s v="HI"/>
    <s v="690 PANELES FOTOVOL"/>
    <s v="S"/>
    <n v="8.9999999999999993E-3"/>
    <n v="8.9999999999999993E-3"/>
    <n v="2.2320000000000002"/>
    <n v="4.2690000000000001"/>
    <n v="6.5010000000000003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6.5010000000000003"/>
    <n v="6.5010000000000007E-3"/>
    <m/>
    <n v="1.1249999999999999E-3"/>
    <n v="1.1249999999999999E-3"/>
    <n v="8.0000000000000002E-3"/>
    <n v="0"/>
    <n v="23"/>
    <s v="BASE DE DATOS"/>
  </r>
  <r>
    <s v="19"/>
    <x v="10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0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0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0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10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10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10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10"/>
    <s v="ELNO"/>
    <s v="43038095"/>
    <s v="43038095"/>
    <s v="HI"/>
    <s v="WEIRPUMP-1"/>
    <s v="S"/>
    <n v="0.83"/>
    <n v="0.8"/>
    <n v="96.340999999999994"/>
    <n v="445.17700000000002"/>
    <n v="541.51800000000003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41.51800000000003"/>
    <n v="0.54151800000000005"/>
    <m/>
    <n v="6.9166666666666668E-2"/>
    <n v="6.6666666666666666E-2"/>
    <n v="1.4590000000000001"/>
    <n v="0"/>
    <n v="26"/>
    <s v="BASE DE DATOS"/>
  </r>
  <r>
    <s v="19"/>
    <x v="10"/>
    <s v="ELNO"/>
    <s v="43038095"/>
    <s v="43038095"/>
    <s v="HI"/>
    <s v="WEIRPUMP-2"/>
    <s v="S"/>
    <n v="0.83"/>
    <n v="0.8"/>
    <n v="91.623999999999995"/>
    <n v="445.80599999999998"/>
    <n v="537.42999999999995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37.42999999999995"/>
    <n v="0.53742999999999996"/>
    <m/>
    <n v="6.9166666666666668E-2"/>
    <n v="6.6666666666666666E-2"/>
    <n v="1.4590000000000001"/>
    <n v="0"/>
    <n v="26"/>
    <s v="BASE DE DATOS"/>
  </r>
  <r>
    <s v="19"/>
    <x v="10"/>
    <s v="ELNO"/>
    <s v="43038096"/>
    <s v="43038096"/>
    <s v="HI"/>
    <s v="KUBOTA"/>
    <s v="S"/>
    <n v="0.26"/>
    <n v="0.2"/>
    <n v="7.7969999999999997"/>
    <n v="36.533000000000001"/>
    <n v="44.33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4.33"/>
    <n v="4.4330000000000001E-2"/>
    <m/>
    <n v="2.1666666666666667E-2"/>
    <n v="1.6666666666666666E-2"/>
    <n v="9.7000000000000003E-2"/>
    <n v="0"/>
    <n v="26"/>
    <s v="BASE DE DATOS"/>
  </r>
  <r>
    <s v="19"/>
    <x v="10"/>
    <s v="ELNO"/>
    <s v="43038096"/>
    <s v="43038096"/>
    <s v="HI"/>
    <s v="KUBOTA-1"/>
    <s v="S"/>
    <n v="0.246"/>
    <n v="0.2"/>
    <n v="12.83"/>
    <n v="61.399000000000001"/>
    <n v="74.228999999999999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4.228999999999999"/>
    <n v="7.4229000000000003E-2"/>
    <m/>
    <n v="2.0500000000000001E-2"/>
    <n v="1.6666666666666666E-2"/>
    <n v="9.7000000000000003E-2"/>
    <n v="0"/>
    <n v="26"/>
    <s v="BASE DE DATOS"/>
  </r>
  <r>
    <s v="19"/>
    <x v="10"/>
    <s v="EOLMAR"/>
    <s v="19276511"/>
    <s v="19276511"/>
    <s v="HI"/>
    <s v="Circuito 1"/>
    <s v="S"/>
    <n v="12.6"/>
    <n v="12.6"/>
    <n v="938.66200000000003"/>
    <n v="3195.8510000000001"/>
    <n v="4134.5129999999999"/>
    <n v="0"/>
    <n v="720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134.5129999999999"/>
    <n v="4.1345130000000001"/>
    <m/>
    <n v="1.05"/>
    <n v="1.05"/>
    <n v="32.122999999999998"/>
    <n v="0"/>
    <n v="68"/>
    <s v="BASE DE DATOS"/>
  </r>
  <r>
    <s v="19"/>
    <x v="10"/>
    <s v="EOLMAR"/>
    <s v="19276511"/>
    <s v="19276511"/>
    <s v="HI"/>
    <s v="Circuito 2"/>
    <s v="S"/>
    <n v="9.4499999999999993"/>
    <n v="9.4499999999999993"/>
    <n v="683.11199999999997"/>
    <n v="2325.7840000000001"/>
    <n v="3008.8960000000002"/>
    <n v="0"/>
    <n v="720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008.8960000000002"/>
    <n v="3.008896"/>
    <m/>
    <n v="0.78749999999999998"/>
    <n v="0.78749999999999998"/>
    <n v="32.122999999999998"/>
    <n v="0"/>
    <n v="68"/>
    <s v="BASE DE DATOS"/>
  </r>
  <r>
    <s v="19"/>
    <x v="10"/>
    <s v="EOLMAR"/>
    <s v="19276511"/>
    <s v="19276511"/>
    <s v="HI"/>
    <s v="Circuito 3"/>
    <s v="S"/>
    <n v="10.050000000000001"/>
    <n v="10.050000000000001"/>
    <n v="875.12699999999995"/>
    <n v="2979.5329999999999"/>
    <n v="3854.66"/>
    <n v="0"/>
    <n v="720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854.66"/>
    <n v="3.85466"/>
    <m/>
    <n v="0.83750000000000002"/>
    <n v="0.83750000000000002"/>
    <n v="32.122999999999998"/>
    <n v="0"/>
    <n v="68"/>
    <s v="BASE DE DATOS"/>
  </r>
  <r>
    <s v="19"/>
    <x v="10"/>
    <s v="EOTHER"/>
    <s v="17337013"/>
    <s v="17337013"/>
    <s v="HI"/>
    <s v="Circuito 1"/>
    <s v="S"/>
    <n v="14.05"/>
    <n v="14.05"/>
    <n v="1025.6469999999999"/>
    <n v="3367.81"/>
    <n v="4393.4570000000003"/>
    <n v="0"/>
    <n v="720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393.4570000000003"/>
    <n v="4.3934570000000006"/>
    <m/>
    <n v="1.1708333333333334"/>
    <n v="1.1708333333333334"/>
    <n v="94.807000000000002"/>
    <n v="0"/>
    <n v="69"/>
    <s v="BASE DE DATOS"/>
  </r>
  <r>
    <s v="19"/>
    <x v="10"/>
    <s v="EOTHER"/>
    <s v="17337013"/>
    <s v="17337013"/>
    <s v="HI"/>
    <s v="Circuito 2"/>
    <s v="S"/>
    <n v="15.75"/>
    <n v="15.75"/>
    <n v="1365.6310000000001"/>
    <n v="4484.183"/>
    <n v="5849.8140000000003"/>
    <n v="0"/>
    <n v="720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849.8140000000003"/>
    <n v="5.8498140000000003"/>
    <m/>
    <n v="1.3125"/>
    <n v="1.3125"/>
    <n v="94.807000000000002"/>
    <n v="0"/>
    <n v="69"/>
    <s v="BASE DE DATOS"/>
  </r>
  <r>
    <s v="19"/>
    <x v="10"/>
    <s v="EOTHER"/>
    <s v="17337013"/>
    <s v="17337013"/>
    <s v="HI"/>
    <s v="Circuito 3"/>
    <s v="S"/>
    <n v="14.05"/>
    <n v="14.05"/>
    <n v="1089.8689999999999"/>
    <n v="3578.6930000000002"/>
    <n v="4668.5619999999999"/>
    <n v="0"/>
    <n v="720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668.5619999999999"/>
    <n v="4.6685619999999997"/>
    <m/>
    <n v="1.1708333333333334"/>
    <n v="1.1708333333333334"/>
    <n v="94.807000000000002"/>
    <n v="0"/>
    <n v="69"/>
    <s v="BASE DE DATOS"/>
  </r>
  <r>
    <s v="19"/>
    <x v="10"/>
    <s v="EOTHER"/>
    <s v="17337013"/>
    <s v="17337013"/>
    <s v="HI"/>
    <s v="Circuito 4"/>
    <s v="S"/>
    <n v="12.35"/>
    <n v="12.35"/>
    <n v="1039.1559999999999"/>
    <n v="3412.1680000000001"/>
    <n v="4451.3239999999996"/>
    <n v="0"/>
    <n v="720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451.3239999999996"/>
    <n v="4.4513239999999996"/>
    <m/>
    <n v="1.0291666666666666"/>
    <n v="1.0291666666666666"/>
    <n v="94.807000000000002"/>
    <n v="9.0949470177292824E-13"/>
    <n v="69"/>
    <s v="BASE DE DATOS"/>
  </r>
  <r>
    <s v="19"/>
    <x v="10"/>
    <s v="EOTHER"/>
    <s v="17337013"/>
    <s v="17337013"/>
    <s v="HI"/>
    <s v="Circuito 5"/>
    <s v="S"/>
    <n v="15.75"/>
    <n v="15.75"/>
    <n v="1267.856"/>
    <n v="4163.1279999999997"/>
    <n v="5430.9840000000004"/>
    <n v="0"/>
    <n v="720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430.9840000000004"/>
    <n v="5.4309840000000005"/>
    <m/>
    <n v="1.3125"/>
    <n v="1.3125"/>
    <n v="94.807000000000002"/>
    <n v="-9.0949470177292824E-13"/>
    <n v="69"/>
    <s v="BASE DE DATOS"/>
  </r>
  <r>
    <s v="19"/>
    <x v="10"/>
    <s v="EOTHER"/>
    <s v="17337013"/>
    <s v="17337013"/>
    <s v="HI"/>
    <s v="Circuito 6"/>
    <s v="S"/>
    <n v="15.75"/>
    <n v="15.75"/>
    <n v="1267.9760000000001"/>
    <n v="4163.5240000000003"/>
    <n v="5431.5"/>
    <n v="0"/>
    <n v="720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431.5"/>
    <n v="5.4314999999999998"/>
    <m/>
    <n v="1.3125"/>
    <n v="1.3125"/>
    <n v="94.807000000000002"/>
    <n v="0"/>
    <n v="69"/>
    <s v="BASE DE DATOS"/>
  </r>
  <r>
    <s v="19"/>
    <x v="10"/>
    <s v="EOTHER"/>
    <s v="17337013"/>
    <s v="17337013"/>
    <s v="HI"/>
    <s v="Circuito 7"/>
    <s v="S"/>
    <n v="9.4499999999999993"/>
    <n v="9.4499999999999993"/>
    <n v="600.00199999999995"/>
    <n v="1970.165"/>
    <n v="2570.1669999999999"/>
    <n v="0"/>
    <n v="720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2570.1669999999999"/>
    <n v="2.5701670000000001"/>
    <m/>
    <n v="0.78749999999999998"/>
    <n v="0.78749999999999998"/>
    <n v="94.807000000000002"/>
    <n v="0"/>
    <n v="69"/>
    <s v="BASE DE DATOS"/>
  </r>
  <r>
    <s v="19"/>
    <x v="10"/>
    <s v="HUANCH"/>
    <s v="11076797"/>
    <s v="11076797"/>
    <s v="HI"/>
    <s v="Grupo 1"/>
    <s v="S"/>
    <n v="10"/>
    <n v="9.7620000000000005"/>
    <n v="1109.079"/>
    <n v="5545.3969999999999"/>
    <n v="6654.4759999999997"/>
    <n v="0"/>
    <n v="717.95"/>
    <n v="2.0499999999999998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654.4759999999997"/>
    <n v="6.6544759999999998"/>
    <m/>
    <n v="0.83333333333333337"/>
    <n v="0.8135"/>
    <n v="19.82"/>
    <n v="0"/>
    <n v="58"/>
    <s v="BASE DE DATOS"/>
  </r>
  <r>
    <s v="19"/>
    <x v="10"/>
    <s v="HUANCH"/>
    <s v="11076797"/>
    <s v="11076797"/>
    <s v="HI"/>
    <s v="Grupo 2"/>
    <s v="S"/>
    <n v="10"/>
    <n v="9.8689999999999998"/>
    <n v="1113.1379999999999"/>
    <n v="5565.692"/>
    <n v="6678.83"/>
    <n v="0"/>
    <n v="717.25"/>
    <n v="2.75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678.83"/>
    <n v="6.6788299999999996"/>
    <m/>
    <n v="0.83333333333333337"/>
    <n v="0.82241666666666668"/>
    <n v="19.82"/>
    <n v="0"/>
    <n v="58"/>
    <s v="BASE DE DATOS"/>
  </r>
  <r>
    <s v="19"/>
    <x v="10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10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10"/>
    <s v="CHTING"/>
    <s v="18169608"/>
    <s v="18169608"/>
    <s v="HI"/>
    <s v="Allis Charner 1-4"/>
    <s v="S"/>
    <n v="1.65"/>
    <n v="1.2"/>
    <n v="159.251"/>
    <n v="567.947"/>
    <n v="727.19799999999998"/>
    <n v="29.26"/>
    <n v="678.48"/>
    <n v="12.16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727.19799999999998"/>
    <n v="0.72719800000000001"/>
    <m/>
    <n v="0.13749999999999998"/>
    <n v="9.9999999999999992E-2"/>
    <n v="1.0980000000000001"/>
    <n v="0"/>
    <n v="14"/>
    <s v="BASE DE DATOS"/>
  </r>
  <r>
    <s v="19"/>
    <x v="10"/>
    <s v="HUAPOW"/>
    <s v="18340013"/>
    <s v="18340013"/>
    <s v="HI"/>
    <s v="UG1"/>
    <s v="S"/>
    <n v="9.6"/>
    <n v="9.23"/>
    <n v="1268.8910000000001"/>
    <n v="4809.5429999999997"/>
    <n v="6078.4340000000002"/>
    <n v="8.75"/>
    <n v="656.25"/>
    <n v="55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078.4340000000002"/>
    <n v="6.0784340000000006"/>
    <m/>
    <n v="0.79999999999999993"/>
    <n v="0.76916666666666667"/>
    <n v="19.3"/>
    <n v="-9.0949470177292824E-13"/>
    <n v="60"/>
    <s v="BASE DE DATOS"/>
  </r>
  <r>
    <s v="19"/>
    <x v="10"/>
    <s v="HUAPOW"/>
    <s v="18340013"/>
    <s v="18340013"/>
    <s v="HI"/>
    <s v="UG2"/>
    <s v="S"/>
    <n v="9.6"/>
    <n v="9.1999999999999993"/>
    <n v="1285.749"/>
    <n v="4808.2380000000003"/>
    <n v="6093.9870000000001"/>
    <n v="2.75"/>
    <n v="662.25"/>
    <n v="55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093.9870000000001"/>
    <n v="6.0939870000000003"/>
    <m/>
    <n v="0.79999999999999993"/>
    <n v="0.76666666666666661"/>
    <n v="19.3"/>
    <n v="0"/>
    <n v="60"/>
    <s v="BASE DE DATOS"/>
  </r>
  <r>
    <s v="19"/>
    <x v="10"/>
    <s v="RIODOB"/>
    <s v="18157208"/>
    <s v="18157208"/>
    <s v="HI"/>
    <s v="G1"/>
    <s v="S"/>
    <n v="10"/>
    <n v="9.5299999999999994"/>
    <n v="1435.809"/>
    <n v="4143.7290000000003"/>
    <n v="5579.5379999999996"/>
    <n v="0"/>
    <n v="719.24"/>
    <n v="0.76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5579.5379999999996"/>
    <n v="5.5795379999999994"/>
    <m/>
    <n v="0.83333333333333337"/>
    <n v="0.79416666666666658"/>
    <n v="19.678000000000001"/>
    <n v="9.0949470177292824E-13"/>
    <n v="42"/>
    <s v="BASE DE DATOS"/>
  </r>
  <r>
    <s v="19"/>
    <x v="10"/>
    <s v="RIODOB"/>
    <s v="18157208"/>
    <s v="18157208"/>
    <s v="HI"/>
    <s v="G2"/>
    <s v="S"/>
    <n v="10"/>
    <n v="9.66"/>
    <n v="1404.1120000000001"/>
    <n v="4069.4110000000001"/>
    <n v="5473.5230000000001"/>
    <n v="0"/>
    <n v="719.23"/>
    <n v="0.77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5473.5230000000001"/>
    <n v="5.4735230000000001"/>
    <m/>
    <n v="0.83333333333333337"/>
    <n v="0.80500000000000005"/>
    <n v="19.678000000000001"/>
    <n v="0"/>
    <n v="42"/>
    <s v="BASE DE DATOS"/>
  </r>
  <r>
    <s v="19"/>
    <x v="10"/>
    <s v="KALLPA"/>
    <s v="14331913"/>
    <s v="14331913"/>
    <s v="HI"/>
    <s v="G-1"/>
    <s v="S"/>
    <n v="181.82900000000001"/>
    <n v="181.82900000000001"/>
    <n v="20336.25"/>
    <n v="89328.479000000007"/>
    <n v="109664.72900000001"/>
    <n v="0"/>
    <n v="671.77"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09664.72900000001"/>
    <n v="109.66472900000001"/>
    <m/>
    <n v="14.273333333333333"/>
    <n v="15.152416666666667"/>
    <n v="535"/>
    <n v="0"/>
    <n v="63"/>
    <s v="BASE DE DATOS"/>
  </r>
  <r>
    <s v="19"/>
    <x v="10"/>
    <s v="KALLPA"/>
    <s v="14331913"/>
    <s v="14331913"/>
    <s v="HI"/>
    <s v="G-2"/>
    <s v="S"/>
    <n v="181.70500000000001"/>
    <n v="181.70500000000001"/>
    <n v="5289.7669999999998"/>
    <n v="23642.821"/>
    <n v="28932.588"/>
    <n v="0"/>
    <n v="158.03"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28932.588"/>
    <n v="28.932587999999999"/>
    <m/>
    <n v="14.273333333333333"/>
    <n v="15.142083333333334"/>
    <n v="535"/>
    <n v="0"/>
    <n v="63"/>
    <s v="BASE DE DATOS"/>
  </r>
  <r>
    <s v="19"/>
    <x v="10"/>
    <s v="KALLPA"/>
    <s v="14331913"/>
    <s v="14331913"/>
    <s v="HI"/>
    <s v="G-3"/>
    <s v="S"/>
    <n v="181.55600000000001"/>
    <n v="181.55600000000001"/>
    <n v="15177.739"/>
    <n v="68888.100000000006"/>
    <n v="84065.839000000007"/>
    <n v="0"/>
    <n v="539.97"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4065.839000000007"/>
    <n v="84.065839000000011"/>
    <m/>
    <n v="14.273333333333333"/>
    <n v="15.129666666666667"/>
    <n v="535"/>
    <n v="0"/>
    <n v="63"/>
    <s v="BASE DE DATOS"/>
  </r>
  <r>
    <s v="19"/>
    <x v="10"/>
    <s v="KALLPA"/>
    <s v="14331913"/>
    <s v="14331913"/>
    <s v="HI"/>
    <s v="G-4"/>
    <s v="S"/>
    <n v="10.427"/>
    <n v="10.427"/>
    <n v="865.64099999999996"/>
    <n v="3846.6959999999999"/>
    <n v="4712.3370000000004"/>
    <n v="0"/>
    <n v="716.07"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4712.3370000000004"/>
    <n v="4.7123370000000007"/>
    <m/>
    <n v="0.89666666666666661"/>
    <n v="0.86891666666666667"/>
    <n v="535"/>
    <n v="-9.0949470177292824E-13"/>
    <n v="63"/>
    <s v="BASE DE DATOS"/>
  </r>
  <r>
    <s v="19"/>
    <x v="0"/>
    <s v="CELEPS"/>
    <s v="11091298"/>
    <s v="11091298"/>
    <s v="HI"/>
    <s v="PELTON 1"/>
    <s v="S"/>
    <n v="110"/>
    <n v="110"/>
    <n v="11841.607"/>
    <n v="44061.364000000001"/>
    <n v="55902.970999999998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55902.970999999998"/>
    <n v="55.902971000000001"/>
    <m/>
    <n v="9.1666666666666661"/>
    <n v="9.1666666666666661"/>
    <n v="223.99700000000001"/>
    <n v="7.2759576141834259E-12"/>
    <n v="13"/>
    <s v="BASE DE DATOS"/>
  </r>
  <r>
    <s v="19"/>
    <x v="0"/>
    <s v="CELEPS"/>
    <s v="11091298"/>
    <s v="11091298"/>
    <s v="HI"/>
    <s v="PELTON 2"/>
    <s v="S"/>
    <n v="110"/>
    <n v="110"/>
    <n v="10887.083000000001"/>
    <n v="37810.248"/>
    <n v="48697.330999999998"/>
    <n v="0"/>
    <n v="717.48"/>
    <n v="2.52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48697.330999999998"/>
    <n v="48.697330999999998"/>
    <m/>
    <n v="9.1666666666666661"/>
    <n v="9.1666666666666661"/>
    <n v="223.99700000000001"/>
    <n v="0"/>
    <n v="13"/>
    <s v="BASE DE DATOS"/>
  </r>
  <r>
    <s v="19"/>
    <x v="1"/>
    <s v="CELEPS"/>
    <s v="11091298"/>
    <s v="11091298"/>
    <s v="HI"/>
    <s v="PELTON 1"/>
    <s v="S"/>
    <n v="110"/>
    <n v="110"/>
    <n v="12761.769"/>
    <n v="55859.688999999998"/>
    <n v="68621.457999999999"/>
    <n v="14.45"/>
    <n v="705.55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68621.457999999999"/>
    <n v="68.621458000000004"/>
    <m/>
    <n v="9.1666666666666661"/>
    <n v="9.1666666666666661"/>
    <n v="223.99700000000001"/>
    <n v="0"/>
    <n v="13"/>
    <s v="BASE DE DATOS"/>
  </r>
  <r>
    <s v="19"/>
    <x v="1"/>
    <s v="CELEPS"/>
    <s v="11091298"/>
    <s v="11091298"/>
    <s v="HI"/>
    <s v="PELTON 2"/>
    <s v="S"/>
    <n v="110"/>
    <n v="110"/>
    <n v="12543.442999999999"/>
    <n v="55883.788"/>
    <n v="68427.231"/>
    <n v="20.07"/>
    <n v="699.93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68427.231"/>
    <n v="68.427231000000006"/>
    <m/>
    <n v="9.1666666666666661"/>
    <n v="9.1666666666666661"/>
    <n v="223.99700000000001"/>
    <n v="0"/>
    <n v="13"/>
    <s v="BASE DE DATOS"/>
  </r>
  <r>
    <s v="19"/>
    <x v="2"/>
    <s v="CELEPS"/>
    <s v="11091298"/>
    <s v="11091298"/>
    <s v="HI"/>
    <s v="PELTON 1"/>
    <s v="S"/>
    <n v="110"/>
    <n v="110"/>
    <n v="13600.573"/>
    <n v="64387.995999999999"/>
    <n v="77988.569000000003"/>
    <n v="13.87"/>
    <n v="706.13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77988.569000000003"/>
    <n v="77.988568999999998"/>
    <m/>
    <n v="9.1666666666666661"/>
    <n v="9.1666666666666661"/>
    <n v="223.99700000000001"/>
    <n v="0"/>
    <n v="13"/>
    <s v="BASE DE DATOS"/>
  </r>
  <r>
    <s v="19"/>
    <x v="2"/>
    <s v="CELEPS"/>
    <s v="11091298"/>
    <s v="11091298"/>
    <s v="HI"/>
    <s v="PELTON 2"/>
    <s v="S"/>
    <n v="110"/>
    <n v="110"/>
    <n v="13130.953"/>
    <n v="60291.934000000001"/>
    <n v="73422.887000000002"/>
    <n v="13.9"/>
    <n v="702.1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73422.887000000002"/>
    <n v="73.422887000000003"/>
    <m/>
    <n v="9.1666666666666661"/>
    <n v="9.1666666666666661"/>
    <n v="223.99700000000001"/>
    <n v="0"/>
    <n v="13"/>
    <s v="BASE DE DATOS"/>
  </r>
  <r>
    <s v="19"/>
    <x v="3"/>
    <s v="CELEPS"/>
    <s v="11091298"/>
    <s v="11091298"/>
    <s v="HI"/>
    <s v="PELTON 1"/>
    <s v="S"/>
    <n v="110"/>
    <n v="110"/>
    <n v="12652.831"/>
    <n v="62621.915000000001"/>
    <n v="75274.745999999999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75274.745999999999"/>
    <n v="75.274745999999993"/>
    <m/>
    <n v="9.1666666666666661"/>
    <n v="9.1666666666666661"/>
    <n v="223.99700000000001"/>
    <n v="0"/>
    <n v="13"/>
    <s v="BASE DE DATOS"/>
  </r>
  <r>
    <s v="19"/>
    <x v="3"/>
    <s v="CELEPS"/>
    <s v="11091298"/>
    <s v="11091298"/>
    <s v="HI"/>
    <s v="PELTON 2"/>
    <s v="S"/>
    <n v="110"/>
    <n v="110"/>
    <n v="12589.076999999999"/>
    <n v="63018.231"/>
    <n v="75607.308000000005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75607.308000000005"/>
    <n v="75.607308000000003"/>
    <m/>
    <n v="9.1666666666666661"/>
    <n v="9.1666666666666661"/>
    <n v="223.99700000000001"/>
    <n v="0"/>
    <n v="13"/>
    <s v="BASE DE DATOS"/>
  </r>
  <r>
    <s v="19"/>
    <x v="4"/>
    <s v="CELEPS"/>
    <s v="11091298"/>
    <s v="11091298"/>
    <s v="HI"/>
    <s v="PELTON 1"/>
    <s v="S"/>
    <n v="110"/>
    <n v="110"/>
    <n v="13006.317999999999"/>
    <n v="49760.802000000003"/>
    <n v="62767.12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62767.12"/>
    <n v="62.767120000000006"/>
    <m/>
    <n v="9.1666666666666661"/>
    <n v="9.1666666666666661"/>
    <n v="223.99700000000001"/>
    <n v="0"/>
    <n v="13"/>
    <s v="BASE DE DATOS"/>
  </r>
  <r>
    <s v="19"/>
    <x v="4"/>
    <s v="CELEPS"/>
    <s v="11091298"/>
    <s v="11091298"/>
    <s v="HI"/>
    <s v="PELTON 2"/>
    <s v="S"/>
    <n v="110"/>
    <n v="110"/>
    <n v="12550.147000000001"/>
    <n v="49127.58"/>
    <n v="61677.726999999999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61677.726999999999"/>
    <n v="61.677726999999997"/>
    <m/>
    <n v="9.1666666666666661"/>
    <n v="9.1666666666666661"/>
    <n v="223.99700000000001"/>
    <n v="0"/>
    <n v="13"/>
    <s v="BASE DE DATOS"/>
  </r>
  <r>
    <s v="19"/>
    <x v="5"/>
    <s v="CELEPS"/>
    <s v="11091298"/>
    <s v="11091298"/>
    <s v="HI"/>
    <s v="PELTON 1"/>
    <s v="S"/>
    <n v="110"/>
    <n v="110"/>
    <n v="9605.0650000000005"/>
    <n v="25300.92"/>
    <n v="34905.985000000001"/>
    <n v="85.13"/>
    <n v="634.87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34905.985000000001"/>
    <n v="34.905985000000001"/>
    <m/>
    <n v="9.1666666666666661"/>
    <n v="9.1666666666666661"/>
    <n v="223.99700000000001"/>
    <n v="0"/>
    <n v="13"/>
    <s v="BASE DE DATOS"/>
  </r>
  <r>
    <s v="19"/>
    <x v="5"/>
    <s v="CELEPS"/>
    <s v="11091298"/>
    <s v="11091298"/>
    <s v="HI"/>
    <s v="PELTON 2"/>
    <s v="S"/>
    <n v="110"/>
    <n v="110"/>
    <n v="9657.7440000000006"/>
    <n v="26050.21"/>
    <n v="35707.953999999998"/>
    <n v="84.72"/>
    <n v="635.28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35707.953999999998"/>
    <n v="35.707954000000001"/>
    <m/>
    <n v="9.1666666666666661"/>
    <n v="9.1666666666666661"/>
    <n v="223.99700000000001"/>
    <n v="0"/>
    <n v="13"/>
    <s v="BASE DE DATOS"/>
  </r>
  <r>
    <s v="19"/>
    <x v="6"/>
    <s v="CELEPS"/>
    <s v="11091298"/>
    <s v="11091298"/>
    <s v="HI"/>
    <s v="PELTON 1"/>
    <s v="S"/>
    <n v="110"/>
    <n v="110"/>
    <n v="8834.4950000000008"/>
    <n v="20823.406999999999"/>
    <n v="29657.901999999998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29657.901999999998"/>
    <n v="29.657902"/>
    <m/>
    <n v="9.1666666666666661"/>
    <n v="9.1666666666666661"/>
    <n v="223.99700000000001"/>
    <n v="3.637978807091713E-12"/>
    <n v="13"/>
    <s v="BASE DE DATOS"/>
  </r>
  <r>
    <s v="19"/>
    <x v="6"/>
    <s v="CELEPS"/>
    <s v="11091298"/>
    <s v="11091298"/>
    <s v="HI"/>
    <s v="PELTON 2"/>
    <s v="S"/>
    <n v="110"/>
    <n v="110"/>
    <n v="9666.0650000000005"/>
    <n v="17620.636999999999"/>
    <n v="27286.702000000001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27286.702000000001"/>
    <n v="27.286702000000002"/>
    <m/>
    <n v="9.1666666666666661"/>
    <n v="9.1666666666666661"/>
    <n v="223.99700000000001"/>
    <n v="-3.637978807091713E-12"/>
    <n v="13"/>
    <s v="BASE DE DATOS"/>
  </r>
  <r>
    <s v="19"/>
    <x v="7"/>
    <s v="CELEPS"/>
    <s v="11091298"/>
    <s v="11091298"/>
    <s v="HI"/>
    <s v="PELTON 1"/>
    <s v="S"/>
    <n v="110"/>
    <n v="110"/>
    <n v="8183.0680000000002"/>
    <n v="19836.071"/>
    <n v="28019.138999999999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28019.138999999999"/>
    <n v="28.019138999999999"/>
    <m/>
    <n v="9.1666666666666661"/>
    <n v="9.1666666666666661"/>
    <n v="223.99700000000001"/>
    <n v="0"/>
    <n v="13"/>
    <s v="BASE DE DATOS"/>
  </r>
  <r>
    <s v="19"/>
    <x v="7"/>
    <s v="CELEPS"/>
    <s v="11091298"/>
    <s v="11091298"/>
    <s v="HI"/>
    <s v="PELTON 2"/>
    <s v="S"/>
    <n v="110"/>
    <n v="110"/>
    <n v="8254.7060000000001"/>
    <n v="17120.465"/>
    <n v="25375.170999999998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25375.170999999998"/>
    <n v="25.375170999999998"/>
    <m/>
    <n v="9.1666666666666661"/>
    <n v="9.1666666666666661"/>
    <n v="223.99700000000001"/>
    <n v="3.637978807091713E-12"/>
    <n v="13"/>
    <s v="BASE DE DATOS"/>
  </r>
  <r>
    <s v="19"/>
    <x v="8"/>
    <s v="CELEPS"/>
    <s v="11091298"/>
    <s v="11091298"/>
    <s v="HI"/>
    <s v="PELTON 1"/>
    <s v="S"/>
    <n v="110"/>
    <n v="110"/>
    <n v="8228.1309999999994"/>
    <n v="17965.776999999998"/>
    <n v="26193.907999999999"/>
    <n v="22.35"/>
    <n v="697.65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26193.907999999999"/>
    <n v="26.193908"/>
    <m/>
    <n v="9.1666666666666661"/>
    <n v="9.1666666666666661"/>
    <n v="223.99700000000001"/>
    <n v="-3.637978807091713E-12"/>
    <n v="13"/>
    <s v="BASE DE DATOS"/>
  </r>
  <r>
    <s v="19"/>
    <x v="8"/>
    <s v="CELEPS"/>
    <s v="11091298"/>
    <s v="11091298"/>
    <s v="HI"/>
    <s v="PELTON 2"/>
    <s v="S"/>
    <n v="110"/>
    <n v="110"/>
    <n v="9882.4220000000005"/>
    <n v="21275.835999999999"/>
    <n v="31158.258000000002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31158.258000000002"/>
    <n v="31.158258"/>
    <m/>
    <n v="9.1666666666666661"/>
    <n v="9.1666666666666661"/>
    <n v="223.99700000000001"/>
    <n v="0"/>
    <n v="13"/>
    <s v="BASE DE DATOS"/>
  </r>
  <r>
    <s v="19"/>
    <x v="9"/>
    <s v="CELEPS"/>
    <s v="11091298"/>
    <s v="11091298"/>
    <s v="HI"/>
    <s v="PELTON 1"/>
    <s v="S"/>
    <n v="110"/>
    <n v="110"/>
    <n v="8841.0020000000004"/>
    <n v="21971.272000000001"/>
    <n v="30812.274000000001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30812.274000000001"/>
    <n v="30.812274000000002"/>
    <m/>
    <n v="9.1666666666666661"/>
    <n v="9.1666666666666661"/>
    <n v="223.99700000000001"/>
    <n v="0"/>
    <n v="13"/>
    <s v="BASE DE DATOS"/>
  </r>
  <r>
    <s v="19"/>
    <x v="9"/>
    <s v="CELEPS"/>
    <s v="11091298"/>
    <s v="11091298"/>
    <s v="HI"/>
    <s v="PELTON 2"/>
    <s v="S"/>
    <n v="110"/>
    <n v="110"/>
    <n v="8922.7150000000001"/>
    <n v="19529.53"/>
    <n v="28452.244999999999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28452.244999999999"/>
    <n v="28.452244999999998"/>
    <m/>
    <n v="9.1666666666666661"/>
    <n v="9.1666666666666661"/>
    <n v="223.99700000000001"/>
    <n v="0"/>
    <n v="13"/>
    <s v="BASE DE DATOS"/>
  </r>
  <r>
    <s v="19"/>
    <x v="10"/>
    <s v="CELEPS"/>
    <s v="11091298"/>
    <s v="11091298"/>
    <s v="HI"/>
    <s v="PELTON 1"/>
    <s v="S"/>
    <n v="110"/>
    <n v="110"/>
    <n v="8532.31"/>
    <n v="26146.489000000001"/>
    <n v="34678.798999999999"/>
    <n v="72.5"/>
    <n v="647.5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34678.798999999999"/>
    <n v="34.678798999999998"/>
    <m/>
    <n v="9.1666666666666661"/>
    <n v="9.1666666666666661"/>
    <n v="223.99700000000001"/>
    <n v="0"/>
    <n v="13"/>
    <s v="BASE DE DATOS"/>
  </r>
  <r>
    <s v="19"/>
    <x v="10"/>
    <s v="CELEPS"/>
    <s v="11091298"/>
    <s v="11091298"/>
    <s v="HI"/>
    <s v="PELTON 2"/>
    <s v="S"/>
    <n v="110"/>
    <n v="110"/>
    <n v="9440.3559999999998"/>
    <n v="24313.789000000001"/>
    <n v="33754.144999999997"/>
    <n v="95.93"/>
    <n v="624.07000000000005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33754.144999999997"/>
    <n v="33.754144999999994"/>
    <m/>
    <n v="9.1666666666666661"/>
    <n v="9.1666666666666661"/>
    <n v="223.99700000000001"/>
    <n v="7.2759576141834259E-12"/>
    <n v="13"/>
    <s v="BASE DE DATOS"/>
  </r>
  <r>
    <s v="19"/>
    <x v="10"/>
    <s v="ELSE"/>
    <s v="33006600"/>
    <s v="33006600"/>
    <s v="HI"/>
    <s v="Grupo 1"/>
    <s v="S"/>
    <n v="0.16"/>
    <n v="0.14000000000000001"/>
    <n v="15.057"/>
    <n v="57.216999999999999"/>
    <n v="72.274000000000001"/>
    <n v="0"/>
    <n v="554"/>
    <n v="166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72.274000000000001"/>
    <n v="7.2274000000000005E-2"/>
    <m/>
    <n v="1.3333333333333334E-2"/>
    <n v="1.1666666666666667E-2"/>
    <n v="0.63100000000000001"/>
    <n v="0"/>
    <n v="22"/>
    <s v="BASE DE DATOS"/>
  </r>
  <r>
    <s v="19"/>
    <x v="10"/>
    <s v="ELSE"/>
    <s v="33006600"/>
    <s v="33006600"/>
    <s v="HI"/>
    <s v="Grupo 2"/>
    <s v="S"/>
    <n v="0.42"/>
    <n v="0.41"/>
    <n v="56.018000000000001"/>
    <n v="212.86799999999999"/>
    <n v="268.88600000000002"/>
    <n v="2.0099999999999998"/>
    <n v="700.26"/>
    <n v="17.73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68.88600000000002"/>
    <n v="0.26888600000000001"/>
    <m/>
    <n v="3.4999999999999996E-2"/>
    <n v="3.4166666666666665E-2"/>
    <n v="0.63100000000000001"/>
    <n v="-5.6843418860808015E-14"/>
    <n v="22"/>
    <s v="BASE DE DATOS"/>
  </r>
  <r>
    <s v="19"/>
    <x v="10"/>
    <s v="ELSE"/>
    <s v="33007600"/>
    <s v="33007600"/>
    <s v="HI"/>
    <s v="Grupo 1"/>
    <s v="S"/>
    <n v="0.97"/>
    <n v="0.95"/>
    <n v="127.77200000000001"/>
    <n v="485.53399999999999"/>
    <n v="613.30600000000004"/>
    <n v="1"/>
    <n v="719"/>
    <n v="0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13.30600000000004"/>
    <n v="0.61330600000000002"/>
    <m/>
    <n v="8.0833333333333326E-2"/>
    <n v="7.9166666666666663E-2"/>
    <n v="1.92"/>
    <n v="0"/>
    <n v="22"/>
    <s v="BASE DE DATOS"/>
  </r>
  <r>
    <s v="19"/>
    <x v="10"/>
    <s v="ELSE"/>
    <s v="33007600"/>
    <s v="33007600"/>
    <s v="HI"/>
    <s v="Grupo 2"/>
    <s v="S"/>
    <n v="0.97"/>
    <n v="0.95"/>
    <n v="133.80799999999999"/>
    <n v="508.471"/>
    <n v="642.279"/>
    <n v="0"/>
    <n v="674.5"/>
    <n v="45.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42.279"/>
    <n v="0.64227900000000004"/>
    <m/>
    <n v="8.0833333333333326E-2"/>
    <n v="7.9166666666666663E-2"/>
    <n v="1.92"/>
    <n v="0"/>
    <n v="22"/>
    <s v="BASE DE DATOS"/>
  </r>
  <r>
    <s v="19"/>
    <x v="10"/>
    <s v="ELSE"/>
    <s v="33008600"/>
    <s v="33008600"/>
    <s v="HI"/>
    <s v="Grupo 1"/>
    <s v="S"/>
    <n v="0.59"/>
    <n v="0.55000000000000004"/>
    <n v="77.152000000000001"/>
    <n v="293.17899999999997"/>
    <n v="370.33100000000002"/>
    <n v="2.2999999999999998"/>
    <n v="713.25"/>
    <n v="4.4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70.33100000000002"/>
    <n v="0.37033100000000002"/>
    <m/>
    <n v="4.9166666666666664E-2"/>
    <n v="4.5833333333333337E-2"/>
    <n v="1.5549999999999999"/>
    <n v="-5.6843418860808015E-14"/>
    <n v="22"/>
    <s v="BASE DE DATOS"/>
  </r>
  <r>
    <s v="19"/>
    <x v="10"/>
    <s v="ELSE"/>
    <s v="33008600"/>
    <s v="33008600"/>
    <s v="HI"/>
    <s v="Grupo 2"/>
    <s v="S"/>
    <n v="0.59"/>
    <n v="0.52"/>
    <n v="78.671999999999997"/>
    <n v="298.95400000000001"/>
    <n v="377.62599999999998"/>
    <n v="2"/>
    <n v="718"/>
    <n v="0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77.62599999999998"/>
    <n v="0.37762599999999996"/>
    <m/>
    <n v="4.9166666666666664E-2"/>
    <n v="4.3333333333333335E-2"/>
    <n v="1.5549999999999999"/>
    <n v="0"/>
    <n v="22"/>
    <s v="BASE DE DATOS"/>
  </r>
  <r>
    <s v="19"/>
    <x v="10"/>
    <s v="ELSE"/>
    <s v="33008600"/>
    <s v="33008600"/>
    <s v="HI"/>
    <s v="Grupo 3"/>
    <s v="S"/>
    <n v="0.44"/>
    <n v="0.4"/>
    <n v="53.140999999999998"/>
    <n v="201.93600000000001"/>
    <n v="255.077"/>
    <n v="15.38"/>
    <n v="699.25"/>
    <n v="5.37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255.077"/>
    <n v="0.255077"/>
    <m/>
    <n v="3.6666666666666667E-2"/>
    <n v="3.3333333333333333E-2"/>
    <n v="1.5549999999999999"/>
    <n v="0"/>
    <n v="22"/>
    <s v="BASE DE DATOS"/>
  </r>
  <r>
    <s v="19"/>
    <x v="10"/>
    <s v="ELSE"/>
    <s v="33009600"/>
    <s v="33009600"/>
    <s v="HI"/>
    <s v="Francis I"/>
    <s v="S"/>
    <n v="0.2"/>
    <n v="0.2"/>
    <n v="26.826000000000001"/>
    <n v="101.938"/>
    <n v="128.76400000000001"/>
    <n v="1.42"/>
    <n v="705.5"/>
    <n v="13.08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8.76400000000001"/>
    <n v="0.12876400000000002"/>
    <m/>
    <n v="1.6666666666666666E-2"/>
    <n v="1.6666666666666666E-2"/>
    <n v="0.38200000000000001"/>
    <n v="0"/>
    <n v="22"/>
    <s v="BASE DE DATOS"/>
  </r>
  <r>
    <s v="19"/>
    <x v="10"/>
    <s v="ELSE"/>
    <s v="33009600"/>
    <s v="33009600"/>
    <s v="HI"/>
    <s v="Francis II"/>
    <s v="S"/>
    <n v="0.2"/>
    <n v="0.2"/>
    <n v="26.75"/>
    <n v="101.649"/>
    <n v="128.399"/>
    <n v="1.42"/>
    <n v="705"/>
    <n v="13.58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8.399"/>
    <n v="0.12839900000000001"/>
    <m/>
    <n v="1.6666666666666666E-2"/>
    <n v="1.6666666666666666E-2"/>
    <n v="0.38200000000000001"/>
    <n v="0"/>
    <n v="22"/>
    <s v="BASE DE DATOS"/>
  </r>
  <r>
    <s v="19"/>
    <x v="10"/>
    <s v="ELSE"/>
    <s v="33010600"/>
    <s v="33010600"/>
    <s v="HI"/>
    <s v="Pelton"/>
    <s v="S"/>
    <n v="1.6"/>
    <n v="1.5"/>
    <n v="93.165000000000006"/>
    <n v="354.029"/>
    <n v="447.19400000000002"/>
    <n v="4.2300000000000004"/>
    <n v="546.5"/>
    <n v="169.27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447.19400000000002"/>
    <n v="0.44719400000000004"/>
    <m/>
    <n v="0.13333333333333333"/>
    <n v="0.125"/>
    <n v="3.05"/>
    <n v="0"/>
    <n v="22"/>
    <s v="BASE DE DATOS"/>
  </r>
  <r>
    <s v="19"/>
    <x v="10"/>
    <s v="ELSE"/>
    <s v="33010600"/>
    <s v="33010600"/>
    <s v="HI"/>
    <s v="Pelton 2"/>
    <s v="S"/>
    <n v="1.6"/>
    <n v="1.5"/>
    <n v="142.72499999999999"/>
    <n v="542.35400000000004"/>
    <n v="685.07899999999995"/>
    <n v="163.19999999999999"/>
    <n v="534.5"/>
    <n v="22.3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685.07899999999995"/>
    <n v="0.68507899999999999"/>
    <m/>
    <n v="0.13333333333333333"/>
    <n v="0.125"/>
    <n v="3.05"/>
    <n v="1.1368683772161603E-13"/>
    <n v="22"/>
    <s v="BASE DE DATOS"/>
  </r>
  <r>
    <s v="19"/>
    <x v="10"/>
    <s v="ELSE"/>
    <s v="51016902"/>
    <s v="51016902"/>
    <s v="HI"/>
    <s v="Francis I"/>
    <s v="S"/>
    <n v="0.11"/>
    <n v="0.1"/>
    <n v="0"/>
    <n v="0"/>
    <n v="0"/>
    <n v="0"/>
    <n v="720"/>
    <n v="0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9.1666666666666667E-3"/>
    <n v="8.3333333333333332E-3"/>
    <n v="0.22"/>
    <n v="0"/>
    <n v="22"/>
    <s v="BASE DE DATOS"/>
  </r>
  <r>
    <s v="19"/>
    <x v="10"/>
    <s v="ELSE"/>
    <s v="51016902"/>
    <s v="51016902"/>
    <s v="HI"/>
    <s v="Francis II"/>
    <s v="S"/>
    <n v="0.12"/>
    <n v="0.1"/>
    <n v="0"/>
    <n v="0"/>
    <n v="0"/>
    <n v="0"/>
    <n v="720"/>
    <n v="0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0.01"/>
    <n v="8.3333333333333332E-3"/>
    <n v="0.22"/>
    <n v="0"/>
    <n v="22"/>
    <s v="BASE DE DATOS"/>
  </r>
  <r>
    <s v="19"/>
    <x v="10"/>
    <s v="ELSE"/>
    <s v="00400000"/>
    <s v="00400000"/>
    <s v="HI"/>
    <s v="Grupo 1"/>
    <s v="S"/>
    <n v="0.31"/>
    <n v="0.28999999999999998"/>
    <n v="30.733000000000001"/>
    <n v="116.78400000000001"/>
    <n v="147.517"/>
    <n v="0"/>
    <n v="625.75"/>
    <n v="94.2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47.517"/>
    <n v="0.14751700000000001"/>
    <m/>
    <n v="2.5833333333333333E-2"/>
    <n v="2.4166666666666666E-2"/>
    <n v="1.1599999999999999"/>
    <n v="0"/>
    <n v="22"/>
    <s v="BASE DE DATOS"/>
  </r>
  <r>
    <s v="19"/>
    <x v="10"/>
    <s v="ELSE"/>
    <s v="00400000"/>
    <s v="00400000"/>
    <s v="HI"/>
    <s v="Grupo 2"/>
    <s v="S"/>
    <n v="0.31"/>
    <n v="0.27"/>
    <n v="27.495000000000001"/>
    <n v="104.482"/>
    <n v="131.977"/>
    <n v="0"/>
    <n v="624.75"/>
    <n v="95.2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31.977"/>
    <n v="0.13197700000000001"/>
    <m/>
    <n v="2.5833333333333333E-2"/>
    <n v="2.2500000000000003E-2"/>
    <n v="1.1599999999999999"/>
    <n v="0"/>
    <n v="22"/>
    <s v="BASE DE DATOS"/>
  </r>
  <r>
    <s v="19"/>
    <x v="10"/>
    <s v="ELSE"/>
    <s v="00400000"/>
    <s v="00400000"/>
    <s v="HI"/>
    <s v="Grupo 3"/>
    <s v="S"/>
    <n v="0.42"/>
    <n v="0.41"/>
    <n v="59.841000000000001"/>
    <n v="227.39400000000001"/>
    <n v="287.23500000000001"/>
    <n v="0"/>
    <n v="715"/>
    <n v="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87.23500000000001"/>
    <n v="0.28723500000000002"/>
    <m/>
    <n v="3.4999999999999996E-2"/>
    <n v="3.4166666666666665E-2"/>
    <n v="1.1599999999999999"/>
    <n v="0"/>
    <n v="22"/>
    <s v="BASE DE DATOS"/>
  </r>
  <r>
    <s v="19"/>
    <x v="10"/>
    <s v="ELSE"/>
    <s v="51013098"/>
    <s v="51013098"/>
    <s v="HI"/>
    <s v="Grupo 1"/>
    <s v="S"/>
    <n v="0.5"/>
    <n v="0.5"/>
    <n v="61.695999999999998"/>
    <n v="234.44399999999999"/>
    <n v="296.14"/>
    <n v="45.35"/>
    <n v="635.25"/>
    <n v="39.4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296.14"/>
    <n v="0.29613999999999996"/>
    <m/>
    <n v="4.1666666666666664E-2"/>
    <n v="4.1666666666666664E-2"/>
    <n v="1.49"/>
    <n v="0"/>
    <n v="22"/>
    <s v="BASE DE DATOS"/>
  </r>
  <r>
    <s v="19"/>
    <x v="10"/>
    <s v="ELSE"/>
    <s v="51013098"/>
    <s v="51013098"/>
    <s v="HI"/>
    <s v="Grupo 2"/>
    <s v="S"/>
    <n v="0.5"/>
    <n v="0.5"/>
    <n v="64.338999999999999"/>
    <n v="244.48699999999999"/>
    <n v="308.82600000000002"/>
    <n v="45.35"/>
    <n v="654"/>
    <n v="20.6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08.82600000000002"/>
    <n v="0.30882600000000004"/>
    <m/>
    <n v="4.1666666666666664E-2"/>
    <n v="4.1666666666666664E-2"/>
    <n v="1.49"/>
    <n v="0"/>
    <n v="22"/>
    <s v="BASE DE DATOS"/>
  </r>
  <r>
    <s v="19"/>
    <x v="10"/>
    <s v="ELSE"/>
    <s v="51013098"/>
    <s v="51013098"/>
    <s v="HI"/>
    <s v="Grupo 3"/>
    <s v="S"/>
    <n v="0.5"/>
    <n v="0.4"/>
    <n v="7.5330000000000004"/>
    <n v="28.626999999999999"/>
    <n v="36.159999999999997"/>
    <n v="0"/>
    <n v="171.25"/>
    <n v="548.7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6.159999999999997"/>
    <n v="3.6159999999999998E-2"/>
    <m/>
    <n v="4.1666666666666664E-2"/>
    <n v="3.3333333333333333E-2"/>
    <n v="1.49"/>
    <n v="0"/>
    <n v="22"/>
    <s v="BASE DE DATOS"/>
  </r>
  <r>
    <s v="19"/>
    <x v="10"/>
    <s v="ELC"/>
    <s v="31007793"/>
    <s v="31007793"/>
    <s v="HI"/>
    <s v="G-1"/>
    <s v="S"/>
    <n v="0.63"/>
    <n v="0.56100000000000005"/>
    <n v="43.021999999999998"/>
    <n v="160.45099999999999"/>
    <n v="203.47300000000001"/>
    <n v="0"/>
    <n v="662.53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203.47300000000001"/>
    <n v="0.20347300000000001"/>
    <m/>
    <n v="5.2499999999999998E-2"/>
    <n v="4.6750000000000007E-2"/>
    <n v="0.92200000000000004"/>
    <n v="-2.8421709430404007E-14"/>
    <n v="25"/>
    <s v="BASE DE DATOS"/>
  </r>
  <r>
    <s v="19"/>
    <x v="10"/>
    <s v="ELC"/>
    <s v="31007793"/>
    <s v="31007793"/>
    <s v="HI"/>
    <s v="G-2"/>
    <s v="S"/>
    <n v="0.63"/>
    <n v="0.56100000000000005"/>
    <n v="68.268000000000001"/>
    <n v="255.279"/>
    <n v="323.54700000000003"/>
    <n v="0"/>
    <n v="663.57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23.54700000000003"/>
    <n v="0.32354700000000003"/>
    <m/>
    <n v="5.2499999999999998E-2"/>
    <n v="4.6750000000000007E-2"/>
    <n v="0.92200000000000004"/>
    <n v="0"/>
    <n v="25"/>
    <s v="BASE DE DATOS"/>
  </r>
  <r>
    <s v="19"/>
    <x v="10"/>
    <s v="ELC"/>
    <s v="31007893"/>
    <s v="31007893"/>
    <s v="HI"/>
    <s v="G-1"/>
    <s v="S"/>
    <n v="0.52"/>
    <n v="0.46"/>
    <n v="28.745999999999999"/>
    <n v="101.8"/>
    <n v="130.54599999999999"/>
    <n v="0"/>
    <n v="632.04999999999995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130.54599999999999"/>
    <n v="0.130546"/>
    <m/>
    <n v="4.3333333333333335E-2"/>
    <n v="3.8333333333333337E-2"/>
    <n v="1"/>
    <n v="0"/>
    <n v="25"/>
    <s v="BASE DE DATOS"/>
  </r>
  <r>
    <s v="19"/>
    <x v="10"/>
    <s v="ELC"/>
    <s v="31007893"/>
    <s v="31007893"/>
    <s v="HI"/>
    <s v="G-2"/>
    <s v="S"/>
    <n v="0.52"/>
    <n v="0.46"/>
    <n v="58.79"/>
    <n v="216.828"/>
    <n v="275.61799999999999"/>
    <n v="0"/>
    <n v="708.25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75.61799999999999"/>
    <n v="0.27561799999999997"/>
    <m/>
    <n v="4.3333333333333335E-2"/>
    <n v="3.8333333333333337E-2"/>
    <n v="1"/>
    <n v="0"/>
    <n v="25"/>
    <s v="BASE DE DATOS"/>
  </r>
  <r>
    <s v="19"/>
    <x v="10"/>
    <s v="ELC"/>
    <s v="31007993"/>
    <s v="31007993"/>
    <s v="HI"/>
    <s v="G-1"/>
    <s v="S"/>
    <n v="0.25"/>
    <n v="0.25"/>
    <n v="17.957999999999998"/>
    <n v="63.003"/>
    <n v="80.960999999999999"/>
    <n v="0"/>
    <n v="695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80.960999999999999"/>
    <n v="8.0961000000000005E-2"/>
    <m/>
    <n v="2.0833333333333332E-2"/>
    <n v="2.0833333333333332E-2"/>
    <n v="0.26100000000000001"/>
    <n v="0"/>
    <n v="25"/>
    <s v="BASE DE DATOS"/>
  </r>
  <r>
    <s v="19"/>
    <x v="10"/>
    <s v="ELC"/>
    <s v="31008493"/>
    <s v="31008493"/>
    <s v="HI"/>
    <s v="G-1"/>
    <s v="S"/>
    <n v="1.92"/>
    <n v="1.675"/>
    <n v="25.716000000000001"/>
    <n v="77.784000000000006"/>
    <n v="103.5"/>
    <n v="0"/>
    <n v="80.349999999999994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103.5"/>
    <n v="0.10349999999999999"/>
    <m/>
    <n v="0.16"/>
    <n v="0.13958333333333334"/>
    <n v="2.84"/>
    <n v="0"/>
    <n v="25"/>
    <s v="BASE DE DATOS"/>
  </r>
  <r>
    <s v="19"/>
    <x v="10"/>
    <s v="ELC"/>
    <s v="31008493"/>
    <s v="31008493"/>
    <s v="HI"/>
    <s v="G-2"/>
    <s v="S"/>
    <n v="1.92"/>
    <n v="1.675"/>
    <n v="152.435"/>
    <n v="571.51300000000003"/>
    <n v="723.94799999999998"/>
    <n v="0"/>
    <n v="597.91999999999996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723.94799999999998"/>
    <n v="0.72394799999999992"/>
    <m/>
    <n v="0.16"/>
    <n v="0.13958333333333334"/>
    <n v="2.84"/>
    <n v="1.1368683772161603E-13"/>
    <n v="25"/>
    <s v="BASE DE DATOS"/>
  </r>
  <r>
    <s v="19"/>
    <x v="10"/>
    <s v="ELC"/>
    <s v="31008893"/>
    <s v="31008893"/>
    <s v="HI"/>
    <s v="G-1"/>
    <s v="S"/>
    <n v="1.46"/>
    <n v="1.34"/>
    <n v="127.928"/>
    <n v="483.13499999999999"/>
    <n v="611.06299999999999"/>
    <n v="0"/>
    <n v="720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611.06299999999999"/>
    <n v="0.61106300000000002"/>
    <m/>
    <n v="0.12166666666666666"/>
    <n v="0.11166666666666668"/>
    <n v="1.331"/>
    <n v="0"/>
    <n v="25"/>
    <s v="BASE DE DATOS"/>
  </r>
  <r>
    <s v="19"/>
    <x v="10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10"/>
    <s v="ELC"/>
    <s v="31009293"/>
    <s v="31009293"/>
    <s v="HI"/>
    <s v="G-2"/>
    <s v="S"/>
    <n v="0.28000000000000003"/>
    <n v="0.28000000000000003"/>
    <n v="32.677999999999997"/>
    <n v="122.583"/>
    <n v="155.261"/>
    <n v="0"/>
    <n v="703.8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155.261"/>
    <n v="0.15526099999999998"/>
    <m/>
    <n v="2.3333333333333334E-2"/>
    <n v="2.3333333333333334E-2"/>
    <n v="0.25600000000000001"/>
    <n v="0"/>
    <n v="25"/>
    <s v="BASE DE DATOS"/>
  </r>
  <r>
    <s v="19"/>
    <x v="10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10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10"/>
    <s v="ELC"/>
    <s v="31036294"/>
    <s v="31036294"/>
    <s v="HI"/>
    <s v="G-1"/>
    <s v="S"/>
    <n v="0.45"/>
    <n v="0.45"/>
    <n v="49.662999999999997"/>
    <n v="185.26900000000001"/>
    <n v="234.93199999999999"/>
    <n v="0"/>
    <n v="695.79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234.93199999999999"/>
    <n v="0.23493199999999997"/>
    <m/>
    <n v="3.7499999999999999E-2"/>
    <n v="3.7499999999999999E-2"/>
    <n v="0.89300000000000002"/>
    <n v="2.8421709430404007E-14"/>
    <n v="25"/>
    <s v="BASE DE DATOS"/>
  </r>
  <r>
    <s v="19"/>
    <x v="10"/>
    <s v="ELC"/>
    <s v="31036294"/>
    <s v="31036294"/>
    <s v="HI"/>
    <s v="G-2"/>
    <s v="S"/>
    <n v="0.45"/>
    <n v="0.45"/>
    <n v="33.625"/>
    <n v="120.321"/>
    <n v="153.946"/>
    <n v="0"/>
    <n v="459.2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153.946"/>
    <n v="0.153946"/>
    <m/>
    <n v="3.7499999999999999E-2"/>
    <n v="3.7499999999999999E-2"/>
    <n v="0.89300000000000002"/>
    <n v="0"/>
    <n v="25"/>
    <s v="BASE DE DATOS"/>
  </r>
  <r>
    <s v="19"/>
    <x v="10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0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0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0"/>
    <s v="ELC"/>
    <s v="41114801"/>
    <s v="41114801"/>
    <s v="HI"/>
    <s v="G-1"/>
    <s v="S"/>
    <n v="0.09"/>
    <n v="5.7000000000000002E-2"/>
    <n v="0"/>
    <n v="1.9"/>
    <n v="1.9"/>
    <n v="0"/>
    <n v="23.15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1.9"/>
    <n v="1.9E-3"/>
    <m/>
    <n v="7.4999999999999997E-3"/>
    <n v="4.7499999999999999E-3"/>
    <n v="0.253"/>
    <n v="0"/>
    <n v="25"/>
    <s v="BASE DE DATOS"/>
  </r>
  <r>
    <s v="19"/>
    <x v="10"/>
    <s v="ELC"/>
    <s v="41114801"/>
    <s v="41114801"/>
    <s v="HI"/>
    <s v="G-2"/>
    <s v="S"/>
    <n v="0.09"/>
    <n v="5.7000000000000002E-2"/>
    <n v="8.6170000000000009"/>
    <n v="24.812999999999999"/>
    <n v="33.43"/>
    <n v="0"/>
    <n v="510.37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33.43"/>
    <n v="3.3430000000000001E-2"/>
    <m/>
    <n v="7.4999999999999997E-3"/>
    <n v="4.7499999999999999E-3"/>
    <n v="0.253"/>
    <n v="0"/>
    <n v="25"/>
    <s v="BASE DE DATOS"/>
  </r>
  <r>
    <s v="19"/>
    <x v="10"/>
    <s v="ELC"/>
    <s v="41114801"/>
    <s v="41114801"/>
    <s v="HI"/>
    <s v="G-3"/>
    <s v="S"/>
    <n v="0.1"/>
    <n v="9.8000000000000004E-2"/>
    <n v="11.207000000000001"/>
    <n v="41.893000000000001"/>
    <n v="53.1"/>
    <n v="0"/>
    <n v="710.85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53.1"/>
    <n v="5.3100000000000001E-2"/>
    <m/>
    <n v="8.3333333333333332E-3"/>
    <n v="8.1666666666666676E-3"/>
    <n v="0.253"/>
    <n v="0"/>
    <n v="25"/>
    <s v="BASE DE DATOS"/>
  </r>
  <r>
    <s v="19"/>
    <x v="10"/>
    <s v="ELC"/>
    <s v="51000996"/>
    <s v="51000996"/>
    <s v="HI"/>
    <s v="G-1"/>
    <s v="S"/>
    <n v="0.91200000000000003"/>
    <n v="0.79"/>
    <n v="75.171000000000006"/>
    <n v="293.74"/>
    <n v="368.911"/>
    <n v="0"/>
    <n v="711.48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368.911"/>
    <n v="0.36891099999999999"/>
    <m/>
    <n v="7.5999999999999998E-2"/>
    <n v="6.5833333333333341E-2"/>
    <n v="0.83599999999999997"/>
    <n v="0"/>
    <n v="25"/>
    <s v="BASE DE DATOS"/>
  </r>
  <r>
    <s v="19"/>
    <x v="10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10"/>
    <s v="ELC"/>
    <s v="51010097"/>
    <s v="51010097"/>
    <s v="HI"/>
    <s v="G-1"/>
    <s v="S"/>
    <n v="1.6"/>
    <n v="1.6"/>
    <n v="234.71899999999999"/>
    <n v="870.04300000000001"/>
    <n v="1104.7619999999999"/>
    <n v="0"/>
    <n v="707.68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04.7619999999999"/>
    <n v="1.104762"/>
    <m/>
    <n v="0.13333333333333333"/>
    <n v="0.13333333333333333"/>
    <n v="6.4489999999999998"/>
    <n v="0"/>
    <n v="25"/>
    <s v="BASE DE DATOS"/>
  </r>
  <r>
    <s v="19"/>
    <x v="10"/>
    <s v="ELC"/>
    <s v="51010097"/>
    <s v="51010097"/>
    <s v="HI"/>
    <s v="G-2"/>
    <s v="S"/>
    <n v="1.6"/>
    <n v="1.6"/>
    <n v="232.42500000000001"/>
    <n v="861.94600000000003"/>
    <n v="1094.3710000000001"/>
    <n v="0"/>
    <n v="707.55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094.3710000000001"/>
    <n v="1.0943710000000002"/>
    <m/>
    <n v="0.13333333333333333"/>
    <n v="0.13333333333333333"/>
    <n v="6.4489999999999998"/>
    <n v="0"/>
    <n v="25"/>
    <s v="BASE DE DATOS"/>
  </r>
  <r>
    <s v="19"/>
    <x v="10"/>
    <s v="ELC"/>
    <s v="51010097"/>
    <s v="51010097"/>
    <s v="HI"/>
    <s v="G-3"/>
    <s v="S"/>
    <n v="2"/>
    <n v="2"/>
    <n v="30.503"/>
    <n v="101.413"/>
    <n v="131.916"/>
    <n v="0"/>
    <n v="248.62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31.916"/>
    <n v="0.13191600000000001"/>
    <m/>
    <n v="0.16666666666666666"/>
    <n v="0.16666666666666666"/>
    <n v="6.4489999999999998"/>
    <n v="0"/>
    <n v="25"/>
    <s v="BASE DE DATOS"/>
  </r>
  <r>
    <s v="19"/>
    <x v="10"/>
    <s v="ELC"/>
    <s v="51010097"/>
    <s v="51010097"/>
    <s v="HI"/>
    <s v="G-4"/>
    <s v="S"/>
    <n v="2"/>
    <n v="2"/>
    <n v="0"/>
    <n v="0"/>
    <n v="0"/>
    <n v="0"/>
    <n v="0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0"/>
    <n v="0"/>
    <m/>
    <n v="0.16666666666666666"/>
    <n v="0.16666666666666666"/>
    <n v="6.4489999999999998"/>
    <n v="0"/>
    <n v="25"/>
    <s v="BASE DE DATOS"/>
  </r>
  <r>
    <s v="19"/>
    <x v="10"/>
    <s v="ELC"/>
    <s v="51010797"/>
    <s v="51010797"/>
    <s v="HI"/>
    <s v="G-1"/>
    <s v="S"/>
    <n v="0.76800000000000002"/>
    <n v="0.59499999999999997"/>
    <n v="95.915999999999997"/>
    <n v="353.726"/>
    <n v="449.642"/>
    <n v="0"/>
    <n v="684.03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449.642"/>
    <n v="0.44964199999999999"/>
    <m/>
    <n v="6.4000000000000001E-2"/>
    <n v="4.9583333333333333E-2"/>
    <n v="1.4690000000000001"/>
    <n v="0"/>
    <n v="25"/>
    <s v="BASE DE DATOS"/>
  </r>
  <r>
    <s v="19"/>
    <x v="10"/>
    <s v="ELC"/>
    <s v="51010797"/>
    <s v="51010797"/>
    <s v="HI"/>
    <s v="G-2"/>
    <s v="S"/>
    <n v="0.76800000000000002"/>
    <n v="0.59499999999999997"/>
    <n v="93.924000000000007"/>
    <n v="343.92"/>
    <n v="437.84399999999999"/>
    <n v="0"/>
    <n v="683.72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437.84399999999999"/>
    <n v="0.43784400000000001"/>
    <m/>
    <n v="6.4000000000000001E-2"/>
    <n v="4.9583333333333333E-2"/>
    <n v="1.4690000000000001"/>
    <n v="5.6843418860808015E-14"/>
    <n v="25"/>
    <s v="BASE DE DATOS"/>
  </r>
  <r>
    <s v="19"/>
    <x v="10"/>
    <s v="ELC"/>
    <s v="PP000194"/>
    <s v="PP000194"/>
    <s v="HI"/>
    <s v="G-1"/>
    <s v="S"/>
    <n v="0.22"/>
    <n v="0.22"/>
    <n v="22.164000000000001"/>
    <n v="49.335999999999999"/>
    <n v="71.5"/>
    <n v="0"/>
    <n v="473.92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71.5"/>
    <n v="7.1499999999999994E-2"/>
    <m/>
    <n v="1.8333333333333333E-2"/>
    <n v="1.8333333333333333E-2"/>
    <n v="0.19600000000000001"/>
    <n v="0"/>
    <n v="25"/>
    <s v="BASE DE DATOS"/>
  </r>
  <r>
    <s v="19"/>
    <x v="10"/>
    <s v="ELC"/>
    <s v="PP000694"/>
    <s v="PP000694"/>
    <s v="HI"/>
    <s v="G-1"/>
    <s v="S"/>
    <n v="0.11"/>
    <n v="0.11"/>
    <n v="13.074999999999999"/>
    <n v="26.847999999999999"/>
    <n v="39.923000000000002"/>
    <n v="0"/>
    <n v="453.13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39.923000000000002"/>
    <n v="3.9923E-2"/>
    <m/>
    <n v="9.1666666666666667E-3"/>
    <n v="9.1666666666666667E-3"/>
    <n v="0.186"/>
    <n v="0"/>
    <n v="25"/>
    <s v="BASE DE DATOS"/>
  </r>
  <r>
    <s v="19"/>
    <x v="10"/>
    <s v="ELC"/>
    <s v="PP000694"/>
    <s v="PP000694"/>
    <s v="HI"/>
    <s v="G-2"/>
    <s v="S"/>
    <n v="0.11"/>
    <n v="0.11"/>
    <n v="14.305"/>
    <n v="28.637"/>
    <n v="42.942"/>
    <n v="0"/>
    <n v="443.87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42.942"/>
    <n v="4.2942000000000001E-2"/>
    <m/>
    <n v="9.1666666666666667E-3"/>
    <n v="9.1666666666666667E-3"/>
    <n v="0.186"/>
    <n v="0"/>
    <n v="25"/>
    <s v="BASE DE DATOS"/>
  </r>
  <r>
    <s v="19"/>
    <x v="10"/>
    <s v="ASLCHA"/>
    <s v="0001021"/>
    <s v="0001021"/>
    <s v="HI"/>
    <s v="G1"/>
    <s v="S"/>
    <n v="3"/>
    <n v="1.1499999999999999"/>
    <n v="132.88"/>
    <n v="618.14800000000002"/>
    <n v="751.02800000000002"/>
    <n v="0"/>
    <n v="705.5"/>
    <n v="14.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51.02800000000002"/>
    <n v="0.75102800000000003"/>
    <m/>
    <n v="0.25"/>
    <n v="9.5833333333333326E-2"/>
    <n v="1.214"/>
    <n v="0"/>
    <n v="5"/>
    <s v="BASE DE DATOS"/>
  </r>
  <r>
    <s v="19"/>
    <x v="10"/>
    <s v="CELERV"/>
    <s v="11116301"/>
    <s v="11116301"/>
    <s v="HI"/>
    <s v="Francis 1"/>
    <s v="S"/>
    <n v="6.5609999999999999"/>
    <n v="6.4669999999999996"/>
    <n v="731.71199999999999"/>
    <n v="3287.0390000000002"/>
    <n v="4018.7510000000002"/>
    <n v="4.17"/>
    <n v="637.51"/>
    <n v="78.319999999999993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018.7510000000002"/>
    <n v="4.018751"/>
    <m/>
    <n v="0.54674999999999996"/>
    <n v="0.5389166666666666"/>
    <n v="19.606000000000002"/>
    <n v="0"/>
    <n v="8"/>
    <s v="BASE DE DATOS"/>
  </r>
  <r>
    <s v="19"/>
    <x v="10"/>
    <s v="CELERV"/>
    <s v="11116301"/>
    <s v="11116301"/>
    <s v="HI"/>
    <s v="Francis 2"/>
    <s v="S"/>
    <n v="6.5609999999999999"/>
    <n v="6.4669999999999996"/>
    <n v="790.35400000000004"/>
    <n v="3715.8020000000001"/>
    <n v="4506.1559999999999"/>
    <n v="2.7"/>
    <n v="716.5"/>
    <n v="0.8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506.1559999999999"/>
    <n v="4.5061559999999998"/>
    <m/>
    <n v="0.54674999999999996"/>
    <n v="0.5389166666666666"/>
    <n v="19.606000000000002"/>
    <n v="0"/>
    <n v="8"/>
    <s v="BASE DE DATOS"/>
  </r>
  <r>
    <s v="19"/>
    <x v="10"/>
    <s v="CELERV"/>
    <s v="11116301"/>
    <s v="11116301"/>
    <s v="HI"/>
    <s v="Francis 3"/>
    <s v="S"/>
    <n v="6.5609999999999999"/>
    <n v="6.4669999999999996"/>
    <n v="791.07899999999995"/>
    <n v="3648.8310000000001"/>
    <n v="4439.91"/>
    <n v="14.8"/>
    <n v="704.5"/>
    <n v="0.7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439.91"/>
    <n v="4.4399100000000002"/>
    <m/>
    <n v="0.54674999999999996"/>
    <n v="0.5389166666666666"/>
    <n v="19.606000000000002"/>
    <n v="0"/>
    <n v="8"/>
    <s v="BASE DE DATOS"/>
  </r>
  <r>
    <s v="19"/>
    <x v="10"/>
    <s v="MULLER"/>
    <s v="31001593"/>
    <s v="31001593"/>
    <s v="HI"/>
    <s v="Planta 1"/>
    <s v="S"/>
    <n v="0.16"/>
    <n v="0.16"/>
    <n v="13.516"/>
    <n v="65.992000000000004"/>
    <n v="79.507999999999996"/>
    <n v="0"/>
    <n v="720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79.507999999999996"/>
    <n v="7.9507999999999995E-2"/>
    <m/>
    <n v="1.3333333333333334E-2"/>
    <n v="1.3333333333333334E-2"/>
    <n v="0"/>
    <n v="1.4210854715202004E-14"/>
    <n v="16"/>
    <s v="BASE DE DATOS"/>
  </r>
  <r>
    <s v="19"/>
    <x v="10"/>
    <s v="MULLER"/>
    <s v="31001593"/>
    <s v="31001593"/>
    <s v="HI"/>
    <s v="Planta 2"/>
    <s v="S"/>
    <n v="0.27200000000000002"/>
    <n v="0.27200000000000002"/>
    <n v="21.024999999999999"/>
    <n v="101.119"/>
    <n v="122.14400000000001"/>
    <n v="0"/>
    <n v="724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22.14400000000001"/>
    <n v="0.122144"/>
    <m/>
    <n v="2.2666666666666668E-2"/>
    <n v="2.2666666666666668E-2"/>
    <n v="0"/>
    <n v="0"/>
    <n v="16"/>
    <s v="BASE DE DATOS"/>
  </r>
  <r>
    <s v="19"/>
    <x v="10"/>
    <s v="MULLER"/>
    <s v="31001593"/>
    <s v="31001593"/>
    <s v="HI"/>
    <s v="Planta 3"/>
    <s v="N"/>
    <n v="0.16"/>
    <n v="0"/>
    <n v="0"/>
    <n v="0"/>
    <n v="0"/>
    <n v="0"/>
    <n v="0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0"/>
    <n v="0"/>
    <m/>
    <n v="1.3333333333333334E-2"/>
    <n v="1.3333333333333334E-2"/>
    <n v="0"/>
    <n v="0"/>
    <n v="16"/>
    <s v="BASE DE DATOS"/>
  </r>
  <r>
    <s v="19"/>
    <x v="10"/>
    <s v="EGHUAL"/>
    <s v="11177909"/>
    <s v="11177909"/>
    <s v="HI"/>
    <s v="G1"/>
    <s v="S"/>
    <n v="235.31"/>
    <n v="235.31"/>
    <n v="20448.89"/>
    <n v="60807.466"/>
    <n v="81256.356"/>
    <n v="92"/>
    <n v="390.68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81256.356"/>
    <n v="81.256355999999997"/>
    <m/>
    <n v="18.75"/>
    <n v="19.609166666666667"/>
    <n v="476.74"/>
    <n v="0"/>
    <n v="38"/>
    <s v="BASE DE DATOS"/>
  </r>
  <r>
    <s v="19"/>
    <x v="10"/>
    <s v="EGHUAL"/>
    <s v="11177909"/>
    <s v="11177909"/>
    <s v="HI"/>
    <s v="G2"/>
    <s v="S"/>
    <n v="235.04"/>
    <n v="235.04"/>
    <n v="23022.081999999999"/>
    <n v="69527.962"/>
    <n v="92550.043999999994"/>
    <n v="121.68"/>
    <n v="461.88"/>
    <n v="20.100000000000001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92550.043999999994"/>
    <n v="92.550044"/>
    <m/>
    <n v="18.75"/>
    <n v="19.586666666666666"/>
    <n v="476.74"/>
    <n v="0"/>
    <n v="38"/>
    <s v="BASE DE DATOS"/>
  </r>
  <r>
    <s v="19"/>
    <x v="10"/>
    <s v="EGHUAL"/>
    <s v="11177909"/>
    <s v="11177909"/>
    <s v="HI"/>
    <s v="G3"/>
    <s v="S"/>
    <n v="6.39"/>
    <n v="6.39"/>
    <n v="757.32399999999996"/>
    <n v="3538.1889999999999"/>
    <n v="4295.5129999999999"/>
    <n v="2.95"/>
    <n v="685.13"/>
    <n v="1.47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4295.5129999999999"/>
    <n v="4.2955129999999997"/>
    <m/>
    <n v="0.5"/>
    <n v="0.53249999999999997"/>
    <n v="476.74"/>
    <n v="0"/>
    <n v="38"/>
    <s v="BASE DE DATOS"/>
  </r>
  <r>
    <s v="19"/>
    <x v="10"/>
    <s v="EGEHUA"/>
    <s v="11077497"/>
    <s v="11077497"/>
    <s v="HI"/>
    <s v="Grupo N° 1"/>
    <s v="S"/>
    <n v="49.18"/>
    <n v="49.18"/>
    <n v="4316.6390000000001"/>
    <n v="11966.22"/>
    <n v="16282.859"/>
    <n v="44.67"/>
    <n v="501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6282.859"/>
    <n v="16.282859000000002"/>
    <m/>
    <n v="4.0983333333333336"/>
    <n v="4.0983333333333336"/>
    <n v="97.817999999999998"/>
    <n v="0"/>
    <n v="39"/>
    <s v="BASE DE DATOS"/>
  </r>
  <r>
    <s v="19"/>
    <x v="10"/>
    <s v="EGEHUA"/>
    <s v="11077497"/>
    <s v="11077497"/>
    <s v="HI"/>
    <s v="Grupo N° 2"/>
    <s v="S"/>
    <n v="47.58"/>
    <n v="47.58"/>
    <n v="4025.5230000000001"/>
    <n v="9608.3160000000007"/>
    <n v="13633.839"/>
    <n v="44.67"/>
    <n v="446.25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3633.839"/>
    <n v="13.633839"/>
    <m/>
    <n v="3.9649999999999999"/>
    <n v="3.9649999999999999"/>
    <n v="97.817999999999998"/>
    <n v="0"/>
    <n v="39"/>
    <s v="BASE DE DATOS"/>
  </r>
  <r>
    <s v="19"/>
    <x v="10"/>
    <s v="ORAENP"/>
    <s v="11014393"/>
    <s v="11014393"/>
    <s v="HI"/>
    <s v="1"/>
    <s v="S"/>
    <n v="44.219000000000001"/>
    <n v="44.219000000000001"/>
    <n v="4823.8590000000004"/>
    <n v="19428.684000000001"/>
    <n v="24252.543000000001"/>
    <n v="64.27"/>
    <n v="655.73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4252.543000000001"/>
    <n v="24.252543000000003"/>
    <m/>
    <n v="3.42475"/>
    <n v="3.6849166666666666"/>
    <n v="265.565"/>
    <n v="0"/>
    <n v="66"/>
    <s v="BASE DE DATOS"/>
  </r>
  <r>
    <s v="19"/>
    <x v="10"/>
    <s v="ORAENP"/>
    <s v="11014393"/>
    <s v="11014393"/>
    <s v="HI"/>
    <s v="2"/>
    <s v="S"/>
    <n v="44.552999999999997"/>
    <n v="44.552999999999997"/>
    <n v="4698.884"/>
    <n v="18269.735000000001"/>
    <n v="22968.618999999999"/>
    <n v="90.55"/>
    <n v="629.45000000000005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2968.618999999999"/>
    <n v="22.968619"/>
    <m/>
    <n v="3.42475"/>
    <n v="3.7127499999999998"/>
    <n v="265.565"/>
    <n v="0"/>
    <n v="66"/>
    <s v="BASE DE DATOS"/>
  </r>
  <r>
    <s v="19"/>
    <x v="10"/>
    <s v="ORAENP"/>
    <s v="11014393"/>
    <s v="11014393"/>
    <s v="HI"/>
    <s v="3"/>
    <s v="S"/>
    <n v="43.765000000000001"/>
    <n v="43.765000000000001"/>
    <n v="4201.5259999999998"/>
    <n v="15868.726000000001"/>
    <n v="20070.252"/>
    <n v="166.42"/>
    <n v="553.58000000000004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0070.252"/>
    <n v="20.070252"/>
    <m/>
    <n v="3.42475"/>
    <n v="3.6470833333333332"/>
    <n v="265.565"/>
    <n v="0"/>
    <n v="66"/>
    <s v="BASE DE DATOS"/>
  </r>
  <r>
    <s v="19"/>
    <x v="10"/>
    <s v="ORAENP"/>
    <s v="11014393"/>
    <s v="11014393"/>
    <s v="HI"/>
    <s v="4"/>
    <s v="S"/>
    <n v="44.12"/>
    <n v="44.12"/>
    <n v="3840.4940000000001"/>
    <n v="14816.835999999999"/>
    <n v="18657.330000000002"/>
    <n v="154.9"/>
    <n v="565.1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8657.330000000002"/>
    <n v="18.657330000000002"/>
    <m/>
    <n v="3.42475"/>
    <n v="3.6766666666666663"/>
    <n v="265.565"/>
    <n v="-3.637978807091713E-12"/>
    <n v="66"/>
    <s v="BASE DE DATOS"/>
  </r>
  <r>
    <s v="19"/>
    <x v="10"/>
    <s v="ORAENP"/>
    <s v="11014393"/>
    <s v="11014393"/>
    <s v="HI"/>
    <s v="5"/>
    <s v="S"/>
    <n v="44.686999999999998"/>
    <n v="44.686999999999998"/>
    <n v="4321.5969999999998"/>
    <n v="17108.670999999998"/>
    <n v="21430.268"/>
    <n v="122.08"/>
    <n v="597.91999999999996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1430.268"/>
    <n v="21.430268000000002"/>
    <m/>
    <n v="3.42475"/>
    <n v="3.7239166666666663"/>
    <n v="265.565"/>
    <n v="-3.637978807091713E-12"/>
    <n v="66"/>
    <s v="BASE DE DATOS"/>
  </r>
  <r>
    <s v="19"/>
    <x v="10"/>
    <s v="ORAENP"/>
    <s v="11014393"/>
    <s v="11014393"/>
    <s v="HI"/>
    <s v="6"/>
    <s v="S"/>
    <n v="44.220999999999997"/>
    <n v="44.220999999999997"/>
    <n v="4237.0709999999999"/>
    <n v="16806.721000000001"/>
    <n v="21043.792000000001"/>
    <n v="105.35"/>
    <n v="614.65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1043.792000000001"/>
    <n v="21.043792"/>
    <m/>
    <n v="3.42475"/>
    <n v="3.685083333333333"/>
    <n v="265.565"/>
    <n v="0"/>
    <n v="66"/>
    <s v="BASE DE DATOS"/>
  </r>
  <r>
    <s v="19"/>
    <x v="10"/>
    <s v="ORAENP"/>
    <s v="11014593"/>
    <s v="11014593"/>
    <s v="HI"/>
    <s v="1"/>
    <s v="S"/>
    <n v="31.593"/>
    <n v="31.593"/>
    <n v="3442.0520000000001"/>
    <n v="15897.121999999999"/>
    <n v="19339.173999999999"/>
    <n v="38.729999999999997"/>
    <n v="659.77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9339.173999999999"/>
    <n v="19.339174"/>
    <m/>
    <n v="2.5009166666666665"/>
    <n v="2.6327500000000001"/>
    <n v="265.565"/>
    <n v="0"/>
    <n v="66"/>
    <s v="BASE DE DATOS"/>
  </r>
  <r>
    <s v="19"/>
    <x v="10"/>
    <s v="ORAENP"/>
    <s v="11014593"/>
    <s v="11014593"/>
    <s v="HI"/>
    <s v="2"/>
    <s v="S"/>
    <n v="31.472000000000001"/>
    <n v="31.472000000000001"/>
    <n v="3446.0659999999998"/>
    <n v="15984.214"/>
    <n v="19430.28"/>
    <n v="19.18"/>
    <n v="666.13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9430.28"/>
    <n v="19.43028"/>
    <m/>
    <n v="2.5009166666666665"/>
    <n v="2.6226666666666669"/>
    <n v="265.565"/>
    <n v="0"/>
    <n v="66"/>
    <s v="BASE DE DATOS"/>
  </r>
  <r>
    <s v="19"/>
    <x v="10"/>
    <s v="ORAENP"/>
    <s v="11014593"/>
    <s v="11014593"/>
    <s v="HI"/>
    <s v="3"/>
    <s v="S"/>
    <n v="31.466999999999999"/>
    <n v="31.466999999999999"/>
    <n v="3329.3960000000002"/>
    <n v="15670.267"/>
    <n v="18999.663"/>
    <n v="0.67"/>
    <n v="679.67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8999.663"/>
    <n v="18.999663000000002"/>
    <m/>
    <n v="2.5009166666666665"/>
    <n v="2.6222499999999997"/>
    <n v="265.565"/>
    <n v="0"/>
    <n v="66"/>
    <s v="BASE DE DATOS"/>
  </r>
  <r>
    <s v="19"/>
    <x v="10"/>
    <s v="ORAENP"/>
    <s v="11014593"/>
    <s v="11014593"/>
    <s v="HI"/>
    <s v="4"/>
    <s v="S"/>
    <n v="9.9830000000000005"/>
    <n v="9.9830000000000005"/>
    <n v="1239.933"/>
    <n v="5904.46"/>
    <n v="7144.393"/>
    <n v="0"/>
    <n v="720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7144.393"/>
    <n v="7.144393"/>
    <m/>
    <n v="0.80799999999999994"/>
    <n v="0.83191666666666675"/>
    <n v="265.565"/>
    <n v="0"/>
    <n v="66"/>
    <s v="BASE DE DATOS"/>
  </r>
  <r>
    <s v="19"/>
    <x v="10"/>
    <s v="ORAENP"/>
    <s v="18166008"/>
    <s v="18166008"/>
    <s v="HI"/>
    <s v="1"/>
    <s v="S"/>
    <n v="5.7110000000000003"/>
    <n v="5.7110000000000003"/>
    <n v="659.56"/>
    <n v="3054.2350000000001"/>
    <n v="3713.7950000000001"/>
    <n v="0.15"/>
    <n v="719.85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713.7950000000001"/>
    <n v="3.7137950000000002"/>
    <m/>
    <n v="0.4291666666666667"/>
    <n v="0.47591666666666671"/>
    <n v="5.7110000000000003"/>
    <n v="0"/>
    <n v="66"/>
    <s v="BASE DE DATOS"/>
  </r>
  <r>
    <s v="19"/>
    <x v="10"/>
    <s v="HIDROC"/>
    <s v="18166908"/>
    <s v="18166908"/>
    <s v="HI"/>
    <s v="G-1"/>
    <s v="S"/>
    <n v="3.97"/>
    <n v="3.97"/>
    <n v="0"/>
    <n v="1748.5"/>
    <n v="1748.5"/>
    <n v="191.91"/>
    <n v="519.75"/>
    <n v="8.34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1748.5"/>
    <n v="1.7484999999999999"/>
    <m/>
    <n v="0.33083333333333337"/>
    <n v="0.33083333333333337"/>
    <n v="4"/>
    <n v="0"/>
    <n v="57"/>
    <s v="BASE DE DATOS"/>
  </r>
  <r>
    <s v="19"/>
    <x v="10"/>
    <s v="ELSM"/>
    <s v="41030894"/>
    <s v="41030894"/>
    <s v="HI"/>
    <s v="DRESS 1"/>
    <s v="N"/>
    <n v="0.11"/>
    <n v="0"/>
    <n v="0"/>
    <n v="0"/>
    <n v="0"/>
    <n v="0"/>
    <n v="0"/>
    <n v="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7499999999999999E-3"/>
    <n v="0.17599999999999999"/>
    <n v="0"/>
    <n v="19"/>
    <s v="BASE DE DATOS"/>
  </r>
  <r>
    <s v="19"/>
    <x v="10"/>
    <s v="ELSM"/>
    <s v="41030894"/>
    <s v="41030894"/>
    <s v="HI"/>
    <s v="DRESS 2"/>
    <s v="N"/>
    <n v="0.11"/>
    <n v="0"/>
    <n v="0"/>
    <n v="0"/>
    <n v="0"/>
    <n v="0"/>
    <n v="0"/>
    <n v="0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6666666666666662E-3"/>
    <n v="0.17599999999999999"/>
    <n v="0"/>
    <n v="19"/>
    <s v="BASE DE DATOS"/>
  </r>
  <r>
    <s v="19"/>
    <x v="10"/>
    <s v="SUR"/>
    <s v="11019593"/>
    <s v="11019593"/>
    <s v="HI"/>
    <s v="Grupo 1"/>
    <s v="S"/>
    <n v="11.9"/>
    <n v="11.090999999999999"/>
    <n v="884.178"/>
    <n v="1613.337"/>
    <n v="2497.5149999999999"/>
    <n v="0"/>
    <n v="716.85"/>
    <n v="3.15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497.5149999999999"/>
    <n v="2.4975149999999999"/>
    <m/>
    <n v="0.9916666666666667"/>
    <n v="0.9242499999999999"/>
    <n v="22.044"/>
    <n v="0"/>
    <n v="30"/>
    <s v="BASE DE DATOS"/>
  </r>
  <r>
    <s v="19"/>
    <x v="10"/>
    <s v="SUR"/>
    <s v="11019593"/>
    <s v="11019593"/>
    <s v="HI"/>
    <s v="Grupo 2"/>
    <s v="S"/>
    <n v="11.9"/>
    <n v="11.002000000000001"/>
    <n v="906.27800000000002"/>
    <n v="1812.6959999999999"/>
    <n v="2718.9740000000002"/>
    <n v="0"/>
    <n v="715.25"/>
    <n v="4.75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718.9740000000002"/>
    <n v="2.7189740000000002"/>
    <m/>
    <n v="0.9916666666666667"/>
    <n v="0.91683333333333339"/>
    <n v="22.044"/>
    <n v="0"/>
    <n v="30"/>
    <s v="BASE DE DATOS"/>
  </r>
  <r>
    <s v="19"/>
    <x v="10"/>
    <s v="SUR"/>
    <s v="11015393"/>
    <s v="11015393"/>
    <s v="HI"/>
    <s v="Grupo 3"/>
    <s v="S"/>
    <n v="11.9"/>
    <n v="11.9"/>
    <n v="1213.95"/>
    <n v="2006.6179999999999"/>
    <n v="3220.5680000000002"/>
    <n v="0"/>
    <n v="711.87"/>
    <n v="8.1300000000000008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220.5680000000002"/>
    <n v="3.2205680000000001"/>
    <m/>
    <n v="0.9916666666666667"/>
    <n v="0.9916666666666667"/>
    <n v="11.826000000000001"/>
    <n v="0"/>
    <n v="30"/>
    <s v="BASE DE DATOS"/>
  </r>
  <r>
    <s v="19"/>
    <x v="10"/>
    <s v="ENEDIS"/>
    <s v="15004693"/>
    <s v="15004693"/>
    <s v="HI"/>
    <s v="FRANCIS N║ 1"/>
    <s v="S"/>
    <n v="0.14000000000000001"/>
    <n v="0.14000000000000001"/>
    <n v="13.679"/>
    <n v="15.021000000000001"/>
    <n v="28.7"/>
    <n v="0"/>
    <n v="383.15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8.7"/>
    <n v="2.87E-2"/>
    <m/>
    <n v="1.1666666666666667E-2"/>
    <n v="1.1666666666666667E-2"/>
    <n v="0.24099999999999999"/>
    <n v="3.5527136788005009E-15"/>
    <n v="43"/>
    <s v="BASE DE DATOS"/>
  </r>
  <r>
    <s v="19"/>
    <x v="10"/>
    <s v="ENEDIS"/>
    <s v="15004693"/>
    <s v="15004693"/>
    <s v="HI"/>
    <s v="FRANCIS N║ 2"/>
    <s v="S"/>
    <n v="0.14000000000000001"/>
    <n v="0.14000000000000001"/>
    <n v="13.992000000000001"/>
    <n v="42.883000000000003"/>
    <n v="56.875"/>
    <n v="0"/>
    <n v="720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6.875"/>
    <n v="5.6875000000000002E-2"/>
    <m/>
    <n v="1.1666666666666667E-2"/>
    <n v="1.1666666666666667E-2"/>
    <n v="0.24099999999999999"/>
    <n v="0"/>
    <n v="43"/>
    <s v="BASE DE DATOS"/>
  </r>
  <r>
    <s v="19"/>
    <x v="10"/>
    <s v="ENEDIS"/>
    <s v="15004893"/>
    <s v="15004893"/>
    <s v="HI"/>
    <s v="FRANCIS 3"/>
    <s v="S"/>
    <n v="7.4999999999999997E-2"/>
    <n v="7.4999999999999997E-2"/>
    <n v="2.298"/>
    <n v="5.04"/>
    <n v="7.3380000000000001"/>
    <n v="0"/>
    <n v="720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7.3380000000000001"/>
    <n v="7.3379999999999999E-3"/>
    <m/>
    <n v="6.2499999999999995E-3"/>
    <n v="6.2499999999999995E-3"/>
    <n v="0.115"/>
    <n v="0"/>
    <n v="43"/>
    <s v="BASE DE DATOS"/>
  </r>
  <r>
    <s v="19"/>
    <x v="10"/>
    <s v="ENEDIS"/>
    <s v="15004893"/>
    <s v="15004893"/>
    <s v="HI"/>
    <s v="FRANCIS 4"/>
    <s v="S"/>
    <n v="7.4999999999999997E-2"/>
    <n v="7.4999999999999997E-2"/>
    <n v="2.5049999999999999"/>
    <n v="4.7699999999999996"/>
    <n v="7.274"/>
    <n v="0"/>
    <n v="720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7.274"/>
    <n v="7.2740000000000001E-3"/>
    <m/>
    <n v="6.2499999999999995E-3"/>
    <n v="6.2499999999999995E-3"/>
    <n v="0.115"/>
    <n v="9.9999999999944578E-4"/>
    <n v="43"/>
    <s v="BASE DE DATOS"/>
  </r>
  <r>
    <s v="19"/>
    <x v="10"/>
    <s v="ENEDIS"/>
    <s v="51000495"/>
    <s v="51000495"/>
    <s v="HI"/>
    <s v="Turgo N║ 1"/>
    <s v="S"/>
    <n v="0.25"/>
    <n v="0.25"/>
    <n v="19.443999999999999"/>
    <n v="48.061999999999998"/>
    <n v="67.506"/>
    <n v="0"/>
    <n v="720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7.506"/>
    <n v="6.7505999999999997E-2"/>
    <m/>
    <n v="2.0833333333333332E-2"/>
    <n v="2.0833333333333332E-2"/>
    <n v="0.33700000000000002"/>
    <n v="0"/>
    <n v="43"/>
    <s v="BASE DE DATOS"/>
  </r>
  <r>
    <s v="19"/>
    <x v="10"/>
    <s v="ENEDIS"/>
    <s v="51000495"/>
    <s v="51000495"/>
    <s v="HI"/>
    <s v="Turgo N║ 2"/>
    <s v="S"/>
    <n v="0.27700000000000002"/>
    <n v="0.25"/>
    <n v="3.28"/>
    <n v="8.7059999999999995"/>
    <n v="11.986000000000001"/>
    <n v="0"/>
    <n v="720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11.986000000000001"/>
    <n v="1.1986E-2"/>
    <m/>
    <n v="2.3083333333333334E-2"/>
    <n v="2.0833333333333332E-2"/>
    <n v="0.33700000000000002"/>
    <n v="-1.7763568394002505E-15"/>
    <n v="43"/>
    <s v="BASE DE DATOS"/>
  </r>
  <r>
    <s v="19"/>
    <x v="10"/>
    <s v="ENEDIS"/>
    <s v="15004393"/>
    <s v="15004393"/>
    <s v="HI"/>
    <s v="PELTON N║ 1"/>
    <s v="S"/>
    <n v="0.5"/>
    <n v="0.45"/>
    <n v="25.605"/>
    <n v="80.221000000000004"/>
    <n v="105.825"/>
    <n v="0"/>
    <n v="706.15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05.825"/>
    <n v="0.105825"/>
    <m/>
    <n v="4.1666666666666664E-2"/>
    <n v="3.7499999999999999E-2"/>
    <n v="0.78200000000000003"/>
    <n v="1.0000000000047748E-3"/>
    <n v="43"/>
    <s v="BASE DE DATOS"/>
  </r>
  <r>
    <s v="19"/>
    <x v="10"/>
    <s v="ENEDIS"/>
    <s v="15004393"/>
    <s v="15004393"/>
    <s v="HI"/>
    <s v="PELTON N║ 2"/>
    <s v="S"/>
    <n v="0.5"/>
    <n v="0.45"/>
    <n v="10.759"/>
    <n v="2.069"/>
    <n v="12.827999999999999"/>
    <n v="0"/>
    <n v="192.15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2.827999999999999"/>
    <n v="1.2827999999999999E-2"/>
    <m/>
    <n v="4.1666666666666664E-2"/>
    <n v="3.7499999999999999E-2"/>
    <n v="0.78200000000000003"/>
    <n v="0"/>
    <n v="43"/>
    <s v="BASE DE DATOS"/>
  </r>
  <r>
    <s v="19"/>
    <x v="10"/>
    <s v="ENEDIS"/>
    <s v="15004593"/>
    <s v="15004593"/>
    <s v="HI"/>
    <s v="FRANCIS N ║ 6"/>
    <s v="S"/>
    <n v="0.11"/>
    <n v="9.9000000000000005E-2"/>
    <n v="5.1029999999999998"/>
    <n v="15.964"/>
    <n v="21.067"/>
    <n v="0"/>
    <n v="707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1.067"/>
    <n v="2.1066999999999999E-2"/>
    <m/>
    <n v="9.1666666666666667E-3"/>
    <n v="8.2500000000000004E-3"/>
    <n v="7.6999999999999999E-2"/>
    <n v="0"/>
    <n v="43"/>
    <s v="BASE DE DATOS"/>
  </r>
  <r>
    <s v="19"/>
    <x v="10"/>
    <s v="ENEDIS"/>
    <s v="15004593"/>
    <s v="15004593"/>
    <s v="HI"/>
    <s v="KUBOTTA N║ 4"/>
    <s v="S"/>
    <n v="0.08"/>
    <n v="7.1999999999999995E-2"/>
    <n v="0"/>
    <n v="0.16"/>
    <n v="0.16"/>
    <n v="0"/>
    <n v="22.3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.16"/>
    <n v="1.6000000000000001E-4"/>
    <m/>
    <n v="6.6666666666666671E-3"/>
    <n v="5.9999999999999993E-3"/>
    <n v="7.6999999999999999E-2"/>
    <n v="0"/>
    <n v="43"/>
    <s v="BASE DE DATOS"/>
  </r>
  <r>
    <s v="19"/>
    <x v="10"/>
    <s v="EGEJUN"/>
    <s v="18162108"/>
    <s v="18162108"/>
    <s v="HI"/>
    <s v="Grupo 1"/>
    <s v="S"/>
    <n v="3.5"/>
    <n v="3.4980000000000002"/>
    <n v="188.83199999999999"/>
    <n v="926.93600000000004"/>
    <n v="1115.768"/>
    <n v="0"/>
    <n v="0"/>
    <n v="0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115.768"/>
    <n v="1.1157680000000001"/>
    <m/>
    <n v="0.5"/>
    <n v="0.49971428571428572"/>
    <n v="6.6310000000000002"/>
    <n v="0"/>
    <n v="33"/>
    <s v="BASE DE DATOS"/>
  </r>
  <r>
    <s v="19"/>
    <x v="10"/>
    <s v="EGEJUN"/>
    <s v="18162108"/>
    <s v="18162108"/>
    <s v="HI"/>
    <s v="Grupo 2"/>
    <s v="S"/>
    <n v="3.5"/>
    <n v="3.4980000000000002"/>
    <n v="188.83199999999999"/>
    <n v="926.93600000000004"/>
    <n v="1115.768"/>
    <n v="0"/>
    <n v="720"/>
    <n v="0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115.768"/>
    <n v="1.1157680000000001"/>
    <m/>
    <n v="0.5"/>
    <n v="0.49971428571428572"/>
    <n v="6.6310000000000002"/>
    <n v="0"/>
    <n v="33"/>
    <s v="BASE DE DATOS"/>
  </r>
  <r>
    <s v="19"/>
    <x v="10"/>
    <s v="EGEJUN"/>
    <s v="18167608"/>
    <s v="18167608"/>
    <s v="HI"/>
    <s v="Grupo 1"/>
    <s v="S"/>
    <n v="3.8849999999999998"/>
    <n v="3.883"/>
    <n v="219.22300000000001"/>
    <n v="1061.29"/>
    <n v="1280.5129999999999"/>
    <n v="0"/>
    <n v="720"/>
    <n v="0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280.5129999999999"/>
    <n v="1.280513"/>
    <m/>
    <n v="0.55499999999999994"/>
    <n v="0.55471428571428572"/>
    <n v="6.7110000000000003"/>
    <n v="0"/>
    <n v="33"/>
    <s v="BASE DE DATOS"/>
  </r>
  <r>
    <s v="19"/>
    <x v="10"/>
    <s v="EGEJUN"/>
    <s v="18167608"/>
    <s v="18167608"/>
    <s v="HI"/>
    <s v="Grupo 2"/>
    <s v="S"/>
    <n v="3.8849999999999998"/>
    <n v="3.883"/>
    <n v="219.22300000000001"/>
    <n v="1061.29"/>
    <n v="1280.5129999999999"/>
    <n v="0"/>
    <n v="720"/>
    <n v="0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1280.5129999999999"/>
    <n v="1.280513"/>
    <m/>
    <n v="0.55499999999999994"/>
    <n v="0.55471428571428572"/>
    <n v="6.7110000000000003"/>
    <n v="0"/>
    <n v="33"/>
    <s v="BASE DE DATOS"/>
  </r>
  <r>
    <s v="19"/>
    <x v="10"/>
    <s v="EGEJUN"/>
    <s v="28072011"/>
    <s v="28072011"/>
    <s v="HI"/>
    <s v="Grupo 1"/>
    <s v="S"/>
    <n v="5"/>
    <n v="4.9980000000000002"/>
    <n v="333.291"/>
    <n v="1579.91"/>
    <n v="1913.201"/>
    <n v="0"/>
    <n v="720"/>
    <n v="0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913.201"/>
    <n v="1.9132009999999999"/>
    <m/>
    <n v="0.7142857142857143"/>
    <n v="0.71400000000000008"/>
    <n v="9.6869999999999994"/>
    <n v="0"/>
    <n v="33"/>
    <s v="BASE DE DATOS"/>
  </r>
  <r>
    <s v="19"/>
    <x v="10"/>
    <s v="EGEJUN"/>
    <s v="28072011"/>
    <s v="28072011"/>
    <s v="HI"/>
    <s v="Grupo 2"/>
    <s v="S"/>
    <n v="5"/>
    <n v="4.9980000000000002"/>
    <n v="333.291"/>
    <n v="1579.91"/>
    <n v="1913.201"/>
    <n v="0"/>
    <n v="720"/>
    <n v="0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913.201"/>
    <n v="1.9132009999999999"/>
    <m/>
    <n v="0.7142857142857143"/>
    <n v="0.71400000000000008"/>
    <n v="9.6869999999999994"/>
    <n v="0"/>
    <n v="33"/>
    <s v="BASE DE DATOS"/>
  </r>
  <r>
    <s v="19"/>
    <x v="10"/>
    <s v="EGEJUN"/>
    <s v="00862010"/>
    <s v="00862010"/>
    <s v="HI"/>
    <s v="Grupo 1"/>
    <s v="S"/>
    <n v="5"/>
    <n v="4.9980000000000002"/>
    <n v="343.32100000000003"/>
    <n v="1643.7070000000001"/>
    <n v="1987.028"/>
    <n v="0"/>
    <n v="720"/>
    <n v="0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987.028"/>
    <n v="1.987028"/>
    <m/>
    <n v="0.7142857142857143"/>
    <n v="0.71400000000000008"/>
    <n v="10.446999999999999"/>
    <n v="2.2737367544323206E-13"/>
    <n v="33"/>
    <s v="BASE DE DATOS"/>
  </r>
  <r>
    <s v="19"/>
    <x v="10"/>
    <s v="EGEJUN"/>
    <s v="18282011"/>
    <s v="18282011"/>
    <s v="HI"/>
    <s v="Grupo 1"/>
    <s v="S"/>
    <n v="10"/>
    <n v="9.9719999999999995"/>
    <n v="996.14800000000002"/>
    <n v="4450.9430000000002"/>
    <n v="5447.0910000000003"/>
    <n v="0"/>
    <n v="719.5"/>
    <n v="0.5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5447.0910000000003"/>
    <n v="5.4470910000000003"/>
    <m/>
    <n v="0.83333333333333337"/>
    <n v="0.83099999999999996"/>
    <n v="18.783000000000001"/>
    <n v="0"/>
    <n v="33"/>
    <s v="BASE DE DATOS"/>
  </r>
  <r>
    <s v="19"/>
    <x v="10"/>
    <s v="EGEJUN"/>
    <s v="18282011"/>
    <s v="18282011"/>
    <s v="HI"/>
    <s v="Grupo 2"/>
    <s v="S"/>
    <n v="10"/>
    <n v="9.9719999999999995"/>
    <n v="996.14700000000005"/>
    <n v="4450.9430000000002"/>
    <n v="5447.09"/>
    <n v="0"/>
    <n v="719.5"/>
    <n v="0.5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5447.09"/>
    <n v="5.4470900000000002"/>
    <m/>
    <n v="0.83333333333333337"/>
    <n v="0.83099999999999996"/>
    <n v="18.783000000000001"/>
    <n v="0"/>
    <n v="33"/>
    <s v="BASE DE DATOS"/>
  </r>
  <r>
    <s v="19"/>
    <x v="10"/>
    <s v="EGEJUN"/>
    <s v="18281911"/>
    <s v="18281911"/>
    <s v="HI"/>
    <s v="Grupo 1"/>
    <s v="S"/>
    <n v="10"/>
    <n v="9.9719999999999995"/>
    <n v="1174.327"/>
    <n v="5425.3469999999998"/>
    <n v="6599.674"/>
    <n v="0"/>
    <n v="719.5"/>
    <n v="0.5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6599.674"/>
    <n v="6.5996740000000003"/>
    <m/>
    <n v="0.83333333333333337"/>
    <n v="0.83099999999999996"/>
    <n v="20.242999999999999"/>
    <n v="0"/>
    <n v="33"/>
    <s v="BASE DE DATOS"/>
  </r>
  <r>
    <s v="19"/>
    <x v="10"/>
    <s v="EGEJUN"/>
    <s v="18281911"/>
    <s v="18281911"/>
    <s v="HI"/>
    <s v="Grupo 2"/>
    <s v="S"/>
    <n v="10"/>
    <n v="9.9719999999999995"/>
    <n v="1174.327"/>
    <n v="5425.3469999999998"/>
    <n v="6599.674"/>
    <n v="0"/>
    <n v="719.5"/>
    <n v="0.5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6599.674"/>
    <n v="6.5996740000000003"/>
    <m/>
    <n v="0.83333333333333337"/>
    <n v="0.83099999999999996"/>
    <n v="20.242999999999999"/>
    <n v="0"/>
    <n v="33"/>
    <s v="BASE DE DATOS"/>
  </r>
  <r>
    <s v="19"/>
    <x v="10"/>
    <s v="EGEJUN"/>
    <s v="00862010"/>
    <s v="00862010"/>
    <s v="HI"/>
    <s v="Grupo 2"/>
    <s v="S"/>
    <n v="5"/>
    <n v="4.9980000000000002"/>
    <n v="343.32100000000003"/>
    <n v="1643.7059999999999"/>
    <n v="1987.027"/>
    <n v="0"/>
    <n v="0"/>
    <n v="0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1987.027"/>
    <n v="1.9870270000000001"/>
    <m/>
    <n v="0.7142857142857143"/>
    <n v="0.71400000000000008"/>
    <n v="10.446999999999999"/>
    <n v="0"/>
    <n v="33"/>
    <s v="BASE DE DATOS"/>
  </r>
  <r>
    <s v="19"/>
    <x v="10"/>
    <s v="EANDES"/>
    <s v="G1230715"/>
    <s v="G1230715"/>
    <s v="HI"/>
    <s v="G1"/>
    <s v="S"/>
    <n v="86.24"/>
    <n v="86.24"/>
    <n v="7069.5370000000003"/>
    <n v="27045.741999999998"/>
    <n v="34115.279000000002"/>
    <n v="7.92"/>
    <n v="541.67999999999995"/>
    <n v="170.4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34115.279000000002"/>
    <n v="34.115279000000001"/>
    <m/>
    <n v="7.1866666666666665"/>
    <n v="7.1866666666666665"/>
    <n v="174.946"/>
    <n v="-7.2759576141834259E-12"/>
    <n v="79"/>
    <s v="BASE DE DATOS"/>
  </r>
  <r>
    <s v="19"/>
    <x v="10"/>
    <s v="EANDES"/>
    <s v="G1230715"/>
    <s v="G1230715"/>
    <s v="HI"/>
    <s v="G2"/>
    <s v="S"/>
    <n v="85.44"/>
    <n v="85.44"/>
    <n v="4939.0810000000001"/>
    <n v="16643.353999999999"/>
    <n v="21582.435000000001"/>
    <n v="7.25"/>
    <n v="400.55"/>
    <n v="312.2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21582.435000000001"/>
    <n v="21.582435"/>
    <m/>
    <n v="7.12"/>
    <n v="7.12"/>
    <n v="174.946"/>
    <n v="-3.637978807091713E-12"/>
    <n v="79"/>
    <s v="BASE DE DATOS"/>
  </r>
  <r>
    <s v="19"/>
    <x v="10"/>
    <s v="EANDES"/>
    <s v="PP104093"/>
    <s v="PP104093"/>
    <s v="HI"/>
    <s v="G1"/>
    <s v="S"/>
    <n v="22.065000000000001"/>
    <n v="22.065000000000001"/>
    <n v="2637.2240000000002"/>
    <n v="11325.255999999999"/>
    <n v="13962.48"/>
    <n v="0"/>
    <n v="720"/>
    <n v="0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3962.48"/>
    <n v="13.962479999999999"/>
    <m/>
    <n v="1.8387500000000001"/>
    <n v="1.8387500000000001"/>
    <n v="110.151"/>
    <n v="0"/>
    <n v="79"/>
    <s v="BASE DE DATOS"/>
  </r>
  <r>
    <s v="19"/>
    <x v="10"/>
    <s v="EANDES"/>
    <s v="PP104093"/>
    <s v="PP104093"/>
    <s v="HI"/>
    <s v="G2"/>
    <s v="S"/>
    <n v="23.23"/>
    <n v="23.23"/>
    <n v="2750.5749999999998"/>
    <n v="11784.192999999999"/>
    <n v="14534.768"/>
    <n v="0"/>
    <n v="720"/>
    <n v="0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534.768"/>
    <n v="14.534768"/>
    <m/>
    <n v="1.9358333333333333"/>
    <n v="1.9358333333333333"/>
    <n v="110.151"/>
    <n v="0"/>
    <n v="79"/>
    <s v="BASE DE DATOS"/>
  </r>
  <r>
    <s v="19"/>
    <x v="10"/>
    <s v="EANDES"/>
    <s v="PP104093"/>
    <s v="PP104093"/>
    <s v="HI"/>
    <s v="G3"/>
    <s v="S"/>
    <n v="23.155000000000001"/>
    <n v="23.155000000000001"/>
    <n v="2746.87"/>
    <n v="11787.373"/>
    <n v="14534.243"/>
    <n v="0"/>
    <n v="720"/>
    <n v="0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534.243"/>
    <n v="14.534243"/>
    <m/>
    <n v="1.9295833333333334"/>
    <n v="1.9295833333333334"/>
    <n v="110.151"/>
    <n v="-1.8189894035458565E-12"/>
    <n v="79"/>
    <s v="BASE DE DATOS"/>
  </r>
  <r>
    <s v="19"/>
    <x v="10"/>
    <s v="EANDES"/>
    <s v="PP104093"/>
    <s v="PP104093"/>
    <s v="HI"/>
    <s v="G4"/>
    <s v="S"/>
    <n v="22.66"/>
    <n v="22.66"/>
    <n v="2687.444"/>
    <n v="11497.450999999999"/>
    <n v="14184.895"/>
    <n v="0"/>
    <n v="720"/>
    <n v="0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184.895"/>
    <n v="14.184895000000001"/>
    <m/>
    <n v="1.8883333333333334"/>
    <n v="1.8883333333333334"/>
    <n v="110.151"/>
    <n v="-1.8189894035458565E-12"/>
    <n v="79"/>
    <s v="BASE DE DATOS"/>
  </r>
  <r>
    <s v="19"/>
    <x v="10"/>
    <s v="EANDES"/>
    <s v="PP104093"/>
    <s v="PP104093"/>
    <s v="HI"/>
    <s v="G5"/>
    <s v="S"/>
    <n v="22.576000000000001"/>
    <n v="22.576000000000001"/>
    <n v="2696.473"/>
    <n v="11500.741"/>
    <n v="14197.214"/>
    <n v="0"/>
    <n v="720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197.214"/>
    <n v="14.197214000000001"/>
    <m/>
    <n v="1.8813333333333333"/>
    <n v="1.8813333333333333"/>
    <n v="110.151"/>
    <n v="0"/>
    <n v="79"/>
    <s v="BASE DE DATOS"/>
  </r>
  <r>
    <s v="19"/>
    <x v="10"/>
    <s v="EANDES"/>
    <s v="PP101093"/>
    <s v="PP101093"/>
    <s v="HI"/>
    <s v="G1"/>
    <s v="S"/>
    <n v="13.6"/>
    <n v="12.082000000000001"/>
    <n v="1150.816"/>
    <n v="4904.9120000000003"/>
    <n v="6055.7280000000001"/>
    <n v="7.05"/>
    <n v="704.82"/>
    <n v="8.1300000000000008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055.7280000000001"/>
    <n v="6.0557280000000002"/>
    <m/>
    <n v="1.1333333333333333"/>
    <n v="1.0068333333333335"/>
    <n v="46.790999999999997"/>
    <n v="0"/>
    <n v="79"/>
    <s v="BASE DE DATOS"/>
  </r>
  <r>
    <s v="19"/>
    <x v="10"/>
    <s v="EANDES"/>
    <s v="PP101093"/>
    <s v="PP101093"/>
    <s v="HI"/>
    <s v="G2"/>
    <s v="S"/>
    <n v="13.6"/>
    <n v="12.779"/>
    <n v="1155.49"/>
    <n v="5001.085"/>
    <n v="6156.5749999999998"/>
    <n v="30.95"/>
    <n v="686.37"/>
    <n v="2.68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156.5749999999998"/>
    <n v="6.1565750000000001"/>
    <m/>
    <n v="1.1333333333333333"/>
    <n v="1.0649166666666667"/>
    <n v="46.790999999999997"/>
    <n v="0"/>
    <n v="79"/>
    <s v="BASE DE DATOS"/>
  </r>
  <r>
    <s v="19"/>
    <x v="10"/>
    <s v="EANDES"/>
    <s v="PP101093"/>
    <s v="PP101093"/>
    <s v="HI"/>
    <s v="G3"/>
    <s v="S"/>
    <n v="13.6"/>
    <n v="11.234"/>
    <n v="366.08199999999999"/>
    <n v="1839.421"/>
    <n v="2205.5030000000002"/>
    <n v="407.83"/>
    <n v="312.17"/>
    <n v="0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2205.5030000000002"/>
    <n v="2.2055030000000002"/>
    <m/>
    <n v="1.1333333333333333"/>
    <n v="0.9361666666666667"/>
    <n v="46.790999999999997"/>
    <n v="0"/>
    <n v="79"/>
    <s v="BASE DE DATOS"/>
  </r>
  <r>
    <s v="19"/>
    <x v="10"/>
    <s v="EANDES"/>
    <s v="PP101093"/>
    <s v="PP101093"/>
    <s v="HI"/>
    <s v="G4"/>
    <s v="S"/>
    <n v="13.6"/>
    <n v="11.926"/>
    <n v="1050.1859999999999"/>
    <n v="4645.0119999999997"/>
    <n v="5695.1980000000003"/>
    <n v="30.87"/>
    <n v="687.6"/>
    <n v="1.53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5695.1980000000003"/>
    <n v="5.6951980000000004"/>
    <m/>
    <n v="1.1333333333333333"/>
    <n v="0.99383333333333335"/>
    <n v="46.790999999999997"/>
    <n v="-9.0949470177292824E-13"/>
    <n v="79"/>
    <s v="BASE DE DATOS"/>
  </r>
  <r>
    <s v="19"/>
    <x v="10"/>
    <s v="EANDES"/>
    <s v="PP102093"/>
    <s v="PP102093"/>
    <s v="HI"/>
    <s v="G1"/>
    <s v="S"/>
    <n v="3"/>
    <n v="3.1429999999999998"/>
    <n v="358.822"/>
    <n v="1607.7329999999999"/>
    <n v="1966.5550000000001"/>
    <n v="19.48"/>
    <n v="700.52"/>
    <n v="0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966.5550000000001"/>
    <n v="1.9665550000000001"/>
    <m/>
    <n v="0.25"/>
    <n v="0.26191666666666663"/>
    <n v="9.3279999999999994"/>
    <n v="-2.2737367544323206E-13"/>
    <n v="79"/>
    <s v="BASE DE DATOS"/>
  </r>
  <r>
    <s v="19"/>
    <x v="10"/>
    <s v="EANDES"/>
    <s v="PP102093"/>
    <s v="PP102093"/>
    <s v="HI"/>
    <s v="G2"/>
    <s v="S"/>
    <n v="3"/>
    <n v="3.165"/>
    <n v="344.51400000000001"/>
    <n v="1530.3130000000001"/>
    <n v="1874.827"/>
    <n v="21.58"/>
    <n v="698.42"/>
    <n v="0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874.827"/>
    <n v="1.874827"/>
    <m/>
    <n v="0.25"/>
    <n v="0.26374999999999998"/>
    <n v="9.3279999999999994"/>
    <n v="2.2737367544323206E-13"/>
    <n v="79"/>
    <s v="BASE DE DATOS"/>
  </r>
  <r>
    <s v="19"/>
    <x v="10"/>
    <s v="EANDES"/>
    <s v="PP102093"/>
    <s v="PP102093"/>
    <s v="HI"/>
    <s v="G3"/>
    <s v="S"/>
    <n v="3"/>
    <n v="3.1720000000000002"/>
    <n v="358.51799999999997"/>
    <n v="1594.9179999999999"/>
    <n v="1953.4359999999999"/>
    <n v="21.42"/>
    <n v="698.58"/>
    <n v="0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953.4359999999999"/>
    <n v="1.953436"/>
    <m/>
    <n v="0.25"/>
    <n v="0.26433333333333336"/>
    <n v="9.3279999999999994"/>
    <n v="0"/>
    <n v="79"/>
    <s v="BASE DE DATOS"/>
  </r>
  <r>
    <s v="19"/>
    <x v="10"/>
    <s v="EANDES"/>
    <s v="PP103093"/>
    <s v="PP103093"/>
    <s v="HI"/>
    <s v="G1"/>
    <s v="S"/>
    <n v="3"/>
    <n v="3.1859999999999999"/>
    <n v="253.41300000000001"/>
    <n v="1141.422"/>
    <n v="1394.835"/>
    <n v="0"/>
    <n v="668.85"/>
    <n v="51.15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394.835"/>
    <n v="1.394835"/>
    <m/>
    <n v="0.25"/>
    <n v="0.26550000000000001"/>
    <n v="9.7110000000000003"/>
    <n v="0"/>
    <n v="79"/>
    <s v="BASE DE DATOS"/>
  </r>
  <r>
    <s v="19"/>
    <x v="10"/>
    <s v="EANDES"/>
    <s v="PP103093"/>
    <s v="PP103093"/>
    <s v="HI"/>
    <s v="G2"/>
    <s v="S"/>
    <n v="3"/>
    <n v="3.31"/>
    <n v="239.732"/>
    <n v="1111.2190000000001"/>
    <n v="1350.951"/>
    <n v="11.97"/>
    <n v="655.85"/>
    <n v="52.18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350.951"/>
    <n v="1.350951"/>
    <m/>
    <n v="0.25"/>
    <n v="0.27583333333333332"/>
    <n v="9.7110000000000003"/>
    <n v="0"/>
    <n v="79"/>
    <s v="BASE DE DATOS"/>
  </r>
  <r>
    <s v="19"/>
    <x v="10"/>
    <s v="EANDES"/>
    <s v="PP103093"/>
    <s v="PP103093"/>
    <s v="HI"/>
    <s v="G3"/>
    <s v="S"/>
    <n v="3"/>
    <n v="3.1539999999999999"/>
    <n v="275.43"/>
    <n v="1210.0329999999999"/>
    <n v="1485.463"/>
    <n v="11.18"/>
    <n v="708.82"/>
    <n v="0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485.463"/>
    <n v="1.485463"/>
    <m/>
    <n v="0.25"/>
    <n v="0.26283333333333331"/>
    <n v="9.7110000000000003"/>
    <n v="0"/>
    <n v="79"/>
    <s v="BASE DE DATOS"/>
  </r>
  <r>
    <s v="19"/>
    <x v="10"/>
    <s v="EANDES"/>
    <s v="11014493"/>
    <s v="11014493"/>
    <s v="HI"/>
    <s v="1"/>
    <s v="S"/>
    <n v="19.8"/>
    <n v="21.434999999999999"/>
    <n v="2151.038"/>
    <n v="9763.4320000000007"/>
    <n v="11914.47"/>
    <n v="0"/>
    <n v="637.53"/>
    <n v="82.47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1914.47"/>
    <n v="11.91447"/>
    <m/>
    <n v="1.6500000000000001"/>
    <n v="1.7862499999999999"/>
    <n v="46.430999999999997"/>
    <n v="1.8189894035458565E-12"/>
    <n v="79"/>
    <s v="BASE DE DATOS"/>
  </r>
  <r>
    <s v="19"/>
    <x v="10"/>
    <s v="EANDES"/>
    <s v="11014493"/>
    <s v="11014493"/>
    <s v="HI"/>
    <s v="2"/>
    <s v="S"/>
    <n v="19.8"/>
    <n v="21.678999999999998"/>
    <n v="2449.8690000000001"/>
    <n v="11022.234"/>
    <n v="13472.102999999999"/>
    <n v="0"/>
    <n v="718.12"/>
    <n v="1.88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3472.102999999999"/>
    <n v="13.472102999999999"/>
    <m/>
    <n v="1.6500000000000001"/>
    <n v="1.8065833333333332"/>
    <n v="46.430999999999997"/>
    <n v="1.8189894035458565E-12"/>
    <n v="79"/>
    <s v="BASE DE DATOS"/>
  </r>
  <r>
    <s v="19"/>
    <x v="10"/>
    <s v="EANDES"/>
    <s v="11051295"/>
    <s v="11051295"/>
    <s v="HI"/>
    <s v="1"/>
    <s v="S"/>
    <n v="17"/>
    <n v="19.074000000000002"/>
    <n v="1655.1089999999999"/>
    <n v="5190.5429999999997"/>
    <n v="6845.652"/>
    <n v="4.83"/>
    <n v="522"/>
    <n v="193.17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6845.652"/>
    <n v="6.8456520000000003"/>
    <m/>
    <n v="1.4166666666666667"/>
    <n v="1.5895000000000001"/>
    <n v="35.133000000000003"/>
    <n v="0"/>
    <n v="79"/>
    <s v="BASE DE DATOS"/>
  </r>
  <r>
    <s v="19"/>
    <x v="10"/>
    <s v="EANDES"/>
    <s v="11051295"/>
    <s v="11051295"/>
    <s v="HI"/>
    <s v="2"/>
    <s v="S"/>
    <n v="17"/>
    <n v="19.074000000000002"/>
    <n v="1352.1659999999999"/>
    <n v="5025.6559999999999"/>
    <n v="6377.8220000000001"/>
    <n v="3.18"/>
    <n v="471.47"/>
    <n v="245.35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6377.8220000000001"/>
    <n v="6.3778220000000001"/>
    <m/>
    <n v="1.4166666666666667"/>
    <n v="1.5895000000000001"/>
    <n v="35.133000000000003"/>
    <n v="0"/>
    <n v="79"/>
    <s v="BASE DE DATOS"/>
  </r>
  <r>
    <s v="19"/>
    <x v="10"/>
    <s v="EANDES"/>
    <s v="41097499"/>
    <s v="41097499"/>
    <s v="HI"/>
    <s v="Pelton"/>
    <s v="S"/>
    <n v="0.28799999999999998"/>
    <n v="0.186"/>
    <n v="5.4749999999999996"/>
    <n v="38.081000000000003"/>
    <n v="43.555999999999997"/>
    <n v="0"/>
    <n v="199.02"/>
    <n v="520.98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43.555999999999997"/>
    <n v="4.3555999999999997E-2"/>
    <m/>
    <n v="2.3999999999999997E-2"/>
    <n v="1.55E-2"/>
    <n v="0.22"/>
    <n v="7.1054273576010019E-15"/>
    <n v="79"/>
    <s v="BASE DE DATOS"/>
  </r>
  <r>
    <s v="19"/>
    <x v="10"/>
    <s v="EANDES"/>
    <s v="31020193"/>
    <s v="31020193"/>
    <s v="HI"/>
    <s v="Pelton"/>
    <s v="S"/>
    <n v="3.68"/>
    <n v="1.9330000000000001"/>
    <n v="353.37900000000002"/>
    <n v="1595.377"/>
    <n v="1948.7560000000001"/>
    <n v="0"/>
    <n v="720"/>
    <n v="0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948.7560000000001"/>
    <n v="1.9487560000000002"/>
    <m/>
    <n v="0.3066666666666667"/>
    <n v="0.16108333333333333"/>
    <n v="3.8879999999999999"/>
    <n v="-2.2737367544323206E-13"/>
    <n v="79"/>
    <s v="BASE DE DATOS"/>
  </r>
  <r>
    <s v="19"/>
    <x v="10"/>
    <s v="EANDES"/>
    <s v="33016493"/>
    <s v="33016493"/>
    <s v="HI"/>
    <s v="Francis"/>
    <s v="S"/>
    <n v="0.624"/>
    <n v="0.57999999999999996"/>
    <n v="10.653"/>
    <n v="64.873000000000005"/>
    <n v="75.525999999999996"/>
    <n v="0"/>
    <n v="244.08"/>
    <n v="475.92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75.525999999999996"/>
    <n v="7.5525999999999996E-2"/>
    <m/>
    <n v="5.1999999999999998E-2"/>
    <n v="4.8333333333333332E-2"/>
    <n v="0.56599999999999995"/>
    <n v="1.4210854715202004E-14"/>
    <n v="79"/>
    <s v="BASE DE DATOS"/>
  </r>
  <r>
    <s v="19"/>
    <x v="10"/>
    <s v="EANDES"/>
    <s v="41097599"/>
    <s v="41097599"/>
    <s v="HI"/>
    <s v="Francis"/>
    <s v="S"/>
    <n v="0.52400000000000002"/>
    <n v="0.42199999999999999"/>
    <n v="7.8860000000000001"/>
    <n v="45.79"/>
    <n v="53.676000000000002"/>
    <n v="0"/>
    <n v="202.9"/>
    <n v="517.1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53.676000000000002"/>
    <n v="5.3676000000000001E-2"/>
    <m/>
    <n v="4.3666666666666666E-2"/>
    <n v="3.5166666666666666E-2"/>
    <n v="0.40400000000000003"/>
    <n v="0"/>
    <n v="79"/>
    <s v="BASE DE DATOS"/>
  </r>
  <r>
    <s v="19"/>
    <x v="10"/>
    <s v="EANDES"/>
    <s v="1139028"/>
    <s v="1139028"/>
    <s v="HI"/>
    <s v="CH2"/>
    <s v="S"/>
    <n v="0.44"/>
    <n v="0.45200000000000001"/>
    <n v="22.989000000000001"/>
    <n v="111.355"/>
    <n v="134.345"/>
    <n v="127.6"/>
    <n v="515.47"/>
    <n v="76.930000000000007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34.345"/>
    <n v="0.13434499999999999"/>
    <m/>
    <n v="3.6666666666666667E-2"/>
    <n v="3.7666666666666668E-2"/>
    <n v="4.157"/>
    <n v="-1.0000000000047748E-3"/>
    <n v="79"/>
    <s v="BASE DE DATOS"/>
  </r>
  <r>
    <s v="19"/>
    <x v="10"/>
    <s v="EANDES"/>
    <s v="1139028"/>
    <s v="1139028"/>
    <s v="HI"/>
    <s v="CH2 G2"/>
    <s v="S"/>
    <n v="0.35499999999999998"/>
    <n v="0.34599999999999997"/>
    <n v="0"/>
    <n v="0"/>
    <n v="0"/>
    <n v="0"/>
    <n v="0"/>
    <n v="720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0"/>
    <n v="0"/>
    <m/>
    <n v="2.9583333333333333E-2"/>
    <n v="2.8833333333333332E-2"/>
    <n v="4.157"/>
    <n v="0"/>
    <n v="79"/>
    <s v="BASE DE DATOS"/>
  </r>
  <r>
    <s v="19"/>
    <x v="10"/>
    <s v="EANDES"/>
    <s v="1139028"/>
    <s v="1139028"/>
    <s v="HI"/>
    <s v="CH3 N"/>
    <s v="S"/>
    <n v="0.872"/>
    <n v="0.79600000000000004"/>
    <n v="0"/>
    <n v="4.0000000000000001E-3"/>
    <n v="4.0000000000000001E-3"/>
    <n v="0"/>
    <n v="0"/>
    <n v="720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4.0000000000000001E-3"/>
    <n v="3.9999999999999998E-6"/>
    <m/>
    <n v="7.2666666666666671E-2"/>
    <n v="6.6333333333333341E-2"/>
    <n v="4.157"/>
    <n v="0"/>
    <n v="79"/>
    <s v="BASE DE DATOS"/>
  </r>
  <r>
    <s v="19"/>
    <x v="10"/>
    <s v="EANDES"/>
    <s v="1139028"/>
    <s v="1139028"/>
    <s v="HI"/>
    <s v="CH3 N G2"/>
    <s v="S"/>
    <n v="0.4"/>
    <n v="0.4"/>
    <n v="37.125"/>
    <n v="174.34"/>
    <n v="211.465"/>
    <n v="105.65"/>
    <n v="537.87"/>
    <n v="76.48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11.465"/>
    <n v="0.21146500000000001"/>
    <m/>
    <n v="3.3333333333333333E-2"/>
    <n v="3.3333333333333333E-2"/>
    <n v="4.157"/>
    <n v="0"/>
    <n v="79"/>
    <s v="BASE DE DATOS"/>
  </r>
  <r>
    <s v="19"/>
    <x v="10"/>
    <s v="EANDES"/>
    <s v="1139028"/>
    <s v="1139028"/>
    <s v="HI"/>
    <s v="CH4 G-1"/>
    <s v="S"/>
    <n v="1.5"/>
    <n v="1.464"/>
    <n v="140.38499999999999"/>
    <n v="650.29600000000005"/>
    <n v="790.68100000000004"/>
    <n v="103.6"/>
    <n v="452.07"/>
    <n v="164.33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790.68100000000004"/>
    <n v="0.79068100000000008"/>
    <m/>
    <n v="0.125"/>
    <n v="0.122"/>
    <n v="4.157"/>
    <n v="0"/>
    <n v="79"/>
    <s v="BASE DE DATOS"/>
  </r>
  <r>
    <s v="19"/>
    <x v="10"/>
    <s v="EANDES"/>
    <s v="1139028"/>
    <s v="1139028"/>
    <s v="HI"/>
    <s v="CH4 G-2"/>
    <s v="S"/>
    <n v="1.5"/>
    <n v="1.492"/>
    <n v="50.524000000000001"/>
    <n v="166.51499999999999"/>
    <n v="217.03899999999999"/>
    <n v="103.6"/>
    <n v="221.3"/>
    <n v="395.1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17.03899999999999"/>
    <n v="0.21703899999999998"/>
    <m/>
    <n v="0.125"/>
    <n v="0.12433333333333334"/>
    <n v="4.157"/>
    <n v="0"/>
    <n v="79"/>
    <s v="BASE DE DATOS"/>
  </r>
  <r>
    <s v="19"/>
    <x v="10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10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10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10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10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10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10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10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0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0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10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10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0"/>
    <s v="ELOR"/>
    <s v="31078697"/>
    <s v="31078697"/>
    <s v="HI"/>
    <s v="Turbina 1"/>
    <s v="N"/>
    <n v="2.8370000000000002"/>
    <n v="0"/>
    <n v="0"/>
    <n v="0"/>
    <n v="0"/>
    <n v="0"/>
    <n v="0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0"/>
    <n v="0"/>
    <m/>
    <n v="0.23641666666666669"/>
    <n v="0.21666666666666667"/>
    <n v="4.3949999999999996"/>
    <n v="0"/>
    <n v="20"/>
    <s v="BASE DE DATOS"/>
  </r>
  <r>
    <s v="19"/>
    <x v="10"/>
    <s v="ELOR"/>
    <s v="31078697"/>
    <s v="31078697"/>
    <s v="HI"/>
    <s v="Turbina 2"/>
    <s v="S"/>
    <n v="2.8370000000000002"/>
    <n v="2.6"/>
    <n v="263.37099999999998"/>
    <n v="1236.307"/>
    <n v="1499.6780000000001"/>
    <n v="0"/>
    <n v="712.65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499.6780000000001"/>
    <n v="1.4996780000000001"/>
    <m/>
    <n v="0.23641666666666669"/>
    <n v="0.21666666666666667"/>
    <n v="4.3949999999999996"/>
    <n v="-2.2737367544323206E-13"/>
    <n v="20"/>
    <s v="BASE DE DATOS"/>
  </r>
  <r>
    <s v="19"/>
    <x v="10"/>
    <s v="ELOR"/>
    <s v="31078897"/>
    <s v="31078897"/>
    <s v="HI"/>
    <s v="Turbina 1"/>
    <s v="S"/>
    <n v="1.59"/>
    <n v="1.45"/>
    <n v="149.477"/>
    <n v="402.863"/>
    <n v="552.34"/>
    <n v="2.98"/>
    <n v="710.65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552.34"/>
    <n v="0.55234000000000005"/>
    <m/>
    <n v="0.13250000000000001"/>
    <n v="0.12083333333333333"/>
    <n v="2.6850000000000001"/>
    <n v="0"/>
    <n v="20"/>
    <s v="BASE DE DATOS"/>
  </r>
  <r>
    <s v="19"/>
    <x v="10"/>
    <s v="ELOR"/>
    <s v="31078897"/>
    <s v="31078897"/>
    <s v="HI"/>
    <s v="Turbina 2"/>
    <s v="S"/>
    <n v="1.59"/>
    <n v="1.45"/>
    <n v="157.28200000000001"/>
    <n v="751.86300000000006"/>
    <n v="909.14499999999998"/>
    <n v="2.88"/>
    <n v="710.94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09.14499999999998"/>
    <n v="0.90914499999999998"/>
    <m/>
    <n v="0.13250000000000001"/>
    <n v="0.12083333333333333"/>
    <n v="2.6850000000000001"/>
    <n v="1.1368683772161603E-13"/>
    <n v="20"/>
    <s v="BASE DE DATOS"/>
  </r>
  <r>
    <s v="19"/>
    <x v="10"/>
    <s v="ELOR"/>
    <s v="51017302"/>
    <s v="51017302"/>
    <s v="HI"/>
    <s v="Turbina 1"/>
    <s v="S"/>
    <n v="1.4379999999999999"/>
    <n v="1.4"/>
    <n v="125.54"/>
    <n v="596.61900000000003"/>
    <n v="722.15899999999999"/>
    <n v="0"/>
    <n v="718.53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22.15899999999999"/>
    <n v="0.722159"/>
    <m/>
    <n v="0.15977777777777777"/>
    <n v="0.15555555555555556"/>
    <n v="2.2429999999999999"/>
    <n v="0"/>
    <n v="20"/>
    <s v="BASE DE DATOS"/>
  </r>
  <r>
    <s v="19"/>
    <x v="10"/>
    <s v="ELOR"/>
    <s v="51017302"/>
    <s v="51017302"/>
    <s v="HI"/>
    <s v="Turbina 2"/>
    <s v="S"/>
    <n v="1.4379999999999999"/>
    <n v="1.4"/>
    <n v="124.042"/>
    <n v="589.50199999999995"/>
    <n v="713.54399999999998"/>
    <n v="0"/>
    <n v="718.15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13.54399999999998"/>
    <n v="0.71354399999999996"/>
    <m/>
    <n v="0.17974999999999999"/>
    <n v="0.17499999999999999"/>
    <n v="2.2429999999999999"/>
    <n v="0"/>
    <n v="20"/>
    <s v="BASE DE DATOS"/>
  </r>
  <r>
    <s v="19"/>
    <x v="10"/>
    <s v="ELOR"/>
    <s v="31077997"/>
    <s v="31077997"/>
    <s v="HI"/>
    <s v="Turbina 1"/>
    <s v="S"/>
    <n v="1.2529999999999999"/>
    <n v="1.1499999999999999"/>
    <n v="111.886"/>
    <n v="460.89100000000002"/>
    <n v="572.77700000000004"/>
    <n v="0.1"/>
    <n v="719.62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72.77700000000004"/>
    <n v="0.57277700000000009"/>
    <m/>
    <n v="0.10441666666666666"/>
    <n v="9.5833333333333326E-2"/>
    <n v="4.4630000000000001"/>
    <n v="0"/>
    <n v="20"/>
    <s v="BASE DE DATOS"/>
  </r>
  <r>
    <s v="19"/>
    <x v="10"/>
    <s v="ELOR"/>
    <s v="31077997"/>
    <s v="31077997"/>
    <s v="HI"/>
    <s v="Turbina 2"/>
    <s v="N"/>
    <n v="1.2529999999999999"/>
    <n v="0"/>
    <n v="0"/>
    <n v="0"/>
    <n v="0"/>
    <n v="0"/>
    <n v="0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0"/>
    <n v="0"/>
    <m/>
    <n v="0.10441666666666666"/>
    <n v="9.5833333333333326E-2"/>
    <n v="4.4630000000000001"/>
    <n v="0"/>
    <n v="20"/>
    <s v="BASE DE DATOS"/>
  </r>
  <r>
    <s v="19"/>
    <x v="10"/>
    <s v="ELOR"/>
    <s v="31077997"/>
    <s v="31077997"/>
    <s v="HI"/>
    <s v="Turbina 3"/>
    <s v="N"/>
    <n v="1.2529999999999999"/>
    <n v="0"/>
    <n v="0"/>
    <n v="0"/>
    <n v="0"/>
    <n v="0"/>
    <n v="0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0"/>
    <n v="0"/>
    <m/>
    <n v="0.10441666666666666"/>
    <n v="9.5833333333333326E-2"/>
    <n v="4.4630000000000001"/>
    <n v="0"/>
    <n v="20"/>
    <s v="BASE DE DATOS"/>
  </r>
  <r>
    <s v="19"/>
    <x v="10"/>
    <s v="ELOR"/>
    <s v="31077997"/>
    <s v="31077997"/>
    <s v="HI"/>
    <s v="Turbina 4"/>
    <s v="S"/>
    <n v="1.2529999999999999"/>
    <n v="1.1499999999999999"/>
    <n v="117.55"/>
    <n v="522.98500000000001"/>
    <n v="640.53499999999997"/>
    <n v="0.3"/>
    <n v="719.69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40.53499999999997"/>
    <n v="0.64053499999999997"/>
    <m/>
    <n v="0.10441666666666666"/>
    <n v="9.5833333333333326E-2"/>
    <n v="4.4630000000000001"/>
    <n v="0"/>
    <n v="20"/>
    <s v="BASE DE DATOS"/>
  </r>
  <r>
    <s v="19"/>
    <x v="10"/>
    <s v="ELOR"/>
    <s v="41027393"/>
    <s v="41027393"/>
    <s v="HI"/>
    <s v="T-1"/>
    <s v="S"/>
    <n v="0.2"/>
    <n v="0.18"/>
    <n v="21.64"/>
    <n v="101.31"/>
    <n v="122.95"/>
    <n v="0"/>
    <n v="702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2.95"/>
    <n v="0.12295"/>
    <m/>
    <n v="1.6666666666666666E-2"/>
    <n v="1.4999999999999999E-2"/>
    <n v="0.376"/>
    <n v="0"/>
    <n v="20"/>
    <s v="BASE DE DATOS"/>
  </r>
  <r>
    <s v="19"/>
    <x v="10"/>
    <s v="ELOR"/>
    <s v="41027393"/>
    <s v="41027393"/>
    <s v="HI"/>
    <s v="T-2"/>
    <s v="S"/>
    <n v="0.2"/>
    <n v="0.18"/>
    <n v="22.167000000000002"/>
    <n v="102.973"/>
    <n v="125.14"/>
    <n v="0"/>
    <n v="708.06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25.14"/>
    <n v="0.12514"/>
    <m/>
    <n v="1.6666666666666666E-2"/>
    <n v="1.4999999999999999E-2"/>
    <n v="0.376"/>
    <n v="0"/>
    <n v="20"/>
    <s v="BASE DE DATOS"/>
  </r>
  <r>
    <s v="19"/>
    <x v="10"/>
    <s v="ELOR"/>
    <s v="20190900"/>
    <s v="20190900"/>
    <s v="HI"/>
    <s v="Grupo 1"/>
    <s v="S"/>
    <n v="8.2000000000000003E-2"/>
    <n v="7.0000000000000007E-2"/>
    <n v="4.2169999999999996"/>
    <n v="9.0210000000000008"/>
    <n v="13.238"/>
    <n v="0"/>
    <n v="720"/>
    <n v="0"/>
    <m/>
    <m/>
    <x v="1"/>
    <s v="ELOR20190900Grupo 1HI"/>
    <s v="Electro Oriente S. A."/>
    <s v="ELOR"/>
    <x v="2"/>
    <s v="C.H. Pizuquia"/>
    <x v="260"/>
    <s v="HI"/>
    <x v="1"/>
    <s v="Grupo 1"/>
    <x v="1"/>
    <n v="0"/>
    <s v="Operativo"/>
    <s v="Distribuidora"/>
    <x v="0"/>
    <x v="1"/>
    <s v="NO COES"/>
    <x v="0"/>
    <s v="Estatal"/>
    <s v="AMAZONAS"/>
    <s v="AMAZONAS"/>
    <s v="LUYA"/>
    <s v="PISUQUIA"/>
    <n v="0"/>
    <s v="Agua"/>
    <n v="0"/>
    <n v="0"/>
    <n v="0"/>
    <x v="1"/>
    <m/>
    <n v="13.238"/>
    <n v="1.3238E-2"/>
    <m/>
    <n v="4.1000000000000002E-2"/>
    <n v="3.5000000000000003E-2"/>
    <n v="4.5999999999999999E-2"/>
    <n v="0"/>
    <n v="20"/>
    <s v="BASE DE DATOS"/>
  </r>
  <r>
    <s v="19"/>
    <x v="10"/>
    <s v="ELOR"/>
    <s v="31024193"/>
    <s v="31024193"/>
    <s v="HI"/>
    <s v="1"/>
    <s v="S"/>
    <n v="3.3"/>
    <n v="3.3"/>
    <n v="383.11200000000002"/>
    <n v="1553.223"/>
    <n v="1936.335"/>
    <n v="4"/>
    <n v="659.53"/>
    <n v="3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936.335"/>
    <n v="1.9363350000000001"/>
    <m/>
    <n v="0.27499999999999997"/>
    <n v="0.27499999999999997"/>
    <n v="8.359"/>
    <n v="0"/>
    <n v="20"/>
    <s v="BASE DE DATOS"/>
  </r>
  <r>
    <s v="19"/>
    <x v="10"/>
    <s v="ELOR"/>
    <s v="31024193"/>
    <s v="31024193"/>
    <s v="HI"/>
    <s v="2"/>
    <s v="S"/>
    <n v="3.3"/>
    <n v="3.3"/>
    <n v="385.512"/>
    <n v="1510.7429999999999"/>
    <n v="1896.2550000000001"/>
    <n v="2"/>
    <n v="641.5"/>
    <n v="3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896.2550000000001"/>
    <n v="1.896255"/>
    <m/>
    <n v="0.27499999999999997"/>
    <n v="0.27499999999999997"/>
    <n v="8.359"/>
    <n v="-2.2737367544323206E-13"/>
    <n v="20"/>
    <s v="BASE DE DATOS"/>
  </r>
  <r>
    <s v="19"/>
    <x v="10"/>
    <s v="ELOR"/>
    <s v="31024193"/>
    <s v="31024193"/>
    <s v="HI"/>
    <s v="3"/>
    <s v="S"/>
    <n v="2.5"/>
    <n v="2"/>
    <n v="142.15299999999999"/>
    <n v="204.45099999999999"/>
    <n v="346.60399999999998"/>
    <n v="2"/>
    <n v="214.06"/>
    <n v="2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346.60399999999998"/>
    <n v="0.34660399999999997"/>
    <m/>
    <n v="0.20833333333333334"/>
    <n v="0.16666666666666666"/>
    <n v="8.359"/>
    <n v="0"/>
    <n v="20"/>
    <s v="BASE DE DATOS"/>
  </r>
  <r>
    <s v="19"/>
    <x v="10"/>
    <s v="ELOR"/>
    <s v="31024293"/>
    <s v="31024293"/>
    <s v="HI"/>
    <s v="G1"/>
    <s v="S"/>
    <n v="0.4"/>
    <n v="0.25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10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10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0"/>
    <s v="ENEOLI"/>
    <s v="17266210"/>
    <s v="17266210"/>
    <s v="HI"/>
    <s v="G1"/>
    <s v="S"/>
    <n v="80"/>
    <n v="80"/>
    <n v="5572.62"/>
    <n v="19403.580000000002"/>
    <n v="24976.2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4976.2"/>
    <n v="24.976200000000002"/>
    <m/>
    <n v="6.666666666666667"/>
    <n v="6.666666666666667"/>
    <n v="0"/>
    <n v="0"/>
    <n v="47"/>
    <s v="BASE DE DATOS"/>
  </r>
  <r>
    <s v="19"/>
    <x v="0"/>
    <s v="ENEOLI"/>
    <s v="17266310"/>
    <s v="17266310"/>
    <s v="HI"/>
    <s v="G1"/>
    <s v="S"/>
    <n v="30"/>
    <n v="30"/>
    <n v="1330.35"/>
    <n v="5794.01"/>
    <n v="7124.36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7124.36"/>
    <n v="7.1243599999999994"/>
    <m/>
    <n v="2.5"/>
    <n v="2.5"/>
    <n v="0"/>
    <n v="9.0949470177292824E-13"/>
    <n v="47"/>
    <s v="BASE DE DATOS"/>
  </r>
  <r>
    <s v="19"/>
    <x v="1"/>
    <s v="ENEOLI"/>
    <s v="17266210"/>
    <s v="17266210"/>
    <s v="HI"/>
    <s v="G1"/>
    <s v="S"/>
    <n v="80"/>
    <n v="80"/>
    <n v="4218.0200000000004"/>
    <n v="12718.48"/>
    <n v="16936.5"/>
    <n v="0"/>
    <n v="672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16936.5"/>
    <n v="16.936499999999999"/>
    <m/>
    <n v="6.666666666666667"/>
    <n v="6.666666666666667"/>
    <n v="0"/>
    <n v="0"/>
    <n v="47"/>
    <s v="BASE DE DATOS"/>
  </r>
  <r>
    <s v="19"/>
    <x v="1"/>
    <s v="ENEOLI"/>
    <s v="17266310"/>
    <s v="17266310"/>
    <s v="HI"/>
    <s v="G1"/>
    <s v="S"/>
    <n v="30"/>
    <n v="30"/>
    <n v="426.58"/>
    <n v="2202.13"/>
    <n v="2628.71"/>
    <n v="0"/>
    <n v="672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2628.71"/>
    <n v="2.6287099999999999"/>
    <m/>
    <n v="2.5"/>
    <n v="2.5"/>
    <n v="0"/>
    <n v="0"/>
    <n v="47"/>
    <s v="BASE DE DATOS"/>
  </r>
  <r>
    <s v="19"/>
    <x v="2"/>
    <s v="ENEOLI"/>
    <s v="17266210"/>
    <s v="17266210"/>
    <s v="HI"/>
    <s v="G1"/>
    <s v="S"/>
    <n v="80"/>
    <n v="80"/>
    <n v="7158.71"/>
    <n v="22453.360000000001"/>
    <n v="29612.07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9612.07"/>
    <n v="29.612069999999999"/>
    <m/>
    <n v="6.666666666666667"/>
    <n v="6.666666666666667"/>
    <n v="0"/>
    <n v="0"/>
    <n v="47"/>
    <s v="BASE DE DATOS"/>
  </r>
  <r>
    <s v="19"/>
    <x v="2"/>
    <s v="ENEOLI"/>
    <s v="17266310"/>
    <s v="17266310"/>
    <s v="HI"/>
    <s v="G1"/>
    <s v="S"/>
    <n v="30"/>
    <n v="30"/>
    <n v="569.61"/>
    <n v="3003.34"/>
    <n v="3572.95"/>
    <n v="66"/>
    <n v="654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3572.95"/>
    <n v="3.5729499999999996"/>
    <m/>
    <n v="2.5"/>
    <n v="2.5"/>
    <n v="0"/>
    <n v="4.5474735088646412E-13"/>
    <n v="47"/>
    <s v="BASE DE DATOS"/>
  </r>
  <r>
    <s v="19"/>
    <x v="3"/>
    <s v="ENEOLI"/>
    <s v="17266210"/>
    <s v="17266210"/>
    <s v="HI"/>
    <s v="G1"/>
    <s v="S"/>
    <n v="80"/>
    <n v="80"/>
    <n v="8468.1299999999992"/>
    <n v="26286.67"/>
    <n v="34754.800000000003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34754.800000000003"/>
    <n v="34.754800000000003"/>
    <m/>
    <n v="6.666666666666667"/>
    <n v="6.666666666666667"/>
    <n v="0"/>
    <n v="-7.2759576141834259E-12"/>
    <n v="47"/>
    <s v="BASE DE DATOS"/>
  </r>
  <r>
    <s v="19"/>
    <x v="3"/>
    <s v="ENEOLI"/>
    <s v="17266310"/>
    <s v="17266310"/>
    <s v="HI"/>
    <s v="G1"/>
    <s v="S"/>
    <n v="30"/>
    <n v="30"/>
    <n v="1715.84"/>
    <n v="8340.11"/>
    <n v="10055.950000000001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0055.950000000001"/>
    <n v="10.055950000000001"/>
    <m/>
    <n v="2.5"/>
    <n v="2.5"/>
    <n v="0"/>
    <n v="0"/>
    <n v="47"/>
    <s v="BASE DE DATOS"/>
  </r>
  <r>
    <s v="19"/>
    <x v="4"/>
    <s v="ENEOLI"/>
    <s v="17266210"/>
    <s v="17266210"/>
    <s v="HI"/>
    <s v="G1"/>
    <s v="S"/>
    <n v="80"/>
    <n v="80"/>
    <n v="6978.29"/>
    <n v="23520.55"/>
    <n v="30498.84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30498.84"/>
    <n v="30.498840000000001"/>
    <m/>
    <n v="6.666666666666667"/>
    <n v="6.666666666666667"/>
    <n v="0"/>
    <n v="0"/>
    <n v="47"/>
    <s v="BASE DE DATOS"/>
  </r>
  <r>
    <s v="19"/>
    <x v="4"/>
    <s v="ENEOLI"/>
    <s v="17266310"/>
    <s v="17266310"/>
    <s v="HI"/>
    <s v="G1"/>
    <s v="S"/>
    <n v="30"/>
    <n v="30"/>
    <n v="2780"/>
    <n v="11591.86"/>
    <n v="14371.86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4371.86"/>
    <n v="14.37186"/>
    <m/>
    <n v="2.5"/>
    <n v="2.5"/>
    <n v="0"/>
    <n v="0"/>
    <n v="47"/>
    <s v="BASE DE DATOS"/>
  </r>
  <r>
    <s v="19"/>
    <x v="5"/>
    <s v="ENEOLI"/>
    <s v="17266210"/>
    <s v="17266210"/>
    <s v="HI"/>
    <s v="G1"/>
    <s v="S"/>
    <n v="80"/>
    <n v="80"/>
    <n v="7057.76"/>
    <n v="20271.82"/>
    <n v="27329.58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7329.58"/>
    <n v="27.32958"/>
    <m/>
    <n v="6.666666666666667"/>
    <n v="6.666666666666667"/>
    <n v="0"/>
    <n v="0"/>
    <n v="47"/>
    <s v="BASE DE DATOS"/>
  </r>
  <r>
    <s v="19"/>
    <x v="5"/>
    <s v="ENEOLI"/>
    <s v="17266310"/>
    <s v="17266310"/>
    <s v="HI"/>
    <s v="G1"/>
    <s v="S"/>
    <n v="30"/>
    <n v="30"/>
    <n v="2537.66"/>
    <n v="12195.79"/>
    <n v="14733.45"/>
    <n v="0"/>
    <n v="710"/>
    <n v="1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4733.45"/>
    <n v="14.733450000000001"/>
    <m/>
    <n v="2.5"/>
    <n v="2.5"/>
    <n v="0"/>
    <n v="0"/>
    <n v="47"/>
    <s v="BASE DE DATOS"/>
  </r>
  <r>
    <s v="19"/>
    <x v="6"/>
    <s v="ENEOLI"/>
    <s v="17266210"/>
    <s v="17266210"/>
    <s v="HI"/>
    <s v="G1"/>
    <s v="S"/>
    <n v="80"/>
    <n v="80"/>
    <n v="6424.58"/>
    <n v="19338.48"/>
    <n v="25763.06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5763.06"/>
    <n v="25.763060000000003"/>
    <m/>
    <n v="6.666666666666667"/>
    <n v="6.666666666666667"/>
    <n v="0"/>
    <n v="-3.637978807091713E-12"/>
    <n v="47"/>
    <s v="BASE DE DATOS"/>
  </r>
  <r>
    <s v="19"/>
    <x v="6"/>
    <s v="ENEOLI"/>
    <s v="17266310"/>
    <s v="17266310"/>
    <s v="HI"/>
    <s v="G1"/>
    <s v="S"/>
    <n v="30"/>
    <n v="30"/>
    <n v="2483.41"/>
    <n v="10819.97"/>
    <n v="13303.38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3303.38"/>
    <n v="13.303379999999999"/>
    <m/>
    <n v="2.5"/>
    <n v="2.5"/>
    <n v="0"/>
    <n v="0"/>
    <n v="47"/>
    <s v="BASE DE DATOS"/>
  </r>
  <r>
    <s v="19"/>
    <x v="7"/>
    <s v="ENEOLI"/>
    <s v="17266210"/>
    <s v="17266210"/>
    <s v="HI"/>
    <s v="G1"/>
    <s v="S"/>
    <n v="80"/>
    <n v="80"/>
    <n v="5588.45"/>
    <n v="11877.27"/>
    <n v="17465.72"/>
    <n v="51"/>
    <n v="669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17465.72"/>
    <n v="17.465720000000001"/>
    <m/>
    <n v="6.666666666666667"/>
    <n v="6.666666666666667"/>
    <n v="0"/>
    <n v="0"/>
    <n v="47"/>
    <s v="BASE DE DATOS"/>
  </r>
  <r>
    <s v="19"/>
    <x v="7"/>
    <s v="ENEOLI"/>
    <s v="17266310"/>
    <s v="17266310"/>
    <s v="HI"/>
    <s v="G1"/>
    <s v="S"/>
    <n v="30"/>
    <n v="30"/>
    <n v="2398.5100000000002"/>
    <n v="9577.48"/>
    <n v="11975.99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1975.99"/>
    <n v="11.975989999999999"/>
    <m/>
    <n v="2.5"/>
    <n v="2.5"/>
    <n v="0"/>
    <n v="0"/>
    <n v="47"/>
    <s v="BASE DE DATOS"/>
  </r>
  <r>
    <s v="19"/>
    <x v="8"/>
    <s v="ENEOLI"/>
    <s v="17266210"/>
    <s v="17266210"/>
    <s v="HI"/>
    <s v="G1"/>
    <s v="S"/>
    <n v="80"/>
    <n v="80"/>
    <n v="7372.42"/>
    <n v="21207.97"/>
    <n v="28580.39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8580.39"/>
    <n v="28.580389999999998"/>
    <m/>
    <n v="6.666666666666667"/>
    <n v="6.666666666666667"/>
    <n v="0"/>
    <n v="0"/>
    <n v="47"/>
    <s v="BASE DE DATOS"/>
  </r>
  <r>
    <s v="19"/>
    <x v="8"/>
    <s v="ENEOLI"/>
    <s v="17266310"/>
    <s v="17266310"/>
    <s v="HI"/>
    <s v="G1"/>
    <s v="S"/>
    <n v="30"/>
    <n v="30"/>
    <n v="2482.67"/>
    <n v="9725.7000000000007"/>
    <n v="12208.37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2208.37"/>
    <n v="12.20837"/>
    <m/>
    <n v="2.5"/>
    <n v="2.5"/>
    <n v="0"/>
    <n v="0"/>
    <n v="47"/>
    <s v="BASE DE DATOS"/>
  </r>
  <r>
    <s v="19"/>
    <x v="9"/>
    <s v="ENEOLI"/>
    <s v="17266210"/>
    <s v="17266210"/>
    <s v="HI"/>
    <s v="G1"/>
    <s v="S"/>
    <n v="80"/>
    <n v="80"/>
    <n v="8622.01"/>
    <n v="23473.27"/>
    <n v="32095.279999999999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32095.279999999999"/>
    <n v="32.095279999999995"/>
    <m/>
    <n v="6.666666666666667"/>
    <n v="6.666666666666667"/>
    <n v="0"/>
    <n v="0"/>
    <n v="47"/>
    <s v="BASE DE DATOS"/>
  </r>
  <r>
    <s v="19"/>
    <x v="9"/>
    <s v="ENEOLI"/>
    <s v="17266310"/>
    <s v="17266310"/>
    <s v="HI"/>
    <s v="G1"/>
    <s v="S"/>
    <n v="30"/>
    <n v="30"/>
    <n v="2872.04"/>
    <n v="10916.55"/>
    <n v="13788.59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3788.59"/>
    <n v="13.788590000000001"/>
    <m/>
    <n v="2.5"/>
    <n v="2.5"/>
    <n v="0"/>
    <n v="0"/>
    <n v="47"/>
    <s v="BASE DE DATOS"/>
  </r>
  <r>
    <s v="19"/>
    <x v="10"/>
    <s v="ENEOLI"/>
    <s v="17266210"/>
    <s v="17266210"/>
    <s v="HI"/>
    <s v="G1"/>
    <s v="S"/>
    <n v="80"/>
    <n v="80"/>
    <n v="6400.98"/>
    <n v="18993.62"/>
    <n v="25394.6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5394.6"/>
    <n v="25.394599999999997"/>
    <m/>
    <n v="6.666666666666667"/>
    <n v="6.666666666666667"/>
    <n v="0"/>
    <n v="0"/>
    <n v="47"/>
    <s v="BASE DE DATOS"/>
  </r>
  <r>
    <s v="19"/>
    <x v="10"/>
    <s v="ENEOLI"/>
    <s v="17266310"/>
    <s v="17266310"/>
    <s v="HI"/>
    <s v="G1"/>
    <s v="S"/>
    <n v="30"/>
    <n v="30"/>
    <n v="2548.91"/>
    <n v="9672.3799999999992"/>
    <n v="12221.29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2221.29"/>
    <n v="12.221290000000002"/>
    <m/>
    <n v="2.5"/>
    <n v="2.5"/>
    <n v="0"/>
    <n v="-1.8189894035458565E-12"/>
    <n v="47"/>
    <s v="BASE DE DATOS"/>
  </r>
  <r>
    <s v="19"/>
    <x v="9"/>
    <s v="HUANCH"/>
    <s v="11076797"/>
    <s v="11076797"/>
    <s v="HI"/>
    <s v="Grupo 1"/>
    <s v="S"/>
    <n v="10"/>
    <n v="9.7620000000000005"/>
    <n v="1139.3009999999999"/>
    <n v="5282.2120000000004"/>
    <n v="6421.5129999999999"/>
    <n v="0"/>
    <n v="718.36"/>
    <n v="1.64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421.5129999999999"/>
    <n v="6.421513"/>
    <m/>
    <n v="0.83333333333333337"/>
    <n v="0.8135"/>
    <n v="19.82"/>
    <n v="9.0949470177292824E-13"/>
    <n v="58"/>
    <s v="BASE DE DATOS"/>
  </r>
  <r>
    <s v="19"/>
    <x v="9"/>
    <s v="HUANCH"/>
    <s v="11076797"/>
    <s v="11076797"/>
    <s v="HI"/>
    <s v="Grupo 2"/>
    <s v="S"/>
    <n v="10"/>
    <n v="9.8689999999999998"/>
    <n v="1154.604"/>
    <n v="5353.1629999999996"/>
    <n v="6507.7669999999998"/>
    <n v="0"/>
    <n v="717.8"/>
    <n v="2.2000000000000002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6507.7669999999998"/>
    <n v="6.5077669999999994"/>
    <m/>
    <n v="0.83333333333333337"/>
    <n v="0.82241666666666668"/>
    <n v="19.82"/>
    <n v="0"/>
    <n v="58"/>
    <s v="BASE DE DATOS"/>
  </r>
  <r>
    <s v="19"/>
    <x v="9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9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10"/>
    <s v="VILLAC"/>
    <s v="00300344"/>
    <s v="00300344"/>
    <s v="HI"/>
    <s v="G-1"/>
    <s v="S"/>
    <n v="1.67"/>
    <n v="0.94799999999999995"/>
    <n v="71.22"/>
    <n v="345.64400000000001"/>
    <n v="416.86399999999998"/>
    <n v="174.21"/>
    <n v="545.72"/>
    <n v="7.0000000000000007E-2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416.86399999999998"/>
    <n v="0.41686399999999996"/>
    <m/>
    <n v="0.13916666666666666"/>
    <n v="9.4083333333333338E-2"/>
    <n v="1.462"/>
    <n v="5.6843418860808015E-14"/>
    <n v="15"/>
    <s v="BASE DE DATOS"/>
  </r>
  <r>
    <s v="19"/>
    <x v="10"/>
    <s v="EGEMSA"/>
    <s v="11005993"/>
    <s v="11005993"/>
    <s v="HI"/>
    <s v="GRUPO Nº1"/>
    <s v="S"/>
    <n v="30.15"/>
    <n v="29.286000000000001"/>
    <n v="3512.886"/>
    <n v="12931.866"/>
    <n v="16444.752"/>
    <n v="5"/>
    <n v="715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6444.752"/>
    <n v="16.444752000000001"/>
    <m/>
    <n v="2.5124999999999997"/>
    <n v="2.4413333333333331"/>
    <n v="183.92"/>
    <n v="0"/>
    <n v="34"/>
    <s v="BASE DE DATOS"/>
  </r>
  <r>
    <s v="19"/>
    <x v="10"/>
    <s v="EGEMSA"/>
    <s v="11005993"/>
    <s v="11005993"/>
    <s v="HI"/>
    <s v="GRUPO Nº2"/>
    <s v="S"/>
    <n v="30.15"/>
    <n v="29.95"/>
    <n v="3443.1570000000002"/>
    <n v="13145.987999999999"/>
    <n v="16589.145"/>
    <n v="1.76"/>
    <n v="718.24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6589.145"/>
    <n v="16.589145000000002"/>
    <m/>
    <n v="2.5124999999999997"/>
    <n v="2.4958333333333331"/>
    <n v="183.92"/>
    <n v="0"/>
    <n v="34"/>
    <s v="BASE DE DATOS"/>
  </r>
  <r>
    <s v="19"/>
    <x v="10"/>
    <s v="EGEMSA"/>
    <s v="11005993"/>
    <s v="11005993"/>
    <s v="HI"/>
    <s v="GRUPO Nº3"/>
    <s v="S"/>
    <n v="30.15"/>
    <n v="29.553999999999998"/>
    <n v="3229.1280000000002"/>
    <n v="11909.735000000001"/>
    <n v="15138.862999999999"/>
    <n v="2.98"/>
    <n v="717.02"/>
    <n v="0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5138.862999999999"/>
    <n v="15.138862999999999"/>
    <m/>
    <n v="2.5124999999999997"/>
    <n v="2.4628333333333332"/>
    <n v="183.92"/>
    <n v="1.8189894035458565E-12"/>
    <n v="34"/>
    <s v="BASE DE DATOS"/>
  </r>
  <r>
    <s v="19"/>
    <x v="10"/>
    <s v="EGEMSA"/>
    <s v="11005993"/>
    <s v="11005993"/>
    <s v="HI"/>
    <s v="GRUPO N°4"/>
    <s v="S"/>
    <n v="102"/>
    <n v="99.86"/>
    <n v="14108.366"/>
    <n v="52461.54"/>
    <n v="66569.906000000003"/>
    <n v="10.55"/>
    <n v="709.45"/>
    <n v="0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6569.906000000003"/>
    <n v="66.569906000000003"/>
    <m/>
    <n v="8.5"/>
    <n v="8.3216666666666672"/>
    <n v="183.92"/>
    <n v="0"/>
    <n v="34"/>
    <s v="BASE DE DATOS"/>
  </r>
  <r>
    <s v="19"/>
    <x v="10"/>
    <s v="ELP"/>
    <s v="11014093"/>
    <s v="11014093"/>
    <s v="HI"/>
    <s v="1"/>
    <s v="S"/>
    <n v="70.12"/>
    <n v="73.144999999999996"/>
    <n v="9266.7109999999993"/>
    <n v="41364.561000000002"/>
    <n v="50631.271999999997"/>
    <n v="29.83"/>
    <n v="689.95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0631.271999999997"/>
    <n v="50.631271999999996"/>
    <m/>
    <n v="5.8433333333333337"/>
    <n v="6.095416666666666"/>
    <n v="217.4"/>
    <n v="0"/>
    <n v="28"/>
    <s v="BASE DE DATOS"/>
  </r>
  <r>
    <s v="19"/>
    <x v="10"/>
    <s v="ELP"/>
    <s v="11014093"/>
    <s v="11014093"/>
    <s v="HI"/>
    <s v="2"/>
    <s v="S"/>
    <n v="70.12"/>
    <n v="73.144999999999996"/>
    <n v="8245.1910000000007"/>
    <n v="38448.025000000001"/>
    <n v="46693.216"/>
    <n v="23.87"/>
    <n v="696.13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6693.216"/>
    <n v="46.693216"/>
    <m/>
    <n v="5.8433333333333337"/>
    <n v="6.095416666666666"/>
    <n v="217.4"/>
    <n v="0"/>
    <n v="28"/>
    <s v="BASE DE DATOS"/>
  </r>
  <r>
    <s v="19"/>
    <x v="10"/>
    <s v="ELP"/>
    <s v="11014093"/>
    <s v="11014093"/>
    <s v="HI"/>
    <s v="3"/>
    <s v="S"/>
    <n v="70.12"/>
    <n v="73.146000000000001"/>
    <n v="8587.4639999999999"/>
    <n v="39538.235999999997"/>
    <n v="48125.7"/>
    <n v="10.25"/>
    <n v="709.68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8125.7"/>
    <n v="48.125699999999995"/>
    <m/>
    <n v="5.8433333333333337"/>
    <n v="6.0955000000000004"/>
    <n v="217.4"/>
    <n v="0"/>
    <n v="28"/>
    <s v="BASE DE DATOS"/>
  </r>
  <r>
    <s v="19"/>
    <x v="10"/>
    <s v="ELP"/>
    <s v="11014293"/>
    <s v="11014293"/>
    <s v="HI"/>
    <s v="1"/>
    <s v="S"/>
    <n v="114"/>
    <n v="96.959000000000003"/>
    <n v="12522.022999999999"/>
    <n v="57806.957999999999"/>
    <n v="70328.981"/>
    <n v="10.029999999999999"/>
    <n v="709.87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0328.981"/>
    <n v="70.328980999999999"/>
    <m/>
    <n v="9.5"/>
    <n v="8.0799166666666675"/>
    <n v="692"/>
    <n v="0"/>
    <n v="28"/>
    <s v="BASE DE DATOS"/>
  </r>
  <r>
    <s v="19"/>
    <x v="10"/>
    <s v="ELP"/>
    <s v="11014293"/>
    <s v="11014293"/>
    <s v="HI"/>
    <s v="2"/>
    <s v="S"/>
    <n v="114"/>
    <n v="96.959000000000003"/>
    <n v="12610.964"/>
    <n v="58191.095000000001"/>
    <n v="70802.058999999994"/>
    <n v="10.119999999999999"/>
    <n v="709.77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0802.058999999994"/>
    <n v="70.802059"/>
    <m/>
    <n v="9.5"/>
    <n v="8.0799166666666675"/>
    <n v="692"/>
    <n v="1.4551915228366852E-11"/>
    <n v="28"/>
    <s v="BASE DE DATOS"/>
  </r>
  <r>
    <s v="19"/>
    <x v="10"/>
    <s v="ELP"/>
    <s v="11014293"/>
    <s v="11014293"/>
    <s v="HI"/>
    <s v="3"/>
    <s v="S"/>
    <n v="114"/>
    <n v="96.959000000000003"/>
    <n v="12504.387000000001"/>
    <n v="57929.860999999997"/>
    <n v="70434.248000000007"/>
    <n v="8.9"/>
    <n v="711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0434.248000000007"/>
    <n v="70.434248000000011"/>
    <m/>
    <n v="9.5"/>
    <n v="8.0799166666666675"/>
    <n v="692"/>
    <n v="-1.4551915228366852E-11"/>
    <n v="28"/>
    <s v="BASE DE DATOS"/>
  </r>
  <r>
    <s v="19"/>
    <x v="10"/>
    <s v="ELP"/>
    <s v="11014293"/>
    <s v="11014293"/>
    <s v="HI"/>
    <s v="4"/>
    <s v="S"/>
    <n v="114"/>
    <n v="96.959000000000003"/>
    <n v="12594.446"/>
    <n v="58210.277000000002"/>
    <n v="70804.722999999998"/>
    <n v="9.77"/>
    <n v="710.17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0804.722999999998"/>
    <n v="70.804722999999996"/>
    <m/>
    <n v="9.5"/>
    <n v="8.0799166666666675"/>
    <n v="692"/>
    <n v="0"/>
    <n v="28"/>
    <s v="BASE DE DATOS"/>
  </r>
  <r>
    <s v="19"/>
    <x v="10"/>
    <s v="ELP"/>
    <s v="11014293"/>
    <s v="11014293"/>
    <s v="HI"/>
    <s v="5"/>
    <s v="S"/>
    <n v="114"/>
    <n v="96.959000000000003"/>
    <n v="10669.125"/>
    <n v="50627.591"/>
    <n v="61296.716"/>
    <n v="7.93"/>
    <n v="711.97"/>
    <n v="0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1296.716"/>
    <n v="61.296716000000004"/>
    <m/>
    <n v="9.5"/>
    <n v="8.0799166666666675"/>
    <n v="692"/>
    <n v="0"/>
    <n v="28"/>
    <s v="BASE DE DATOS"/>
  </r>
  <r>
    <s v="19"/>
    <x v="10"/>
    <s v="ELP"/>
    <s v="11014293"/>
    <s v="11014293"/>
    <s v="HI"/>
    <s v="6"/>
    <s v="S"/>
    <n v="114"/>
    <n v="96.959000000000003"/>
    <n v="8343.5490000000009"/>
    <n v="38943.186000000002"/>
    <n v="47286.735000000001"/>
    <n v="142.19999999999999"/>
    <n v="569.62"/>
    <n v="7.98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47286.735000000001"/>
    <n v="47.286735"/>
    <m/>
    <n v="9.5"/>
    <n v="8.0799166666666675"/>
    <n v="692"/>
    <n v="0"/>
    <n v="28"/>
    <s v="BASE DE DATOS"/>
  </r>
  <r>
    <s v="19"/>
    <x v="10"/>
    <s v="ELP"/>
    <s v="11014293"/>
    <s v="11014293"/>
    <s v="HI"/>
    <s v="7"/>
    <s v="S"/>
    <n v="114"/>
    <n v="96.96"/>
    <n v="10767.464"/>
    <n v="50860.038"/>
    <n v="61627.502"/>
    <n v="10.119999999999999"/>
    <n v="709.78"/>
    <n v="0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1627.502"/>
    <n v="61.627502"/>
    <m/>
    <n v="9.5"/>
    <n v="8.08"/>
    <n v="692"/>
    <n v="0"/>
    <n v="28"/>
    <s v="BASE DE DATOS"/>
  </r>
  <r>
    <s v="19"/>
    <x v="10"/>
    <s v="CHINAN"/>
    <s v="11068096"/>
    <s v="11068096"/>
    <s v="HI"/>
    <s v="GR-1"/>
    <s v="S"/>
    <n v="42.3"/>
    <n v="43.113999999999997"/>
    <n v="3261.38"/>
    <n v="13406.294"/>
    <n v="16667.672999999999"/>
    <n v="0"/>
    <n v="715.73"/>
    <n v="2.88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16667.672999999999"/>
    <n v="16.667673000000001"/>
    <m/>
    <n v="3.5249999999999999"/>
    <n v="3.5928333333333331"/>
    <n v="42.697000000000003"/>
    <n v="1.0000000002037268E-3"/>
    <n v="11"/>
    <s v="BASE DE DATOS"/>
  </r>
  <r>
    <s v="19"/>
    <x v="10"/>
    <s v="CHINAN"/>
    <s v="11082197"/>
    <s v="11082197"/>
    <s v="HI"/>
    <s v="GR-1"/>
    <s v="S"/>
    <n v="71.400000000000006"/>
    <n v="78.192999999999998"/>
    <n v="10099.692999999999"/>
    <n v="31643.969000000001"/>
    <n v="41743.661999999997"/>
    <n v="0"/>
    <n v="590.65"/>
    <n v="0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1743.661999999997"/>
    <n v="41.743661999999993"/>
    <m/>
    <n v="5.95"/>
    <n v="6.5160833333333334"/>
    <n v="156.83699999999999"/>
    <n v="0"/>
    <n v="11"/>
    <s v="BASE DE DATOS"/>
  </r>
  <r>
    <s v="19"/>
    <x v="10"/>
    <s v="CHINAN"/>
    <s v="11082197"/>
    <s v="11082197"/>
    <s v="HI"/>
    <s v="GR-2"/>
    <s v="S"/>
    <n v="71.400000000000006"/>
    <n v="76.578000000000003"/>
    <n v="9810.1139999999996"/>
    <n v="34892.701999999997"/>
    <n v="44702.815999999999"/>
    <n v="0"/>
    <n v="695.12"/>
    <n v="0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4702.815999999999"/>
    <n v="44.702815999999999"/>
    <m/>
    <n v="5.95"/>
    <n v="6.3815"/>
    <n v="156.83699999999999"/>
    <n v="0"/>
    <n v="11"/>
    <s v="BASE DE DATOS"/>
  </r>
  <r>
    <s v="19"/>
    <x v="10"/>
    <s v="ENEGPP"/>
    <s v="16379117"/>
    <s v="16379117"/>
    <s v="HI"/>
    <s v="Circuito 1"/>
    <s v="S"/>
    <n v="14.096"/>
    <n v="14.096"/>
    <n v="0.08"/>
    <n v="4139.268"/>
    <n v="4139.348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39.348"/>
    <n v="4.139348"/>
    <m/>
    <n v="1.1746666666666667"/>
    <n v="1.1746666666666667"/>
    <n v="150.995"/>
    <n v="0"/>
    <n v="46"/>
    <s v="BASE DE DATOS"/>
  </r>
  <r>
    <s v="19"/>
    <x v="10"/>
    <s v="ENEGPP"/>
    <s v="16379117"/>
    <s v="16379117"/>
    <s v="HI"/>
    <s v="Circuito 2"/>
    <s v="S"/>
    <n v="14.096"/>
    <n v="14.096"/>
    <n v="8.2000000000000003E-2"/>
    <n v="4126.1629999999996"/>
    <n v="4126.2460000000001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26.2460000000001"/>
    <n v="4.1262460000000001"/>
    <m/>
    <n v="1.1746666666666667"/>
    <n v="1.1746666666666667"/>
    <n v="150.995"/>
    <n v="-1.0000000002037268E-3"/>
    <n v="46"/>
    <s v="BASE DE DATOS"/>
  </r>
  <r>
    <s v="19"/>
    <x v="10"/>
    <s v="ENEGPP"/>
    <s v="16379117"/>
    <s v="16379117"/>
    <s v="HI"/>
    <s v="Circuito 3"/>
    <s v="S"/>
    <n v="14.096"/>
    <n v="14.096"/>
    <n v="8.2000000000000003E-2"/>
    <n v="4109.1530000000002"/>
    <n v="4109.2359999999999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09.2359999999999"/>
    <n v="4.1092360000000001"/>
    <m/>
    <n v="1.1746666666666667"/>
    <n v="1.1746666666666667"/>
    <n v="150.995"/>
    <n v="-9.9999999929423211E-4"/>
    <n v="46"/>
    <s v="BASE DE DATOS"/>
  </r>
  <r>
    <s v="19"/>
    <x v="10"/>
    <s v="ENEGPP"/>
    <s v="16379117"/>
    <s v="16379117"/>
    <s v="HI"/>
    <s v="Circuito 4"/>
    <s v="S"/>
    <n v="14.096"/>
    <n v="14.096"/>
    <n v="8.3000000000000004E-2"/>
    <n v="4176.7860000000001"/>
    <n v="4176.8689999999997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76.8689999999997"/>
    <n v="4.1768689999999999"/>
    <m/>
    <n v="1.1746666666666667"/>
    <n v="1.1746666666666667"/>
    <n v="150.995"/>
    <n v="0"/>
    <n v="46"/>
    <s v="BASE DE DATOS"/>
  </r>
  <r>
    <s v="19"/>
    <x v="10"/>
    <s v="ENEGPP"/>
    <s v="16379117"/>
    <s v="16379117"/>
    <s v="HI"/>
    <s v="Circuito 5"/>
    <s v="S"/>
    <n v="14.096"/>
    <n v="14.096"/>
    <n v="8.2000000000000003E-2"/>
    <n v="4161.9880000000003"/>
    <n v="4162.07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62.07"/>
    <n v="4.1620699999999999"/>
    <m/>
    <n v="1.1746666666666667"/>
    <n v="1.1746666666666667"/>
    <n v="150.995"/>
    <n v="9.0949470177292824E-13"/>
    <n v="46"/>
    <s v="BASE DE DATOS"/>
  </r>
  <r>
    <s v="19"/>
    <x v="10"/>
    <s v="ENEGPP"/>
    <s v="16379117"/>
    <s v="16379117"/>
    <s v="HI"/>
    <s v="Circuito 6"/>
    <s v="S"/>
    <n v="14.096"/>
    <n v="14.096"/>
    <n v="8.3000000000000004E-2"/>
    <n v="4193.1080000000002"/>
    <n v="4193.192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93.192"/>
    <n v="4.1931919999999998"/>
    <m/>
    <n v="1.1746666666666667"/>
    <n v="1.1746666666666667"/>
    <n v="150.995"/>
    <n v="-1.0000000002037268E-3"/>
    <n v="46"/>
    <s v="BASE DE DATOS"/>
  </r>
  <r>
    <s v="19"/>
    <x v="10"/>
    <s v="ENEGPP"/>
    <s v="16379117"/>
    <s v="16379117"/>
    <s v="HI"/>
    <s v="Circuito 7"/>
    <s v="S"/>
    <n v="14.096"/>
    <n v="14.096"/>
    <n v="8.4000000000000005E-2"/>
    <n v="4169.8739999999998"/>
    <n v="4169.9579999999996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69.9579999999996"/>
    <n v="4.1699579999999994"/>
    <m/>
    <n v="1.1746666666666667"/>
    <n v="1.1746666666666667"/>
    <n v="150.995"/>
    <n v="0"/>
    <n v="46"/>
    <s v="BASE DE DATOS"/>
  </r>
  <r>
    <s v="19"/>
    <x v="10"/>
    <s v="ENEGPP"/>
    <s v="16379117"/>
    <s v="16379117"/>
    <s v="HI"/>
    <s v="Circuito 8"/>
    <s v="S"/>
    <n v="14.096"/>
    <n v="14.096"/>
    <n v="8.2000000000000003E-2"/>
    <n v="4171.2330000000002"/>
    <n v="4171.3159999999998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71.3159999999998"/>
    <n v="4.171316"/>
    <m/>
    <n v="1.1746666666666667"/>
    <n v="1.1746666666666667"/>
    <n v="150.995"/>
    <n v="-9.9999999929423211E-4"/>
    <n v="46"/>
    <s v="BASE DE DATOS"/>
  </r>
  <r>
    <s v="19"/>
    <x v="10"/>
    <s v="ENEGPP"/>
    <s v="16379117"/>
    <s v="16379117"/>
    <s v="HI"/>
    <s v="Circuito 9"/>
    <s v="S"/>
    <n v="17.62"/>
    <n v="17.62"/>
    <n v="0.104"/>
    <n v="5223.5590000000002"/>
    <n v="5223.6639999999998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5223.6639999999998"/>
    <n v="5.2236639999999994"/>
    <m/>
    <n v="1.4683333333333335"/>
    <n v="1.4683333333333335"/>
    <n v="150.995"/>
    <n v="-9.9999999929423211E-4"/>
    <n v="46"/>
    <s v="BASE DE DATOS"/>
  </r>
  <r>
    <s v="19"/>
    <x v="10"/>
    <s v="ENEGPP"/>
    <s v="16379117"/>
    <s v="16379117"/>
    <s v="HI"/>
    <s v="Circuito 10"/>
    <s v="S"/>
    <n v="14.096"/>
    <n v="14.096"/>
    <n v="7.8E-2"/>
    <n v="4148.2079999999996"/>
    <n v="4148.2870000000003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148.2870000000003"/>
    <n v="4.1482869999999998"/>
    <m/>
    <n v="1.1746666666666667"/>
    <n v="1.1746666666666667"/>
    <n v="150.995"/>
    <n v="-1.0000000002037268E-3"/>
    <n v="46"/>
    <s v="BASE DE DATOS"/>
  </r>
  <r>
    <s v="19"/>
    <x v="10"/>
    <s v="ENEGPP"/>
    <s v="17360815"/>
    <s v="17360815"/>
    <s v="HI"/>
    <s v="Circuito 1"/>
    <s v="S"/>
    <n v="15.75"/>
    <n v="15.75"/>
    <n v="1311.287"/>
    <n v="4241.6760000000004"/>
    <n v="5552.9629999999997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552.9629999999997"/>
    <n v="5.5529630000000001"/>
    <m/>
    <n v="1.3125"/>
    <n v="1.3125"/>
    <n v="130.453"/>
    <n v="9.0949470177292824E-13"/>
    <n v="46"/>
    <s v="BASE DE DATOS"/>
  </r>
  <r>
    <s v="19"/>
    <x v="10"/>
    <s v="ENEGPP"/>
    <s v="17360815"/>
    <s v="17360815"/>
    <s v="HI"/>
    <s v="Circuito 2"/>
    <s v="S"/>
    <n v="18.899999999999999"/>
    <n v="18.899999999999999"/>
    <n v="1568.579"/>
    <n v="5041.5379999999996"/>
    <n v="6610.1170000000002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610.1170000000002"/>
    <n v="6.6101169999999998"/>
    <m/>
    <n v="1.575"/>
    <n v="1.575"/>
    <n v="130.453"/>
    <n v="-9.0949470177292824E-13"/>
    <n v="46"/>
    <s v="BASE DE DATOS"/>
  </r>
  <r>
    <s v="19"/>
    <x v="10"/>
    <s v="ENEGPP"/>
    <s v="17360815"/>
    <s v="17360815"/>
    <s v="HI"/>
    <s v="Circuito 3"/>
    <s v="S"/>
    <n v="18.899999999999999"/>
    <n v="18.899999999999999"/>
    <n v="1475.5550000000001"/>
    <n v="5005.7659999999996"/>
    <n v="6481.3220000000001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481.3220000000001"/>
    <n v="6.4813220000000005"/>
    <m/>
    <n v="1.575"/>
    <n v="1.575"/>
    <n v="130.453"/>
    <n v="-1.0000000002037268E-3"/>
    <n v="46"/>
    <s v="BASE DE DATOS"/>
  </r>
  <r>
    <s v="19"/>
    <x v="10"/>
    <s v="ENEGPP"/>
    <s v="17360815"/>
    <s v="17360815"/>
    <s v="HI"/>
    <s v="Circuito 4"/>
    <s v="S"/>
    <n v="18.899999999999999"/>
    <n v="18.899999999999999"/>
    <n v="1589.6659999999999"/>
    <n v="5222.0190000000002"/>
    <n v="6811.6850000000004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811.6850000000004"/>
    <n v="6.8116850000000007"/>
    <m/>
    <n v="1.575"/>
    <n v="1.575"/>
    <n v="130.453"/>
    <n v="0"/>
    <n v="46"/>
    <s v="BASE DE DATOS"/>
  </r>
  <r>
    <s v="19"/>
    <x v="10"/>
    <s v="ENEGPP"/>
    <s v="17360815"/>
    <s v="17360815"/>
    <s v="HI"/>
    <s v="Circuito 5"/>
    <s v="S"/>
    <n v="22.05"/>
    <n v="22.05"/>
    <n v="1945.894"/>
    <n v="6437.6480000000001"/>
    <n v="8383.5419999999995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383.5419999999995"/>
    <n v="8.3835420000000003"/>
    <m/>
    <n v="1.8375000000000001"/>
    <n v="1.8375000000000001"/>
    <n v="130.453"/>
    <n v="0"/>
    <n v="46"/>
    <s v="BASE DE DATOS"/>
  </r>
  <r>
    <s v="19"/>
    <x v="10"/>
    <s v="ENEGPP"/>
    <s v="17360815"/>
    <s v="17360815"/>
    <s v="HI"/>
    <s v="Circuito 6"/>
    <s v="S"/>
    <n v="15.75"/>
    <n v="15.75"/>
    <n v="1256.818"/>
    <n v="4272.1469999999999"/>
    <n v="5528.9660000000003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528.9660000000003"/>
    <n v="5.5289660000000005"/>
    <m/>
    <n v="1.3125"/>
    <n v="1.3125"/>
    <n v="130.453"/>
    <n v="-1.0000000002037268E-3"/>
    <n v="46"/>
    <s v="BASE DE DATOS"/>
  </r>
  <r>
    <s v="19"/>
    <x v="10"/>
    <s v="ENEGPP"/>
    <s v="17360815"/>
    <s v="17360815"/>
    <s v="HI"/>
    <s v="Circuito 7"/>
    <s v="S"/>
    <n v="22.05"/>
    <n v="22.05"/>
    <n v="1885.1389999999999"/>
    <n v="6389.7830000000004"/>
    <n v="8274.9220000000005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274.9220000000005"/>
    <n v="8.2749220000000001"/>
    <m/>
    <n v="1.8375000000000001"/>
    <n v="1.8375000000000001"/>
    <n v="130.453"/>
    <n v="0"/>
    <n v="46"/>
    <s v="BASE DE DATOS"/>
  </r>
  <r>
    <s v="19"/>
    <x v="10"/>
    <s v="EGASA"/>
    <s v="31012893"/>
    <s v="31012893"/>
    <s v="HI"/>
    <s v="G-1"/>
    <s v="S"/>
    <n v="0.88"/>
    <n v="0.86799999999999999"/>
    <n v="152.476"/>
    <n v="453.517"/>
    <n v="605.99300000000005"/>
    <n v="4.9000000000000004"/>
    <n v="715.03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5.99300000000005"/>
    <n v="0.605993"/>
    <m/>
    <n v="7.3333333333333334E-2"/>
    <n v="7.2333333333333333E-2"/>
    <n v="1.766"/>
    <n v="-1.1368683772161603E-13"/>
    <n v="29"/>
    <s v="BASE DE DATOS"/>
  </r>
  <r>
    <s v="19"/>
    <x v="10"/>
    <s v="EGASA"/>
    <s v="31012893"/>
    <s v="31012893"/>
    <s v="HI"/>
    <s v="G-2"/>
    <s v="S"/>
    <n v="0.88"/>
    <n v="0.86"/>
    <n v="151.422"/>
    <n v="450.86200000000002"/>
    <n v="602.28399999999999"/>
    <n v="4.22"/>
    <n v="714.27"/>
    <n v="0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2.28399999999999"/>
    <n v="0.60228400000000004"/>
    <m/>
    <n v="7.3333333333333334E-2"/>
    <n v="7.166666666666667E-2"/>
    <n v="1.766"/>
    <n v="0"/>
    <n v="29"/>
    <s v="BASE DE DATOS"/>
  </r>
  <r>
    <s v="19"/>
    <x v="10"/>
    <s v="EGASA"/>
    <s v="31012993"/>
    <s v="31012993"/>
    <s v="HI"/>
    <s v="G-1"/>
    <s v="S"/>
    <n v="0.26"/>
    <n v="0.19"/>
    <n v="32.825000000000003"/>
    <n v="98.474000000000004"/>
    <n v="131.29900000000001"/>
    <n v="0"/>
    <n v="720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1.29900000000001"/>
    <n v="0.131299"/>
    <m/>
    <n v="2.1666666666666667E-2"/>
    <n v="1.5833333333333335E-2"/>
    <n v="0.59899999999999998"/>
    <n v="0"/>
    <n v="29"/>
    <s v="BASE DE DATOS"/>
  </r>
  <r>
    <s v="19"/>
    <x v="10"/>
    <s v="EGASA"/>
    <s v="31012993"/>
    <s v="31012993"/>
    <s v="HI"/>
    <s v="G-2"/>
    <s v="S"/>
    <n v="0.26"/>
    <n v="0.19"/>
    <n v="33.463000000000001"/>
    <n v="100.342"/>
    <n v="133.80500000000001"/>
    <n v="0"/>
    <n v="720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3.80500000000001"/>
    <n v="0.13380500000000001"/>
    <m/>
    <n v="2.1666666666666667E-2"/>
    <n v="1.5833333333333335E-2"/>
    <n v="0.59899999999999998"/>
    <n v="0"/>
    <n v="29"/>
    <s v="BASE DE DATOS"/>
  </r>
  <r>
    <s v="19"/>
    <x v="10"/>
    <s v="EGASA"/>
    <s v="31012993"/>
    <s v="31012993"/>
    <s v="HI"/>
    <s v="G-3"/>
    <s v="S"/>
    <n v="0.26"/>
    <n v="0.22"/>
    <n v="37.409999999999997"/>
    <n v="112.18"/>
    <n v="149.59"/>
    <n v="0"/>
    <n v="720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9.59"/>
    <n v="0.14959"/>
    <m/>
    <n v="2.1666666666666667E-2"/>
    <n v="1.8333333333333333E-2"/>
    <n v="0.59899999999999998"/>
    <n v="0"/>
    <n v="29"/>
    <s v="BASE DE DATOS"/>
  </r>
  <r>
    <s v="19"/>
    <x v="10"/>
    <s v="EGASA"/>
    <s v="31013093"/>
    <s v="31013093"/>
    <s v="HI"/>
    <s v="G-1"/>
    <s v="S"/>
    <n v="2.3199999999999998"/>
    <n v="2.2450000000000001"/>
    <n v="419.58100000000002"/>
    <n v="1258.749"/>
    <n v="1678.33"/>
    <n v="0"/>
    <n v="720"/>
    <n v="0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78.33"/>
    <n v="1.6783299999999999"/>
    <m/>
    <n v="0.19333333333333333"/>
    <n v="0.18708333333333335"/>
    <n v="4.798"/>
    <n v="0"/>
    <n v="29"/>
    <s v="BASE DE DATOS"/>
  </r>
  <r>
    <s v="19"/>
    <x v="10"/>
    <s v="EGASA"/>
    <s v="31013093"/>
    <s v="31013093"/>
    <s v="HI"/>
    <s v="G-2"/>
    <s v="S"/>
    <n v="2.3199999999999998"/>
    <n v="2.3199999999999998"/>
    <n v="419.30799999999999"/>
    <n v="1258.0999999999999"/>
    <n v="1677.4079999999999"/>
    <n v="0"/>
    <n v="720"/>
    <n v="0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77.4079999999999"/>
    <n v="1.677408"/>
    <m/>
    <n v="0.19333333333333333"/>
    <n v="0.19333333333333333"/>
    <n v="4.798"/>
    <n v="0"/>
    <n v="29"/>
    <s v="BASE DE DATOS"/>
  </r>
  <r>
    <s v="19"/>
    <x v="10"/>
    <s v="EGASA"/>
    <s v="11013293"/>
    <s v="11013293"/>
    <s v="HI"/>
    <s v="G-1"/>
    <s v="S"/>
    <n v="5.2"/>
    <n v="5.0410000000000004"/>
    <n v="836.24599999999998"/>
    <n v="2384.94"/>
    <n v="3221.1860000000001"/>
    <n v="0"/>
    <n v="720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221.1860000000001"/>
    <n v="3.2211860000000003"/>
    <m/>
    <n v="0.43333333333333335"/>
    <n v="0.42008333333333336"/>
    <n v="15.289"/>
    <n v="0"/>
    <n v="29"/>
    <s v="BASE DE DATOS"/>
  </r>
  <r>
    <s v="19"/>
    <x v="10"/>
    <s v="EGASA"/>
    <s v="11013293"/>
    <s v="11013293"/>
    <s v="HI"/>
    <s v="G-2"/>
    <s v="S"/>
    <n v="5.2"/>
    <n v="5.056"/>
    <n v="847.49"/>
    <n v="2426.1869999999999"/>
    <n v="3273.6770000000001"/>
    <n v="0"/>
    <n v="720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273.6770000000001"/>
    <n v="3.2736770000000002"/>
    <m/>
    <n v="0.43333333333333335"/>
    <n v="0.42133333333333334"/>
    <n v="15.289"/>
    <n v="-4.5474735088646412E-13"/>
    <n v="29"/>
    <s v="BASE DE DATOS"/>
  </r>
  <r>
    <s v="19"/>
    <x v="10"/>
    <s v="EGASA"/>
    <s v="11013293"/>
    <s v="11013293"/>
    <s v="HI"/>
    <s v="G-3"/>
    <s v="S"/>
    <n v="5.2"/>
    <n v="5.2"/>
    <n v="853.27"/>
    <n v="2446.46"/>
    <n v="3299.73"/>
    <n v="0"/>
    <n v="720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299.73"/>
    <n v="3.2997299999999998"/>
    <m/>
    <n v="0.43333333333333335"/>
    <n v="0.43333333333333335"/>
    <n v="15.289"/>
    <n v="0"/>
    <n v="29"/>
    <s v="BASE DE DATOS"/>
  </r>
  <r>
    <s v="19"/>
    <x v="10"/>
    <s v="EGASA"/>
    <s v="11014193"/>
    <s v="11014193"/>
    <s v="HI"/>
    <s v="G-1"/>
    <s v="S"/>
    <n v="48.45"/>
    <n v="48.119"/>
    <n v="7166.5110000000004"/>
    <n v="17951.563999999998"/>
    <n v="25118.075000000001"/>
    <n v="12.2"/>
    <n v="693.17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5118.075000000001"/>
    <n v="25.118075000000001"/>
    <m/>
    <n v="4.0375000000000005"/>
    <n v="4.0099166666666664"/>
    <n v="146.83500000000001"/>
    <n v="-3.637978807091713E-12"/>
    <n v="29"/>
    <s v="BASE DE DATOS"/>
  </r>
  <r>
    <s v="19"/>
    <x v="10"/>
    <s v="EGASA"/>
    <s v="11014193"/>
    <s v="11014193"/>
    <s v="HI"/>
    <s v="G-2"/>
    <s v="S"/>
    <n v="48.45"/>
    <n v="48.161999999999999"/>
    <n v="6656.8130000000001"/>
    <n v="9868.3040000000001"/>
    <n v="16525.116999999998"/>
    <n v="6.15"/>
    <n v="459.9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525.116999999998"/>
    <n v="16.525116999999998"/>
    <m/>
    <n v="4.0375000000000005"/>
    <n v="4.0134999999999996"/>
    <n v="146.83500000000001"/>
    <n v="0"/>
    <n v="29"/>
    <s v="BASE DE DATOS"/>
  </r>
  <r>
    <s v="19"/>
    <x v="10"/>
    <s v="EGASA"/>
    <s v="11014193"/>
    <s v="11014193"/>
    <s v="HI"/>
    <s v="G-3"/>
    <s v="S"/>
    <n v="48.45"/>
    <n v="48.341000000000001"/>
    <n v="6655.2219999999998"/>
    <n v="11880.03"/>
    <n v="18535.252"/>
    <n v="11.63"/>
    <n v="505.18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8535.252"/>
    <n v="18.535252"/>
    <m/>
    <n v="4.0375000000000005"/>
    <n v="4.0284166666666668"/>
    <n v="146.83500000000001"/>
    <n v="0"/>
    <n v="29"/>
    <s v="BASE DE DATOS"/>
  </r>
  <r>
    <s v="19"/>
    <x v="10"/>
    <s v="EGASA"/>
    <s v="31013393"/>
    <s v="31013393"/>
    <s v="HI"/>
    <s v="G-1"/>
    <s v="S"/>
    <n v="8.9600000000000009"/>
    <n v="8.9469999999999992"/>
    <n v="1561.1210000000001"/>
    <n v="4513.4949999999999"/>
    <n v="6074.616"/>
    <n v="0"/>
    <n v="720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74.616"/>
    <n v="6.0746159999999998"/>
    <m/>
    <n v="0.7466666666666667"/>
    <n v="0.74558333333333326"/>
    <n v="8.9740000000000002"/>
    <n v="0"/>
    <n v="29"/>
    <s v="BASE DE DATOS"/>
  </r>
  <r>
    <s v="19"/>
    <x v="10"/>
    <s v="ENEGEN"/>
    <s v="11002793"/>
    <s v="11002793"/>
    <s v="HI"/>
    <s v="GR-1"/>
    <s v="S"/>
    <n v="64.599999999999994"/>
    <n v="65.367000000000004"/>
    <n v="3195.0259999999998"/>
    <n v="5258.3639999999996"/>
    <n v="8453.3889999999992"/>
    <n v="407.78"/>
    <n v="196.55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8453.3889999999992"/>
    <n v="8.4533889999999996"/>
    <m/>
    <n v="5.3833333333333329"/>
    <n v="5.4472500000000004"/>
    <n v="279.04300000000001"/>
    <n v="1.0000000002037268E-3"/>
    <n v="44"/>
    <s v="BASE DE DATOS"/>
  </r>
  <r>
    <s v="19"/>
    <x v="10"/>
    <s v="ENEGEN"/>
    <s v="11002793"/>
    <s v="11002793"/>
    <s v="HI"/>
    <s v="GR-2"/>
    <s v="S"/>
    <n v="64.599999999999994"/>
    <n v="65.290999999999997"/>
    <n v="4725.1970000000001"/>
    <n v="9133.6139999999996"/>
    <n v="13858.81"/>
    <n v="302.7"/>
    <n v="309.27"/>
    <n v="12.92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3858.81"/>
    <n v="13.85881"/>
    <m/>
    <n v="5.3833333333333329"/>
    <n v="5.4409166666666664"/>
    <n v="279.04300000000001"/>
    <n v="1.0000000002037268E-3"/>
    <n v="44"/>
    <s v="BASE DE DATOS"/>
  </r>
  <r>
    <s v="19"/>
    <x v="10"/>
    <s v="ENEGEN"/>
    <s v="11002793"/>
    <s v="11002793"/>
    <s v="HI"/>
    <s v="GR-3"/>
    <s v="S"/>
    <n v="64.599999999999994"/>
    <n v="68.429000000000002"/>
    <n v="7940.473"/>
    <n v="19187.504000000001"/>
    <n v="27127.976999999999"/>
    <n v="13.67"/>
    <n v="594.29999999999995"/>
    <n v="2.0699999999999998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7127.976999999999"/>
    <n v="27.127976999999998"/>
    <m/>
    <n v="5.3833333333333329"/>
    <n v="5.7024166666666671"/>
    <n v="279.04300000000001"/>
    <n v="0"/>
    <n v="44"/>
    <s v="BASE DE DATOS"/>
  </r>
  <r>
    <s v="19"/>
    <x v="10"/>
    <s v="ENEGEN"/>
    <s v="11002793"/>
    <s v="11002793"/>
    <s v="HI"/>
    <s v="GR-4"/>
    <s v="S"/>
    <n v="64.599999999999994"/>
    <n v="68.741"/>
    <n v="8124.23"/>
    <n v="21611.487000000001"/>
    <n v="29735.717000000001"/>
    <n v="4.5999999999999996"/>
    <n v="657.37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9735.717000000001"/>
    <n v="29.735717000000001"/>
    <m/>
    <n v="5.3833333333333329"/>
    <n v="5.7284166666666669"/>
    <n v="279.04300000000001"/>
    <n v="0"/>
    <n v="44"/>
    <s v="BASE DE DATOS"/>
  </r>
  <r>
    <s v="19"/>
    <x v="10"/>
    <s v="ENEGEN"/>
    <s v="11002393"/>
    <s v="11002393"/>
    <s v="HI"/>
    <s v="GR-1"/>
    <s v="S"/>
    <n v="60"/>
    <n v="68.555999999999997"/>
    <n v="6401.4210000000003"/>
    <n v="27150.977999999999"/>
    <n v="33552.398999999998"/>
    <n v="44.85"/>
    <n v="675.15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3552.398999999998"/>
    <n v="33.552398999999994"/>
    <m/>
    <n v="5"/>
    <n v="5.7130000000000001"/>
    <n v="137.262"/>
    <n v="0"/>
    <n v="44"/>
    <s v="BASE DE DATOS"/>
  </r>
  <r>
    <s v="19"/>
    <x v="10"/>
    <s v="ENEGEN"/>
    <s v="11002393"/>
    <s v="11002393"/>
    <s v="HI"/>
    <s v="GR-2"/>
    <s v="S"/>
    <n v="60"/>
    <n v="68.465999999999994"/>
    <n v="7294.4459999999999"/>
    <n v="25790.892"/>
    <n v="33085.337"/>
    <n v="23.25"/>
    <n v="695.15"/>
    <n v="1.6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3085.337"/>
    <n v="33.085337000000003"/>
    <m/>
    <n v="5"/>
    <n v="5.7054999999999998"/>
    <n v="137.262"/>
    <n v="1.0000000038417056E-3"/>
    <n v="44"/>
    <s v="BASE DE DATOS"/>
  </r>
  <r>
    <s v="19"/>
    <x v="10"/>
    <s v="ENEGEN"/>
    <s v="11002693"/>
    <s v="11002693"/>
    <s v="HI"/>
    <s v="GR-1"/>
    <s v="S"/>
    <n v="15.888999999999999"/>
    <n v="16.524000000000001"/>
    <n v="2008.5139999999999"/>
    <n v="7620.6369999999997"/>
    <n v="9629.15"/>
    <n v="1.1299999999999999"/>
    <n v="718.1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629.15"/>
    <n v="9.6291499999999992"/>
    <m/>
    <n v="1.3240833333333333"/>
    <n v="1.377"/>
    <n v="84.033000000000001"/>
    <n v="1.0000000002037268E-3"/>
    <n v="44"/>
    <s v="BASE DE DATOS"/>
  </r>
  <r>
    <s v="19"/>
    <x v="10"/>
    <s v="ENEGEN"/>
    <s v="11002693"/>
    <s v="11002693"/>
    <s v="HI"/>
    <s v="GR-2"/>
    <s v="S"/>
    <n v="15.888999999999999"/>
    <n v="16.405999999999999"/>
    <n v="1982.296"/>
    <n v="7493.6850000000004"/>
    <n v="9475.9809999999998"/>
    <n v="0"/>
    <n v="718.57"/>
    <n v="0.86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475.9809999999998"/>
    <n v="9.4759809999999991"/>
    <m/>
    <n v="1.3240833333333333"/>
    <n v="1.3671666666666666"/>
    <n v="84.033000000000001"/>
    <n v="0"/>
    <n v="44"/>
    <s v="BASE DE DATOS"/>
  </r>
  <r>
    <s v="19"/>
    <x v="10"/>
    <s v="ENEGEN"/>
    <s v="11002693"/>
    <s v="11002693"/>
    <s v="HI"/>
    <s v="GR-3"/>
    <s v="S"/>
    <n v="15.888999999999999"/>
    <n v="16.407"/>
    <n v="1999.1030000000001"/>
    <n v="7414.8890000000001"/>
    <n v="9413.9930000000004"/>
    <n v="9.52"/>
    <n v="709.47"/>
    <n v="0.41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9413.9930000000004"/>
    <n v="9.4139929999999996"/>
    <m/>
    <n v="1.3240833333333333"/>
    <n v="1.3672500000000001"/>
    <n v="84.033000000000001"/>
    <n v="-1.0000000002037268E-3"/>
    <n v="44"/>
    <s v="BASE DE DATOS"/>
  </r>
  <r>
    <s v="19"/>
    <x v="10"/>
    <s v="ENEGEN"/>
    <s v="11002693"/>
    <s v="11002693"/>
    <s v="HI"/>
    <s v="GR-4"/>
    <s v="S"/>
    <n v="34.97"/>
    <n v="34.828000000000003"/>
    <n v="4705.3029999999999"/>
    <n v="17837.289000000001"/>
    <n v="22542.592000000001"/>
    <n v="0"/>
    <n v="718.6"/>
    <n v="0.65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2542.592000000001"/>
    <n v="22.542591999999999"/>
    <m/>
    <n v="2.9141666666666666"/>
    <n v="2.9023333333333334"/>
    <n v="84.033000000000001"/>
    <n v="0"/>
    <n v="44"/>
    <s v="BASE DE DATOS"/>
  </r>
  <r>
    <s v="19"/>
    <x v="10"/>
    <s v="ENEGEN"/>
    <s v="11002593"/>
    <s v="11002593"/>
    <s v="HI"/>
    <s v="GR-1"/>
    <s v="S"/>
    <n v="25.417000000000002"/>
    <n v="23.824000000000002"/>
    <n v="3298.7339999999999"/>
    <n v="12140.684999999999"/>
    <n v="15439.42"/>
    <n v="0"/>
    <n v="718.7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439.42"/>
    <n v="15.43942"/>
    <m/>
    <n v="2.1180833333333333"/>
    <n v="1.9853333333333334"/>
    <n v="70.826999999999998"/>
    <n v="-1.0000000002037268E-3"/>
    <n v="44"/>
    <s v="BASE DE DATOS"/>
  </r>
  <r>
    <s v="19"/>
    <x v="10"/>
    <s v="ENEGEN"/>
    <s v="11002593"/>
    <s v="11002593"/>
    <s v="HI"/>
    <s v="GR-2"/>
    <s v="S"/>
    <n v="25.417000000000002"/>
    <n v="22.574999999999999"/>
    <n v="3215.17"/>
    <n v="11978.486000000001"/>
    <n v="15193.655000000001"/>
    <n v="0"/>
    <n v="718.65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193.655000000001"/>
    <n v="15.193655000000001"/>
    <m/>
    <n v="2.1180833333333333"/>
    <n v="1.8812499999999999"/>
    <n v="70.826999999999998"/>
    <n v="1.0000000002037268E-3"/>
    <n v="44"/>
    <s v="BASE DE DATOS"/>
  </r>
  <r>
    <s v="19"/>
    <x v="10"/>
    <s v="ENEGEN"/>
    <s v="11002593"/>
    <s v="11002593"/>
    <s v="HI"/>
    <s v="GR-3"/>
    <s v="S"/>
    <n v="24.58"/>
    <n v="22.748999999999999"/>
    <n v="3258.7860000000001"/>
    <n v="12178.949000000001"/>
    <n v="15437.735000000001"/>
    <n v="0"/>
    <n v="718.77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437.735000000001"/>
    <n v="15.437735"/>
    <m/>
    <n v="2.0483333333333333"/>
    <n v="1.8957499999999998"/>
    <n v="70.826999999999998"/>
    <n v="0"/>
    <n v="44"/>
    <s v="BASE DE DATOS"/>
  </r>
  <r>
    <s v="19"/>
    <x v="10"/>
    <s v="ENEGEN"/>
    <s v="11002493"/>
    <s v="11002493"/>
    <s v="HI"/>
    <s v="GR-1"/>
    <s v="S"/>
    <n v="15.7"/>
    <n v="15.615"/>
    <n v="2064.0970000000002"/>
    <n v="7573.0039999999999"/>
    <n v="9637.1020000000008"/>
    <n v="9.92"/>
    <n v="702.25"/>
    <n v="1.1499999999999999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637.1020000000008"/>
    <n v="9.6371020000000005"/>
    <m/>
    <n v="1.3083333333333333"/>
    <n v="1.30125"/>
    <n v="33.146000000000001"/>
    <n v="-1.0000000002037268E-3"/>
    <n v="44"/>
    <s v="BASE DE DATOS"/>
  </r>
  <r>
    <s v="19"/>
    <x v="10"/>
    <s v="ENEGEN"/>
    <s v="11002493"/>
    <s v="11002493"/>
    <s v="HI"/>
    <s v="GR-2"/>
    <s v="S"/>
    <n v="15.7"/>
    <n v="15.234999999999999"/>
    <n v="2015.809"/>
    <n v="7478.0590000000002"/>
    <n v="9493.8690000000006"/>
    <n v="9.9700000000000006"/>
    <n v="707.8"/>
    <n v="1.3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493.8690000000006"/>
    <n v="9.4938690000000001"/>
    <m/>
    <n v="1.3083333333333333"/>
    <n v="1.2695833333333333"/>
    <n v="33.146000000000001"/>
    <n v="-1.0000000002037268E-3"/>
    <n v="44"/>
    <s v="BASE DE DATOS"/>
  </r>
  <r>
    <s v="19"/>
    <x v="10"/>
    <s v="ENEGEN"/>
    <s v="11375016"/>
    <s v="11375016"/>
    <s v="HI"/>
    <s v="GR-1"/>
    <s v="S"/>
    <n v="0.35"/>
    <n v="0.35"/>
    <n v="44.658999999999999"/>
    <n v="161.017"/>
    <n v="205.67599999999999"/>
    <n v="0"/>
    <n v="686.37"/>
    <n v="3.75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05.67599999999999"/>
    <n v="0.205676"/>
    <m/>
    <n v="2.9166666666666664E-2"/>
    <n v="2.9166666666666664E-2"/>
    <n v="0.70499999999999996"/>
    <n v="0"/>
    <n v="44"/>
    <s v="BASE DE DATOS"/>
  </r>
  <r>
    <s v="19"/>
    <x v="10"/>
    <s v="ENEGEN"/>
    <s v="11375016"/>
    <s v="11375016"/>
    <s v="HI"/>
    <s v="GR-2"/>
    <s v="S"/>
    <n v="0.35"/>
    <n v="0.35"/>
    <n v="44.526000000000003"/>
    <n v="166.97200000000001"/>
    <n v="211.49799999999999"/>
    <n v="0"/>
    <n v="697.85"/>
    <n v="1.02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11.49799999999999"/>
    <n v="0.21149799999999999"/>
    <m/>
    <n v="2.9166666666666664E-2"/>
    <n v="2.9166666666666664E-2"/>
    <n v="0.70499999999999996"/>
    <n v="2.8421709430404007E-14"/>
    <n v="44"/>
    <s v="BASE DE DATOS"/>
  </r>
  <r>
    <s v="19"/>
    <x v="10"/>
    <s v="ANDPOW"/>
    <s v="18176609"/>
    <s v="18176609"/>
    <s v="HI"/>
    <s v="G01"/>
    <s v="S"/>
    <n v="10"/>
    <n v="9.99"/>
    <n v="939.33"/>
    <n v="2374.8310000000001"/>
    <n v="3314.1610000000001"/>
    <n v="0"/>
    <n v="441"/>
    <n v="279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3314.1610000000001"/>
    <n v="3.3141609999999999"/>
    <m/>
    <n v="0.83333333333333337"/>
    <n v="0.83241666666666669"/>
    <n v="21.289000000000001"/>
    <n v="0"/>
    <n v="4"/>
    <s v="BASE DE DATOS"/>
  </r>
  <r>
    <s v="19"/>
    <x v="10"/>
    <s v="ANDPOW"/>
    <s v="18176609"/>
    <s v="18176609"/>
    <s v="HI"/>
    <s v="G02"/>
    <s v="S"/>
    <n v="10"/>
    <n v="9.99"/>
    <n v="1107.5229999999999"/>
    <n v="3375.3440000000001"/>
    <n v="4482.8670000000002"/>
    <n v="0"/>
    <n v="578"/>
    <n v="142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482.8670000000002"/>
    <n v="4.4828670000000006"/>
    <m/>
    <n v="0.83333333333333337"/>
    <n v="0.83241666666666669"/>
    <n v="21.289000000000001"/>
    <n v="0"/>
    <n v="4"/>
    <s v="BASE DE DATOS"/>
  </r>
  <r>
    <s v="19"/>
    <x v="10"/>
    <s v="ELCZAN"/>
    <s v="18302211"/>
    <s v="18302211"/>
    <s v="HI"/>
    <s v="G1"/>
    <s v="S"/>
    <n v="6.6"/>
    <n v="6.5880000000000001"/>
    <n v="515.91899999999998"/>
    <n v="2541.0070000000001"/>
    <n v="3056.9259999999999"/>
    <n v="0"/>
    <n v="702.75"/>
    <n v="17.25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056.9259999999999"/>
    <n v="3.0569259999999998"/>
    <m/>
    <n v="0.54999999999999993"/>
    <n v="0.54900000000000004"/>
    <n v="41.084000000000003"/>
    <n v="0"/>
    <n v="24"/>
    <s v="BASE DE DATOS"/>
  </r>
  <r>
    <s v="19"/>
    <x v="10"/>
    <s v="ELCZAN"/>
    <s v="18302211"/>
    <s v="18302211"/>
    <s v="HI"/>
    <s v="G2"/>
    <s v="S"/>
    <n v="6.6"/>
    <n v="6.5880000000000001"/>
    <n v="516.18200000000002"/>
    <n v="2605.5059999999999"/>
    <n v="3121.6880000000001"/>
    <n v="0"/>
    <n v="709.25"/>
    <n v="10.7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121.6880000000001"/>
    <n v="3.1216880000000002"/>
    <m/>
    <n v="0.54999999999999993"/>
    <n v="0.54900000000000004"/>
    <n v="41.084000000000003"/>
    <n v="0"/>
    <n v="24"/>
    <s v="BASE DE DATOS"/>
  </r>
  <r>
    <s v="19"/>
    <x v="10"/>
    <s v="EGEANA"/>
    <s v="11275911"/>
    <s v="11275911"/>
    <s v="HI"/>
    <s v="G01"/>
    <s v="S"/>
    <n v="19.989999999999998"/>
    <n v="19.956"/>
    <n v="2507.2510000000002"/>
    <n v="11811.277"/>
    <n v="14318.528"/>
    <n v="0"/>
    <n v="715"/>
    <n v="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4318.528"/>
    <n v="14.318528000000001"/>
    <m/>
    <n v="1.6658333333333333"/>
    <n v="1.663"/>
    <n v="20.69"/>
    <n v="0"/>
    <n v="37"/>
    <s v="BASE DE DATOS"/>
  </r>
  <r>
    <s v="19"/>
    <x v="10"/>
    <s v="ELNM"/>
    <s v="51023714"/>
    <s v="51023714"/>
    <s v="HI"/>
    <s v="G-1"/>
    <s v="S"/>
    <n v="7.0000000000000007E-2"/>
    <n v="7.0000000000000007E-2"/>
    <n v="8.8209999999999997"/>
    <n v="33.521000000000001"/>
    <n v="42.341999999999999"/>
    <n v="0"/>
    <n v="685"/>
    <n v="0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42.341999999999999"/>
    <n v="4.2341999999999998E-2"/>
    <m/>
    <n v="7.000000000000001E-3"/>
    <n v="7.000000000000001E-3"/>
    <n v="0.14299999999999999"/>
    <n v="0"/>
    <n v="55"/>
    <s v="BASE DE DATOS"/>
  </r>
  <r>
    <s v="19"/>
    <x v="10"/>
    <s v="ELNM"/>
    <s v="51023714"/>
    <s v="51023714"/>
    <s v="HI"/>
    <s v="G-2"/>
    <s v="S"/>
    <n v="7.4999999999999997E-2"/>
    <n v="7.4999999999999997E-2"/>
    <n v="10.468999999999999"/>
    <n v="39.780999999999999"/>
    <n v="50.25"/>
    <n v="0"/>
    <n v="720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50.25"/>
    <n v="5.0250000000000003E-2"/>
    <m/>
    <n v="6.2499999999999995E-3"/>
    <n v="6.2499999999999995E-3"/>
    <n v="0.14299999999999999"/>
    <n v="0"/>
    <n v="55"/>
    <s v="BASE DE DATOS"/>
  </r>
  <r>
    <s v="19"/>
    <x v="10"/>
    <s v="ELNM"/>
    <s v="51001796"/>
    <s v="51001796"/>
    <s v="HI"/>
    <s v="Grupo 1"/>
    <s v="S"/>
    <n v="0.55000000000000004"/>
    <n v="0.52"/>
    <n v="57.627000000000002"/>
    <n v="218.98099999999999"/>
    <n v="276.608"/>
    <n v="0"/>
    <n v="705.09"/>
    <n v="2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76.608"/>
    <n v="0.27660800000000002"/>
    <m/>
    <n v="0.05"/>
    <n v="4.7272727272727272E-2"/>
    <n v="1.39"/>
    <n v="0"/>
    <n v="55"/>
    <s v="BASE DE DATOS"/>
  </r>
  <r>
    <s v="19"/>
    <x v="10"/>
    <s v="ELNM"/>
    <s v="51001796"/>
    <s v="51001796"/>
    <s v="HI"/>
    <s v="Grupo 2"/>
    <s v="S"/>
    <n v="0.55000000000000004"/>
    <n v="0.52"/>
    <n v="64.358999999999995"/>
    <n v="244.566"/>
    <n v="308.92500000000001"/>
    <n v="0"/>
    <n v="705"/>
    <n v="3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308.92500000000001"/>
    <n v="0.30892500000000001"/>
    <m/>
    <n v="0.05"/>
    <n v="4.7272727272727272E-2"/>
    <n v="1.39"/>
    <n v="0"/>
    <n v="55"/>
    <s v="BASE DE DATOS"/>
  </r>
  <r>
    <s v="19"/>
    <x v="10"/>
    <s v="ELNM"/>
    <s v="41046494"/>
    <s v="41046494"/>
    <s v="HI"/>
    <s v="Grupo U.Gen 2"/>
    <s v="S"/>
    <n v="0.2"/>
    <n v="0.19500000000000001"/>
    <n v="9.9819999999999993"/>
    <n v="2.0299999999999998"/>
    <n v="12.012"/>
    <n v="0"/>
    <n v="125.3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2.012"/>
    <n v="1.2012E-2"/>
    <m/>
    <n v="1.6666666666666666E-2"/>
    <n v="1.6250000000000001E-2"/>
    <n v="0.91"/>
    <n v="-1.7763568394002505E-15"/>
    <n v="55"/>
    <s v="BASE DE DATOS"/>
  </r>
  <r>
    <s v="19"/>
    <x v="10"/>
    <s v="ELNM"/>
    <s v="41046494"/>
    <s v="41046494"/>
    <s v="HI"/>
    <s v="Sulzer 1"/>
    <s v="S"/>
    <n v="0.81"/>
    <n v="0.78"/>
    <n v="43.47"/>
    <n v="137.41"/>
    <n v="180.88"/>
    <n v="0"/>
    <n v="719.45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80.88"/>
    <n v="0.18087999999999999"/>
    <m/>
    <n v="6.7500000000000004E-2"/>
    <n v="6.5000000000000002E-2"/>
    <n v="0.91"/>
    <n v="0"/>
    <n v="55"/>
    <s v="BASE DE DATOS"/>
  </r>
  <r>
    <s v="19"/>
    <x v="10"/>
    <s v="ELNM"/>
    <s v="31017493"/>
    <s v="31017493"/>
    <s v="HI"/>
    <s v="GRUPO 1"/>
    <s v="S"/>
    <n v="1.54"/>
    <n v="1.4970000000000001"/>
    <n v="116.4"/>
    <n v="465.60199999999998"/>
    <n v="582.00199999999995"/>
    <n v="0"/>
    <n v="717.4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582.00199999999995"/>
    <n v="0.58200199999999991"/>
    <m/>
    <n v="0.154"/>
    <n v="0.1497"/>
    <n v="2.9550000000000001"/>
    <n v="0"/>
    <n v="55"/>
    <s v="BASE DE DATOS"/>
  </r>
  <r>
    <s v="19"/>
    <x v="10"/>
    <s v="ELNM"/>
    <s v="31017493"/>
    <s v="31017493"/>
    <s v="HI"/>
    <s v="Grupo 2"/>
    <s v="S"/>
    <n v="1.5"/>
    <n v="1.4"/>
    <n v="198.136"/>
    <n v="792.54300000000001"/>
    <n v="990.67899999999997"/>
    <n v="0"/>
    <n v="717.35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990.67899999999997"/>
    <n v="0.99067899999999998"/>
    <m/>
    <n v="0.125"/>
    <n v="0.11666666666666665"/>
    <n v="2.9550000000000001"/>
    <n v="0"/>
    <n v="55"/>
    <s v="BASE DE DATOS"/>
  </r>
  <r>
    <s v="19"/>
    <x v="10"/>
    <s v="ELNM"/>
    <s v="31015193"/>
    <s v="31015193"/>
    <s v="HI"/>
    <s v="Grupo U.Gen.2"/>
    <s v="S"/>
    <n v="0.74"/>
    <n v="0.72"/>
    <n v="50.33"/>
    <n v="238.24"/>
    <n v="288.57"/>
    <n v="0"/>
    <n v="717.45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288.57"/>
    <n v="0.28856999999999999"/>
    <m/>
    <n v="7.3999999999999996E-2"/>
    <n v="7.1999999999999995E-2"/>
    <n v="0.94799999999999995"/>
    <n v="0"/>
    <n v="55"/>
    <s v="BASE DE DATOS"/>
  </r>
  <r>
    <s v="19"/>
    <x v="10"/>
    <s v="ELNM"/>
    <s v="31015193"/>
    <s v="31015193"/>
    <s v="HI"/>
    <s v="Grupo U.Gen.3"/>
    <s v="S"/>
    <n v="0.55000000000000004"/>
    <n v="0.5"/>
    <n v="52.65"/>
    <n v="250.24"/>
    <n v="302.89"/>
    <n v="0"/>
    <n v="720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302.89"/>
    <n v="0.30288999999999999"/>
    <m/>
    <n v="5.5000000000000007E-2"/>
    <n v="0.05"/>
    <n v="0.94799999999999995"/>
    <n v="0"/>
    <n v="55"/>
    <s v="BASE DE DATOS"/>
  </r>
  <r>
    <s v="19"/>
    <x v="10"/>
    <s v="ELNM"/>
    <s v="31016893"/>
    <s v="31016893"/>
    <s v="HI"/>
    <s v="Grupo U.Gen.1"/>
    <s v="S"/>
    <n v="0.28999999999999998"/>
    <n v="0.28999999999999998"/>
    <n v="14.318"/>
    <n v="54.406999999999996"/>
    <n v="68.724999999999994"/>
    <n v="0"/>
    <n v="301.08"/>
    <n v="9"/>
    <m/>
    <m/>
    <x v="1"/>
    <s v="ELNM31016893Grupo U.Gen.1HI"/>
    <s v="Electro Norte Medio S. A. - Hidrandina"/>
    <s v="HIDRANDINA"/>
    <x v="5"/>
    <s v="C. H. Shipilco"/>
    <x v="173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68.724999999999994"/>
    <n v="6.8724999999999994E-2"/>
    <m/>
    <n v="4.8333333333333332E-2"/>
    <n v="4.8333333333333332E-2"/>
    <n v="0.56799999999999995"/>
    <n v="0"/>
    <n v="55"/>
    <s v="BASE DE DATOS"/>
  </r>
  <r>
    <s v="19"/>
    <x v="10"/>
    <s v="ELNM"/>
    <s v="31016893"/>
    <s v="31016893"/>
    <s v="HI"/>
    <s v="Grupo U.Gen.2"/>
    <s v="S"/>
    <n v="0.28999999999999998"/>
    <n v="0.28999999999999998"/>
    <n v="31.189"/>
    <n v="118.517"/>
    <n v="149.70599999999999"/>
    <n v="0"/>
    <n v="376.37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149.70599999999999"/>
    <n v="0.14970599999999998"/>
    <m/>
    <n v="2.8999999999999998E-2"/>
    <n v="2.8999999999999998E-2"/>
    <n v="0.56799999999999995"/>
    <n v="0"/>
    <n v="55"/>
    <s v="BASE DE DATOS"/>
  </r>
  <r>
    <s v="19"/>
    <x v="10"/>
    <s v="ELNM"/>
    <s v="41046094"/>
    <s v="41046094"/>
    <s v="HI"/>
    <s v="Ansaldo 1"/>
    <s v="S"/>
    <n v="0.55000000000000004"/>
    <n v="0.5"/>
    <n v="52.424999999999997"/>
    <n v="209.69800000000001"/>
    <n v="262.12299999999999"/>
    <n v="0"/>
    <n v="577.20000000000005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262.12299999999999"/>
    <n v="0.26212299999999999"/>
    <m/>
    <n v="0.05"/>
    <n v="4.5454545454545456E-2"/>
    <n v="0.95099999999999996"/>
    <n v="0"/>
    <n v="55"/>
    <s v="BASE DE DATOS"/>
  </r>
  <r>
    <s v="19"/>
    <x v="10"/>
    <s v="ELNM"/>
    <s v="41028394"/>
    <s v="41028394"/>
    <s v="HI"/>
    <s v="Grupo 3"/>
    <s v="S"/>
    <n v="0.2"/>
    <n v="0.2"/>
    <n v="1.022"/>
    <n v="4.0880000000000001"/>
    <n v="5.1100000000000003"/>
    <n v="0"/>
    <n v="63.35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5.1100000000000003"/>
    <n v="5.11E-3"/>
    <m/>
    <n v="2.2222222222222223E-2"/>
    <n v="2.2222222222222223E-2"/>
    <n v="0.17599999999999999"/>
    <n v="0"/>
    <n v="55"/>
    <s v="BASE DE DATOS"/>
  </r>
  <r>
    <s v="19"/>
    <x v="10"/>
    <s v="ELYANA"/>
    <s v="18166808"/>
    <s v="18166808"/>
    <s v="HI"/>
    <s v="Grupo 1"/>
    <s v="S"/>
    <n v="1.385"/>
    <n v="1.31"/>
    <n v="184.75299999999999"/>
    <n v="703.02200000000005"/>
    <n v="887.77499999999998"/>
    <n v="0"/>
    <n v="716.75"/>
    <n v="3.25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87.77499999999998"/>
    <n v="0.88777499999999998"/>
    <m/>
    <n v="0.11541666666666667"/>
    <n v="0.10916666666666668"/>
    <n v="3.786"/>
    <n v="1.1368683772161603E-13"/>
    <n v="18"/>
    <s v="BASE DE DATOS"/>
  </r>
  <r>
    <s v="19"/>
    <x v="10"/>
    <s v="ELYANA"/>
    <s v="18166808"/>
    <s v="18166808"/>
    <s v="HI"/>
    <s v="Grupo 2"/>
    <s v="S"/>
    <n v="1.385"/>
    <n v="1.3"/>
    <n v="122.253"/>
    <n v="458.74599999999998"/>
    <n v="580.99900000000002"/>
    <n v="0"/>
    <n v="566.5"/>
    <n v="153.5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580.99900000000002"/>
    <n v="0.58099900000000004"/>
    <m/>
    <n v="0.11541666666666667"/>
    <n v="0.10833333333333334"/>
    <n v="3.786"/>
    <n v="0"/>
    <n v="18"/>
    <s v="BASE DE DATOS"/>
  </r>
  <r>
    <s v="19"/>
    <x v="10"/>
    <s v="ELYANA"/>
    <s v="18166808"/>
    <s v="18166808"/>
    <s v="HI"/>
    <s v="Grupo 3"/>
    <s v="S"/>
    <n v="1.385"/>
    <n v="1.3"/>
    <n v="161.93100000000001"/>
    <n v="645.78399999999999"/>
    <n v="807.71500000000003"/>
    <n v="0"/>
    <n v="720"/>
    <n v="0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07.71500000000003"/>
    <n v="0.80771500000000007"/>
    <m/>
    <n v="0.11541666666666667"/>
    <n v="0.10833333333333334"/>
    <n v="3.786"/>
    <n v="0"/>
    <n v="18"/>
    <s v="BASE DE DATOS"/>
  </r>
  <r>
    <s v="19"/>
    <x v="9"/>
    <s v="SUR"/>
    <s v="11019593"/>
    <s v="11019593"/>
    <s v="HI"/>
    <s v="Grupo 1"/>
    <s v="S"/>
    <n v="11.9"/>
    <n v="11.090999999999999"/>
    <n v="910.70299999999997"/>
    <n v="1452.86"/>
    <n v="2363.5630000000001"/>
    <n v="0"/>
    <n v="737.93"/>
    <n v="6.07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363.5630000000001"/>
    <n v="2.3635630000000001"/>
    <m/>
    <n v="0.9916666666666667"/>
    <n v="0.9242499999999999"/>
    <n v="22.044"/>
    <n v="0"/>
    <n v="30"/>
    <s v="BASE DE DATOS"/>
  </r>
  <r>
    <s v="19"/>
    <x v="9"/>
    <s v="SUR"/>
    <s v="11019593"/>
    <s v="11019593"/>
    <s v="HI"/>
    <s v="Grupo 2"/>
    <s v="S"/>
    <n v="11.9"/>
    <n v="11.002000000000001"/>
    <n v="936.87300000000005"/>
    <n v="1966.877"/>
    <n v="2903.75"/>
    <n v="0"/>
    <n v="733.92"/>
    <n v="10.08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2903.75"/>
    <n v="2.9037500000000001"/>
    <m/>
    <n v="0.9916666666666667"/>
    <n v="0.91683333333333339"/>
    <n v="22.044"/>
    <n v="0"/>
    <n v="30"/>
    <s v="BASE DE DATOS"/>
  </r>
  <r>
    <s v="19"/>
    <x v="9"/>
    <s v="SUR"/>
    <s v="11015393"/>
    <s v="11015393"/>
    <s v="HI"/>
    <s v="Grupo 3"/>
    <s v="S"/>
    <n v="11.9"/>
    <n v="11.9"/>
    <n v="1254.876"/>
    <n v="2090.7559999999999"/>
    <n v="3345.6320000000001"/>
    <n v="0"/>
    <n v="726.78"/>
    <n v="17.22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345.6320000000001"/>
    <n v="3.3456320000000002"/>
    <m/>
    <n v="0.9916666666666667"/>
    <n v="0.9916666666666667"/>
    <n v="11.826000000000001"/>
    <n v="-4.5474735088646412E-13"/>
    <n v="30"/>
    <s v="BASE DE DATOS"/>
  </r>
  <r>
    <s v="19"/>
    <x v="7"/>
    <s v="ELN"/>
    <s v="31019393"/>
    <s v="31019393"/>
    <s v="HI"/>
    <s v="Turbina 1"/>
    <s v="S"/>
    <n v="0.4"/>
    <n v="0.4"/>
    <n v="50.634999999999998"/>
    <n v="192.453"/>
    <n v="243.08799999999999"/>
    <n v="0"/>
    <n v="736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43.08799999999999"/>
    <n v="0.243088"/>
    <m/>
    <n v="3.3333333333333333E-2"/>
    <n v="3.3333333333333333E-2"/>
    <n v="1.22"/>
    <n v="0"/>
    <n v="27"/>
    <s v="BASE DE DATOS"/>
  </r>
  <r>
    <s v="19"/>
    <x v="7"/>
    <s v="ELN"/>
    <s v="31019393"/>
    <s v="31019393"/>
    <s v="HI"/>
    <s v="Turbina 2"/>
    <s v="S"/>
    <n v="0.4"/>
    <n v="0.5"/>
    <n v="58.756999999999998"/>
    <n v="223.32"/>
    <n v="282.077"/>
    <n v="0"/>
    <n v="719.2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82.077"/>
    <n v="0.28207700000000002"/>
    <m/>
    <n v="3.3333333333333333E-2"/>
    <n v="4.1666666666666664E-2"/>
    <n v="1.22"/>
    <n v="0"/>
    <n v="27"/>
    <s v="BASE DE DATOS"/>
  </r>
  <r>
    <s v="19"/>
    <x v="7"/>
    <s v="ELN"/>
    <s v="31019493"/>
    <s v="31019493"/>
    <s v="HI"/>
    <s v="Turbina 1"/>
    <s v="S"/>
    <n v="0.5"/>
    <n v="0.45"/>
    <n v="67.156999999999996"/>
    <n v="255.249"/>
    <n v="322.40600000000001"/>
    <n v="0"/>
    <n v="735.05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22.40600000000001"/>
    <n v="0.32240600000000003"/>
    <m/>
    <n v="4.1666666666666664E-2"/>
    <n v="3.7499999999999999E-2"/>
    <n v="0.9"/>
    <n v="0"/>
    <n v="27"/>
    <s v="BASE DE DATOS"/>
  </r>
  <r>
    <s v="19"/>
    <x v="7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7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7"/>
    <s v="ELN"/>
    <s v="51009296"/>
    <s v="51009296"/>
    <s v="HI"/>
    <s v="Turbina 1"/>
    <s v="S"/>
    <n v="1"/>
    <n v="0.8"/>
    <n v="2.4220000000000002"/>
    <n v="9.2070000000000007"/>
    <n v="11.629"/>
    <n v="0"/>
    <n v="18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11.629"/>
    <n v="1.1628999999999999E-2"/>
    <m/>
    <n v="8.3333333333333329E-2"/>
    <n v="6.6666666666666666E-2"/>
    <n v="1.6930000000000001"/>
    <n v="1.7763568394002505E-15"/>
    <n v="27"/>
    <s v="BASE DE DATOS"/>
  </r>
  <r>
    <s v="19"/>
    <x v="7"/>
    <s v="ELN"/>
    <s v="51009296"/>
    <s v="51009296"/>
    <s v="HI"/>
    <s v="Turbina 2"/>
    <s v="S"/>
    <n v="1"/>
    <n v="0.8"/>
    <n v="83.033000000000001"/>
    <n v="315.58800000000002"/>
    <n v="398.62"/>
    <n v="0"/>
    <n v="617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98.62"/>
    <n v="0.39862000000000003"/>
    <m/>
    <n v="8.3333333333333329E-2"/>
    <n v="6.6666666666666666E-2"/>
    <n v="1.6930000000000001"/>
    <n v="1.0000000000331966E-3"/>
    <n v="27"/>
    <s v="BASE DE DATOS"/>
  </r>
  <r>
    <s v="19"/>
    <x v="7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7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8"/>
    <s v="ELN"/>
    <s v="31019393"/>
    <s v="31019393"/>
    <s v="HI"/>
    <s v="Turbina 1"/>
    <s v="S"/>
    <n v="0.4"/>
    <n v="0.4"/>
    <n v="41.82"/>
    <n v="158.94900000000001"/>
    <n v="200.77"/>
    <n v="0"/>
    <n v="607.7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00.77"/>
    <n v="0.20077"/>
    <m/>
    <n v="3.3333333333333333E-2"/>
    <n v="3.3333333333333333E-2"/>
    <n v="1.22"/>
    <n v="-1.0000000000047748E-3"/>
    <n v="27"/>
    <s v="BASE DE DATOS"/>
  </r>
  <r>
    <s v="19"/>
    <x v="8"/>
    <s v="ELN"/>
    <s v="31019393"/>
    <s v="31019393"/>
    <s v="HI"/>
    <s v="Turbina 2"/>
    <s v="S"/>
    <n v="0.4"/>
    <n v="0.5"/>
    <n v="55.183"/>
    <n v="209.73599999999999"/>
    <n v="264.91899999999998"/>
    <n v="0"/>
    <n v="719.2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64.91899999999998"/>
    <n v="0.26491899999999996"/>
    <m/>
    <n v="3.3333333333333333E-2"/>
    <n v="4.1666666666666664E-2"/>
    <n v="1.22"/>
    <n v="0"/>
    <n v="27"/>
    <s v="BASE DE DATOS"/>
  </r>
  <r>
    <s v="19"/>
    <x v="8"/>
    <s v="ELN"/>
    <s v="31019493"/>
    <s v="31019493"/>
    <s v="HI"/>
    <s v="Turbina 1"/>
    <s v="S"/>
    <n v="0.5"/>
    <n v="0.45"/>
    <n v="64.741"/>
    <n v="246.06399999999999"/>
    <n v="310.80500000000001"/>
    <n v="0"/>
    <n v="700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10.80500000000001"/>
    <n v="0.310805"/>
    <m/>
    <n v="4.1666666666666664E-2"/>
    <n v="3.7499999999999999E-2"/>
    <n v="0.9"/>
    <n v="0"/>
    <n v="27"/>
    <s v="BASE DE DATOS"/>
  </r>
  <r>
    <s v="19"/>
    <x v="8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8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8"/>
    <s v="ELN"/>
    <s v="51009296"/>
    <s v="51009296"/>
    <s v="HI"/>
    <s v="Turbina 1"/>
    <s v="S"/>
    <n v="1"/>
    <n v="0.8"/>
    <n v="0"/>
    <n v="0"/>
    <n v="0"/>
    <n v="0"/>
    <n v="0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8"/>
    <s v="ELN"/>
    <s v="51009296"/>
    <s v="51009296"/>
    <s v="HI"/>
    <s v="Turbina 2"/>
    <s v="S"/>
    <n v="1"/>
    <n v="0.8"/>
    <n v="66.575999999999993"/>
    <n v="253.042"/>
    <n v="319.61799999999999"/>
    <n v="0"/>
    <n v="596.5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319.61799999999999"/>
    <n v="0.31961800000000001"/>
    <m/>
    <n v="8.3333333333333329E-2"/>
    <n v="6.6666666666666666E-2"/>
    <n v="1.6930000000000001"/>
    <n v="0"/>
    <n v="27"/>
    <s v="BASE DE DATOS"/>
  </r>
  <r>
    <s v="19"/>
    <x v="8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8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10"/>
    <s v="GTSMAJ"/>
    <s v="16267410"/>
    <s v="16267410"/>
    <s v="HI"/>
    <s v="CS MAJES20T"/>
    <s v="S"/>
    <n v="22"/>
    <n v="20"/>
    <n v="0"/>
    <n v="3978.9520000000002"/>
    <n v="3978.9520000000002"/>
    <n v="0"/>
    <n v="385.5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3978.9520000000002"/>
    <n v="3.978952"/>
    <m/>
    <n v="1.8333333333333333"/>
    <n v="1.6666666666666667"/>
    <n v="19.728999999999999"/>
    <n v="0"/>
    <n v="53"/>
    <s v="BASE DE DATOS"/>
  </r>
  <r>
    <s v="19"/>
    <x v="10"/>
    <s v="GTSREP"/>
    <s v="16267510"/>
    <s v="16267510"/>
    <s v="HI"/>
    <s v="CS REPARTICION20T"/>
    <s v="S"/>
    <n v="22"/>
    <n v="20"/>
    <n v="0"/>
    <n v="3904.0639999999999"/>
    <n v="3904.0639999999999"/>
    <n v="0"/>
    <n v="385.5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904.0639999999999"/>
    <n v="3.904064"/>
    <m/>
    <n v="1.8333333333333333"/>
    <n v="1.6666666666666667"/>
    <n v="19.04"/>
    <n v="0"/>
    <n v="54"/>
    <s v="BASE DE DATOS"/>
  </r>
  <r>
    <s v="19"/>
    <x v="10"/>
    <s v="CSTARO"/>
    <s v="31135704"/>
    <s v="31135704"/>
    <s v="HI"/>
    <s v="G-1"/>
    <s v="S"/>
    <n v="1.2"/>
    <n v="1.02"/>
    <n v="79.231999999999999"/>
    <n v="348.197"/>
    <n v="427.42899999999997"/>
    <n v="0"/>
    <n v="699.75"/>
    <n v="20.2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427.42899999999997"/>
    <n v="0.42742899999999995"/>
    <m/>
    <n v="9.9999999999999992E-2"/>
    <n v="8.5000000000000006E-2"/>
    <n v="1.1779999999999999"/>
    <n v="0"/>
    <n v="10"/>
    <s v="BASE DE DATOS"/>
  </r>
  <r>
    <s v="19"/>
    <x v="10"/>
    <s v="CSTARO"/>
    <s v="31116601"/>
    <s v="31116601"/>
    <s v="HI"/>
    <s v="G-1"/>
    <s v="S"/>
    <n v="1.7"/>
    <n v="1.496"/>
    <n v="153.376"/>
    <n v="675.75800000000004"/>
    <n v="829.13400000000001"/>
    <n v="0"/>
    <n v="700.25"/>
    <n v="19.7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829.13400000000001"/>
    <n v="0.82913400000000004"/>
    <m/>
    <n v="0.14166666666666666"/>
    <n v="0.12466666666666666"/>
    <n v="1.7430000000000001"/>
    <n v="0"/>
    <n v="10"/>
    <s v="BASE DE DATOS"/>
  </r>
  <r>
    <s v="19"/>
    <x v="10"/>
    <s v="HILARI"/>
    <s v="51201106"/>
    <s v="51201106"/>
    <s v="HI"/>
    <s v="G1"/>
    <s v="S"/>
    <n v="0.6"/>
    <n v="0.154"/>
    <n v="9.2620000000000005"/>
    <n v="53.039000000000001"/>
    <n v="62.301000000000002"/>
    <n v="0"/>
    <n v="720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62.301000000000002"/>
    <n v="6.2301000000000002E-2"/>
    <m/>
    <n v="4.9999999999999996E-2"/>
    <n v="1.5333333333333332E-2"/>
    <n v="0.184"/>
    <n v="0"/>
    <n v="12"/>
    <s v="BASE DE DATOS"/>
  </r>
  <r>
    <s v="19"/>
    <x v="9"/>
    <s v="HILARI"/>
    <s v="51201106"/>
    <s v="51201106"/>
    <s v="HI"/>
    <s v="G1"/>
    <s v="S"/>
    <n v="0.6"/>
    <n v="0.152"/>
    <n v="9.4079999999999995"/>
    <n v="53.863999999999997"/>
    <n v="63.271999999999998"/>
    <n v="22"/>
    <n v="698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63.271999999999998"/>
    <n v="6.3271999999999995E-2"/>
    <m/>
    <n v="4.9999999999999996E-2"/>
    <n v="1.5333333333333332E-2"/>
    <n v="0.184"/>
    <n v="0"/>
    <n v="12"/>
    <s v="BASE DE DATOS"/>
  </r>
  <r>
    <s v="19"/>
    <x v="10"/>
    <s v="ENGIEP"/>
    <s v="11081297"/>
    <s v="11081297"/>
    <s v="HI"/>
    <s v="G1"/>
    <s v="S"/>
    <n v="45.503999999999998"/>
    <n v="45.634"/>
    <n v="6783.0219999999999"/>
    <n v="18013.079000000002"/>
    <n v="24796.100999999999"/>
    <n v="50.52"/>
    <n v="536.23"/>
    <n v="14.02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4796.100999999999"/>
    <n v="24.796101"/>
    <m/>
    <n v="3.6150000000000002"/>
    <n v="3.8028333333333335"/>
    <n v="182.63399999999999"/>
    <n v="3.637978807091713E-12"/>
    <n v="48"/>
    <s v="BASE DE DATOS"/>
  </r>
  <r>
    <s v="19"/>
    <x v="10"/>
    <s v="ENGIEP"/>
    <s v="11081297"/>
    <s v="11081297"/>
    <s v="HI"/>
    <s v="G2"/>
    <s v="S"/>
    <n v="45.869"/>
    <n v="45.616"/>
    <n v="6894.7619999999997"/>
    <n v="19937.274000000001"/>
    <n v="26832.036"/>
    <n v="11.48"/>
    <n v="714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6832.036"/>
    <n v="26.832035999999999"/>
    <m/>
    <n v="3.6150000000000002"/>
    <n v="3.8013333333333335"/>
    <n v="182.63399999999999"/>
    <n v="0"/>
    <n v="48"/>
    <s v="BASE DE DATOS"/>
  </r>
  <r>
    <s v="19"/>
    <x v="10"/>
    <s v="ENGIEP"/>
    <s v="11081297"/>
    <s v="11081297"/>
    <s v="HI"/>
    <s v="G3"/>
    <s v="S"/>
    <n v="45.386000000000003"/>
    <n v="45.442"/>
    <n v="6914.6170000000002"/>
    <n v="18342.780999999999"/>
    <n v="25257.398000000001"/>
    <n v="11.9"/>
    <n v="564.53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25257.398000000001"/>
    <n v="25.257398000000002"/>
    <m/>
    <n v="3.6150000000000002"/>
    <n v="3.7868333333333335"/>
    <n v="182.63399999999999"/>
    <n v="0"/>
    <n v="48"/>
    <s v="BASE DE DATOS"/>
  </r>
  <r>
    <s v="19"/>
    <x v="10"/>
    <s v="ENGIEP"/>
    <s v="16376016"/>
    <s v="16376016"/>
    <s v="HI"/>
    <s v="INV 123"/>
    <s v="S"/>
    <n v="12"/>
    <n v="12"/>
    <n v="32.390999999999998"/>
    <n v="3590.7510000000002"/>
    <n v="3623.1419999999998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623.1419999999998"/>
    <n v="3.6231419999999996"/>
    <m/>
    <n v="1.2351666666666665"/>
    <n v="1.2351666666666665"/>
    <n v="41.38"/>
    <n v="4.5474735088646412E-13"/>
    <n v="48"/>
    <s v="BASE DE DATOS"/>
  </r>
  <r>
    <s v="19"/>
    <x v="10"/>
    <s v="ENGIEP"/>
    <s v="16376016"/>
    <s v="16376016"/>
    <s v="HI"/>
    <s v="INV 456"/>
    <s v="S"/>
    <n v="12"/>
    <n v="12"/>
    <n v="32.051000000000002"/>
    <n v="3535.4810000000002"/>
    <n v="3567.5320000000002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67.5320000000002"/>
    <n v="3.5675320000000004"/>
    <m/>
    <n v="1.2383333333333333"/>
    <n v="1.2383333333333333"/>
    <n v="41.38"/>
    <n v="0"/>
    <n v="48"/>
    <s v="BASE DE DATOS"/>
  </r>
  <r>
    <s v="19"/>
    <x v="10"/>
    <s v="ENGIEP"/>
    <s v="16376016"/>
    <s v="16376016"/>
    <s v="HI"/>
    <s v="INV 789"/>
    <s v="S"/>
    <n v="12"/>
    <n v="12"/>
    <n v="33.212000000000003"/>
    <n v="3548.875"/>
    <n v="3582.087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582.087"/>
    <n v="3.582087"/>
    <m/>
    <n v="1.2382500000000001"/>
    <n v="1.2382500000000001"/>
    <n v="41.38"/>
    <n v="0"/>
    <n v="48"/>
    <s v="BASE DE DATOS"/>
  </r>
  <r>
    <s v="19"/>
    <x v="10"/>
    <s v="ENGIEP"/>
    <s v="11077297"/>
    <s v="11077297"/>
    <s v="HI"/>
    <s v="G1"/>
    <s v="S"/>
    <n v="55.5"/>
    <n v="58.948"/>
    <n v="6125.259"/>
    <n v="18990.183000000001"/>
    <n v="25115.441999999999"/>
    <n v="4.87"/>
    <n v="692.08"/>
    <n v="8.1300000000000008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115.441999999999"/>
    <n v="25.115441999999998"/>
    <m/>
    <n v="4.791666666666667"/>
    <n v="4.9123333333333337"/>
    <n v="115.18"/>
    <n v="3.637978807091713E-12"/>
    <n v="48"/>
    <s v="BASE DE DATOS"/>
  </r>
  <r>
    <s v="19"/>
    <x v="10"/>
    <s v="ENGIEP"/>
    <s v="11077297"/>
    <s v="11077297"/>
    <s v="HI"/>
    <s v="G2"/>
    <s v="S"/>
    <n v="55.5"/>
    <n v="58.832000000000001"/>
    <n v="3621.06"/>
    <n v="10122.008"/>
    <n v="13743.067999999999"/>
    <n v="8.5299999999999994"/>
    <n v="465.12"/>
    <n v="2.27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743.067999999999"/>
    <n v="13.743067999999999"/>
    <m/>
    <n v="4.791666666666667"/>
    <n v="4.9026666666666667"/>
    <n v="115.18"/>
    <n v="0"/>
    <n v="48"/>
    <s v="BASE DE DATOS"/>
  </r>
  <r>
    <s v="19"/>
    <x v="11"/>
    <s v="ELPU"/>
    <s v="51015199"/>
    <s v="51015199"/>
    <s v="HI"/>
    <s v="BOVING 1"/>
    <s v="S"/>
    <n v="1.5"/>
    <n v="1.2"/>
    <n v="86.61"/>
    <n v="415.69"/>
    <n v="502.3"/>
    <n v="0"/>
    <n v="552.54999999999995"/>
    <n v="191.45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502.3"/>
    <n v="0.50229999999999997"/>
    <m/>
    <n v="0.125"/>
    <n v="9.9999999999999992E-2"/>
    <n v="3.427"/>
    <n v="0"/>
    <n v="21"/>
    <s v="BASE DE DATOS"/>
  </r>
  <r>
    <s v="19"/>
    <x v="11"/>
    <s v="ELPU"/>
    <s v="51015199"/>
    <s v="51015199"/>
    <s v="HI"/>
    <s v="BOVING 2"/>
    <s v="S"/>
    <n v="1.5"/>
    <n v="1.2"/>
    <n v="127.16"/>
    <n v="620.07000000000005"/>
    <n v="747.23"/>
    <n v="0"/>
    <n v="729.62"/>
    <n v="14.38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47.23"/>
    <n v="0.74723000000000006"/>
    <m/>
    <n v="0.125"/>
    <n v="9.9999999999999992E-2"/>
    <n v="3.427"/>
    <n v="0"/>
    <n v="21"/>
    <s v="BASE DE DATOS"/>
  </r>
  <r>
    <s v="19"/>
    <x v="11"/>
    <s v="ELPU"/>
    <s v="51015199"/>
    <s v="51015199"/>
    <s v="HI"/>
    <s v="HYHC"/>
    <s v="S"/>
    <n v="1.5"/>
    <n v="1.29"/>
    <n v="0"/>
    <n v="0"/>
    <n v="0"/>
    <n v="0"/>
    <n v="0"/>
    <n v="744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0.1075"/>
    <n v="3.427"/>
    <n v="0"/>
    <n v="21"/>
    <s v="BASE DE DATOS"/>
  </r>
  <r>
    <s v="19"/>
    <x v="11"/>
    <s v="EGERBA"/>
    <s v="18325912"/>
    <s v="18325912"/>
    <s v="HI"/>
    <s v="Grupo 1"/>
    <s v="S"/>
    <n v="10"/>
    <n v="10"/>
    <n v="1218.1880000000001"/>
    <n v="5901.4889999999996"/>
    <n v="7119.6769999999997"/>
    <n v="6.17"/>
    <n v="717.43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7119.6769999999997"/>
    <n v="7.1196769999999994"/>
    <m/>
    <n v="0.83333333333333337"/>
    <n v="0.83333333333333337"/>
    <n v="10.199999999999999"/>
    <n v="0"/>
    <n v="35"/>
    <s v="BASE DE DATOS"/>
  </r>
  <r>
    <s v="19"/>
    <x v="11"/>
    <s v="EGERBA"/>
    <s v="18325912"/>
    <s v="18325912"/>
    <s v="HI"/>
    <s v="Grupo 2"/>
    <s v="S"/>
    <n v="10"/>
    <n v="10"/>
    <n v="1218.086"/>
    <n v="5933.1090000000004"/>
    <n v="7151.1949999999997"/>
    <n v="3.42"/>
    <n v="720.18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7151.1949999999997"/>
    <n v="7.1511949999999995"/>
    <m/>
    <n v="0.83333333333333337"/>
    <n v="0.83333333333333337"/>
    <n v="10.199999999999999"/>
    <n v="9.0949470177292824E-13"/>
    <n v="35"/>
    <s v="BASE DE DATOS"/>
  </r>
  <r>
    <s v="19"/>
    <x v="10"/>
    <s v="EGESGB"/>
    <s v="11072396"/>
    <s v="11072396"/>
    <s v="HI"/>
    <s v="1"/>
    <s v="S"/>
    <n v="57"/>
    <n v="58.176000000000002"/>
    <n v="7805.5969999999998"/>
    <n v="25649.442999999999"/>
    <n v="33455.040000000001"/>
    <n v="0"/>
    <n v="744"/>
    <n v="0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3455.040000000001"/>
    <n v="33.455040000000004"/>
    <m/>
    <n v="4.75"/>
    <n v="4.8479999999999999"/>
    <n v="113.751"/>
    <n v="0"/>
    <n v="36"/>
    <s v="BASE DE DATOS"/>
  </r>
  <r>
    <s v="19"/>
    <x v="10"/>
    <s v="EGESGB"/>
    <s v="11072396"/>
    <s v="11072396"/>
    <s v="HI"/>
    <s v="2"/>
    <s v="S"/>
    <n v="57"/>
    <n v="57.540999999999997"/>
    <n v="7866.8159999999998"/>
    <n v="26773.107"/>
    <n v="34639.921999999999"/>
    <n v="0"/>
    <n v="744"/>
    <n v="0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4639.921999999999"/>
    <n v="34.639921999999999"/>
    <m/>
    <n v="4.75"/>
    <n v="4.7950833333333334"/>
    <n v="113.751"/>
    <n v="1.0000000038417056E-3"/>
    <n v="36"/>
    <s v="BASE DE DATOS"/>
  </r>
  <r>
    <s v="19"/>
    <x v="11"/>
    <s v="MULLER"/>
    <s v="31001593"/>
    <s v="31001593"/>
    <s v="HI"/>
    <s v="Planta 2"/>
    <s v="S"/>
    <n v="0.27200000000000002"/>
    <n v="0.27200000000000002"/>
    <n v="29.462"/>
    <n v="142.16399999999999"/>
    <n v="171.626"/>
    <n v="0"/>
    <n v="720"/>
    <n v="0"/>
    <m/>
    <m/>
    <x v="1"/>
    <s v="MULLER31001593Planta 2HI"/>
    <s v="E.A.W. MULLER S.A."/>
    <s v="MULLER"/>
    <x v="53"/>
    <s v="C.H. La Esperanza"/>
    <x v="210"/>
    <s v="HI"/>
    <x v="1"/>
    <s v="Planta 2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171.626"/>
    <n v="0.171626"/>
    <m/>
    <n v="2.2666666666666668E-2"/>
    <n v="2.2666666666666668E-2"/>
    <n v="0"/>
    <n v="-2.8421709430404007E-14"/>
    <n v="16"/>
    <s v="BASE DE DATOS"/>
  </r>
  <r>
    <s v="19"/>
    <x v="11"/>
    <s v="MULLER"/>
    <s v="31001593"/>
    <s v="31001593"/>
    <s v="HI"/>
    <s v="Planta 3"/>
    <s v="S"/>
    <n v="0.16"/>
    <n v="0.16"/>
    <n v="17.007999999999999"/>
    <n v="58.008000000000003"/>
    <n v="75.016000000000005"/>
    <n v="0"/>
    <n v="720"/>
    <n v="0"/>
    <m/>
    <m/>
    <x v="1"/>
    <s v="MULLER31001593Planta 3HI"/>
    <s v="E.A.W. MULLER S.A."/>
    <s v="MULLER"/>
    <x v="53"/>
    <s v="C.H. La Esperanza"/>
    <x v="210"/>
    <s v="HI"/>
    <x v="1"/>
    <s v="Planta 3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75.016000000000005"/>
    <n v="7.5015999999999999E-2"/>
    <m/>
    <n v="1.3333333333333334E-2"/>
    <n v="1.3333333333333334E-2"/>
    <n v="0"/>
    <n v="0"/>
    <n v="16"/>
    <s v="BASE DE DATOS"/>
  </r>
  <r>
    <s v="19"/>
    <x v="11"/>
    <s v="MULLER"/>
    <s v="31001593"/>
    <s v="31001593"/>
    <s v="HI"/>
    <s v="Planta 1"/>
    <s v="S"/>
    <n v="0.16"/>
    <n v="0.16"/>
    <n v="12.192"/>
    <n v="58.831000000000003"/>
    <n v="71.022999999999996"/>
    <n v="0"/>
    <n v="720"/>
    <n v="0"/>
    <m/>
    <m/>
    <x v="1"/>
    <s v="MULLER31001593Planta 1HI"/>
    <s v="E.A.W. MULLER S.A."/>
    <s v="MULLER"/>
    <x v="53"/>
    <s v="C.H. La Esperanza"/>
    <x v="210"/>
    <s v="HI"/>
    <x v="1"/>
    <s v="Planta 1"/>
    <x v="1"/>
    <s v="Instalado"/>
    <s v="Operativo"/>
    <s v="Generadora"/>
    <x v="0"/>
    <x v="0"/>
    <s v="NO COES"/>
    <x v="0"/>
    <s v="Privado"/>
    <s v="PASCO"/>
    <s v="PASCO"/>
    <s v="OXAPAMPA"/>
    <s v="OXAPAMPA"/>
    <n v="0"/>
    <s v="Agua"/>
    <n v="0"/>
    <n v="0"/>
    <n v="0"/>
    <x v="1"/>
    <m/>
    <n v="71.022999999999996"/>
    <n v="7.1023000000000003E-2"/>
    <m/>
    <n v="1.3333333333333334E-2"/>
    <n v="1.3333333333333334E-2"/>
    <n v="0"/>
    <n v="0"/>
    <n v="16"/>
    <s v="BASE DE DATOS"/>
  </r>
  <r>
    <s v="19"/>
    <x v="11"/>
    <s v="HIDROC"/>
    <s v="18166908"/>
    <s v="18166908"/>
    <s v="HI"/>
    <s v="G-1"/>
    <s v="S"/>
    <n v="3.97"/>
    <n v="3.97"/>
    <n v="0"/>
    <n v="2584.6999999999998"/>
    <n v="2584.6999999999998"/>
    <n v="8.7799999999999994"/>
    <n v="733.62"/>
    <n v="1.6"/>
    <m/>
    <m/>
    <x v="1"/>
    <s v="HIDROC18166908G-1HI"/>
    <s v="Hidrocañete S.A."/>
    <s v="HIDROCAÑETE"/>
    <x v="51"/>
    <s v="C. H. Nuevo Imperial"/>
    <x v="207"/>
    <s v="HI"/>
    <x v="1"/>
    <s v="G-1"/>
    <x v="1"/>
    <s v="Instalado"/>
    <s v="Operativo"/>
    <s v="Generadora"/>
    <x v="0"/>
    <x v="0"/>
    <s v="COES"/>
    <x v="0"/>
    <s v="Privado"/>
    <s v="LIMA"/>
    <s v="LIMA"/>
    <s v="CAÑETE"/>
    <s v="NVO. IMPERIAL"/>
    <n v="0"/>
    <s v="Agua"/>
    <n v="0"/>
    <s v="RER"/>
    <s v="PRIMERA"/>
    <x v="1"/>
    <m/>
    <n v="2584.6999999999998"/>
    <n v="2.5846999999999998"/>
    <m/>
    <n v="0.33083333333333337"/>
    <n v="0.33083333333333337"/>
    <n v="4"/>
    <n v="0"/>
    <n v="57"/>
    <s v="BASE DE DATOS"/>
  </r>
  <r>
    <s v="19"/>
    <x v="11"/>
    <s v="UCAYAL"/>
    <s v="33031200"/>
    <s v="33031200"/>
    <s v="HI"/>
    <s v="Grupo 1"/>
    <s v="S"/>
    <n v="0.24"/>
    <n v="0.23"/>
    <n v="24.5"/>
    <n v="73.798000000000002"/>
    <n v="98.298000000000002"/>
    <n v="0"/>
    <n v="720"/>
    <n v="0"/>
    <m/>
    <m/>
    <x v="1"/>
    <s v="UCAYAL33031200Grupo 1HI"/>
    <s v="Electro Ucayali S.A."/>
    <s v="ELU"/>
    <x v="6"/>
    <s v="C.H. CANUJA"/>
    <x v="177"/>
    <s v="HI"/>
    <x v="1"/>
    <s v="Grupo 1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98.298000000000002"/>
    <n v="9.8297999999999996E-2"/>
    <m/>
    <n v="0.02"/>
    <n v="1.9166666666666669E-2"/>
    <n v="0.46"/>
    <n v="0"/>
    <n v="23"/>
    <s v="BASE DE DATOS"/>
  </r>
  <r>
    <s v="19"/>
    <x v="11"/>
    <s v="UCAYAL"/>
    <s v="33031200"/>
    <s v="33031200"/>
    <s v="HI"/>
    <s v="Grupo 2"/>
    <s v="S"/>
    <n v="0.13"/>
    <n v="0.12"/>
    <n v="48.890999999999998"/>
    <n v="40"/>
    <n v="88.891000000000005"/>
    <n v="0"/>
    <n v="568"/>
    <n v="0"/>
    <m/>
    <m/>
    <x v="1"/>
    <s v="UCAYAL33031200Grupo 2HI"/>
    <s v="Electro Ucayali S.A."/>
    <s v="ELU"/>
    <x v="6"/>
    <s v="C.H. CANUJA"/>
    <x v="177"/>
    <s v="HI"/>
    <x v="1"/>
    <s v="Grupo 2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88.891000000000005"/>
    <n v="8.8891000000000012E-2"/>
    <m/>
    <n v="1.0833333333333334E-2"/>
    <n v="0.01"/>
    <n v="0.46"/>
    <n v="-1.4210854715202004E-14"/>
    <n v="23"/>
    <s v="BASE DE DATOS"/>
  </r>
  <r>
    <s v="19"/>
    <x v="11"/>
    <s v="UCAYAL"/>
    <s v="33031200"/>
    <s v="33031200"/>
    <s v="HI"/>
    <s v="Grupo 3"/>
    <s v="S"/>
    <n v="0.5"/>
    <n v="0.48"/>
    <n v="115.788"/>
    <n v="228.82900000000001"/>
    <n v="344.61700000000002"/>
    <n v="0"/>
    <n v="720"/>
    <n v="0"/>
    <m/>
    <m/>
    <x v="1"/>
    <s v="UCAYAL33031200Grupo 3HI"/>
    <s v="Electro Ucayali S.A."/>
    <s v="ELU"/>
    <x v="6"/>
    <s v="C.H. CANUJA"/>
    <x v="177"/>
    <s v="HI"/>
    <x v="1"/>
    <s v="Grupo 3"/>
    <x v="1"/>
    <s v="Instalado"/>
    <s v="Operativo"/>
    <s v="Distribuidora"/>
    <x v="0"/>
    <x v="1"/>
    <s v="NO COES"/>
    <x v="0"/>
    <s v="Estatal"/>
    <s v="UCAYALI"/>
    <s v="UCAYALI"/>
    <s v="ATALAYA"/>
    <s v="ATALAYA"/>
    <n v="0"/>
    <s v="Agua"/>
    <n v="0"/>
    <n v="0"/>
    <n v="0"/>
    <x v="1"/>
    <m/>
    <n v="344.61700000000002"/>
    <n v="0.34461700000000001"/>
    <m/>
    <n v="4.1666666666666664E-2"/>
    <n v="0.04"/>
    <n v="0.46"/>
    <n v="0"/>
    <n v="23"/>
    <s v="BASE DE DATOS"/>
  </r>
  <r>
    <s v="19"/>
    <x v="11"/>
    <s v="UCAYAL"/>
    <s v="51027119"/>
    <s v="51027119"/>
    <s v="HI"/>
    <s v="690 PANELES FOTOVOL"/>
    <s v="S"/>
    <n v="8.9999999999999993E-3"/>
    <n v="8.9999999999999993E-3"/>
    <n v="2.2320000000000002"/>
    <n v="4.2690000000000001"/>
    <n v="6.5010000000000003"/>
    <n v="0"/>
    <n v="720"/>
    <n v="0"/>
    <m/>
    <m/>
    <x v="1"/>
    <s v="UCAYAL51027119690 PANELES FOTOVOLHI"/>
    <s v="Electro Ucayali S.A."/>
    <s v="ELU"/>
    <x v="6"/>
    <s v="C. S. PURUS"/>
    <x v="273"/>
    <s v="FV"/>
    <x v="5"/>
    <s v="690 PANELES FOTOVOL"/>
    <x v="2"/>
    <s v="Instalado"/>
    <s v="Operativo"/>
    <s v="Distribuidora"/>
    <x v="0"/>
    <x v="1"/>
    <s v="NO COES"/>
    <x v="0"/>
    <s v="Estatal"/>
    <s v="UCAYALI"/>
    <s v="UCAYALI"/>
    <s v="PURUS"/>
    <s v="PURUS"/>
    <n v="0"/>
    <s v="Radiación solar"/>
    <n v="0"/>
    <n v="0"/>
    <n v="0"/>
    <x v="1"/>
    <m/>
    <n v="6.5010000000000003"/>
    <n v="6.5010000000000007E-3"/>
    <m/>
    <n v="1.1249999999999999E-3"/>
    <n v="1.1249999999999999E-3"/>
    <n v="8.0000000000000002E-3"/>
    <n v="0"/>
    <n v="23"/>
    <s v="BASE DE DATOS"/>
  </r>
  <r>
    <s v="19"/>
    <x v="11"/>
    <s v="EEAGUA"/>
    <s v="18319612"/>
    <s v="18319612"/>
    <s v="HI"/>
    <s v="G1"/>
    <s v="S"/>
    <n v="9.9499999999999993"/>
    <n v="9.9499999999999993"/>
    <n v="1398.9860000000001"/>
    <n v="5311.192"/>
    <n v="6710.1779999999999"/>
    <n v="0"/>
    <n v="733.88"/>
    <n v="10.119999999999999"/>
    <m/>
    <m/>
    <x v="1"/>
    <s v="EEAGUA18319612G1HI"/>
    <s v="Empresa El‚ctrica Agua Azul S.A."/>
    <s v="AGUA AZUL"/>
    <x v="44"/>
    <s v="C.H. Potrero"/>
    <x v="183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6710.1779999999999"/>
    <n v="6.710178"/>
    <m/>
    <n v="0.82916666666666661"/>
    <n v="0.82916666666666661"/>
    <n v="21.6"/>
    <n v="0"/>
    <n v="41"/>
    <s v="BASE DE DATOS"/>
  </r>
  <r>
    <s v="19"/>
    <x v="11"/>
    <s v="EEAGUA"/>
    <s v="18319612"/>
    <s v="18319612"/>
    <s v="HI"/>
    <s v="G2"/>
    <s v="S"/>
    <n v="9.9499999999999993"/>
    <n v="9.9499999999999993"/>
    <n v="1572.883"/>
    <n v="5723.9769999999999"/>
    <n v="7296.86"/>
    <n v="0"/>
    <n v="734.7"/>
    <n v="9.3000000000000007"/>
    <m/>
    <m/>
    <x v="1"/>
    <s v="EEAGUA18319612G2HI"/>
    <s v="Empresa El‚ctrica Agua Azul S.A."/>
    <s v="AGUA AZUL"/>
    <x v="44"/>
    <s v="C.H. Potrero"/>
    <x v="183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ARCOS"/>
    <s v="EDUARDO VILLANUEVA"/>
    <n v="0"/>
    <s v="Agua"/>
    <n v="0"/>
    <s v="RER"/>
    <s v="TERCERA"/>
    <x v="1"/>
    <m/>
    <n v="7296.86"/>
    <n v="7.2968599999999997"/>
    <m/>
    <n v="0.82916666666666661"/>
    <n v="0.82916666666666661"/>
    <n v="21.6"/>
    <n v="0"/>
    <n v="41"/>
    <s v="BASE DE DATOS"/>
  </r>
  <r>
    <s v="19"/>
    <x v="10"/>
    <s v="SINERS"/>
    <s v="11048994"/>
    <s v="11048994"/>
    <s v="HI"/>
    <s v="G-1"/>
    <s v="S"/>
    <n v="6.3"/>
    <n v="6.3"/>
    <n v="324"/>
    <n v="1555"/>
    <n v="1879"/>
    <n v="0"/>
    <n v="458.28"/>
    <n v="261.72000000000003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879"/>
    <n v="1.879"/>
    <m/>
    <n v="0.52500000000000002"/>
    <n v="0.52500000000000002"/>
    <n v="6.218"/>
    <n v="0"/>
    <n v="76"/>
    <s v="BASE DE DATOS"/>
  </r>
  <r>
    <s v="19"/>
    <x v="10"/>
    <s v="SINERS"/>
    <s v="11048994"/>
    <s v="11048994"/>
    <s v="HI"/>
    <s v="G-2"/>
    <s v="S"/>
    <n v="6.3"/>
    <n v="6.3"/>
    <n v="194"/>
    <n v="873"/>
    <n v="1067"/>
    <n v="0"/>
    <n v="269.45"/>
    <n v="450.55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067"/>
    <n v="1.0669999999999999"/>
    <m/>
    <n v="0.52500000000000002"/>
    <n v="0.52500000000000002"/>
    <n v="6.218"/>
    <n v="0"/>
    <n v="76"/>
    <s v="BASE DE DATOS"/>
  </r>
  <r>
    <s v="19"/>
    <x v="10"/>
    <s v="SINERS"/>
    <s v="11048995"/>
    <s v="11048995"/>
    <s v="HI"/>
    <s v="G-1"/>
    <s v="S"/>
    <n v="8.1999999999999993"/>
    <n v="7.8"/>
    <n v="528.26"/>
    <n v="1595.24"/>
    <n v="2123.5"/>
    <n v="0"/>
    <n v="352.38"/>
    <n v="367.62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123.5"/>
    <n v="2.1234999999999999"/>
    <m/>
    <n v="0.68333333333333324"/>
    <n v="0.65"/>
    <n v="7.5069999999999997"/>
    <n v="0"/>
    <n v="76"/>
    <s v="BASE DE DATOS"/>
  </r>
  <r>
    <s v="19"/>
    <x v="10"/>
    <s v="SINERS"/>
    <s v="11048995"/>
    <s v="11048995"/>
    <s v="HI"/>
    <s v="G-2"/>
    <s v="S"/>
    <n v="8.1999999999999993"/>
    <n v="7.8"/>
    <n v="725.37"/>
    <n v="1989.19"/>
    <n v="2714.56"/>
    <n v="0"/>
    <n v="401.7"/>
    <n v="318.3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714.56"/>
    <n v="2.7145600000000001"/>
    <m/>
    <n v="0.68333333333333324"/>
    <n v="0.65"/>
    <n v="7.5069999999999997"/>
    <n v="0"/>
    <n v="76"/>
    <s v="BASE DE DATOS"/>
  </r>
  <r>
    <s v="19"/>
    <x v="10"/>
    <s v="SINERS"/>
    <s v="11048996"/>
    <s v="11048996"/>
    <s v="HI"/>
    <s v="G-1"/>
    <s v="S"/>
    <n v="5.0999999999999996"/>
    <n v="5"/>
    <n v="304"/>
    <n v="1480"/>
    <n v="1784"/>
    <n v="0"/>
    <n v="715.75"/>
    <n v="4.25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784"/>
    <n v="1.784"/>
    <m/>
    <n v="0.42499999999999999"/>
    <n v="0.41666666666666669"/>
    <n v="8.6809999999999992"/>
    <n v="0"/>
    <n v="76"/>
    <s v="BASE DE DATOS"/>
  </r>
  <r>
    <s v="19"/>
    <x v="10"/>
    <s v="SINERS"/>
    <s v="11048996"/>
    <s v="11048996"/>
    <s v="HI"/>
    <s v="G-2"/>
    <s v="S"/>
    <n v="5.0999999999999996"/>
    <n v="5"/>
    <n v="306"/>
    <n v="1540.2"/>
    <n v="1846.2"/>
    <n v="0"/>
    <n v="715.77"/>
    <n v="4.2300000000000004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846.2"/>
    <n v="1.8462000000000001"/>
    <m/>
    <n v="0.42499999999999999"/>
    <n v="0.41666666666666669"/>
    <n v="8.6809999999999992"/>
    <n v="0"/>
    <n v="76"/>
    <s v="BASE DE DATOS"/>
  </r>
  <r>
    <s v="19"/>
    <x v="10"/>
    <s v="SINERS"/>
    <s v="11048997"/>
    <s v="11048997"/>
    <s v="HI"/>
    <s v="G-1"/>
    <s v="S"/>
    <n v="10"/>
    <n v="10"/>
    <n v="1133.93"/>
    <n v="5009.5969999999998"/>
    <n v="6143.527"/>
    <n v="0"/>
    <n v="720"/>
    <n v="0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143.527"/>
    <n v="6.1435269999999997"/>
    <m/>
    <n v="0.83333333333333337"/>
    <n v="0.83333333333333337"/>
    <n v="20.376000000000001"/>
    <n v="0"/>
    <n v="76"/>
    <s v="BASE DE DATOS"/>
  </r>
  <r>
    <s v="19"/>
    <x v="10"/>
    <s v="SINERS"/>
    <s v="11048997"/>
    <s v="11048997"/>
    <s v="HI"/>
    <s v="G-2"/>
    <s v="S"/>
    <n v="10"/>
    <n v="10"/>
    <n v="1142.057"/>
    <n v="5001.45"/>
    <n v="6143.5069999999996"/>
    <n v="0"/>
    <n v="720"/>
    <n v="0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143.5069999999996"/>
    <n v="6.1435069999999996"/>
    <m/>
    <n v="0.83333333333333337"/>
    <n v="0.83333333333333337"/>
    <n v="20.376000000000001"/>
    <n v="0"/>
    <n v="76"/>
    <s v="BASE DE DATOS"/>
  </r>
  <r>
    <s v="19"/>
    <x v="11"/>
    <s v="EGEJUN"/>
    <s v="18162108"/>
    <s v="18162108"/>
    <s v="HI"/>
    <s v="Grupo 1"/>
    <s v="S"/>
    <n v="3.5"/>
    <n v="3.4980000000000002"/>
    <n v="376.11099999999999"/>
    <n v="1805.9749999999999"/>
    <n v="2182.0859999999998"/>
    <n v="0"/>
    <n v="719"/>
    <n v="5"/>
    <m/>
    <m/>
    <x v="1"/>
    <s v="EGEJUN18162108Grupo 1HI"/>
    <s v="Empresa de Generaci¢n El‚ctrica Jun¡n S.A.C."/>
    <s v="EGEJUNÍN"/>
    <x v="67"/>
    <s v="C.H. Santa Cruz I"/>
    <x v="264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182.0859999999998"/>
    <n v="2.182086"/>
    <m/>
    <n v="0.5"/>
    <n v="0.49971428571428572"/>
    <n v="6.6310000000000002"/>
    <n v="0"/>
    <n v="33"/>
    <s v="BASE DE DATOS"/>
  </r>
  <r>
    <s v="19"/>
    <x v="11"/>
    <s v="EGEJUN"/>
    <s v="18162108"/>
    <s v="18162108"/>
    <s v="HI"/>
    <s v="Grupo 2"/>
    <s v="S"/>
    <n v="3.5"/>
    <n v="3.4980000000000002"/>
    <n v="376.11"/>
    <n v="1805.9739999999999"/>
    <n v="2182.0839999999998"/>
    <n v="0"/>
    <n v="719"/>
    <n v="5"/>
    <m/>
    <m/>
    <x v="1"/>
    <s v="EGEJUN18162108Grupo 2HI"/>
    <s v="Empresa de Generaci¢n El‚ctrica Jun¡n S.A.C."/>
    <s v="EGEJUNÍN"/>
    <x v="67"/>
    <s v="C.H. Santa Cruz I"/>
    <x v="264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182.0839999999998"/>
    <n v="2.1820839999999997"/>
    <m/>
    <n v="0.5"/>
    <n v="0.49971428571428572"/>
    <n v="6.6310000000000002"/>
    <n v="0"/>
    <n v="33"/>
    <s v="BASE DE DATOS"/>
  </r>
  <r>
    <s v="19"/>
    <x v="11"/>
    <s v="EGEJUN"/>
    <s v="18167608"/>
    <s v="18167608"/>
    <s v="HI"/>
    <s v="Grupo 2"/>
    <s v="S"/>
    <n v="3.8849999999999998"/>
    <n v="3.883"/>
    <n v="390.851"/>
    <n v="1860.9369999999999"/>
    <n v="2251.788"/>
    <n v="0"/>
    <n v="718.75"/>
    <n v="5.25"/>
    <m/>
    <m/>
    <x v="1"/>
    <s v="EGEJUN18167608Grupo 2HI"/>
    <s v="Empresa de Generaci¢n El‚ctrica Jun¡n S.A.C."/>
    <s v="EGEJUNÍN"/>
    <x v="67"/>
    <s v="C.H. Santa Cruz II"/>
    <x v="265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251.788"/>
    <n v="2.2517879999999999"/>
    <m/>
    <n v="0.55499999999999994"/>
    <n v="0.55471428571428572"/>
    <n v="6.7110000000000003"/>
    <n v="0"/>
    <n v="33"/>
    <s v="BASE DE DATOS"/>
  </r>
  <r>
    <s v="19"/>
    <x v="11"/>
    <s v="EGEJUN"/>
    <s v="18167608"/>
    <s v="18167608"/>
    <s v="HI"/>
    <s v="Grupo 1"/>
    <s v="S"/>
    <n v="3.8849999999999998"/>
    <n v="3.883"/>
    <n v="390.851"/>
    <n v="1860.9369999999999"/>
    <n v="2251.788"/>
    <n v="0"/>
    <n v="718.75"/>
    <n v="5.25"/>
    <m/>
    <m/>
    <x v="1"/>
    <s v="EGEJUN18167608Grupo 1HI"/>
    <s v="Empresa de Generaci¢n El‚ctrica Jun¡n S.A.C."/>
    <s v="EGEJUNÍN"/>
    <x v="67"/>
    <s v="C.H. Santa Cruz II"/>
    <x v="265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SANTA CRUZ"/>
    <n v="0"/>
    <s v="Agua"/>
    <n v="0"/>
    <s v="RER"/>
    <s v="PRIMERA"/>
    <x v="1"/>
    <m/>
    <n v="2251.788"/>
    <n v="2.2517879999999999"/>
    <m/>
    <n v="0.55499999999999994"/>
    <n v="0.55471428571428572"/>
    <n v="6.7110000000000003"/>
    <n v="0"/>
    <n v="33"/>
    <s v="BASE DE DATOS"/>
  </r>
  <r>
    <s v="19"/>
    <x v="11"/>
    <s v="EGEJUN"/>
    <s v="28072011"/>
    <s v="28072011"/>
    <s v="HI"/>
    <s v="Grupo 1"/>
    <s v="S"/>
    <n v="5"/>
    <n v="4.9980000000000002"/>
    <n v="554.72"/>
    <n v="2533.848"/>
    <n v="3088.5680000000002"/>
    <n v="0"/>
    <n v="709"/>
    <n v="15"/>
    <m/>
    <m/>
    <x v="1"/>
    <s v="EGEJUN28072011Grupo 1HI"/>
    <s v="Empresa de Generaci¢n El‚ctrica Jun¡n S.A.C."/>
    <s v="EGEJUNÍN"/>
    <x v="67"/>
    <s v="C.H. Huasahuasi I"/>
    <x v="266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088.5680000000002"/>
    <n v="3.0885680000000004"/>
    <m/>
    <n v="0.7142857142857143"/>
    <n v="0.71400000000000008"/>
    <n v="9.6869999999999994"/>
    <n v="0"/>
    <n v="33"/>
    <s v="BASE DE DATOS"/>
  </r>
  <r>
    <s v="19"/>
    <x v="11"/>
    <s v="EGEJUN"/>
    <s v="28072011"/>
    <s v="28072011"/>
    <s v="HI"/>
    <s v="Grupo 2"/>
    <s v="S"/>
    <n v="5"/>
    <n v="4.9980000000000002"/>
    <n v="554.71900000000005"/>
    <n v="2533.8470000000002"/>
    <n v="3088.5659999999998"/>
    <n v="0"/>
    <n v="709"/>
    <n v="15"/>
    <m/>
    <m/>
    <x v="1"/>
    <s v="EGEJUN28072011Grupo 2HI"/>
    <s v="Empresa de Generaci¢n El‚ctrica Jun¡n S.A.C."/>
    <s v="EGEJUNÍN"/>
    <x v="67"/>
    <s v="C.H. Huasahuasi I"/>
    <x v="266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088.5659999999998"/>
    <n v="3.0885659999999997"/>
    <m/>
    <n v="0.7142857142857143"/>
    <n v="0.71400000000000008"/>
    <n v="9.6869999999999994"/>
    <n v="4.5474735088646412E-13"/>
    <n v="33"/>
    <s v="BASE DE DATOS"/>
  </r>
  <r>
    <s v="19"/>
    <x v="11"/>
    <s v="EGEJUN"/>
    <s v="00862010"/>
    <s v="00862010"/>
    <s v="HI"/>
    <s v="Grupo 1"/>
    <s v="S"/>
    <n v="5"/>
    <n v="4.9980000000000002"/>
    <n v="558.89499999999998"/>
    <n v="2554.7089999999998"/>
    <n v="3113.6039999999998"/>
    <n v="0"/>
    <n v="707.25"/>
    <n v="16.75"/>
    <m/>
    <m/>
    <x v="1"/>
    <s v="EGEJUN00862010Grupo 1HI"/>
    <s v="Empresa de Generaci¢n El‚ctrica Jun¡n S.A.C."/>
    <s v="EGEJUNÍN"/>
    <x v="67"/>
    <s v="C.H. Huasahuasi II"/>
    <x v="267"/>
    <s v="HI"/>
    <x v="1"/>
    <s v="Grupo 1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113.6039999999998"/>
    <n v="3.1136039999999996"/>
    <m/>
    <n v="0.7142857142857143"/>
    <n v="0.71400000000000008"/>
    <n v="10.446999999999999"/>
    <n v="0"/>
    <n v="33"/>
    <s v="BASE DE DATOS"/>
  </r>
  <r>
    <s v="19"/>
    <x v="11"/>
    <s v="EGEJUN"/>
    <s v="00862010"/>
    <s v="00862010"/>
    <s v="HI"/>
    <s v="Grupo 2"/>
    <s v="S"/>
    <n v="5"/>
    <n v="4.9980000000000002"/>
    <n v="558.89499999999998"/>
    <n v="2554.7089999999998"/>
    <n v="3113.6039999999998"/>
    <n v="0"/>
    <n v="707.25"/>
    <n v="16.75"/>
    <m/>
    <m/>
    <x v="1"/>
    <s v="EGEJUN00862010Grupo 2HI"/>
    <s v="Empresa de Generaci¢n El‚ctrica Jun¡n S.A.C."/>
    <s v="EGEJUNÍN"/>
    <x v="67"/>
    <s v="C.H. Huasahuasi II"/>
    <x v="267"/>
    <s v="HI"/>
    <x v="1"/>
    <s v="Grupo 2"/>
    <x v="1"/>
    <s v="Instalado"/>
    <s v="Operativo"/>
    <s v="Generadora"/>
    <x v="0"/>
    <x v="0"/>
    <s v="COES"/>
    <x v="0"/>
    <s v="Privado"/>
    <s v="JUNIN"/>
    <s v="JUNIN"/>
    <s v="TARMA"/>
    <s v="HUASAHUASI"/>
    <n v="0"/>
    <s v="Agua"/>
    <n v="0"/>
    <s v="RER"/>
    <s v="PRIMERA"/>
    <x v="1"/>
    <m/>
    <n v="3113.6039999999998"/>
    <n v="3.1136039999999996"/>
    <m/>
    <n v="0.7142857142857143"/>
    <n v="0.71400000000000008"/>
    <n v="10.446999999999999"/>
    <n v="0"/>
    <n v="33"/>
    <s v="BASE DE DATOS"/>
  </r>
  <r>
    <s v="19"/>
    <x v="11"/>
    <s v="EGEJUN"/>
    <s v="18282011"/>
    <s v="18282011"/>
    <s v="HI"/>
    <s v="Grupo 1"/>
    <s v="S"/>
    <n v="10"/>
    <n v="9.9719999999999995"/>
    <n v="1072.422"/>
    <n v="5241.2539999999999"/>
    <n v="6313.6760000000004"/>
    <n v="0"/>
    <n v="723.75"/>
    <n v="0.25"/>
    <m/>
    <m/>
    <x v="1"/>
    <s v="EGEJUN18282011Grupo 1HI"/>
    <s v="Empresa de Generaci¢n El‚ctrica Jun¡n S.A.C."/>
    <s v="EGEJUNÍN"/>
    <x v="67"/>
    <s v="C.H. Runatullo II"/>
    <x v="262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6313.6760000000004"/>
    <n v="6.3136760000000001"/>
    <m/>
    <n v="0.83333333333333337"/>
    <n v="0.83099999999999996"/>
    <n v="18.783000000000001"/>
    <n v="-9.0949470177292824E-13"/>
    <n v="33"/>
    <s v="BASE DE DATOS"/>
  </r>
  <r>
    <s v="19"/>
    <x v="11"/>
    <s v="EGEJUN"/>
    <s v="18282011"/>
    <s v="18282011"/>
    <s v="HI"/>
    <s v="Grupo 2"/>
    <s v="S"/>
    <n v="10"/>
    <n v="9.9719999999999995"/>
    <n v="1072.421"/>
    <n v="5241.2539999999999"/>
    <n v="6313.6750000000002"/>
    <n v="0"/>
    <n v="723.75"/>
    <n v="0.25"/>
    <m/>
    <m/>
    <x v="1"/>
    <s v="EGEJUN18282011Grupo 2HI"/>
    <s v="Empresa de Generaci¢n El‚ctrica Jun¡n S.A.C."/>
    <s v="EGEJUNÍN"/>
    <x v="67"/>
    <s v="C.H. Runatullo II"/>
    <x v="262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TERCERA"/>
    <x v="1"/>
    <m/>
    <n v="6313.6750000000002"/>
    <n v="6.3136749999999999"/>
    <m/>
    <n v="0.83333333333333337"/>
    <n v="0.83099999999999996"/>
    <n v="18.783000000000001"/>
    <n v="0"/>
    <n v="33"/>
    <s v="BASE DE DATOS"/>
  </r>
  <r>
    <s v="19"/>
    <x v="11"/>
    <s v="EGEJUN"/>
    <s v="18281911"/>
    <s v="18281911"/>
    <s v="HI"/>
    <s v="Grupo 1"/>
    <s v="S"/>
    <n v="10"/>
    <n v="9.9719999999999995"/>
    <n v="1239.673"/>
    <n v="6145.1750000000002"/>
    <n v="7384.848"/>
    <n v="0"/>
    <n v="723.5"/>
    <n v="0.5"/>
    <m/>
    <m/>
    <x v="1"/>
    <s v="EGEJUN18281911Grupo 1HI"/>
    <s v="Empresa de Generaci¢n El‚ctrica Jun¡n S.A.C."/>
    <s v="EGEJUNÍN"/>
    <x v="67"/>
    <s v="C.H. Runatullo III"/>
    <x v="263"/>
    <s v="HI"/>
    <x v="1"/>
    <s v="Grupo 1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384.848"/>
    <n v="7.3848479999999999"/>
    <m/>
    <n v="0.83333333333333337"/>
    <n v="0.83099999999999996"/>
    <n v="20.242999999999999"/>
    <n v="0"/>
    <n v="33"/>
    <s v="BASE DE DATOS"/>
  </r>
  <r>
    <s v="19"/>
    <x v="11"/>
    <s v="EGEJUN"/>
    <s v="18281911"/>
    <s v="18281911"/>
    <s v="HI"/>
    <s v="Grupo 2"/>
    <s v="S"/>
    <n v="10"/>
    <n v="9.9719999999999995"/>
    <n v="1239.672"/>
    <n v="6145.1750000000002"/>
    <n v="7384.8469999999998"/>
    <n v="0"/>
    <n v="723.5"/>
    <n v="0.5"/>
    <m/>
    <m/>
    <x v="1"/>
    <s v="EGEJUN18281911Grupo 2HI"/>
    <s v="Empresa de Generaci¢n El‚ctrica Jun¡n S.A.C."/>
    <s v="EGEJUNÍN"/>
    <x v="67"/>
    <s v="C.H. Runatullo III"/>
    <x v="263"/>
    <s v="HI"/>
    <x v="1"/>
    <s v="Grupo 2"/>
    <x v="1"/>
    <s v="Instalado"/>
    <s v="Operativo"/>
    <s v="Generadora"/>
    <x v="0"/>
    <x v="0"/>
    <s v="COES"/>
    <x v="0"/>
    <s v="Privado"/>
    <s v="JUNIN"/>
    <s v="JUNIN"/>
    <s v="CONCEPCION"/>
    <s v="MARISCAL CASTILLA"/>
    <n v="0"/>
    <s v="Agua"/>
    <n v="0"/>
    <s v="RER"/>
    <s v="SEGUNDA"/>
    <x v="1"/>
    <m/>
    <n v="7384.8469999999998"/>
    <n v="7.3848469999999997"/>
    <m/>
    <n v="0.83333333333333337"/>
    <n v="0.83099999999999996"/>
    <n v="20.242999999999999"/>
    <n v="0"/>
    <n v="33"/>
    <s v="BASE DE DATOS"/>
  </r>
  <r>
    <s v="19"/>
    <x v="11"/>
    <s v="ELC"/>
    <s v="31007793"/>
    <s v="31007793"/>
    <s v="HI"/>
    <s v="G-1"/>
    <s v="S"/>
    <n v="0.63"/>
    <n v="0.56100000000000005"/>
    <n v="42.75"/>
    <n v="156.53299999999999"/>
    <n v="199.28299999999999"/>
    <n v="0"/>
    <n v="703.33"/>
    <n v="0"/>
    <m/>
    <m/>
    <x v="1"/>
    <s v="ELC31007793G-1HI"/>
    <s v="Electro Centro S. A."/>
    <s v="ELC"/>
    <x v="1"/>
    <s v="C. H. Pichanaki"/>
    <x v="121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199.28299999999999"/>
    <n v="0.19928299999999999"/>
    <m/>
    <n v="5.2499999999999998E-2"/>
    <n v="4.6750000000000007E-2"/>
    <n v="0.92200000000000004"/>
    <n v="0"/>
    <n v="25"/>
    <s v="BASE DE DATOS"/>
  </r>
  <r>
    <s v="19"/>
    <x v="11"/>
    <s v="ELC"/>
    <s v="31007793"/>
    <s v="31007793"/>
    <s v="HI"/>
    <s v="G-2"/>
    <s v="S"/>
    <n v="0.63"/>
    <n v="0.56100000000000005"/>
    <n v="73.804000000000002"/>
    <n v="271.44900000000001"/>
    <n v="345.25299999999999"/>
    <n v="0"/>
    <n v="702.38"/>
    <n v="0"/>
    <m/>
    <m/>
    <x v="1"/>
    <s v="ELC31007793G-2HI"/>
    <s v="Electro Centro S. A."/>
    <s v="ELC"/>
    <x v="1"/>
    <s v="C. H. Pichanaki"/>
    <x v="121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PICHANAKI"/>
    <n v="0"/>
    <s v="Agua"/>
    <n v="0"/>
    <n v="0"/>
    <n v="0"/>
    <x v="1"/>
    <m/>
    <n v="345.25299999999999"/>
    <n v="0.34525299999999998"/>
    <m/>
    <n v="5.2499999999999998E-2"/>
    <n v="4.6750000000000007E-2"/>
    <n v="0.92200000000000004"/>
    <n v="5.6843418860808015E-14"/>
    <n v="25"/>
    <s v="BASE DE DATOS"/>
  </r>
  <r>
    <s v="19"/>
    <x v="11"/>
    <s v="ELC"/>
    <s v="31007893"/>
    <s v="31007893"/>
    <s v="HI"/>
    <s v="G-1"/>
    <s v="S"/>
    <n v="0.52"/>
    <n v="0.46"/>
    <n v="16.733000000000001"/>
    <n v="62.220999999999997"/>
    <n v="78.953999999999994"/>
    <n v="0"/>
    <n v="384.58"/>
    <n v="0"/>
    <m/>
    <m/>
    <x v="1"/>
    <s v="ELC31007893G-1HI"/>
    <s v="Electro Centro S. A."/>
    <s v="ELC"/>
    <x v="1"/>
    <s v="C. H. Quicapata"/>
    <x v="12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78.953999999999994"/>
    <n v="7.8953999999999996E-2"/>
    <m/>
    <n v="4.3333333333333335E-2"/>
    <n v="3.8333333333333337E-2"/>
    <n v="1"/>
    <n v="0"/>
    <n v="25"/>
    <s v="BASE DE DATOS"/>
  </r>
  <r>
    <s v="19"/>
    <x v="11"/>
    <s v="ELC"/>
    <s v="31007893"/>
    <s v="31007893"/>
    <s v="HI"/>
    <s v="G-2"/>
    <s v="S"/>
    <n v="0.52"/>
    <n v="0.46"/>
    <n v="61.601999999999997"/>
    <n v="228.61600000000001"/>
    <n v="290.21800000000002"/>
    <n v="0"/>
    <n v="717.93"/>
    <n v="0"/>
    <m/>
    <m/>
    <x v="1"/>
    <s v="ELC31007893G-2HI"/>
    <s v="Electro Centro S. A."/>
    <s v="ELC"/>
    <x v="1"/>
    <s v="C. H. Quicapata"/>
    <x v="12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HUAMANGA"/>
    <s v="CARMEN ALTO"/>
    <n v="0"/>
    <s v="Agua"/>
    <n v="0"/>
    <n v="0"/>
    <n v="0"/>
    <x v="1"/>
    <m/>
    <n v="290.21800000000002"/>
    <n v="0.29021800000000003"/>
    <m/>
    <n v="4.3333333333333335E-2"/>
    <n v="3.8333333333333337E-2"/>
    <n v="1"/>
    <n v="0"/>
    <n v="25"/>
    <s v="BASE DE DATOS"/>
  </r>
  <r>
    <s v="19"/>
    <x v="11"/>
    <s v="ELC"/>
    <s v="31007993"/>
    <s v="31007993"/>
    <s v="HI"/>
    <s v="G-1"/>
    <s v="S"/>
    <n v="0.25"/>
    <n v="0.25"/>
    <n v="31.053999999999998"/>
    <n v="111.78100000000001"/>
    <n v="142.83500000000001"/>
    <n v="0"/>
    <n v="723.98"/>
    <n v="0"/>
    <m/>
    <m/>
    <x v="1"/>
    <s v="ELC31007993G-1HI"/>
    <s v="Electro Centro S. A."/>
    <s v="ELC"/>
    <x v="1"/>
    <s v="C. H. Chamisería"/>
    <x v="123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 "/>
    <s v="EL TAMBO"/>
    <n v="0"/>
    <s v="Agua"/>
    <n v="0"/>
    <n v="0"/>
    <n v="0"/>
    <x v="1"/>
    <m/>
    <n v="142.83500000000001"/>
    <n v="0.14283500000000002"/>
    <m/>
    <n v="2.0833333333333332E-2"/>
    <n v="2.0833333333333332E-2"/>
    <n v="0.26100000000000001"/>
    <n v="0"/>
    <n v="25"/>
    <s v="BASE DE DATOS"/>
  </r>
  <r>
    <s v="19"/>
    <x v="11"/>
    <s v="ELC"/>
    <s v="31008493"/>
    <s v="31008493"/>
    <s v="HI"/>
    <s v="G-1"/>
    <s v="S"/>
    <n v="1.92"/>
    <n v="1.675"/>
    <n v="137.86099999999999"/>
    <n v="529.23099999999999"/>
    <n v="667.09199999999998"/>
    <n v="0"/>
    <n v="511.38"/>
    <n v="0"/>
    <m/>
    <m/>
    <x v="1"/>
    <s v="ELC31008493G-1HI"/>
    <s v="Electro Centro S. A."/>
    <s v="ELC"/>
    <x v="1"/>
    <s v="C. H. Sicaya Huarisca"/>
    <x v="124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667.09199999999998"/>
    <n v="0.66709200000000002"/>
    <m/>
    <n v="0.16"/>
    <n v="0.13958333333333334"/>
    <n v="2.84"/>
    <n v="0"/>
    <n v="25"/>
    <s v="BASE DE DATOS"/>
  </r>
  <r>
    <s v="19"/>
    <x v="11"/>
    <s v="ELC"/>
    <s v="31008493"/>
    <s v="31008493"/>
    <s v="HI"/>
    <s v="G-2"/>
    <s v="S"/>
    <n v="1.92"/>
    <n v="1.675"/>
    <n v="100.79300000000001"/>
    <n v="375.58300000000003"/>
    <n v="476.37599999999998"/>
    <n v="0"/>
    <n v="427.63"/>
    <n v="0"/>
    <m/>
    <m/>
    <x v="1"/>
    <s v="ELC31008493G-2HI"/>
    <s v="Electro Centro S. A."/>
    <s v="ELC"/>
    <x v="1"/>
    <s v="C. H. Sicaya Huarisca"/>
    <x v="124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SICAYA"/>
    <n v="0"/>
    <s v="Agua"/>
    <n v="0"/>
    <n v="0"/>
    <n v="0"/>
    <x v="1"/>
    <m/>
    <n v="476.37599999999998"/>
    <n v="0.47637599999999997"/>
    <m/>
    <n v="0.16"/>
    <n v="0.13958333333333334"/>
    <n v="2.84"/>
    <n v="5.6843418860808015E-14"/>
    <n v="25"/>
    <s v="BASE DE DATOS"/>
  </r>
  <r>
    <s v="19"/>
    <x v="11"/>
    <s v="ELC"/>
    <s v="31008893"/>
    <s v="31008893"/>
    <s v="HI"/>
    <s v="G-1"/>
    <s v="S"/>
    <n v="1.46"/>
    <n v="1.34"/>
    <n v="177.136"/>
    <n v="668.44399999999996"/>
    <n v="845.58"/>
    <n v="0"/>
    <n v="743.43"/>
    <n v="0"/>
    <m/>
    <m/>
    <x v="1"/>
    <s v="ELC31008893G-1HI"/>
    <s v="Electro Centro S. A."/>
    <s v="ELC"/>
    <x v="1"/>
    <s v="C. H. Ingenio"/>
    <x v="125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INGENIO"/>
    <n v="0"/>
    <s v="Agua"/>
    <n v="0"/>
    <n v="0"/>
    <n v="0"/>
    <x v="1"/>
    <m/>
    <n v="845.58"/>
    <n v="0.84558"/>
    <m/>
    <n v="0.12166666666666666"/>
    <n v="0.11166666666666668"/>
    <n v="1.331"/>
    <n v="-1.1368683772161603E-13"/>
    <n v="25"/>
    <s v="BASE DE DATOS"/>
  </r>
  <r>
    <s v="19"/>
    <x v="11"/>
    <s v="ELC"/>
    <s v="31009293"/>
    <s v="31009293"/>
    <s v="HI"/>
    <s v="G-1"/>
    <s v="N"/>
    <n v="0.28000000000000003"/>
    <n v="0"/>
    <n v="0"/>
    <n v="0"/>
    <n v="0"/>
    <n v="0"/>
    <n v="0"/>
    <n v="0"/>
    <m/>
    <m/>
    <x v="1"/>
    <s v="ELC31009293G-1HI"/>
    <s v="Electro Centro S. A."/>
    <s v="ELC"/>
    <x v="1"/>
    <s v="C. H. Chanchamayo"/>
    <x v="126"/>
    <s v="HI"/>
    <x v="1"/>
    <s v="G-1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0"/>
    <n v="0"/>
    <m/>
    <n v="2.3333333333333334E-2"/>
    <n v="0"/>
    <n v="0.25600000000000001"/>
    <n v="0"/>
    <n v="25"/>
    <s v="BASE DE DATOS"/>
  </r>
  <r>
    <s v="19"/>
    <x v="11"/>
    <s v="ELC"/>
    <s v="31009293"/>
    <s v="31009293"/>
    <s v="HI"/>
    <s v="G-2"/>
    <s v="S"/>
    <n v="0.28000000000000003"/>
    <n v="0.28000000000000003"/>
    <n v="34.595999999999997"/>
    <n v="123.518"/>
    <n v="158.114"/>
    <n v="0"/>
    <n v="705.98"/>
    <n v="0"/>
    <m/>
    <m/>
    <x v="1"/>
    <s v="ELC31009293G-2HI"/>
    <s v="Electro Centro S. A."/>
    <s v="ELC"/>
    <x v="1"/>
    <s v="C. H. Chanchamayo"/>
    <x v="126"/>
    <s v="HI"/>
    <x v="1"/>
    <s v="G-2"/>
    <x v="1"/>
    <s v="Instalado"/>
    <s v="Operativo"/>
    <s v="Distribuidora"/>
    <x v="0"/>
    <x v="0"/>
    <s v="NO COES"/>
    <x v="0"/>
    <s v="Estatal"/>
    <s v="JUNIN"/>
    <s v="JUNIN"/>
    <s v="CHANCHAMAYO"/>
    <s v="SAN RAMON"/>
    <n v="0"/>
    <s v="Agua"/>
    <n v="0"/>
    <n v="0"/>
    <n v="0"/>
    <x v="1"/>
    <m/>
    <n v="158.114"/>
    <n v="0.158114"/>
    <m/>
    <n v="2.3333333333333334E-2"/>
    <n v="2.3333333333333334E-2"/>
    <n v="0.25600000000000001"/>
    <n v="0"/>
    <n v="25"/>
    <s v="BASE DE DATOS"/>
  </r>
  <r>
    <s v="19"/>
    <x v="11"/>
    <s v="ELC"/>
    <s v="31009693"/>
    <s v="31009693"/>
    <s v="HI"/>
    <s v="G-1"/>
    <s v="S"/>
    <n v="0.35"/>
    <n v="0.27500000000000002"/>
    <n v="0"/>
    <n v="0"/>
    <n v="0"/>
    <n v="0"/>
    <n v="0"/>
    <n v="0"/>
    <m/>
    <m/>
    <x v="1"/>
    <s v="ELC31009693G-1HI"/>
    <s v="Electro Centro S. A."/>
    <s v="ELC"/>
    <x v="1"/>
    <s v="C. H. Concepcion"/>
    <x v="127"/>
    <s v="HI"/>
    <x v="1"/>
    <s v="G-1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11"/>
    <s v="ELC"/>
    <s v="31009693"/>
    <s v="31009693"/>
    <s v="HI"/>
    <s v="G-2"/>
    <s v="S"/>
    <n v="0.35"/>
    <n v="0.27500000000000002"/>
    <n v="0"/>
    <n v="0"/>
    <n v="0"/>
    <n v="0"/>
    <n v="0"/>
    <n v="0"/>
    <m/>
    <m/>
    <x v="1"/>
    <s v="ELC31009693G-2HI"/>
    <s v="Electro Centro S. A."/>
    <s v="ELC"/>
    <x v="1"/>
    <s v="C. H. Concepcion"/>
    <x v="127"/>
    <s v="HI"/>
    <x v="1"/>
    <s v="G-2"/>
    <x v="1"/>
    <s v="Instalado"/>
    <s v="Operativo"/>
    <s v="Distribuidora"/>
    <x v="0"/>
    <x v="0"/>
    <s v="NO COES"/>
    <x v="0"/>
    <s v="Estatal"/>
    <s v="JUNIN"/>
    <s v="JUNIN"/>
    <s v="CONCEPCION"/>
    <s v="CONCEPCION"/>
    <n v="0"/>
    <s v="Agua"/>
    <n v="0"/>
    <n v="0"/>
    <n v="0"/>
    <x v="1"/>
    <m/>
    <n v="0"/>
    <n v="0"/>
    <m/>
    <n v="2.9166666666666664E-2"/>
    <n v="2.2916666666666669E-2"/>
    <n v="0"/>
    <n v="0"/>
    <n v="25"/>
    <s v="BASE DE DATOS"/>
  </r>
  <r>
    <s v="19"/>
    <x v="11"/>
    <s v="ELC"/>
    <s v="31036294"/>
    <s v="31036294"/>
    <s v="HI"/>
    <s v="G-1"/>
    <s v="S"/>
    <n v="0.45"/>
    <n v="0.45"/>
    <n v="65.278000000000006"/>
    <n v="244.547"/>
    <n v="309.82499999999999"/>
    <n v="0"/>
    <n v="743.93"/>
    <n v="0"/>
    <m/>
    <m/>
    <x v="1"/>
    <s v="ELC31036294G-1HI"/>
    <s v="Electro Centro S. A."/>
    <s v="ELC"/>
    <x v="1"/>
    <s v="C. H. Machu"/>
    <x v="128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09.82499999999999"/>
    <n v="0.30982499999999996"/>
    <m/>
    <n v="3.7499999999999999E-2"/>
    <n v="3.7499999999999999E-2"/>
    <n v="0.89300000000000002"/>
    <n v="0"/>
    <n v="25"/>
    <s v="BASE DE DATOS"/>
  </r>
  <r>
    <s v="19"/>
    <x v="11"/>
    <s v="ELC"/>
    <s v="31036294"/>
    <s v="31036294"/>
    <s v="HI"/>
    <s v="G-2"/>
    <s v="S"/>
    <n v="0.45"/>
    <n v="0.45"/>
    <n v="65.480999999999995"/>
    <n v="244.524"/>
    <n v="310.005"/>
    <n v="0"/>
    <n v="743.9"/>
    <n v="0"/>
    <m/>
    <m/>
    <x v="1"/>
    <s v="ELC31036294G-2HI"/>
    <s v="Electro Centro S. A."/>
    <s v="ELC"/>
    <x v="1"/>
    <s v="C. H. Machu"/>
    <x v="128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HUASICANCHA"/>
    <n v="0"/>
    <s v="Agua"/>
    <n v="0"/>
    <n v="0"/>
    <n v="0"/>
    <x v="1"/>
    <m/>
    <n v="310.005"/>
    <n v="0.31000499999999998"/>
    <m/>
    <n v="3.7499999999999999E-2"/>
    <n v="3.7499999999999999E-2"/>
    <n v="0.89300000000000002"/>
    <n v="0"/>
    <n v="25"/>
    <s v="BASE DE DATOS"/>
  </r>
  <r>
    <s v="19"/>
    <x v="11"/>
    <s v="ELC"/>
    <s v="31036394"/>
    <s v="31036394"/>
    <s v="HI"/>
    <s v="G-1"/>
    <s v="N"/>
    <n v="0.43"/>
    <n v="0"/>
    <n v="0"/>
    <n v="0"/>
    <n v="0"/>
    <n v="0"/>
    <n v="0"/>
    <n v="0"/>
    <m/>
    <m/>
    <x v="0"/>
    <s v="ELC31036394G-1HI"/>
    <s v="Electro Centro S. A."/>
    <s v="ELC"/>
    <x v="1"/>
    <s v="C. H. Pozuzo"/>
    <x v="129"/>
    <s v="HI"/>
    <x v="1"/>
    <s v="G-1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1"/>
    <s v="ELC"/>
    <s v="31036394"/>
    <s v="31036394"/>
    <s v="HI"/>
    <s v="G-2"/>
    <s v="N"/>
    <n v="0.43"/>
    <n v="0"/>
    <n v="0"/>
    <n v="0"/>
    <n v="0"/>
    <n v="0"/>
    <n v="0"/>
    <n v="0"/>
    <m/>
    <m/>
    <x v="0"/>
    <s v="ELC31036394G-2HI"/>
    <s v="Electro Centro S. A."/>
    <s v="ELC"/>
    <x v="1"/>
    <s v="C. H. Pozuzo"/>
    <x v="129"/>
    <s v="HI"/>
    <x v="1"/>
    <s v="G-2"/>
    <x v="1"/>
    <s v="Instalado"/>
    <s v="Inoperativo"/>
    <s v="Distribuidora"/>
    <x v="0"/>
    <x v="0"/>
    <s v="NO COES"/>
    <x v="0"/>
    <s v="Estatal"/>
    <s v="PASCO"/>
    <s v="PASCO"/>
    <s v="OXAPAMPA"/>
    <s v="POZUZO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1"/>
    <s v="ELC"/>
    <s v="41109600"/>
    <s v="41109600"/>
    <s v="HI"/>
    <s v="G-1"/>
    <s v="S"/>
    <n v="0.06"/>
    <n v="3.5000000000000003E-2"/>
    <n v="0"/>
    <n v="0"/>
    <n v="0"/>
    <n v="0"/>
    <n v="0"/>
    <n v="0"/>
    <m/>
    <m/>
    <x v="0"/>
    <s v="ELC41109600G-1HI"/>
    <s v="Electro Centro S. A."/>
    <s v="ELC"/>
    <x v="1"/>
    <s v="C. H. Acombabilla"/>
    <x v="130"/>
    <s v="HI"/>
    <x v="1"/>
    <s v="G-1"/>
    <x v="1"/>
    <s v="Instalado"/>
    <s v="Operativo"/>
    <s v="Distribuidora"/>
    <x v="0"/>
    <x v="1"/>
    <s v="NO COES"/>
    <x v="0"/>
    <s v="Estatal"/>
    <s v="HUANCAVELICA"/>
    <s v="HUANCAVELICA"/>
    <s v="TAYACAJA"/>
    <s v="ACOBAMBILLA"/>
    <n v="0"/>
    <s v="Agua"/>
    <n v="0"/>
    <n v="0"/>
    <n v="0"/>
    <x v="1"/>
    <m/>
    <n v="0"/>
    <n v="0"/>
    <m/>
    <n v="0"/>
    <n v="0"/>
    <n v="0"/>
    <n v="0"/>
    <n v="25"/>
    <s v="BASE DE DATOS"/>
  </r>
  <r>
    <s v="19"/>
    <x v="11"/>
    <s v="ELC"/>
    <s v="41114801"/>
    <s v="41114801"/>
    <s v="HI"/>
    <s v="G-1"/>
    <s v="S"/>
    <n v="0.09"/>
    <n v="5.7000000000000002E-2"/>
    <n v="0"/>
    <n v="0"/>
    <n v="0"/>
    <n v="0"/>
    <n v="0"/>
    <n v="0"/>
    <m/>
    <m/>
    <x v="1"/>
    <s v="ELC41114801G-1HI"/>
    <s v="Electro Centro S. A."/>
    <s v="ELC"/>
    <x v="1"/>
    <s v="C. H. San Balvín"/>
    <x v="131"/>
    <s v="HI"/>
    <x v="1"/>
    <s v="G-1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0"/>
    <n v="0"/>
    <m/>
    <n v="7.4999999999999997E-3"/>
    <n v="4.7499999999999999E-3"/>
    <n v="0.253"/>
    <n v="0"/>
    <n v="25"/>
    <s v="BASE DE DATOS"/>
  </r>
  <r>
    <s v="19"/>
    <x v="11"/>
    <s v="ELC"/>
    <s v="41114801"/>
    <s v="41114801"/>
    <s v="HI"/>
    <s v="G-2"/>
    <s v="S"/>
    <n v="0.09"/>
    <n v="5.7000000000000002E-2"/>
    <n v="6.7850000000000001"/>
    <n v="9.8149999999999995"/>
    <n v="16.600000000000001"/>
    <n v="0"/>
    <n v="356.2"/>
    <n v="0"/>
    <m/>
    <m/>
    <x v="1"/>
    <s v="ELC41114801G-2HI"/>
    <s v="Electro Centro S. A."/>
    <s v="ELC"/>
    <x v="1"/>
    <s v="C. H. San Balvín"/>
    <x v="131"/>
    <s v="HI"/>
    <x v="1"/>
    <s v="G-2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16.600000000000001"/>
    <n v="1.66E-2"/>
    <m/>
    <n v="7.4999999999999997E-3"/>
    <n v="4.7499999999999999E-3"/>
    <n v="0.253"/>
    <n v="0"/>
    <n v="25"/>
    <s v="BASE DE DATOS"/>
  </r>
  <r>
    <s v="19"/>
    <x v="11"/>
    <s v="ELC"/>
    <s v="41114801"/>
    <s v="41114801"/>
    <s v="HI"/>
    <s v="G-3"/>
    <s v="S"/>
    <n v="0.1"/>
    <n v="9.8000000000000004E-2"/>
    <n v="9.8130000000000006"/>
    <n v="31.766999999999999"/>
    <n v="41.58"/>
    <n v="0"/>
    <n v="689.42"/>
    <n v="0"/>
    <m/>
    <m/>
    <x v="1"/>
    <s v="ELC41114801G-3HI"/>
    <s v="Electro Centro S. A."/>
    <s v="ELC"/>
    <x v="1"/>
    <s v="C. H. San Balvín"/>
    <x v="131"/>
    <s v="HI"/>
    <x v="1"/>
    <s v="G-3"/>
    <x v="1"/>
    <s v="Instalado"/>
    <s v="Operativo"/>
    <s v="Distribuidora"/>
    <x v="0"/>
    <x v="0"/>
    <s v="NO COES"/>
    <x v="0"/>
    <s v="Estatal"/>
    <s v="JUNIN"/>
    <s v="JUNIN"/>
    <s v="HUANCAYO"/>
    <s v="PARIHUANCA"/>
    <n v="0"/>
    <s v="Agua"/>
    <n v="0"/>
    <n v="0"/>
    <n v="0"/>
    <x v="1"/>
    <m/>
    <n v="41.58"/>
    <n v="4.1579999999999999E-2"/>
    <m/>
    <n v="8.3333333333333332E-3"/>
    <n v="8.1666666666666676E-3"/>
    <n v="0.253"/>
    <n v="0"/>
    <n v="25"/>
    <s v="BASE DE DATOS"/>
  </r>
  <r>
    <s v="19"/>
    <x v="11"/>
    <s v="ELC"/>
    <s v="51000996"/>
    <s v="51000996"/>
    <s v="HI"/>
    <s v="G-1"/>
    <s v="S"/>
    <n v="0.91200000000000003"/>
    <n v="0.79"/>
    <n v="61.42"/>
    <n v="236.68600000000001"/>
    <n v="298.10599999999999"/>
    <n v="0"/>
    <n v="573.67999999999995"/>
    <n v="0"/>
    <m/>
    <m/>
    <x v="1"/>
    <s v="ELC51000996G-1HI"/>
    <s v="Electro Centro S. A."/>
    <s v="ELC"/>
    <x v="1"/>
    <s v="C. H. Llusita"/>
    <x v="132"/>
    <s v="HI"/>
    <x v="1"/>
    <s v="G-1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298.10599999999999"/>
    <n v="0.29810599999999998"/>
    <m/>
    <n v="7.5999999999999998E-2"/>
    <n v="6.5833333333333341E-2"/>
    <n v="0.83599999999999997"/>
    <n v="0"/>
    <n v="25"/>
    <s v="BASE DE DATOS"/>
  </r>
  <r>
    <s v="19"/>
    <x v="11"/>
    <s v="ELC"/>
    <s v="51000996"/>
    <s v="51000996"/>
    <s v="HI"/>
    <s v="G-2"/>
    <s v="S"/>
    <n v="0.91200000000000003"/>
    <n v="0.79"/>
    <n v="0"/>
    <n v="0"/>
    <n v="0"/>
    <n v="0"/>
    <n v="0"/>
    <n v="0"/>
    <m/>
    <m/>
    <x v="1"/>
    <s v="ELC51000996G-2HI"/>
    <s v="Electro Centro S. A."/>
    <s v="ELC"/>
    <x v="1"/>
    <s v="C. H. Llusita"/>
    <x v="132"/>
    <s v="HI"/>
    <x v="1"/>
    <s v="G-2"/>
    <x v="1"/>
    <s v="Instalado"/>
    <s v="Operativo"/>
    <s v="Distribuidora"/>
    <x v="0"/>
    <x v="0"/>
    <s v="NO COES"/>
    <x v="0"/>
    <s v="Estatal"/>
    <s v="AYACUCHO"/>
    <s v="AYACUCHO"/>
    <s v="VICTOR FAJARDO"/>
    <s v="HUANCARAYLLA"/>
    <n v="0"/>
    <s v="Agua"/>
    <n v="0"/>
    <n v="0"/>
    <n v="0"/>
    <x v="1"/>
    <m/>
    <n v="0"/>
    <n v="0"/>
    <m/>
    <n v="7.5999999999999998E-2"/>
    <n v="6.5833333333333341E-2"/>
    <n v="0.83599999999999997"/>
    <n v="0"/>
    <n v="25"/>
    <s v="BASE DE DATOS"/>
  </r>
  <r>
    <s v="19"/>
    <x v="11"/>
    <s v="ELC"/>
    <s v="51010097"/>
    <s v="51010097"/>
    <s v="HI"/>
    <s v="G-1"/>
    <s v="S"/>
    <n v="1.6"/>
    <n v="1.6"/>
    <n v="241.93199999999999"/>
    <n v="905.16"/>
    <n v="1147.0920000000001"/>
    <n v="0"/>
    <n v="731.45"/>
    <n v="0"/>
    <m/>
    <m/>
    <x v="1"/>
    <s v="ELC51010097G-1HI"/>
    <s v="Electro Centro S. A."/>
    <s v="ELC"/>
    <x v="1"/>
    <s v="C. H. Chalhuamayo"/>
    <x v="133"/>
    <s v="HI"/>
    <x v="1"/>
    <s v="G-1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47.0920000000001"/>
    <n v="1.147092"/>
    <m/>
    <n v="0.13333333333333333"/>
    <n v="0.13333333333333333"/>
    <n v="6.4489999999999998"/>
    <n v="-2.2737367544323206E-13"/>
    <n v="25"/>
    <s v="BASE DE DATOS"/>
  </r>
  <r>
    <s v="19"/>
    <x v="11"/>
    <s v="ELC"/>
    <s v="51010097"/>
    <s v="51010097"/>
    <s v="HI"/>
    <s v="G-2"/>
    <s v="S"/>
    <n v="1.6"/>
    <n v="1.6"/>
    <n v="239.666"/>
    <n v="898.173"/>
    <n v="1137.8389999999999"/>
    <n v="0"/>
    <n v="730.98"/>
    <n v="0"/>
    <m/>
    <m/>
    <x v="1"/>
    <s v="ELC51010097G-2HI"/>
    <s v="Electro Centro S. A."/>
    <s v="ELC"/>
    <x v="1"/>
    <s v="C. H. Chalhuamayo"/>
    <x v="133"/>
    <s v="HI"/>
    <x v="1"/>
    <s v="G-2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137.8389999999999"/>
    <n v="1.137839"/>
    <m/>
    <n v="0.13333333333333333"/>
    <n v="0.13333333333333333"/>
    <n v="6.4489999999999998"/>
    <n v="0"/>
    <n v="25"/>
    <s v="BASE DE DATOS"/>
  </r>
  <r>
    <s v="19"/>
    <x v="11"/>
    <s v="ELC"/>
    <s v="51010097"/>
    <s v="51010097"/>
    <s v="HI"/>
    <s v="G-3"/>
    <s v="S"/>
    <n v="2"/>
    <n v="2"/>
    <n v="70.433000000000007"/>
    <n v="112.53"/>
    <n v="182.96299999999999"/>
    <n v="0"/>
    <n v="210.13"/>
    <n v="0"/>
    <m/>
    <m/>
    <x v="1"/>
    <s v="ELC51010097G-3HI"/>
    <s v="Electro Centro S. A."/>
    <s v="ELC"/>
    <x v="1"/>
    <s v="C. H. Chalhuamayo"/>
    <x v="133"/>
    <s v="HI"/>
    <x v="1"/>
    <s v="G-3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182.96299999999999"/>
    <n v="0.18296299999999999"/>
    <m/>
    <n v="0.16666666666666666"/>
    <n v="0.16666666666666666"/>
    <n v="6.4489999999999998"/>
    <n v="2.8421709430404007E-14"/>
    <n v="25"/>
    <s v="BASE DE DATOS"/>
  </r>
  <r>
    <s v="19"/>
    <x v="11"/>
    <s v="ELC"/>
    <s v="51010097"/>
    <s v="51010097"/>
    <s v="HI"/>
    <s v="G-4"/>
    <s v="S"/>
    <n v="2"/>
    <n v="2"/>
    <n v="0"/>
    <n v="0"/>
    <n v="0"/>
    <n v="0"/>
    <n v="0"/>
    <n v="0"/>
    <m/>
    <m/>
    <x v="1"/>
    <s v="ELC51010097G-4HI"/>
    <s v="Electro Centro S. A."/>
    <s v="ELC"/>
    <x v="1"/>
    <s v="C. H. Chalhuamayo"/>
    <x v="133"/>
    <s v="HI"/>
    <x v="1"/>
    <s v="G-4"/>
    <x v="1"/>
    <s v="Instalado"/>
    <s v="Operativo"/>
    <s v="Distribuidora"/>
    <x v="0"/>
    <x v="0"/>
    <s v="NO COES"/>
    <x v="0"/>
    <s v="Estatal"/>
    <s v="JUNIN"/>
    <s v="JUNIN"/>
    <s v="SATIPO"/>
    <s v="SATIPO"/>
    <n v="0"/>
    <s v="Agua"/>
    <n v="0"/>
    <n v="0"/>
    <n v="0"/>
    <x v="1"/>
    <m/>
    <n v="0"/>
    <n v="0"/>
    <m/>
    <n v="0.16666666666666666"/>
    <n v="0.16666666666666666"/>
    <n v="6.4489999999999998"/>
    <n v="0"/>
    <n v="25"/>
    <s v="BASE DE DATOS"/>
  </r>
  <r>
    <s v="19"/>
    <x v="11"/>
    <s v="ELC"/>
    <s v="51010797"/>
    <s v="51010797"/>
    <s v="HI"/>
    <s v="G-1"/>
    <s v="S"/>
    <n v="0.76800000000000002"/>
    <n v="0.59499999999999997"/>
    <n v="48.084000000000003"/>
    <n v="184.45400000000001"/>
    <n v="232.53800000000001"/>
    <n v="0"/>
    <n v="355.42"/>
    <n v="0"/>
    <m/>
    <m/>
    <x v="1"/>
    <s v="ELC51010797G-1HI"/>
    <s v="Electro Centro S. A."/>
    <s v="ELC"/>
    <x v="1"/>
    <s v="C. H. San Francisco"/>
    <x v="134"/>
    <s v="HI"/>
    <x v="1"/>
    <s v="G-1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232.53800000000001"/>
    <n v="0.23253800000000002"/>
    <m/>
    <n v="6.4000000000000001E-2"/>
    <n v="4.9583333333333333E-2"/>
    <n v="1.4690000000000001"/>
    <n v="0"/>
    <n v="25"/>
    <s v="BASE DE DATOS"/>
  </r>
  <r>
    <s v="19"/>
    <x v="11"/>
    <s v="ELC"/>
    <s v="51010797"/>
    <s v="51010797"/>
    <s v="HI"/>
    <s v="G-2"/>
    <s v="S"/>
    <n v="0.76800000000000002"/>
    <n v="0.59499999999999997"/>
    <n v="91.022000000000006"/>
    <n v="331.77499999999998"/>
    <n v="422.79700000000003"/>
    <n v="0"/>
    <n v="657.57"/>
    <n v="0"/>
    <m/>
    <m/>
    <x v="1"/>
    <s v="ELC51010797G-2HI"/>
    <s v="Electro Centro S. A."/>
    <s v="ELC"/>
    <x v="1"/>
    <s v="C. H. San Francisco"/>
    <x v="134"/>
    <s v="HI"/>
    <x v="1"/>
    <s v="G-2"/>
    <x v="1"/>
    <s v="Instalado"/>
    <s v="Operativo"/>
    <s v="Distribuidora"/>
    <x v="0"/>
    <x v="0"/>
    <s v="NO COES"/>
    <x v="0"/>
    <s v="Estatal"/>
    <s v="CUSCO"/>
    <s v="CUSCO"/>
    <s v="LA CONVENCIÓN"/>
    <s v="ECHARATE"/>
    <n v="0"/>
    <s v="Agua"/>
    <n v="0"/>
    <n v="0"/>
    <n v="0"/>
    <x v="1"/>
    <m/>
    <n v="422.79700000000003"/>
    <n v="0.42279700000000003"/>
    <m/>
    <n v="6.4000000000000001E-2"/>
    <n v="4.9583333333333333E-2"/>
    <n v="1.4690000000000001"/>
    <n v="-5.6843418860808015E-14"/>
    <n v="25"/>
    <s v="BASE DE DATOS"/>
  </r>
  <r>
    <s v="19"/>
    <x v="11"/>
    <s v="ELC"/>
    <s v="PP000194"/>
    <s v="PP000194"/>
    <s v="HI"/>
    <s v="G-1"/>
    <s v="S"/>
    <n v="0.22"/>
    <n v="0.22"/>
    <n v="23.103999999999999"/>
    <n v="47.462000000000003"/>
    <n v="70.566000000000003"/>
    <n v="0"/>
    <n v="456.98"/>
    <n v="0"/>
    <m/>
    <m/>
    <x v="1"/>
    <s v="ELCPP000194G-1HI"/>
    <s v="Electro Centro S. A."/>
    <s v="ELC"/>
    <x v="1"/>
    <s v="C. H. Acobamba"/>
    <x v="135"/>
    <s v="HI"/>
    <x v="1"/>
    <s v="G-1"/>
    <x v="1"/>
    <s v="Instalado"/>
    <s v="Operativo"/>
    <s v="Distribuidora"/>
    <x v="0"/>
    <x v="0"/>
    <s v="NO COES"/>
    <x v="0"/>
    <s v="Estatal"/>
    <s v="HUANCAVELICA"/>
    <s v="HUANCAVELICA"/>
    <s v="ACOBAMBA"/>
    <s v="ACOBAMBA"/>
    <n v="0"/>
    <s v="Agua"/>
    <n v="0"/>
    <n v="0"/>
    <n v="0"/>
    <x v="1"/>
    <m/>
    <n v="70.566000000000003"/>
    <n v="7.0566000000000004E-2"/>
    <m/>
    <n v="1.8333333333333333E-2"/>
    <n v="1.8333333333333333E-2"/>
    <n v="0.19600000000000001"/>
    <n v="0"/>
    <n v="25"/>
    <s v="BASE DE DATOS"/>
  </r>
  <r>
    <s v="19"/>
    <x v="11"/>
    <s v="ELC"/>
    <s v="PP000694"/>
    <s v="PP000694"/>
    <s v="HI"/>
    <s v="G-1"/>
    <s v="S"/>
    <n v="0.11"/>
    <n v="0.11"/>
    <n v="13.351000000000001"/>
    <n v="35.933999999999997"/>
    <n v="49.284999999999997"/>
    <n v="0"/>
    <n v="568.52"/>
    <n v="0"/>
    <m/>
    <m/>
    <x v="1"/>
    <s v="ELCPP000694G-1HI"/>
    <s v="Electro Centro S. A."/>
    <s v="ELC"/>
    <x v="1"/>
    <s v="C. H. Paccha"/>
    <x v="136"/>
    <s v="HI"/>
    <x v="1"/>
    <s v="G-1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49.284999999999997"/>
    <n v="4.9284999999999995E-2"/>
    <m/>
    <n v="9.1666666666666667E-3"/>
    <n v="9.1666666666666667E-3"/>
    <n v="0.186"/>
    <n v="0"/>
    <n v="25"/>
    <s v="BASE DE DATOS"/>
  </r>
  <r>
    <s v="19"/>
    <x v="11"/>
    <s v="ELC"/>
    <s v="PP000694"/>
    <s v="PP000694"/>
    <s v="HI"/>
    <s v="G-2"/>
    <s v="S"/>
    <n v="0.11"/>
    <n v="0.11"/>
    <n v="14.834"/>
    <n v="40.802"/>
    <n v="55.636000000000003"/>
    <n v="0"/>
    <n v="577.27"/>
    <n v="0"/>
    <m/>
    <m/>
    <x v="1"/>
    <s v="ELCPP000694G-2HI"/>
    <s v="Electro Centro S. A."/>
    <s v="ELC"/>
    <x v="1"/>
    <s v="C. H. Paccha"/>
    <x v="136"/>
    <s v="HI"/>
    <x v="1"/>
    <s v="G-2"/>
    <x v="1"/>
    <s v="Instalado"/>
    <s v="Operativo"/>
    <s v="Distribuidora"/>
    <x v="0"/>
    <x v="0"/>
    <s v="NO COES"/>
    <x v="0"/>
    <s v="Estatal"/>
    <s v="JUNIN"/>
    <s v="JUNIN"/>
    <s v="TARMA"/>
    <s v="TARMA"/>
    <n v="0"/>
    <s v="Agua"/>
    <n v="0"/>
    <n v="0"/>
    <n v="0"/>
    <x v="1"/>
    <m/>
    <n v="55.636000000000003"/>
    <n v="5.5636000000000005E-2"/>
    <m/>
    <n v="9.1666666666666667E-3"/>
    <n v="9.1666666666666667E-3"/>
    <n v="0.186"/>
    <n v="-7.1054273576010019E-15"/>
    <n v="25"/>
    <s v="BASE DE DATOS"/>
  </r>
  <r>
    <s v="19"/>
    <x v="11"/>
    <s v="ELNM"/>
    <s v="51023714"/>
    <s v="51023714"/>
    <s v="HI"/>
    <s v="G-1"/>
    <s v="S"/>
    <n v="7.0000000000000007E-2"/>
    <n v="7.0000000000000007E-2"/>
    <n v="1.8520000000000001"/>
    <n v="7.0389999999999997"/>
    <n v="8.891"/>
    <n v="0"/>
    <n v="165.42"/>
    <n v="0"/>
    <m/>
    <m/>
    <x v="1"/>
    <s v="ELNM51023714G-1HI"/>
    <s v="Electro Norte Medio S. A. - Hidrandina"/>
    <s v="HIDRANDINA"/>
    <x v="5"/>
    <s v="C. H. Catilluc"/>
    <x v="166"/>
    <s v="HI"/>
    <x v="1"/>
    <s v="G-1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8.891"/>
    <n v="8.8909999999999996E-3"/>
    <m/>
    <n v="7.000000000000001E-3"/>
    <n v="7.000000000000001E-3"/>
    <n v="0.14299999999999999"/>
    <n v="0"/>
    <n v="55"/>
    <s v="BASE DE DATOS"/>
  </r>
  <r>
    <s v="19"/>
    <x v="11"/>
    <s v="ELNM"/>
    <s v="51023714"/>
    <s v="51023714"/>
    <s v="HI"/>
    <s v="G-2"/>
    <s v="S"/>
    <n v="7.4999999999999997E-2"/>
    <n v="7.4999999999999997E-2"/>
    <n v="10.417999999999999"/>
    <n v="39.590000000000003"/>
    <n v="50.008000000000003"/>
    <n v="0"/>
    <n v="743.05"/>
    <n v="0"/>
    <m/>
    <m/>
    <x v="1"/>
    <s v="ELNM51023714G-2HI"/>
    <s v="Electro Norte Medio S. A. - Hidrandina"/>
    <s v="HIDRANDINA"/>
    <x v="5"/>
    <s v="C. H. Catilluc"/>
    <x v="166"/>
    <s v="HI"/>
    <x v="1"/>
    <s v="G-2"/>
    <x v="1"/>
    <s v="Instalado"/>
    <s v="Operativo"/>
    <s v="Distribuidora"/>
    <x v="0"/>
    <x v="0"/>
    <s v="NO COES"/>
    <x v="0"/>
    <s v="Estatal"/>
    <s v="CAJAMARCA"/>
    <s v="CAJAMARCA"/>
    <s v="SAN MIGUEL"/>
    <s v="CATILLUC"/>
    <n v="0"/>
    <s v="Agua"/>
    <n v="0"/>
    <n v="0"/>
    <n v="0"/>
    <x v="1"/>
    <m/>
    <n v="50.008000000000003"/>
    <n v="5.0008000000000004E-2"/>
    <m/>
    <n v="6.2499999999999995E-3"/>
    <n v="6.2499999999999995E-3"/>
    <n v="0.14299999999999999"/>
    <n v="0"/>
    <n v="55"/>
    <s v="BASE DE DATOS"/>
  </r>
  <r>
    <s v="19"/>
    <x v="11"/>
    <s v="ELNM"/>
    <s v="51001796"/>
    <s v="51001796"/>
    <s v="HI"/>
    <s v="Grupo 1"/>
    <s v="S"/>
    <n v="0.55000000000000004"/>
    <n v="0.52"/>
    <n v="60.423999999999999"/>
    <n v="229.61099999999999"/>
    <n v="290.03500000000003"/>
    <n v="0"/>
    <n v="743.18"/>
    <n v="0"/>
    <m/>
    <m/>
    <x v="1"/>
    <s v="ELNM51001796Grupo 1HI"/>
    <s v="Electro Norte Medio S. A. - Hidrandina"/>
    <s v="HIDRANDINA"/>
    <x v="5"/>
    <s v="C. H. Celendin"/>
    <x v="167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290.03500000000003"/>
    <n v="0.29003500000000004"/>
    <m/>
    <n v="0.05"/>
    <n v="4.7272727272727272E-2"/>
    <n v="1.39"/>
    <n v="-5.6843418860808015E-14"/>
    <n v="55"/>
    <s v="BASE DE DATOS"/>
  </r>
  <r>
    <s v="19"/>
    <x v="11"/>
    <s v="ELNM"/>
    <s v="51001796"/>
    <s v="51001796"/>
    <s v="HI"/>
    <s v="Grupo 2"/>
    <s v="S"/>
    <n v="0.55000000000000004"/>
    <n v="0.52"/>
    <n v="67.772000000000006"/>
    <n v="257.53500000000003"/>
    <n v="325.30700000000002"/>
    <n v="0"/>
    <n v="743.16"/>
    <n v="0"/>
    <m/>
    <m/>
    <x v="1"/>
    <s v="ELNM51001796Grupo 2HI"/>
    <s v="Electro Norte Medio S. A. - Hidrandina"/>
    <s v="HIDRANDINA"/>
    <x v="5"/>
    <s v="C. H. Celendin"/>
    <x v="167"/>
    <s v="HI"/>
    <x v="1"/>
    <s v="Grupo 2"/>
    <x v="1"/>
    <s v="Instalado"/>
    <s v="Operativo"/>
    <s v="Distribuidora"/>
    <x v="0"/>
    <x v="0"/>
    <s v="NO COES"/>
    <x v="0"/>
    <s v="Estatal"/>
    <s v="CAJAMARCA"/>
    <s v="CAJAMARCA"/>
    <s v="CELENDIN"/>
    <s v="JORGE CHAVEZ"/>
    <n v="0"/>
    <s v="Agua"/>
    <n v="0"/>
    <n v="0"/>
    <n v="0"/>
    <x v="1"/>
    <m/>
    <n v="325.30700000000002"/>
    <n v="0.32530700000000001"/>
    <m/>
    <n v="0.05"/>
    <n v="4.7272727272727272E-2"/>
    <n v="1.39"/>
    <n v="0"/>
    <n v="55"/>
    <s v="BASE DE DATOS"/>
  </r>
  <r>
    <s v="19"/>
    <x v="11"/>
    <s v="ELNM"/>
    <s v="41046494"/>
    <s v="41046494"/>
    <s v="HI"/>
    <s v="Grupo U.Gen 2"/>
    <s v="S"/>
    <n v="0.2"/>
    <n v="0.19500000000000001"/>
    <n v="2.4849999999999999"/>
    <n v="9.9410000000000007"/>
    <n v="12.426"/>
    <n v="0"/>
    <n v="121.25"/>
    <n v="0"/>
    <m/>
    <m/>
    <x v="1"/>
    <s v="ELNM41046494Grupo U.Gen 2HI"/>
    <s v="Electro Norte Medio S. A. - Hidrandina"/>
    <s v="HIDRANDINA"/>
    <x v="5"/>
    <s v="C. H. Chiquián"/>
    <x v="169"/>
    <s v="HI"/>
    <x v="1"/>
    <s v="Grupo U.Gen 2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2.426"/>
    <n v="1.2426E-2"/>
    <m/>
    <n v="1.6666666666666666E-2"/>
    <n v="1.6250000000000001E-2"/>
    <n v="0.91"/>
    <n v="0"/>
    <n v="55"/>
    <s v="BASE DE DATOS"/>
  </r>
  <r>
    <s v="19"/>
    <x v="11"/>
    <s v="ELNM"/>
    <s v="41046494"/>
    <s v="41046494"/>
    <s v="HI"/>
    <s v="Sulzer 1"/>
    <s v="S"/>
    <n v="0.81"/>
    <n v="0.78"/>
    <n v="38.082000000000001"/>
    <n v="152.32900000000001"/>
    <n v="190.411"/>
    <n v="0"/>
    <n v="742.52"/>
    <n v="0"/>
    <m/>
    <m/>
    <x v="1"/>
    <s v="ELNM41046494Sulzer 1HI"/>
    <s v="Electro Norte Medio S. A. - Hidrandina"/>
    <s v="HIDRANDINA"/>
    <x v="5"/>
    <s v="C. H. Chiquián"/>
    <x v="169"/>
    <s v="HI"/>
    <x v="1"/>
    <s v="SULZER 1"/>
    <x v="1"/>
    <s v="Instalado"/>
    <s v="Operativo"/>
    <s v="Distribuidora"/>
    <x v="0"/>
    <x v="1"/>
    <s v="NO COES"/>
    <x v="0"/>
    <s v="Estatal"/>
    <s v="ANCASH"/>
    <s v="ANCASH"/>
    <s v="BOLOGNESI"/>
    <s v="CHIQUIAN"/>
    <n v="0"/>
    <s v="Agua"/>
    <n v="0"/>
    <n v="0"/>
    <n v="0"/>
    <x v="1"/>
    <m/>
    <n v="190.411"/>
    <n v="0.190411"/>
    <m/>
    <n v="6.7500000000000004E-2"/>
    <n v="6.5000000000000002E-2"/>
    <n v="0.91"/>
    <n v="0"/>
    <n v="55"/>
    <s v="BASE DE DATOS"/>
  </r>
  <r>
    <s v="19"/>
    <x v="11"/>
    <s v="ELNM"/>
    <s v="31017493"/>
    <s v="31017493"/>
    <s v="HI"/>
    <s v="GRUPO 1"/>
    <s v="S"/>
    <n v="1.54"/>
    <n v="1.4970000000000001"/>
    <n v="117.753"/>
    <n v="471.01"/>
    <n v="588.76300000000003"/>
    <n v="0"/>
    <n v="735.53"/>
    <n v="0"/>
    <m/>
    <m/>
    <x v="1"/>
    <s v="ELNM31017493GRUPO 1HI"/>
    <s v="Electro Norte Medio S. A. - Hidrandina"/>
    <s v="HIDRANDINA"/>
    <x v="5"/>
    <s v="C. H. Huari(María Jiray)"/>
    <x v="170"/>
    <s v="HI"/>
    <x v="1"/>
    <s v="Grupo 1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588.76300000000003"/>
    <n v="0.58876300000000004"/>
    <m/>
    <n v="0.154"/>
    <n v="0.1497"/>
    <n v="2.9550000000000001"/>
    <n v="0"/>
    <n v="55"/>
    <s v="BASE DE DATOS"/>
  </r>
  <r>
    <s v="19"/>
    <x v="11"/>
    <s v="ELNM"/>
    <s v="31017493"/>
    <s v="31017493"/>
    <s v="HI"/>
    <s v="Grupo 2"/>
    <s v="S"/>
    <n v="1.5"/>
    <n v="1.4"/>
    <n v="165.61699999999999"/>
    <n v="662.47"/>
    <n v="828.08699999999999"/>
    <n v="0"/>
    <n v="659.43"/>
    <n v="0"/>
    <m/>
    <m/>
    <x v="1"/>
    <s v="ELNM31017493Grupo 2HI"/>
    <s v="Electro Norte Medio S. A. - Hidrandina"/>
    <s v="HIDRANDINA"/>
    <x v="5"/>
    <s v="C. H. Huari(María Jiray)"/>
    <x v="170"/>
    <s v="HI"/>
    <x v="1"/>
    <s v="Grupo 2"/>
    <x v="1"/>
    <s v="Instalado"/>
    <s v="Operativo"/>
    <s v="Distribuidora"/>
    <x v="0"/>
    <x v="0"/>
    <s v="NO COES"/>
    <x v="0"/>
    <s v="Estatal"/>
    <s v="ANCASH"/>
    <s v="ANCASH"/>
    <s v="HUARI"/>
    <s v="HUARI"/>
    <n v="0"/>
    <s v="Agua"/>
    <n v="0"/>
    <n v="0"/>
    <n v="0"/>
    <x v="1"/>
    <m/>
    <n v="828.08699999999999"/>
    <n v="0.82808700000000002"/>
    <m/>
    <n v="0.125"/>
    <n v="0.11666666666666665"/>
    <n v="2.9550000000000001"/>
    <n v="0"/>
    <n v="55"/>
    <s v="BASE DE DATOS"/>
  </r>
  <r>
    <s v="19"/>
    <x v="11"/>
    <s v="ELNM"/>
    <s v="31015193"/>
    <s v="31015193"/>
    <s v="HI"/>
    <s v="Grupo U.Gen.2"/>
    <s v="S"/>
    <n v="0.74"/>
    <n v="0.72"/>
    <n v="60.301000000000002"/>
    <n v="241.20500000000001"/>
    <n v="301.50599999999997"/>
    <n v="0"/>
    <n v="720.49"/>
    <n v="0"/>
    <m/>
    <m/>
    <x v="1"/>
    <s v="ELNM31015193Grupo U.Gen.2HI"/>
    <s v="Electro Norte Medio S. A. - Hidrandina"/>
    <s v="HIDRANDINA"/>
    <x v="5"/>
    <s v="C. H. Pomabamba"/>
    <x v="172"/>
    <s v="HI"/>
    <x v="1"/>
    <s v="Grupo U.Gen.2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301.50599999999997"/>
    <n v="0.301506"/>
    <m/>
    <n v="7.3999999999999996E-2"/>
    <n v="7.1999999999999995E-2"/>
    <n v="0.94799999999999995"/>
    <n v="5.6843418860808015E-14"/>
    <n v="55"/>
    <s v="BASE DE DATOS"/>
  </r>
  <r>
    <s v="19"/>
    <x v="11"/>
    <s v="ELNM"/>
    <s v="31015193"/>
    <s v="31015193"/>
    <s v="HI"/>
    <s v="Grupo U.Gen.3"/>
    <s v="S"/>
    <n v="0.55000000000000004"/>
    <n v="0.5"/>
    <n v="11.2"/>
    <n v="44.8"/>
    <n v="56"/>
    <n v="0"/>
    <n v="132.37"/>
    <n v="0"/>
    <m/>
    <m/>
    <x v="1"/>
    <s v="ELNM31015193Grupo U.Gen.3HI"/>
    <s v="Electro Norte Medio S. A. - Hidrandina"/>
    <s v="HIDRANDINA"/>
    <x v="5"/>
    <s v="C. H. Pomabamba"/>
    <x v="172"/>
    <s v="HI"/>
    <x v="1"/>
    <s v="Grupo U.Gen.3"/>
    <x v="1"/>
    <s v="Instalado"/>
    <s v="Operativo"/>
    <s v="Distribuidora"/>
    <x v="0"/>
    <x v="0"/>
    <s v="NO COES"/>
    <x v="0"/>
    <s v="Estatal"/>
    <s v="ANCASH"/>
    <s v="ANCASH"/>
    <s v="POMABAMBA"/>
    <s v="POMABAMBA"/>
    <n v="0"/>
    <s v="Agua"/>
    <n v="0"/>
    <n v="0"/>
    <n v="0"/>
    <x v="1"/>
    <m/>
    <n v="56"/>
    <n v="5.6000000000000001E-2"/>
    <m/>
    <n v="5.5000000000000007E-2"/>
    <n v="0.05"/>
    <n v="0.94799999999999995"/>
    <n v="0"/>
    <n v="55"/>
    <s v="BASE DE DATOS"/>
  </r>
  <r>
    <s v="19"/>
    <x v="11"/>
    <s v="ELNM"/>
    <s v="31016893"/>
    <s v="31016893"/>
    <s v="HI"/>
    <s v="Grupo U.Gen.1"/>
    <s v="S"/>
    <n v="0.28999999999999998"/>
    <n v="0.28999999999999998"/>
    <n v="19.266999999999999"/>
    <n v="73.212999999999994"/>
    <n v="92.48"/>
    <n v="0"/>
    <n v="421.07"/>
    <n v="9"/>
    <m/>
    <m/>
    <x v="1"/>
    <s v="ELNM31016893Grupo U.Gen.1HI"/>
    <s v="Electro Norte Medio S. A. - Hidrandina"/>
    <s v="HIDRANDINA"/>
    <x v="5"/>
    <s v="C. H. Shipilco"/>
    <x v="173"/>
    <s v="HI"/>
    <x v="1"/>
    <s v="Grupo U.Gen.1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92.48"/>
    <n v="9.2480000000000007E-2"/>
    <m/>
    <n v="4.8333333333333332E-2"/>
    <n v="4.8333333333333332E-2"/>
    <n v="0.56799999999999995"/>
    <n v="-1.4210854715202004E-14"/>
    <n v="55"/>
    <s v="BASE DE DATOS"/>
  </r>
  <r>
    <s v="19"/>
    <x v="11"/>
    <s v="ELNM"/>
    <s v="31016893"/>
    <s v="31016893"/>
    <s v="HI"/>
    <s v="Grupo U.Gen.2"/>
    <s v="S"/>
    <n v="0.28999999999999998"/>
    <n v="0.28999999999999998"/>
    <n v="31.524999999999999"/>
    <n v="119.795"/>
    <n v="151.32"/>
    <n v="0"/>
    <n v="605.57000000000005"/>
    <n v="7"/>
    <m/>
    <m/>
    <x v="1"/>
    <s v="ELNM31016893Grupo U.Gen.2HI"/>
    <s v="Electro Norte Medio S. A. - Hidrandina"/>
    <s v="HIDRANDINA"/>
    <x v="5"/>
    <s v="C. H. Shipilco"/>
    <x v="173"/>
    <s v="HI"/>
    <x v="1"/>
    <s v="Grupo U.Gen.2"/>
    <x v="1"/>
    <s v="Instalado"/>
    <s v="Operativo"/>
    <s v="Distribuidora"/>
    <x v="0"/>
    <x v="0"/>
    <s v="NO COES"/>
    <x v="0"/>
    <s v="Estatal"/>
    <s v="CAJAMARCA"/>
    <s v="CAJAMARCA"/>
    <s v="CELENDIN"/>
    <s v="CELENDIN"/>
    <n v="0"/>
    <s v="Agua"/>
    <n v="0"/>
    <n v="0"/>
    <n v="0"/>
    <x v="1"/>
    <m/>
    <n v="151.32"/>
    <n v="0.15131999999999998"/>
    <m/>
    <n v="2.8999999999999998E-2"/>
    <n v="2.8999999999999998E-2"/>
    <n v="0.56799999999999995"/>
    <n v="0"/>
    <n v="55"/>
    <s v="BASE DE DATOS"/>
  </r>
  <r>
    <s v="19"/>
    <x v="11"/>
    <s v="ELNM"/>
    <s v="41046094"/>
    <s v="41046094"/>
    <s v="HI"/>
    <s v="Ansaldo 1"/>
    <s v="S"/>
    <n v="0.55000000000000004"/>
    <n v="0.5"/>
    <n v="48.918999999999997"/>
    <n v="195.67699999999999"/>
    <n v="244.596"/>
    <n v="0"/>
    <n v="516.16999999999996"/>
    <n v="0"/>
    <m/>
    <m/>
    <x v="1"/>
    <s v="ELNM41046094Ansaldo 1HI"/>
    <s v="Electro Norte Medio S. A. - Hidrandina"/>
    <s v="HIDRANDINA"/>
    <x v="5"/>
    <s v="C. H. Tarabamba"/>
    <x v="174"/>
    <s v="HI"/>
    <x v="1"/>
    <s v="Ansaldo 1"/>
    <x v="1"/>
    <s v="Instalado"/>
    <s v="Operativo"/>
    <s v="Distribuidora"/>
    <x v="0"/>
    <x v="0"/>
    <s v="NO COES"/>
    <x v="0"/>
    <s v="Estatal"/>
    <s v="LA LIBERTAD"/>
    <s v="LA LIBERTAD"/>
    <s v="PATAZ"/>
    <s v="BULDIBUYO"/>
    <n v="0"/>
    <s v="Agua"/>
    <n v="0"/>
    <n v="0"/>
    <n v="0"/>
    <x v="1"/>
    <m/>
    <n v="244.596"/>
    <n v="0.24459600000000001"/>
    <m/>
    <n v="0.05"/>
    <n v="4.5454545454545456E-2"/>
    <n v="0.95099999999999996"/>
    <n v="0"/>
    <n v="55"/>
    <s v="BASE DE DATOS"/>
  </r>
  <r>
    <s v="19"/>
    <x v="11"/>
    <s v="ELNM"/>
    <s v="41028394"/>
    <s v="41028394"/>
    <s v="HI"/>
    <s v="Grupo 3"/>
    <s v="S"/>
    <n v="0.2"/>
    <n v="0.2"/>
    <n v="0.79800000000000004"/>
    <n v="3.1920000000000002"/>
    <n v="3.99"/>
    <n v="0"/>
    <n v="47.45"/>
    <n v="0"/>
    <m/>
    <m/>
    <x v="1"/>
    <s v="ELNM41028394Grupo 3HI"/>
    <s v="Electro Norte Medio S. A. - Hidrandina"/>
    <s v="HIDRANDINA"/>
    <x v="5"/>
    <s v="C. H. Yamobamba"/>
    <x v="175"/>
    <s v="HI"/>
    <x v="1"/>
    <s v="Grupo 3"/>
    <x v="1"/>
    <s v="Instalado"/>
    <s v="Operativo"/>
    <s v="Distribuidora"/>
    <x v="0"/>
    <x v="0"/>
    <s v="NO COES"/>
    <x v="0"/>
    <s v="Estatal"/>
    <s v="LA LIBERTAD"/>
    <s v="LA LIBERTAD"/>
    <s v="SANCHEZ CARRION"/>
    <s v="HUAMACHUCO"/>
    <n v="0"/>
    <s v="Agua"/>
    <n v="0"/>
    <n v="0"/>
    <n v="0"/>
    <x v="1"/>
    <m/>
    <n v="3.99"/>
    <n v="3.9900000000000005E-3"/>
    <m/>
    <n v="2.2222222222222223E-2"/>
    <n v="2.2222222222222223E-2"/>
    <n v="0.17599999999999999"/>
    <n v="0"/>
    <n v="55"/>
    <s v="BASE DE DATOS"/>
  </r>
  <r>
    <s v="19"/>
    <x v="11"/>
    <s v="ELSM"/>
    <s v="41030894"/>
    <s v="41030894"/>
    <s v="HI"/>
    <s v="DRESS 1"/>
    <s v="N"/>
    <n v="0.11"/>
    <n v="0"/>
    <n v="0"/>
    <n v="0"/>
    <n v="0"/>
    <n v="0"/>
    <n v="0"/>
    <n v="0"/>
    <m/>
    <m/>
    <x v="1"/>
    <s v="ELSM41030894DRESS 1HI"/>
    <s v="Electro Sur Medio S. A."/>
    <s v="ELDUNAS"/>
    <x v="0"/>
    <s v="C. H. Laramate"/>
    <x v="120"/>
    <s v="HI"/>
    <x v="1"/>
    <s v="DRESS 1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7499999999999999E-3"/>
    <n v="0.17599999999999999"/>
    <n v="0"/>
    <n v="19"/>
    <s v="BASE DE DATOS"/>
  </r>
  <r>
    <s v="19"/>
    <x v="11"/>
    <s v="ELSM"/>
    <s v="41030894"/>
    <s v="41030894"/>
    <s v="HI"/>
    <s v="DRESS 2"/>
    <s v="N"/>
    <n v="0.11"/>
    <n v="0"/>
    <n v="0"/>
    <n v="0"/>
    <n v="0"/>
    <n v="0"/>
    <n v="0"/>
    <n v="0"/>
    <m/>
    <m/>
    <x v="1"/>
    <s v="ELSM41030894DRESS 2HI"/>
    <s v="Electro Sur Medio S. A."/>
    <s v="ELDUNAS"/>
    <x v="0"/>
    <s v="C. H. Laramate"/>
    <x v="120"/>
    <s v="HI"/>
    <x v="1"/>
    <s v="DRESS 2"/>
    <x v="1"/>
    <s v="Instalado"/>
    <s v="Operativo"/>
    <s v="Distribuidora"/>
    <x v="0"/>
    <x v="0"/>
    <s v="NO COES"/>
    <x v="0"/>
    <s v="Privado"/>
    <s v="AYACUCHO"/>
    <s v="AYACUCHO"/>
    <s v="LUCANAS"/>
    <s v="LARAMATE"/>
    <n v="0"/>
    <s v="Agua"/>
    <n v="0"/>
    <n v="0"/>
    <n v="0"/>
    <x v="1"/>
    <m/>
    <n v="0"/>
    <n v="0"/>
    <m/>
    <n v="9.1666666666666667E-3"/>
    <n v="7.6666666666666662E-3"/>
    <n v="0.17599999999999999"/>
    <n v="0"/>
    <n v="19"/>
    <s v="BASE DE DATOS"/>
  </r>
  <r>
    <s v="19"/>
    <x v="11"/>
    <s v="HUANCH"/>
    <s v="11076797"/>
    <s v="11076797"/>
    <s v="HI"/>
    <s v="Grupo 1"/>
    <s v="S"/>
    <n v="10"/>
    <n v="9.7620000000000005"/>
    <n v="1221.953"/>
    <n v="5993.39"/>
    <n v="7215.3429999999998"/>
    <n v="0"/>
    <n v="716.09"/>
    <n v="3.91"/>
    <m/>
    <m/>
    <x v="1"/>
    <s v="HUANCH11076797Grupo 1HI"/>
    <s v="Hidroel‚ctrica Huanchor S.A.C."/>
    <s v="HUANCHOR"/>
    <x v="69"/>
    <s v="C. H. Huanchor"/>
    <x v="270"/>
    <s v="HI"/>
    <x v="1"/>
    <s v="Grupo 1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7215.3429999999998"/>
    <n v="7.2153429999999998"/>
    <m/>
    <n v="0.83333333333333337"/>
    <n v="0.8135"/>
    <n v="19.82"/>
    <n v="9.0949470177292824E-13"/>
    <n v="58"/>
    <s v="BASE DE DATOS"/>
  </r>
  <r>
    <s v="19"/>
    <x v="11"/>
    <s v="HUANCH"/>
    <s v="11076797"/>
    <s v="11076797"/>
    <s v="HI"/>
    <s v="Grupo 2"/>
    <s v="S"/>
    <n v="10"/>
    <n v="9.8689999999999998"/>
    <n v="1218.126"/>
    <n v="5974.6189999999997"/>
    <n v="7192.7449999999999"/>
    <n v="0"/>
    <n v="715.71"/>
    <n v="4.29"/>
    <m/>
    <m/>
    <x v="1"/>
    <s v="HUANCH11076797Grupo 2HI"/>
    <s v="Hidroel‚ctrica Huanchor S.A.C."/>
    <s v="HUANCHOR"/>
    <x v="69"/>
    <s v="C. H. Huanchor"/>
    <x v="270"/>
    <s v="HI"/>
    <x v="1"/>
    <s v="Grupo 2"/>
    <x v="1"/>
    <s v="Instalado"/>
    <s v="Operativo"/>
    <s v="Generadora"/>
    <x v="0"/>
    <x v="0"/>
    <s v="COES"/>
    <x v="0"/>
    <s v="Privado"/>
    <s v="LIMA"/>
    <s v="LIMA"/>
    <s v="HUAROCHIRI"/>
    <s v="SAN MATEO"/>
    <n v="0"/>
    <s v="Agua"/>
    <n v="0"/>
    <s v="RER"/>
    <s v="-"/>
    <x v="1"/>
    <m/>
    <n v="7192.7449999999999"/>
    <n v="7.1927449999999995"/>
    <m/>
    <n v="0.83333333333333337"/>
    <n v="0.82241666666666668"/>
    <n v="19.82"/>
    <n v="0"/>
    <n v="58"/>
    <s v="BASE DE DATOS"/>
  </r>
  <r>
    <s v="19"/>
    <x v="11"/>
    <s v="HUANCH"/>
    <s v="31009893"/>
    <s v="31009893"/>
    <s v="HI"/>
    <s v="G-2"/>
    <s v="S"/>
    <n v="0.84"/>
    <n v="0.46"/>
    <n v="0"/>
    <n v="0"/>
    <n v="0"/>
    <n v="0"/>
    <n v="0"/>
    <n v="720"/>
    <m/>
    <m/>
    <x v="1"/>
    <s v="HUANCH31009893G-2HI"/>
    <s v="Hidroel‚ctrica Huanchor S.A.C."/>
    <s v="HUANCHOR"/>
    <x v="69"/>
    <s v="C. H. Tamboraque II"/>
    <x v="272"/>
    <s v="HI"/>
    <x v="1"/>
    <s v="G-2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6.9999999999999993E-2"/>
    <n v="3.8333333333333337E-2"/>
    <n v="0.56000000000000005"/>
    <n v="0"/>
    <n v="58"/>
    <s v="BASE DE DATOS"/>
  </r>
  <r>
    <s v="19"/>
    <x v="11"/>
    <s v="HUANCH"/>
    <s v="41009793"/>
    <s v="41009793"/>
    <s v="HI"/>
    <s v="G-1"/>
    <s v="S"/>
    <n v="0.46"/>
    <n v="0.45"/>
    <n v="0"/>
    <n v="0"/>
    <n v="0"/>
    <n v="0"/>
    <n v="0"/>
    <n v="720"/>
    <m/>
    <m/>
    <x v="1"/>
    <s v="HUANCH41009793G-1HI"/>
    <s v="Hidroel‚ctrica Huanchor S.A.C."/>
    <s v="HUANCHOR"/>
    <x v="69"/>
    <s v="C. H. Tamboraque I"/>
    <x v="271"/>
    <s v="HI"/>
    <x v="1"/>
    <s v="G-1"/>
    <x v="1"/>
    <s v="Instalado"/>
    <s v="Operativo"/>
    <s v="Generadora"/>
    <x v="0"/>
    <x v="0"/>
    <s v="NO COES"/>
    <x v="0"/>
    <s v="Privado"/>
    <s v="LIMA"/>
    <s v="LIMA"/>
    <s v="HUAROCHIRI"/>
    <s v="SAN MATEO"/>
    <n v="0"/>
    <s v="Agua"/>
    <n v="0"/>
    <n v="0"/>
    <n v="0"/>
    <x v="1"/>
    <m/>
    <n v="0"/>
    <n v="0"/>
    <m/>
    <n v="3.8333333333333337E-2"/>
    <n v="3.7499999999999999E-2"/>
    <n v="0.56000000000000005"/>
    <n v="0"/>
    <n v="58"/>
    <s v="BASE DE DATOS"/>
  </r>
  <r>
    <s v="19"/>
    <x v="11"/>
    <s v="CHTING"/>
    <s v="18169608"/>
    <s v="18169608"/>
    <s v="HI"/>
    <s v="Allis Charner 1-4"/>
    <s v="S"/>
    <n v="1.65"/>
    <n v="1.2"/>
    <n v="80.358999999999995"/>
    <n v="298.358"/>
    <n v="378.71699999999998"/>
    <n v="27.24"/>
    <n v="376.5"/>
    <n v="12.42"/>
    <m/>
    <m/>
    <x v="1"/>
    <s v="CHTING18169608Allis Charner 1-4HI"/>
    <s v="Compa¤ia Hidroel‚ctrica Tingo SA"/>
    <s v="TINGO"/>
    <x v="38"/>
    <s v="C.H. Tingo"/>
    <x v="157"/>
    <s v="HI"/>
    <x v="1"/>
    <s v="Allis Charner 1-4"/>
    <x v="1"/>
    <s v="Instalado"/>
    <s v="Operativo"/>
    <s v="Generadora"/>
    <x v="0"/>
    <x v="0"/>
    <s v="NO COES"/>
    <x v="0"/>
    <s v="Privado"/>
    <s v="LIMA"/>
    <s v="LIMA"/>
    <s v="HUARAL"/>
    <s v="SANTA CRUZ DE ANDAMARCA"/>
    <n v="0"/>
    <s v="Agua"/>
    <n v="0"/>
    <n v="0"/>
    <n v="0"/>
    <x v="1"/>
    <m/>
    <n v="378.71699999999998"/>
    <n v="0.37871699999999997"/>
    <m/>
    <n v="0.13749999999999998"/>
    <n v="9.9999999999999992E-2"/>
    <n v="1.0980000000000001"/>
    <n v="0"/>
    <n v="14"/>
    <s v="BASE DE DATOS"/>
  </r>
  <r>
    <s v="19"/>
    <x v="11"/>
    <s v="HUAPOW"/>
    <s v="18340013"/>
    <s v="18340013"/>
    <s v="HI"/>
    <s v="UG1"/>
    <s v="S"/>
    <n v="9.6"/>
    <n v="9.23"/>
    <n v="1439.7460000000001"/>
    <n v="5350.7690000000002"/>
    <n v="6790.5150000000003"/>
    <n v="7"/>
    <n v="705"/>
    <n v="8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790.5150000000003"/>
    <n v="6.7905150000000001"/>
    <m/>
    <n v="0.79999999999999993"/>
    <n v="0.76916666666666667"/>
    <n v="19.3"/>
    <n v="0"/>
    <n v="60"/>
    <s v="BASE DE DATOS"/>
  </r>
  <r>
    <s v="19"/>
    <x v="11"/>
    <s v="HUAPOW"/>
    <s v="18340013"/>
    <s v="18340013"/>
    <s v="HI"/>
    <s v="UG2"/>
    <s v="S"/>
    <n v="9.6"/>
    <n v="9.1999999999999993"/>
    <n v="1445.2650000000001"/>
    <n v="5385.2"/>
    <n v="6830.4650000000001"/>
    <n v="7"/>
    <n v="713"/>
    <n v="0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830.4650000000001"/>
    <n v="6.8304650000000002"/>
    <m/>
    <n v="0.79999999999999993"/>
    <n v="0.76666666666666661"/>
    <n v="19.3"/>
    <n v="0"/>
    <n v="60"/>
    <s v="BASE DE DATOS"/>
  </r>
  <r>
    <s v="19"/>
    <x v="11"/>
    <s v="EGEHUA"/>
    <s v="11077497"/>
    <s v="11077497"/>
    <s v="HI"/>
    <s v="Grupo N° 1"/>
    <s v="S"/>
    <n v="49.18"/>
    <n v="49.18"/>
    <n v="4793.8459999999995"/>
    <n v="12439.266"/>
    <n v="17233.112000000001"/>
    <n v="0"/>
    <n v="532"/>
    <n v="0"/>
    <m/>
    <m/>
    <x v="1"/>
    <s v="EGEHUA11077497Grupo N° 1HI"/>
    <s v="Empresa de Generaci¢n Huanza S.A."/>
    <s v="EMGEHUANZA"/>
    <x v="47"/>
    <s v="C.H. Huanza"/>
    <x v="192"/>
    <s v="HI"/>
    <x v="1"/>
    <s v="Grupo Nº 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7233.112000000001"/>
    <n v="17.233112000000002"/>
    <m/>
    <n v="4.0983333333333336"/>
    <n v="4.0983333333333336"/>
    <n v="97.817999999999998"/>
    <n v="0"/>
    <n v="39"/>
    <s v="BASE DE DATOS"/>
  </r>
  <r>
    <s v="19"/>
    <x v="11"/>
    <s v="EGEHUA"/>
    <s v="11077497"/>
    <s v="11077497"/>
    <s v="HI"/>
    <s v="Grupo N° 2"/>
    <s v="S"/>
    <n v="47.58"/>
    <n v="47.58"/>
    <n v="4404.8190000000004"/>
    <n v="9371.3220000000001"/>
    <n v="13776.141"/>
    <n v="0"/>
    <n v="443"/>
    <n v="0"/>
    <m/>
    <m/>
    <x v="1"/>
    <s v="EGEHUA11077497Grupo N° 2HI"/>
    <s v="Empresa de Generaci¢n Huanza S.A."/>
    <s v="EMGEHUANZA"/>
    <x v="47"/>
    <s v="C.H. Huanza"/>
    <x v="192"/>
    <s v="HI"/>
    <x v="1"/>
    <s v="Grupo Nº 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n v="0"/>
    <n v="0"/>
    <x v="1"/>
    <m/>
    <n v="13776.141"/>
    <n v="13.776140999999999"/>
    <m/>
    <n v="3.9649999999999999"/>
    <n v="3.9649999999999999"/>
    <n v="97.817999999999998"/>
    <n v="0"/>
    <n v="39"/>
    <s v="BASE DE DATOS"/>
  </r>
  <r>
    <s v="19"/>
    <x v="11"/>
    <s v="ANDPOW"/>
    <s v="18176609"/>
    <s v="18176609"/>
    <s v="HI"/>
    <s v="G01"/>
    <s v="S"/>
    <n v="10"/>
    <n v="9.9890000000000008"/>
    <n v="1109.9059999999999"/>
    <n v="3106.2510000000002"/>
    <n v="4216.1570000000002"/>
    <n v="0"/>
    <n v="506.75"/>
    <n v="217.2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216.1570000000002"/>
    <n v="4.2161569999999999"/>
    <m/>
    <n v="0.83333333333333337"/>
    <n v="0.83241666666666669"/>
    <n v="21.289000000000001"/>
    <n v="0"/>
    <n v="4"/>
    <s v="BASE DE DATOS"/>
  </r>
  <r>
    <s v="19"/>
    <x v="11"/>
    <s v="ANDPOW"/>
    <s v="18176609"/>
    <s v="18176609"/>
    <s v="HI"/>
    <s v="G02"/>
    <s v="S"/>
    <n v="10"/>
    <n v="9.9890000000000008"/>
    <n v="1133.2090000000001"/>
    <n v="4197.0450000000001"/>
    <n v="5330.2539999999999"/>
    <n v="0"/>
    <n v="649.75"/>
    <n v="74.2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5330.2539999999999"/>
    <n v="5.330254"/>
    <m/>
    <n v="0.83333333333333337"/>
    <n v="0.83241666666666669"/>
    <n v="21.289000000000001"/>
    <n v="0"/>
    <n v="4"/>
    <s v="BASE DE DATOS"/>
  </r>
  <r>
    <s v="19"/>
    <x v="11"/>
    <s v="CSTARO"/>
    <s v="31135704"/>
    <s v="31135704"/>
    <s v="HI"/>
    <s v="G-1"/>
    <s v="S"/>
    <n v="1.2"/>
    <n v="1.02"/>
    <n v="107.211"/>
    <n v="488.61399999999998"/>
    <n v="595.82500000000005"/>
    <n v="0"/>
    <n v="682.5"/>
    <n v="41.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595.82500000000005"/>
    <n v="0.59582500000000005"/>
    <m/>
    <n v="9.9999999999999992E-2"/>
    <n v="8.5000000000000006E-2"/>
    <n v="1.1779999999999999"/>
    <n v="-1.1368683772161603E-13"/>
    <n v="10"/>
    <s v="BASE DE DATOS"/>
  </r>
  <r>
    <s v="19"/>
    <x v="11"/>
    <s v="CSTARO"/>
    <s v="31116601"/>
    <s v="31116601"/>
    <s v="HI"/>
    <s v="G-1"/>
    <s v="S"/>
    <n v="1.7"/>
    <n v="1.496"/>
    <n v="182.166"/>
    <n v="839.99900000000002"/>
    <n v="1022.165"/>
    <n v="0"/>
    <n v="699.75"/>
    <n v="24.2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1022.165"/>
    <n v="1.022165"/>
    <m/>
    <n v="0.14166666666666666"/>
    <n v="0.12466666666666666"/>
    <n v="1.7430000000000001"/>
    <n v="0"/>
    <n v="10"/>
    <s v="BASE DE DATOS"/>
  </r>
  <r>
    <s v="19"/>
    <x v="11"/>
    <s v="ELCZAN"/>
    <s v="18302211"/>
    <s v="18302211"/>
    <s v="HI"/>
    <s v="G1"/>
    <s v="S"/>
    <n v="6.6"/>
    <n v="6.5880000000000001"/>
    <n v="731.46100000000001"/>
    <n v="3629.1790000000001"/>
    <n v="4360.6400000000003"/>
    <n v="0"/>
    <n v="715.5"/>
    <n v="8.5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4360.6400000000003"/>
    <n v="4.3606400000000001"/>
    <m/>
    <n v="0.54999999999999993"/>
    <n v="0.54900000000000004"/>
    <n v="41.084000000000003"/>
    <n v="0"/>
    <n v="24"/>
    <s v="BASE DE DATOS"/>
  </r>
  <r>
    <s v="19"/>
    <x v="11"/>
    <s v="ELCZAN"/>
    <s v="18302211"/>
    <s v="18302211"/>
    <s v="HI"/>
    <s v="G2"/>
    <s v="S"/>
    <n v="6.6"/>
    <n v="6.5880000000000001"/>
    <n v="740.15300000000002"/>
    <n v="3632.1880000000001"/>
    <n v="4372.3410000000003"/>
    <n v="0"/>
    <n v="716"/>
    <n v="8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4372.3410000000003"/>
    <n v="4.3723410000000005"/>
    <m/>
    <n v="0.54999999999999993"/>
    <n v="0.54900000000000004"/>
    <n v="41.084000000000003"/>
    <n v="0"/>
    <n v="24"/>
    <s v="BASE DE DATOS"/>
  </r>
  <r>
    <s v="19"/>
    <x v="11"/>
    <s v="ENEDIS"/>
    <s v="15004693"/>
    <s v="15004693"/>
    <s v="HI"/>
    <s v="FRANCIS N║ 1"/>
    <s v="S"/>
    <n v="0.14000000000000001"/>
    <n v="0.14000000000000001"/>
    <n v="13.317"/>
    <n v="15.585000000000001"/>
    <n v="28.901"/>
    <n v="0"/>
    <n v="397"/>
    <n v="0"/>
    <m/>
    <m/>
    <x v="1"/>
    <s v="ENEDIS15004693FRANCIS N║ 1HI"/>
    <s v="ENEL Distribución Perú S.A.A."/>
    <s v="ENEL DISTRIBUCION"/>
    <x v="21"/>
    <s v="C.H. Acos"/>
    <x v="231"/>
    <s v="HI"/>
    <x v="1"/>
    <s v="FRANCIS Nº 1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28.901"/>
    <n v="2.8901E-2"/>
    <m/>
    <n v="1.1666666666666667E-2"/>
    <n v="1.1666666666666667E-2"/>
    <n v="0.24099999999999999"/>
    <n v="1.0000000000012221E-3"/>
    <n v="43"/>
    <s v="BASE DE DATOS"/>
  </r>
  <r>
    <s v="19"/>
    <x v="11"/>
    <s v="ENEDIS"/>
    <s v="15004693"/>
    <s v="15004693"/>
    <s v="HI"/>
    <s v="FRANCIS N║ 2"/>
    <s v="S"/>
    <n v="0.14000000000000001"/>
    <n v="0.14000000000000001"/>
    <n v="14.119"/>
    <n v="42.652999999999999"/>
    <n v="56.771000000000001"/>
    <n v="0"/>
    <n v="744"/>
    <n v="0"/>
    <m/>
    <m/>
    <x v="1"/>
    <s v="ENEDIS15004693FRANCIS N║ 2HI"/>
    <s v="ENEL Distribución Perú S.A.A."/>
    <s v="ENEL DISTRIBUCION"/>
    <x v="21"/>
    <s v="C.H. Acos"/>
    <x v="231"/>
    <s v="HI"/>
    <x v="1"/>
    <s v="FRANCIS Nº 2"/>
    <x v="1"/>
    <s v="Instalado"/>
    <n v="0"/>
    <s v="Distribuidora"/>
    <x v="0"/>
    <x v="1"/>
    <s v="NO COES"/>
    <x v="0"/>
    <s v="Privado"/>
    <s v="LIMA"/>
    <s v="LIMA"/>
    <s v="HUARAL"/>
    <s v="SAN MIGUEL DE ACOS"/>
    <n v="0"/>
    <s v="Agua"/>
    <n v="0"/>
    <n v="0"/>
    <n v="0"/>
    <x v="1"/>
    <m/>
    <n v="56.771000000000001"/>
    <n v="5.6771000000000002E-2"/>
    <m/>
    <n v="1.1666666666666667E-2"/>
    <n v="1.1666666666666667E-2"/>
    <n v="0.24099999999999999"/>
    <n v="9.9999999999766942E-4"/>
    <n v="43"/>
    <s v="BASE DE DATOS"/>
  </r>
  <r>
    <s v="19"/>
    <x v="11"/>
    <s v="ENEDIS"/>
    <s v="15004893"/>
    <s v="15004893"/>
    <s v="HI"/>
    <s v="FRANCIS 3"/>
    <s v="S"/>
    <n v="7.4999999999999997E-2"/>
    <n v="7.4999999999999997E-2"/>
    <n v="1.911"/>
    <n v="4.2389999999999999"/>
    <n v="6.15"/>
    <n v="0"/>
    <n v="606.29999999999995"/>
    <n v="0"/>
    <m/>
    <m/>
    <x v="1"/>
    <s v="ENEDIS15004893FRANCIS 3HI"/>
    <s v="ENEL Distribución Perú S.A.A."/>
    <s v="ENEL DISTRIBUCION"/>
    <x v="21"/>
    <s v="C.H. Ravira-Pacaraos"/>
    <x v="232"/>
    <s v="HI"/>
    <x v="1"/>
    <s v="FRANCIS 3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6.15"/>
    <n v="6.1500000000000001E-3"/>
    <m/>
    <n v="6.2499999999999995E-3"/>
    <n v="6.2499999999999995E-3"/>
    <n v="0.115"/>
    <n v="0"/>
    <n v="43"/>
    <s v="BASE DE DATOS"/>
  </r>
  <r>
    <s v="19"/>
    <x v="11"/>
    <s v="ENEDIS"/>
    <s v="15004893"/>
    <s v="15004893"/>
    <s v="HI"/>
    <s v="FRANCIS 4"/>
    <s v="S"/>
    <n v="7.4999999999999997E-2"/>
    <n v="7.4999999999999997E-2"/>
    <n v="2.0419999999999998"/>
    <n v="4.8959999999999999"/>
    <n v="6.9379999999999997"/>
    <n v="0"/>
    <n v="668.3"/>
    <n v="0"/>
    <m/>
    <m/>
    <x v="1"/>
    <s v="ENEDIS15004893FRANCIS 4HI"/>
    <s v="ENEL Distribución Perú S.A.A."/>
    <s v="ENEL DISTRIBUCION"/>
    <x v="21"/>
    <s v="C.H. Ravira-Pacaraos"/>
    <x v="232"/>
    <s v="HI"/>
    <x v="1"/>
    <s v="FRANCIS 4"/>
    <x v="1"/>
    <s v="Instalado"/>
    <n v="0"/>
    <s v="Distribuidora"/>
    <x v="0"/>
    <x v="1"/>
    <s v="NO COES"/>
    <x v="0"/>
    <s v="Privado"/>
    <s v="LIMA"/>
    <s v="LIMA"/>
    <s v="HUARAL"/>
    <s v="PACARAOS"/>
    <n v="0"/>
    <s v="Agua"/>
    <n v="0"/>
    <n v="0"/>
    <n v="0"/>
    <x v="1"/>
    <m/>
    <n v="6.9379999999999997"/>
    <n v="6.9379999999999997E-3"/>
    <m/>
    <n v="6.2499999999999995E-3"/>
    <n v="6.2499999999999995E-3"/>
    <n v="0.115"/>
    <n v="0"/>
    <n v="43"/>
    <s v="BASE DE DATOS"/>
  </r>
  <r>
    <s v="19"/>
    <x v="11"/>
    <s v="ENEDIS"/>
    <s v="51000495"/>
    <s v="51000495"/>
    <s v="HI"/>
    <s v="Turgo N║ 1"/>
    <s v="S"/>
    <n v="0.25"/>
    <n v="0.25"/>
    <n v="18.292000000000002"/>
    <n v="45.69"/>
    <n v="63.981999999999999"/>
    <n v="0"/>
    <n v="744"/>
    <n v="0"/>
    <m/>
    <m/>
    <x v="1"/>
    <s v="ENEDIS51000495Turgo N║ 1HI"/>
    <s v="ENEL Distribución Perú S.A.A."/>
    <s v="ENEL DISTRIBUCION"/>
    <x v="21"/>
    <s v="C. H. NAVA"/>
    <x v="233"/>
    <s v="HI"/>
    <x v="1"/>
    <s v="Turgo Nº 1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63.981999999999999"/>
    <n v="6.3981999999999997E-2"/>
    <m/>
    <n v="2.0833333333333332E-2"/>
    <n v="2.0833333333333332E-2"/>
    <n v="0.33700000000000002"/>
    <n v="0"/>
    <n v="43"/>
    <s v="BASE DE DATOS"/>
  </r>
  <r>
    <s v="19"/>
    <x v="11"/>
    <s v="ENEDIS"/>
    <s v="51000495"/>
    <s v="51000495"/>
    <s v="HI"/>
    <s v="Turgo N║ 2"/>
    <s v="S"/>
    <n v="0.27700000000000002"/>
    <n v="0.25"/>
    <n v="3.4"/>
    <n v="9.0950000000000006"/>
    <n v="12.496"/>
    <n v="0"/>
    <n v="744"/>
    <n v="0"/>
    <m/>
    <m/>
    <x v="1"/>
    <s v="ENEDIS51000495Turgo N║ 2HI"/>
    <s v="ENEL Distribución Perú S.A.A."/>
    <s v="ENEL DISTRIBUCION"/>
    <x v="21"/>
    <s v="C. H. NAVA"/>
    <x v="233"/>
    <s v="HI"/>
    <x v="1"/>
    <s v="Turgo Nº 2"/>
    <x v="1"/>
    <s v="Instalado"/>
    <n v="0"/>
    <s v="Distribuidora"/>
    <x v="0"/>
    <x v="1"/>
    <s v="NO COES"/>
    <x v="0"/>
    <s v="Privado"/>
    <s v="LIMA"/>
    <s v="LIMA"/>
    <s v="OYON"/>
    <s v="PACHANGARA"/>
    <n v="0"/>
    <s v="Agua"/>
    <n v="0"/>
    <n v="0"/>
    <n v="0"/>
    <x v="1"/>
    <m/>
    <n v="12.496"/>
    <n v="1.2496E-2"/>
    <m/>
    <n v="2.3083333333333334E-2"/>
    <n v="2.0833333333333332E-2"/>
    <n v="0.33700000000000002"/>
    <n v="-9.9999999999944578E-4"/>
    <n v="43"/>
    <s v="BASE DE DATOS"/>
  </r>
  <r>
    <s v="19"/>
    <x v="11"/>
    <s v="ENEDIS"/>
    <s v="15004393"/>
    <s v="15004393"/>
    <s v="HI"/>
    <s v="PELTON N║ 1"/>
    <s v="S"/>
    <n v="0.5"/>
    <n v="0.45"/>
    <n v="25.881"/>
    <n v="83.201999999999998"/>
    <n v="109.083"/>
    <n v="0"/>
    <n v="744"/>
    <n v="0"/>
    <m/>
    <m/>
    <x v="1"/>
    <s v="ENEDIS15004393PELTON N║ 1HI"/>
    <s v="ENEL Distribución Perú S.A.A."/>
    <s v="ENEL DISTRIBUCION"/>
    <x v="21"/>
    <s v="C.H. Canta"/>
    <x v="234"/>
    <s v="HI"/>
    <x v="1"/>
    <s v="PELTON Nº 1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09.083"/>
    <n v="0.109083"/>
    <m/>
    <n v="4.1666666666666664E-2"/>
    <n v="3.7499999999999999E-2"/>
    <n v="0.78200000000000003"/>
    <n v="0"/>
    <n v="43"/>
    <s v="BASE DE DATOS"/>
  </r>
  <r>
    <s v="19"/>
    <x v="11"/>
    <s v="ENEDIS"/>
    <s v="15004393"/>
    <s v="15004393"/>
    <s v="HI"/>
    <s v="PELTON N║ 2"/>
    <s v="S"/>
    <n v="0.5"/>
    <n v="0.45"/>
    <n v="10.01"/>
    <n v="0.13200000000000001"/>
    <n v="10.141"/>
    <n v="0"/>
    <n v="166.3"/>
    <n v="0"/>
    <m/>
    <m/>
    <x v="1"/>
    <s v="ENEDIS15004393PELTON N║ 2HI"/>
    <s v="ENEL Distribución Perú S.A.A."/>
    <s v="ENEL DISTRIBUCION"/>
    <x v="21"/>
    <s v="C.H. Canta"/>
    <x v="234"/>
    <s v="HI"/>
    <x v="1"/>
    <s v="PELTON Nº 2"/>
    <x v="1"/>
    <s v="Instalado"/>
    <n v="0"/>
    <s v="Distribuidora"/>
    <x v="0"/>
    <x v="1"/>
    <s v="NO COES"/>
    <x v="0"/>
    <s v="Privado"/>
    <s v="LIMA"/>
    <s v="LIMA"/>
    <s v="CANTA"/>
    <s v="CANTA"/>
    <n v="0"/>
    <s v="Agua"/>
    <n v="0"/>
    <n v="0"/>
    <n v="0"/>
    <x v="1"/>
    <m/>
    <n v="10.141"/>
    <n v="1.0141000000000001E-2"/>
    <m/>
    <n v="4.1666666666666664E-2"/>
    <n v="3.7499999999999999E-2"/>
    <n v="0.78200000000000003"/>
    <n v="9.9999999999944578E-4"/>
    <n v="43"/>
    <s v="BASE DE DATOS"/>
  </r>
  <r>
    <s v="19"/>
    <x v="11"/>
    <s v="ENEDIS"/>
    <s v="15004593"/>
    <s v="15004593"/>
    <s v="HI"/>
    <s v="FRANCIS N ║ 6"/>
    <s v="S"/>
    <n v="0.11"/>
    <n v="9.9000000000000005E-2"/>
    <n v="5.25"/>
    <n v="15.379"/>
    <n v="20.629000000000001"/>
    <n v="0"/>
    <n v="744"/>
    <n v="0"/>
    <m/>
    <m/>
    <x v="1"/>
    <s v="ENEDIS15004593FRANCIS N ║ 6HI"/>
    <s v="ENEL Distribución Perú S.A.A."/>
    <s v="ENEL DISTRIBUCION"/>
    <x v="21"/>
    <s v="C.H. Yaso"/>
    <x v="235"/>
    <s v="HI"/>
    <x v="1"/>
    <s v="FRANCIS Nº 6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20.629000000000001"/>
    <n v="2.0629000000000002E-2"/>
    <m/>
    <n v="9.1666666666666667E-3"/>
    <n v="8.2500000000000004E-3"/>
    <n v="7.6999999999999999E-2"/>
    <n v="-3.5527136788005009E-15"/>
    <n v="43"/>
    <s v="BASE DE DATOS"/>
  </r>
  <r>
    <s v="19"/>
    <x v="11"/>
    <s v="ENEDIS"/>
    <s v="15004593"/>
    <s v="15004593"/>
    <s v="HI"/>
    <s v="KUBOTTA N║ 4"/>
    <s v="S"/>
    <n v="0.08"/>
    <n v="7.1999999999999995E-2"/>
    <n v="3.5000000000000003E-2"/>
    <n v="0.33900000000000002"/>
    <n v="0.374"/>
    <n v="0"/>
    <n v="49.15"/>
    <n v="0"/>
    <m/>
    <m/>
    <x v="1"/>
    <s v="ENEDIS15004593KUBOTTA N║ 4HI"/>
    <s v="ENEL Distribución Perú S.A.A."/>
    <s v="ENEL DISTRIBUCION"/>
    <x v="21"/>
    <s v="C.H. Yaso"/>
    <x v="235"/>
    <s v="HI"/>
    <x v="1"/>
    <s v="KUBOTTA Nº 4"/>
    <x v="1"/>
    <s v="Instalado"/>
    <n v="0"/>
    <s v="Distribuidora"/>
    <x v="0"/>
    <x v="1"/>
    <s v="NO COES"/>
    <x v="0"/>
    <s v="Privado"/>
    <s v="LIMA"/>
    <s v="LIMA"/>
    <s v="CANTA"/>
    <s v="SANTA ROSA DE QUIVES"/>
    <n v="0"/>
    <s v="Agua"/>
    <n v="0"/>
    <n v="0"/>
    <n v="0"/>
    <x v="1"/>
    <m/>
    <n v="0.374"/>
    <n v="3.7399999999999998E-4"/>
    <m/>
    <n v="6.6666666666666671E-3"/>
    <n v="5.9999999999999993E-3"/>
    <n v="7.6999999999999999E-2"/>
    <n v="0"/>
    <n v="43"/>
    <s v="BASE DE DATOS"/>
  </r>
  <r>
    <s v="19"/>
    <x v="11"/>
    <s v="EGEMSA"/>
    <s v="11005993"/>
    <s v="11005993"/>
    <s v="HI"/>
    <s v="GRUPO Nº1"/>
    <s v="S"/>
    <n v="30.15"/>
    <n v="29.295999999999999"/>
    <n v="4022.5279999999998"/>
    <n v="15107.802"/>
    <n v="19130.330000000002"/>
    <n v="4.88"/>
    <n v="739.12"/>
    <n v="0"/>
    <m/>
    <m/>
    <x v="1"/>
    <s v="EGEMSA11005993GRUPO Nº1HI"/>
    <s v="Emp. de Generaci¢n El‚ctrica Machu Picchu S. A."/>
    <s v="EGEMSA"/>
    <x v="11"/>
    <s v="C. H. Machupicchu"/>
    <x v="193"/>
    <s v="HI"/>
    <x v="1"/>
    <s v="GRUPO Nº1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9130.330000000002"/>
    <n v="19.130330000000001"/>
    <m/>
    <n v="2.5124999999999997"/>
    <n v="2.4413333333333331"/>
    <n v="183.92"/>
    <n v="-3.637978807091713E-12"/>
    <n v="34"/>
    <s v="BASE DE DATOS"/>
  </r>
  <r>
    <s v="19"/>
    <x v="11"/>
    <s v="EGEMSA"/>
    <s v="11005993"/>
    <s v="11005993"/>
    <s v="HI"/>
    <s v="GRUPO Nº2"/>
    <s v="S"/>
    <n v="30.15"/>
    <n v="29.95"/>
    <n v="3463.0619999999999"/>
    <n v="13184.089"/>
    <n v="16647.151000000002"/>
    <n v="4.83"/>
    <n v="739.17"/>
    <n v="0"/>
    <m/>
    <m/>
    <x v="1"/>
    <s v="EGEMSA11005993GRUPO Nº2HI"/>
    <s v="Emp. de Generaci¢n El‚ctrica Machu Picchu S. A."/>
    <s v="EGEMSA"/>
    <x v="11"/>
    <s v="C. H. Machupicchu"/>
    <x v="193"/>
    <s v="HI"/>
    <x v="1"/>
    <s v="GRUPO Nº2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6647.151000000002"/>
    <n v="16.647151000000001"/>
    <m/>
    <n v="2.5124999999999997"/>
    <n v="2.4958333333333331"/>
    <n v="183.92"/>
    <n v="-3.637978807091713E-12"/>
    <n v="34"/>
    <s v="BASE DE DATOS"/>
  </r>
  <r>
    <s v="19"/>
    <x v="11"/>
    <s v="EGEMSA"/>
    <s v="11005993"/>
    <s v="11005993"/>
    <s v="HI"/>
    <s v="GRUPO Nº3"/>
    <s v="S"/>
    <n v="30.15"/>
    <n v="29.553999999999998"/>
    <n v="3635.4369999999999"/>
    <n v="13696.814"/>
    <n v="17332.251"/>
    <n v="5.36"/>
    <n v="737.85"/>
    <n v="0.79"/>
    <m/>
    <m/>
    <x v="1"/>
    <s v="EGEMSA11005993GRUPO Nº3HI"/>
    <s v="Emp. de Generaci¢n El‚ctrica Machu Picchu S. A."/>
    <s v="EGEMSA"/>
    <x v="11"/>
    <s v="C. H. Machupicchu"/>
    <x v="193"/>
    <s v="HI"/>
    <x v="1"/>
    <s v="GRUPO Nº3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17332.251"/>
    <n v="17.332250999999999"/>
    <m/>
    <n v="2.5124999999999997"/>
    <n v="2.4628333333333332"/>
    <n v="183.92"/>
    <n v="0"/>
    <n v="34"/>
    <s v="BASE DE DATOS"/>
  </r>
  <r>
    <s v="19"/>
    <x v="11"/>
    <s v="EGEMSA"/>
    <s v="11005993"/>
    <s v="11005993"/>
    <s v="HI"/>
    <s v="GRUPO N°4"/>
    <s v="S"/>
    <n v="102"/>
    <n v="99.86"/>
    <n v="14444.77"/>
    <n v="54142.031000000003"/>
    <n v="68586.801000000007"/>
    <n v="6.07"/>
    <n v="733.93"/>
    <n v="3.99"/>
    <m/>
    <m/>
    <x v="1"/>
    <s v="EGEMSA11005993GRUPO N°4HI"/>
    <s v="Emp. de Generaci¢n El‚ctrica Machu Picchu S. A."/>
    <s v="EGEMSA"/>
    <x v="11"/>
    <s v="C. H. Machupicchu"/>
    <x v="193"/>
    <s v="HI"/>
    <x v="1"/>
    <s v="GRUPO N°4"/>
    <x v="1"/>
    <s v="Instalado"/>
    <s v="Operativo"/>
    <s v="Generadora"/>
    <x v="0"/>
    <x v="0"/>
    <s v="COES"/>
    <x v="0"/>
    <s v="Estatal"/>
    <s v="CUSCO"/>
    <s v="CUSCO"/>
    <s v="URUBAMBA"/>
    <s v="MACHUPICCHU"/>
    <n v="0"/>
    <s v="Agua"/>
    <n v="0"/>
    <n v="0"/>
    <n v="0"/>
    <x v="1"/>
    <m/>
    <n v="68586.801000000007"/>
    <n v="68.586801000000008"/>
    <m/>
    <n v="8.5"/>
    <n v="8.3216666666666672"/>
    <n v="183.92"/>
    <n v="0"/>
    <n v="34"/>
    <s v="BASE DE DATOS"/>
  </r>
  <r>
    <s v="19"/>
    <x v="11"/>
    <s v="EGHUAL"/>
    <s v="11177909"/>
    <s v="11177909"/>
    <s v="HI"/>
    <s v="G1"/>
    <s v="S"/>
    <n v="235.31"/>
    <n v="235.31"/>
    <n v="28130.498"/>
    <n v="118548.496"/>
    <n v="146678.99400000001"/>
    <n v="15.75"/>
    <n v="660.32"/>
    <n v="0"/>
    <m/>
    <m/>
    <x v="1"/>
    <s v="EGHUAL11177909G1HI"/>
    <s v="Empresa de Generación Huallaga S.A."/>
    <s v="EGEHUALLAGA"/>
    <x v="46"/>
    <s v="C. H. Chaglla"/>
    <x v="191"/>
    <s v="HI"/>
    <x v="1"/>
    <s v="G1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46678.99400000001"/>
    <n v="146.67899400000002"/>
    <m/>
    <n v="18.75"/>
    <n v="19.609166666666667"/>
    <n v="476.74"/>
    <n v="0"/>
    <n v="38"/>
    <s v="BASE DE DATOS"/>
  </r>
  <r>
    <s v="19"/>
    <x v="11"/>
    <s v="EGHUAL"/>
    <s v="11177909"/>
    <s v="11177909"/>
    <s v="HI"/>
    <s v="G2"/>
    <s v="S"/>
    <n v="235.04"/>
    <n v="235.04"/>
    <n v="28084.95"/>
    <n v="122778.79399999999"/>
    <n v="150863.74400000001"/>
    <n v="4.3"/>
    <n v="680.63"/>
    <n v="0"/>
    <m/>
    <m/>
    <x v="1"/>
    <s v="EGHUAL11177909G2HI"/>
    <s v="Empresa de Generación Huallaga S.A."/>
    <s v="EGEHUALLAGA"/>
    <x v="46"/>
    <s v="C. H. Chaglla"/>
    <x v="191"/>
    <s v="HI"/>
    <x v="1"/>
    <s v="G2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150863.74400000001"/>
    <n v="150.863744"/>
    <m/>
    <n v="18.75"/>
    <n v="19.586666666666666"/>
    <n v="476.74"/>
    <n v="0"/>
    <n v="38"/>
    <s v="BASE DE DATOS"/>
  </r>
  <r>
    <s v="19"/>
    <x v="11"/>
    <s v="EGHUAL"/>
    <s v="11177909"/>
    <s v="11177909"/>
    <s v="HI"/>
    <s v="G3"/>
    <s v="S"/>
    <n v="6.39"/>
    <n v="6.39"/>
    <n v="625.06500000000005"/>
    <n v="3081.68"/>
    <n v="3706.7449999999999"/>
    <n v="133.63"/>
    <n v="562.98"/>
    <n v="0"/>
    <m/>
    <m/>
    <x v="1"/>
    <s v="EGHUAL11177909G3HI"/>
    <s v="Empresa de Generación Huallaga S.A."/>
    <s v="EGEHUALLAGA"/>
    <x v="46"/>
    <s v="C. H. Chaglla"/>
    <x v="191"/>
    <s v="HI"/>
    <x v="1"/>
    <s v="G3"/>
    <x v="1"/>
    <s v="Instalado"/>
    <s v="Operativo"/>
    <s v="Generadora"/>
    <x v="0"/>
    <x v="0"/>
    <s v="COES"/>
    <x v="0"/>
    <s v="Privado"/>
    <s v="HUANUCO"/>
    <s v="HUANUCO"/>
    <s v="HUANUCO - PACHITEA"/>
    <s v="CHINCHAO - CHAGLLA"/>
    <n v="0"/>
    <s v="Agua"/>
    <n v="0"/>
    <n v="0"/>
    <n v="0"/>
    <x v="1"/>
    <m/>
    <n v="3706.7449999999999"/>
    <n v="3.7067449999999997"/>
    <m/>
    <n v="0.5"/>
    <n v="0.53249999999999997"/>
    <n v="476.74"/>
    <n v="0"/>
    <n v="38"/>
    <s v="BASE DE DATOS"/>
  </r>
  <r>
    <s v="19"/>
    <x v="11"/>
    <s v="ORAENP"/>
    <s v="11014393"/>
    <s v="11014393"/>
    <s v="HI"/>
    <s v="1"/>
    <s v="S"/>
    <n v="44.219000000000001"/>
    <n v="44.219000000000001"/>
    <n v="4702.6970000000001"/>
    <n v="23144.710999999999"/>
    <n v="27847.407999999999"/>
    <n v="83.68"/>
    <n v="660.32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7847.407999999999"/>
    <n v="27.847407999999998"/>
    <m/>
    <n v="3.42475"/>
    <n v="3.6849166666666666"/>
    <n v="265.565"/>
    <n v="0"/>
    <n v="66"/>
    <s v="BASE DE DATOS"/>
  </r>
  <r>
    <s v="19"/>
    <x v="11"/>
    <s v="ORAENP"/>
    <s v="11014393"/>
    <s v="11014393"/>
    <s v="HI"/>
    <s v="2"/>
    <s v="S"/>
    <n v="44.552999999999997"/>
    <n v="44.552999999999997"/>
    <n v="4195.2929999999997"/>
    <n v="21427.677"/>
    <n v="25622.97"/>
    <n v="73.650000000000006"/>
    <n v="670.35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622.97"/>
    <n v="25.622970000000002"/>
    <m/>
    <n v="3.42475"/>
    <n v="3.7127499999999998"/>
    <n v="265.565"/>
    <n v="0"/>
    <n v="66"/>
    <s v="BASE DE DATOS"/>
  </r>
  <r>
    <s v="19"/>
    <x v="11"/>
    <s v="ORAENP"/>
    <s v="11014393"/>
    <s v="11014393"/>
    <s v="HI"/>
    <s v="3"/>
    <s v="S"/>
    <n v="43.765000000000001"/>
    <n v="43.765000000000001"/>
    <n v="5030.3220000000001"/>
    <n v="24446.795999999998"/>
    <n v="29477.117999999999"/>
    <n v="32.299999999999997"/>
    <n v="711.7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9477.117999999999"/>
    <n v="29.477117999999997"/>
    <m/>
    <n v="3.42475"/>
    <n v="3.6470833333333332"/>
    <n v="265.565"/>
    <n v="0"/>
    <n v="66"/>
    <s v="BASE DE DATOS"/>
  </r>
  <r>
    <s v="19"/>
    <x v="11"/>
    <s v="ORAENP"/>
    <s v="11014393"/>
    <s v="11014393"/>
    <s v="HI"/>
    <s v="4"/>
    <s v="S"/>
    <n v="44.12"/>
    <n v="44.12"/>
    <n v="4380.9790000000003"/>
    <n v="20708.931"/>
    <n v="25089.91"/>
    <n v="120.03"/>
    <n v="623.97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089.91"/>
    <n v="25.08991"/>
    <m/>
    <n v="3.42475"/>
    <n v="3.6766666666666663"/>
    <n v="265.565"/>
    <n v="0"/>
    <n v="66"/>
    <s v="BASE DE DATOS"/>
  </r>
  <r>
    <s v="19"/>
    <x v="11"/>
    <s v="ORAENP"/>
    <s v="11014393"/>
    <s v="11014393"/>
    <s v="HI"/>
    <s v="5"/>
    <s v="S"/>
    <n v="44.686999999999998"/>
    <n v="44.686999999999998"/>
    <n v="5279.18"/>
    <n v="25071.594000000001"/>
    <n v="30350.774000000001"/>
    <n v="16.72"/>
    <n v="727.28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0350.774000000001"/>
    <n v="30.350774000000001"/>
    <m/>
    <n v="3.42475"/>
    <n v="3.7239166666666663"/>
    <n v="265.565"/>
    <n v="0"/>
    <n v="66"/>
    <s v="BASE DE DATOS"/>
  </r>
  <r>
    <s v="19"/>
    <x v="11"/>
    <s v="ORAENP"/>
    <s v="11014393"/>
    <s v="11014393"/>
    <s v="HI"/>
    <s v="6"/>
    <s v="S"/>
    <n v="44.220999999999997"/>
    <n v="44.220999999999997"/>
    <n v="5281.527"/>
    <n v="24652.614000000001"/>
    <n v="29934.141"/>
    <n v="32.47"/>
    <n v="711.53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9934.141"/>
    <n v="29.934141"/>
    <m/>
    <n v="3.42475"/>
    <n v="3.685083333333333"/>
    <n v="265.565"/>
    <n v="3.637978807091713E-12"/>
    <n v="66"/>
    <s v="BASE DE DATOS"/>
  </r>
  <r>
    <s v="19"/>
    <x v="11"/>
    <s v="ORAENP"/>
    <s v="11014593"/>
    <s v="11014593"/>
    <s v="HI"/>
    <s v="1"/>
    <s v="S"/>
    <n v="31.593"/>
    <n v="31.593"/>
    <n v="3803.5360000000001"/>
    <n v="18687.949000000001"/>
    <n v="22491.485000000001"/>
    <n v="2.13"/>
    <n v="741.87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491.485000000001"/>
    <n v="22.491485000000001"/>
    <m/>
    <n v="2.5009166666666665"/>
    <n v="2.6327500000000001"/>
    <n v="265.565"/>
    <n v="0"/>
    <n v="66"/>
    <s v="BASE DE DATOS"/>
  </r>
  <r>
    <s v="19"/>
    <x v="11"/>
    <s v="ORAENP"/>
    <s v="11014593"/>
    <s v="11014593"/>
    <s v="HI"/>
    <s v="2"/>
    <s v="S"/>
    <n v="31.472000000000001"/>
    <n v="31.472000000000001"/>
    <n v="3824.703"/>
    <n v="18812.697"/>
    <n v="22637.4"/>
    <n v="1.48"/>
    <n v="742.52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637.4"/>
    <n v="22.637400000000003"/>
    <m/>
    <n v="2.5009166666666665"/>
    <n v="2.6226666666666669"/>
    <n v="265.565"/>
    <n v="0"/>
    <n v="66"/>
    <s v="BASE DE DATOS"/>
  </r>
  <r>
    <s v="19"/>
    <x v="11"/>
    <s v="ORAENP"/>
    <s v="11014593"/>
    <s v="11014593"/>
    <s v="HI"/>
    <s v="3"/>
    <s v="S"/>
    <n v="31.466999999999999"/>
    <n v="31.466999999999999"/>
    <n v="3201.1109999999999"/>
    <n v="15465.338"/>
    <n v="18666.449000000001"/>
    <n v="103.42"/>
    <n v="640.58000000000004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8666.449000000001"/>
    <n v="18.666449"/>
    <m/>
    <n v="2.5009166666666665"/>
    <n v="2.6222499999999997"/>
    <n v="265.565"/>
    <n v="0"/>
    <n v="66"/>
    <s v="BASE DE DATOS"/>
  </r>
  <r>
    <s v="19"/>
    <x v="11"/>
    <s v="ORAENP"/>
    <s v="11014593"/>
    <s v="11014593"/>
    <s v="HI"/>
    <s v="4"/>
    <s v="S"/>
    <n v="9.9830000000000005"/>
    <n v="9.9830000000000005"/>
    <n v="1190.5530000000001"/>
    <n v="5911.1310000000003"/>
    <n v="7101.6840000000002"/>
    <n v="28.32"/>
    <n v="715.68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7101.6840000000002"/>
    <n v="7.1016840000000006"/>
    <m/>
    <n v="0.80799999999999994"/>
    <n v="0.83191666666666675"/>
    <n v="265.565"/>
    <n v="0"/>
    <n v="66"/>
    <s v="BASE DE DATOS"/>
  </r>
  <r>
    <s v="19"/>
    <x v="11"/>
    <s v="ORAENP"/>
    <s v="18166008"/>
    <s v="18166008"/>
    <s v="HI"/>
    <s v="1"/>
    <s v="S"/>
    <n v="5.7110000000000003"/>
    <n v="5.7110000000000003"/>
    <n v="614.322"/>
    <n v="2964.1129999999998"/>
    <n v="3578.4349999999999"/>
    <n v="68.73"/>
    <n v="675.27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578.4349999999999"/>
    <n v="3.5784349999999998"/>
    <m/>
    <n v="0.4291666666666667"/>
    <n v="0.47591666666666671"/>
    <n v="5.7110000000000003"/>
    <n v="0"/>
    <n v="66"/>
    <s v="BASE DE DATOS"/>
  </r>
  <r>
    <s v="19"/>
    <x v="11"/>
    <s v="SINERS"/>
    <s v="11048994"/>
    <s v="11048994"/>
    <s v="HI"/>
    <s v="G-1"/>
    <s v="S"/>
    <n v="6.3"/>
    <n v="6.3"/>
    <n v="241"/>
    <n v="1093"/>
    <n v="1334"/>
    <n v="0"/>
    <n v="376.33"/>
    <n v="367.67"/>
    <m/>
    <m/>
    <x v="1"/>
    <s v="SINERS11048994G-1HI"/>
    <s v="Sindicato Energ‚tico S.A."/>
    <s v="SINERSA"/>
    <x v="37"/>
    <s v="C.H.CURUMUY"/>
    <x v="153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1334"/>
    <n v="1.3340000000000001"/>
    <m/>
    <n v="0.52500000000000002"/>
    <n v="0.52500000000000002"/>
    <n v="6.218"/>
    <n v="0"/>
    <n v="76"/>
    <s v="BASE DE DATOS"/>
  </r>
  <r>
    <s v="19"/>
    <x v="11"/>
    <s v="SINERS"/>
    <s v="11048994"/>
    <s v="11048994"/>
    <s v="HI"/>
    <s v="G-2"/>
    <s v="S"/>
    <n v="6.3"/>
    <n v="6.3"/>
    <n v="137"/>
    <n v="533"/>
    <n v="670"/>
    <n v="0"/>
    <n v="202.1"/>
    <n v="541.9"/>
    <m/>
    <m/>
    <x v="1"/>
    <s v="SINERS11048994G-2HI"/>
    <s v="Sindicato Energ‚tico S.A."/>
    <s v="SINERSA"/>
    <x v="37"/>
    <s v="C.H.CURUMUY"/>
    <x v="153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PIURA"/>
    <n v="0"/>
    <s v="Agua"/>
    <n v="0"/>
    <n v="0"/>
    <n v="0"/>
    <x v="1"/>
    <m/>
    <n v="670"/>
    <n v="0.67"/>
    <m/>
    <n v="0.52500000000000002"/>
    <n v="0.52500000000000002"/>
    <n v="6.218"/>
    <n v="0"/>
    <n v="76"/>
    <s v="BASE DE DATOS"/>
  </r>
  <r>
    <s v="19"/>
    <x v="11"/>
    <s v="SINERS"/>
    <s v="11048995"/>
    <s v="11048995"/>
    <s v="HI"/>
    <s v="G-1"/>
    <s v="S"/>
    <n v="8.1999999999999993"/>
    <n v="7.8"/>
    <n v="420.1"/>
    <n v="2072.5300000000002"/>
    <n v="2492.63"/>
    <n v="0"/>
    <n v="532.52"/>
    <n v="211.48"/>
    <m/>
    <m/>
    <x v="1"/>
    <s v="SINERS11048995G-1HI"/>
    <s v="Sindicato Energ‚tico S.A."/>
    <s v="SINERSA"/>
    <x v="37"/>
    <s v="C.H. POECHOS I"/>
    <x v="154"/>
    <s v="HI"/>
    <x v="1"/>
    <s v="G-1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2492.63"/>
    <n v="2.4926300000000001"/>
    <m/>
    <n v="0.68333333333333324"/>
    <n v="0.65"/>
    <n v="7.5069999999999997"/>
    <n v="0"/>
    <n v="76"/>
    <s v="BASE DE DATOS"/>
  </r>
  <r>
    <s v="19"/>
    <x v="11"/>
    <s v="SINERS"/>
    <s v="11048995"/>
    <s v="11048995"/>
    <s v="HI"/>
    <s v="G-2"/>
    <s v="S"/>
    <n v="8.1999999999999993"/>
    <n v="7.8"/>
    <n v="220.1"/>
    <n v="1594.49"/>
    <n v="1814.59"/>
    <n v="0"/>
    <n v="205.58"/>
    <n v="538.41999999999996"/>
    <m/>
    <m/>
    <x v="1"/>
    <s v="SINERS11048995G-2HI"/>
    <s v="Sindicato Energ‚tico S.A."/>
    <s v="SINERSA"/>
    <x v="37"/>
    <s v="C.H. POECHOS I"/>
    <x v="154"/>
    <s v="HI"/>
    <x v="1"/>
    <s v="G-2"/>
    <x v="1"/>
    <s v="Instalado"/>
    <s v="Operativo"/>
    <s v="Generadora"/>
    <x v="0"/>
    <x v="0"/>
    <s v="NO COES"/>
    <x v="0"/>
    <s v="Privado"/>
    <s v="PIURA"/>
    <s v="PIURA"/>
    <s v="PIURA"/>
    <s v="QUEROCOTILLO"/>
    <n v="0"/>
    <s v="Agua"/>
    <n v="0"/>
    <s v="RER"/>
    <s v="-"/>
    <x v="1"/>
    <m/>
    <n v="1814.59"/>
    <n v="1.8145899999999999"/>
    <m/>
    <n v="0.68333333333333324"/>
    <n v="0.65"/>
    <n v="7.5069999999999997"/>
    <n v="0"/>
    <n v="76"/>
    <s v="BASE DE DATOS"/>
  </r>
  <r>
    <s v="19"/>
    <x v="11"/>
    <s v="SINERS"/>
    <s v="11048996"/>
    <s v="11048996"/>
    <s v="HI"/>
    <s v="G-1"/>
    <s v="S"/>
    <n v="5.0999999999999996"/>
    <n v="5"/>
    <n v="217"/>
    <n v="1042"/>
    <n v="1259"/>
    <n v="0"/>
    <n v="548.85"/>
    <n v="195.15"/>
    <m/>
    <m/>
    <x v="1"/>
    <s v="SINERS11048996G-1HI"/>
    <s v="Sindicato Energ‚tico S.A."/>
    <s v="SINERSA"/>
    <x v="37"/>
    <s v="C.H. POECHOS II"/>
    <x v="155"/>
    <s v="HI"/>
    <x v="1"/>
    <s v="G-1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259"/>
    <n v="1.2589999999999999"/>
    <m/>
    <n v="0.42499999999999999"/>
    <n v="0.41666666666666669"/>
    <n v="8.6809999999999992"/>
    <n v="0"/>
    <n v="76"/>
    <s v="BASE DE DATOS"/>
  </r>
  <r>
    <s v="19"/>
    <x v="11"/>
    <s v="SINERS"/>
    <s v="11048996"/>
    <s v="11048996"/>
    <s v="HI"/>
    <s v="G-2"/>
    <s v="S"/>
    <n v="5.0999999999999996"/>
    <n v="5"/>
    <n v="227"/>
    <n v="1244.5"/>
    <n v="1471.5"/>
    <n v="3.03"/>
    <n v="558.33000000000004"/>
    <n v="182.63"/>
    <m/>
    <m/>
    <x v="1"/>
    <s v="SINERS11048996G-2HI"/>
    <s v="Sindicato Energ‚tico S.A."/>
    <s v="SINERSA"/>
    <x v="37"/>
    <s v="C.H. POECHOS II"/>
    <x v="155"/>
    <s v="HI"/>
    <x v="1"/>
    <s v="G-2"/>
    <x v="1"/>
    <s v="Instalado"/>
    <s v="Operativo"/>
    <s v="Generadora"/>
    <x v="0"/>
    <x v="0"/>
    <s v="COES"/>
    <x v="0"/>
    <s v="Privado"/>
    <s v="PIURA"/>
    <s v="PIURA"/>
    <s v="SULLANA"/>
    <s v="QUEROCOTILLO"/>
    <n v="0"/>
    <s v="Agua"/>
    <n v="0"/>
    <s v="RER"/>
    <s v="PRIMERA"/>
    <x v="1"/>
    <m/>
    <n v="1471.5"/>
    <n v="1.4715"/>
    <m/>
    <n v="0.42499999999999999"/>
    <n v="0.41666666666666669"/>
    <n v="8.6809999999999992"/>
    <n v="0"/>
    <n v="76"/>
    <s v="BASE DE DATOS"/>
  </r>
  <r>
    <s v="19"/>
    <x v="11"/>
    <s v="SINERS"/>
    <s v="11048997"/>
    <s v="11048997"/>
    <s v="HI"/>
    <s v="G-1"/>
    <s v="S"/>
    <n v="10"/>
    <n v="10"/>
    <n v="1173.807"/>
    <n v="5581.2830000000004"/>
    <n v="6755.09"/>
    <n v="0"/>
    <n v="706.63"/>
    <n v="37.369999999999997"/>
    <m/>
    <m/>
    <x v="1"/>
    <s v="SINERS11048997G-1HI"/>
    <s v="Sindicato Energ‚tico S.A."/>
    <s v="SINERSA"/>
    <x v="37"/>
    <s v="C.H.CHANCAY"/>
    <x v="156"/>
    <s v="HI"/>
    <x v="1"/>
    <s v="G-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755.09"/>
    <n v="6.75509"/>
    <m/>
    <n v="0.83333333333333337"/>
    <n v="0.83333333333333337"/>
    <n v="20.376000000000001"/>
    <n v="0"/>
    <n v="76"/>
    <s v="BASE DE DATOS"/>
  </r>
  <r>
    <s v="19"/>
    <x v="11"/>
    <s v="SINERS"/>
    <s v="11048997"/>
    <s v="11048997"/>
    <s v="HI"/>
    <s v="G-2"/>
    <s v="S"/>
    <n v="10"/>
    <n v="10"/>
    <n v="1139.278"/>
    <n v="5612.0150000000003"/>
    <n v="6751.2929999999997"/>
    <n v="0"/>
    <n v="706.59"/>
    <n v="37.409999999999997"/>
    <m/>
    <m/>
    <x v="1"/>
    <s v="SINERS11048997G-2HI"/>
    <s v="Sindicato Energ‚tico S.A."/>
    <s v="SINERSA"/>
    <x v="37"/>
    <s v="C.H.CHANCAY"/>
    <x v="156"/>
    <s v="HI"/>
    <x v="1"/>
    <s v="G-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PRIMERA"/>
    <x v="1"/>
    <m/>
    <n v="6751.2929999999997"/>
    <n v="6.7512929999999995"/>
    <m/>
    <n v="0.83333333333333337"/>
    <n v="0.83333333333333337"/>
    <n v="20.376000000000001"/>
    <n v="9.0949470177292824E-13"/>
    <n v="76"/>
    <s v="BASE DE DATOS"/>
  </r>
  <r>
    <s v="19"/>
    <x v="11"/>
    <s v="EGEANA"/>
    <s v="11275911"/>
    <s v="11275911"/>
    <s v="HI"/>
    <s v="G01"/>
    <s v="S"/>
    <n v="19.989999999999998"/>
    <n v="19.956"/>
    <n v="2508.8409999999999"/>
    <n v="11854.678"/>
    <n v="14363.519"/>
    <n v="0"/>
    <n v="724"/>
    <n v="0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4363.519"/>
    <n v="14.363519"/>
    <m/>
    <n v="1.6658333333333333"/>
    <n v="1.663"/>
    <n v="20.69"/>
    <n v="0"/>
    <n v="37"/>
    <s v="BASE DE DATOS"/>
  </r>
  <r>
    <s v="19"/>
    <x v="11"/>
    <s v="CELEPS"/>
    <s v="11091298"/>
    <s v="11091298"/>
    <s v="HI"/>
    <s v="PELTON 1"/>
    <s v="S"/>
    <n v="110"/>
    <n v="110"/>
    <n v="12633.088"/>
    <n v="55981.612999999998"/>
    <n v="68614.701000000001"/>
    <n v="0"/>
    <n v="720"/>
    <n v="0"/>
    <m/>
    <m/>
    <x v="1"/>
    <s v="CELEPS11091298PELTON 1HI"/>
    <s v="Compa¤ia El‚ctrica El Platanal S.A."/>
    <s v="CELEPSA"/>
    <x v="74"/>
    <s v="C.H. El Platanal"/>
    <x v="278"/>
    <s v="HI"/>
    <x v="1"/>
    <s v="PELTON 1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68614.701000000001"/>
    <n v="68.614700999999997"/>
    <m/>
    <n v="9.1666666666666661"/>
    <n v="9.1666666666666661"/>
    <n v="223.99700000000001"/>
    <n v="0"/>
    <n v="13"/>
    <s v="BASE DE DATOS"/>
  </r>
  <r>
    <s v="19"/>
    <x v="11"/>
    <s v="CELEPS"/>
    <s v="11091298"/>
    <s v="11091298"/>
    <s v="HI"/>
    <s v="PELTON 2"/>
    <s v="S"/>
    <n v="110"/>
    <n v="110"/>
    <n v="12349.266"/>
    <n v="57886.381999999998"/>
    <n v="70235.648000000001"/>
    <n v="0"/>
    <n v="720"/>
    <n v="0"/>
    <m/>
    <m/>
    <x v="1"/>
    <s v="CELEPS11091298PELTON 2HI"/>
    <s v="Compa¤ia El‚ctrica El Platanal S.A."/>
    <s v="CELEPSA"/>
    <x v="74"/>
    <s v="C.H. El Platanal"/>
    <x v="278"/>
    <s v="HI"/>
    <x v="1"/>
    <s v="PELTON 2"/>
    <x v="1"/>
    <s v="Instalado"/>
    <s v="Operativo"/>
    <s v="Generadora"/>
    <x v="0"/>
    <x v="0"/>
    <s v="COES"/>
    <x v="0"/>
    <s v="Privado"/>
    <s v="LIMA"/>
    <s v="LIMA"/>
    <s v="YAUYOS Y CAÑETE"/>
    <s v="AYAUCA, CATAHUASI, CHOCOS, TANTA, CARANIA y LARAOS"/>
    <n v="0"/>
    <s v="Agua"/>
    <n v="0"/>
    <n v="0"/>
    <n v="0"/>
    <x v="1"/>
    <m/>
    <n v="70235.648000000001"/>
    <n v="70.235647999999998"/>
    <m/>
    <n v="9.1666666666666661"/>
    <n v="9.1666666666666661"/>
    <n v="223.99700000000001"/>
    <n v="0"/>
    <n v="13"/>
    <s v="BASE DE DATOS"/>
  </r>
  <r>
    <s v="19"/>
    <x v="11"/>
    <s v="CELERV"/>
    <s v="11116301"/>
    <s v="11116301"/>
    <s v="HI"/>
    <s v="Francis 1"/>
    <s v="S"/>
    <n v="6.5609999999999999"/>
    <n v="6.4669999999999996"/>
    <n v="741.46699999999998"/>
    <n v="3500.5709999999999"/>
    <n v="4242.0379999999996"/>
    <n v="22.71"/>
    <n v="651.72"/>
    <n v="45.57"/>
    <m/>
    <m/>
    <x v="1"/>
    <s v="CELERV11116301Francis 1HI"/>
    <s v="Celepsa Renovables S.R.L."/>
    <s v="CELEPSA RENOVABLES"/>
    <x v="45"/>
    <s v="C. H. Hidromarañón"/>
    <x v="184"/>
    <s v="HI"/>
    <x v="1"/>
    <s v="FRANCIS 1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242.0379999999996"/>
    <n v="4.242038"/>
    <m/>
    <n v="0.54674999999999996"/>
    <n v="0.5389166666666666"/>
    <n v="19.606000000000002"/>
    <n v="0"/>
    <n v="8"/>
    <s v="BASE DE DATOS"/>
  </r>
  <r>
    <s v="19"/>
    <x v="11"/>
    <s v="CELERV"/>
    <s v="11116301"/>
    <s v="11116301"/>
    <s v="HI"/>
    <s v="Francis 2"/>
    <s v="S"/>
    <n v="6.5609999999999999"/>
    <n v="6.4669999999999996"/>
    <n v="740.37099999999998"/>
    <n v="3493.7660000000001"/>
    <n v="4234.1369999999997"/>
    <n v="23.02"/>
    <n v="649.49"/>
    <n v="47.49"/>
    <m/>
    <m/>
    <x v="1"/>
    <s v="CELERV11116301Francis 2HI"/>
    <s v="Celepsa Renovables S.R.L."/>
    <s v="CELEPSA RENOVABLES"/>
    <x v="45"/>
    <s v="C. H. Hidromarañón"/>
    <x v="184"/>
    <s v="HI"/>
    <x v="1"/>
    <s v="FRANCIS 2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234.1369999999997"/>
    <n v="4.2341369999999996"/>
    <m/>
    <n v="0.54674999999999996"/>
    <n v="0.5389166666666666"/>
    <n v="19.606000000000002"/>
    <n v="0"/>
    <n v="8"/>
    <s v="BASE DE DATOS"/>
  </r>
  <r>
    <s v="19"/>
    <x v="11"/>
    <s v="CELERV"/>
    <s v="11116301"/>
    <s v="11116301"/>
    <s v="HI"/>
    <s v="Francis 3"/>
    <s v="S"/>
    <n v="6.5609999999999999"/>
    <n v="6.4669999999999996"/>
    <n v="754.62699999999995"/>
    <n v="3531.9389999999999"/>
    <n v="4286.5659999999998"/>
    <n v="19.36"/>
    <n v="655.16"/>
    <n v="45.48"/>
    <m/>
    <m/>
    <x v="1"/>
    <s v="CELERV11116301Francis 3HI"/>
    <s v="Celepsa Renovables S.R.L."/>
    <s v="CELEPSA RENOVABLES"/>
    <x v="45"/>
    <s v="C. H. Hidromarañón"/>
    <x v="184"/>
    <s v="HI"/>
    <x v="1"/>
    <s v="FRANCIS 3"/>
    <x v="1"/>
    <s v="Instalado"/>
    <s v="Operativo"/>
    <s v="Generadora"/>
    <x v="0"/>
    <x v="0"/>
    <s v="COES"/>
    <x v="0"/>
    <s v="Privado"/>
    <s v="HUANUCO"/>
    <s v="HUANUCO"/>
    <s v="HUAMALIES"/>
    <s v="LLATA"/>
    <n v="0"/>
    <s v="Agua"/>
    <n v="0"/>
    <n v="0"/>
    <n v="0"/>
    <x v="1"/>
    <m/>
    <n v="4286.5659999999998"/>
    <n v="4.2865659999999997"/>
    <m/>
    <n v="0.54674999999999996"/>
    <n v="0.5389166666666666"/>
    <n v="19.606000000000002"/>
    <n v="0"/>
    <n v="8"/>
    <s v="BASE DE DATOS"/>
  </r>
  <r>
    <s v="19"/>
    <x v="11"/>
    <s v="ELP"/>
    <s v="11014093"/>
    <s v="11014093"/>
    <s v="HI"/>
    <s v="1"/>
    <s v="S"/>
    <n v="70.12"/>
    <n v="73.144999999999996"/>
    <n v="9224.1190000000006"/>
    <n v="44413.169000000002"/>
    <n v="53637.288"/>
    <n v="9.7799999999999994"/>
    <n v="734.03"/>
    <n v="0"/>
    <m/>
    <m/>
    <x v="1"/>
    <s v="ELP110140931HI"/>
    <s v="Electroper£ S. A."/>
    <s v="ELP"/>
    <x v="12"/>
    <s v="C. H. Restitución"/>
    <x v="194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3637.288"/>
    <n v="53.637287999999998"/>
    <m/>
    <n v="5.8433333333333337"/>
    <n v="6.095416666666666"/>
    <n v="217.4"/>
    <n v="0"/>
    <n v="28"/>
    <s v="BASE DE DATOS"/>
  </r>
  <r>
    <s v="19"/>
    <x v="11"/>
    <s v="ELP"/>
    <s v="11014093"/>
    <s v="11014093"/>
    <s v="HI"/>
    <s v="2"/>
    <s v="S"/>
    <n v="70.12"/>
    <n v="73.144999999999996"/>
    <n v="8661.0789999999997"/>
    <n v="41655.917999999998"/>
    <n v="50316.997000000003"/>
    <n v="11.27"/>
    <n v="732.5"/>
    <n v="0"/>
    <m/>
    <m/>
    <x v="1"/>
    <s v="ELP110140932HI"/>
    <s v="Electroper£ S. A."/>
    <s v="ELP"/>
    <x v="12"/>
    <s v="C. H. Restitución"/>
    <x v="194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0316.997000000003"/>
    <n v="50.316997000000001"/>
    <m/>
    <n v="5.8433333333333337"/>
    <n v="6.095416666666666"/>
    <n v="217.4"/>
    <n v="-7.2759576141834259E-12"/>
    <n v="28"/>
    <s v="BASE DE DATOS"/>
  </r>
  <r>
    <s v="19"/>
    <x v="11"/>
    <s v="ELP"/>
    <s v="11014093"/>
    <s v="11014093"/>
    <s v="HI"/>
    <s v="3"/>
    <s v="S"/>
    <n v="70.12"/>
    <n v="73.146000000000001"/>
    <n v="8534.0519999999997"/>
    <n v="41961.317999999999"/>
    <n v="50495.37"/>
    <n v="0"/>
    <n v="744"/>
    <n v="0"/>
    <m/>
    <m/>
    <x v="1"/>
    <s v="ELP110140933HI"/>
    <s v="Electroper£ S. A."/>
    <s v="ELP"/>
    <x v="12"/>
    <s v="C. H. Restitución"/>
    <x v="194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50495.37"/>
    <n v="50.495370000000001"/>
    <m/>
    <n v="5.8433333333333337"/>
    <n v="6.0955000000000004"/>
    <n v="217.4"/>
    <n v="-7.2759576141834259E-12"/>
    <n v="28"/>
    <s v="BASE DE DATOS"/>
  </r>
  <r>
    <s v="19"/>
    <x v="11"/>
    <s v="ELP"/>
    <s v="11014293"/>
    <s v="11014293"/>
    <s v="HI"/>
    <s v="1"/>
    <s v="S"/>
    <n v="114"/>
    <n v="96.959000000000003"/>
    <n v="12534.499"/>
    <n v="61237.540999999997"/>
    <n v="73772.039999999994"/>
    <n v="8.23"/>
    <n v="735.67"/>
    <n v="0"/>
    <m/>
    <m/>
    <x v="1"/>
    <s v="ELP110142931HI"/>
    <s v="Electroper£ S. A."/>
    <s v="ELP"/>
    <x v="12"/>
    <s v="C.H.Antúnez de Mayolo(Mantaro)"/>
    <x v="195"/>
    <s v="HI"/>
    <x v="1"/>
    <s v="Grupo 1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3772.039999999994"/>
    <n v="73.77203999999999"/>
    <m/>
    <n v="9.5"/>
    <n v="8.0799166666666675"/>
    <n v="692"/>
    <n v="0"/>
    <n v="28"/>
    <s v="BASE DE DATOS"/>
  </r>
  <r>
    <s v="19"/>
    <x v="11"/>
    <s v="ELP"/>
    <s v="11014293"/>
    <s v="11014293"/>
    <s v="HI"/>
    <s v="2"/>
    <s v="S"/>
    <n v="114"/>
    <n v="96.959000000000003"/>
    <n v="11515.672"/>
    <n v="58240.815999999999"/>
    <n v="69756.487999999998"/>
    <n v="46.18"/>
    <n v="697.65"/>
    <n v="0"/>
    <m/>
    <m/>
    <x v="1"/>
    <s v="ELP110142932HI"/>
    <s v="Electroper£ S. A."/>
    <s v="ELP"/>
    <x v="12"/>
    <s v="C.H.Antúnez de Mayolo(Mantaro)"/>
    <x v="195"/>
    <s v="HI"/>
    <x v="1"/>
    <s v="Grupo 2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9756.487999999998"/>
    <n v="69.756488000000004"/>
    <m/>
    <n v="9.5"/>
    <n v="8.0799166666666675"/>
    <n v="692"/>
    <n v="0"/>
    <n v="28"/>
    <s v="BASE DE DATOS"/>
  </r>
  <r>
    <s v="19"/>
    <x v="11"/>
    <s v="ELP"/>
    <s v="11014293"/>
    <s v="11014293"/>
    <s v="HI"/>
    <s v="3"/>
    <s v="S"/>
    <n v="114"/>
    <n v="96.959000000000003"/>
    <n v="12450.76"/>
    <n v="60204.805"/>
    <n v="72655.565000000002"/>
    <n v="18.05"/>
    <n v="725.8"/>
    <n v="0"/>
    <m/>
    <m/>
    <x v="1"/>
    <s v="ELP110142933HI"/>
    <s v="Electroper£ S. A."/>
    <s v="ELP"/>
    <x v="12"/>
    <s v="C.H.Antúnez de Mayolo(Mantaro)"/>
    <x v="195"/>
    <s v="HI"/>
    <x v="1"/>
    <s v="Grupo 3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2655.565000000002"/>
    <n v="72.655564999999996"/>
    <m/>
    <n v="9.5"/>
    <n v="8.0799166666666675"/>
    <n v="692"/>
    <n v="0"/>
    <n v="28"/>
    <s v="BASE DE DATOS"/>
  </r>
  <r>
    <s v="19"/>
    <x v="11"/>
    <s v="ELP"/>
    <s v="11014293"/>
    <s v="11014293"/>
    <s v="HI"/>
    <s v="4"/>
    <s v="S"/>
    <n v="114"/>
    <n v="96.959000000000003"/>
    <n v="12622.501"/>
    <n v="61709.074000000001"/>
    <n v="74331.574999999997"/>
    <n v="8.5500000000000007"/>
    <n v="735.35"/>
    <n v="0"/>
    <m/>
    <m/>
    <x v="1"/>
    <s v="ELP110142934HI"/>
    <s v="Electroper£ S. A."/>
    <s v="ELP"/>
    <x v="12"/>
    <s v="C.H.Antúnez de Mayolo(Mantaro)"/>
    <x v="195"/>
    <s v="HI"/>
    <x v="1"/>
    <s v="Grupo 4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74331.574999999997"/>
    <n v="74.331575000000001"/>
    <m/>
    <n v="9.5"/>
    <n v="8.0799166666666675"/>
    <n v="692"/>
    <n v="0"/>
    <n v="28"/>
    <s v="BASE DE DATOS"/>
  </r>
  <r>
    <s v="19"/>
    <x v="11"/>
    <s v="ELP"/>
    <s v="11014293"/>
    <s v="11014293"/>
    <s v="HI"/>
    <s v="5"/>
    <s v="S"/>
    <n v="114"/>
    <n v="96.959000000000003"/>
    <n v="10553.425999999999"/>
    <n v="52005.258000000002"/>
    <n v="62558.684000000001"/>
    <n v="10.37"/>
    <n v="732.37"/>
    <n v="1.1299999999999999"/>
    <m/>
    <m/>
    <x v="1"/>
    <s v="ELP110142935HI"/>
    <s v="Electroper£ S. A."/>
    <s v="ELP"/>
    <x v="12"/>
    <s v="C.H.Antúnez de Mayolo(Mantaro)"/>
    <x v="195"/>
    <s v="HI"/>
    <x v="1"/>
    <s v="Grupo 5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2558.684000000001"/>
    <n v="62.558684"/>
    <m/>
    <n v="9.5"/>
    <n v="8.0799166666666675"/>
    <n v="692"/>
    <n v="0"/>
    <n v="28"/>
    <s v="BASE DE DATOS"/>
  </r>
  <r>
    <s v="19"/>
    <x v="11"/>
    <s v="ELP"/>
    <s v="11014293"/>
    <s v="11014293"/>
    <s v="HI"/>
    <s v="6"/>
    <s v="S"/>
    <n v="114"/>
    <n v="96.959000000000003"/>
    <n v="10560.271000000001"/>
    <n v="52364.031000000003"/>
    <n v="62924.302000000003"/>
    <n v="8.17"/>
    <n v="735.72"/>
    <n v="0"/>
    <m/>
    <m/>
    <x v="1"/>
    <s v="ELP110142936HI"/>
    <s v="Electroper£ S. A."/>
    <s v="ELP"/>
    <x v="12"/>
    <s v="C.H.Antúnez de Mayolo(Mantaro)"/>
    <x v="195"/>
    <s v="HI"/>
    <x v="1"/>
    <s v="Grupo 6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2924.302000000003"/>
    <n v="62.924302000000004"/>
    <m/>
    <n v="9.5"/>
    <n v="8.0799166666666675"/>
    <n v="692"/>
    <n v="0"/>
    <n v="28"/>
    <s v="BASE DE DATOS"/>
  </r>
  <r>
    <s v="19"/>
    <x v="11"/>
    <s v="ELP"/>
    <s v="11014293"/>
    <s v="11014293"/>
    <s v="HI"/>
    <s v="7"/>
    <s v="S"/>
    <n v="114"/>
    <n v="96.96"/>
    <n v="10639.082"/>
    <n v="51325.705999999998"/>
    <n v="61964.788"/>
    <n v="20.67"/>
    <n v="721.17"/>
    <n v="1.9"/>
    <m/>
    <m/>
    <x v="1"/>
    <s v="ELP110142937HI"/>
    <s v="Electroper£ S. A."/>
    <s v="ELP"/>
    <x v="12"/>
    <s v="C.H.Antúnez de Mayolo(Mantaro)"/>
    <x v="195"/>
    <s v="HI"/>
    <x v="1"/>
    <s v="Grupo 7"/>
    <x v="1"/>
    <s v="Instalado"/>
    <s v="Operativo"/>
    <s v="Generadora"/>
    <x v="0"/>
    <x v="0"/>
    <s v="COES"/>
    <x v="0"/>
    <s v="Estatal"/>
    <s v="HUANCAVELICA"/>
    <s v="HUANCAVELICA"/>
    <s v="TAYACAJA"/>
    <s v="COLCABAMBA"/>
    <n v="0"/>
    <s v="Agua"/>
    <n v="0"/>
    <n v="0"/>
    <n v="0"/>
    <x v="1"/>
    <m/>
    <n v="61964.788"/>
    <n v="61.964787999999999"/>
    <m/>
    <n v="9.5"/>
    <n v="8.08"/>
    <n v="692"/>
    <n v="0"/>
    <n v="28"/>
    <s v="BASE DE DATOS"/>
  </r>
  <r>
    <s v="19"/>
    <x v="11"/>
    <s v="KALLPA"/>
    <s v="14331913"/>
    <s v="14331913"/>
    <s v="HI"/>
    <s v="G-1"/>
    <s v="S"/>
    <n v="181.82900000000001"/>
    <n v="181.82900000000001"/>
    <n v="22229.703000000001"/>
    <n v="106398.09600000001"/>
    <n v="128627.799"/>
    <n v="0"/>
    <m/>
    <n v="0"/>
    <m/>
    <m/>
    <x v="1"/>
    <s v="KALLPA14331913G-1HI"/>
    <s v="Kallpa Generaci¢n S.A."/>
    <s v="KALLPA"/>
    <x v="16"/>
    <s v="C.H. Cerro del Aguila"/>
    <x v="209"/>
    <s v="HI"/>
    <x v="1"/>
    <s v="G-1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28627.799"/>
    <n v="128.62779900000001"/>
    <m/>
    <n v="14.273333333333333"/>
    <n v="15.152416666666667"/>
    <n v="535"/>
    <n v="0"/>
    <n v="63"/>
    <s v="BASE DE DATOS"/>
  </r>
  <r>
    <s v="19"/>
    <x v="11"/>
    <s v="KALLPA"/>
    <s v="14331913"/>
    <s v="14331913"/>
    <s v="HI"/>
    <s v="G-2"/>
    <s v="S"/>
    <n v="181.70500000000001"/>
    <n v="181.70500000000001"/>
    <n v="22301.502"/>
    <n v="103375.70600000001"/>
    <n v="125677.208"/>
    <n v="0"/>
    <m/>
    <n v="0"/>
    <m/>
    <m/>
    <x v="1"/>
    <s v="KALLPA14331913G-2HI"/>
    <s v="Kallpa Generaci¢n S.A."/>
    <s v="KALLPA"/>
    <x v="16"/>
    <s v="C.H. Cerro del Aguila"/>
    <x v="209"/>
    <s v="HI"/>
    <x v="1"/>
    <s v="G-2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125677.208"/>
    <n v="125.67720799999999"/>
    <m/>
    <n v="14.273333333333333"/>
    <n v="15.142083333333334"/>
    <n v="535"/>
    <n v="1.4551915228366852E-11"/>
    <n v="63"/>
    <s v="BASE DE DATOS"/>
  </r>
  <r>
    <s v="19"/>
    <x v="11"/>
    <s v="KALLPA"/>
    <s v="14331913"/>
    <s v="14331913"/>
    <s v="HI"/>
    <s v="G-3"/>
    <s v="S"/>
    <n v="181.55600000000001"/>
    <n v="181.55600000000001"/>
    <n v="15130.612999999999"/>
    <n v="66511.134000000005"/>
    <n v="81641.747000000003"/>
    <n v="0"/>
    <m/>
    <n v="0"/>
    <m/>
    <m/>
    <x v="1"/>
    <s v="KALLPA14331913G-3HI"/>
    <s v="Kallpa Generaci¢n S.A."/>
    <s v="KALLPA"/>
    <x v="16"/>
    <s v="C.H. Cerro del Aguila"/>
    <x v="209"/>
    <s v="HI"/>
    <x v="1"/>
    <s v="G-3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81641.747000000003"/>
    <n v="81.641747000000009"/>
    <m/>
    <n v="14.273333333333333"/>
    <n v="15.129666666666667"/>
    <n v="535"/>
    <n v="0"/>
    <n v="63"/>
    <s v="BASE DE DATOS"/>
  </r>
  <r>
    <s v="19"/>
    <x v="11"/>
    <s v="KALLPA"/>
    <s v="14331913"/>
    <s v="14331913"/>
    <s v="HI"/>
    <s v="G-4"/>
    <s v="S"/>
    <n v="10.427"/>
    <n v="10.427"/>
    <n v="1250.7850000000001"/>
    <n v="6053.9290000000001"/>
    <n v="7304.7139999999999"/>
    <n v="0"/>
    <m/>
    <n v="0"/>
    <m/>
    <m/>
    <x v="1"/>
    <s v="KALLPA14331913G-4HI"/>
    <s v="Kallpa Generaci¢n S.A."/>
    <s v="KALLPA"/>
    <x v="16"/>
    <s v="C.H. Cerro del Aguila"/>
    <x v="209"/>
    <s v="HI"/>
    <x v="1"/>
    <s v="G-4"/>
    <x v="1"/>
    <s v="Instalado"/>
    <s v="Operativo"/>
    <s v="Generadora"/>
    <x v="0"/>
    <x v="0"/>
    <s v="COES"/>
    <x v="0"/>
    <s v="Privado"/>
    <s v="HUANCAVELICA"/>
    <s v="HUANCAVELICA"/>
    <s v="TAYACAYA"/>
    <s v="COLCABAMBA - SURUBAMBA"/>
    <n v="0"/>
    <s v="Agua"/>
    <n v="0"/>
    <n v="0"/>
    <n v="0"/>
    <x v="1"/>
    <m/>
    <n v="7304.7139999999999"/>
    <n v="7.3047139999999997"/>
    <m/>
    <n v="0.89666666666666661"/>
    <n v="0.86891666666666667"/>
    <n v="535"/>
    <n v="0"/>
    <n v="63"/>
    <s v="BASE DE DATOS"/>
  </r>
  <r>
    <s v="19"/>
    <x v="11"/>
    <s v="ELNO"/>
    <s v="42037394"/>
    <s v="42037394"/>
    <s v="HI"/>
    <s v="KUBOTTA-1"/>
    <s v="S"/>
    <n v="0.09"/>
    <n v="0"/>
    <n v="0"/>
    <n v="0"/>
    <n v="0"/>
    <n v="0"/>
    <n v="0"/>
    <n v="0"/>
    <m/>
    <m/>
    <x v="0"/>
    <s v="ELNO42037394KUBOTTA-1HI"/>
    <s v="Electro Nor Oeste S. A."/>
    <s v="ELNO"/>
    <x v="30"/>
    <s v="C. H. Canchaque"/>
    <x v="252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HUANCABAMBA"/>
    <s v="CANCHAQUE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1"/>
    <s v="ELNO"/>
    <s v="41037294"/>
    <s v="41037294"/>
    <s v="HI"/>
    <s v="KUBOTTA-1"/>
    <s v="S"/>
    <n v="0.05"/>
    <n v="0"/>
    <n v="0"/>
    <n v="0"/>
    <n v="0"/>
    <n v="0"/>
    <n v="0"/>
    <n v="0"/>
    <m/>
    <m/>
    <x v="0"/>
    <s v="ELNO41037294KUBOTTA-1HI"/>
    <s v="Electro Nor Oeste S. A."/>
    <s v="ELNO"/>
    <x v="30"/>
    <s v="C. H. Santo Domingo"/>
    <x v="253"/>
    <s v="HI"/>
    <x v="1"/>
    <s v="KUBOTTA-1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1"/>
    <s v="ELNO"/>
    <s v="41037294"/>
    <s v="41037294"/>
    <s v="HI"/>
    <s v="KUBOTTA-2"/>
    <s v="S"/>
    <n v="0.05"/>
    <n v="0"/>
    <n v="0"/>
    <n v="0"/>
    <n v="0"/>
    <n v="0"/>
    <n v="0"/>
    <n v="0"/>
    <m/>
    <m/>
    <x v="0"/>
    <s v="ELNO41037294KUBOTTA-2HI"/>
    <s v="Electro Nor Oeste S. A."/>
    <s v="ELNO"/>
    <x v="30"/>
    <s v="C. H. Santo Domingo"/>
    <x v="253"/>
    <s v="HI"/>
    <x v="1"/>
    <s v="KUBOTTA-2"/>
    <x v="1"/>
    <s v="Retirado"/>
    <s v="Operativo"/>
    <s v="Distribuidora"/>
    <x v="0"/>
    <x v="0"/>
    <s v="NO COES"/>
    <x v="0"/>
    <s v="Estatal"/>
    <s v="PIURA"/>
    <s v="PIURA"/>
    <s v="MORROPON"/>
    <s v="SANTO DOMINGO"/>
    <n v="0"/>
    <s v="Agua"/>
    <n v="0"/>
    <n v="0"/>
    <n v="0"/>
    <x v="1"/>
    <m/>
    <n v="0"/>
    <n v="0"/>
    <m/>
    <n v="0"/>
    <n v="0"/>
    <n v="0"/>
    <n v="0"/>
    <n v="26"/>
    <s v="BASE DE DATOS"/>
  </r>
  <r>
    <s v="19"/>
    <x v="11"/>
    <s v="ELNO"/>
    <s v="33034595"/>
    <s v="33034595"/>
    <s v="HI"/>
    <s v="KUBOTTA-1"/>
    <s v="S"/>
    <n v="7.0000000000000007E-2"/>
    <n v="0"/>
    <n v="0"/>
    <n v="0"/>
    <n v="0"/>
    <n v="0"/>
    <n v="0"/>
    <n v="0"/>
    <m/>
    <m/>
    <x v="1"/>
    <s v="ELNO33034595KUBOTTA-1HI"/>
    <s v="Electro Nor Oeste S. A."/>
    <s v="ELNO"/>
    <x v="30"/>
    <s v="C. H. Huancabamba"/>
    <x v="254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11"/>
    <s v="ELNO"/>
    <s v="33034595"/>
    <s v="33034595"/>
    <s v="HI"/>
    <s v="KUBOTTA-2"/>
    <s v="S"/>
    <n v="7.0000000000000007E-2"/>
    <n v="0"/>
    <n v="0"/>
    <n v="0"/>
    <n v="0"/>
    <n v="0"/>
    <n v="0"/>
    <n v="0"/>
    <m/>
    <m/>
    <x v="1"/>
    <s v="ELNO33034595KUBOTTA-2HI"/>
    <s v="Electro Nor Oeste S. A."/>
    <s v="ELNO"/>
    <x v="30"/>
    <s v="C. H. Huancabamba"/>
    <x v="254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HUANCABAMBA"/>
    <s v="HUANCABAMBA"/>
    <n v="0"/>
    <s v="Agua"/>
    <n v="0"/>
    <n v="0"/>
    <n v="0"/>
    <x v="1"/>
    <m/>
    <n v="0"/>
    <n v="0"/>
    <m/>
    <n v="5.8333333333333336E-3"/>
    <n v="0"/>
    <n v="0"/>
    <n v="0"/>
    <n v="26"/>
    <s v="BASE DE DATOS"/>
  </r>
  <r>
    <s v="19"/>
    <x v="11"/>
    <s v="ELNO"/>
    <s v="41037194"/>
    <s v="41037194"/>
    <s v="HI"/>
    <s v="KUBOTTA-1"/>
    <s v="S"/>
    <n v="0.08"/>
    <n v="0"/>
    <n v="0"/>
    <n v="0"/>
    <n v="0"/>
    <n v="0"/>
    <n v="0"/>
    <n v="0"/>
    <m/>
    <m/>
    <x v="1"/>
    <s v="ELNO41037194KUBOTTA-1HI"/>
    <s v="Electro Nor Oeste S. A."/>
    <s v="ELNO"/>
    <x v="30"/>
    <s v="C. H. Chalaco"/>
    <x v="255"/>
    <s v="HI"/>
    <x v="1"/>
    <s v="KUBOTTA-1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11"/>
    <s v="ELNO"/>
    <s v="41037194"/>
    <s v="41037194"/>
    <s v="HI"/>
    <s v="KUBOTTA-2"/>
    <s v="S"/>
    <n v="0.08"/>
    <n v="0"/>
    <n v="0"/>
    <n v="0"/>
    <n v="0"/>
    <n v="0"/>
    <n v="0"/>
    <n v="0"/>
    <m/>
    <m/>
    <x v="1"/>
    <s v="ELNO41037194KUBOTTA-2HI"/>
    <s v="Electro Nor Oeste S. A."/>
    <s v="ELNO"/>
    <x v="30"/>
    <s v="C. H. Chalaco"/>
    <x v="255"/>
    <s v="HI"/>
    <x v="1"/>
    <s v="KUBOTTA-2"/>
    <x v="1"/>
    <s v="Instalado"/>
    <s v="Operativo"/>
    <s v="Distribuidora"/>
    <x v="0"/>
    <x v="0"/>
    <s v="NO COES"/>
    <x v="0"/>
    <s v="Estatal"/>
    <s v="PIURA"/>
    <s v="PIURA"/>
    <s v="MORROPON"/>
    <s v="CHALACO"/>
    <n v="0"/>
    <s v="Agua"/>
    <n v="0"/>
    <n v="0"/>
    <n v="0"/>
    <x v="1"/>
    <m/>
    <n v="0"/>
    <n v="0"/>
    <m/>
    <n v="6.6666666666666671E-3"/>
    <n v="0"/>
    <n v="0"/>
    <n v="0"/>
    <n v="26"/>
    <s v="BASE DE DATOS"/>
  </r>
  <r>
    <s v="19"/>
    <x v="11"/>
    <s v="ELNO"/>
    <s v="43038095"/>
    <s v="43038095"/>
    <s v="HI"/>
    <s v="WEIRPUMP-1"/>
    <s v="S"/>
    <n v="0.83"/>
    <n v="0.8"/>
    <n v="96.917000000000002"/>
    <n v="406.89800000000002"/>
    <n v="503.815"/>
    <n v="0"/>
    <n v="0"/>
    <n v="0"/>
    <m/>
    <m/>
    <x v="1"/>
    <s v="ELNO43038095WEIRPUMP-1HI"/>
    <s v="Electro Nor Oeste S. A."/>
    <s v="ELNO"/>
    <x v="30"/>
    <s v="C. H. Quiroz"/>
    <x v="256"/>
    <s v="HI"/>
    <x v="1"/>
    <s v="WEIRPUMP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503.815"/>
    <n v="0.50381500000000001"/>
    <m/>
    <n v="6.9166666666666668E-2"/>
    <n v="6.6666666666666666E-2"/>
    <n v="1.4590000000000001"/>
    <n v="5.6843418860808015E-14"/>
    <n v="26"/>
    <s v="BASE DE DATOS"/>
  </r>
  <r>
    <s v="19"/>
    <x v="11"/>
    <s v="ELNO"/>
    <s v="43038095"/>
    <s v="43038095"/>
    <s v="HI"/>
    <s v="WEIRPUMP-2"/>
    <s v="S"/>
    <n v="0.83"/>
    <n v="0.8"/>
    <n v="92.171999999999997"/>
    <n v="407.47300000000001"/>
    <n v="499.64499999999998"/>
    <n v="0"/>
    <n v="0"/>
    <n v="0"/>
    <m/>
    <m/>
    <x v="1"/>
    <s v="ELNO43038095WEIRPUMP-2HI"/>
    <s v="Electro Nor Oeste S. A."/>
    <s v="ELNO"/>
    <x v="30"/>
    <s v="C. H. Quiroz"/>
    <x v="256"/>
    <s v="HI"/>
    <x v="1"/>
    <s v="WEIRPUMP-2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99.64499999999998"/>
    <n v="0.49964500000000001"/>
    <m/>
    <n v="6.9166666666666668E-2"/>
    <n v="6.6666666666666666E-2"/>
    <n v="1.4590000000000001"/>
    <n v="0"/>
    <n v="26"/>
    <s v="BASE DE DATOS"/>
  </r>
  <r>
    <s v="19"/>
    <x v="11"/>
    <s v="ELNO"/>
    <s v="43038096"/>
    <s v="43038096"/>
    <s v="HI"/>
    <s v="KUBOTA"/>
    <s v="S"/>
    <n v="0.26"/>
    <n v="0.2"/>
    <n v="8.4380000000000006"/>
    <n v="38.932000000000002"/>
    <n v="47.37"/>
    <n v="0"/>
    <n v="0"/>
    <n v="0"/>
    <m/>
    <m/>
    <x v="1"/>
    <s v="ELNO43038096KUBOTAHI"/>
    <s v="Electro Nor Oeste S. A."/>
    <s v="ELNO"/>
    <x v="30"/>
    <s v="C. H. Sicacate"/>
    <x v="257"/>
    <s v="HI"/>
    <x v="1"/>
    <s v="Kubota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47.37"/>
    <n v="4.7369999999999995E-2"/>
    <m/>
    <n v="2.1666666666666667E-2"/>
    <n v="1.6666666666666666E-2"/>
    <n v="9.7000000000000003E-2"/>
    <n v="7.1054273576010019E-15"/>
    <n v="26"/>
    <s v="BASE DE DATOS"/>
  </r>
  <r>
    <s v="19"/>
    <x v="11"/>
    <s v="ELNO"/>
    <s v="43038096"/>
    <s v="43038096"/>
    <s v="HI"/>
    <s v="KUBOTA-1"/>
    <s v="S"/>
    <n v="0.246"/>
    <n v="0.2"/>
    <n v="13.882999999999999"/>
    <n v="65.432000000000002"/>
    <n v="79.314999999999998"/>
    <n v="0"/>
    <n v="0"/>
    <n v="0"/>
    <m/>
    <m/>
    <x v="1"/>
    <s v="ELNO43038096KUBOTA-1HI"/>
    <s v="Electro Nor Oeste S. A."/>
    <s v="ELNO"/>
    <x v="30"/>
    <s v="C. H. Sicacate"/>
    <x v="257"/>
    <s v="HI"/>
    <x v="1"/>
    <s v="KUBOTA-1"/>
    <x v="1"/>
    <s v="Instalado"/>
    <s v="Operativo"/>
    <s v="Distribuidora"/>
    <x v="0"/>
    <x v="0"/>
    <s v="NO COES"/>
    <x v="0"/>
    <s v="Estatal"/>
    <s v="PIURA"/>
    <s v="PIURA"/>
    <s v="AYABACA"/>
    <s v="AYABACA"/>
    <n v="0"/>
    <s v="Agua"/>
    <n v="0"/>
    <n v="0"/>
    <n v="0"/>
    <x v="1"/>
    <m/>
    <n v="79.314999999999998"/>
    <n v="7.9314999999999997E-2"/>
    <m/>
    <n v="2.0500000000000001E-2"/>
    <n v="1.6666666666666666E-2"/>
    <n v="9.7000000000000003E-2"/>
    <n v="0"/>
    <n v="26"/>
    <s v="BASE DE DATOS"/>
  </r>
  <r>
    <s v="19"/>
    <x v="11"/>
    <s v="EANDES"/>
    <s v="G1230715"/>
    <s v="G1230715"/>
    <s v="HI"/>
    <s v="G1"/>
    <s v="S"/>
    <n v="86.24"/>
    <n v="86.24"/>
    <n v="7988.0889999999999"/>
    <n v="40907.777999999998"/>
    <n v="48895.866999999998"/>
    <n v="3.18"/>
    <n v="737.88"/>
    <n v="2.93"/>
    <m/>
    <m/>
    <x v="1"/>
    <s v="EANDESG1230715G1HI"/>
    <s v="ELECTROANDES-Empresa de Electricidad de los Andes S.A."/>
    <s v="STATKRAFT "/>
    <x v="57"/>
    <s v="CH Cheves"/>
    <x v="217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8895.866999999998"/>
    <n v="48.895866999999996"/>
    <m/>
    <n v="7.1866666666666665"/>
    <n v="7.1866666666666665"/>
    <n v="174.946"/>
    <n v="0"/>
    <n v="79"/>
    <s v="BASE DE DATOS"/>
  </r>
  <r>
    <s v="19"/>
    <x v="11"/>
    <s v="EANDES"/>
    <s v="G1230715"/>
    <s v="G1230715"/>
    <s v="HI"/>
    <s v="G2"/>
    <s v="S"/>
    <n v="85.44"/>
    <n v="85.44"/>
    <n v="7854.82"/>
    <n v="39334.705000000002"/>
    <n v="47189.525000000001"/>
    <n v="2.4300000000000002"/>
    <n v="736.82"/>
    <n v="4.75"/>
    <m/>
    <m/>
    <x v="1"/>
    <s v="EANDESG1230715G2HI"/>
    <s v="ELECTROANDES-Empresa de Electricidad de los Andes S.A."/>
    <s v="STATKRAFT "/>
    <x v="57"/>
    <s v="CH Cheves"/>
    <x v="217"/>
    <s v="HI"/>
    <x v="1"/>
    <s v="G2"/>
    <x v="1"/>
    <s v="Instalado"/>
    <s v="Operativo"/>
    <s v="Generadora"/>
    <x v="0"/>
    <x v="0"/>
    <s v="COES"/>
    <x v="0"/>
    <s v="Privado"/>
    <s v="LIMA"/>
    <s v="LIMA"/>
    <s v="HUAURA"/>
    <s v="SAYAN"/>
    <s v="CHURIN"/>
    <s v="Agua"/>
    <n v="0"/>
    <n v="0"/>
    <n v="0"/>
    <x v="1"/>
    <m/>
    <n v="47189.525000000001"/>
    <n v="47.189525000000003"/>
    <m/>
    <n v="7.12"/>
    <n v="7.12"/>
    <n v="174.946"/>
    <n v="0"/>
    <n v="79"/>
    <s v="BASE DE DATOS"/>
  </r>
  <r>
    <s v="19"/>
    <x v="11"/>
    <s v="EANDES"/>
    <s v="PP104093"/>
    <s v="PP104093"/>
    <s v="HI"/>
    <s v="G1"/>
    <s v="S"/>
    <n v="22.065000000000001"/>
    <n v="22.065000000000001"/>
    <n v="2478.6"/>
    <n v="11969.53"/>
    <n v="14448.13"/>
    <n v="0"/>
    <n v="719.43"/>
    <n v="24.57"/>
    <m/>
    <m/>
    <x v="1"/>
    <s v="EANDESPP104093G1HI"/>
    <s v="ELECTROANDES-Empresa de Electricidad de los Andes S.A."/>
    <s v="STATKRAFT "/>
    <x v="57"/>
    <s v="CH Yaupi"/>
    <x v="218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448.13"/>
    <n v="14.448129999999999"/>
    <m/>
    <n v="1.8387500000000001"/>
    <n v="1.8387500000000001"/>
    <n v="110.151"/>
    <n v="1.8189894035458565E-12"/>
    <n v="79"/>
    <s v="BASE DE DATOS"/>
  </r>
  <r>
    <s v="19"/>
    <x v="11"/>
    <s v="EANDES"/>
    <s v="PP104093"/>
    <s v="PP104093"/>
    <s v="HI"/>
    <s v="G2"/>
    <s v="S"/>
    <n v="23.23"/>
    <n v="23.23"/>
    <n v="2589.91"/>
    <n v="12851.121999999999"/>
    <n v="15441.031999999999"/>
    <n v="10.38"/>
    <n v="729.05"/>
    <n v="4.57"/>
    <m/>
    <m/>
    <x v="1"/>
    <s v="EANDESPP104093G2HI"/>
    <s v="ELECTROANDES-Empresa de Electricidad de los Andes S.A."/>
    <s v="STATKRAFT "/>
    <x v="57"/>
    <s v="CH Yaupi"/>
    <x v="218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441.031999999999"/>
    <n v="15.441032"/>
    <m/>
    <n v="1.9358333333333333"/>
    <n v="1.9358333333333333"/>
    <n v="110.151"/>
    <n v="0"/>
    <n v="79"/>
    <s v="BASE DE DATOS"/>
  </r>
  <r>
    <s v="19"/>
    <x v="11"/>
    <s v="EANDES"/>
    <s v="PP104093"/>
    <s v="PP104093"/>
    <s v="HI"/>
    <s v="G3"/>
    <s v="S"/>
    <n v="23.155000000000001"/>
    <n v="23.155000000000001"/>
    <n v="2585.5149999999999"/>
    <n v="12920.912"/>
    <n v="15506.427"/>
    <n v="10.97"/>
    <n v="729.5"/>
    <n v="3.53"/>
    <m/>
    <m/>
    <x v="1"/>
    <s v="EANDESPP104093G3HI"/>
    <s v="ELECTROANDES-Empresa de Electricidad de los Andes S.A."/>
    <s v="STATKRAFT "/>
    <x v="57"/>
    <s v="CH Yaupi"/>
    <x v="218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506.427"/>
    <n v="15.506427"/>
    <m/>
    <n v="1.9295833333333334"/>
    <n v="1.9295833333333334"/>
    <n v="110.151"/>
    <n v="0"/>
    <n v="79"/>
    <s v="BASE DE DATOS"/>
  </r>
  <r>
    <s v="19"/>
    <x v="11"/>
    <s v="EANDES"/>
    <s v="PP104093"/>
    <s v="PP104093"/>
    <s v="HI"/>
    <s v="G4"/>
    <s v="S"/>
    <n v="22.66"/>
    <n v="22.66"/>
    <n v="2486.1439999999998"/>
    <n v="12687.478999999999"/>
    <n v="15173.623"/>
    <n v="11.22"/>
    <n v="730.27"/>
    <n v="2.52"/>
    <m/>
    <m/>
    <x v="1"/>
    <s v="EANDESPP104093G4HI"/>
    <s v="ELECTROANDES-Empresa de Electricidad de los Andes S.A."/>
    <s v="STATKRAFT "/>
    <x v="57"/>
    <s v="CH Yaupi"/>
    <x v="218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5173.623"/>
    <n v="15.173622999999999"/>
    <m/>
    <n v="1.8883333333333334"/>
    <n v="1.8883333333333334"/>
    <n v="110.151"/>
    <n v="0"/>
    <n v="79"/>
    <s v="BASE DE DATOS"/>
  </r>
  <r>
    <s v="19"/>
    <x v="11"/>
    <s v="EANDES"/>
    <s v="PP104093"/>
    <s v="PP104093"/>
    <s v="HI"/>
    <s v="G5"/>
    <s v="S"/>
    <n v="22.576000000000001"/>
    <n v="22.576000000000001"/>
    <n v="2342.7910000000002"/>
    <n v="12161.932000000001"/>
    <n v="14504.723"/>
    <n v="48.05"/>
    <n v="695.95"/>
    <n v="0"/>
    <m/>
    <m/>
    <x v="1"/>
    <s v="EANDESPP104093G5HI"/>
    <s v="ELECTROANDES-Empresa de Electricidad de los Andes S.A."/>
    <s v="STATKRAFT "/>
    <x v="57"/>
    <s v="CH Yaupi"/>
    <x v="218"/>
    <s v="HI"/>
    <x v="1"/>
    <s v="G5"/>
    <x v="1"/>
    <s v="Cambió Razón social"/>
    <s v="Operativo"/>
    <s v="Generadora"/>
    <x v="0"/>
    <x v="0"/>
    <s v="COES"/>
    <x v="0"/>
    <s v="Privado"/>
    <s v="JUNIN"/>
    <s v="JUNIN"/>
    <s v="JUNIN"/>
    <s v="ULCUMAYO"/>
    <n v="0"/>
    <s v="Agua"/>
    <n v="0"/>
    <n v="0"/>
    <n v="0"/>
    <x v="1"/>
    <m/>
    <n v="14504.723"/>
    <n v="14.504723"/>
    <m/>
    <n v="1.8813333333333333"/>
    <n v="1.8813333333333333"/>
    <n v="110.151"/>
    <n v="1.8189894035458565E-12"/>
    <n v="79"/>
    <s v="BASE DE DATOS"/>
  </r>
  <r>
    <s v="19"/>
    <x v="11"/>
    <s v="EANDES"/>
    <s v="PP101093"/>
    <s v="PP101093"/>
    <s v="HI"/>
    <s v="G1"/>
    <s v="S"/>
    <n v="13.6"/>
    <n v="12.082000000000001"/>
    <n v="1243.491"/>
    <n v="6309.8530000000001"/>
    <n v="7553.3440000000001"/>
    <n v="0"/>
    <n v="744"/>
    <n v="0"/>
    <m/>
    <m/>
    <x v="1"/>
    <s v="EANDESPP101093G1HI"/>
    <s v="ELECTROANDES-Empresa de Electricidad de los Andes S.A."/>
    <s v="STATKRAFT "/>
    <x v="57"/>
    <s v="CH Malpaso"/>
    <x v="219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7553.3440000000001"/>
    <n v="7.5533440000000001"/>
    <m/>
    <n v="1.1333333333333333"/>
    <n v="1.0068333333333335"/>
    <n v="46.790999999999997"/>
    <n v="0"/>
    <n v="79"/>
    <s v="BASE DE DATOS"/>
  </r>
  <r>
    <s v="19"/>
    <x v="11"/>
    <s v="EANDES"/>
    <s v="PP101093"/>
    <s v="PP101093"/>
    <s v="HI"/>
    <s v="G2"/>
    <s v="S"/>
    <n v="13.6"/>
    <n v="12.779"/>
    <n v="1221.288"/>
    <n v="6059.6549999999997"/>
    <n v="7280.9430000000002"/>
    <n v="43.28"/>
    <n v="699.07"/>
    <n v="1.65"/>
    <m/>
    <m/>
    <x v="1"/>
    <s v="EANDESPP101093G2HI"/>
    <s v="ELECTROANDES-Empresa de Electricidad de los Andes S.A."/>
    <s v="STATKRAFT "/>
    <x v="57"/>
    <s v="CH Malpaso"/>
    <x v="219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7280.9430000000002"/>
    <n v="7.2809430000000006"/>
    <m/>
    <n v="1.1333333333333333"/>
    <n v="1.0649166666666667"/>
    <n v="46.790999999999997"/>
    <n v="-9.0949470177292824E-13"/>
    <n v="79"/>
    <s v="BASE DE DATOS"/>
  </r>
  <r>
    <s v="19"/>
    <x v="11"/>
    <s v="EANDES"/>
    <s v="PP101093"/>
    <s v="PP101093"/>
    <s v="HI"/>
    <s v="G3"/>
    <s v="S"/>
    <n v="13.6"/>
    <n v="11.234"/>
    <n v="1106.4929999999999"/>
    <n v="5714.5079999999998"/>
    <n v="6821.0010000000002"/>
    <n v="0"/>
    <n v="741.28"/>
    <n v="2.72"/>
    <m/>
    <m/>
    <x v="1"/>
    <s v="EANDESPP101093G3HI"/>
    <s v="ELECTROANDES-Empresa de Electricidad de los Andes S.A."/>
    <s v="STATKRAFT "/>
    <x v="57"/>
    <s v="CH Malpaso"/>
    <x v="219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821.0010000000002"/>
    <n v="6.8210009999999999"/>
    <m/>
    <n v="1.1333333333333333"/>
    <n v="0.9361666666666667"/>
    <n v="46.790999999999997"/>
    <n v="0"/>
    <n v="79"/>
    <s v="BASE DE DATOS"/>
  </r>
  <r>
    <s v="19"/>
    <x v="11"/>
    <s v="EANDES"/>
    <s v="PP101093"/>
    <s v="PP101093"/>
    <s v="HI"/>
    <s v="G4"/>
    <s v="S"/>
    <n v="13.6"/>
    <n v="11.926"/>
    <n v="1113.193"/>
    <n v="5800.1390000000001"/>
    <n v="6913.3320000000003"/>
    <n v="44.17"/>
    <n v="699.83"/>
    <n v="0"/>
    <m/>
    <m/>
    <x v="1"/>
    <s v="EANDESPP101093G4HI"/>
    <s v="ELECTROANDES-Empresa de Electricidad de los Andes S.A."/>
    <s v="STATKRAFT "/>
    <x v="57"/>
    <s v="CH Malpaso"/>
    <x v="219"/>
    <s v="HI"/>
    <x v="1"/>
    <s v="G4"/>
    <x v="1"/>
    <s v="Cambió Razón social"/>
    <s v="Operativo"/>
    <s v="Generadora"/>
    <x v="0"/>
    <x v="0"/>
    <s v="COES"/>
    <x v="0"/>
    <s v="Privado"/>
    <s v="JUNIN"/>
    <s v="JUNIN"/>
    <s v="YAULI"/>
    <s v="PACCHAS"/>
    <n v="0"/>
    <s v="Agua"/>
    <n v="0"/>
    <n v="0"/>
    <n v="0"/>
    <x v="1"/>
    <m/>
    <n v="6913.3320000000003"/>
    <n v="6.9133320000000005"/>
    <m/>
    <n v="1.1333333333333333"/>
    <n v="0.99383333333333335"/>
    <n v="46.790999999999997"/>
    <n v="0"/>
    <n v="79"/>
    <s v="BASE DE DATOS"/>
  </r>
  <r>
    <s v="19"/>
    <x v="11"/>
    <s v="EANDES"/>
    <s v="PP102093"/>
    <s v="PP102093"/>
    <s v="HI"/>
    <s v="G1"/>
    <s v="S"/>
    <n v="3"/>
    <n v="3.1429999999999998"/>
    <n v="328.476"/>
    <n v="1684.9349999999999"/>
    <n v="2013.4110000000001"/>
    <n v="0"/>
    <n v="734.87"/>
    <n v="9.1300000000000008"/>
    <m/>
    <m/>
    <x v="1"/>
    <s v="EANDESPP102093G1HI"/>
    <s v="ELECTROANDES-Empresa de Electricidad de los Andes S.A."/>
    <s v="STATKRAFT "/>
    <x v="57"/>
    <s v="CH Oroya"/>
    <x v="220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2013.4110000000001"/>
    <n v="2.0134110000000001"/>
    <m/>
    <n v="0.25"/>
    <n v="0.26191666666666663"/>
    <n v="9.3279999999999994"/>
    <n v="0"/>
    <n v="79"/>
    <s v="BASE DE DATOS"/>
  </r>
  <r>
    <s v="19"/>
    <x v="11"/>
    <s v="EANDES"/>
    <s v="PP102093"/>
    <s v="PP102093"/>
    <s v="HI"/>
    <s v="G2"/>
    <s v="S"/>
    <n v="3"/>
    <n v="3.165"/>
    <n v="307.63499999999999"/>
    <n v="1564.74"/>
    <n v="1872.375"/>
    <n v="0"/>
    <n v="735.17"/>
    <n v="8.83"/>
    <m/>
    <m/>
    <x v="1"/>
    <s v="EANDESPP102093G2HI"/>
    <s v="ELECTROANDES-Empresa de Electricidad de los Andes S.A."/>
    <s v="STATKRAFT "/>
    <x v="57"/>
    <s v="CH Oroya"/>
    <x v="220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1872.375"/>
    <n v="1.8723749999999999"/>
    <m/>
    <n v="0.25"/>
    <n v="0.26374999999999998"/>
    <n v="9.3279999999999994"/>
    <n v="0"/>
    <n v="79"/>
    <s v="BASE DE DATOS"/>
  </r>
  <r>
    <s v="19"/>
    <x v="11"/>
    <s v="EANDES"/>
    <s v="PP102093"/>
    <s v="PP102093"/>
    <s v="HI"/>
    <s v="G3"/>
    <s v="S"/>
    <n v="3"/>
    <n v="3.1720000000000002"/>
    <n v="329.53300000000002"/>
    <n v="1672.4190000000001"/>
    <n v="2001.952"/>
    <n v="0"/>
    <n v="735.47"/>
    <n v="8.5299999999999994"/>
    <m/>
    <m/>
    <x v="1"/>
    <s v="EANDESPP102093G3HI"/>
    <s v="ELECTROANDES-Empresa de Electricidad de los Andes S.A."/>
    <s v="STATKRAFT "/>
    <x v="57"/>
    <s v="CH Oroya"/>
    <x v="220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LA OROYA"/>
    <n v="0"/>
    <s v="Agua"/>
    <n v="0"/>
    <n v="0"/>
    <n v="0"/>
    <x v="1"/>
    <m/>
    <n v="2001.952"/>
    <n v="2.0019520000000002"/>
    <m/>
    <n v="0.25"/>
    <n v="0.26433333333333336"/>
    <n v="9.3279999999999994"/>
    <n v="2.2737367544323206E-13"/>
    <n v="79"/>
    <s v="BASE DE DATOS"/>
  </r>
  <r>
    <s v="19"/>
    <x v="11"/>
    <s v="EANDES"/>
    <s v="PP103093"/>
    <s v="PP103093"/>
    <s v="HI"/>
    <s v="G1"/>
    <s v="S"/>
    <n v="3"/>
    <n v="3.1859999999999999"/>
    <n v="264.61099999999999"/>
    <n v="1364.76"/>
    <n v="1629.3710000000001"/>
    <n v="0"/>
    <n v="744"/>
    <n v="0"/>
    <m/>
    <m/>
    <x v="1"/>
    <s v="EANDESPP103093G1HI"/>
    <s v="ELECTROANDES-Empresa de Electricidad de los Andes S.A."/>
    <s v="STATKRAFT "/>
    <x v="57"/>
    <s v="CH Pachachaca"/>
    <x v="221"/>
    <s v="HI"/>
    <x v="1"/>
    <s v="G1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629.3710000000001"/>
    <n v="1.6293710000000001"/>
    <m/>
    <n v="0.25"/>
    <n v="0.26550000000000001"/>
    <n v="9.7110000000000003"/>
    <n v="0"/>
    <n v="79"/>
    <s v="BASE DE DATOS"/>
  </r>
  <r>
    <s v="19"/>
    <x v="11"/>
    <s v="EANDES"/>
    <s v="PP103093"/>
    <s v="PP103093"/>
    <s v="HI"/>
    <s v="G2"/>
    <s v="S"/>
    <n v="3"/>
    <n v="3.31"/>
    <n v="0"/>
    <n v="0"/>
    <n v="0"/>
    <n v="0"/>
    <n v="0"/>
    <n v="744"/>
    <m/>
    <m/>
    <x v="1"/>
    <s v="EANDESPP103093G2HI"/>
    <s v="ELECTROANDES-Empresa de Electricidad de los Andes S.A."/>
    <s v="STATKRAFT "/>
    <x v="57"/>
    <s v="CH Pachachaca"/>
    <x v="221"/>
    <s v="HI"/>
    <x v="1"/>
    <s v="G2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0"/>
    <n v="0"/>
    <m/>
    <n v="0.25"/>
    <n v="0.27583333333333332"/>
    <n v="9.7110000000000003"/>
    <n v="0"/>
    <n v="79"/>
    <s v="BASE DE DATOS"/>
  </r>
  <r>
    <s v="19"/>
    <x v="11"/>
    <s v="EANDES"/>
    <s v="PP103093"/>
    <s v="PP103093"/>
    <s v="HI"/>
    <s v="G3"/>
    <s v="S"/>
    <n v="3"/>
    <n v="3.1539999999999999"/>
    <n v="262.58999999999997"/>
    <n v="1355.665"/>
    <n v="1618.2550000000001"/>
    <n v="0"/>
    <n v="744"/>
    <n v="0"/>
    <m/>
    <m/>
    <x v="1"/>
    <s v="EANDESPP103093G3HI"/>
    <s v="ELECTROANDES-Empresa de Electricidad de los Andes S.A."/>
    <s v="STATKRAFT "/>
    <x v="57"/>
    <s v="CH Pachachaca"/>
    <x v="221"/>
    <s v="HI"/>
    <x v="1"/>
    <s v="G3"/>
    <x v="1"/>
    <s v="Cambió Razón social"/>
    <s v="Operativo"/>
    <s v="Generadora"/>
    <x v="0"/>
    <x v="0"/>
    <s v="COES"/>
    <x v="0"/>
    <s v="Privado"/>
    <s v="JUNIN"/>
    <s v="JUNIN"/>
    <s v="YAULI"/>
    <s v="YAULI"/>
    <n v="0"/>
    <s v="Agua"/>
    <n v="0"/>
    <n v="0"/>
    <n v="0"/>
    <x v="1"/>
    <m/>
    <n v="1618.2550000000001"/>
    <n v="1.618255"/>
    <m/>
    <n v="0.25"/>
    <n v="0.26283333333333331"/>
    <n v="9.7110000000000003"/>
    <n v="-2.2737367544323206E-13"/>
    <n v="79"/>
    <s v="BASE DE DATOS"/>
  </r>
  <r>
    <s v="19"/>
    <x v="11"/>
    <s v="EANDES"/>
    <s v="11014493"/>
    <s v="11014493"/>
    <s v="HI"/>
    <s v="1"/>
    <s v="S"/>
    <n v="19.8"/>
    <n v="21.434999999999999"/>
    <n v="2711.8960000000002"/>
    <n v="13591.357"/>
    <n v="16303.253000000001"/>
    <n v="5.68"/>
    <n v="722.85"/>
    <n v="15.47"/>
    <m/>
    <m/>
    <x v="1"/>
    <s v="EANDES110144931HI"/>
    <s v="ELECTROANDES-Empresa de Electricidad de los Andes S.A."/>
    <s v="STATKRAFT "/>
    <x v="57"/>
    <s v="CH Cahua"/>
    <x v="222"/>
    <s v="HI"/>
    <x v="1"/>
    <s v="Grupo 1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6303.253000000001"/>
    <n v="16.303253000000002"/>
    <m/>
    <n v="1.6500000000000001"/>
    <n v="1.7862499999999999"/>
    <n v="46.430999999999997"/>
    <n v="0"/>
    <n v="79"/>
    <s v="BASE DE DATOS"/>
  </r>
  <r>
    <s v="19"/>
    <x v="11"/>
    <s v="EANDES"/>
    <s v="11014493"/>
    <s v="11014493"/>
    <s v="HI"/>
    <s v="2"/>
    <s v="S"/>
    <n v="19.8"/>
    <n v="21.678999999999998"/>
    <n v="2560.2260000000001"/>
    <n v="12916.177"/>
    <n v="15476.403"/>
    <n v="5.27"/>
    <n v="695.68"/>
    <n v="43.05"/>
    <m/>
    <m/>
    <x v="1"/>
    <s v="EANDES110144932HI"/>
    <s v="ELECTROANDES-Empresa de Electricidad de los Andes S.A."/>
    <s v="STATKRAFT "/>
    <x v="57"/>
    <s v="CH Cahua"/>
    <x v="222"/>
    <s v="HI"/>
    <x v="1"/>
    <s v="Grupo 2"/>
    <x v="1"/>
    <s v="Cambió Razón social"/>
    <s v="Operativo"/>
    <s v="Generadora"/>
    <x v="0"/>
    <x v="0"/>
    <s v="COES"/>
    <x v="0"/>
    <s v="Privado"/>
    <s v="LIMA"/>
    <s v="LIMA"/>
    <s v="CAJATAMBO"/>
    <s v="CAJATAMBO"/>
    <n v="0"/>
    <s v="Agua"/>
    <n v="0"/>
    <n v="0"/>
    <n v="0"/>
    <x v="1"/>
    <m/>
    <n v="15476.403"/>
    <n v="15.476402999999999"/>
    <m/>
    <n v="1.6500000000000001"/>
    <n v="1.8065833333333332"/>
    <n v="46.430999999999997"/>
    <n v="0"/>
    <n v="79"/>
    <s v="BASE DE DATOS"/>
  </r>
  <r>
    <s v="19"/>
    <x v="11"/>
    <s v="EANDES"/>
    <s v="11051295"/>
    <s v="11051295"/>
    <s v="HI"/>
    <s v="1"/>
    <s v="S"/>
    <n v="17"/>
    <n v="19.074000000000002"/>
    <n v="1865.721"/>
    <n v="9664.1540000000005"/>
    <n v="11529.875"/>
    <n v="0"/>
    <n v="744"/>
    <n v="0"/>
    <m/>
    <m/>
    <x v="1"/>
    <s v="EANDES110512951HI"/>
    <s v="ELECTROANDES-Empresa de Electricidad de los Andes S.A."/>
    <s v="STATKRAFT "/>
    <x v="57"/>
    <s v="CH Gallito Ciego"/>
    <x v="223"/>
    <s v="HI"/>
    <x v="1"/>
    <s v="Grupo 1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11529.875"/>
    <n v="11.529875000000001"/>
    <m/>
    <n v="1.4166666666666667"/>
    <n v="1.5895000000000001"/>
    <n v="35.133000000000003"/>
    <n v="0"/>
    <n v="79"/>
    <s v="BASE DE DATOS"/>
  </r>
  <r>
    <s v="19"/>
    <x v="11"/>
    <s v="EANDES"/>
    <s v="11051295"/>
    <s v="11051295"/>
    <s v="HI"/>
    <s v="2"/>
    <s v="S"/>
    <n v="17"/>
    <n v="19.074000000000002"/>
    <n v="1866.0229999999999"/>
    <n v="9654.0810000000001"/>
    <n v="11520.103999999999"/>
    <n v="0"/>
    <n v="744"/>
    <n v="0"/>
    <m/>
    <m/>
    <x v="1"/>
    <s v="EANDES110512952HI"/>
    <s v="ELECTROANDES-Empresa de Electricidad de los Andes S.A."/>
    <s v="STATKRAFT "/>
    <x v="57"/>
    <s v="CH Gallito Ciego"/>
    <x v="223"/>
    <s v="HI"/>
    <x v="1"/>
    <s v="Grupo 2"/>
    <x v="1"/>
    <s v="Cambió Razón social"/>
    <s v="Operativo"/>
    <s v="Generadora"/>
    <x v="0"/>
    <x v="0"/>
    <s v="COES"/>
    <x v="0"/>
    <s v="Privado"/>
    <s v="CAJAMARCA"/>
    <s v="CAJAMARCA"/>
    <s v="CONTUMAZA"/>
    <s v="YANAN (Tembladera)"/>
    <n v="0"/>
    <s v="Agua"/>
    <n v="0"/>
    <n v="0"/>
    <n v="0"/>
    <x v="1"/>
    <m/>
    <n v="11520.103999999999"/>
    <n v="11.520104"/>
    <m/>
    <n v="1.4166666666666667"/>
    <n v="1.5895000000000001"/>
    <n v="35.133000000000003"/>
    <n v="0"/>
    <n v="79"/>
    <s v="BASE DE DATOS"/>
  </r>
  <r>
    <s v="19"/>
    <x v="11"/>
    <s v="EANDES"/>
    <s v="41097499"/>
    <s v="41097499"/>
    <s v="HI"/>
    <s v="Pelton"/>
    <s v="S"/>
    <n v="0.28799999999999998"/>
    <n v="0.186"/>
    <n v="4.343"/>
    <n v="15.425000000000001"/>
    <n v="19.768000000000001"/>
    <n v="0"/>
    <n v="90.98"/>
    <n v="653.02"/>
    <m/>
    <m/>
    <x v="1"/>
    <s v="EANDES41097499PeltonHI"/>
    <s v="ELECTROANDES-Empresa de Electricidad de los Andes S.A."/>
    <s v="STATKRAFT "/>
    <x v="57"/>
    <s v="CH Huayllacho"/>
    <x v="224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19.768000000000001"/>
    <n v="1.9768000000000001E-2"/>
    <m/>
    <n v="2.3999999999999997E-2"/>
    <n v="1.55E-2"/>
    <n v="0.22"/>
    <n v="0"/>
    <n v="79"/>
    <s v="BASE DE DATOS"/>
  </r>
  <r>
    <s v="19"/>
    <x v="11"/>
    <s v="EANDES"/>
    <s v="31020193"/>
    <s v="31020193"/>
    <s v="HI"/>
    <s v="Pelton"/>
    <s v="S"/>
    <n v="3.68"/>
    <n v="1.9330000000000001"/>
    <n v="203.07300000000001"/>
    <n v="1069.7550000000001"/>
    <n v="1272.828"/>
    <n v="0"/>
    <n v="568.29999999999995"/>
    <n v="175.7"/>
    <m/>
    <m/>
    <x v="1"/>
    <s v="EANDES31020193PeltonHI"/>
    <s v="ELECTROANDES-Empresa de Electricidad de los Andes S.A."/>
    <s v="STATKRAFT "/>
    <x v="57"/>
    <s v="CH Misapuquio"/>
    <x v="225"/>
    <s v="HI"/>
    <x v="1"/>
    <s v="Pelton"/>
    <x v="1"/>
    <s v="Cambió Razón social"/>
    <s v="Operativo"/>
    <s v="Generadora"/>
    <x v="0"/>
    <x v="0"/>
    <s v="COES"/>
    <x v="0"/>
    <s v="Privado"/>
    <s v="AREQUIPA"/>
    <s v="AREQUIPA"/>
    <s v="CONDESUYOS"/>
    <s v="CAYARANI"/>
    <n v="0"/>
    <s v="Agua"/>
    <n v="0"/>
    <n v="0"/>
    <n v="0"/>
    <x v="1"/>
    <m/>
    <n v="1272.828"/>
    <n v="1.2728280000000001"/>
    <m/>
    <n v="0.3066666666666667"/>
    <n v="0.16108333333333333"/>
    <n v="3.8879999999999999"/>
    <n v="2.2737367544323206E-13"/>
    <n v="79"/>
    <s v="BASE DE DATOS"/>
  </r>
  <r>
    <s v="19"/>
    <x v="11"/>
    <s v="EANDES"/>
    <s v="33016493"/>
    <s v="33016493"/>
    <s v="HI"/>
    <s v="Francis"/>
    <s v="S"/>
    <n v="0.624"/>
    <n v="0.57999999999999996"/>
    <n v="7.2060000000000004"/>
    <n v="25.427"/>
    <n v="32.633000000000003"/>
    <n v="0"/>
    <n v="90.78"/>
    <n v="653.22"/>
    <m/>
    <m/>
    <x v="1"/>
    <s v="EANDES33016493FrancisHI"/>
    <s v="ELECTROANDES-Empresa de Electricidad de los Andes S.A."/>
    <s v="STATKRAFT "/>
    <x v="57"/>
    <s v="CH San Antonio"/>
    <x v="226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32.633000000000003"/>
    <n v="3.2633000000000002E-2"/>
    <m/>
    <n v="5.1999999999999998E-2"/>
    <n v="4.8333333333333332E-2"/>
    <n v="0.56599999999999995"/>
    <n v="0"/>
    <n v="79"/>
    <s v="BASE DE DATOS"/>
  </r>
  <r>
    <s v="19"/>
    <x v="11"/>
    <s v="EANDES"/>
    <s v="41097599"/>
    <s v="41097599"/>
    <s v="HI"/>
    <s v="Francis"/>
    <s v="S"/>
    <n v="0.52400000000000002"/>
    <n v="0.42199999999999999"/>
    <n v="5.7119999999999997"/>
    <n v="19.79"/>
    <n v="25.501999999999999"/>
    <n v="0"/>
    <n v="89.25"/>
    <n v="654.75"/>
    <m/>
    <m/>
    <x v="1"/>
    <s v="EANDES41097599FrancisHI"/>
    <s v="ELECTROANDES-Empresa de Electricidad de los Andes S.A."/>
    <s v="STATKRAFT "/>
    <x v="57"/>
    <s v="CH San Ignacio"/>
    <x v="227"/>
    <s v="HI"/>
    <x v="1"/>
    <s v="Francis"/>
    <x v="1"/>
    <s v="Cambió Razón social"/>
    <s v="Operativo"/>
    <s v="Generadora"/>
    <x v="0"/>
    <x v="0"/>
    <s v="COES"/>
    <x v="0"/>
    <s v="Privado"/>
    <s v="AREQUIPA"/>
    <s v="AREQUIPA"/>
    <s v="CAYLLOMA"/>
    <s v="CAYLLOMA"/>
    <n v="0"/>
    <s v="Agua"/>
    <n v="0"/>
    <n v="0"/>
    <n v="0"/>
    <x v="1"/>
    <m/>
    <n v="25.501999999999999"/>
    <n v="2.5502E-2"/>
    <m/>
    <n v="4.3666666666666666E-2"/>
    <n v="3.5166666666666666E-2"/>
    <n v="0.40400000000000003"/>
    <n v="0"/>
    <n v="79"/>
    <s v="BASE DE DATOS"/>
  </r>
  <r>
    <s v="19"/>
    <x v="11"/>
    <s v="EANDES"/>
    <s v="1139028"/>
    <s v="1139028"/>
    <s v="HI"/>
    <s v="CH2"/>
    <s v="S"/>
    <n v="0.44"/>
    <n v="0.45200000000000001"/>
    <n v="29.03"/>
    <n v="152.648"/>
    <n v="181.679"/>
    <n v="0"/>
    <n v="560.08000000000004"/>
    <n v="183.92"/>
    <m/>
    <m/>
    <x v="1"/>
    <s v="EANDES1139028CH2HI"/>
    <s v="ELECTROANDES-Empresa de Electricidad de los Andes S.A."/>
    <s v="STATKRAFT "/>
    <x v="57"/>
    <s v="CH Pariac"/>
    <x v="228"/>
    <s v="HI"/>
    <x v="1"/>
    <s v="CH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81.679"/>
    <n v="0.18167900000000001"/>
    <m/>
    <n v="3.6666666666666667E-2"/>
    <n v="3.7666666666666668E-2"/>
    <n v="4.157"/>
    <n v="-1.0000000000047748E-3"/>
    <n v="79"/>
    <s v="BASE DE DATOS"/>
  </r>
  <r>
    <s v="19"/>
    <x v="11"/>
    <s v="EANDES"/>
    <s v="1139028"/>
    <s v="1139028"/>
    <s v="HI"/>
    <s v="CH2 G2"/>
    <s v="S"/>
    <n v="0.35499999999999998"/>
    <n v="0.34599999999999997"/>
    <n v="10.587999999999999"/>
    <n v="52.252000000000002"/>
    <n v="62.84"/>
    <n v="0"/>
    <n v="294.75"/>
    <n v="449.25"/>
    <m/>
    <m/>
    <x v="1"/>
    <s v="EANDES1139028CH2 G2HI"/>
    <s v="ELECTROANDES-Empresa de Electricidad de los Andes S.A."/>
    <s v="STATKRAFT "/>
    <x v="57"/>
    <s v="CH Pariac"/>
    <x v="228"/>
    <s v="HI"/>
    <x v="1"/>
    <s v="CH2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62.84"/>
    <n v="6.2840000000000007E-2"/>
    <m/>
    <n v="2.9583333333333333E-2"/>
    <n v="2.8833333333333332E-2"/>
    <n v="4.157"/>
    <n v="0"/>
    <n v="79"/>
    <s v="BASE DE DATOS"/>
  </r>
  <r>
    <s v="19"/>
    <x v="11"/>
    <s v="EANDES"/>
    <s v="1139028"/>
    <s v="1139028"/>
    <s v="HI"/>
    <s v="CH3 N"/>
    <s v="S"/>
    <n v="0.872"/>
    <n v="0.79600000000000004"/>
    <n v="38.079000000000001"/>
    <n v="198.298"/>
    <n v="236.37700000000001"/>
    <n v="0"/>
    <n v="558.20000000000005"/>
    <n v="185.8"/>
    <m/>
    <m/>
    <x v="1"/>
    <s v="EANDES1139028CH3 NHI"/>
    <s v="ELECTROANDES-Empresa de Electricidad de los Andes S.A."/>
    <s v="STATKRAFT "/>
    <x v="57"/>
    <s v="CH Pariac"/>
    <x v="228"/>
    <s v="HI"/>
    <x v="1"/>
    <s v="CH3 N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236.37700000000001"/>
    <n v="0.236377"/>
    <m/>
    <n v="7.2666666666666671E-2"/>
    <n v="6.6333333333333341E-2"/>
    <n v="4.157"/>
    <n v="0"/>
    <n v="79"/>
    <s v="BASE DE DATOS"/>
  </r>
  <r>
    <s v="19"/>
    <x v="11"/>
    <s v="EANDES"/>
    <s v="1139028"/>
    <s v="1139028"/>
    <s v="HI"/>
    <s v="CH3 N G2"/>
    <s v="S"/>
    <n v="0.4"/>
    <n v="0.4"/>
    <n v="27.783000000000001"/>
    <n v="141.565"/>
    <n v="169.34800000000001"/>
    <n v="0"/>
    <n v="553"/>
    <n v="191"/>
    <m/>
    <m/>
    <x v="1"/>
    <s v="EANDES1139028CH3 N G2HI"/>
    <s v="ELECTROANDES-Empresa de Electricidad de los Andes S.A."/>
    <s v="STATKRAFT "/>
    <x v="57"/>
    <s v="CH Pariac"/>
    <x v="228"/>
    <s v="HI"/>
    <x v="1"/>
    <s v="CH3 N G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169.34800000000001"/>
    <n v="0.16934800000000003"/>
    <m/>
    <n v="3.3333333333333333E-2"/>
    <n v="3.3333333333333333E-2"/>
    <n v="4.157"/>
    <n v="0"/>
    <n v="79"/>
    <s v="BASE DE DATOS"/>
  </r>
  <r>
    <s v="19"/>
    <x v="11"/>
    <s v="EANDES"/>
    <s v="1139028"/>
    <s v="1139028"/>
    <s v="HI"/>
    <s v="CH4 G-1"/>
    <s v="S"/>
    <n v="1.5"/>
    <n v="1.464"/>
    <n v="161.64699999999999"/>
    <n v="813.60599999999999"/>
    <n v="975.25300000000004"/>
    <n v="0"/>
    <n v="735.23"/>
    <n v="8.77"/>
    <m/>
    <m/>
    <x v="1"/>
    <s v="EANDES1139028CH4 G-1HI"/>
    <s v="ELECTROANDES-Empresa de Electricidad de los Andes S.A."/>
    <s v="STATKRAFT "/>
    <x v="57"/>
    <s v="CH Pariac"/>
    <x v="228"/>
    <s v="HI"/>
    <x v="1"/>
    <s v="CH4 G-1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975.25300000000004"/>
    <n v="0.97525300000000004"/>
    <m/>
    <n v="0.125"/>
    <n v="0.122"/>
    <n v="4.157"/>
    <n v="-1.1368683772161603E-13"/>
    <n v="79"/>
    <s v="BASE DE DATOS"/>
  </r>
  <r>
    <s v="19"/>
    <x v="11"/>
    <s v="EANDES"/>
    <s v="1139028"/>
    <s v="1139028"/>
    <s v="HI"/>
    <s v="CH4 G-2"/>
    <s v="S"/>
    <n v="1.5"/>
    <n v="1.492"/>
    <n v="96.364000000000004"/>
    <n v="451.18"/>
    <n v="547.54399999999998"/>
    <n v="0"/>
    <n v="468.92"/>
    <n v="275.08"/>
    <m/>
    <m/>
    <x v="1"/>
    <s v="EANDES1139028CH4 G-2HI"/>
    <s v="ELECTROANDES-Empresa de Electricidad de los Andes S.A."/>
    <s v="STATKRAFT "/>
    <x v="57"/>
    <s v="CH Pariac"/>
    <x v="228"/>
    <s v="HI"/>
    <x v="1"/>
    <s v="CH4 G-2"/>
    <x v="1"/>
    <s v="Cambió Razón social"/>
    <s v="Operativo"/>
    <s v="Generadora"/>
    <x v="0"/>
    <x v="0"/>
    <s v="COES"/>
    <x v="0"/>
    <s v="Privado"/>
    <s v="ANCASH"/>
    <s v="ANCASH"/>
    <s v="HUARAZ "/>
    <s v="HUARAZ"/>
    <n v="0"/>
    <s v="Agua"/>
    <n v="0"/>
    <n v="0"/>
    <n v="0"/>
    <x v="1"/>
    <m/>
    <n v="547.54399999999998"/>
    <n v="0.54754400000000003"/>
    <m/>
    <n v="0.125"/>
    <n v="0.12433333333333334"/>
    <n v="4.157"/>
    <n v="0"/>
    <n v="79"/>
    <s v="BASE DE DATOS"/>
  </r>
  <r>
    <s v="19"/>
    <x v="11"/>
    <s v="SEAL"/>
    <s v="31012793"/>
    <s v="31012793"/>
    <s v="HI"/>
    <s v="Leffel"/>
    <s v="N"/>
    <n v="0.6"/>
    <n v="0"/>
    <n v="0"/>
    <n v="0"/>
    <n v="0"/>
    <n v="0"/>
    <n v="0"/>
    <n v="0"/>
    <m/>
    <m/>
    <x v="1"/>
    <s v="SEAL31012793LeffelHI"/>
    <s v="SEAL - Sociedad El‚ctrica del Sur Oeste S. A."/>
    <s v="SEAL"/>
    <x v="4"/>
    <s v="C. H. San Gregorio"/>
    <x v="158"/>
    <s v="HI"/>
    <x v="1"/>
    <s v="Leffel"/>
    <x v="1"/>
    <s v="Instalado"/>
    <s v="Inoperativo"/>
    <s v="Distribuidora"/>
    <x v="0"/>
    <x v="0"/>
    <s v="NO COES"/>
    <x v="0"/>
    <s v="Estatal"/>
    <s v="AREQUIPA"/>
    <s v="AREQUIPA"/>
    <s v="CAMANA"/>
    <s v="NICOLAS DE PIEROLA"/>
    <n v="0"/>
    <s v="Agua"/>
    <n v="0"/>
    <n v="0"/>
    <n v="0"/>
    <x v="1"/>
    <m/>
    <n v="0"/>
    <n v="0"/>
    <m/>
    <n v="4.9999999999999996E-2"/>
    <n v="0"/>
    <n v="0"/>
    <n v="0"/>
    <n v="77"/>
    <s v="BASE DE DATOS"/>
  </r>
  <r>
    <s v="19"/>
    <x v="11"/>
    <s v="SEAL"/>
    <s v="33013880"/>
    <s v="33013880"/>
    <s v="HI"/>
    <s v="JMW-1"/>
    <s v="N"/>
    <n v="9.5000000000000001E-2"/>
    <n v="0"/>
    <n v="0"/>
    <n v="0"/>
    <n v="0"/>
    <n v="0"/>
    <n v="0"/>
    <n v="0"/>
    <m/>
    <m/>
    <x v="1"/>
    <s v="SEAL33013880JMW-1HI"/>
    <s v="SEAL - Sociedad El‚ctrica del Sur Oeste S. A."/>
    <s v="SEAL"/>
    <x v="4"/>
    <s v="C. H. Caravelí"/>
    <x v="159"/>
    <s v="HI"/>
    <x v="1"/>
    <s v="JMW-1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9166666666666673E-3"/>
    <n v="0"/>
    <n v="0"/>
    <n v="0"/>
    <n v="77"/>
    <s v="BASE DE DATOS"/>
  </r>
  <r>
    <s v="19"/>
    <x v="11"/>
    <s v="SEAL"/>
    <s v="33013880"/>
    <s v="33013880"/>
    <s v="HI"/>
    <s v="JMW-2"/>
    <s v="N"/>
    <n v="0.09"/>
    <n v="0"/>
    <n v="0"/>
    <n v="0"/>
    <n v="0"/>
    <n v="0"/>
    <n v="0"/>
    <n v="0"/>
    <m/>
    <m/>
    <x v="1"/>
    <s v="SEAL33013880JMW-2HI"/>
    <s v="SEAL - Sociedad El‚ctrica del Sur Oeste S. A."/>
    <s v="SEAL"/>
    <x v="4"/>
    <s v="C. H. Caravelí"/>
    <x v="159"/>
    <s v="HI"/>
    <x v="1"/>
    <s v="JMW-2"/>
    <x v="1"/>
    <s v="Instalado"/>
    <s v="Inoperativo"/>
    <s v="Distribuidora"/>
    <x v="0"/>
    <x v="0"/>
    <s v="NO COES"/>
    <x v="0"/>
    <s v="Estatal"/>
    <s v="AREQUIPA"/>
    <s v="AREQUIPA"/>
    <s v="CARAVELI"/>
    <s v="CARAVELI"/>
    <n v="0"/>
    <s v="Agua"/>
    <n v="0"/>
    <n v="0"/>
    <n v="0"/>
    <x v="1"/>
    <m/>
    <n v="0"/>
    <n v="0"/>
    <m/>
    <n v="7.4999999999999997E-3"/>
    <n v="0"/>
    <n v="0"/>
    <n v="0"/>
    <n v="77"/>
    <s v="BASE DE DATOS"/>
  </r>
  <r>
    <s v="19"/>
    <x v="11"/>
    <s v="SEAL"/>
    <s v="31013193"/>
    <s v="31013193"/>
    <s v="HI"/>
    <s v="FRANCIS"/>
    <s v="N"/>
    <n v="0.5"/>
    <n v="0"/>
    <n v="0"/>
    <n v="0"/>
    <n v="0"/>
    <n v="0"/>
    <n v="0"/>
    <n v="0"/>
    <m/>
    <m/>
    <x v="1"/>
    <s v="SEAL31013193FRANCISHI"/>
    <s v="SEAL - Sociedad El‚ctrica del Sur Oeste S. A."/>
    <s v="SEAL"/>
    <x v="4"/>
    <s v="C. H. Ongoro"/>
    <x v="160"/>
    <s v="HI"/>
    <x v="1"/>
    <s v="Francis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1666666666666664E-2"/>
    <n v="0"/>
    <n v="0"/>
    <n v="0"/>
    <n v="77"/>
    <s v="BASE DE DATOS"/>
  </r>
  <r>
    <s v="19"/>
    <x v="11"/>
    <s v="SEAL"/>
    <s v="31013193"/>
    <s v="31013193"/>
    <s v="HI"/>
    <s v="TURBAL"/>
    <s v="N"/>
    <n v="0.53500000000000003"/>
    <n v="0"/>
    <n v="0"/>
    <n v="0"/>
    <n v="0"/>
    <n v="0"/>
    <n v="0"/>
    <n v="0"/>
    <m/>
    <m/>
    <x v="1"/>
    <s v="SEAL31013193TURBALHI"/>
    <s v="SEAL - Sociedad El‚ctrica del Sur Oeste S. A."/>
    <s v="SEAL"/>
    <x v="4"/>
    <s v="C. H. Ongoro"/>
    <x v="160"/>
    <s v="HI"/>
    <x v="1"/>
    <s v="TURBAL"/>
    <x v="1"/>
    <s v="Instalado"/>
    <s v="Inoperativo"/>
    <s v="Distribuidora"/>
    <x v="0"/>
    <x v="0"/>
    <s v="NO COES"/>
    <x v="0"/>
    <s v="Estatal"/>
    <s v="AREQUIPA"/>
    <s v="AREQUIPA"/>
    <s v="CASTILLA"/>
    <s v="CAYLLOMA"/>
    <n v="0"/>
    <s v="Agua"/>
    <n v="0"/>
    <n v="0"/>
    <n v="0"/>
    <x v="1"/>
    <m/>
    <n v="0"/>
    <n v="0"/>
    <m/>
    <n v="4.4583333333333336E-2"/>
    <n v="0"/>
    <n v="0"/>
    <n v="0"/>
    <n v="77"/>
    <s v="BASE DE DATOS"/>
  </r>
  <r>
    <s v="19"/>
    <x v="11"/>
    <s v="SEAL"/>
    <s v="51010397"/>
    <s v="51010397"/>
    <s v="HI"/>
    <s v="Kubota 1"/>
    <s v="N"/>
    <n v="0.33600000000000002"/>
    <n v="0"/>
    <n v="0"/>
    <n v="0"/>
    <n v="0"/>
    <n v="0"/>
    <n v="0"/>
    <n v="0"/>
    <m/>
    <m/>
    <x v="1"/>
    <s v="SEAL51010397Kubota 1HI"/>
    <s v="SEAL - Sociedad El‚ctrica del Sur Oeste S. A."/>
    <s v="SEAL"/>
    <x v="4"/>
    <s v="C. H. Chococo"/>
    <x v="161"/>
    <s v="HI"/>
    <x v="1"/>
    <s v="Kubota 1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11"/>
    <s v="SEAL"/>
    <s v="51010397"/>
    <s v="51010397"/>
    <s v="HI"/>
    <s v="Kubota 2"/>
    <s v="N"/>
    <n v="0.33600000000000002"/>
    <n v="0"/>
    <n v="0"/>
    <n v="0"/>
    <n v="0"/>
    <n v="0"/>
    <n v="0"/>
    <n v="0"/>
    <m/>
    <m/>
    <x v="1"/>
    <s v="SEAL51010397Kubota 2HI"/>
    <s v="SEAL - Sociedad El‚ctrica del Sur Oeste S. A."/>
    <s v="SEAL"/>
    <x v="4"/>
    <s v="C. H. Chococo"/>
    <x v="161"/>
    <s v="HI"/>
    <x v="1"/>
    <s v="Kubota 2"/>
    <x v="1"/>
    <s v="Instalado"/>
    <s v="Inoperativo"/>
    <s v="Distribuidora"/>
    <x v="0"/>
    <x v="0"/>
    <s v="NO COES"/>
    <x v="0"/>
    <s v="Estatal"/>
    <s v="AREQUIPA"/>
    <s v="AREQUIPA"/>
    <s v="LA UNION"/>
    <s v="ALCA"/>
    <n v="0"/>
    <s v="Agua"/>
    <n v="0"/>
    <n v="0"/>
    <n v="0"/>
    <x v="1"/>
    <m/>
    <n v="0"/>
    <n v="0"/>
    <m/>
    <n v="2.8000000000000001E-2"/>
    <n v="0"/>
    <n v="0"/>
    <n v="0"/>
    <n v="77"/>
    <s v="BASE DE DATOS"/>
  </r>
  <r>
    <s v="19"/>
    <x v="11"/>
    <s v="SEAL"/>
    <s v="33014030"/>
    <s v="33014030"/>
    <s v="HI"/>
    <s v="ESCHER WYSS 1"/>
    <s v="N"/>
    <n v="0.1"/>
    <n v="0"/>
    <n v="0"/>
    <n v="0"/>
    <n v="0"/>
    <n v="0"/>
    <n v="0"/>
    <n v="0"/>
    <m/>
    <m/>
    <x v="1"/>
    <s v="SEAL33014030ESCHER WYSS 1HI"/>
    <s v="SEAL - Sociedad El‚ctrica del Sur Oeste S. A."/>
    <s v="SEAL"/>
    <x v="4"/>
    <s v="C. H. Chuquibamba"/>
    <x v="162"/>
    <s v="HI"/>
    <x v="1"/>
    <s v="ESCHER WYSS 1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1"/>
    <s v="SEAL"/>
    <s v="33014030"/>
    <s v="33014030"/>
    <s v="HI"/>
    <s v="ESCHER WYSS 2"/>
    <s v="N"/>
    <n v="0.1"/>
    <n v="0"/>
    <n v="0"/>
    <n v="0"/>
    <n v="0"/>
    <n v="0"/>
    <n v="0"/>
    <n v="0"/>
    <m/>
    <m/>
    <x v="1"/>
    <s v="SEAL33014030ESCHER WYSS 2HI"/>
    <s v="SEAL - Sociedad El‚ctrica del Sur Oeste S. A."/>
    <s v="SEAL"/>
    <x v="4"/>
    <s v="C. H. Chuquibamba"/>
    <x v="162"/>
    <s v="HI"/>
    <x v="1"/>
    <s v="ESCHER WYSS 2"/>
    <x v="1"/>
    <s v="Instalado"/>
    <s v="Inoperativo"/>
    <s v="Distribuidora"/>
    <x v="0"/>
    <x v="0"/>
    <s v="NO COES"/>
    <x v="0"/>
    <s v="Estatal"/>
    <s v="AREQUIPA"/>
    <s v="AREQUIPA"/>
    <s v="CONDESUYOS"/>
    <s v="CHUQUIBAMB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1"/>
    <s v="SEAL"/>
    <s v="31013910"/>
    <s v="31013910"/>
    <s v="HI"/>
    <s v="WKV"/>
    <s v="N"/>
    <n v="0.25"/>
    <n v="0"/>
    <n v="0"/>
    <n v="0"/>
    <n v="0"/>
    <n v="0"/>
    <n v="0"/>
    <n v="0"/>
    <m/>
    <m/>
    <x v="0"/>
    <s v="SEAL31013910WKVHI"/>
    <s v="SEAL - Sociedad El‚ctrica del Sur Oeste S. A."/>
    <s v="SEAL"/>
    <x v="4"/>
    <s v="C. H. Orcopampa"/>
    <x v="163"/>
    <s v="HI"/>
    <x v="1"/>
    <s v="WKV"/>
    <x v="1"/>
    <s v="Instalado"/>
    <s v="Inoperativo"/>
    <s v="Distribuidora"/>
    <x v="0"/>
    <x v="0"/>
    <s v="NO COES"/>
    <x v="0"/>
    <s v="Estatal"/>
    <s v="AREQUIPA"/>
    <s v="AREQUIPA"/>
    <s v="CASTILLA"/>
    <s v="ORCOPAMPA"/>
    <n v="0"/>
    <s v="Agua"/>
    <n v="0"/>
    <n v="0"/>
    <n v="0"/>
    <x v="1"/>
    <m/>
    <n v="0"/>
    <n v="0"/>
    <m/>
    <n v="0"/>
    <n v="0"/>
    <n v="0"/>
    <n v="0"/>
    <n v="77"/>
    <s v="BASE DE DATOS"/>
  </r>
  <r>
    <s v="19"/>
    <x v="11"/>
    <s v="SEAL"/>
    <s v="31013530"/>
    <s v="31013530"/>
    <s v="HI"/>
    <s v="Hydraulic"/>
    <s v="N"/>
    <n v="6.4000000000000001E-2"/>
    <n v="0"/>
    <n v="0"/>
    <n v="0"/>
    <n v="0"/>
    <n v="0"/>
    <n v="0"/>
    <n v="0"/>
    <m/>
    <m/>
    <x v="1"/>
    <s v="SEAL31013530HydraulicHI"/>
    <s v="SEAL - Sociedad El‚ctrica del Sur Oeste S. A."/>
    <s v="SEAL"/>
    <x v="4"/>
    <s v="C. H. Huanca"/>
    <x v="164"/>
    <s v="HI"/>
    <x v="1"/>
    <s v="Hydraulic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5.3333333333333332E-3"/>
    <n v="0"/>
    <n v="0"/>
    <n v="0"/>
    <n v="77"/>
    <s v="BASE DE DATOS"/>
  </r>
  <r>
    <s v="19"/>
    <x v="11"/>
    <s v="SEAL"/>
    <s v="31013530"/>
    <s v="31013530"/>
    <s v="HI"/>
    <s v="Kubota"/>
    <s v="N"/>
    <n v="0.1"/>
    <n v="0"/>
    <n v="0"/>
    <n v="0"/>
    <n v="0"/>
    <n v="0"/>
    <n v="0"/>
    <n v="0"/>
    <m/>
    <m/>
    <x v="1"/>
    <s v="SEAL31013530KubotaHI"/>
    <s v="SEAL - Sociedad El‚ctrica del Sur Oeste S. A."/>
    <s v="SEAL"/>
    <x v="4"/>
    <s v="C. H. Huanca"/>
    <x v="164"/>
    <s v="HI"/>
    <x v="1"/>
    <s v="Kubota"/>
    <x v="1"/>
    <s v="Instalado"/>
    <s v="Inoperativo"/>
    <s v="Distribuidora"/>
    <x v="0"/>
    <x v="0"/>
    <s v="NO COES"/>
    <x v="0"/>
    <s v="Estatal"/>
    <s v="AREQUIPA"/>
    <s v="AREQUIPA"/>
    <s v="AREQUIPA"/>
    <s v="AREQUIPA"/>
    <n v="0"/>
    <s v="Agua"/>
    <n v="0"/>
    <n v="0"/>
    <n v="0"/>
    <x v="1"/>
    <m/>
    <n v="0"/>
    <n v="0"/>
    <m/>
    <n v="8.3333333333333332E-3"/>
    <n v="0"/>
    <n v="0"/>
    <n v="0"/>
    <n v="77"/>
    <s v="BASE DE DATOS"/>
  </r>
  <r>
    <s v="19"/>
    <x v="11"/>
    <s v="EOTHER"/>
    <s v="17337013"/>
    <s v="17337013"/>
    <s v="HI"/>
    <s v="Circuito 1"/>
    <s v="S"/>
    <n v="14.05"/>
    <n v="14.05"/>
    <n v="1086.402"/>
    <n v="3725.5219999999999"/>
    <n v="4811.924"/>
    <n v="28.5"/>
    <n v="715.5"/>
    <n v="0"/>
    <m/>
    <m/>
    <x v="1"/>
    <s v="EOTHER17337013Circuito 1HI"/>
    <s v="Parque E¢lico Tres Hermanas S.A.C."/>
    <s v="TRES HERMANAS"/>
    <x v="59"/>
    <s v="C.E. Parque Eólico Tres Herman"/>
    <x v="230"/>
    <s v="TE"/>
    <x v="7"/>
    <s v="Circuito 1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811.924"/>
    <n v="4.8119240000000003"/>
    <m/>
    <n v="1.1708333333333334"/>
    <n v="1.1708333333333334"/>
    <n v="94.807000000000002"/>
    <n v="0"/>
    <n v="69"/>
    <s v="BASE DE DATOS"/>
  </r>
  <r>
    <s v="19"/>
    <x v="11"/>
    <s v="EOTHER"/>
    <s v="17337013"/>
    <s v="17337013"/>
    <s v="HI"/>
    <s v="Circuito 2"/>
    <s v="S"/>
    <n v="15.75"/>
    <n v="15.75"/>
    <n v="1325.0989999999999"/>
    <n v="4544.067"/>
    <n v="5869.1660000000002"/>
    <n v="28.5"/>
    <n v="715.5"/>
    <n v="0"/>
    <m/>
    <m/>
    <x v="1"/>
    <s v="EOTHER17337013Circuito 2HI"/>
    <s v="Parque E¢lico Tres Hermanas S.A.C."/>
    <s v="TRES HERMANAS"/>
    <x v="59"/>
    <s v="C.E. Parque Eólico Tres Herman"/>
    <x v="230"/>
    <s v="TE"/>
    <x v="7"/>
    <s v="Circuito 2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869.1660000000002"/>
    <n v="5.8691659999999999"/>
    <m/>
    <n v="1.3125"/>
    <n v="1.3125"/>
    <n v="94.807000000000002"/>
    <n v="0"/>
    <n v="69"/>
    <s v="BASE DE DATOS"/>
  </r>
  <r>
    <s v="19"/>
    <x v="11"/>
    <s v="EOTHER"/>
    <s v="17337013"/>
    <s v="17337013"/>
    <s v="HI"/>
    <s v="Circuito 3"/>
    <s v="S"/>
    <n v="14.05"/>
    <n v="14.05"/>
    <n v="988.73400000000004"/>
    <n v="3390.5949999999998"/>
    <n v="4379.3289999999997"/>
    <n v="28.5"/>
    <n v="715.5"/>
    <n v="0"/>
    <m/>
    <m/>
    <x v="1"/>
    <s v="EOTHER17337013Circuito 3HI"/>
    <s v="Parque E¢lico Tres Hermanas S.A.C."/>
    <s v="TRES HERMANAS"/>
    <x v="59"/>
    <s v="C.E. Parque Eólico Tres Herman"/>
    <x v="230"/>
    <s v="TE"/>
    <x v="7"/>
    <s v="Circuito 3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379.3289999999997"/>
    <n v="4.3793289999999994"/>
    <m/>
    <n v="1.1708333333333334"/>
    <n v="1.1708333333333334"/>
    <n v="94.807000000000002"/>
    <n v="0"/>
    <n v="69"/>
    <s v="BASE DE DATOS"/>
  </r>
  <r>
    <s v="19"/>
    <x v="11"/>
    <s v="EOTHER"/>
    <s v="17337013"/>
    <s v="17337013"/>
    <s v="HI"/>
    <s v="Circuito 4"/>
    <s v="S"/>
    <n v="12.35"/>
    <n v="12.35"/>
    <n v="948.25"/>
    <n v="3251.7660000000001"/>
    <n v="4200.0159999999996"/>
    <n v="28.5"/>
    <n v="715.5"/>
    <n v="0"/>
    <m/>
    <m/>
    <x v="1"/>
    <s v="EOTHER17337013Circuito 4HI"/>
    <s v="Parque E¢lico Tres Hermanas S.A.C."/>
    <s v="TRES HERMANAS"/>
    <x v="59"/>
    <s v="C.E. Parque Eólico Tres Herman"/>
    <x v="230"/>
    <s v="TE"/>
    <x v="7"/>
    <s v="Circuito 4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200.0159999999996"/>
    <n v="4.2000159999999997"/>
    <m/>
    <n v="1.0291666666666666"/>
    <n v="1.0291666666666666"/>
    <n v="94.807000000000002"/>
    <n v="0"/>
    <n v="69"/>
    <s v="BASE DE DATOS"/>
  </r>
  <r>
    <s v="19"/>
    <x v="11"/>
    <s v="EOTHER"/>
    <s v="17337013"/>
    <s v="17337013"/>
    <s v="HI"/>
    <s v="Circuito 5"/>
    <s v="S"/>
    <n v="15.75"/>
    <n v="15.75"/>
    <n v="1072.9860000000001"/>
    <n v="3679.5160000000001"/>
    <n v="4752.5020000000004"/>
    <n v="28.5"/>
    <n v="715.5"/>
    <n v="0"/>
    <m/>
    <m/>
    <x v="1"/>
    <s v="EOTHER17337013Circuito 5HI"/>
    <s v="Parque E¢lico Tres Hermanas S.A.C."/>
    <s v="TRES HERMANAS"/>
    <x v="59"/>
    <s v="C.E. Parque Eólico Tres Herman"/>
    <x v="230"/>
    <s v="TE"/>
    <x v="7"/>
    <s v="Circuito 5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4752.5020000000004"/>
    <n v="4.7525020000000007"/>
    <m/>
    <n v="1.3125"/>
    <n v="1.3125"/>
    <n v="94.807000000000002"/>
    <n v="0"/>
    <n v="69"/>
    <s v="BASE DE DATOS"/>
  </r>
  <r>
    <s v="19"/>
    <x v="11"/>
    <s v="EOTHER"/>
    <s v="17337013"/>
    <s v="17337013"/>
    <s v="HI"/>
    <s v="Circuito 6"/>
    <s v="S"/>
    <n v="15.75"/>
    <n v="15.75"/>
    <n v="1264.578"/>
    <n v="4336.5290000000005"/>
    <n v="5601.107"/>
    <n v="28.5"/>
    <n v="715.5"/>
    <n v="0"/>
    <m/>
    <m/>
    <x v="1"/>
    <s v="EOTHER17337013Circuito 6HI"/>
    <s v="Parque E¢lico Tres Hermanas S.A.C."/>
    <s v="TRES HERMANAS"/>
    <x v="59"/>
    <s v="C.E. Parque Eólico Tres Herman"/>
    <x v="230"/>
    <s v="TE"/>
    <x v="7"/>
    <s v="Circuito 6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5601.107"/>
    <n v="5.6011069999999998"/>
    <m/>
    <n v="1.3125"/>
    <n v="1.3125"/>
    <n v="94.807000000000002"/>
    <n v="0"/>
    <n v="69"/>
    <s v="BASE DE DATOS"/>
  </r>
  <r>
    <s v="19"/>
    <x v="11"/>
    <s v="EOTHER"/>
    <s v="17337013"/>
    <s v="17337013"/>
    <s v="HI"/>
    <s v="Circuito 7"/>
    <s v="S"/>
    <n v="9.4499999999999993"/>
    <n v="9.4499999999999993"/>
    <n v="530.31100000000004"/>
    <n v="1818.558"/>
    <n v="2348.8690000000001"/>
    <n v="28.5"/>
    <n v="715.5"/>
    <n v="0"/>
    <m/>
    <m/>
    <x v="1"/>
    <s v="EOTHER17337013Circuito 7HI"/>
    <s v="Parque E¢lico Tres Hermanas S.A.C."/>
    <s v="TRES HERMANAS"/>
    <x v="59"/>
    <s v="C.E. Parque Eólico Tres Herman"/>
    <x v="230"/>
    <s v="TE"/>
    <x v="7"/>
    <s v="Circuito 7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SEGUNDA"/>
    <x v="1"/>
    <m/>
    <n v="2348.8690000000001"/>
    <n v="2.3488690000000001"/>
    <m/>
    <n v="0.78749999999999998"/>
    <n v="0.78749999999999998"/>
    <n v="94.807000000000002"/>
    <n v="0"/>
    <n v="69"/>
    <s v="BASE DE DATOS"/>
  </r>
  <r>
    <s v="19"/>
    <x v="11"/>
    <s v="EOLMAR"/>
    <s v="19276511"/>
    <s v="19276511"/>
    <s v="HI"/>
    <s v="Circuito 1"/>
    <s v="S"/>
    <n v="12.6"/>
    <n v="12.6"/>
    <n v="854.89499999999998"/>
    <n v="3290.3029999999999"/>
    <n v="4145.1980000000003"/>
    <n v="8.25"/>
    <n v="735.75"/>
    <n v="0"/>
    <m/>
    <m/>
    <x v="1"/>
    <s v="EOLMAR19276511Circuito 1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4145.1980000000003"/>
    <n v="4.1451980000000006"/>
    <m/>
    <n v="1.05"/>
    <n v="1.05"/>
    <n v="32.122999999999998"/>
    <n v="0"/>
    <n v="68"/>
    <s v="BASE DE DATOS"/>
  </r>
  <r>
    <s v="19"/>
    <x v="11"/>
    <s v="EOLMAR"/>
    <s v="19276511"/>
    <s v="19276511"/>
    <s v="HI"/>
    <s v="Circuito 2"/>
    <s v="S"/>
    <n v="9.4499999999999993"/>
    <n v="9.4499999999999993"/>
    <n v="558.01599999999996"/>
    <n v="2147.6779999999999"/>
    <n v="2705.694"/>
    <n v="8.25"/>
    <n v="735.75"/>
    <n v="0"/>
    <m/>
    <m/>
    <x v="1"/>
    <s v="EOLMAR19276511Circuito 2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2705.694"/>
    <n v="2.7056939999999998"/>
    <m/>
    <n v="0.78749999999999998"/>
    <n v="0.78749999999999998"/>
    <n v="32.122999999999998"/>
    <n v="0"/>
    <n v="68"/>
    <s v="BASE DE DATOS"/>
  </r>
  <r>
    <s v="19"/>
    <x v="11"/>
    <s v="EOLMAR"/>
    <s v="19276511"/>
    <s v="19276511"/>
    <s v="HI"/>
    <s v="Circuito 3"/>
    <s v="S"/>
    <n v="10.050000000000001"/>
    <n v="10.050000000000001"/>
    <n v="770.51199999999994"/>
    <n v="2965.529"/>
    <n v="3736.0410000000002"/>
    <n v="8.25"/>
    <n v="735.75"/>
    <n v="0"/>
    <m/>
    <m/>
    <x v="1"/>
    <s v="EOLMAR19276511Circuito 3HI"/>
    <s v="Parque Eólico Marcona S.R.L."/>
    <s v="PE-MARCONA"/>
    <x v="55"/>
    <s v="C.E. Parque Eólico Marcona"/>
    <x v="212"/>
    <s v="TE"/>
    <x v="7"/>
    <s v="G Marcona"/>
    <x v="4"/>
    <s v="Instalado"/>
    <s v="Operativo"/>
    <s v="Generadora"/>
    <x v="0"/>
    <x v="0"/>
    <s v="COES"/>
    <x v="0"/>
    <s v="Privado"/>
    <s v="ICA"/>
    <s v="ICA"/>
    <s v="MARCONA"/>
    <s v="MARCONA"/>
    <n v="0"/>
    <s v="Viento"/>
    <n v="0"/>
    <s v="RER"/>
    <s v="PRIMERA"/>
    <x v="1"/>
    <m/>
    <n v="3736.0410000000002"/>
    <n v="3.7360410000000002"/>
    <m/>
    <n v="0.83750000000000002"/>
    <n v="0.83750000000000002"/>
    <n v="32.122999999999998"/>
    <n v="0"/>
    <n v="68"/>
    <s v="BASE DE DATOS"/>
  </r>
  <r>
    <s v="19"/>
    <x v="11"/>
    <s v="RIODOB"/>
    <s v="18157208"/>
    <s v="18157208"/>
    <s v="HI"/>
    <s v="G1"/>
    <s v="S"/>
    <n v="10"/>
    <n v="9.5299999999999994"/>
    <n v="1741.03"/>
    <n v="4958.7110000000002"/>
    <n v="6699.741"/>
    <n v="0"/>
    <n v="720.26"/>
    <n v="3.74"/>
    <m/>
    <m/>
    <x v="1"/>
    <s v="RIODOB18157208G1HI"/>
    <s v="Empresa El‚ctrica Rio Doble S.A."/>
    <s v="RIO DOBLE"/>
    <x v="25"/>
    <s v="CH LAS PIZARRAS"/>
    <x v="237"/>
    <s v="HI"/>
    <x v="1"/>
    <s v="G1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699.741"/>
    <n v="6.6997410000000004"/>
    <m/>
    <n v="0.83333333333333337"/>
    <n v="0.79416666666666658"/>
    <n v="19.678000000000001"/>
    <n v="0"/>
    <n v="42"/>
    <s v="BASE DE DATOS"/>
  </r>
  <r>
    <s v="19"/>
    <x v="11"/>
    <s v="RIODOB"/>
    <s v="18157208"/>
    <s v="18157208"/>
    <s v="HI"/>
    <s v="G2"/>
    <s v="S"/>
    <n v="10"/>
    <n v="9.66"/>
    <n v="0"/>
    <n v="6437.0640000000003"/>
    <n v="6437.0640000000003"/>
    <n v="0"/>
    <n v="720.26"/>
    <n v="3.74"/>
    <m/>
    <m/>
    <x v="1"/>
    <s v="RIODOB18157208G2HI"/>
    <s v="Empresa El‚ctrica Rio Doble S.A."/>
    <s v="RIO DOBLE"/>
    <x v="25"/>
    <s v="CH LAS PIZARRAS"/>
    <x v="237"/>
    <s v="HI"/>
    <x v="1"/>
    <s v="G2"/>
    <x v="1"/>
    <s v="Instalado"/>
    <s v="Operativo"/>
    <s v="Generadora"/>
    <x v="0"/>
    <x v="0"/>
    <s v="COES"/>
    <x v="0"/>
    <s v="Privado"/>
    <s v="CAJAMARCA"/>
    <s v="CAJAMARCA"/>
    <s v="SANTA CRUZ"/>
    <s v="SEXI"/>
    <n v="0"/>
    <s v="Agua"/>
    <n v="0"/>
    <s v="RER"/>
    <s v="PRIMERA"/>
    <x v="1"/>
    <m/>
    <n v="6437.0640000000003"/>
    <n v="6.4370640000000003"/>
    <m/>
    <n v="0.83333333333333337"/>
    <n v="0.80500000000000005"/>
    <n v="19.678000000000001"/>
    <n v="0"/>
    <n v="42"/>
    <s v="BASE DE DATOS"/>
  </r>
  <r>
    <s v="19"/>
    <x v="11"/>
    <s v="ENEGPP"/>
    <s v="16379117"/>
    <s v="16379117"/>
    <s v="HI"/>
    <s v="Circuito 1"/>
    <s v="S"/>
    <n v="14.096"/>
    <n v="14.096"/>
    <n v="1.49"/>
    <n v="4320.6930000000002"/>
    <n v="4322.183"/>
    <n v="0"/>
    <n v="0"/>
    <n v="0"/>
    <m/>
    <m/>
    <x v="1"/>
    <s v="ENEGPP16379117Circuito 1HI"/>
    <s v="ENEL Green Power Per£ S.A."/>
    <s v="ENEL GREEN"/>
    <x v="48"/>
    <s v="C.S. Rubi"/>
    <x v="202"/>
    <s v="FV"/>
    <x v="5"/>
    <s v="Circuito 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22.183"/>
    <n v="4.3221829999999999"/>
    <m/>
    <n v="1.1746666666666667"/>
    <n v="1.1746666666666667"/>
    <n v="150.995"/>
    <n v="0"/>
    <n v="46"/>
    <s v="BASE DE DATOS"/>
  </r>
  <r>
    <s v="19"/>
    <x v="11"/>
    <s v="ENEGPP"/>
    <s v="16379117"/>
    <s v="16379117"/>
    <s v="HI"/>
    <s v="Circuito 2"/>
    <s v="S"/>
    <n v="14.096"/>
    <n v="14.096"/>
    <n v="1.44"/>
    <n v="4313.5039999999999"/>
    <n v="4314.9440000000004"/>
    <n v="0"/>
    <n v="0"/>
    <n v="0"/>
    <m/>
    <m/>
    <x v="1"/>
    <s v="ENEGPP16379117Circuito 2HI"/>
    <s v="ENEL Green Power Per£ S.A."/>
    <s v="ENEL GREEN"/>
    <x v="48"/>
    <s v="C.S. Rubi"/>
    <x v="202"/>
    <s v="FV"/>
    <x v="5"/>
    <s v="Circuito 2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14.9440000000004"/>
    <n v="4.3149440000000006"/>
    <m/>
    <n v="1.1746666666666667"/>
    <n v="1.1746666666666667"/>
    <n v="150.995"/>
    <n v="-9.0949470177292824E-13"/>
    <n v="46"/>
    <s v="BASE DE DATOS"/>
  </r>
  <r>
    <s v="19"/>
    <x v="11"/>
    <s v="ENEGPP"/>
    <s v="16379117"/>
    <s v="16379117"/>
    <s v="HI"/>
    <s v="Circuito 3"/>
    <s v="S"/>
    <n v="14.096"/>
    <n v="14.096"/>
    <n v="1.464"/>
    <n v="4291.402"/>
    <n v="4292.8649999999998"/>
    <n v="0"/>
    <n v="0"/>
    <n v="0"/>
    <m/>
    <m/>
    <x v="1"/>
    <s v="ENEGPP16379117Circuito 3HI"/>
    <s v="ENEL Green Power Per£ S.A."/>
    <s v="ENEL GREEN"/>
    <x v="48"/>
    <s v="C.S. Rubi"/>
    <x v="202"/>
    <s v="FV"/>
    <x v="5"/>
    <s v="Circuito 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292.8649999999998"/>
    <n v="4.2928649999999999"/>
    <m/>
    <n v="1.1746666666666667"/>
    <n v="1.1746666666666667"/>
    <n v="150.995"/>
    <n v="1.0000000002037268E-3"/>
    <n v="46"/>
    <s v="BASE DE DATOS"/>
  </r>
  <r>
    <s v="19"/>
    <x v="11"/>
    <s v="ENEGPP"/>
    <s v="16379117"/>
    <s v="16379117"/>
    <s v="HI"/>
    <s v="Circuito 4"/>
    <s v="S"/>
    <n v="14.096"/>
    <n v="14.096"/>
    <n v="1.4710000000000001"/>
    <n v="4368.8680000000004"/>
    <n v="4370.3389999999999"/>
    <n v="0"/>
    <n v="0"/>
    <n v="0"/>
    <m/>
    <m/>
    <x v="1"/>
    <s v="ENEGPP16379117Circuito 4HI"/>
    <s v="ENEL Green Power Per£ S.A."/>
    <s v="ENEL GREEN"/>
    <x v="48"/>
    <s v="C.S. Rubi"/>
    <x v="202"/>
    <s v="FV"/>
    <x v="5"/>
    <s v="Circuito 4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70.3389999999999"/>
    <n v="4.3703389999999995"/>
    <m/>
    <n v="1.1746666666666667"/>
    <n v="1.1746666666666667"/>
    <n v="150.995"/>
    <n v="0"/>
    <n v="46"/>
    <s v="BASE DE DATOS"/>
  </r>
  <r>
    <s v="19"/>
    <x v="11"/>
    <s v="ENEGPP"/>
    <s v="16379117"/>
    <s v="16379117"/>
    <s v="HI"/>
    <s v="Circuito 5"/>
    <s v="S"/>
    <n v="14.096"/>
    <n v="14.096"/>
    <n v="1.393"/>
    <n v="4353.9679999999998"/>
    <n v="4355.3609999999999"/>
    <n v="0"/>
    <n v="0"/>
    <n v="0"/>
    <m/>
    <m/>
    <x v="1"/>
    <s v="ENEGPP16379117Circuito 5HI"/>
    <s v="ENEL Green Power Per£ S.A."/>
    <s v="ENEL GREEN"/>
    <x v="48"/>
    <s v="C.S. Rubi"/>
    <x v="202"/>
    <s v="FV"/>
    <x v="5"/>
    <s v="Circuito 5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55.3609999999999"/>
    <n v="4.3553610000000003"/>
    <m/>
    <n v="1.1746666666666667"/>
    <n v="1.1746666666666667"/>
    <n v="150.995"/>
    <n v="0"/>
    <n v="46"/>
    <s v="BASE DE DATOS"/>
  </r>
  <r>
    <s v="19"/>
    <x v="11"/>
    <s v="ENEGPP"/>
    <s v="16379117"/>
    <s v="16379117"/>
    <s v="HI"/>
    <s v="Circuito 6"/>
    <s v="S"/>
    <n v="14.096"/>
    <n v="14.096"/>
    <n v="1.423"/>
    <n v="4341.6909999999998"/>
    <n v="4343.1139999999996"/>
    <n v="0"/>
    <n v="0"/>
    <n v="0"/>
    <m/>
    <m/>
    <x v="1"/>
    <s v="ENEGPP16379117Circuito 6HI"/>
    <s v="ENEL Green Power Per£ S.A."/>
    <s v="ENEL GREEN"/>
    <x v="48"/>
    <s v="C.S. Rubi"/>
    <x v="202"/>
    <s v="FV"/>
    <x v="5"/>
    <s v="Circuito 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43.1139999999996"/>
    <n v="4.3431139999999999"/>
    <m/>
    <n v="1.1746666666666667"/>
    <n v="1.1746666666666667"/>
    <n v="150.995"/>
    <n v="0"/>
    <n v="46"/>
    <s v="BASE DE DATOS"/>
  </r>
  <r>
    <s v="19"/>
    <x v="11"/>
    <s v="ENEGPP"/>
    <s v="16379117"/>
    <s v="16379117"/>
    <s v="HI"/>
    <s v="Circuito 7"/>
    <s v="S"/>
    <n v="14.096"/>
    <n v="14.096"/>
    <n v="1.4119999999999999"/>
    <n v="4348.3950000000004"/>
    <n v="4349.808"/>
    <n v="0"/>
    <n v="0"/>
    <n v="0"/>
    <m/>
    <m/>
    <x v="1"/>
    <s v="ENEGPP16379117Circuito 7HI"/>
    <s v="ENEL Green Power Per£ S.A."/>
    <s v="ENEL GREEN"/>
    <x v="48"/>
    <s v="C.S. Rubi"/>
    <x v="202"/>
    <s v="FV"/>
    <x v="5"/>
    <s v="Circuito 7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49.808"/>
    <n v="4.3498080000000003"/>
    <m/>
    <n v="1.1746666666666667"/>
    <n v="1.1746666666666667"/>
    <n v="150.995"/>
    <n v="-9.9999999929423211E-4"/>
    <n v="46"/>
    <s v="BASE DE DATOS"/>
  </r>
  <r>
    <s v="19"/>
    <x v="11"/>
    <s v="ENEGPP"/>
    <s v="16379117"/>
    <s v="16379117"/>
    <s v="HI"/>
    <s v="Circuito 8"/>
    <s v="S"/>
    <n v="14.096"/>
    <n v="14.096"/>
    <n v="1.4119999999999999"/>
    <n v="4338.3689999999997"/>
    <n v="4339.7809999999999"/>
    <n v="0"/>
    <n v="0"/>
    <n v="0"/>
    <m/>
    <m/>
    <x v="1"/>
    <s v="ENEGPP16379117Circuito 8HI"/>
    <s v="ENEL Green Power Per£ S.A."/>
    <s v="ENEL GREEN"/>
    <x v="48"/>
    <s v="C.S. Rubi"/>
    <x v="202"/>
    <s v="FV"/>
    <x v="5"/>
    <s v="Circuito 8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339.7809999999999"/>
    <n v="4.3397810000000003"/>
    <m/>
    <n v="1.1746666666666667"/>
    <n v="1.1746666666666667"/>
    <n v="150.995"/>
    <n v="0"/>
    <n v="46"/>
    <s v="BASE DE DATOS"/>
  </r>
  <r>
    <s v="19"/>
    <x v="11"/>
    <s v="ENEGPP"/>
    <s v="16379117"/>
    <s v="16379117"/>
    <s v="HI"/>
    <s v="Circuito 9"/>
    <s v="S"/>
    <n v="17.62"/>
    <n v="17.62"/>
    <n v="1.764"/>
    <n v="5396.26"/>
    <n v="5398.0240000000003"/>
    <n v="0"/>
    <n v="0"/>
    <n v="0"/>
    <m/>
    <m/>
    <x v="1"/>
    <s v="ENEGPP16379117Circuito 9HI"/>
    <s v="ENEL Green Power Per£ S.A."/>
    <s v="ENEL GREEN"/>
    <x v="48"/>
    <s v="C.S. Rubi"/>
    <x v="202"/>
    <s v="FV"/>
    <x v="5"/>
    <s v="Circuito 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5398.0240000000003"/>
    <n v="5.3980240000000004"/>
    <m/>
    <n v="1.4683333333333335"/>
    <n v="1.4683333333333335"/>
    <n v="150.995"/>
    <n v="0"/>
    <n v="46"/>
    <s v="BASE DE DATOS"/>
  </r>
  <r>
    <s v="19"/>
    <x v="11"/>
    <s v="ENEGPP"/>
    <s v="16379117"/>
    <s v="16379117"/>
    <s v="HI"/>
    <s v="Circuito 10"/>
    <s v="S"/>
    <n v="14.096"/>
    <n v="14.096"/>
    <n v="1.337"/>
    <n v="4287.2030000000004"/>
    <n v="4288.5410000000002"/>
    <n v="0"/>
    <n v="0"/>
    <n v="0"/>
    <m/>
    <m/>
    <x v="1"/>
    <s v="ENEGPP16379117Circuito 10HI"/>
    <s v="ENEL Green Power Per£ S.A."/>
    <s v="ENEL GREEN"/>
    <x v="48"/>
    <s v="C.S. Rubi"/>
    <x v="202"/>
    <s v="FV"/>
    <x v="5"/>
    <s v="Circuito 10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4288.5410000000002"/>
    <n v="4.2885410000000004"/>
    <m/>
    <n v="1.1746666666666667"/>
    <n v="1.1746666666666667"/>
    <n v="150.995"/>
    <n v="-9.9999999929423211E-4"/>
    <n v="46"/>
    <s v="BASE DE DATOS"/>
  </r>
  <r>
    <s v="19"/>
    <x v="11"/>
    <s v="ENEGPP"/>
    <s v="17360815"/>
    <s v="17360815"/>
    <s v="HI"/>
    <s v="Circuito 1"/>
    <s v="S"/>
    <n v="15.75"/>
    <n v="15.75"/>
    <n v="1470.345"/>
    <n v="4148.5200000000004"/>
    <n v="5618.8649999999998"/>
    <n v="0"/>
    <n v="0"/>
    <n v="0"/>
    <m/>
    <m/>
    <x v="1"/>
    <s v="ENEGPP17360815Circuito 1HI"/>
    <s v="ENEL Green Power Per£ S.A."/>
    <s v="ENEL GREEN"/>
    <x v="48"/>
    <s v="C.E. Wayra"/>
    <x v="203"/>
    <s v="TE"/>
    <x v="7"/>
    <s v="Circuito 1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618.8649999999998"/>
    <n v="5.6188649999999996"/>
    <m/>
    <n v="1.3125"/>
    <n v="1.3125"/>
    <n v="130.453"/>
    <n v="9.0949470177292824E-13"/>
    <n v="46"/>
    <s v="BASE DE DATOS"/>
  </r>
  <r>
    <s v="19"/>
    <x v="11"/>
    <s v="ENEGPP"/>
    <s v="17360815"/>
    <s v="17360815"/>
    <s v="HI"/>
    <s v="Circuito 2"/>
    <s v="S"/>
    <n v="18.899999999999999"/>
    <n v="18.899999999999999"/>
    <n v="1794.134"/>
    <n v="4956.1400000000003"/>
    <n v="6750.2740000000003"/>
    <n v="0"/>
    <n v="0"/>
    <n v="0"/>
    <m/>
    <m/>
    <x v="1"/>
    <s v="ENEGPP17360815Circuito 2HI"/>
    <s v="ENEL Green Power Per£ S.A."/>
    <s v="ENEL GREEN"/>
    <x v="48"/>
    <s v="C.E. Wayra"/>
    <x v="203"/>
    <s v="TE"/>
    <x v="7"/>
    <s v="Circuito 2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750.2740000000003"/>
    <n v="6.7502740000000001"/>
    <m/>
    <n v="1.575"/>
    <n v="1.575"/>
    <n v="130.453"/>
    <n v="0"/>
    <n v="46"/>
    <s v="BASE DE DATOS"/>
  </r>
  <r>
    <s v="19"/>
    <x v="11"/>
    <s v="ENEGPP"/>
    <s v="17360815"/>
    <s v="17360815"/>
    <s v="HI"/>
    <s v="Circuito 3"/>
    <s v="S"/>
    <n v="18.899999999999999"/>
    <n v="18.899999999999999"/>
    <n v="1663.702"/>
    <n v="4719.7340000000004"/>
    <n v="6383.4359999999997"/>
    <n v="0"/>
    <n v="0"/>
    <n v="0"/>
    <m/>
    <m/>
    <x v="1"/>
    <s v="ENEGPP17360815Circuito 3HI"/>
    <s v="ENEL Green Power Per£ S.A."/>
    <s v="ENEL GREEN"/>
    <x v="48"/>
    <s v="C.E. Wayra"/>
    <x v="203"/>
    <s v="TE"/>
    <x v="7"/>
    <s v="Circuito 3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383.4359999999997"/>
    <n v="6.3834359999999997"/>
    <m/>
    <n v="1.575"/>
    <n v="1.575"/>
    <n v="130.453"/>
    <n v="9.0949470177292824E-13"/>
    <n v="46"/>
    <s v="BASE DE DATOS"/>
  </r>
  <r>
    <s v="19"/>
    <x v="11"/>
    <s v="ENEGPP"/>
    <s v="17360815"/>
    <s v="17360815"/>
    <s v="HI"/>
    <s v="Circuito 4"/>
    <s v="S"/>
    <n v="18.899999999999999"/>
    <n v="18.899999999999999"/>
    <n v="1829.962"/>
    <n v="5163.28"/>
    <n v="6993.2430000000004"/>
    <n v="0"/>
    <n v="0"/>
    <n v="0"/>
    <m/>
    <m/>
    <x v="1"/>
    <s v="ENEGPP17360815Circuito 4HI"/>
    <s v="ENEL Green Power Per£ S.A."/>
    <s v="ENEL GREEN"/>
    <x v="48"/>
    <s v="C.E. Wayra"/>
    <x v="203"/>
    <s v="TE"/>
    <x v="7"/>
    <s v="Circuito 4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6993.2430000000004"/>
    <n v="6.9932430000000005"/>
    <m/>
    <n v="1.575"/>
    <n v="1.575"/>
    <n v="130.453"/>
    <n v="-1.0000000002037268E-3"/>
    <n v="46"/>
    <s v="BASE DE DATOS"/>
  </r>
  <r>
    <s v="19"/>
    <x v="11"/>
    <s v="ENEGPP"/>
    <s v="17360815"/>
    <s v="17360815"/>
    <s v="HI"/>
    <s v="Circuito 5"/>
    <s v="S"/>
    <n v="22.05"/>
    <n v="22.05"/>
    <n v="2177.0250000000001"/>
    <n v="6370.0169999999998"/>
    <n v="8547.0429999999997"/>
    <n v="0"/>
    <n v="0"/>
    <n v="0"/>
    <m/>
    <m/>
    <x v="1"/>
    <s v="ENEGPP17360815Circuito 5HI"/>
    <s v="ENEL Green Power Per£ S.A."/>
    <s v="ENEL GREEN"/>
    <x v="48"/>
    <s v="C.E. Wayra"/>
    <x v="203"/>
    <s v="TE"/>
    <x v="7"/>
    <s v="Circuito 5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547.0429999999997"/>
    <n v="8.5470430000000004"/>
    <m/>
    <n v="1.8375000000000001"/>
    <n v="1.8375000000000001"/>
    <n v="130.453"/>
    <n v="-1.0000000002037268E-3"/>
    <n v="46"/>
    <s v="BASE DE DATOS"/>
  </r>
  <r>
    <s v="19"/>
    <x v="11"/>
    <s v="ENEGPP"/>
    <s v="17360815"/>
    <s v="17360815"/>
    <s v="HI"/>
    <s v="Circuito 6"/>
    <s v="S"/>
    <n v="15.75"/>
    <n v="15.75"/>
    <n v="1357.626"/>
    <n v="4041.7350000000001"/>
    <n v="5399.3609999999999"/>
    <n v="0"/>
    <n v="0"/>
    <n v="0"/>
    <m/>
    <m/>
    <x v="1"/>
    <s v="ENEGPP17360815Circuito 6HI"/>
    <s v="ENEL Green Power Per£ S.A."/>
    <s v="ENEL GREEN"/>
    <x v="48"/>
    <s v="C.E. Wayra"/>
    <x v="203"/>
    <s v="TE"/>
    <x v="7"/>
    <s v="Circuito 6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5399.3609999999999"/>
    <n v="5.3993609999999999"/>
    <m/>
    <n v="1.3125"/>
    <n v="1.3125"/>
    <n v="130.453"/>
    <n v="0"/>
    <n v="46"/>
    <s v="BASE DE DATOS"/>
  </r>
  <r>
    <s v="19"/>
    <x v="11"/>
    <s v="ENEGPP"/>
    <s v="17360815"/>
    <s v="17360815"/>
    <s v="HI"/>
    <s v="Circuito 7"/>
    <s v="S"/>
    <n v="22.05"/>
    <n v="22.05"/>
    <n v="2023.6890000000001"/>
    <n v="6255.9319999999998"/>
    <n v="8279.6209999999992"/>
    <n v="0"/>
    <n v="0"/>
    <n v="0"/>
    <m/>
    <m/>
    <x v="1"/>
    <s v="ENEGPP17360815Circuito 7HI"/>
    <s v="ENEL Green Power Per£ S.A."/>
    <s v="ENEL GREEN"/>
    <x v="48"/>
    <s v="C.E. Wayra"/>
    <x v="203"/>
    <s v="TE"/>
    <x v="7"/>
    <s v="Circuito 7"/>
    <x v="4"/>
    <s v="Instalado"/>
    <s v="Operativo"/>
    <s v="Generadora"/>
    <x v="0"/>
    <x v="0"/>
    <s v="COES"/>
    <x v="0"/>
    <s v="Privado"/>
    <s v="ICA"/>
    <s v="ICA"/>
    <s v="NAZCA"/>
    <s v="MARCONA"/>
    <n v="0"/>
    <s v="Viento"/>
    <n v="0"/>
    <s v="RER"/>
    <s v="CUARTA"/>
    <x v="1"/>
    <m/>
    <n v="8279.6209999999992"/>
    <n v="8.2796209999999988"/>
    <m/>
    <n v="1.8375000000000001"/>
    <n v="1.8375000000000001"/>
    <n v="130.453"/>
    <n v="0"/>
    <n v="46"/>
    <s v="BASE DE DATOS"/>
  </r>
  <r>
    <s v="19"/>
    <x v="11"/>
    <s v="CHINAN"/>
    <s v="11068096"/>
    <s v="11068096"/>
    <s v="HI"/>
    <s v="GR-1"/>
    <s v="S"/>
    <n v="42.3"/>
    <n v="43.113999999999997"/>
    <n v="5428.5209999999997"/>
    <n v="19426.899000000001"/>
    <n v="24855.42"/>
    <n v="0"/>
    <n v="653.37"/>
    <n v="0"/>
    <m/>
    <m/>
    <x v="1"/>
    <s v="CHINAN11068096GR-1HI"/>
    <s v="Chinango S.A.C"/>
    <s v="CHINANGO"/>
    <x v="49"/>
    <s v="C. H. Yanango"/>
    <x v="204"/>
    <s v="HI"/>
    <x v="1"/>
    <s v="GR-1"/>
    <x v="1"/>
    <s v="Instalado"/>
    <s v="Operativo"/>
    <s v="Generadora"/>
    <x v="0"/>
    <x v="0"/>
    <s v="COES"/>
    <x v="0"/>
    <s v="Privado"/>
    <s v="JUNIN"/>
    <s v="JUNIN"/>
    <s v="CHANCHAMAYO"/>
    <s v="SAN RAMÓN"/>
    <n v="0"/>
    <s v="Agua"/>
    <n v="0"/>
    <n v="0"/>
    <n v="0"/>
    <x v="1"/>
    <m/>
    <n v="24855.42"/>
    <n v="24.855419999999999"/>
    <m/>
    <n v="3.5249999999999999"/>
    <n v="3.5928333333333331"/>
    <n v="42.697000000000003"/>
    <n v="3.637978807091713E-12"/>
    <n v="11"/>
    <s v="BASE DE DATOS"/>
  </r>
  <r>
    <s v="19"/>
    <x v="11"/>
    <s v="CHINAN"/>
    <s v="11082197"/>
    <s v="11082197"/>
    <s v="HI"/>
    <s v="GR-1"/>
    <s v="S"/>
    <n v="71.400000000000006"/>
    <n v="78.192999999999998"/>
    <n v="10116.120000000001"/>
    <n v="35674.900999999998"/>
    <n v="45791.021000000001"/>
    <n v="36.75"/>
    <n v="602.83000000000004"/>
    <n v="36.75"/>
    <m/>
    <m/>
    <x v="1"/>
    <s v="CHINAN11082197GR-1HI"/>
    <s v="Chinango S.A.C"/>
    <s v="CHINANGO"/>
    <x v="49"/>
    <s v="C. H. Chimay"/>
    <x v="205"/>
    <s v="HI"/>
    <x v="1"/>
    <s v="GR-1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45791.021000000001"/>
    <n v="45.791021000000001"/>
    <m/>
    <n v="5.95"/>
    <n v="6.5160833333333334"/>
    <n v="156.83699999999999"/>
    <n v="0"/>
    <n v="11"/>
    <s v="BASE DE DATOS"/>
  </r>
  <r>
    <s v="19"/>
    <x v="11"/>
    <s v="CHINAN"/>
    <s v="11082197"/>
    <s v="11082197"/>
    <s v="HI"/>
    <s v="GR-2"/>
    <s v="S"/>
    <n v="71.400000000000006"/>
    <n v="76.578000000000003"/>
    <n v="7878.0640000000003"/>
    <n v="26657.173999999999"/>
    <n v="34535.237999999998"/>
    <n v="0"/>
    <n v="505.97"/>
    <n v="141.19999999999999"/>
    <m/>
    <m/>
    <x v="1"/>
    <s v="CHINAN11082197GR-2HI"/>
    <s v="Chinango S.A.C"/>
    <s v="CHINANGO"/>
    <x v="49"/>
    <s v="C. H. Chimay"/>
    <x v="205"/>
    <s v="HI"/>
    <x v="1"/>
    <s v="GR-2"/>
    <x v="1"/>
    <s v="Instalado"/>
    <s v="Operativo"/>
    <s v="Generadora"/>
    <x v="0"/>
    <x v="0"/>
    <s v="COES"/>
    <x v="0"/>
    <s v="Privado"/>
    <s v="JUNIN"/>
    <s v="JUNIN"/>
    <s v="JAUJA"/>
    <s v="MONOBAMBA"/>
    <n v="0"/>
    <s v="Agua"/>
    <n v="0"/>
    <n v="0"/>
    <n v="0"/>
    <x v="1"/>
    <m/>
    <n v="34535.237999999998"/>
    <n v="34.535238"/>
    <m/>
    <n v="5.95"/>
    <n v="6.3815"/>
    <n v="156.83699999999999"/>
    <n v="0"/>
    <n v="11"/>
    <s v="BASE DE DATOS"/>
  </r>
  <r>
    <s v="19"/>
    <x v="11"/>
    <s v="ELOR"/>
    <s v="31078697"/>
    <s v="31078697"/>
    <s v="HI"/>
    <s v="Turbina 1"/>
    <s v="N"/>
    <n v="2.8370000000000002"/>
    <n v="0"/>
    <n v="0"/>
    <n v="0"/>
    <n v="0"/>
    <n v="0"/>
    <n v="0"/>
    <n v="0"/>
    <m/>
    <m/>
    <x v="1"/>
    <s v="ELOR31078697Turbina 1HI"/>
    <s v="Electro Oriente S. A."/>
    <s v="ELOR"/>
    <x v="2"/>
    <s v="C. H. El Muyo"/>
    <x v="140"/>
    <s v="HI"/>
    <x v="1"/>
    <s v="Turbina 1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0"/>
    <n v="0"/>
    <m/>
    <n v="0.23641666666666669"/>
    <n v="0.21666666666666667"/>
    <n v="4.3949999999999996"/>
    <n v="0"/>
    <n v="20"/>
    <s v="BASE DE DATOS"/>
  </r>
  <r>
    <s v="19"/>
    <x v="11"/>
    <s v="ELOR"/>
    <s v="31078697"/>
    <s v="31078697"/>
    <s v="HI"/>
    <s v="Turbina 2"/>
    <s v="S"/>
    <n v="2.8370000000000002"/>
    <n v="2.6"/>
    <n v="272.774"/>
    <n v="1263.4760000000001"/>
    <n v="1536.25"/>
    <n v="0"/>
    <n v="730.72"/>
    <n v="0"/>
    <m/>
    <m/>
    <x v="1"/>
    <s v="ELOR31078697Turbina 2HI"/>
    <s v="Electro Oriente S. A."/>
    <s v="ELOR"/>
    <x v="2"/>
    <s v="C. H. El Muyo"/>
    <x v="140"/>
    <s v="HI"/>
    <x v="1"/>
    <s v="Turbina 2"/>
    <x v="1"/>
    <s v="Instalado"/>
    <s v="Operativo"/>
    <s v="Distribuidora"/>
    <x v="0"/>
    <x v="0"/>
    <s v="NO COES"/>
    <x v="0"/>
    <s v="Estatal"/>
    <s v="AMAZONAS"/>
    <s v="AMAZONAS"/>
    <s v="BAGUA"/>
    <s v="ARAMANGO"/>
    <n v="0"/>
    <s v="Agua"/>
    <n v="0"/>
    <n v="0"/>
    <n v="0"/>
    <x v="1"/>
    <m/>
    <n v="1536.25"/>
    <n v="1.5362499999999999"/>
    <m/>
    <n v="0.23641666666666669"/>
    <n v="0.21666666666666667"/>
    <n v="4.3949999999999996"/>
    <n v="0"/>
    <n v="20"/>
    <s v="BASE DE DATOS"/>
  </r>
  <r>
    <s v="19"/>
    <x v="11"/>
    <s v="ELOR"/>
    <s v="31078897"/>
    <s v="31078897"/>
    <s v="HI"/>
    <s v="Turbina 1"/>
    <s v="S"/>
    <n v="1.59"/>
    <n v="1.45"/>
    <n v="161.779"/>
    <n v="647.18799999999999"/>
    <n v="808.96699999999998"/>
    <n v="3.55"/>
    <n v="716.48"/>
    <n v="0"/>
    <m/>
    <m/>
    <x v="1"/>
    <s v="ELOR31078897Turbina 1HI"/>
    <s v="Electro Oriente S. A."/>
    <s v="ELOR"/>
    <x v="2"/>
    <s v="C. H. La Pelota"/>
    <x v="141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808.96699999999998"/>
    <n v="0.80896699999999999"/>
    <m/>
    <n v="0.13250000000000001"/>
    <n v="0.12083333333333333"/>
    <n v="2.6850000000000001"/>
    <n v="0"/>
    <n v="20"/>
    <s v="BASE DE DATOS"/>
  </r>
  <r>
    <s v="19"/>
    <x v="11"/>
    <s v="ELOR"/>
    <s v="31078897"/>
    <s v="31078897"/>
    <s v="HI"/>
    <s v="Turbina 2"/>
    <s v="S"/>
    <n v="1.59"/>
    <n v="1.45"/>
    <n v="164.05199999999999"/>
    <n v="747.58799999999997"/>
    <n v="911.64"/>
    <n v="1.07"/>
    <n v="719.45"/>
    <n v="0"/>
    <m/>
    <m/>
    <x v="1"/>
    <s v="ELOR31078897Turbina 2HI"/>
    <s v="Electro Oriente S. A."/>
    <s v="ELOR"/>
    <x v="2"/>
    <s v="C. H. La Pelota"/>
    <x v="141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911.64"/>
    <n v="0.91164000000000001"/>
    <m/>
    <n v="0.13250000000000001"/>
    <n v="0.12083333333333333"/>
    <n v="2.6850000000000001"/>
    <n v="0"/>
    <n v="20"/>
    <s v="BASE DE DATOS"/>
  </r>
  <r>
    <s v="19"/>
    <x v="11"/>
    <s v="ELOR"/>
    <s v="51017302"/>
    <s v="51017302"/>
    <s v="HI"/>
    <s v="Turbina 1"/>
    <s v="S"/>
    <n v="1.4379999999999999"/>
    <n v="1.4"/>
    <n v="130.08500000000001"/>
    <n v="611.94899999999996"/>
    <n v="742.03399999999999"/>
    <n v="0"/>
    <n v="718.69"/>
    <n v="0"/>
    <m/>
    <m/>
    <x v="1"/>
    <s v="ELOR51017302Turbina 1HI"/>
    <s v="Electro Oriente S. A."/>
    <s v="ELOR"/>
    <x v="2"/>
    <s v="C. H. Quanda"/>
    <x v="240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42.03399999999999"/>
    <n v="0.74203399999999997"/>
    <m/>
    <n v="0.15977777777777777"/>
    <n v="0.15555555555555556"/>
    <n v="2.2429999999999999"/>
    <n v="0"/>
    <n v="20"/>
    <s v="BASE DE DATOS"/>
  </r>
  <r>
    <s v="19"/>
    <x v="11"/>
    <s v="ELOR"/>
    <s v="51017302"/>
    <s v="51017302"/>
    <s v="HI"/>
    <s v="Turbina 2"/>
    <s v="S"/>
    <n v="1.4379999999999999"/>
    <n v="1.4"/>
    <n v="128.53299999999999"/>
    <n v="604.65"/>
    <n v="733.18299999999999"/>
    <n v="0"/>
    <n v="742.65"/>
    <n v="0"/>
    <m/>
    <m/>
    <x v="1"/>
    <s v="ELOR51017302Turbina 2HI"/>
    <s v="Electro Oriente S. A."/>
    <s v="ELOR"/>
    <x v="2"/>
    <s v="C. H. Quanda"/>
    <x v="240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 IGNACIO"/>
    <s v="SON JOSÉ DE LOURDES"/>
    <n v="0"/>
    <s v="Agua"/>
    <n v="0"/>
    <s v="RER"/>
    <s v="-"/>
    <x v="1"/>
    <m/>
    <n v="733.18299999999999"/>
    <n v="0.73318300000000003"/>
    <m/>
    <n v="0.17974999999999999"/>
    <n v="0.17499999999999999"/>
    <n v="2.2429999999999999"/>
    <n v="0"/>
    <n v="20"/>
    <s v="BASE DE DATOS"/>
  </r>
  <r>
    <s v="19"/>
    <x v="11"/>
    <s v="ELOR"/>
    <s v="31077997"/>
    <s v="31077997"/>
    <s v="HI"/>
    <s v="Turbina 1"/>
    <s v="S"/>
    <n v="1.2529999999999999"/>
    <n v="1.1499999999999999"/>
    <n v="105.346"/>
    <n v="460.137"/>
    <n v="565.48299999999995"/>
    <n v="0"/>
    <n v="744"/>
    <n v="0"/>
    <m/>
    <m/>
    <x v="1"/>
    <s v="ELOR31077997Turbina 1HI"/>
    <s v="Electro Oriente S. A."/>
    <s v="ELOR"/>
    <x v="2"/>
    <s v="C. H. Caclic"/>
    <x v="139"/>
    <s v="HI"/>
    <x v="1"/>
    <s v="Turbina 1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565.48299999999995"/>
    <n v="0.56548299999999996"/>
    <m/>
    <n v="0.10441666666666666"/>
    <n v="9.5833333333333326E-2"/>
    <n v="4.4630000000000001"/>
    <n v="0"/>
    <n v="20"/>
    <s v="BASE DE DATOS"/>
  </r>
  <r>
    <s v="19"/>
    <x v="11"/>
    <s v="ELOR"/>
    <s v="31077997"/>
    <s v="31077997"/>
    <s v="HI"/>
    <s v="Turbina 2"/>
    <s v="N"/>
    <n v="1.2529999999999999"/>
    <n v="0"/>
    <n v="0"/>
    <n v="0"/>
    <n v="0"/>
    <n v="0"/>
    <n v="0"/>
    <n v="0"/>
    <m/>
    <m/>
    <x v="1"/>
    <s v="ELOR31077997Turbina 2HI"/>
    <s v="Electro Oriente S. A."/>
    <s v="ELOR"/>
    <x v="2"/>
    <s v="C. H. Caclic"/>
    <x v="139"/>
    <s v="HI"/>
    <x v="1"/>
    <s v="Turbina 2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0"/>
    <n v="0"/>
    <m/>
    <n v="0.10441666666666666"/>
    <n v="9.5833333333333326E-2"/>
    <n v="4.4630000000000001"/>
    <n v="0"/>
    <n v="20"/>
    <s v="BASE DE DATOS"/>
  </r>
  <r>
    <s v="19"/>
    <x v="11"/>
    <s v="ELOR"/>
    <s v="31077997"/>
    <s v="31077997"/>
    <s v="HI"/>
    <s v="Turbina 3"/>
    <s v="N"/>
    <n v="1.2529999999999999"/>
    <n v="0"/>
    <n v="0"/>
    <n v="0"/>
    <n v="0"/>
    <n v="0"/>
    <n v="0"/>
    <n v="0"/>
    <m/>
    <m/>
    <x v="1"/>
    <s v="ELOR31077997Turbina 3HI"/>
    <s v="Electro Oriente S. A."/>
    <s v="ELOR"/>
    <x v="2"/>
    <s v="C. H. Caclic"/>
    <x v="139"/>
    <s v="HI"/>
    <x v="1"/>
    <s v="Turbina 3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0"/>
    <n v="0"/>
    <m/>
    <n v="0.10441666666666666"/>
    <n v="9.5833333333333326E-2"/>
    <n v="4.4630000000000001"/>
    <n v="0"/>
    <n v="20"/>
    <s v="BASE DE DATOS"/>
  </r>
  <r>
    <s v="19"/>
    <x v="11"/>
    <s v="ELOR"/>
    <s v="31077997"/>
    <s v="31077997"/>
    <s v="HI"/>
    <s v="Turbina 4"/>
    <s v="S"/>
    <n v="1.2529999999999999"/>
    <n v="1.1499999999999999"/>
    <n v="115.94499999999999"/>
    <n v="541.596"/>
    <n v="657.54100000000005"/>
    <n v="0"/>
    <n v="744"/>
    <n v="0"/>
    <m/>
    <m/>
    <x v="1"/>
    <s v="ELOR31077997Turbina 4HI"/>
    <s v="Electro Oriente S. A."/>
    <s v="ELOR"/>
    <x v="2"/>
    <s v="C. H. Caclic"/>
    <x v="139"/>
    <s v="HI"/>
    <x v="1"/>
    <s v="Turbina 4"/>
    <x v="1"/>
    <s v="Instalado"/>
    <s v="Operativo"/>
    <s v="Distribuidora"/>
    <x v="0"/>
    <x v="1"/>
    <s v="NO COES"/>
    <x v="0"/>
    <s v="Estatal"/>
    <s v="AMAZONAS"/>
    <s v="AMAZONAS"/>
    <s v="LUYA"/>
    <s v="LUYA"/>
    <n v="0"/>
    <s v="Agua"/>
    <n v="0"/>
    <n v="0"/>
    <n v="0"/>
    <x v="1"/>
    <m/>
    <n v="657.54100000000005"/>
    <n v="0.65754100000000004"/>
    <m/>
    <n v="0.10441666666666666"/>
    <n v="9.5833333333333326E-2"/>
    <n v="4.4630000000000001"/>
    <n v="-1.1368683772161603E-13"/>
    <n v="20"/>
    <s v="BASE DE DATOS"/>
  </r>
  <r>
    <s v="19"/>
    <x v="11"/>
    <s v="ELOR"/>
    <s v="41027393"/>
    <s v="41027393"/>
    <s v="HI"/>
    <s v="T-1"/>
    <s v="S"/>
    <n v="0.2"/>
    <n v="0.18"/>
    <n v="12.15"/>
    <n v="58.941000000000003"/>
    <n v="71.090999999999994"/>
    <n v="0"/>
    <n v="403.58"/>
    <n v="0"/>
    <m/>
    <m/>
    <x v="1"/>
    <s v="ELOR41027393T-1HI"/>
    <s v="Electro Oriente S. A."/>
    <s v="ELOR"/>
    <x v="2"/>
    <s v="C. H. Pucara"/>
    <x v="137"/>
    <s v="HI"/>
    <x v="1"/>
    <s v="T-1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71.090999999999994"/>
    <n v="7.1090999999999988E-2"/>
    <m/>
    <n v="1.6666666666666666E-2"/>
    <n v="1.4999999999999999E-2"/>
    <n v="0.376"/>
    <n v="1.4210854715202004E-14"/>
    <n v="20"/>
    <s v="BASE DE DATOS"/>
  </r>
  <r>
    <s v="19"/>
    <x v="11"/>
    <s v="ELOR"/>
    <s v="41027393"/>
    <s v="41027393"/>
    <s v="HI"/>
    <s v="T-2"/>
    <s v="S"/>
    <n v="0.2"/>
    <n v="0.18"/>
    <n v="23.64"/>
    <n v="110.616"/>
    <n v="134.256"/>
    <n v="0"/>
    <n v="737.13"/>
    <n v="0"/>
    <m/>
    <m/>
    <x v="1"/>
    <s v="ELOR41027393T-2HI"/>
    <s v="Electro Oriente S. A."/>
    <s v="ELOR"/>
    <x v="2"/>
    <s v="C. H. Pucara"/>
    <x v="137"/>
    <s v="HI"/>
    <x v="1"/>
    <s v="T-2"/>
    <x v="1"/>
    <s v="Instalado"/>
    <s v="Operativo"/>
    <s v="Distribuidora"/>
    <x v="0"/>
    <x v="0"/>
    <s v="NO COES"/>
    <x v="0"/>
    <s v="Estatal"/>
    <s v="CAJAMARCA"/>
    <s v="CAJAMARCA"/>
    <s v="JAEN"/>
    <s v="JAEN"/>
    <n v="0"/>
    <s v="Agua"/>
    <n v="0"/>
    <n v="0"/>
    <n v="0"/>
    <x v="1"/>
    <m/>
    <n v="134.256"/>
    <n v="0.13425599999999999"/>
    <m/>
    <n v="1.6666666666666666E-2"/>
    <n v="1.4999999999999999E-2"/>
    <n v="0.376"/>
    <n v="0"/>
    <n v="20"/>
    <s v="BASE DE DATOS"/>
  </r>
  <r>
    <s v="19"/>
    <x v="11"/>
    <s v="ELOR"/>
    <s v="31024193"/>
    <s v="31024193"/>
    <s v="HI"/>
    <s v="1"/>
    <s v="S"/>
    <n v="3.3"/>
    <n v="3.3"/>
    <n v="390.05700000000002"/>
    <n v="1690.53"/>
    <n v="2080.587"/>
    <n v="4"/>
    <n v="681.75"/>
    <n v="3"/>
    <m/>
    <m/>
    <x v="1"/>
    <s v="ELOR310241931HI"/>
    <s v="Electro Oriente S. A."/>
    <s v="ELOR"/>
    <x v="2"/>
    <s v="C. H. El Gera"/>
    <x v="142"/>
    <s v="HI"/>
    <x v="1"/>
    <s v="Grupo 1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2080.587"/>
    <n v="2.080587"/>
    <m/>
    <n v="0.27499999999999997"/>
    <n v="0.27499999999999997"/>
    <n v="8.359"/>
    <n v="0"/>
    <n v="20"/>
    <s v="BASE DE DATOS"/>
  </r>
  <r>
    <s v="19"/>
    <x v="11"/>
    <s v="ELOR"/>
    <s v="31024193"/>
    <s v="31024193"/>
    <s v="HI"/>
    <s v="2"/>
    <s v="S"/>
    <n v="3.3"/>
    <n v="3.3"/>
    <n v="378.06700000000001"/>
    <n v="1575.2349999999999"/>
    <n v="1953.3019999999999"/>
    <n v="2"/>
    <n v="655.04999999999995"/>
    <n v="3"/>
    <m/>
    <m/>
    <x v="1"/>
    <s v="ELOR310241932HI"/>
    <s v="Electro Oriente S. A."/>
    <s v="ELOR"/>
    <x v="2"/>
    <s v="C. H. El Gera"/>
    <x v="142"/>
    <s v="HI"/>
    <x v="1"/>
    <s v="Grupo 2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1953.3019999999999"/>
    <n v="1.9533019999999999"/>
    <m/>
    <n v="0.27499999999999997"/>
    <n v="0.27499999999999997"/>
    <n v="8.359"/>
    <n v="0"/>
    <n v="20"/>
    <s v="BASE DE DATOS"/>
  </r>
  <r>
    <s v="19"/>
    <x v="11"/>
    <s v="ELOR"/>
    <s v="31024193"/>
    <s v="31024193"/>
    <s v="HI"/>
    <s v="3"/>
    <s v="S"/>
    <n v="2.5"/>
    <n v="2"/>
    <n v="153.827"/>
    <n v="619.43799999999999"/>
    <n v="773.26499999999999"/>
    <n v="2"/>
    <n v="501"/>
    <n v="2"/>
    <m/>
    <m/>
    <x v="1"/>
    <s v="ELOR310241933HI"/>
    <s v="Electro Oriente S. A."/>
    <s v="ELOR"/>
    <x v="2"/>
    <s v="C. H. El Gera"/>
    <x v="142"/>
    <s v="HI"/>
    <x v="1"/>
    <s v="Grupo 3"/>
    <x v="1"/>
    <s v="Instalado"/>
    <s v="Operativo"/>
    <s v="Distribuidora"/>
    <x v="0"/>
    <x v="0"/>
    <s v="NO COES"/>
    <x v="0"/>
    <s v="Estatal"/>
    <s v="SAN MARTÍN"/>
    <s v="SAN MARTÍN"/>
    <s v="MOYOBAMBA"/>
    <s v="JEPELACIO"/>
    <n v="0"/>
    <s v="Agua"/>
    <n v="0"/>
    <n v="0"/>
    <n v="0"/>
    <x v="1"/>
    <m/>
    <n v="773.26499999999999"/>
    <n v="0.77326499999999998"/>
    <m/>
    <n v="0.20833333333333334"/>
    <n v="0.16666666666666666"/>
    <n v="8.359"/>
    <n v="0"/>
    <n v="20"/>
    <s v="BASE DE DATOS"/>
  </r>
  <r>
    <s v="19"/>
    <x v="11"/>
    <s v="ELOR"/>
    <s v="31024293"/>
    <s v="31024293"/>
    <s v="HI"/>
    <s v="G1"/>
    <s v="N"/>
    <n v="0.4"/>
    <n v="0"/>
    <n v="0"/>
    <n v="0"/>
    <n v="0"/>
    <n v="0"/>
    <n v="0"/>
    <n v="0"/>
    <m/>
    <m/>
    <x v="1"/>
    <s v="ELOR31024293G1HI"/>
    <s v="Electro Oriente S. A."/>
    <s v="ELOR"/>
    <x v="2"/>
    <s v="C.H. Shitarayacu"/>
    <x v="143"/>
    <s v="HI"/>
    <x v="1"/>
    <s v="G1"/>
    <x v="1"/>
    <s v="Instalado"/>
    <s v="In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3333333333333333E-2"/>
    <n v="2.0833333333333332E-2"/>
    <n v="0.252"/>
    <n v="0"/>
    <n v="20"/>
    <s v="BASE DE DATOS"/>
  </r>
  <r>
    <s v="19"/>
    <x v="11"/>
    <s v="ELOR"/>
    <s v="31024293"/>
    <s v="31024293"/>
    <s v="HI"/>
    <s v="G2"/>
    <s v="S"/>
    <n v="0.4"/>
    <n v="0.25"/>
    <n v="0"/>
    <n v="0"/>
    <n v="0"/>
    <n v="0"/>
    <n v="0"/>
    <n v="0"/>
    <m/>
    <m/>
    <x v="1"/>
    <s v="ELOR31024293G2HI"/>
    <s v="Electro Oriente S. A."/>
    <s v="ELOR"/>
    <x v="2"/>
    <s v="C.H. Shitarayacu"/>
    <x v="143"/>
    <s v="HI"/>
    <x v="1"/>
    <s v="G2"/>
    <x v="1"/>
    <s v="Instalado"/>
    <s v="Operativo"/>
    <s v="Distribuidora"/>
    <x v="0"/>
    <x v="0"/>
    <s v="NO COES"/>
    <x v="0"/>
    <s v="Estatal"/>
    <s v="SAN MARTÍN"/>
    <s v="SAN MARTÍN"/>
    <s v="MARISCAL CACERES"/>
    <s v="PACHIZA"/>
    <n v="0"/>
    <s v="Agua"/>
    <n v="0"/>
    <n v="0"/>
    <n v="0"/>
    <x v="1"/>
    <m/>
    <n v="0"/>
    <n v="0"/>
    <m/>
    <n v="3.6363636363636369E-2"/>
    <n v="2.2727272727272728E-2"/>
    <n v="0.252"/>
    <n v="0"/>
    <n v="20"/>
    <s v="BASE DE DATOS"/>
  </r>
  <r>
    <s v="19"/>
    <x v="11"/>
    <s v="ELOR"/>
    <s v="41113900"/>
    <s v="41113900"/>
    <s v="HI"/>
    <s v="Grupo 1"/>
    <s v="S"/>
    <n v="0.06"/>
    <n v="0"/>
    <n v="0"/>
    <n v="0"/>
    <n v="0"/>
    <n v="0"/>
    <n v="0"/>
    <n v="0"/>
    <m/>
    <m/>
    <x v="1"/>
    <s v="ELOR41113900Grupo 1HI"/>
    <s v="Electro Oriente S. A."/>
    <s v="ELOR"/>
    <x v="2"/>
    <s v="C. H. Tabaconas"/>
    <x v="138"/>
    <s v="HI"/>
    <x v="1"/>
    <s v="Grupo 1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11"/>
    <s v="ELOR"/>
    <s v="41113900"/>
    <s v="41113900"/>
    <s v="HI"/>
    <s v="Grupo 2"/>
    <s v="S"/>
    <n v="0.06"/>
    <n v="0"/>
    <n v="0"/>
    <n v="0"/>
    <n v="0"/>
    <n v="0"/>
    <n v="0"/>
    <n v="0"/>
    <m/>
    <m/>
    <x v="1"/>
    <s v="ELOR41113900Grupo 2HI"/>
    <s v="Electro Oriente S. A."/>
    <s v="ELOR"/>
    <x v="2"/>
    <s v="C. H. Tabaconas"/>
    <x v="138"/>
    <s v="HI"/>
    <x v="1"/>
    <s v="Grupo 2"/>
    <x v="1"/>
    <s v="Instalado"/>
    <s v="Operativo"/>
    <s v="Distribuidora"/>
    <x v="0"/>
    <x v="1"/>
    <s v="NO COES"/>
    <x v="0"/>
    <s v="Estatal"/>
    <s v="CAJAMARCA"/>
    <s v="CAJAMARCA"/>
    <s v="SAN IGNACIO"/>
    <s v="TABACONAS"/>
    <n v="0"/>
    <s v="Agua"/>
    <n v="0"/>
    <n v="0"/>
    <n v="0"/>
    <x v="1"/>
    <m/>
    <n v="0"/>
    <n v="0"/>
    <m/>
    <n v="5.0000000000000001E-3"/>
    <n v="0"/>
    <n v="0"/>
    <n v="0"/>
    <n v="20"/>
    <s v="BASE DE DATOS"/>
  </r>
  <r>
    <s v="19"/>
    <x v="11"/>
    <s v="EGASA"/>
    <s v="31012893"/>
    <s v="31012893"/>
    <s v="HI"/>
    <s v="G-1"/>
    <s v="S"/>
    <n v="0.88"/>
    <n v="0.86799999999999999"/>
    <n v="156.67699999999999"/>
    <n v="461.19099999999997"/>
    <n v="617.86800000000005"/>
    <n v="5.7"/>
    <n v="716.37"/>
    <n v="1.93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7.86800000000005"/>
    <n v="0.61786800000000008"/>
    <m/>
    <n v="7.3333333333333334E-2"/>
    <n v="7.2333333333333333E-2"/>
    <n v="1.766"/>
    <n v="-1.1368683772161603E-13"/>
    <n v="29"/>
    <s v="BASE DE DATOS"/>
  </r>
  <r>
    <s v="19"/>
    <x v="11"/>
    <s v="EGASA"/>
    <s v="31012893"/>
    <s v="31012893"/>
    <s v="HI"/>
    <s v="G-2"/>
    <s v="S"/>
    <n v="0.88"/>
    <n v="0.86"/>
    <n v="155.34"/>
    <n v="456.834"/>
    <n v="612.17399999999998"/>
    <n v="5.73"/>
    <n v="716.05"/>
    <n v="2.2200000000000002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12.17399999999998"/>
    <n v="0.612174"/>
    <m/>
    <n v="7.3333333333333334E-2"/>
    <n v="7.166666666666667E-2"/>
    <n v="1.766"/>
    <n v="0"/>
    <n v="29"/>
    <s v="BASE DE DATOS"/>
  </r>
  <r>
    <s v="19"/>
    <x v="11"/>
    <s v="EGASA"/>
    <s v="31012993"/>
    <s v="31012993"/>
    <s v="HI"/>
    <s v="G-1"/>
    <s v="S"/>
    <n v="0.26"/>
    <n v="0.19"/>
    <n v="34.631999999999998"/>
    <n v="101.496"/>
    <n v="136.12799999999999"/>
    <n v="9.3800000000000008"/>
    <n v="712.37"/>
    <n v="2.25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6.12799999999999"/>
    <n v="0.136128"/>
    <m/>
    <n v="2.1666666666666667E-2"/>
    <n v="1.5833333333333335E-2"/>
    <n v="0.59899999999999998"/>
    <n v="0"/>
    <n v="29"/>
    <s v="BASE DE DATOS"/>
  </r>
  <r>
    <s v="19"/>
    <x v="11"/>
    <s v="EGASA"/>
    <s v="31012993"/>
    <s v="31012993"/>
    <s v="HI"/>
    <s v="G-2"/>
    <s v="S"/>
    <n v="0.26"/>
    <n v="0.19"/>
    <n v="34.271000000000001"/>
    <n v="100.64400000000001"/>
    <n v="134.91499999999999"/>
    <n v="8.9499999999999993"/>
    <n v="712.93"/>
    <n v="2.12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4.91499999999999"/>
    <n v="0.13491499999999998"/>
    <m/>
    <n v="2.1666666666666667E-2"/>
    <n v="1.5833333333333335E-2"/>
    <n v="0.59899999999999998"/>
    <n v="2.8421709430404007E-14"/>
    <n v="29"/>
    <s v="BASE DE DATOS"/>
  </r>
  <r>
    <s v="19"/>
    <x v="11"/>
    <s v="EGASA"/>
    <s v="31012993"/>
    <s v="31012993"/>
    <s v="HI"/>
    <s v="G-3"/>
    <s v="S"/>
    <n v="0.26"/>
    <n v="0.22"/>
    <n v="38.707000000000001"/>
    <n v="113.658"/>
    <n v="152.36500000000001"/>
    <n v="9.07"/>
    <n v="712.9"/>
    <n v="2.0299999999999998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2.36500000000001"/>
    <n v="0.152365"/>
    <m/>
    <n v="2.1666666666666667E-2"/>
    <n v="1.8333333333333333E-2"/>
    <n v="0.59899999999999998"/>
    <n v="0"/>
    <n v="29"/>
    <s v="BASE DE DATOS"/>
  </r>
  <r>
    <s v="19"/>
    <x v="11"/>
    <s v="EGASA"/>
    <s v="31013093"/>
    <s v="31013093"/>
    <s v="HI"/>
    <s v="G-1"/>
    <s v="S"/>
    <n v="2.3199999999999998"/>
    <n v="2.2450000000000001"/>
    <n v="433.29300000000001"/>
    <n v="1278.92"/>
    <n v="1712.213"/>
    <n v="5.97"/>
    <n v="715.95"/>
    <n v="2.0699999999999998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12.213"/>
    <n v="1.712213"/>
    <m/>
    <n v="0.19333333333333333"/>
    <n v="0.18708333333333335"/>
    <n v="4.798"/>
    <n v="2.2737367544323206E-13"/>
    <n v="29"/>
    <s v="BASE DE DATOS"/>
  </r>
  <r>
    <s v="19"/>
    <x v="11"/>
    <s v="EGASA"/>
    <s v="31013093"/>
    <s v="31013093"/>
    <s v="HI"/>
    <s v="G-2"/>
    <s v="S"/>
    <n v="2.3199999999999998"/>
    <n v="2.3199999999999998"/>
    <n v="433.44"/>
    <n v="1279.2190000000001"/>
    <n v="1712.6590000000001"/>
    <n v="5.7"/>
    <n v="716.42"/>
    <n v="1.88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12.6590000000001"/>
    <n v="1.7126590000000002"/>
    <m/>
    <n v="0.19333333333333333"/>
    <n v="0.19333333333333333"/>
    <n v="4.798"/>
    <n v="0"/>
    <n v="29"/>
    <s v="BASE DE DATOS"/>
  </r>
  <r>
    <s v="19"/>
    <x v="11"/>
    <s v="EGASA"/>
    <s v="11013293"/>
    <s v="11013293"/>
    <s v="HI"/>
    <s v="G-1"/>
    <s v="S"/>
    <n v="5.2"/>
    <n v="5.0410000000000004"/>
    <n v="747.10900000000004"/>
    <n v="1911.491"/>
    <n v="2658.6"/>
    <n v="82.18"/>
    <n v="641.82000000000005"/>
    <n v="0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658.6"/>
    <n v="2.6585999999999999"/>
    <m/>
    <n v="0.43333333333333335"/>
    <n v="0.42008333333333336"/>
    <n v="15.289"/>
    <n v="0"/>
    <n v="29"/>
    <s v="BASE DE DATOS"/>
  </r>
  <r>
    <s v="19"/>
    <x v="11"/>
    <s v="EGASA"/>
    <s v="11013293"/>
    <s v="11013293"/>
    <s v="HI"/>
    <s v="G-2"/>
    <s v="S"/>
    <n v="5.2"/>
    <n v="5.056"/>
    <n v="756.73"/>
    <n v="1963.62"/>
    <n v="2720.35"/>
    <n v="77.95"/>
    <n v="646.04999999999995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20.35"/>
    <n v="2.7203499999999998"/>
    <m/>
    <n v="0.43333333333333335"/>
    <n v="0.42133333333333334"/>
    <n v="15.289"/>
    <n v="0"/>
    <n v="29"/>
    <s v="BASE DE DATOS"/>
  </r>
  <r>
    <s v="19"/>
    <x v="11"/>
    <s v="EGASA"/>
    <s v="11013293"/>
    <s v="11013293"/>
    <s v="HI"/>
    <s v="G-3"/>
    <s v="S"/>
    <n v="5.2"/>
    <n v="5.2"/>
    <n v="773.40499999999997"/>
    <n v="2000.8989999999999"/>
    <n v="2774.3040000000001"/>
    <n v="77.569999999999993"/>
    <n v="646.42999999999995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774.3040000000001"/>
    <n v="2.7743039999999999"/>
    <m/>
    <n v="0.43333333333333335"/>
    <n v="0.43333333333333335"/>
    <n v="15.289"/>
    <n v="0"/>
    <n v="29"/>
    <s v="BASE DE DATOS"/>
  </r>
  <r>
    <s v="19"/>
    <x v="11"/>
    <s v="EGASA"/>
    <s v="11014193"/>
    <s v="11014193"/>
    <s v="HI"/>
    <s v="G-1"/>
    <s v="S"/>
    <n v="48.45"/>
    <n v="48.119"/>
    <n v="7351.14"/>
    <n v="16412.548999999999"/>
    <n v="23763.688999999998"/>
    <n v="6.03"/>
    <n v="717.97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3763.688999999998"/>
    <n v="23.763688999999999"/>
    <m/>
    <n v="4.0375000000000005"/>
    <n v="4.0099166666666664"/>
    <n v="146.83500000000001"/>
    <n v="0"/>
    <n v="29"/>
    <s v="BASE DE DATOS"/>
  </r>
  <r>
    <s v="19"/>
    <x v="11"/>
    <s v="EGASA"/>
    <s v="11014193"/>
    <s v="11014193"/>
    <s v="HI"/>
    <s v="G-2"/>
    <s v="S"/>
    <n v="48.45"/>
    <n v="48.161999999999999"/>
    <n v="6509.3"/>
    <n v="8804.99"/>
    <n v="15314.29"/>
    <n v="6.02"/>
    <n v="437.3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314.29"/>
    <n v="15.314290000000002"/>
    <m/>
    <n v="4.0375000000000005"/>
    <n v="4.0134999999999996"/>
    <n v="146.83500000000001"/>
    <n v="0"/>
    <n v="29"/>
    <s v="BASE DE DATOS"/>
  </r>
  <r>
    <s v="19"/>
    <x v="11"/>
    <s v="EGASA"/>
    <s v="11014193"/>
    <s v="11014193"/>
    <s v="HI"/>
    <s v="G-3"/>
    <s v="S"/>
    <n v="48.45"/>
    <n v="48.241"/>
    <n v="6828.0959999999995"/>
    <n v="10406.378000000001"/>
    <n v="17234.473999999998"/>
    <n v="11.78"/>
    <n v="514.07000000000005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7234.473999999998"/>
    <n v="17.234473999999999"/>
    <m/>
    <n v="4.0375000000000005"/>
    <n v="4.0284166666666668"/>
    <n v="146.83500000000001"/>
    <n v="3.637978807091713E-12"/>
    <n v="29"/>
    <s v="BASE DE DATOS"/>
  </r>
  <r>
    <s v="19"/>
    <x v="11"/>
    <s v="EGASA"/>
    <s v="31013393"/>
    <s v="31013393"/>
    <s v="HI"/>
    <s v="G-1"/>
    <s v="S"/>
    <n v="8.9600000000000009"/>
    <n v="8.9469999999999992"/>
    <n v="1535.585"/>
    <n v="3949.0230000000001"/>
    <n v="5484.6080000000002"/>
    <n v="22.78"/>
    <n v="700.97"/>
    <n v="0.25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484.6080000000002"/>
    <n v="5.4846080000000006"/>
    <m/>
    <n v="0.7466666666666667"/>
    <n v="0.74558333333333326"/>
    <n v="8.9740000000000002"/>
    <n v="0"/>
    <n v="29"/>
    <s v="BASE DE DATOS"/>
  </r>
  <r>
    <s v="19"/>
    <x v="11"/>
    <s v="ASLCHA"/>
    <s v="0001021"/>
    <s v="0001021"/>
    <s v="HI"/>
    <s v="G1"/>
    <s v="S"/>
    <n v="3"/>
    <n v="1.1499999999999999"/>
    <n v="131.244"/>
    <n v="648.72"/>
    <n v="779.96400000000006"/>
    <n v="0"/>
    <n v="716.25"/>
    <n v="3.75"/>
    <m/>
    <m/>
    <x v="1"/>
    <s v="ASLCHA0001021G1HI"/>
    <s v="Asociaci¢n Santa Lucia de Chacas"/>
    <s v="CHACAS"/>
    <x v="40"/>
    <s v="C.H. Huallin I"/>
    <x v="176"/>
    <s v="HI"/>
    <x v="1"/>
    <s v="G1"/>
    <x v="1"/>
    <s v="Instalado"/>
    <s v="Operativo"/>
    <s v="Generadora"/>
    <x v="0"/>
    <x v="0"/>
    <s v="NO COES"/>
    <x v="0"/>
    <s v="Privado"/>
    <s v="ANCASH"/>
    <s v="ANCASH"/>
    <s v="ASUNCIÓN"/>
    <s v="CHACAS"/>
    <s v="HUALLÍN"/>
    <s v="Agua"/>
    <n v="0"/>
    <n v="0"/>
    <n v="0"/>
    <x v="1"/>
    <m/>
    <n v="779.96400000000006"/>
    <n v="0.7799640000000001"/>
    <m/>
    <n v="0.25"/>
    <n v="9.5833333333333326E-2"/>
    <n v="1.214"/>
    <n v="0"/>
    <n v="5"/>
    <s v="BASE DE DATOS"/>
  </r>
  <r>
    <s v="19"/>
    <x v="11"/>
    <s v="ENEGEN"/>
    <s v="11002793"/>
    <s v="11002793"/>
    <s v="HI"/>
    <s v="GR-1"/>
    <s v="S"/>
    <n v="64.599999999999994"/>
    <n v="65.367000000000004"/>
    <n v="7450.1570000000002"/>
    <n v="17615.546999999999"/>
    <n v="25065.705000000002"/>
    <n v="111.03"/>
    <n v="499.57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5065.705000000002"/>
    <n v="25.065705000000001"/>
    <m/>
    <n v="5.3833333333333329"/>
    <n v="5.4472500000000004"/>
    <n v="279.04300000000001"/>
    <n v="-1.0000000038417056E-3"/>
    <n v="44"/>
    <s v="BASE DE DATOS"/>
  </r>
  <r>
    <s v="19"/>
    <x v="11"/>
    <s v="ENEGEN"/>
    <s v="11002793"/>
    <s v="11002793"/>
    <s v="HI"/>
    <s v="GR-2"/>
    <s v="S"/>
    <n v="64.599999999999994"/>
    <n v="65.290999999999997"/>
    <n v="2653.5210000000002"/>
    <n v="7878.5379999999996"/>
    <n v="10532.058999999999"/>
    <n v="288"/>
    <n v="222.55"/>
    <n v="221.47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0532.058999999999"/>
    <n v="10.532058999999999"/>
    <m/>
    <n v="5.3833333333333329"/>
    <n v="5.4409166666666664"/>
    <n v="279.04300000000001"/>
    <n v="0"/>
    <n v="44"/>
    <s v="BASE DE DATOS"/>
  </r>
  <r>
    <s v="19"/>
    <x v="11"/>
    <s v="ENEGEN"/>
    <s v="11002793"/>
    <s v="11002793"/>
    <s v="HI"/>
    <s v="GR-3"/>
    <s v="S"/>
    <n v="64.599999999999994"/>
    <n v="68.429000000000002"/>
    <n v="8855.2219999999998"/>
    <n v="23825.166000000001"/>
    <n v="32680.387999999999"/>
    <n v="0"/>
    <n v="651.13"/>
    <n v="0.48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2680.387999999999"/>
    <n v="32.680388000000001"/>
    <m/>
    <n v="5.3833333333333329"/>
    <n v="5.7024166666666671"/>
    <n v="279.04300000000001"/>
    <n v="0"/>
    <n v="44"/>
    <s v="BASE DE DATOS"/>
  </r>
  <r>
    <s v="19"/>
    <x v="11"/>
    <s v="ENEGEN"/>
    <s v="11002793"/>
    <s v="11002793"/>
    <s v="HI"/>
    <s v="GR-4"/>
    <s v="S"/>
    <n v="64.599999999999994"/>
    <n v="68.741"/>
    <n v="8845.51"/>
    <n v="25427.776999999998"/>
    <n v="34273.286"/>
    <n v="0"/>
    <n v="702.47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4273.286"/>
    <n v="34.273285999999999"/>
    <m/>
    <n v="5.3833333333333329"/>
    <n v="5.7284166666666669"/>
    <n v="279.04300000000001"/>
    <n v="9.9999999656574801E-4"/>
    <n v="44"/>
    <s v="BASE DE DATOS"/>
  </r>
  <r>
    <s v="19"/>
    <x v="11"/>
    <s v="ENEGEN"/>
    <s v="11002393"/>
    <s v="11002393"/>
    <s v="HI"/>
    <s v="GR-1"/>
    <s v="S"/>
    <n v="60"/>
    <n v="68.555999999999997"/>
    <n v="9909.3529999999992"/>
    <n v="37252.19"/>
    <n v="47161.542999999998"/>
    <n v="0"/>
    <n v="744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7161.542999999998"/>
    <n v="47.161542999999995"/>
    <m/>
    <n v="5"/>
    <n v="5.7130000000000001"/>
    <n v="137.262"/>
    <n v="7.2759576141834259E-12"/>
    <n v="44"/>
    <s v="BASE DE DATOS"/>
  </r>
  <r>
    <s v="19"/>
    <x v="11"/>
    <s v="ENEGEN"/>
    <s v="11002393"/>
    <s v="11002393"/>
    <s v="HI"/>
    <s v="GR-2"/>
    <s v="S"/>
    <n v="60"/>
    <n v="68.465999999999994"/>
    <n v="9789.6929999999993"/>
    <n v="36850.553999999996"/>
    <n v="46640.247000000003"/>
    <n v="0"/>
    <n v="738.08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6640.247000000003"/>
    <n v="46.640247000000002"/>
    <m/>
    <n v="5"/>
    <n v="5.7054999999999998"/>
    <n v="137.262"/>
    <n v="-7.2759576141834259E-12"/>
    <n v="44"/>
    <s v="BASE DE DATOS"/>
  </r>
  <r>
    <s v="19"/>
    <x v="11"/>
    <s v="ENEGEN"/>
    <s v="11002693"/>
    <s v="11002693"/>
    <s v="HI"/>
    <s v="GR-1"/>
    <s v="S"/>
    <n v="15.888999999999999"/>
    <n v="16.524000000000001"/>
    <n v="2365.4839999999999"/>
    <n v="8789.3590000000004"/>
    <n v="11154.843000000001"/>
    <n v="7.02"/>
    <n v="736.43"/>
    <n v="0.55000000000000004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1154.843000000001"/>
    <n v="11.154843000000001"/>
    <m/>
    <n v="1.3240833333333333"/>
    <n v="1.377"/>
    <n v="84.033000000000001"/>
    <n v="0"/>
    <n v="44"/>
    <s v="BASE DE DATOS"/>
  </r>
  <r>
    <s v="19"/>
    <x v="11"/>
    <s v="ENEGEN"/>
    <s v="11002693"/>
    <s v="11002693"/>
    <s v="HI"/>
    <s v="GR-2"/>
    <s v="S"/>
    <n v="15.888999999999999"/>
    <n v="16.405999999999999"/>
    <n v="2249.9850000000001"/>
    <n v="8320.7219999999998"/>
    <n v="10570.707"/>
    <n v="1.32"/>
    <n v="734.55"/>
    <n v="8.1300000000000008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570.707"/>
    <n v="10.570707000000001"/>
    <m/>
    <n v="1.3240833333333333"/>
    <n v="1.3671666666666666"/>
    <n v="84.033000000000001"/>
    <n v="0"/>
    <n v="44"/>
    <s v="BASE DE DATOS"/>
  </r>
  <r>
    <s v="19"/>
    <x v="11"/>
    <s v="ENEGEN"/>
    <s v="11002693"/>
    <s v="11002693"/>
    <s v="HI"/>
    <s v="GR-3"/>
    <s v="S"/>
    <n v="15.888999999999999"/>
    <n v="16.407"/>
    <n v="2296.1010000000001"/>
    <n v="8580.58"/>
    <n v="10876.681"/>
    <n v="2.62"/>
    <n v="741.38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10876.681"/>
    <n v="10.876681000000001"/>
    <m/>
    <n v="1.3240833333333333"/>
    <n v="1.3672500000000001"/>
    <n v="84.033000000000001"/>
    <n v="0"/>
    <n v="44"/>
    <s v="BASE DE DATOS"/>
  </r>
  <r>
    <s v="19"/>
    <x v="11"/>
    <s v="ENEGEN"/>
    <s v="11002693"/>
    <s v="11002693"/>
    <s v="HI"/>
    <s v="GR-4"/>
    <s v="S"/>
    <n v="34.97"/>
    <n v="34.828000000000003"/>
    <n v="5150.9359999999997"/>
    <n v="19248.413"/>
    <n v="24399.35"/>
    <n v="6.48"/>
    <n v="737.52"/>
    <n v="0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4399.35"/>
    <n v="24.399349999999998"/>
    <m/>
    <n v="2.9141666666666666"/>
    <n v="2.9023333333333334"/>
    <n v="84.033000000000001"/>
    <n v="-9.9999999656574801E-4"/>
    <n v="44"/>
    <s v="BASE DE DATOS"/>
  </r>
  <r>
    <s v="19"/>
    <x v="11"/>
    <s v="ENEGEN"/>
    <s v="11002593"/>
    <s v="11002593"/>
    <s v="HI"/>
    <s v="GR-1"/>
    <s v="S"/>
    <n v="25.417000000000002"/>
    <n v="23.824000000000002"/>
    <n v="3397.355"/>
    <n v="12617.695"/>
    <n v="16015.049000000001"/>
    <n v="0"/>
    <n v="744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015.049000000001"/>
    <n v="16.015049000000001"/>
    <m/>
    <n v="2.1180833333333333"/>
    <n v="1.9853333333333334"/>
    <n v="70.826999999999998"/>
    <n v="9.9999999838473741E-4"/>
    <n v="44"/>
    <s v="BASE DE DATOS"/>
  </r>
  <r>
    <s v="19"/>
    <x v="11"/>
    <s v="ENEGEN"/>
    <s v="11002593"/>
    <s v="11002593"/>
    <s v="HI"/>
    <s v="GR-2"/>
    <s v="S"/>
    <n v="25.417000000000002"/>
    <n v="22.574999999999999"/>
    <n v="3300.1610000000001"/>
    <n v="12378.624"/>
    <n v="15678.785"/>
    <n v="0"/>
    <n v="744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5678.785"/>
    <n v="15.678785"/>
    <m/>
    <n v="2.1180833333333333"/>
    <n v="1.8812499999999999"/>
    <n v="70.826999999999998"/>
    <n v="0"/>
    <n v="44"/>
    <s v="BASE DE DATOS"/>
  </r>
  <r>
    <s v="19"/>
    <x v="11"/>
    <s v="ENEGEN"/>
    <s v="11002593"/>
    <s v="11002593"/>
    <s v="HI"/>
    <s v="GR-3"/>
    <s v="S"/>
    <n v="24.58"/>
    <n v="22.748999999999999"/>
    <n v="3379.34"/>
    <n v="12650.907999999999"/>
    <n v="16030.248"/>
    <n v="0"/>
    <n v="744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6030.248"/>
    <n v="16.030248"/>
    <m/>
    <n v="2.0483333333333333"/>
    <n v="1.8957499999999998"/>
    <n v="70.826999999999998"/>
    <n v="0"/>
    <n v="44"/>
    <s v="BASE DE DATOS"/>
  </r>
  <r>
    <s v="19"/>
    <x v="11"/>
    <s v="ENEGEN"/>
    <s v="11002493"/>
    <s v="11002493"/>
    <s v="HI"/>
    <s v="GR-1"/>
    <s v="S"/>
    <n v="15.7"/>
    <n v="15.615"/>
    <n v="2268.5770000000002"/>
    <n v="8075.1719999999996"/>
    <n v="10343.749"/>
    <n v="0"/>
    <n v="699.07"/>
    <n v="2.2999999999999998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343.749"/>
    <n v="10.343748999999999"/>
    <m/>
    <n v="1.3083333333333333"/>
    <n v="1.30125"/>
    <n v="33.146000000000001"/>
    <n v="0"/>
    <n v="44"/>
    <s v="BASE DE DATOS"/>
  </r>
  <r>
    <s v="19"/>
    <x v="11"/>
    <s v="ENEGEN"/>
    <s v="11002493"/>
    <s v="11002493"/>
    <s v="HI"/>
    <s v="GR-2"/>
    <s v="S"/>
    <n v="15.7"/>
    <n v="15.234999999999999"/>
    <n v="2195.393"/>
    <n v="7840.1719999999996"/>
    <n v="10035.565000000001"/>
    <n v="0"/>
    <n v="698.12"/>
    <n v="2.2999999999999998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10035.565000000001"/>
    <n v="10.035565"/>
    <m/>
    <n v="1.3083333333333333"/>
    <n v="1.2695833333333333"/>
    <n v="33.146000000000001"/>
    <n v="-1.8189894035458565E-12"/>
    <n v="44"/>
    <s v="BASE DE DATOS"/>
  </r>
  <r>
    <s v="19"/>
    <x v="11"/>
    <s v="ENEGEN"/>
    <s v="11375016"/>
    <s v="11375016"/>
    <s v="HI"/>
    <s v="GR-1"/>
    <s v="S"/>
    <n v="0.35"/>
    <n v="0.35"/>
    <n v="48.920999999999999"/>
    <n v="172.84"/>
    <n v="221.761"/>
    <n v="0"/>
    <n v="691.35"/>
    <n v="0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21.761"/>
    <n v="0.22176099999999999"/>
    <m/>
    <n v="2.9166666666666664E-2"/>
    <n v="2.9166666666666664E-2"/>
    <n v="0.70499999999999996"/>
    <n v="0"/>
    <n v="44"/>
    <s v="BASE DE DATOS"/>
  </r>
  <r>
    <s v="19"/>
    <x v="11"/>
    <s v="ENEGEN"/>
    <s v="11375016"/>
    <s v="11375016"/>
    <s v="HI"/>
    <s v="GR-2"/>
    <s v="S"/>
    <n v="0.35"/>
    <n v="0.35"/>
    <n v="48.756"/>
    <n v="172.81200000000001"/>
    <n v="221.56700000000001"/>
    <n v="0"/>
    <n v="695.7"/>
    <n v="0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221.56700000000001"/>
    <n v="0.22156700000000001"/>
    <m/>
    <n v="2.9166666666666664E-2"/>
    <n v="2.9166666666666664E-2"/>
    <n v="0.70499999999999996"/>
    <n v="1.0000000000047748E-3"/>
    <n v="44"/>
    <s v="BASE DE DATOS"/>
  </r>
  <r>
    <s v="19"/>
    <x v="11"/>
    <s v="GTSMAJ"/>
    <s v="16267410"/>
    <s v="16267410"/>
    <s v="HI"/>
    <s v="CS MAJES20T"/>
    <s v="S"/>
    <n v="22"/>
    <n v="20"/>
    <n v="0"/>
    <n v="4016.5160000000001"/>
    <n v="4016.5160000000001"/>
    <n v="0"/>
    <n v="402"/>
    <n v="0"/>
    <m/>
    <m/>
    <x v="1"/>
    <s v="GTSMAJ16267410CS MAJES20THI"/>
    <s v="GTS Majes S.A.C."/>
    <s v="GTS MAJES"/>
    <x v="64"/>
    <s v="C.S Majes"/>
    <x v="249"/>
    <s v="FV"/>
    <x v="5"/>
    <s v="G1"/>
    <x v="2"/>
    <s v="Instalado"/>
    <s v="Operativo"/>
    <s v="Generadora"/>
    <x v="0"/>
    <x v="0"/>
    <s v="COES"/>
    <x v="0"/>
    <s v="Privado"/>
    <s v="AREQUIPA"/>
    <s v="AREQUIPA"/>
    <s v="CAYLLOMA"/>
    <s v="MAJES"/>
    <n v="0"/>
    <s v="Radiación solar"/>
    <n v="0"/>
    <s v="RER"/>
    <s v="PRIMERA"/>
    <x v="1"/>
    <m/>
    <n v="4016.5160000000001"/>
    <n v="4.0165160000000002"/>
    <m/>
    <n v="1.8333333333333333"/>
    <n v="1.6666666666666667"/>
    <n v="19.728999999999999"/>
    <n v="0"/>
    <n v="53"/>
    <s v="BASE DE DATOS"/>
  </r>
  <r>
    <s v="19"/>
    <x v="11"/>
    <s v="GTSREP"/>
    <s v="16267510"/>
    <s v="16267510"/>
    <s v="HI"/>
    <s v="CS REPARTICION20T"/>
    <s v="S"/>
    <n v="22"/>
    <n v="20"/>
    <n v="0"/>
    <n v="3941.386"/>
    <n v="3941.386"/>
    <n v="0"/>
    <n v="402"/>
    <n v="0"/>
    <m/>
    <m/>
    <x v="1"/>
    <s v="GTSREP16267510CS REPARTICION20THI"/>
    <s v="GTS Repartición S.A.C."/>
    <s v="GTS REPARTICION"/>
    <x v="65"/>
    <s v="GTS REPARTICION"/>
    <x v="250"/>
    <s v="FV"/>
    <x v="5"/>
    <s v="CS REPARTICION20T"/>
    <x v="2"/>
    <s v="Instalado"/>
    <s v="Operativo"/>
    <s v="Generadora"/>
    <x v="0"/>
    <x v="0"/>
    <s v="COES"/>
    <x v="0"/>
    <s v="Privado"/>
    <s v="AREQUIPA"/>
    <s v="AREQUIPA"/>
    <s v="CAYLLOMA"/>
    <s v="LA JOYA"/>
    <n v="0"/>
    <s v="Radiación solar"/>
    <n v="0"/>
    <s v="RER"/>
    <s v="PRIMERA"/>
    <x v="1"/>
    <m/>
    <n v="3941.386"/>
    <n v="3.9413860000000001"/>
    <m/>
    <n v="1.8333333333333333"/>
    <n v="1.6666666666666667"/>
    <n v="19.04"/>
    <n v="0"/>
    <n v="54"/>
    <s v="BASE DE DATOS"/>
  </r>
  <r>
    <s v="19"/>
    <x v="10"/>
    <s v="ELPU"/>
    <s v="51015199"/>
    <s v="51015199"/>
    <s v="HI"/>
    <s v="BOVING 1"/>
    <s v="S"/>
    <n v="1.5"/>
    <n v="1.2"/>
    <n v="0"/>
    <n v="0"/>
    <n v="0"/>
    <n v="0"/>
    <n v="0"/>
    <n v="720"/>
    <m/>
    <m/>
    <x v="1"/>
    <s v="ELPU51015199BOVING 1HI"/>
    <s v="Electro Puno S.A.A."/>
    <s v="ELPUNO"/>
    <x v="36"/>
    <s v="C. H. Sandia"/>
    <x v="144"/>
    <s v="HI"/>
    <x v="1"/>
    <s v="BOVING 1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9.9999999999999992E-2"/>
    <n v="3.427"/>
    <n v="0"/>
    <n v="21"/>
    <s v="BASE DE DATOS"/>
  </r>
  <r>
    <s v="19"/>
    <x v="10"/>
    <s v="ELPU"/>
    <s v="51015199"/>
    <s v="51015199"/>
    <s v="HI"/>
    <s v="BOVING 2"/>
    <s v="S"/>
    <n v="1.5"/>
    <n v="1.2"/>
    <n v="126.76"/>
    <n v="582.17999999999995"/>
    <n v="708.94"/>
    <n v="0"/>
    <n v="705.86"/>
    <n v="14.14"/>
    <m/>
    <m/>
    <x v="1"/>
    <s v="ELPU51015199BOVING 2HI"/>
    <s v="Electro Puno S.A.A."/>
    <s v="ELPUNO"/>
    <x v="36"/>
    <s v="C. H. Sandia"/>
    <x v="144"/>
    <s v="HI"/>
    <x v="1"/>
    <s v="BOVING 2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708.94"/>
    <n v="0.70894000000000001"/>
    <m/>
    <n v="0.125"/>
    <n v="9.9999999999999992E-2"/>
    <n v="3.427"/>
    <n v="-1.1368683772161603E-13"/>
    <n v="21"/>
    <s v="BASE DE DATOS"/>
  </r>
  <r>
    <s v="19"/>
    <x v="10"/>
    <s v="ELPU"/>
    <s v="51015199"/>
    <s v="51015199"/>
    <s v="HI"/>
    <s v="HYHC"/>
    <s v="S"/>
    <n v="1.5"/>
    <n v="1.29"/>
    <n v="0"/>
    <n v="0"/>
    <n v="0"/>
    <n v="0"/>
    <n v="0"/>
    <n v="720"/>
    <m/>
    <m/>
    <x v="1"/>
    <s v="ELPU51015199HYHCHI"/>
    <s v="Electro Puno S.A.A."/>
    <s v="ELPUNO"/>
    <x v="36"/>
    <s v="C. H. Sandia"/>
    <x v="144"/>
    <s v="HI"/>
    <x v="1"/>
    <s v="HYHC"/>
    <x v="1"/>
    <s v="Instalado"/>
    <s v="Operativo"/>
    <s v="Distribuidora"/>
    <x v="0"/>
    <x v="0"/>
    <s v="NO COES"/>
    <x v="0"/>
    <s v="Estatal"/>
    <s v="PUNO"/>
    <s v="PUNO"/>
    <s v="SANDIA"/>
    <s v="SANDIA"/>
    <n v="0"/>
    <s v="Agua"/>
    <n v="0"/>
    <n v="0"/>
    <n v="0"/>
    <x v="1"/>
    <m/>
    <n v="0"/>
    <n v="0"/>
    <m/>
    <n v="0.125"/>
    <n v="0.1075"/>
    <n v="3.427"/>
    <n v="0"/>
    <n v="21"/>
    <s v="BASE DE DATOS"/>
  </r>
  <r>
    <s v="19"/>
    <x v="11"/>
    <s v="VILLAC"/>
    <s v="00300344"/>
    <s v="00300344"/>
    <s v="HI"/>
    <s v="G-1"/>
    <s v="S"/>
    <n v="1.67"/>
    <n v="1.129"/>
    <n v="115.208"/>
    <n v="528.67899999999997"/>
    <n v="643.88699999999994"/>
    <n v="46.45"/>
    <n v="666.17"/>
    <n v="7.38"/>
    <m/>
    <m/>
    <x v="1"/>
    <s v="VILLAC00300344G-1HI"/>
    <s v="COELVISA Consorcio El‚ctrico Villacur¡ S.A.C."/>
    <s v="VILLACURI"/>
    <x v="43"/>
    <s v="C. H. Coelvihidro 1 - Quipico"/>
    <x v="182"/>
    <s v="HI"/>
    <x v="1"/>
    <s v="G-1"/>
    <x v="1"/>
    <s v="Instalado"/>
    <s v="Operativo"/>
    <s v="Distribui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43.88699999999994"/>
    <n v="0.64388699999999999"/>
    <m/>
    <n v="0.13916666666666666"/>
    <n v="9.4083333333333338E-2"/>
    <n v="1.462"/>
    <n v="0"/>
    <n v="15"/>
    <s v="BASE DE DATOS"/>
  </r>
  <r>
    <s v="19"/>
    <x v="11"/>
    <s v="ENEOLI"/>
    <s v="17266210"/>
    <s v="17266210"/>
    <s v="HI"/>
    <s v="G1"/>
    <s v="S"/>
    <n v="80"/>
    <n v="80"/>
    <n v="7495.27"/>
    <n v="21709.5"/>
    <n v="29204.77"/>
    <n v="0"/>
    <n v="720"/>
    <n v="0"/>
    <m/>
    <m/>
    <x v="1"/>
    <s v="ENEOLI17266210G1HI"/>
    <s v="Energía Eólica S.A."/>
    <s v="ENERGIA EOLICA"/>
    <x v="75"/>
    <s v="C.E. Cupisnique"/>
    <x v="279"/>
    <s v="TE"/>
    <x v="7"/>
    <s v="G1"/>
    <x v="4"/>
    <s v="Instalado"/>
    <s v="Operativo"/>
    <s v="Generadora"/>
    <x v="0"/>
    <x v="0"/>
    <s v="COES"/>
    <x v="0"/>
    <s v="Privado"/>
    <s v="LA LIBERTAD"/>
    <s v="LA LIBERTAD"/>
    <s v="PACASMAYO"/>
    <s v="SAN PEDRO DE LLOC"/>
    <n v="0"/>
    <s v="Viento"/>
    <n v="0"/>
    <s v="RER"/>
    <s v="PRIMERA"/>
    <x v="1"/>
    <m/>
    <n v="29204.77"/>
    <n v="29.20477"/>
    <m/>
    <n v="6.666666666666667"/>
    <n v="6.666666666666667"/>
    <n v="0"/>
    <n v="0"/>
    <n v="47"/>
    <s v="BASE DE DATOS"/>
  </r>
  <r>
    <s v="19"/>
    <x v="11"/>
    <s v="ENEOLI"/>
    <s v="17266310"/>
    <s v="17266310"/>
    <s v="HI"/>
    <s v="G1"/>
    <s v="S"/>
    <n v="30"/>
    <n v="30"/>
    <n v="2299.81"/>
    <n v="9719.83"/>
    <n v="12019.64"/>
    <n v="0"/>
    <n v="720"/>
    <n v="0"/>
    <m/>
    <m/>
    <x v="1"/>
    <s v="ENEOLI17266310G1HI"/>
    <s v="Energía Eólica S.A."/>
    <s v="ENERGIA EOLICA"/>
    <x v="75"/>
    <s v="C.E. Talara"/>
    <x v="280"/>
    <s v="TE"/>
    <x v="7"/>
    <s v="G1"/>
    <x v="4"/>
    <s v="Instalado"/>
    <s v="Operativo"/>
    <s v="Generadora"/>
    <x v="0"/>
    <x v="0"/>
    <s v="COES"/>
    <x v="0"/>
    <s v="Privado"/>
    <s v="PIURA"/>
    <s v="PIURA"/>
    <s v="TALARA "/>
    <s v="PARIÑAS"/>
    <n v="0"/>
    <s v="Viento"/>
    <n v="0"/>
    <s v="RER"/>
    <s v="PRIMERA"/>
    <x v="1"/>
    <m/>
    <n v="12019.64"/>
    <n v="12.019639999999999"/>
    <m/>
    <n v="2.5"/>
    <n v="2.5"/>
    <n v="0"/>
    <n v="0"/>
    <n v="47"/>
    <s v="BASE DE DATOS"/>
  </r>
  <r>
    <s v="19"/>
    <x v="11"/>
    <s v="SUR"/>
    <s v="11019593"/>
    <s v="11019593"/>
    <s v="HI"/>
    <s v="Grupo 1"/>
    <s v="S"/>
    <n v="11.9"/>
    <n v="11.090999999999999"/>
    <n v="644.15599999999995"/>
    <n v="1282.98"/>
    <n v="1927.136"/>
    <n v="167.28"/>
    <n v="550.20000000000005"/>
    <n v="26.52"/>
    <m/>
    <m/>
    <x v="1"/>
    <s v="SUR11019593Grupo 1HI"/>
    <s v="Emp. de Generaci¢n El‚ctrica del Sur S. A."/>
    <s v="EGESUR"/>
    <x v="28"/>
    <s v="C.H. Aricota 1"/>
    <x v="247"/>
    <s v="HI"/>
    <x v="1"/>
    <s v="Grupo 1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1927.136"/>
    <n v="1.927136"/>
    <m/>
    <n v="0.9916666666666667"/>
    <n v="0.9242499999999999"/>
    <n v="22.044"/>
    <n v="0"/>
    <n v="30"/>
    <s v="BASE DE DATOS"/>
  </r>
  <r>
    <s v="19"/>
    <x v="11"/>
    <s v="SUR"/>
    <s v="11019593"/>
    <s v="11019593"/>
    <s v="HI"/>
    <s v="Grupo 2"/>
    <s v="S"/>
    <n v="11.9"/>
    <n v="11.002000000000001"/>
    <n v="982.42499999999995"/>
    <n v="2551.5390000000002"/>
    <n v="3533.9639999999999"/>
    <n v="0"/>
    <n v="744"/>
    <n v="0"/>
    <m/>
    <m/>
    <x v="1"/>
    <s v="SUR11019593Grupo 2HI"/>
    <s v="Emp. de Generaci¢n El‚ctrica del Sur S. A."/>
    <s v="EGESUR"/>
    <x v="28"/>
    <s v="C.H. Aricota 1"/>
    <x v="247"/>
    <s v="HI"/>
    <x v="1"/>
    <s v="Grupo 2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533.9639999999999"/>
    <n v="3.5339640000000001"/>
    <m/>
    <n v="0.9916666666666667"/>
    <n v="0.91683333333333339"/>
    <n v="22.044"/>
    <n v="0"/>
    <n v="30"/>
    <s v="BASE DE DATOS"/>
  </r>
  <r>
    <s v="19"/>
    <x v="11"/>
    <s v="SUR"/>
    <s v="11015393"/>
    <s v="11015393"/>
    <s v="HI"/>
    <s v="Grupo 3"/>
    <s v="S"/>
    <n v="11.9"/>
    <n v="11.9"/>
    <n v="1131.702"/>
    <n v="2389.6320000000001"/>
    <n v="3521.3339999999998"/>
    <n v="0"/>
    <n v="744"/>
    <n v="0"/>
    <m/>
    <m/>
    <x v="1"/>
    <s v="SUR11015393Grupo 3HI"/>
    <s v="Emp. de Generaci¢n El‚ctrica del Sur S. A."/>
    <s v="EGESUR"/>
    <x v="28"/>
    <s v="C.H. Aricota 2"/>
    <x v="248"/>
    <s v="HI"/>
    <x v="1"/>
    <s v="Grupo 3"/>
    <x v="1"/>
    <s v="Instalado"/>
    <s v="Operativo"/>
    <s v="Generadora"/>
    <x v="0"/>
    <x v="0"/>
    <s v="COES"/>
    <x v="0"/>
    <s v="Estatal"/>
    <s v="TACNA"/>
    <s v="TACNA"/>
    <s v="CANDARAVE"/>
    <s v="CURIBAYA"/>
    <n v="0"/>
    <s v="Agua"/>
    <n v="0"/>
    <n v="0"/>
    <n v="0"/>
    <x v="1"/>
    <m/>
    <n v="3521.3339999999998"/>
    <n v="3.521334"/>
    <m/>
    <n v="0.9916666666666667"/>
    <n v="0.9916666666666667"/>
    <n v="11.826000000000001"/>
    <n v="0"/>
    <n v="30"/>
    <s v="BASE DE DATOS"/>
  </r>
  <r>
    <s v="19"/>
    <x v="10"/>
    <s v="EGECHA"/>
    <s v="0000000P"/>
    <s v="0000000P"/>
    <s v="HI"/>
    <s v="G1"/>
    <s v="S"/>
    <n v="5"/>
    <n v="5"/>
    <n v="282.51100000000002"/>
    <n v="1190.596"/>
    <n v="1473.107"/>
    <n v="0"/>
    <n v="364"/>
    <n v="360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1473.107"/>
    <n v="1.4731069999999999"/>
    <m/>
    <n v="0.41666666666666669"/>
    <n v="0.41666666666666669"/>
    <n v="0"/>
    <n v="0"/>
    <n v="32"/>
    <s v="BASE DE DATOS"/>
  </r>
  <r>
    <s v="19"/>
    <x v="11"/>
    <s v="EGECHA"/>
    <s v="0000000P"/>
    <s v="0000000P"/>
    <s v="HI"/>
    <s v="G1"/>
    <s v="S"/>
    <n v="5"/>
    <n v="5"/>
    <n v="448.72399999999999"/>
    <n v="1745.4649999999999"/>
    <n v="2194.1889999999999"/>
    <n v="0"/>
    <n v="536"/>
    <n v="188"/>
    <m/>
    <m/>
    <x v="1"/>
    <s v="EGECHA0000000PG1HI"/>
    <s v="Empresa de Generación Eléctrica Canchayllo S.A.C."/>
    <s v="CANCHAYLLO"/>
    <x v="60"/>
    <s v="C. H. Canchayllo"/>
    <x v="236"/>
    <s v="HI"/>
    <x v="1"/>
    <s v="G1"/>
    <x v="1"/>
    <s v="Instalado"/>
    <s v="Operativo"/>
    <s v="Generadora"/>
    <x v="0"/>
    <x v="0"/>
    <s v="COES"/>
    <x v="0"/>
    <s v="Privado"/>
    <s v="JUNIN"/>
    <s v="JUNIN"/>
    <s v="JAUJA"/>
    <s v="CANCHAYLLO"/>
    <n v="0"/>
    <s v="Agua"/>
    <n v="0"/>
    <s v="RER"/>
    <s v="SEGUNDA"/>
    <x v="1"/>
    <m/>
    <n v="2194.1889999999999"/>
    <n v="2.1941889999999997"/>
    <m/>
    <n v="0.41666666666666669"/>
    <n v="0.41666666666666669"/>
    <n v="0"/>
    <n v="0"/>
    <n v="32"/>
    <s v="BASE DE DATOS"/>
  </r>
  <r>
    <s v="19"/>
    <x v="3"/>
    <s v="EGASA"/>
    <s v="11013293"/>
    <s v="11013293"/>
    <s v="HI"/>
    <s v="G-1"/>
    <s v="S"/>
    <n v="5.2"/>
    <n v="5.0410000000000004"/>
    <n v="766.58900000000006"/>
    <n v="2084.7089999999998"/>
    <n v="2851.2979999999998"/>
    <n v="0"/>
    <n v="687.95"/>
    <n v="5.33"/>
    <m/>
    <m/>
    <x v="1"/>
    <s v="EGASA11013293G-1HI"/>
    <s v="Emp. de Generaci¢n El‚ctrica de Arequipa S. A."/>
    <s v="EGASA"/>
    <x v="10"/>
    <s v="C. H. Charcani IV"/>
    <x v="188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851.2979999999998"/>
    <n v="2.8512979999999999"/>
    <m/>
    <n v="0.43333333333333335"/>
    <n v="0.42008333333333336"/>
    <n v="15.289"/>
    <n v="0"/>
    <n v="29"/>
    <s v="BASE DE DATOS"/>
  </r>
  <r>
    <s v="19"/>
    <x v="3"/>
    <s v="EGASA"/>
    <s v="11013293"/>
    <s v="11013293"/>
    <s v="HI"/>
    <s v="G-2"/>
    <s v="S"/>
    <n v="5.2"/>
    <n v="5.056"/>
    <n v="866.03399999999999"/>
    <n v="2264.9389999999999"/>
    <n v="3130.973"/>
    <n v="4.42"/>
    <n v="715.58"/>
    <n v="0"/>
    <m/>
    <m/>
    <x v="1"/>
    <s v="EGASA11013293G-2HI"/>
    <s v="Emp. de Generaci¢n El‚ctrica de Arequipa S. A."/>
    <s v="EGASA"/>
    <x v="10"/>
    <s v="C. H. Charcani IV"/>
    <x v="188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130.973"/>
    <n v="3.130973"/>
    <m/>
    <n v="0.43333333333333335"/>
    <n v="0.42133333333333334"/>
    <n v="15.289"/>
    <n v="0"/>
    <n v="29"/>
    <s v="BASE DE DATOS"/>
  </r>
  <r>
    <s v="19"/>
    <x v="3"/>
    <s v="EGASA"/>
    <s v="11013293"/>
    <s v="11013293"/>
    <s v="HI"/>
    <s v="G-3"/>
    <s v="S"/>
    <n v="5.2"/>
    <n v="5.2"/>
    <n v="888.279"/>
    <n v="2505.3429999999998"/>
    <n v="3393.6219999999998"/>
    <n v="3.82"/>
    <n v="716.18"/>
    <n v="0"/>
    <m/>
    <m/>
    <x v="1"/>
    <s v="EGASA11013293G-3HI"/>
    <s v="Emp. de Generaci¢n El‚ctrica de Arequipa S. A."/>
    <s v="EGASA"/>
    <x v="10"/>
    <s v="C. H. Charcani IV"/>
    <x v="188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3393.6219999999998"/>
    <n v="3.3936219999999997"/>
    <m/>
    <n v="0.43333333333333335"/>
    <n v="0.43333333333333335"/>
    <n v="15.289"/>
    <n v="0"/>
    <n v="29"/>
    <s v="BASE DE DATOS"/>
  </r>
  <r>
    <s v="19"/>
    <x v="3"/>
    <s v="EGASA"/>
    <s v="11014193"/>
    <s v="11014193"/>
    <s v="HI"/>
    <s v="G-1"/>
    <s v="S"/>
    <n v="48.45"/>
    <n v="48.119"/>
    <n v="7392.2169999999996"/>
    <n v="16551.245999999999"/>
    <n v="23943.463"/>
    <n v="25.15"/>
    <n v="651.33000000000004"/>
    <n v="0"/>
    <m/>
    <m/>
    <x v="1"/>
    <s v="EGASA11014193G-1HI"/>
    <s v="Emp. de Generaci¢n El‚ctrica de Arequipa S. A."/>
    <s v="EGASA"/>
    <x v="10"/>
    <s v="C. H. Charcani V"/>
    <x v="189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3943.463"/>
    <n v="23.943463000000001"/>
    <m/>
    <n v="4.0375000000000005"/>
    <n v="4.0099166666666664"/>
    <n v="146.83500000000001"/>
    <n v="0"/>
    <n v="29"/>
    <s v="BASE DE DATOS"/>
  </r>
  <r>
    <s v="19"/>
    <x v="3"/>
    <s v="EGASA"/>
    <s v="11014193"/>
    <s v="11014193"/>
    <s v="HI"/>
    <s v="G-2"/>
    <s v="S"/>
    <n v="48.45"/>
    <n v="48.161999999999999"/>
    <n v="7314.567"/>
    <n v="13314.776"/>
    <n v="20629.343000000001"/>
    <n v="13.47"/>
    <n v="537.88"/>
    <n v="0"/>
    <m/>
    <m/>
    <x v="1"/>
    <s v="EGASA11014193G-2HI"/>
    <s v="Emp. de Generaci¢n El‚ctrica de Arequipa S. A."/>
    <s v="EGASA"/>
    <x v="10"/>
    <s v="C. H. Charcani V"/>
    <x v="189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0629.343000000001"/>
    <n v="20.629343000000002"/>
    <m/>
    <n v="4.0375000000000005"/>
    <n v="4.0134999999999996"/>
    <n v="146.83500000000001"/>
    <n v="0"/>
    <n v="29"/>
    <s v="BASE DE DATOS"/>
  </r>
  <r>
    <s v="19"/>
    <x v="3"/>
    <s v="EGASA"/>
    <s v="11014193"/>
    <s v="11014193"/>
    <s v="HI"/>
    <s v="G-3"/>
    <s v="S"/>
    <n v="48.45"/>
    <n v="48.341000000000001"/>
    <n v="7455.6019999999999"/>
    <n v="18189.252"/>
    <n v="25644.853999999999"/>
    <n v="6.58"/>
    <n v="696.17"/>
    <n v="0"/>
    <m/>
    <m/>
    <x v="1"/>
    <s v="EGASA11014193G-3HI"/>
    <s v="Emp. de Generaci¢n El‚ctrica de Arequipa S. A."/>
    <s v="EGASA"/>
    <x v="10"/>
    <s v="C. H. Charcani V"/>
    <x v="189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25644.853999999999"/>
    <n v="25.644853999999999"/>
    <m/>
    <n v="4.0375000000000005"/>
    <n v="4.0284166666666668"/>
    <n v="146.83500000000001"/>
    <n v="0"/>
    <n v="29"/>
    <s v="BASE DE DATOS"/>
  </r>
  <r>
    <s v="19"/>
    <x v="3"/>
    <s v="EGASA"/>
    <s v="31012893"/>
    <s v="31012893"/>
    <s v="HI"/>
    <s v="G-1"/>
    <s v="S"/>
    <n v="0.88"/>
    <n v="0.86799999999999999"/>
    <n v="151.06700000000001"/>
    <n v="447.56200000000001"/>
    <n v="598.62900000000002"/>
    <n v="5.65"/>
    <n v="714.15"/>
    <n v="0"/>
    <m/>
    <m/>
    <x v="1"/>
    <s v="EGASA31012893G-1HI"/>
    <s v="Emp. de Generaci¢n El‚ctrica de Arequipa S. A."/>
    <s v="EGASA"/>
    <x v="10"/>
    <s v="C. H. Charcani I"/>
    <x v="185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98.62900000000002"/>
    <n v="0.59862899999999997"/>
    <m/>
    <n v="7.3333333333333334E-2"/>
    <n v="7.2333333333333333E-2"/>
    <n v="1.766"/>
    <n v="0"/>
    <n v="29"/>
    <s v="BASE DE DATOS"/>
  </r>
  <r>
    <s v="19"/>
    <x v="3"/>
    <s v="EGASA"/>
    <s v="31012893"/>
    <s v="31012893"/>
    <s v="HI"/>
    <s v="G-2"/>
    <s v="S"/>
    <n v="0.88"/>
    <n v="0.86"/>
    <n v="151.36799999999999"/>
    <n v="449.72899999999998"/>
    <n v="601.09699999999998"/>
    <n v="3.92"/>
    <n v="715.88"/>
    <n v="0"/>
    <m/>
    <m/>
    <x v="1"/>
    <s v="EGASA31012893G-2HI"/>
    <s v="Emp. de Generaci¢n El‚ctrica de Arequipa S. A."/>
    <s v="EGASA"/>
    <x v="10"/>
    <s v="C. H. Charcani I"/>
    <x v="185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601.09699999999998"/>
    <n v="0.60109699999999999"/>
    <m/>
    <n v="7.3333333333333334E-2"/>
    <n v="7.166666666666667E-2"/>
    <n v="1.766"/>
    <n v="0"/>
    <n v="29"/>
    <s v="BASE DE DATOS"/>
  </r>
  <r>
    <s v="19"/>
    <x v="3"/>
    <s v="EGASA"/>
    <s v="31012993"/>
    <s v="31012993"/>
    <s v="HI"/>
    <s v="G-1"/>
    <s v="S"/>
    <n v="0.26"/>
    <n v="0.19"/>
    <n v="32.948"/>
    <n v="97.527000000000001"/>
    <n v="130.47499999999999"/>
    <n v="5.55"/>
    <n v="714.15"/>
    <n v="0"/>
    <m/>
    <m/>
    <x v="1"/>
    <s v="EGASA31012993G-1HI"/>
    <s v="Emp. de Generaci¢n El‚ctrica de Arequipa S. A."/>
    <s v="EGASA"/>
    <x v="10"/>
    <s v="C. H. Charcani II"/>
    <x v="186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30.47499999999999"/>
    <n v="0.13047500000000001"/>
    <m/>
    <n v="2.1666666666666667E-2"/>
    <n v="1.5833333333333335E-2"/>
    <n v="0.59899999999999998"/>
    <n v="0"/>
    <n v="29"/>
    <s v="BASE DE DATOS"/>
  </r>
  <r>
    <s v="19"/>
    <x v="3"/>
    <s v="EGASA"/>
    <s v="31012993"/>
    <s v="31012993"/>
    <s v="HI"/>
    <s v="G-2"/>
    <s v="S"/>
    <n v="0.26"/>
    <n v="0.19"/>
    <n v="32.884"/>
    <n v="97.108000000000004"/>
    <n v="129.99199999999999"/>
    <n v="6.97"/>
    <n v="712.7"/>
    <n v="0"/>
    <m/>
    <m/>
    <x v="1"/>
    <s v="EGASA31012993G-2HI"/>
    <s v="Emp. de Generaci¢n El‚ctrica de Arequipa S. A."/>
    <s v="EGASA"/>
    <x v="10"/>
    <s v="C. H. Charcani II"/>
    <x v="186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29.99199999999999"/>
    <n v="0.129992"/>
    <m/>
    <n v="2.1666666666666667E-2"/>
    <n v="1.5833333333333335E-2"/>
    <n v="0.59899999999999998"/>
    <n v="2.8421709430404007E-14"/>
    <n v="29"/>
    <s v="BASE DE DATOS"/>
  </r>
  <r>
    <s v="19"/>
    <x v="3"/>
    <s v="EGASA"/>
    <s v="31012993"/>
    <s v="31012993"/>
    <s v="HI"/>
    <s v="G-3"/>
    <s v="S"/>
    <n v="0.26"/>
    <n v="0.22"/>
    <n v="36.963999999999999"/>
    <n v="109.572"/>
    <n v="146.536"/>
    <n v="5.22"/>
    <n v="714.2"/>
    <n v="0"/>
    <m/>
    <m/>
    <x v="1"/>
    <s v="EGASA31012993G-3HI"/>
    <s v="Emp. de Generaci¢n El‚ctrica de Arequipa S. A."/>
    <s v="EGASA"/>
    <x v="10"/>
    <s v="C. H. Charcani II"/>
    <x v="186"/>
    <s v="HI"/>
    <x v="1"/>
    <s v="G-3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46.536"/>
    <n v="0.146536"/>
    <m/>
    <n v="2.1666666666666667E-2"/>
    <n v="1.8333333333333333E-2"/>
    <n v="0.59899999999999998"/>
    <n v="0"/>
    <n v="29"/>
    <s v="BASE DE DATOS"/>
  </r>
  <r>
    <s v="19"/>
    <x v="3"/>
    <s v="EGASA"/>
    <s v="31013093"/>
    <s v="31013093"/>
    <s v="HI"/>
    <s v="G-1"/>
    <s v="S"/>
    <n v="2.3199999999999998"/>
    <n v="2.2450000000000001"/>
    <n v="399.29300000000001"/>
    <n v="1196.7650000000001"/>
    <n v="1596.058"/>
    <n v="0"/>
    <n v="720"/>
    <n v="0"/>
    <m/>
    <m/>
    <x v="1"/>
    <s v="EGASA31013093G-1HI"/>
    <s v="Emp. de Generaci¢n El‚ctrica de Arequipa S. A."/>
    <s v="EGASA"/>
    <x v="10"/>
    <s v="C. H. Charcani III"/>
    <x v="187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596.058"/>
    <n v="1.596058"/>
    <m/>
    <n v="0.19333333333333333"/>
    <n v="0.18708333333333335"/>
    <n v="4.798"/>
    <n v="0"/>
    <n v="29"/>
    <s v="BASE DE DATOS"/>
  </r>
  <r>
    <s v="19"/>
    <x v="3"/>
    <s v="EGASA"/>
    <s v="31013093"/>
    <s v="31013093"/>
    <s v="HI"/>
    <s v="G-2"/>
    <s v="S"/>
    <n v="2.3199999999999998"/>
    <n v="2.3199999999999998"/>
    <n v="419.51400000000001"/>
    <n v="1258.1679999999999"/>
    <n v="1677.682"/>
    <n v="0"/>
    <n v="720"/>
    <n v="0"/>
    <m/>
    <m/>
    <x v="1"/>
    <s v="EGASA31013093G-2HI"/>
    <s v="Emp. de Generaci¢n El‚ctrica de Arequipa S. A."/>
    <s v="EGASA"/>
    <x v="10"/>
    <s v="C. H. Charcani III"/>
    <x v="187"/>
    <s v="HI"/>
    <x v="1"/>
    <s v="G-2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1677.682"/>
    <n v="1.6776820000000001"/>
    <m/>
    <n v="0.19333333333333333"/>
    <n v="0.19333333333333333"/>
    <n v="4.798"/>
    <n v="-2.2737367544323206E-13"/>
    <n v="29"/>
    <s v="BASE DE DATOS"/>
  </r>
  <r>
    <s v="19"/>
    <x v="3"/>
    <s v="EGASA"/>
    <s v="31013393"/>
    <s v="31013393"/>
    <s v="HI"/>
    <s v="G-1"/>
    <s v="S"/>
    <n v="8.9600000000000009"/>
    <n v="8.9469999999999992"/>
    <n v="1516.577"/>
    <n v="4082.9290000000001"/>
    <n v="5599.5060000000003"/>
    <n v="6.22"/>
    <n v="713.68"/>
    <n v="0"/>
    <m/>
    <m/>
    <x v="1"/>
    <s v="EGASA31013393G-1HI"/>
    <s v="Emp. de Generaci¢n El‚ctrica de Arequipa S. A."/>
    <s v="EGASA"/>
    <x v="10"/>
    <s v="C. H. Charcani VI"/>
    <x v="190"/>
    <s v="HI"/>
    <x v="1"/>
    <s v="G-1"/>
    <x v="1"/>
    <s v="Instalado"/>
    <s v="Operativo"/>
    <s v="Generadora"/>
    <x v="0"/>
    <x v="0"/>
    <s v="COES"/>
    <x v="0"/>
    <s v="Estatal"/>
    <s v="AREQUIPA"/>
    <s v="AREQUIPA"/>
    <s v="AREQUIPA "/>
    <s v="CAYMA"/>
    <n v="0"/>
    <s v="Agua"/>
    <n v="0"/>
    <n v="0"/>
    <n v="0"/>
    <x v="1"/>
    <m/>
    <n v="5599.5060000000003"/>
    <n v="5.5995059999999999"/>
    <m/>
    <n v="0.7466666666666667"/>
    <n v="0.74558333333333326"/>
    <n v="8.9740000000000002"/>
    <n v="0"/>
    <n v="29"/>
    <s v="BASE DE DATOS"/>
  </r>
  <r>
    <s v="19"/>
    <x v="0"/>
    <s v="ANDPOW"/>
    <s v="18176609"/>
    <s v="18176609"/>
    <s v="HI"/>
    <s v="G01"/>
    <s v="S"/>
    <n v="10"/>
    <n v="9.8140000000000001"/>
    <n v="1078.0060000000001"/>
    <n v="3321.4920000000002"/>
    <n v="4399.4979999999996"/>
    <n v="0"/>
    <n v="601.5"/>
    <n v="122.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399.4979999999996"/>
    <n v="4.3994979999999995"/>
    <m/>
    <n v="0.83333333333333337"/>
    <n v="0.83241666666666669"/>
    <n v="21.289000000000001"/>
    <n v="9.0949470177292824E-13"/>
    <n v="4"/>
    <s v="BASE DE DATOS"/>
  </r>
  <r>
    <s v="19"/>
    <x v="0"/>
    <s v="ANDPOW"/>
    <s v="18176609"/>
    <s v="18176609"/>
    <s v="HI"/>
    <s v="G02"/>
    <s v="S"/>
    <n v="10"/>
    <n v="9.8140000000000001"/>
    <n v="1078.0060000000001"/>
    <n v="3321.4920000000002"/>
    <n v="4399.4979999999996"/>
    <n v="0"/>
    <n v="601.5"/>
    <n v="122.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399.4979999999996"/>
    <n v="4.3994979999999995"/>
    <m/>
    <n v="0.83333333333333337"/>
    <n v="0.83241666666666669"/>
    <n v="21.289000000000001"/>
    <n v="9.0949470177292824E-13"/>
    <n v="4"/>
    <s v="BASE DE DATOS"/>
  </r>
  <r>
    <s v="19"/>
    <x v="0"/>
    <s v="ELCZAN"/>
    <s v="18302211"/>
    <s v="18302211"/>
    <s v="HI"/>
    <s v="G1"/>
    <s v="S"/>
    <n v="6.6"/>
    <n v="6.5880000000000001"/>
    <n v="0.83199999999999996"/>
    <n v="3.161"/>
    <n v="3.9929999999999999"/>
    <n v="0"/>
    <n v="0"/>
    <n v="720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.9929999999999999"/>
    <n v="3.993E-3"/>
    <m/>
    <n v="0.54999999999999993"/>
    <n v="0.54900000000000004"/>
    <n v="41.084000000000003"/>
    <n v="0"/>
    <n v="24"/>
    <s v="BASE DE DATOS"/>
  </r>
  <r>
    <s v="19"/>
    <x v="0"/>
    <s v="ELCZAN"/>
    <s v="18302211"/>
    <s v="18302211"/>
    <s v="HI"/>
    <s v="G2"/>
    <s v="S"/>
    <n v="6.6"/>
    <n v="6.5880000000000001"/>
    <n v="81.316999999999993"/>
    <n v="292.13600000000002"/>
    <n v="373.45299999999997"/>
    <n v="0"/>
    <n v="143.25"/>
    <n v="580.7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73.45299999999997"/>
    <n v="0.37345299999999998"/>
    <m/>
    <n v="0.54999999999999993"/>
    <n v="0.54900000000000004"/>
    <n v="41.084000000000003"/>
    <n v="5.6843418860808015E-14"/>
    <n v="24"/>
    <s v="BASE DE DATOS"/>
  </r>
  <r>
    <s v="19"/>
    <x v="1"/>
    <s v="ANDPOW"/>
    <s v="18176609"/>
    <s v="18176609"/>
    <s v="HI"/>
    <s v="G01"/>
    <s v="S"/>
    <n v="10"/>
    <n v="9.8140000000000001"/>
    <n v="998.85799999999995"/>
    <n v="4219.9679999999998"/>
    <n v="5218.826"/>
    <n v="0"/>
    <n v="642.75"/>
    <n v="29.2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5218.826"/>
    <n v="5.218826"/>
    <m/>
    <n v="0.83333333333333337"/>
    <n v="0.83241666666666669"/>
    <n v="21.289000000000001"/>
    <n v="0"/>
    <n v="4"/>
    <s v="BASE DE DATOS"/>
  </r>
  <r>
    <s v="19"/>
    <x v="1"/>
    <s v="ANDPOW"/>
    <s v="18176609"/>
    <s v="18176609"/>
    <s v="HI"/>
    <s v="G02"/>
    <s v="S"/>
    <n v="10"/>
    <n v="9.8140000000000001"/>
    <n v="998.85799999999995"/>
    <n v="4219.9679999999998"/>
    <n v="5218.826"/>
    <n v="0"/>
    <n v="642.75"/>
    <n v="29.2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5218.826"/>
    <n v="5.218826"/>
    <m/>
    <n v="0.83333333333333337"/>
    <n v="0.83241666666666669"/>
    <n v="21.289000000000001"/>
    <n v="0"/>
    <n v="4"/>
    <s v="BASE DE DATOS"/>
  </r>
  <r>
    <s v="19"/>
    <x v="1"/>
    <s v="ELCZAN"/>
    <s v="18302211"/>
    <s v="18302211"/>
    <s v="HI"/>
    <s v="G1"/>
    <s v="S"/>
    <n v="6.6"/>
    <n v="6.5880000000000001"/>
    <n v="0.752"/>
    <n v="2.855"/>
    <n v="3.6070000000000002"/>
    <n v="0"/>
    <n v="0"/>
    <n v="672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.6070000000000002"/>
    <n v="3.6070000000000004E-3"/>
    <m/>
    <n v="0.54999999999999993"/>
    <n v="0.54900000000000004"/>
    <n v="41.084000000000003"/>
    <n v="0"/>
    <n v="24"/>
    <s v="BASE DE DATOS"/>
  </r>
  <r>
    <s v="19"/>
    <x v="1"/>
    <s v="ELCZAN"/>
    <s v="18302211"/>
    <s v="18302211"/>
    <s v="HI"/>
    <s v="G2"/>
    <s v="S"/>
    <n v="6.6"/>
    <n v="6.5880000000000001"/>
    <n v="774.20600000000002"/>
    <n v="3450.0129999999999"/>
    <n v="4224.2190000000001"/>
    <n v="0"/>
    <n v="602.25"/>
    <n v="69.7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4224.2190000000001"/>
    <n v="4.2242189999999997"/>
    <m/>
    <n v="0.54999999999999993"/>
    <n v="0.54900000000000004"/>
    <n v="41.084000000000003"/>
    <n v="0"/>
    <n v="24"/>
    <s v="BASE DE DATOS"/>
  </r>
  <r>
    <s v="19"/>
    <x v="2"/>
    <s v="ANDPOW"/>
    <s v="18176609"/>
    <s v="18176609"/>
    <s v="HI"/>
    <s v="G01"/>
    <s v="S"/>
    <n v="10"/>
    <n v="9.8140000000000001"/>
    <n v="1345.163"/>
    <n v="5956.3469999999998"/>
    <n v="7301.51"/>
    <n v="0"/>
    <n v="717.5"/>
    <n v="6.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7301.51"/>
    <n v="7.3015100000000004"/>
    <m/>
    <n v="0.83333333333333337"/>
    <n v="0.83241666666666669"/>
    <n v="21.289000000000001"/>
    <n v="0"/>
    <n v="4"/>
    <s v="BASE DE DATOS"/>
  </r>
  <r>
    <s v="19"/>
    <x v="2"/>
    <s v="ANDPOW"/>
    <s v="18176609"/>
    <s v="18176609"/>
    <s v="HI"/>
    <s v="G02"/>
    <s v="S"/>
    <n v="10"/>
    <n v="9.8140000000000001"/>
    <n v="1345.163"/>
    <n v="5956.3469999999998"/>
    <n v="7301.51"/>
    <n v="0"/>
    <n v="717.5"/>
    <n v="6.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7301.51"/>
    <n v="7.3015100000000004"/>
    <m/>
    <n v="0.83333333333333337"/>
    <n v="0.83241666666666669"/>
    <n v="21.289000000000001"/>
    <n v="0"/>
    <n v="4"/>
    <s v="BASE DE DATOS"/>
  </r>
  <r>
    <s v="19"/>
    <x v="2"/>
    <s v="ELCZAN"/>
    <s v="18302211"/>
    <s v="18302211"/>
    <s v="HI"/>
    <s v="G1"/>
    <s v="S"/>
    <n v="6.6"/>
    <n v="6.5880000000000001"/>
    <n v="0.83199999999999996"/>
    <n v="3.161"/>
    <n v="3.9929999999999999"/>
    <n v="0"/>
    <n v="0"/>
    <n v="724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.9929999999999999"/>
    <n v="3.993E-3"/>
    <m/>
    <n v="0.54999999999999993"/>
    <n v="0.54900000000000004"/>
    <n v="41.084000000000003"/>
    <n v="0"/>
    <n v="24"/>
    <s v="BASE DE DATOS"/>
  </r>
  <r>
    <s v="19"/>
    <x v="2"/>
    <s v="ELCZAN"/>
    <s v="18302211"/>
    <s v="18302211"/>
    <s v="HI"/>
    <s v="G2"/>
    <s v="S"/>
    <n v="6.6"/>
    <n v="6.5880000000000001"/>
    <n v="1789.914"/>
    <n v="8586.9269999999997"/>
    <n v="10376.841"/>
    <n v="0"/>
    <n v="710.5"/>
    <n v="13.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10376.841"/>
    <n v="10.376841000000001"/>
    <m/>
    <n v="0.54999999999999993"/>
    <n v="0.54900000000000004"/>
    <n v="41.084000000000003"/>
    <n v="0"/>
    <n v="24"/>
    <s v="BASE DE DATOS"/>
  </r>
  <r>
    <s v="19"/>
    <x v="3"/>
    <s v="ANDPOW"/>
    <s v="18176609"/>
    <s v="18176609"/>
    <s v="HI"/>
    <s v="G01"/>
    <s v="S"/>
    <n v="10"/>
    <n v="9.8140000000000001"/>
    <n v="1156.606"/>
    <n v="4067.2330000000002"/>
    <n v="5223.8389999999999"/>
    <n v="0"/>
    <n v="670.5"/>
    <n v="49.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5223.8389999999999"/>
    <n v="5.2238389999999999"/>
    <m/>
    <n v="0.83333333333333337"/>
    <n v="0.83241666666666669"/>
    <n v="21.289000000000001"/>
    <n v="0"/>
    <n v="4"/>
    <s v="BASE DE DATOS"/>
  </r>
  <r>
    <s v="19"/>
    <x v="3"/>
    <s v="ANDPOW"/>
    <s v="18176609"/>
    <s v="18176609"/>
    <s v="HI"/>
    <s v="G02"/>
    <s v="S"/>
    <n v="10"/>
    <n v="9.8140000000000001"/>
    <n v="1156.606"/>
    <n v="4067.2330000000002"/>
    <n v="5223.8389999999999"/>
    <n v="0"/>
    <n v="670.5"/>
    <n v="49.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5223.8389999999999"/>
    <n v="5.2238389999999999"/>
    <m/>
    <n v="0.83333333333333337"/>
    <n v="0.83241666666666669"/>
    <n v="21.289000000000001"/>
    <n v="0"/>
    <n v="4"/>
    <s v="BASE DE DATOS"/>
  </r>
  <r>
    <s v="19"/>
    <x v="3"/>
    <s v="ELCZAN"/>
    <s v="18302211"/>
    <s v="18302211"/>
    <s v="HI"/>
    <s v="G1"/>
    <s v="S"/>
    <n v="6.6"/>
    <n v="6.5880000000000001"/>
    <n v="0.80500000000000005"/>
    <n v="3.0590000000000002"/>
    <n v="3.8639999999999999"/>
    <n v="0"/>
    <n v="0"/>
    <n v="720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3.8639999999999999"/>
    <n v="3.8639999999999998E-3"/>
    <m/>
    <n v="0.54999999999999993"/>
    <n v="0.54900000000000004"/>
    <n v="41.084000000000003"/>
    <n v="4.4408920985006262E-16"/>
    <n v="24"/>
    <s v="BASE DE DATOS"/>
  </r>
  <r>
    <s v="19"/>
    <x v="3"/>
    <s v="ELCZAN"/>
    <s v="18302211"/>
    <s v="18302211"/>
    <s v="HI"/>
    <s v="G2"/>
    <s v="S"/>
    <n v="6.6"/>
    <n v="6.5880000000000001"/>
    <n v="1710.925"/>
    <n v="8574"/>
    <n v="10284.924999999999"/>
    <n v="0"/>
    <n v="708.25"/>
    <n v="11.7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10284.924999999999"/>
    <n v="10.284924999999999"/>
    <m/>
    <n v="0.54999999999999993"/>
    <n v="0.54900000000000004"/>
    <n v="41.084000000000003"/>
    <n v="0"/>
    <n v="24"/>
    <s v="BASE DE DATOS"/>
  </r>
  <r>
    <s v="19"/>
    <x v="7"/>
    <s v="ANDPOW"/>
    <s v="18176609"/>
    <s v="18176609"/>
    <s v="HI"/>
    <s v="G01"/>
    <s v="S"/>
    <n v="10"/>
    <n v="9.8140000000000001"/>
    <n v="1212.1199999999999"/>
    <n v="3112.36"/>
    <n v="4324.4799999999996"/>
    <n v="0"/>
    <n v="546"/>
    <n v="178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324.4799999999996"/>
    <n v="4.3244799999999994"/>
    <m/>
    <n v="0.83333333333333337"/>
    <n v="0.83241666666666669"/>
    <n v="21.289000000000001"/>
    <n v="0"/>
    <n v="4"/>
    <s v="BASE DE DATOS"/>
  </r>
  <r>
    <s v="19"/>
    <x v="7"/>
    <s v="ANDPOW"/>
    <s v="18176609"/>
    <s v="18176609"/>
    <s v="HI"/>
    <s v="G02"/>
    <s v="S"/>
    <n v="10"/>
    <n v="9.8140000000000001"/>
    <n v="1208.2639999999999"/>
    <n v="4166.1180000000004"/>
    <n v="5374.3819999999996"/>
    <n v="0"/>
    <n v="673.75"/>
    <n v="50.2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5374.3819999999996"/>
    <n v="5.3743819999999998"/>
    <m/>
    <n v="0.83333333333333337"/>
    <n v="0.83241666666666669"/>
    <n v="21.289000000000001"/>
    <n v="9.0949470177292824E-13"/>
    <n v="4"/>
    <s v="BASE DE DATOS"/>
  </r>
  <r>
    <s v="19"/>
    <x v="4"/>
    <s v="ANDPOW"/>
    <s v="18176609"/>
    <s v="18176609"/>
    <s v="HI"/>
    <s v="G01"/>
    <s v="S"/>
    <n v="10"/>
    <n v="9.8140000000000001"/>
    <n v="1045.808"/>
    <n v="2717.4920000000002"/>
    <n v="3763.3"/>
    <n v="0"/>
    <n v="586.25"/>
    <n v="157.7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3763.3"/>
    <n v="3.7633000000000001"/>
    <m/>
    <n v="0.83333333333333337"/>
    <n v="0.83241666666666669"/>
    <n v="21.289000000000001"/>
    <n v="0"/>
    <n v="4"/>
    <s v="BASE DE DATOS"/>
  </r>
  <r>
    <s v="19"/>
    <x v="4"/>
    <s v="ANDPOW"/>
    <s v="18176609"/>
    <s v="18176609"/>
    <s v="HI"/>
    <s v="G02"/>
    <s v="S"/>
    <n v="10"/>
    <n v="9.8140000000000001"/>
    <n v="1009.354"/>
    <n v="2753.9459999999999"/>
    <n v="3763.3"/>
    <n v="0"/>
    <n v="586.25"/>
    <n v="157.7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3763.3"/>
    <n v="3.7633000000000001"/>
    <m/>
    <n v="0.83333333333333337"/>
    <n v="0.83241666666666669"/>
    <n v="21.289000000000001"/>
    <n v="0"/>
    <n v="4"/>
    <s v="BASE DE DATOS"/>
  </r>
  <r>
    <s v="19"/>
    <x v="11"/>
    <s v="ELYANA"/>
    <s v="18166808"/>
    <s v="18166808"/>
    <s v="HI"/>
    <s v="Grupo 1"/>
    <s v="S"/>
    <n v="1.385"/>
    <n v="1.31"/>
    <n v="175.70599999999999"/>
    <n v="658.654"/>
    <n v="834.36"/>
    <n v="0"/>
    <n v="714"/>
    <n v="6"/>
    <m/>
    <m/>
    <x v="1"/>
    <s v="ELYANA18166808Grupo 1HI"/>
    <s v="El‚ctrica Yanapampa S.A.C."/>
    <s v="YANAPAMPA"/>
    <x v="66"/>
    <s v="C. H. Yanapampa"/>
    <x v="251"/>
    <s v="HI"/>
    <x v="1"/>
    <s v="Grupo 1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34.36"/>
    <n v="0.83435999999999999"/>
    <m/>
    <n v="0.11541666666666667"/>
    <n v="0.10916666666666668"/>
    <n v="3.786"/>
    <n v="0"/>
    <n v="18"/>
    <s v="BASE DE DATOS"/>
  </r>
  <r>
    <s v="19"/>
    <x v="11"/>
    <s v="ELYANA"/>
    <s v="18166808"/>
    <s v="18166808"/>
    <s v="HI"/>
    <s v="Grupo 2"/>
    <s v="S"/>
    <n v="1.385"/>
    <n v="1.3"/>
    <n v="180.797"/>
    <n v="664.92899999999997"/>
    <n v="845.726"/>
    <n v="0"/>
    <n v="709"/>
    <n v="11"/>
    <m/>
    <m/>
    <x v="1"/>
    <s v="ELYANA18166808Grupo 2HI"/>
    <s v="El‚ctrica Yanapampa S.A.C."/>
    <s v="YANAPAMPA"/>
    <x v="66"/>
    <s v="C. H. Yanapampa"/>
    <x v="251"/>
    <s v="HI"/>
    <x v="1"/>
    <s v="Grupo 2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45.726"/>
    <n v="0.84572599999999998"/>
    <m/>
    <n v="0.11541666666666667"/>
    <n v="0.10833333333333334"/>
    <n v="3.786"/>
    <n v="0"/>
    <n v="18"/>
    <s v="BASE DE DATOS"/>
  </r>
  <r>
    <s v="19"/>
    <x v="11"/>
    <s v="ELYANA"/>
    <s v="18166808"/>
    <s v="18166808"/>
    <s v="HI"/>
    <s v="Grupo 3"/>
    <s v="S"/>
    <n v="1.385"/>
    <n v="1.3"/>
    <n v="181.565"/>
    <n v="674.12"/>
    <n v="855.68499999999995"/>
    <n v="0"/>
    <n v="706.25"/>
    <n v="13.75"/>
    <m/>
    <m/>
    <x v="1"/>
    <s v="ELYANA18166808Grupo 3HI"/>
    <s v="El‚ctrica Yanapampa S.A.C."/>
    <s v="YANAPAMPA"/>
    <x v="66"/>
    <s v="C. H. Yanapampa"/>
    <x v="251"/>
    <s v="HI"/>
    <x v="1"/>
    <s v="Grupo 3"/>
    <x v="1"/>
    <s v="Instalado"/>
    <s v="Operativo"/>
    <s v="Generadora"/>
    <x v="0"/>
    <x v="0"/>
    <s v="COES"/>
    <x v="0"/>
    <s v="Privado"/>
    <s v="ANCASH"/>
    <s v="ANCASH"/>
    <s v="OCROS"/>
    <s v="COCHAS"/>
    <n v="0"/>
    <s v="Agua"/>
    <n v="0"/>
    <s v="RER"/>
    <s v="PRIMERA"/>
    <x v="1"/>
    <m/>
    <n v="855.68499999999995"/>
    <n v="0.85568499999999992"/>
    <m/>
    <n v="0.11541666666666667"/>
    <n v="0.10833333333333334"/>
    <n v="3.786"/>
    <n v="0"/>
    <n v="18"/>
    <s v="BASE DE DATOS"/>
  </r>
  <r>
    <s v="19"/>
    <x v="11"/>
    <s v="EGESGB"/>
    <s v="11072396"/>
    <s v="11072396"/>
    <s v="HI"/>
    <s v="1"/>
    <s v="S"/>
    <n v="57"/>
    <n v="58.176000000000002"/>
    <n v="8406.3009999999995"/>
    <n v="30208.274000000001"/>
    <n v="38614.574999999997"/>
    <n v="9.23"/>
    <n v="726.67"/>
    <n v="8.1"/>
    <m/>
    <m/>
    <x v="1"/>
    <s v="EGESGB110723961HI"/>
    <s v="Empresa de Generaci¢n El‚ctrica San Gaban S. A."/>
    <s v="SAN GABÁN"/>
    <x v="31"/>
    <s v="C.H. SAN GABAN II"/>
    <x v="261"/>
    <s v="HI"/>
    <x v="1"/>
    <s v="Grupo 1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8614.574999999997"/>
    <n v="38.614574999999995"/>
    <m/>
    <n v="4.75"/>
    <n v="4.8479999999999999"/>
    <n v="113.751"/>
    <n v="0"/>
    <n v="36"/>
    <s v="BASE DE DATOS"/>
  </r>
  <r>
    <s v="19"/>
    <x v="11"/>
    <s v="EGESGB"/>
    <s v="11072396"/>
    <s v="11072396"/>
    <s v="HI"/>
    <s v="2"/>
    <s v="S"/>
    <n v="57"/>
    <n v="57.540999999999997"/>
    <n v="8414.268"/>
    <n v="30667.233"/>
    <n v="39081.500999999997"/>
    <n v="7.35"/>
    <n v="736.65"/>
    <n v="0"/>
    <m/>
    <m/>
    <x v="1"/>
    <s v="EGESGB110723962HI"/>
    <s v="Empresa de Generaci¢n El‚ctrica San Gaban S. A."/>
    <s v="SAN GABÁN"/>
    <x v="31"/>
    <s v="C.H. SAN GABAN II"/>
    <x v="261"/>
    <s v="HI"/>
    <x v="1"/>
    <s v="Grupo 2"/>
    <x v="1"/>
    <s v="Instalado"/>
    <s v="Operativo"/>
    <s v="Generadora"/>
    <x v="0"/>
    <x v="0"/>
    <s v="COES"/>
    <x v="0"/>
    <s v="Estatal"/>
    <s v="PUNO"/>
    <s v="PUNO"/>
    <s v="CARABAYA"/>
    <s v="SAN GABÁN"/>
    <n v="0"/>
    <s v="Agua"/>
    <n v="0"/>
    <n v="0"/>
    <n v="0"/>
    <x v="1"/>
    <m/>
    <n v="39081.500999999997"/>
    <n v="39.081500999999996"/>
    <m/>
    <n v="4.75"/>
    <n v="4.7950833333333334"/>
    <n v="113.751"/>
    <n v="7.2759576141834259E-12"/>
    <n v="36"/>
    <s v="BASE DE DATOS"/>
  </r>
  <r>
    <s v="19"/>
    <x v="11"/>
    <s v="ELN"/>
    <s v="31019393"/>
    <s v="31019393"/>
    <s v="HI"/>
    <s v="Turbina 1"/>
    <s v="S"/>
    <n v="0.4"/>
    <n v="0.4"/>
    <n v="0"/>
    <n v="0"/>
    <n v="0"/>
    <n v="0"/>
    <n v="0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0"/>
    <n v="0"/>
    <m/>
    <n v="3.3333333333333333E-2"/>
    <n v="3.3333333333333333E-2"/>
    <n v="1.22"/>
    <n v="0"/>
    <n v="27"/>
    <s v="BASE DE DATOS"/>
  </r>
  <r>
    <s v="19"/>
    <x v="11"/>
    <s v="ELN"/>
    <s v="31019393"/>
    <s v="31019393"/>
    <s v="HI"/>
    <s v="Turbina 2"/>
    <s v="S"/>
    <n v="0.4"/>
    <n v="0.5"/>
    <n v="60.054000000000002"/>
    <n v="228.251"/>
    <n v="288.30500000000001"/>
    <n v="0"/>
    <n v="719.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88.30500000000001"/>
    <n v="0.28830500000000003"/>
    <m/>
    <n v="3.3333333333333333E-2"/>
    <n v="4.1666666666666664E-2"/>
    <n v="1.22"/>
    <n v="0"/>
    <n v="27"/>
    <s v="BASE DE DATOS"/>
  </r>
  <r>
    <s v="19"/>
    <x v="11"/>
    <s v="ELN"/>
    <s v="31019493"/>
    <s v="31019493"/>
    <s v="HI"/>
    <s v="Turbina 1"/>
    <s v="S"/>
    <n v="0.5"/>
    <n v="0.45"/>
    <n v="62.36"/>
    <n v="237.01400000000001"/>
    <n v="299.37400000000002"/>
    <n v="0"/>
    <n v="701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299.37400000000002"/>
    <n v="0.29937400000000003"/>
    <m/>
    <n v="4.1666666666666664E-2"/>
    <n v="3.7499999999999999E-2"/>
    <n v="0.9"/>
    <n v="0"/>
    <n v="27"/>
    <s v="BASE DE DATOS"/>
  </r>
  <r>
    <s v="19"/>
    <x v="11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11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11"/>
    <s v="ELN"/>
    <s v="51009296"/>
    <s v="51009296"/>
    <s v="HI"/>
    <s v="Turbina 1"/>
    <s v="S"/>
    <n v="1"/>
    <n v="0.8"/>
    <n v="0"/>
    <n v="0"/>
    <n v="0"/>
    <n v="0"/>
    <n v="0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11"/>
    <s v="ELN"/>
    <s v="51009296"/>
    <s v="51009296"/>
    <s v="HI"/>
    <s v="Turbina 2"/>
    <s v="S"/>
    <n v="1"/>
    <n v="0.8"/>
    <n v="0"/>
    <n v="0"/>
    <n v="0"/>
    <n v="0"/>
    <n v="0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11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11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10"/>
    <s v="ELN"/>
    <s v="31019393"/>
    <s v="31019393"/>
    <s v="HI"/>
    <s v="Turbina 1"/>
    <s v="S"/>
    <n v="0.4"/>
    <n v="0.4"/>
    <n v="0"/>
    <n v="0"/>
    <n v="0"/>
    <n v="0"/>
    <n v="375.2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0"/>
    <n v="0"/>
    <m/>
    <n v="3.3333333333333333E-2"/>
    <n v="3.3333333333333333E-2"/>
    <n v="1.22"/>
    <n v="0"/>
    <n v="27"/>
    <s v="BASE DE DATOS"/>
  </r>
  <r>
    <s v="19"/>
    <x v="10"/>
    <s v="ELN"/>
    <s v="31019393"/>
    <s v="31019393"/>
    <s v="HI"/>
    <s v="Turbina 2"/>
    <s v="S"/>
    <n v="0.4"/>
    <n v="0.5"/>
    <n v="49.994999999999997"/>
    <n v="190.018"/>
    <n v="240.01300000000001"/>
    <n v="0"/>
    <n v="687.7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40.01300000000001"/>
    <n v="0.240013"/>
    <m/>
    <n v="3.3333333333333333E-2"/>
    <n v="4.1666666666666664E-2"/>
    <n v="1.22"/>
    <n v="0"/>
    <n v="27"/>
    <s v="BASE DE DATOS"/>
  </r>
  <r>
    <s v="19"/>
    <x v="10"/>
    <s v="ELN"/>
    <s v="31019493"/>
    <s v="31019493"/>
    <s v="HI"/>
    <s v="Turbina 1"/>
    <s v="S"/>
    <n v="0.5"/>
    <n v="0.45"/>
    <n v="65.343999999999994"/>
    <n v="248.35599999999999"/>
    <n v="313.69900000000001"/>
    <n v="0"/>
    <n v="741.85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13.69900000000001"/>
    <n v="0.31369900000000001"/>
    <m/>
    <n v="4.1666666666666664E-2"/>
    <n v="3.7499999999999999E-2"/>
    <n v="0.9"/>
    <n v="9.9999999997635314E-4"/>
    <n v="27"/>
    <s v="BASE DE DATOS"/>
  </r>
  <r>
    <s v="19"/>
    <x v="10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10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10"/>
    <s v="ELN"/>
    <s v="51009296"/>
    <s v="51009296"/>
    <s v="HI"/>
    <s v="Turbina 1"/>
    <s v="S"/>
    <n v="1"/>
    <n v="0.8"/>
    <n v="0"/>
    <n v="0"/>
    <n v="0"/>
    <n v="0"/>
    <n v="0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10"/>
    <s v="ELN"/>
    <s v="51009296"/>
    <s v="51009296"/>
    <s v="HI"/>
    <s v="Turbina 2"/>
    <s v="S"/>
    <n v="1"/>
    <n v="0.8"/>
    <n v="0"/>
    <n v="0"/>
    <n v="0"/>
    <n v="0"/>
    <n v="95.75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10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10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9"/>
    <s v="ELN"/>
    <s v="31019393"/>
    <s v="31019393"/>
    <s v="HI"/>
    <s v="Turbina 1"/>
    <s v="S"/>
    <n v="0.4"/>
    <n v="0.4"/>
    <n v="24.379000000000001"/>
    <n v="92.66"/>
    <n v="117.04"/>
    <n v="0"/>
    <n v="375.25"/>
    <n v="0"/>
    <m/>
    <m/>
    <x v="1"/>
    <s v="ELN31019393Turbina 1HI"/>
    <s v="Electro Norte S. A."/>
    <s v="ELN"/>
    <x v="27"/>
    <s v="C. H. Guineamayo"/>
    <x v="242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117.04"/>
    <n v="0.11704000000000001"/>
    <m/>
    <n v="3.3333333333333333E-2"/>
    <n v="3.3333333333333333E-2"/>
    <n v="1.22"/>
    <n v="-1.0000000000047748E-3"/>
    <n v="27"/>
    <s v="BASE DE DATOS"/>
  </r>
  <r>
    <s v="19"/>
    <x v="9"/>
    <s v="ELN"/>
    <s v="31019393"/>
    <s v="31019393"/>
    <s v="HI"/>
    <s v="Turbina 2"/>
    <s v="S"/>
    <n v="0.4"/>
    <n v="0.5"/>
    <n v="55.838999999999999"/>
    <n v="212.23"/>
    <n v="268.06799999999998"/>
    <n v="0"/>
    <n v="687.75"/>
    <n v="0"/>
    <m/>
    <m/>
    <x v="1"/>
    <s v="ELN31019393Turbina 2HI"/>
    <s v="Electro Norte S. A."/>
    <s v="ELN"/>
    <x v="27"/>
    <s v="C. H. Guineamayo"/>
    <x v="242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CUTERVO"/>
    <s v="SOCOTA"/>
    <n v="0"/>
    <s v="Agua"/>
    <n v="0"/>
    <n v="0"/>
    <n v="0"/>
    <x v="1"/>
    <m/>
    <n v="268.06799999999998"/>
    <n v="0.26806799999999997"/>
    <m/>
    <n v="3.3333333333333333E-2"/>
    <n v="4.1666666666666664E-2"/>
    <n v="1.22"/>
    <n v="9.9999999997635314E-4"/>
    <n v="27"/>
    <s v="BASE DE DATOS"/>
  </r>
  <r>
    <s v="19"/>
    <x v="9"/>
    <s v="ELN"/>
    <s v="31019493"/>
    <s v="31019493"/>
    <s v="HI"/>
    <s v="Turbina 1"/>
    <s v="S"/>
    <n v="0.5"/>
    <n v="0.45"/>
    <n v="66.915999999999997"/>
    <n v="254.333"/>
    <n v="321.25"/>
    <n v="0"/>
    <n v="741.85"/>
    <n v="0"/>
    <m/>
    <m/>
    <x v="1"/>
    <s v="ELN31019493Turbina 1HI"/>
    <s v="Electro Norte S. A."/>
    <s v="ELN"/>
    <x v="27"/>
    <s v="C. H. Buenos Aires Niepos"/>
    <x v="243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321.25"/>
    <n v="0.32124999999999998"/>
    <m/>
    <n v="4.1666666666666664E-2"/>
    <n v="3.7499999999999999E-2"/>
    <n v="0.9"/>
    <n v="-9.9999999997635314E-4"/>
    <n v="27"/>
    <s v="BASE DE DATOS"/>
  </r>
  <r>
    <s v="19"/>
    <x v="9"/>
    <s v="ELN"/>
    <s v="31019493"/>
    <s v="31019493"/>
    <s v="HI"/>
    <s v="Turbina 2"/>
    <s v="S"/>
    <n v="0.5"/>
    <n v="0.45"/>
    <n v="0"/>
    <n v="0"/>
    <n v="0"/>
    <n v="0"/>
    <n v="0"/>
    <n v="0"/>
    <m/>
    <m/>
    <x v="1"/>
    <s v="ELN31019493Turbina 2HI"/>
    <s v="Electro Norte S. A."/>
    <s v="ELN"/>
    <x v="27"/>
    <s v="C. H. Buenos Aires Niepos"/>
    <x v="243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ATACHES"/>
    <n v="0"/>
    <s v="Agua"/>
    <n v="0"/>
    <n v="0"/>
    <n v="0"/>
    <x v="1"/>
    <m/>
    <n v="0"/>
    <n v="0"/>
    <m/>
    <n v="4.1666666666666664E-2"/>
    <n v="3.7499999999999999E-2"/>
    <n v="0.9"/>
    <n v="0"/>
    <n v="27"/>
    <s v="BASE DE DATOS"/>
  </r>
  <r>
    <s v="19"/>
    <x v="9"/>
    <s v="ELN"/>
    <s v="41027893"/>
    <s v="41027893"/>
    <s v="HI"/>
    <s v="T. Maier B"/>
    <s v="N"/>
    <n v="0"/>
    <n v="0"/>
    <n v="0"/>
    <n v="0"/>
    <n v="0"/>
    <n v="0"/>
    <n v="0"/>
    <n v="0"/>
    <m/>
    <m/>
    <x v="0"/>
    <s v="ELN41027893T. Maier BHI"/>
    <s v="Electro Norte S. A."/>
    <s v="ELN"/>
    <x v="27"/>
    <s v="C. H. Bambamarca"/>
    <x v="244"/>
    <s v="HI"/>
    <x v="1"/>
    <s v="T. Maier B"/>
    <x v="1"/>
    <s v="Retirado"/>
    <s v="Inoperativo"/>
    <s v="Distribuidora"/>
    <x v="0"/>
    <x v="0"/>
    <s v="NO COES"/>
    <x v="0"/>
    <s v="Estatal"/>
    <s v="CAJAMARCA"/>
    <s v="CAJAMARCA"/>
    <s v="HUALGAYOC"/>
    <s v="BAMBAMARCA"/>
    <n v="0"/>
    <s v="Agua"/>
    <n v="0"/>
    <n v="0"/>
    <n v="0"/>
    <x v="1"/>
    <m/>
    <n v="0"/>
    <n v="0"/>
    <m/>
    <n v="0"/>
    <n v="0"/>
    <n v="0"/>
    <n v="0"/>
    <n v="27"/>
    <s v="BASE DE DATOS"/>
  </r>
  <r>
    <s v="19"/>
    <x v="9"/>
    <s v="ELN"/>
    <s v="51009296"/>
    <s v="51009296"/>
    <s v="HI"/>
    <s v="Turbina 1"/>
    <s v="S"/>
    <n v="1"/>
    <n v="0.8"/>
    <n v="0"/>
    <n v="0"/>
    <n v="0"/>
    <n v="0"/>
    <n v="0"/>
    <n v="0"/>
    <m/>
    <m/>
    <x v="1"/>
    <s v="ELN51009296Turbina 1HI"/>
    <s v="Electro Norte S. A."/>
    <s v="ELN"/>
    <x v="27"/>
    <s v="C. H. Chiriconga"/>
    <x v="245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0"/>
    <n v="0"/>
    <m/>
    <n v="8.3333333333333329E-2"/>
    <n v="6.6666666666666666E-2"/>
    <n v="1.6930000000000001"/>
    <n v="0"/>
    <n v="27"/>
    <s v="BASE DE DATOS"/>
  </r>
  <r>
    <s v="19"/>
    <x v="9"/>
    <s v="ELN"/>
    <s v="51009296"/>
    <s v="51009296"/>
    <s v="HI"/>
    <s v="Turbina 2"/>
    <s v="S"/>
    <n v="1"/>
    <n v="0.8"/>
    <n v="11.454000000000001"/>
    <n v="43.533999999999999"/>
    <n v="54.988"/>
    <n v="0"/>
    <n v="95.75"/>
    <n v="0"/>
    <m/>
    <m/>
    <x v="1"/>
    <s v="ELN51009296Turbina 2HI"/>
    <s v="Electro Norte S. A."/>
    <s v="ELN"/>
    <x v="27"/>
    <s v="C. H. Chiriconga"/>
    <x v="245"/>
    <s v="HI"/>
    <x v="1"/>
    <s v="Turbina 2"/>
    <x v="1"/>
    <s v="Instalado"/>
    <s v="Operativo"/>
    <s v="Distribuidora"/>
    <x v="0"/>
    <x v="0"/>
    <s v="NO COES"/>
    <x v="0"/>
    <s v="Estatal"/>
    <s v="CAJAMARCA"/>
    <s v="CAJAMARCA"/>
    <s v="SANTA CRUZ"/>
    <s v="CHANCAY-BAÑOS"/>
    <n v="0"/>
    <s v="Agua"/>
    <n v="0"/>
    <n v="0"/>
    <n v="0"/>
    <x v="1"/>
    <m/>
    <n v="54.988"/>
    <n v="5.4988000000000002E-2"/>
    <m/>
    <n v="8.3333333333333329E-2"/>
    <n v="6.6666666666666666E-2"/>
    <n v="1.6930000000000001"/>
    <n v="0"/>
    <n v="27"/>
    <s v="BASE DE DATOS"/>
  </r>
  <r>
    <s v="19"/>
    <x v="9"/>
    <s v="ELN"/>
    <s v="51015600"/>
    <s v="51015600"/>
    <s v="HI"/>
    <s v="Turbina 1"/>
    <s v="S"/>
    <n v="0.34"/>
    <n v="0.34"/>
    <n v="0"/>
    <n v="0"/>
    <n v="0"/>
    <n v="0"/>
    <n v="0"/>
    <n v="0"/>
    <m/>
    <m/>
    <x v="1"/>
    <s v="ELN51015600Turbina 1HI"/>
    <s v="Electro Norte S. A."/>
    <s v="ELN"/>
    <x v="27"/>
    <s v="C.H. Querocoto"/>
    <x v="246"/>
    <s v="HI"/>
    <x v="1"/>
    <s v="Turbina 1"/>
    <x v="1"/>
    <s v="Instalado"/>
    <s v="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2.8333333333333335E-2"/>
    <n v="2.8333333333333335E-2"/>
    <n v="0"/>
    <n v="0"/>
    <n v="27"/>
    <s v="BASE DE DATOS"/>
  </r>
  <r>
    <s v="19"/>
    <x v="9"/>
    <s v="ELN"/>
    <s v="51015600"/>
    <s v="51015600"/>
    <s v="HI"/>
    <s v="Turbina 2"/>
    <s v="N"/>
    <n v="0.4"/>
    <n v="0.4"/>
    <n v="0"/>
    <n v="0"/>
    <n v="0"/>
    <n v="0"/>
    <n v="0"/>
    <n v="0"/>
    <m/>
    <m/>
    <x v="1"/>
    <s v="ELN51015600Turbina 2HI"/>
    <s v="Electro Norte S. A."/>
    <s v="ELN"/>
    <x v="27"/>
    <s v="C.H. Querocoto"/>
    <x v="246"/>
    <s v="HI"/>
    <x v="1"/>
    <s v="Turbina 2"/>
    <x v="1"/>
    <s v="Instalado"/>
    <s v="Inoperativo"/>
    <s v="Distribuidora"/>
    <x v="0"/>
    <x v="0"/>
    <s v="NO COES"/>
    <x v="0"/>
    <s v="Estatal"/>
    <s v="CAJAMARCA"/>
    <s v="CAJAMARCA"/>
    <s v="CUTERVO"/>
    <s v="QUERECOTILLO"/>
    <n v="0"/>
    <s v="Agua"/>
    <n v="0"/>
    <n v="0"/>
    <n v="0"/>
    <x v="1"/>
    <m/>
    <n v="0"/>
    <n v="0"/>
    <m/>
    <n v="3.3333333333333333E-2"/>
    <n v="3.3333333333333333E-2"/>
    <n v="0"/>
    <n v="0"/>
    <n v="27"/>
    <s v="BASE DE DATOS"/>
  </r>
  <r>
    <s v="19"/>
    <x v="11"/>
    <s v="EILHIC"/>
    <s v="53200504"/>
    <s v="53200504"/>
    <s v="HI"/>
    <s v="G1"/>
    <s v="S"/>
    <n v="0.73399999999999999"/>
    <n v="0.245"/>
    <n v="40.405000000000001"/>
    <n v="140.227"/>
    <n v="180.63200000000001"/>
    <n v="0"/>
    <n v="724"/>
    <n v="0"/>
    <m/>
    <m/>
    <x v="1"/>
    <s v="EILHIC53200504G1HI"/>
    <s v="EILHICHA S.A."/>
    <s v="EILHICHA"/>
    <x v="42"/>
    <s v="C.H. COLLO"/>
    <x v="180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180.63200000000001"/>
    <n v="0.18063200000000001"/>
    <m/>
    <n v="6.1166666666666668E-2"/>
    <n v="2.0416666666666666E-2"/>
    <n v="0.436"/>
    <n v="0"/>
    <n v="40"/>
    <s v="BASE DE DATOS"/>
  </r>
  <r>
    <s v="19"/>
    <x v="11"/>
    <s v="EILHIC"/>
    <s v="53200604"/>
    <s v="53200604"/>
    <s v="HI"/>
    <s v="G1"/>
    <s v="S"/>
    <n v="0.85"/>
    <n v="0.28899999999999998"/>
    <n v="30.527999999999999"/>
    <n v="14.568"/>
    <n v="45.095999999999997"/>
    <n v="0"/>
    <n v="156.25"/>
    <n v="0"/>
    <m/>
    <m/>
    <x v="1"/>
    <s v="EILHIC53200604G1HI"/>
    <s v="EILHICHA S.A."/>
    <s v="EILHICHA"/>
    <x v="42"/>
    <s v="C.H. JAMBON"/>
    <x v="181"/>
    <s v="HI"/>
    <x v="1"/>
    <s v="G1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45.095999999999997"/>
    <n v="4.5095999999999997E-2"/>
    <m/>
    <n v="7.0833333333333331E-2"/>
    <n v="2.4083333333333332E-2"/>
    <n v="0.54400000000000004"/>
    <n v="0"/>
    <n v="40"/>
    <s v="BASE DE DATOS"/>
  </r>
  <r>
    <s v="19"/>
    <x v="11"/>
    <s v="EILHIC"/>
    <s v="53200604"/>
    <s v="53200604"/>
    <s v="HI"/>
    <s v="G2"/>
    <s v="S"/>
    <n v="0.32"/>
    <n v="0.123"/>
    <n v="7.2670000000000003"/>
    <n v="87.753"/>
    <n v="95.02"/>
    <n v="0"/>
    <n v="592.25"/>
    <n v="0"/>
    <m/>
    <m/>
    <x v="1"/>
    <s v="EILHIC53200604G2HI"/>
    <s v="EILHICHA S.A."/>
    <s v="EILHICHA"/>
    <x v="42"/>
    <s v="C.H. JAMBON"/>
    <x v="181"/>
    <s v="HI"/>
    <x v="1"/>
    <s v="G2"/>
    <x v="1"/>
    <s v="Instalado"/>
    <s v="Operativo"/>
    <s v="Generadora"/>
    <x v="0"/>
    <x v="1"/>
    <s v="NO COES"/>
    <x v="0"/>
    <s v="Privado"/>
    <s v="ANCASH"/>
    <s v="ANCASH"/>
    <s v="ASUNCION"/>
    <s v="CHACAS"/>
    <n v="0"/>
    <s v="Agua"/>
    <n v="0"/>
    <n v="0"/>
    <n v="0"/>
    <x v="1"/>
    <m/>
    <n v="95.02"/>
    <n v="9.5019999999999993E-2"/>
    <m/>
    <n v="2.6666666666666668E-2"/>
    <n v="1.025E-2"/>
    <n v="0.54400000000000004"/>
    <n v="0"/>
    <n v="40"/>
    <s v="BASE DE DATOS"/>
  </r>
  <r>
    <s v="19"/>
    <x v="11"/>
    <s v="EGEPSA"/>
    <s v="41071696"/>
    <s v="41071696"/>
    <s v="HI"/>
    <s v="Grupo 1"/>
    <s v="S"/>
    <n v="0.3"/>
    <n v="0.26300000000000001"/>
    <n v="29.475000000000001"/>
    <n v="112.68"/>
    <n v="142.155"/>
    <n v="0"/>
    <n v="720"/>
    <n v="0"/>
    <m/>
    <m/>
    <x v="1"/>
    <s v="EGEPSA41071696Grupo 1HI"/>
    <s v="Emp. Gen y Comercializadora de Serv Pub de Elec. Pangoa"/>
    <s v="EGEPSA"/>
    <x v="39"/>
    <s v="C. H. Pangoa"/>
    <x v="165"/>
    <s v="HI"/>
    <x v="1"/>
    <s v="Grupo 1"/>
    <x v="1"/>
    <s v="Instalado"/>
    <s v="In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42.155"/>
    <n v="0.142155"/>
    <m/>
    <n v="2.4999999999999998E-2"/>
    <n v="2.1916666666666668E-2"/>
    <n v="0.53700000000000003"/>
    <n v="0"/>
    <n v="31"/>
    <s v="BASE DE DATOS"/>
  </r>
  <r>
    <s v="19"/>
    <x v="11"/>
    <s v="EGEPSA"/>
    <s v="41071696"/>
    <s v="41071696"/>
    <s v="HI"/>
    <s v="Grupo 2"/>
    <s v="S"/>
    <n v="0.3"/>
    <n v="0.249"/>
    <n v="30.192"/>
    <n v="115.152"/>
    <n v="145.34399999999999"/>
    <n v="0"/>
    <n v="720"/>
    <n v="0"/>
    <m/>
    <m/>
    <x v="1"/>
    <s v="EGEPSA41071696Grupo 2HI"/>
    <s v="Emp. Gen y Comercializadora de Serv Pub de Elec. Pangoa"/>
    <s v="EGEPSA"/>
    <x v="39"/>
    <s v="C. H. Pangoa"/>
    <x v="165"/>
    <s v="HI"/>
    <x v="1"/>
    <s v="Grupo 2"/>
    <x v="1"/>
    <s v="Instalado"/>
    <s v="Operativo"/>
    <s v="Generadora"/>
    <x v="0"/>
    <x v="0"/>
    <s v="NO COES"/>
    <x v="0"/>
    <s v="Privado"/>
    <s v="JUNIN"/>
    <s v="JUNIN"/>
    <s v="SATIPO"/>
    <s v="PANGOA"/>
    <n v="0"/>
    <s v="Agua"/>
    <n v="0"/>
    <n v="0"/>
    <n v="0"/>
    <x v="1"/>
    <m/>
    <n v="145.34399999999999"/>
    <n v="0.145344"/>
    <m/>
    <n v="2.4999999999999998E-2"/>
    <n v="2.0750000000000001E-2"/>
    <n v="0.53700000000000003"/>
    <n v="0"/>
    <n v="31"/>
    <s v="BASE DE DATOS"/>
  </r>
  <r>
    <s v="19"/>
    <x v="0"/>
    <s v="MAJAEN"/>
    <s v="31135604"/>
    <s v="31135604"/>
    <s v="HI"/>
    <s v="Grupo 1"/>
    <s v="S"/>
    <n v="1.9"/>
    <n v="1.89"/>
    <n v="136.089"/>
    <n v="716.38300000000004"/>
    <n v="852.47199999999998"/>
    <n v="0"/>
    <n v="621"/>
    <n v="103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852.47199999999998"/>
    <n v="0.85247200000000001"/>
    <m/>
    <n v="0.15833333333333333"/>
    <n v="0.1575"/>
    <n v="3.9510000000000001"/>
    <n v="0"/>
    <n v="64"/>
    <s v="BASE DE DATOS"/>
  </r>
  <r>
    <s v="19"/>
    <x v="0"/>
    <s v="MAJAEN"/>
    <s v="31135604"/>
    <s v="31135604"/>
    <s v="HI"/>
    <s v="Grupo 2"/>
    <s v="S"/>
    <n v="1.9"/>
    <n v="1.89"/>
    <n v="177.08600000000001"/>
    <n v="839.68899999999996"/>
    <n v="1016.775"/>
    <n v="0"/>
    <n v="694.75"/>
    <n v="29.2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1016.775"/>
    <n v="1.016775"/>
    <m/>
    <n v="0.15833333333333333"/>
    <n v="0.1575"/>
    <n v="3.9510000000000001"/>
    <n v="0"/>
    <n v="64"/>
    <s v="BASE DE DATOS"/>
  </r>
  <r>
    <s v="19"/>
    <x v="1"/>
    <s v="MAJAEN"/>
    <s v="31135604"/>
    <s v="31135604"/>
    <s v="HI"/>
    <s v="Grupo 1"/>
    <s v="S"/>
    <n v="1.9"/>
    <n v="1.89"/>
    <n v="119.06100000000001"/>
    <n v="557.28700000000003"/>
    <n v="676.34799999999996"/>
    <n v="0"/>
    <n v="484.75"/>
    <n v="187.2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676.34799999999996"/>
    <n v="0.67634799999999995"/>
    <m/>
    <n v="0.15833333333333333"/>
    <n v="0.1575"/>
    <n v="3.9510000000000001"/>
    <n v="1.1368683772161603E-13"/>
    <n v="64"/>
    <s v="BASE DE DATOS"/>
  </r>
  <r>
    <s v="19"/>
    <x v="1"/>
    <s v="MAJAEN"/>
    <s v="31135604"/>
    <s v="31135604"/>
    <s v="HI"/>
    <s v="Grupo 2"/>
    <s v="S"/>
    <n v="1.9"/>
    <n v="1.89"/>
    <n v="113.09699999999999"/>
    <n v="526.89499999999998"/>
    <n v="639.99199999999996"/>
    <n v="0"/>
    <n v="443.25"/>
    <n v="228.7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639.99199999999996"/>
    <n v="0.63999200000000001"/>
    <m/>
    <n v="0.15833333333333333"/>
    <n v="0.1575"/>
    <n v="3.9510000000000001"/>
    <n v="0"/>
    <n v="64"/>
    <s v="BASE DE DATOS"/>
  </r>
  <r>
    <s v="19"/>
    <x v="2"/>
    <s v="MAJAEN"/>
    <s v="31135604"/>
    <s v="31135604"/>
    <s v="HI"/>
    <s v="Grupo 1"/>
    <s v="S"/>
    <n v="1.9"/>
    <n v="1.89"/>
    <n v="142.31"/>
    <n v="536.01099999999997"/>
    <n v="678.32100000000003"/>
    <n v="0"/>
    <n v="577.75"/>
    <n v="146.2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678.32100000000003"/>
    <n v="0.67832100000000006"/>
    <m/>
    <n v="0.15833333333333333"/>
    <n v="0.1575"/>
    <n v="3.9510000000000001"/>
    <n v="-1.1368683772161603E-13"/>
    <n v="64"/>
    <s v="BASE DE DATOS"/>
  </r>
  <r>
    <s v="19"/>
    <x v="2"/>
    <s v="MAJAEN"/>
    <s v="31135604"/>
    <s v="31135604"/>
    <s v="HI"/>
    <s v="Grupo 2"/>
    <s v="S"/>
    <n v="1.9"/>
    <n v="1.89"/>
    <n v="133.68100000000001"/>
    <n v="569.12300000000005"/>
    <n v="702.80399999999997"/>
    <n v="0"/>
    <n v="592"/>
    <n v="132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702.80399999999997"/>
    <n v="0.70280399999999998"/>
    <m/>
    <n v="0.15833333333333333"/>
    <n v="0.1575"/>
    <n v="3.9510000000000001"/>
    <n v="1.1368683772161603E-13"/>
    <n v="64"/>
    <s v="BASE DE DATOS"/>
  </r>
  <r>
    <s v="19"/>
    <x v="3"/>
    <s v="MAJAEN"/>
    <s v="31135604"/>
    <s v="31135604"/>
    <s v="HI"/>
    <s v="Grupo 1"/>
    <s v="S"/>
    <n v="1.9"/>
    <n v="1.89"/>
    <n v="130.90799999999999"/>
    <n v="617.51099999999997"/>
    <n v="748.41899999999998"/>
    <n v="0"/>
    <n v="708.25"/>
    <n v="11.7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748.41899999999998"/>
    <n v="0.74841899999999995"/>
    <m/>
    <n v="0.15833333333333333"/>
    <n v="0.1575"/>
    <n v="3.9510000000000001"/>
    <n v="0"/>
    <n v="64"/>
    <s v="BASE DE DATOS"/>
  </r>
  <r>
    <s v="19"/>
    <x v="3"/>
    <s v="MAJAEN"/>
    <s v="31135604"/>
    <s v="31135604"/>
    <s v="HI"/>
    <s v="Grupo 2"/>
    <s v="S"/>
    <n v="1.9"/>
    <n v="1.89"/>
    <n v="135.49199999999999"/>
    <n v="626.05799999999999"/>
    <n v="761.55"/>
    <n v="0"/>
    <n v="707.5"/>
    <n v="12.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761.55"/>
    <n v="0.76154999999999995"/>
    <m/>
    <n v="0.15833333333333333"/>
    <n v="0.1575"/>
    <n v="3.9510000000000001"/>
    <n v="0"/>
    <n v="64"/>
    <s v="BASE DE DATOS"/>
  </r>
  <r>
    <s v="19"/>
    <x v="4"/>
    <s v="MAJAEN"/>
    <s v="31135604"/>
    <s v="31135604"/>
    <s v="HI"/>
    <s v="Grupo 1"/>
    <s v="S"/>
    <n v="1.9"/>
    <n v="1.89"/>
    <n v="135.84100000000001"/>
    <n v="597.24300000000005"/>
    <n v="733.08399999999995"/>
    <n v="0"/>
    <n v="559.25"/>
    <n v="184.7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733.08399999999995"/>
    <n v="0.73308399999999996"/>
    <m/>
    <n v="0.15833333333333333"/>
    <n v="0.1575"/>
    <n v="3.9510000000000001"/>
    <n v="1.1368683772161603E-13"/>
    <n v="64"/>
    <s v="BASE DE DATOS"/>
  </r>
  <r>
    <s v="19"/>
    <x v="4"/>
    <s v="MAJAEN"/>
    <s v="31135604"/>
    <s v="31135604"/>
    <s v="HI"/>
    <s v="Grupo 2"/>
    <s v="S"/>
    <n v="1.9"/>
    <n v="1.89"/>
    <n v="101.836"/>
    <n v="481.964"/>
    <n v="583.79999999999995"/>
    <n v="0"/>
    <n v="527.5"/>
    <n v="216.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583.79999999999995"/>
    <n v="0.58379999999999999"/>
    <m/>
    <n v="0.15833333333333333"/>
    <n v="0.1575"/>
    <n v="3.9510000000000001"/>
    <n v="0"/>
    <n v="64"/>
    <s v="BASE DE DATOS"/>
  </r>
  <r>
    <s v="19"/>
    <x v="7"/>
    <s v="MAJAEN"/>
    <s v="31135604"/>
    <s v="31135604"/>
    <s v="HI"/>
    <s v="Grupo 1"/>
    <s v="S"/>
    <n v="1.9"/>
    <n v="1.89"/>
    <n v="171.65799999999999"/>
    <n v="663.70600000000002"/>
    <n v="835.36400000000003"/>
    <n v="0"/>
    <n v="689.25"/>
    <n v="54.7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835.36400000000003"/>
    <n v="0.835364"/>
    <m/>
    <n v="0.15833333333333333"/>
    <n v="0.1575"/>
    <n v="3.9510000000000001"/>
    <n v="0"/>
    <n v="64"/>
    <s v="BASE DE DATOS"/>
  </r>
  <r>
    <s v="19"/>
    <x v="7"/>
    <s v="MAJAEN"/>
    <s v="31135604"/>
    <s v="31135604"/>
    <s v="HI"/>
    <s v="Grupo 2"/>
    <s v="S"/>
    <n v="1.9"/>
    <n v="1.89"/>
    <n v="0.84099999999999997"/>
    <n v="3.1970000000000001"/>
    <n v="4.0380000000000003"/>
    <n v="0"/>
    <n v="0"/>
    <n v="744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4.0380000000000003"/>
    <n v="4.0379999999999999E-3"/>
    <m/>
    <n v="0.15833333333333333"/>
    <n v="0.1575"/>
    <n v="3.9510000000000001"/>
    <n v="0"/>
    <n v="64"/>
    <s v="BASE DE DATOS"/>
  </r>
  <r>
    <s v="19"/>
    <x v="8"/>
    <s v="MAJAEN"/>
    <s v="31135604"/>
    <s v="31135604"/>
    <s v="HI"/>
    <s v="Grupo 1"/>
    <s v="S"/>
    <n v="1.9"/>
    <n v="1.89"/>
    <n v="65.150000000000006"/>
    <n v="285.267"/>
    <n v="350.41699999999997"/>
    <n v="0"/>
    <n v="468"/>
    <n v="252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350.41699999999997"/>
    <n v="0.35041699999999998"/>
    <m/>
    <n v="0.15833333333333333"/>
    <n v="0.1575"/>
    <n v="3.9510000000000001"/>
    <n v="5.6843418860808015E-14"/>
    <n v="64"/>
    <s v="BASE DE DATOS"/>
  </r>
  <r>
    <s v="19"/>
    <x v="8"/>
    <s v="MAJAEN"/>
    <s v="31135604"/>
    <s v="31135604"/>
    <s v="HI"/>
    <s v="Grupo 2"/>
    <s v="S"/>
    <n v="1.9"/>
    <n v="1.89"/>
    <n v="64.558000000000007"/>
    <n v="254.64500000000001"/>
    <n v="319.20299999999997"/>
    <n v="0"/>
    <n v="243.75"/>
    <n v="476.2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319.20299999999997"/>
    <n v="0.31920299999999996"/>
    <m/>
    <n v="0.15833333333333333"/>
    <n v="0.1575"/>
    <n v="3.9510000000000001"/>
    <n v="5.6843418860808015E-14"/>
    <n v="64"/>
    <s v="BASE DE DATOS"/>
  </r>
  <r>
    <s v="19"/>
    <x v="9"/>
    <s v="MAJAEN"/>
    <s v="31135604"/>
    <s v="31135604"/>
    <s v="HI"/>
    <s v="Grupo 1"/>
    <s v="S"/>
    <n v="1.9"/>
    <n v="1.89"/>
    <n v="0"/>
    <n v="0"/>
    <n v="0"/>
    <n v="0"/>
    <n v="0"/>
    <n v="724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0"/>
    <n v="0"/>
    <m/>
    <n v="0.15833333333333333"/>
    <n v="0.1575"/>
    <n v="3.9510000000000001"/>
    <n v="0"/>
    <n v="64"/>
    <s v="BASE DE DATOS"/>
  </r>
  <r>
    <s v="19"/>
    <x v="9"/>
    <s v="MAJAEN"/>
    <s v="31135604"/>
    <s v="31135604"/>
    <s v="HI"/>
    <s v="Grupo 2"/>
    <s v="S"/>
    <n v="1.9"/>
    <n v="1.89"/>
    <n v="180.63800000000001"/>
    <n v="735.56"/>
    <n v="916.19799999999998"/>
    <n v="0"/>
    <n v="710"/>
    <n v="14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916.19799999999998"/>
    <n v="0.91619799999999996"/>
    <m/>
    <n v="0.15833333333333333"/>
    <n v="0.1575"/>
    <n v="3.9510000000000001"/>
    <n v="0"/>
    <n v="64"/>
    <s v="BASE DE DATOS"/>
  </r>
  <r>
    <s v="19"/>
    <x v="10"/>
    <s v="MAJAEN"/>
    <s v="31135604"/>
    <s v="31135604"/>
    <s v="HI"/>
    <s v="Grupo 1"/>
    <s v="S"/>
    <n v="1.9"/>
    <n v="1.89"/>
    <n v="29.442"/>
    <n v="85.778000000000006"/>
    <n v="115.22"/>
    <n v="0"/>
    <n v="99.25"/>
    <n v="620.7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115.22"/>
    <n v="0.11522"/>
    <m/>
    <n v="0.15833333333333333"/>
    <n v="0.1575"/>
    <n v="3.9510000000000001"/>
    <n v="0"/>
    <n v="64"/>
    <s v="BASE DE DATOS"/>
  </r>
  <r>
    <s v="19"/>
    <x v="10"/>
    <s v="MAJAEN"/>
    <s v="31135604"/>
    <s v="31135604"/>
    <s v="HI"/>
    <s v="Grupo 2"/>
    <s v="S"/>
    <n v="1.9"/>
    <n v="1.89"/>
    <n v="168.76499999999999"/>
    <n v="723.93899999999996"/>
    <n v="892.70399999999995"/>
    <n v="0"/>
    <n v="619.25"/>
    <n v="100.7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892.70399999999995"/>
    <n v="0.89270399999999994"/>
    <m/>
    <n v="0.15833333333333333"/>
    <n v="0.1575"/>
    <n v="3.9510000000000001"/>
    <n v="0"/>
    <n v="64"/>
    <s v="BASE DE DATOS"/>
  </r>
  <r>
    <s v="19"/>
    <x v="11"/>
    <s v="MAJAEN"/>
    <s v="31135604"/>
    <s v="31135604"/>
    <s v="HI"/>
    <s v="Grupo 1"/>
    <s v="S"/>
    <n v="1.9"/>
    <n v="1.89"/>
    <n v="165.255"/>
    <n v="787.28599999999994"/>
    <n v="952.54100000000005"/>
    <n v="0"/>
    <n v="671.5"/>
    <n v="52.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952.54100000000005"/>
    <n v="0.95254100000000008"/>
    <m/>
    <n v="0.15833333333333333"/>
    <n v="0.1575"/>
    <n v="3.9510000000000001"/>
    <n v="-1.1368683772161603E-13"/>
    <n v="64"/>
    <s v="BASE DE DATOS"/>
  </r>
  <r>
    <s v="19"/>
    <x v="11"/>
    <s v="MAJAEN"/>
    <s v="31135604"/>
    <s v="31135604"/>
    <s v="HI"/>
    <s v="Grupo 2"/>
    <s v="S"/>
    <n v="1.9"/>
    <n v="1.89"/>
    <n v="198.066"/>
    <n v="921.89800000000002"/>
    <n v="1119.9639999999999"/>
    <n v="0"/>
    <n v="670.5"/>
    <n v="53.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1119.9639999999999"/>
    <n v="1.119964"/>
    <m/>
    <n v="0.15833333333333333"/>
    <n v="0.1575"/>
    <n v="3.9510000000000001"/>
    <n v="0"/>
    <n v="64"/>
    <s v="BASE DE DATOS"/>
  </r>
  <r>
    <s v="19"/>
    <x v="0"/>
    <s v="EGEANA"/>
    <s v="11275911"/>
    <s v="11275911"/>
    <s v="HI"/>
    <s v="G01"/>
    <s v="S"/>
    <n v="19.989999999999998"/>
    <n v="19.949000000000002"/>
    <n v="2108.377"/>
    <n v="9809.0730000000003"/>
    <n v="11917.45"/>
    <n v="0"/>
    <n v="596.75"/>
    <n v="127.2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1917.45"/>
    <n v="11.917450000000001"/>
    <m/>
    <n v="1.6658333333333333"/>
    <n v="1.663"/>
    <n v="20.69"/>
    <n v="0"/>
    <n v="37"/>
    <s v="BASE DE DATOS"/>
  </r>
  <r>
    <s v="19"/>
    <x v="5"/>
    <s v="EGEANA"/>
    <s v="11275911"/>
    <s v="11275911"/>
    <s v="HI"/>
    <s v="G01"/>
    <s v="S"/>
    <n v="19.989999999999998"/>
    <n v="19.949000000000002"/>
    <n v="2382.9490000000001"/>
    <n v="12029.450999999999"/>
    <n v="14412.4"/>
    <n v="0"/>
    <n v="719.5"/>
    <n v="0.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4412.4"/>
    <n v="14.4124"/>
    <m/>
    <n v="1.6658333333333333"/>
    <n v="1.663"/>
    <n v="20.69"/>
    <n v="0"/>
    <n v="37"/>
    <s v="BASE DE DATOS"/>
  </r>
  <r>
    <s v="19"/>
    <x v="4"/>
    <s v="ELCZAN"/>
    <s v="18302211"/>
    <s v="18302211"/>
    <s v="HI"/>
    <s v="G1"/>
    <s v="S"/>
    <n v="6.6"/>
    <n v="6.5880000000000001"/>
    <n v="400"/>
    <n v="600"/>
    <n v="1000"/>
    <n v="0"/>
    <n v="723.5"/>
    <n v="0.5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1000"/>
    <n v="1"/>
    <m/>
    <n v="0.54999999999999993"/>
    <n v="0.54900000000000004"/>
    <n v="41.084000000000003"/>
    <n v="0"/>
    <n v="24"/>
    <s v="BASE DE DATOS"/>
  </r>
  <r>
    <s v="19"/>
    <x v="4"/>
    <s v="ELCZAN"/>
    <s v="18302211"/>
    <s v="18302211"/>
    <s v="HI"/>
    <s v="G2"/>
    <s v="S"/>
    <n v="6.6"/>
    <n v="6.5880000000000001"/>
    <n v="968.24199999999996"/>
    <n v="9272.7379999999994"/>
    <n v="10240.98"/>
    <n v="0"/>
    <n v="723.5"/>
    <n v="0.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10240.98"/>
    <n v="10.24098"/>
    <m/>
    <n v="0.54999999999999993"/>
    <n v="0.54900000000000004"/>
    <n v="41.084000000000003"/>
    <n v="0"/>
    <n v="24"/>
    <s v="BASE DE DATOS"/>
  </r>
  <r>
    <s v="19"/>
    <x v="10"/>
    <s v="TACSOL"/>
    <s v="16267810"/>
    <s v="16267810"/>
    <s v="HI"/>
    <s v="1"/>
    <s v="S"/>
    <n v="20"/>
    <n v="20"/>
    <n v="0"/>
    <n v="4534.9709999999995"/>
    <n v="4534.9709999999995"/>
    <n v="0"/>
    <n v="37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4534.9709999999995"/>
    <n v="4.5349709999999996"/>
    <m/>
    <n v="1.6666666666666667"/>
    <n v="1.6666666666666667"/>
    <n v="19.163"/>
    <n v="0"/>
    <n v="80"/>
    <s v="BASE DE DATOS"/>
  </r>
  <r>
    <s v="19"/>
    <x v="10"/>
    <s v="PANSOL"/>
    <s v="16266710"/>
    <s v="16266710"/>
    <s v="HI"/>
    <s v="1"/>
    <s v="S"/>
    <n v="20"/>
    <n v="20"/>
    <n v="0"/>
    <n v="4879.1760000000004"/>
    <n v="4879.1760000000004"/>
    <n v="0"/>
    <n v="384.25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4879.1760000000004"/>
    <n v="4.8791760000000002"/>
    <m/>
    <n v="1.6666666666666667"/>
    <n v="1.6666666666666667"/>
    <n v="26.99"/>
    <n v="0"/>
    <n v="67"/>
    <s v="BASE DE DATOS"/>
  </r>
  <r>
    <s v="19"/>
    <x v="10"/>
    <s v="MOQUFV"/>
    <s v="16313712"/>
    <s v="16313712"/>
    <s v="HI"/>
    <s v="1"/>
    <s v="S"/>
    <n v="16"/>
    <n v="16"/>
    <n v="0"/>
    <n v="4490.4440000000004"/>
    <n v="4490.4440000000004"/>
    <n v="0"/>
    <n v="394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4490.4440000000004"/>
    <n v="4.4904440000000001"/>
    <m/>
    <n v="1.3333333333333333"/>
    <n v="1.3333333333333333"/>
    <n v="16.12"/>
    <n v="0"/>
    <n v="65"/>
    <s v="BASE DE DATOS"/>
  </r>
  <r>
    <s v="19"/>
    <x v="9"/>
    <s v="GEPSA"/>
    <s v="31135504"/>
    <s v="31135504"/>
    <s v="HI"/>
    <s v="G1"/>
    <s v="S"/>
    <n v="5.2"/>
    <n v="5.0999999999999996"/>
    <n v="407.76400000000001"/>
    <n v="2443.5619999999999"/>
    <n v="2851.326"/>
    <n v="0"/>
    <n v="724.75"/>
    <n v="19.2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851.326"/>
    <n v="2.8513259999999998"/>
    <m/>
    <n v="0.43333333333333335"/>
    <n v="0.42499999999999999"/>
    <n v="9.9600000000000009"/>
    <n v="0"/>
    <n v="51"/>
    <s v="BASE DE DATOS"/>
  </r>
  <r>
    <s v="19"/>
    <x v="9"/>
    <s v="GEPSA"/>
    <s v="31135504"/>
    <s v="31135504"/>
    <s v="HI"/>
    <s v="G2"/>
    <s v="S"/>
    <n v="5.2"/>
    <n v="5.0999999999999996"/>
    <n v="372.60500000000002"/>
    <n v="2106.346"/>
    <n v="2478.951"/>
    <n v="0"/>
    <n v="730.25"/>
    <n v="13.75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478.951"/>
    <n v="2.4789509999999999"/>
    <m/>
    <n v="0.43333333333333335"/>
    <n v="0.42499999999999999"/>
    <n v="9.9600000000000009"/>
    <n v="0"/>
    <n v="51"/>
    <s v="BASE DE DATOS"/>
  </r>
  <r>
    <s v="19"/>
    <x v="10"/>
    <s v="GEPSA"/>
    <s v="31135504"/>
    <s v="31135504"/>
    <s v="HI"/>
    <s v="G1"/>
    <s v="S"/>
    <n v="5.2"/>
    <n v="5.0999999999999996"/>
    <n v="433.21800000000002"/>
    <n v="2619.6320000000001"/>
    <n v="3052.85"/>
    <n v="0"/>
    <n v="692.75"/>
    <n v="27.2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3052.85"/>
    <n v="3.0528499999999998"/>
    <m/>
    <n v="0.43333333333333335"/>
    <n v="0.42499999999999999"/>
    <n v="9.9600000000000009"/>
    <n v="0"/>
    <n v="51"/>
    <s v="BASE DE DATOS"/>
  </r>
  <r>
    <s v="19"/>
    <x v="10"/>
    <s v="GEPSA"/>
    <s v="31135504"/>
    <s v="31135504"/>
    <s v="HI"/>
    <s v="G2"/>
    <s v="S"/>
    <n v="5.2"/>
    <n v="5.0999999999999996"/>
    <n v="364.05900000000003"/>
    <n v="2164.8850000000002"/>
    <n v="2528.944"/>
    <n v="0"/>
    <n v="680.25"/>
    <n v="39.75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528.944"/>
    <n v="2.5289440000000001"/>
    <m/>
    <n v="0.43333333333333335"/>
    <n v="0.42499999999999999"/>
    <n v="9.9600000000000009"/>
    <n v="4.5474735088646412E-13"/>
    <n v="51"/>
    <s v="BASE DE DATOS"/>
  </r>
  <r>
    <s v="19"/>
    <x v="11"/>
    <s v="GEPSA"/>
    <s v="31135504"/>
    <s v="31135504"/>
    <s v="HI"/>
    <s v="G1"/>
    <s v="S"/>
    <n v="5.2"/>
    <n v="5.0999999999999996"/>
    <n v="369.92899999999997"/>
    <n v="2432.165"/>
    <n v="2802.0940000000001"/>
    <n v="0"/>
    <n v="742.25"/>
    <n v="1.75"/>
    <m/>
    <m/>
    <x v="1"/>
    <s v="GEPSA31135504G1HI"/>
    <s v="Generadora de Energ¡a del Per£ S.A."/>
    <s v="GEPSA"/>
    <x v="50"/>
    <s v="C. H. La Joya"/>
    <x v="206"/>
    <s v="HI"/>
    <x v="1"/>
    <s v="G1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802.0940000000001"/>
    <n v="2.8020939999999999"/>
    <m/>
    <n v="0.43333333333333335"/>
    <n v="0.42499999999999999"/>
    <n v="9.9600000000000009"/>
    <n v="0"/>
    <n v="51"/>
    <s v="BASE DE DATOS"/>
  </r>
  <r>
    <s v="19"/>
    <x v="11"/>
    <s v="GEPSA"/>
    <s v="31135504"/>
    <s v="31135504"/>
    <s v="HI"/>
    <s v="G2"/>
    <s v="S"/>
    <n v="5.2"/>
    <n v="5.0999999999999996"/>
    <n v="347.08699999999999"/>
    <n v="2155.8449999999998"/>
    <n v="2502.9319999999998"/>
    <n v="0"/>
    <n v="744"/>
    <n v="0"/>
    <m/>
    <m/>
    <x v="1"/>
    <s v="GEPSA31135504G2HI"/>
    <s v="Generadora de Energ¡a del Per£ S.A."/>
    <s v="GEPSA"/>
    <x v="50"/>
    <s v="C. H. La Joya"/>
    <x v="206"/>
    <s v="HI"/>
    <x v="1"/>
    <s v="G2"/>
    <x v="1"/>
    <s v="Instalado"/>
    <s v="Operativo"/>
    <s v="Generadora"/>
    <x v="0"/>
    <x v="0"/>
    <s v="COES"/>
    <x v="0"/>
    <s v="Privado"/>
    <s v="AREQUIPA"/>
    <s v="AREQUIPA"/>
    <s v="AREQUIPA"/>
    <s v="LA JOYA"/>
    <n v="0"/>
    <s v="Agua"/>
    <n v="0"/>
    <s v="RER"/>
    <s v="PRIMERA"/>
    <x v="1"/>
    <m/>
    <n v="2502.9319999999998"/>
    <n v="2.5029319999999999"/>
    <m/>
    <n v="0.43333333333333335"/>
    <n v="0.42499999999999999"/>
    <n v="9.9600000000000009"/>
    <n v="0"/>
    <n v="51"/>
    <s v="BASE DE DATOS"/>
  </r>
  <r>
    <s v="19"/>
    <x v="8"/>
    <s v="ANDPOW"/>
    <s v="18176609"/>
    <s v="18176609"/>
    <s v="HI"/>
    <s v="G01"/>
    <s v="S"/>
    <n v="10"/>
    <n v="9.8140000000000001"/>
    <n v="1082.2049999999999"/>
    <n v="3263.4859999999999"/>
    <n v="4345.6909999999998"/>
    <n v="0"/>
    <n v="571.75"/>
    <n v="148.2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345.6909999999998"/>
    <n v="4.3456909999999995"/>
    <m/>
    <n v="0.83333333333333337"/>
    <n v="0.83241666666666669"/>
    <n v="21.289000000000001"/>
    <n v="0"/>
    <n v="4"/>
    <s v="BASE DE DATOS"/>
  </r>
  <r>
    <s v="19"/>
    <x v="8"/>
    <s v="ANDPOW"/>
    <s v="18176609"/>
    <s v="18176609"/>
    <s v="HI"/>
    <s v="G02"/>
    <s v="S"/>
    <n v="10"/>
    <n v="9.8140000000000001"/>
    <n v="1087.2339999999999"/>
    <n v="3553.442"/>
    <n v="4640.6760000000004"/>
    <n v="0"/>
    <n v="598"/>
    <n v="122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640.6760000000004"/>
    <n v="4.640676"/>
    <m/>
    <n v="0.83333333333333337"/>
    <n v="0.83241666666666669"/>
    <n v="21.289000000000001"/>
    <n v="-9.0949470177292824E-13"/>
    <n v="4"/>
    <s v="BASE DE DATOS"/>
  </r>
  <r>
    <s v="19"/>
    <x v="6"/>
    <s v="MAJAEN"/>
    <s v="31135604"/>
    <s v="31135604"/>
    <s v="HI"/>
    <s v="Grupo 1"/>
    <s v="S"/>
    <n v="1.9"/>
    <n v="1.89"/>
    <n v="214.494"/>
    <n v="871.26199999999994"/>
    <n v="1085.7560000000001"/>
    <n v="0"/>
    <n v="721.75"/>
    <n v="22.25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1085.7560000000001"/>
    <n v="1.0857560000000002"/>
    <m/>
    <n v="0.15833333333333333"/>
    <n v="0.1575"/>
    <n v="3.9510000000000001"/>
    <n v="-2.2737367544323206E-13"/>
    <n v="64"/>
    <s v="BASE DE DATOS"/>
  </r>
  <r>
    <s v="19"/>
    <x v="6"/>
    <s v="MAJAEN"/>
    <s v="31135604"/>
    <s v="31135604"/>
    <s v="HI"/>
    <s v="Grupo 2"/>
    <s v="S"/>
    <n v="1.9"/>
    <n v="1.89"/>
    <n v="11.725"/>
    <n v="50.201000000000001"/>
    <n v="61.926000000000002"/>
    <n v="0"/>
    <n v="70.25"/>
    <n v="673.7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61.926000000000002"/>
    <n v="6.1926000000000002E-2"/>
    <m/>
    <n v="0.15833333333333333"/>
    <n v="0.1575"/>
    <n v="3.9510000000000001"/>
    <n v="0"/>
    <n v="64"/>
    <s v="BASE DE DATOS"/>
  </r>
  <r>
    <s v="19"/>
    <x v="5"/>
    <s v="MAJAEN"/>
    <s v="31135604"/>
    <s v="31135604"/>
    <s v="HI"/>
    <s v="Grupo 1"/>
    <s v="S"/>
    <n v="1.9"/>
    <n v="1.89"/>
    <n v="161.58099999999999"/>
    <n v="806.99199999999996"/>
    <n v="968.57299999999998"/>
    <n v="0"/>
    <n v="600"/>
    <n v="120"/>
    <m/>
    <m/>
    <x v="1"/>
    <s v="MAJAEN31135604Grupo 1HI"/>
    <s v="Maja Energ¡a S.A.C."/>
    <s v="MAJA"/>
    <x v="76"/>
    <s v="C.H. Roncador"/>
    <x v="281"/>
    <s v="HI"/>
    <x v="1"/>
    <s v="Grupo 1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968.57299999999998"/>
    <n v="0.96857300000000002"/>
    <m/>
    <n v="0.15833333333333333"/>
    <n v="0.1575"/>
    <n v="3.9510000000000001"/>
    <n v="0"/>
    <n v="64"/>
    <s v="BASE DE DATOS"/>
  </r>
  <r>
    <s v="19"/>
    <x v="5"/>
    <s v="MAJAEN"/>
    <s v="31135604"/>
    <s v="31135604"/>
    <s v="HI"/>
    <s v="Grupo 2"/>
    <s v="S"/>
    <n v="1.9"/>
    <n v="1.89"/>
    <n v="65.406999999999996"/>
    <n v="269.77600000000001"/>
    <n v="335.18299999999999"/>
    <n v="0"/>
    <n v="301.5"/>
    <n v="418.5"/>
    <m/>
    <m/>
    <x v="1"/>
    <s v="MAJAEN31135604Grupo 2HI"/>
    <s v="Maja Energ¡a S.A.C."/>
    <s v="MAJA"/>
    <x v="76"/>
    <s v="C.H. Roncador"/>
    <x v="281"/>
    <s v="HI"/>
    <x v="1"/>
    <s v="Grupo 2"/>
    <x v="1"/>
    <s v="Instalado"/>
    <s v="Operativo"/>
    <s v="Generadora"/>
    <x v="0"/>
    <x v="0"/>
    <s v="COES"/>
    <x v="0"/>
    <s v="Privado"/>
    <s v="LIMA"/>
    <s v="LIMA"/>
    <s v="BARRANCA"/>
    <s v="BARRANCA"/>
    <n v="0"/>
    <s v="Agua"/>
    <n v="0"/>
    <s v="RER"/>
    <s v="PRIMERA"/>
    <x v="1"/>
    <m/>
    <n v="335.18299999999999"/>
    <n v="0.33518300000000001"/>
    <m/>
    <n v="0.15833333333333333"/>
    <n v="0.1575"/>
    <n v="3.9510000000000001"/>
    <n v="0"/>
    <n v="64"/>
    <s v="BASE DE DATOS"/>
  </r>
  <r>
    <s v="19"/>
    <x v="8"/>
    <s v="ELCZAN"/>
    <s v="18302211"/>
    <s v="18302211"/>
    <s v="HI"/>
    <s v="G1"/>
    <s v="S"/>
    <n v="6.6"/>
    <n v="6.5880000000000001"/>
    <n v="256.97000000000003"/>
    <n v="1243.682"/>
    <n v="1500.652"/>
    <n v="0"/>
    <n v="704.75"/>
    <n v="15.25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1500.652"/>
    <n v="1.5006520000000001"/>
    <m/>
    <n v="0.54999999999999993"/>
    <n v="0.54900000000000004"/>
    <n v="41.084000000000003"/>
    <n v="0"/>
    <n v="24"/>
    <s v="BASE DE DATOS"/>
  </r>
  <r>
    <s v="19"/>
    <x v="8"/>
    <s v="ELCZAN"/>
    <s v="18302211"/>
    <s v="18302211"/>
    <s v="HI"/>
    <s v="G2"/>
    <s v="S"/>
    <n v="6.6"/>
    <n v="6.5880000000000001"/>
    <n v="256.97000000000003"/>
    <n v="1243.682"/>
    <n v="1500.652"/>
    <n v="0"/>
    <n v="704.75"/>
    <n v="15.2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1500.652"/>
    <n v="1.5006520000000001"/>
    <m/>
    <n v="0.54999999999999993"/>
    <n v="0.54900000000000004"/>
    <n v="41.084000000000003"/>
    <n v="0"/>
    <n v="24"/>
    <s v="BASE DE DATOS"/>
  </r>
  <r>
    <s v="19"/>
    <x v="7"/>
    <s v="ELCZAN"/>
    <s v="18302211"/>
    <s v="18302211"/>
    <s v="HI"/>
    <s v="G1"/>
    <s v="S"/>
    <n v="6.6"/>
    <n v="6.5880000000000001"/>
    <n v="353.23599999999999"/>
    <n v="1680.03"/>
    <n v="2033.2660000000001"/>
    <n v="0"/>
    <n v="741.25"/>
    <n v="0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2033.2660000000001"/>
    <n v="2.0332660000000002"/>
    <m/>
    <n v="0.54999999999999993"/>
    <n v="0.54900000000000004"/>
    <n v="41.084000000000003"/>
    <n v="0"/>
    <n v="24"/>
    <s v="BASE DE DATOS"/>
  </r>
  <r>
    <s v="19"/>
    <x v="7"/>
    <s v="ELCZAN"/>
    <s v="18302211"/>
    <s v="18302211"/>
    <s v="HI"/>
    <s v="G2"/>
    <s v="S"/>
    <n v="6.6"/>
    <n v="6.5880000000000001"/>
    <n v="353.23599999999999"/>
    <n v="1680.03"/>
    <n v="2033.2660000000001"/>
    <n v="0"/>
    <n v="741.25"/>
    <n v="2.7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2033.2660000000001"/>
    <n v="2.0332660000000002"/>
    <m/>
    <n v="0.54999999999999993"/>
    <n v="0.54900000000000004"/>
    <n v="41.084000000000003"/>
    <n v="0"/>
    <n v="24"/>
    <s v="BASE DE DATOS"/>
  </r>
  <r>
    <s v="19"/>
    <x v="1"/>
    <s v="CSTARO"/>
    <s v="31135704"/>
    <s v="31135704"/>
    <s v="HI"/>
    <s v="G-1"/>
    <s v="S"/>
    <n v="1.2"/>
    <n v="1.02"/>
    <n v="82.120999999999995"/>
    <n v="353.96800000000002"/>
    <n v="436.089"/>
    <n v="0"/>
    <n v="569.5"/>
    <n v="154.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436.089"/>
    <n v="0.436089"/>
    <m/>
    <n v="9.9999999999999992E-2"/>
    <n v="8.5000000000000006E-2"/>
    <n v="1.1779999999999999"/>
    <n v="0"/>
    <n v="10"/>
    <s v="BASE DE DATOS"/>
  </r>
  <r>
    <s v="19"/>
    <x v="1"/>
    <s v="CSTARO"/>
    <s v="31116601"/>
    <s v="31116601"/>
    <s v="HI"/>
    <s v="G-1"/>
    <s v="S"/>
    <n v="1.7"/>
    <n v="1.496"/>
    <n v="152.458"/>
    <n v="672.03"/>
    <n v="824.48800000000006"/>
    <n v="0"/>
    <n v="598.5"/>
    <n v="125.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824.48800000000006"/>
    <n v="0.82448800000000011"/>
    <m/>
    <n v="0.14166666666666666"/>
    <n v="0.12466666666666666"/>
    <n v="1.7430000000000001"/>
    <n v="-1.1368683772161603E-13"/>
    <n v="10"/>
    <s v="BASE DE DATOS"/>
  </r>
  <r>
    <s v="19"/>
    <x v="7"/>
    <s v="CSTARO"/>
    <s v="31135704"/>
    <s v="31135704"/>
    <s v="HI"/>
    <s v="G-1"/>
    <s v="S"/>
    <n v="1.2"/>
    <n v="1.02"/>
    <n v="40.655999999999999"/>
    <n v="182.22900000000001"/>
    <n v="222.88499999999999"/>
    <n v="0"/>
    <n v="741"/>
    <n v="3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222.88499999999999"/>
    <n v="0.222885"/>
    <m/>
    <n v="9.9999999999999992E-2"/>
    <n v="8.5000000000000006E-2"/>
    <n v="1.1779999999999999"/>
    <n v="2.8421709430404007E-14"/>
    <n v="10"/>
    <s v="BASE DE DATOS"/>
  </r>
  <r>
    <s v="19"/>
    <x v="7"/>
    <s v="CSTARO"/>
    <s v="31116601"/>
    <s v="31116601"/>
    <s v="HI"/>
    <s v="G-1"/>
    <s v="S"/>
    <n v="1.7"/>
    <n v="1.496"/>
    <n v="91.79"/>
    <n v="420.14800000000002"/>
    <n v="511.93799999999999"/>
    <n v="0"/>
    <n v="741.5"/>
    <n v="2.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511.93799999999999"/>
    <n v="0.511938"/>
    <m/>
    <n v="0.14166666666666666"/>
    <n v="0.12466666666666666"/>
    <n v="1.7430000000000001"/>
    <n v="5.6843418860808015E-14"/>
    <n v="10"/>
    <s v="BASE DE DATOS"/>
  </r>
  <r>
    <s v="19"/>
    <x v="8"/>
    <s v="CSTARO"/>
    <s v="31135704"/>
    <s v="31135704"/>
    <s v="HI"/>
    <s v="G-1"/>
    <s v="S"/>
    <n v="1.2"/>
    <n v="1.02"/>
    <n v="43.997"/>
    <n v="213.107"/>
    <n v="257.10399999999998"/>
    <n v="0"/>
    <n v="719.5"/>
    <n v="0.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257.10399999999998"/>
    <n v="0.257104"/>
    <m/>
    <n v="9.9999999999999992E-2"/>
    <n v="8.5000000000000006E-2"/>
    <n v="1.1779999999999999"/>
    <n v="0"/>
    <n v="10"/>
    <s v="BASE DE DATOS"/>
  </r>
  <r>
    <s v="19"/>
    <x v="8"/>
    <s v="CSTARO"/>
    <s v="31116601"/>
    <s v="31116601"/>
    <s v="HI"/>
    <s v="G-1"/>
    <s v="S"/>
    <n v="1.7"/>
    <n v="1.496"/>
    <n v="92.977000000000004"/>
    <n v="454.79300000000001"/>
    <n v="547.77"/>
    <n v="0"/>
    <n v="720"/>
    <n v="0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547.77"/>
    <n v="0.54776999999999998"/>
    <m/>
    <n v="0.14166666666666666"/>
    <n v="0.12466666666666666"/>
    <n v="1.7430000000000001"/>
    <n v="0"/>
    <n v="10"/>
    <s v="BASE DE DATOS"/>
  </r>
  <r>
    <s v="19"/>
    <x v="3"/>
    <s v="CSTARO"/>
    <s v="31135704"/>
    <s v="31135704"/>
    <s v="HI"/>
    <s v="G-1"/>
    <s v="S"/>
    <n v="1.2"/>
    <n v="1.02"/>
    <n v="106.44499999999999"/>
    <n v="518.16399999999999"/>
    <n v="624.60900000000004"/>
    <n v="0"/>
    <n v="691.5"/>
    <n v="28.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24.60900000000004"/>
    <n v="0.62460900000000008"/>
    <m/>
    <n v="9.9999999999999992E-2"/>
    <n v="8.5000000000000006E-2"/>
    <n v="1.1779999999999999"/>
    <n v="-1.1368683772161603E-13"/>
    <n v="10"/>
    <s v="BASE DE DATOS"/>
  </r>
  <r>
    <s v="19"/>
    <x v="3"/>
    <s v="CSTARO"/>
    <s v="31116601"/>
    <s v="31116601"/>
    <s v="HI"/>
    <s v="G-1"/>
    <s v="S"/>
    <n v="1.7"/>
    <n v="1.496"/>
    <n v="193.97"/>
    <n v="916.31200000000001"/>
    <n v="1110.2819999999999"/>
    <n v="0"/>
    <n v="719.25"/>
    <n v="0.7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1110.2819999999999"/>
    <n v="1.110282"/>
    <m/>
    <n v="0.14166666666666666"/>
    <n v="0.12466666666666666"/>
    <n v="1.7430000000000001"/>
    <n v="0"/>
    <n v="10"/>
    <s v="BASE DE DATOS"/>
  </r>
  <r>
    <s v="19"/>
    <x v="5"/>
    <s v="CSTARO"/>
    <s v="31135704"/>
    <s v="31135704"/>
    <s v="HI"/>
    <s v="G-1"/>
    <s v="S"/>
    <n v="1.2"/>
    <n v="1.02"/>
    <n v="62.011000000000003"/>
    <n v="297.48200000000003"/>
    <n v="359.49299999999999"/>
    <n v="0"/>
    <n v="705"/>
    <n v="1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359.49299999999999"/>
    <n v="0.35949300000000001"/>
    <m/>
    <n v="9.9999999999999992E-2"/>
    <n v="8.5000000000000006E-2"/>
    <n v="1.1779999999999999"/>
    <n v="5.6843418860808015E-14"/>
    <n v="10"/>
    <s v="BASE DE DATOS"/>
  </r>
  <r>
    <s v="19"/>
    <x v="5"/>
    <s v="CSTARO"/>
    <s v="31116601"/>
    <s v="31116601"/>
    <s v="HI"/>
    <s v="G-1"/>
    <s v="S"/>
    <n v="1.7"/>
    <n v="1.496"/>
    <n v="126.416"/>
    <n v="611.28399999999999"/>
    <n v="737.7"/>
    <n v="0"/>
    <n v="715.25"/>
    <n v="4.7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737.7"/>
    <n v="0.73770000000000002"/>
    <m/>
    <n v="0.14166666666666666"/>
    <n v="0.12466666666666666"/>
    <n v="1.7430000000000001"/>
    <n v="0"/>
    <n v="10"/>
    <s v="BASE DE DATOS"/>
  </r>
  <r>
    <s v="19"/>
    <x v="5"/>
    <s v="ELCZAN"/>
    <s v="18302211"/>
    <s v="18302211"/>
    <s v="HI"/>
    <s v="G1"/>
    <s v="S"/>
    <n v="6.6"/>
    <n v="6.5880000000000001"/>
    <n v="692.59299999999996"/>
    <n v="3422.2829999999999"/>
    <n v="4114.8760000000002"/>
    <n v="0"/>
    <n v="715"/>
    <n v="5"/>
    <m/>
    <m/>
    <x v="1"/>
    <s v="ELCZAN18302211G1HI"/>
    <s v="Electro Zaña S.A.C."/>
    <s v="ELECTRO ZAÑA"/>
    <x v="70"/>
    <s v="C.H. Zaña"/>
    <x v="274"/>
    <s v="HI"/>
    <x v="1"/>
    <s v="G1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4114.8760000000002"/>
    <n v="4.1148760000000006"/>
    <m/>
    <n v="0.54999999999999993"/>
    <n v="0.54900000000000004"/>
    <n v="41.084000000000003"/>
    <n v="0"/>
    <n v="24"/>
    <s v="BASE DE DATOS"/>
  </r>
  <r>
    <s v="19"/>
    <x v="5"/>
    <s v="ELCZAN"/>
    <s v="18302211"/>
    <s v="18302211"/>
    <s v="HI"/>
    <s v="G2"/>
    <s v="S"/>
    <n v="6.6"/>
    <n v="6.5880000000000001"/>
    <n v="692.59299999999996"/>
    <n v="3422.2829999999999"/>
    <n v="4114.8760000000002"/>
    <n v="0"/>
    <n v="715"/>
    <n v="5"/>
    <m/>
    <m/>
    <x v="1"/>
    <s v="ELCZAN18302211G2HI"/>
    <s v="Electro Zaña S.A.C."/>
    <s v="ELECTRO ZAÑA"/>
    <x v="70"/>
    <s v="C.H. Zaña"/>
    <x v="274"/>
    <s v="HI"/>
    <x v="1"/>
    <s v="G2"/>
    <x v="1"/>
    <s v="Instalado"/>
    <s v="Operativo"/>
    <s v="Generadora"/>
    <x v="0"/>
    <x v="0"/>
    <s v="COES"/>
    <x v="0"/>
    <s v="Privado"/>
    <s v="CAJAMARCA"/>
    <s v="CAJAMARCA"/>
    <s v="SAN MIGUEL"/>
    <s v="LA FLORIDA"/>
    <n v="0"/>
    <s v="Agua"/>
    <n v="0"/>
    <s v="RER"/>
    <s v="TERCERA"/>
    <x v="1"/>
    <m/>
    <n v="4114.8760000000002"/>
    <n v="4.1148760000000006"/>
    <m/>
    <n v="0.54999999999999993"/>
    <n v="0.54900000000000004"/>
    <n v="41.084000000000003"/>
    <n v="0"/>
    <n v="24"/>
    <s v="BASE DE DATOS"/>
  </r>
  <r>
    <s v="19"/>
    <x v="6"/>
    <s v="ANDPOW"/>
    <s v="18176609"/>
    <s v="18176609"/>
    <s v="HI"/>
    <s v="G01"/>
    <s v="S"/>
    <n v="10"/>
    <n v="9.8140000000000001"/>
    <n v="1229.566"/>
    <n v="3310.181"/>
    <n v="4539.7470000000003"/>
    <n v="0"/>
    <n v="561.25"/>
    <n v="182.7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539.7470000000003"/>
    <n v="4.5397470000000002"/>
    <m/>
    <n v="0.83333333333333337"/>
    <n v="0.83241666666666669"/>
    <n v="21.289000000000001"/>
    <n v="0"/>
    <n v="4"/>
    <s v="BASE DE DATOS"/>
  </r>
  <r>
    <s v="19"/>
    <x v="6"/>
    <s v="ANDPOW"/>
    <s v="18176609"/>
    <s v="18176609"/>
    <s v="HI"/>
    <s v="G02"/>
    <s v="S"/>
    <n v="10"/>
    <n v="9.8140000000000001"/>
    <n v="1227.0450000000001"/>
    <n v="3692.0479999999998"/>
    <n v="4919.0929999999998"/>
    <n v="0"/>
    <n v="608.75"/>
    <n v="135.25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919.0929999999998"/>
    <n v="4.9190930000000002"/>
    <m/>
    <n v="0.83333333333333337"/>
    <n v="0.83241666666666669"/>
    <n v="21.289000000000001"/>
    <n v="0"/>
    <n v="4"/>
    <s v="BASE DE DATOS"/>
  </r>
  <r>
    <s v="19"/>
    <x v="4"/>
    <s v="CSTARO"/>
    <s v="31135704"/>
    <s v="31135704"/>
    <s v="HI"/>
    <s v="G-1"/>
    <s v="S"/>
    <n v="1.2"/>
    <n v="1.02"/>
    <n v="112.077"/>
    <n v="541.45000000000005"/>
    <n v="653.52700000000004"/>
    <n v="0"/>
    <n v="743.75"/>
    <n v="0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53.52700000000004"/>
    <n v="0.65352700000000008"/>
    <m/>
    <n v="9.9999999999999992E-2"/>
    <n v="8.5000000000000006E-2"/>
    <n v="1.1779999999999999"/>
    <n v="0"/>
    <n v="10"/>
    <s v="BASE DE DATOS"/>
  </r>
  <r>
    <s v="19"/>
    <x v="4"/>
    <s v="CSTARO"/>
    <s v="31116601"/>
    <s v="31116601"/>
    <s v="HI"/>
    <s v="G-1"/>
    <s v="S"/>
    <n v="1.7"/>
    <n v="1.496"/>
    <n v="195.75800000000001"/>
    <n v="876.76599999999996"/>
    <n v="1072.5239999999999"/>
    <n v="0"/>
    <n v="743.75"/>
    <n v="0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1072.5239999999999"/>
    <n v="1.0725239999999998"/>
    <m/>
    <n v="0.14166666666666666"/>
    <n v="0.12466666666666666"/>
    <n v="1.7430000000000001"/>
    <n v="0"/>
    <n v="10"/>
    <s v="BASE DE DATOS"/>
  </r>
  <r>
    <s v="19"/>
    <x v="11"/>
    <s v="ENGIEP"/>
    <s v="11081297"/>
    <s v="11081297"/>
    <s v="HI"/>
    <s v="G1"/>
    <s v="S"/>
    <n v="45.503999999999998"/>
    <n v="45.634"/>
    <n v="7897.866"/>
    <n v="22719.232"/>
    <n v="30617.098000000002"/>
    <n v="11.87"/>
    <n v="730.73"/>
    <n v="0"/>
    <m/>
    <m/>
    <x v="1"/>
    <s v="ENGIEP11081297G1HI"/>
    <s v="ENGIE Energía Perú S.A."/>
    <s v="ENGIE PERU"/>
    <x v="34"/>
    <s v="C. H. YUNCAN"/>
    <x v="268"/>
    <s v="HI"/>
    <x v="1"/>
    <s v="G1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0617.098000000002"/>
    <n v="30.617098000000002"/>
    <m/>
    <n v="3.6150000000000002"/>
    <n v="3.8028333333333335"/>
    <n v="182.63399999999999"/>
    <n v="-3.637978807091713E-12"/>
    <n v="48"/>
    <s v="BASE DE DATOS"/>
  </r>
  <r>
    <s v="19"/>
    <x v="11"/>
    <s v="ENGIEP"/>
    <s v="11081297"/>
    <s v="11081297"/>
    <s v="HI"/>
    <s v="G2"/>
    <s v="S"/>
    <n v="45.869"/>
    <n v="45.616"/>
    <n v="7983.0140000000001"/>
    <n v="23260.909"/>
    <n v="31243.922999999999"/>
    <n v="11.08"/>
    <n v="732.87"/>
    <n v="0"/>
    <m/>
    <m/>
    <x v="1"/>
    <s v="ENGIEP11081297G2HI"/>
    <s v="ENGIE Energía Perú S.A."/>
    <s v="ENGIE PERU"/>
    <x v="34"/>
    <s v="C. H. YUNCAN"/>
    <x v="268"/>
    <s v="HI"/>
    <x v="1"/>
    <s v="G2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1243.922999999999"/>
    <n v="31.243922999999999"/>
    <m/>
    <n v="3.6150000000000002"/>
    <n v="3.8013333333333335"/>
    <n v="182.63399999999999"/>
    <n v="0"/>
    <n v="48"/>
    <s v="BASE DE DATOS"/>
  </r>
  <r>
    <s v="19"/>
    <x v="11"/>
    <s v="ENGIEP"/>
    <s v="11081297"/>
    <s v="11081297"/>
    <s v="HI"/>
    <s v="G3"/>
    <s v="S"/>
    <n v="45.386000000000003"/>
    <n v="45.442"/>
    <n v="7856.674"/>
    <n v="22403.292000000001"/>
    <n v="30259.966"/>
    <n v="12.33"/>
    <n v="715.05"/>
    <n v="0"/>
    <m/>
    <m/>
    <x v="1"/>
    <s v="ENGIEP11081297G3HI"/>
    <s v="ENGIE Energía Perú S.A."/>
    <s v="ENGIE PERU"/>
    <x v="34"/>
    <s v="C. H. YUNCAN"/>
    <x v="268"/>
    <s v="HI"/>
    <x v="1"/>
    <s v="G3"/>
    <x v="1"/>
    <s v="Instalado"/>
    <s v="Operativo"/>
    <s v="Generadora"/>
    <x v="0"/>
    <x v="0"/>
    <s v="COES"/>
    <x v="0"/>
    <s v="Privado"/>
    <s v="PASCO"/>
    <s v="PASCO"/>
    <s v="PASCO"/>
    <s v="PAUCARTAMBO"/>
    <n v="0"/>
    <s v="Agua"/>
    <n v="0"/>
    <n v="0"/>
    <n v="0"/>
    <x v="1"/>
    <m/>
    <n v="30259.966"/>
    <n v="30.259965999999999"/>
    <m/>
    <n v="3.6150000000000002"/>
    <n v="3.7868333333333335"/>
    <n v="182.63399999999999"/>
    <n v="0"/>
    <n v="48"/>
    <s v="BASE DE DATOS"/>
  </r>
  <r>
    <s v="19"/>
    <x v="11"/>
    <s v="ENGIEP"/>
    <s v="16376016"/>
    <s v="16376016"/>
    <s v="HI"/>
    <s v="INV 123"/>
    <s v="S"/>
    <n v="14.821999999999999"/>
    <n v="14.821999999999999"/>
    <n v="67.103999999999999"/>
    <n v="3682.7020000000002"/>
    <n v="3749.806"/>
    <n v="0"/>
    <n v="375"/>
    <n v="0"/>
    <m/>
    <m/>
    <x v="1"/>
    <s v="ENGIEP16376016INV 123HI"/>
    <s v="ENGIE Energía Perú S.A."/>
    <s v="ENGIE PERU"/>
    <x v="34"/>
    <s v="C.S. INTIPAMPA"/>
    <x v="116"/>
    <s v="FV"/>
    <x v="5"/>
    <s v="INV 123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49.806"/>
    <n v="3.749806"/>
    <m/>
    <n v="1.2351666666666665"/>
    <n v="1.2351666666666665"/>
    <n v="41.38"/>
    <n v="0"/>
    <n v="48"/>
    <s v="BASE DE DATOS"/>
  </r>
  <r>
    <s v="19"/>
    <x v="11"/>
    <s v="ENGIEP"/>
    <s v="16376016"/>
    <s v="16376016"/>
    <s v="HI"/>
    <s v="INV 456"/>
    <s v="S"/>
    <n v="14.86"/>
    <n v="14.86"/>
    <n v="68.396000000000001"/>
    <n v="3690.8209999999999"/>
    <n v="3759.2170000000001"/>
    <n v="0"/>
    <n v="375"/>
    <n v="0"/>
    <m/>
    <m/>
    <x v="1"/>
    <s v="ENGIEP16376016INV 456HI"/>
    <s v="ENGIE Energía Perú S.A."/>
    <s v="ENGIE PERU"/>
    <x v="34"/>
    <s v="C.S. INTIPAMPA"/>
    <x v="116"/>
    <s v="FV"/>
    <x v="5"/>
    <s v="INV 456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59.2170000000001"/>
    <n v="3.759217"/>
    <m/>
    <n v="1.2383333333333333"/>
    <n v="1.2383333333333333"/>
    <n v="41.38"/>
    <n v="0"/>
    <n v="48"/>
    <s v="BASE DE DATOS"/>
  </r>
  <r>
    <s v="19"/>
    <x v="11"/>
    <s v="ENGIEP"/>
    <s v="16376016"/>
    <s v="16376016"/>
    <s v="HI"/>
    <s v="INV 789"/>
    <s v="S"/>
    <n v="14.859"/>
    <n v="14.859"/>
    <n v="68.337000000000003"/>
    <n v="3641.9630000000002"/>
    <n v="3710.3"/>
    <n v="0"/>
    <n v="375"/>
    <n v="0"/>
    <m/>
    <m/>
    <x v="1"/>
    <s v="ENGIEP16376016INV 789HI"/>
    <s v="ENGIE Energía Perú S.A."/>
    <s v="ENGIE PERU"/>
    <x v="34"/>
    <s v="C.S. INTIPAMPA"/>
    <x v="116"/>
    <s v="FV"/>
    <x v="5"/>
    <s v="INV 789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CUARTA"/>
    <x v="1"/>
    <m/>
    <n v="3710.3"/>
    <n v="3.7103000000000002"/>
    <m/>
    <n v="1.2382500000000001"/>
    <n v="1.2382500000000001"/>
    <n v="41.38"/>
    <n v="0"/>
    <n v="48"/>
    <s v="BASE DE DATOS"/>
  </r>
  <r>
    <s v="19"/>
    <x v="11"/>
    <s v="ENGIEP"/>
    <s v="11077297"/>
    <s v="11077297"/>
    <s v="HI"/>
    <s v="G1"/>
    <s v="S"/>
    <n v="55.5"/>
    <n v="58.948"/>
    <n v="9703.5519999999997"/>
    <n v="27229.69"/>
    <n v="36933.241999999998"/>
    <n v="28.83"/>
    <n v="715.17"/>
    <n v="0"/>
    <m/>
    <m/>
    <x v="1"/>
    <s v="ENGIEP11077297G1HI"/>
    <s v="ENGIE Energía Perú S.A."/>
    <s v="ENGIE PERU"/>
    <x v="34"/>
    <s v="C. H. QUITARACSA"/>
    <x v="269"/>
    <s v="HI"/>
    <x v="1"/>
    <s v="G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6933.241999999998"/>
    <n v="36.933242"/>
    <m/>
    <n v="4.791666666666667"/>
    <n v="4.9123333333333337"/>
    <n v="115.18"/>
    <n v="0"/>
    <n v="48"/>
    <s v="BASE DE DATOS"/>
  </r>
  <r>
    <s v="19"/>
    <x v="11"/>
    <s v="ENGIEP"/>
    <s v="11077297"/>
    <s v="11077297"/>
    <s v="HI"/>
    <s v="G2"/>
    <s v="S"/>
    <n v="55.5"/>
    <n v="58.832000000000001"/>
    <n v="9046.1029999999992"/>
    <n v="26507.582999999999"/>
    <n v="35553.686000000002"/>
    <n v="11.52"/>
    <n v="730.38"/>
    <n v="0"/>
    <m/>
    <m/>
    <x v="1"/>
    <s v="ENGIEP11077297G2HI"/>
    <s v="ENGIE Energía Perú S.A."/>
    <s v="ENGIE PERU"/>
    <x v="34"/>
    <s v="C. H. QUITARACSA"/>
    <x v="269"/>
    <s v="HI"/>
    <x v="1"/>
    <s v="G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35553.686000000002"/>
    <n v="35.553685999999999"/>
    <m/>
    <n v="4.791666666666667"/>
    <n v="4.9026666666666667"/>
    <n v="115.18"/>
    <n v="0"/>
    <n v="48"/>
    <s v="BASE DE DATOS"/>
  </r>
  <r>
    <s v="19"/>
    <x v="11"/>
    <s v="HILARI"/>
    <s v="51201106"/>
    <s v="51201106"/>
    <s v="HI"/>
    <s v="G1"/>
    <s v="S"/>
    <n v="0.6"/>
    <n v="0.184"/>
    <n v="10.050000000000001"/>
    <n v="57.497"/>
    <n v="67.546999999999997"/>
    <n v="62"/>
    <n v="658"/>
    <n v="0"/>
    <m/>
    <m/>
    <x v="1"/>
    <s v="HILARI51201106G1HI"/>
    <s v="C¡a. Hidroel‚ctrica San Hilari¢n S.A."/>
    <s v="SAN HILARIÓN"/>
    <x v="54"/>
    <s v="C.H. San Hilarion N°4"/>
    <x v="211"/>
    <s v="HI"/>
    <x v="1"/>
    <s v="G1"/>
    <x v="1"/>
    <s v="Instalado"/>
    <s v="Operativo"/>
    <s v="Generadora"/>
    <x v="0"/>
    <x v="1"/>
    <s v="NO COES"/>
    <x v="0"/>
    <s v="Privado"/>
    <s v="LIMA"/>
    <s v="LIMA"/>
    <s v="HUAURA"/>
    <s v="SAYAN"/>
    <n v="0"/>
    <s v="Agua"/>
    <n v="0"/>
    <n v="0"/>
    <n v="0"/>
    <x v="1"/>
    <m/>
    <n v="67.546999999999997"/>
    <n v="6.7546999999999996E-2"/>
    <m/>
    <n v="4.9999999999999996E-2"/>
    <n v="1.5333333333333332E-2"/>
    <n v="0.184"/>
    <n v="0"/>
    <n v="12"/>
    <s v="BASE DE DATOS"/>
  </r>
  <r>
    <s v="19"/>
    <x v="11"/>
    <s v="ELSE"/>
    <s v="33006600"/>
    <s v="33006600"/>
    <s v="HI"/>
    <s v="Grupo 1"/>
    <s v="S"/>
    <n v="0.16"/>
    <n v="0.14000000000000001"/>
    <n v="19.532"/>
    <n v="74.22"/>
    <n v="93.751999999999995"/>
    <n v="6"/>
    <n v="728.75"/>
    <n v="9.25"/>
    <m/>
    <m/>
    <x v="1"/>
    <s v="ELSE33006600Grupo 1HI"/>
    <s v="Electro Sur Este S. A."/>
    <s v="ELSE"/>
    <x v="3"/>
    <s v="C. H. Huancaray"/>
    <x v="147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93.751999999999995"/>
    <n v="9.3752000000000002E-2"/>
    <m/>
    <n v="1.3333333333333334E-2"/>
    <n v="1.1666666666666667E-2"/>
    <n v="0.63100000000000001"/>
    <n v="0"/>
    <n v="22"/>
    <s v="BASE DE DATOS"/>
  </r>
  <r>
    <s v="19"/>
    <x v="11"/>
    <s v="ELSE"/>
    <s v="33006600"/>
    <s v="33006600"/>
    <s v="HI"/>
    <s v="Grupo 2"/>
    <s v="S"/>
    <n v="0.42"/>
    <n v="0.41"/>
    <n v="58.505000000000003"/>
    <n v="222.31800000000001"/>
    <n v="280.82299999999998"/>
    <n v="10"/>
    <n v="720.5"/>
    <n v="13.5"/>
    <m/>
    <m/>
    <x v="1"/>
    <s v="ELSE33006600Grupo 2HI"/>
    <s v="Electro Sur Este S. A."/>
    <s v="ELSE"/>
    <x v="3"/>
    <s v="C. H. Huancaray"/>
    <x v="147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HUANCARAY"/>
    <n v="0"/>
    <s v="Agua"/>
    <n v="0"/>
    <n v="0"/>
    <n v="0"/>
    <x v="1"/>
    <m/>
    <n v="280.82299999999998"/>
    <n v="0.28082299999999999"/>
    <m/>
    <n v="3.4999999999999996E-2"/>
    <n v="3.4166666666666665E-2"/>
    <n v="0.63100000000000001"/>
    <n v="5.6843418860808015E-14"/>
    <n v="22"/>
    <s v="BASE DE DATOS"/>
  </r>
  <r>
    <s v="19"/>
    <x v="11"/>
    <s v="ELSE"/>
    <s v="33007600"/>
    <s v="33007600"/>
    <s v="HI"/>
    <s v="Grupo 1"/>
    <s v="S"/>
    <n v="0.97"/>
    <n v="0.95"/>
    <n v="146.37100000000001"/>
    <n v="556.20899999999995"/>
    <n v="702.58"/>
    <n v="0"/>
    <n v="743.75"/>
    <n v="0.25"/>
    <m/>
    <m/>
    <x v="1"/>
    <s v="ELSE33007600Grupo 1HI"/>
    <s v="Electro Sur Este S. A."/>
    <s v="ELSE"/>
    <x v="3"/>
    <s v="C. H. Chumbao"/>
    <x v="146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702.58"/>
    <n v="0.70258000000000009"/>
    <m/>
    <n v="8.0833333333333326E-2"/>
    <n v="7.9166666666666663E-2"/>
    <n v="1.92"/>
    <n v="-1.1368683772161603E-13"/>
    <n v="22"/>
    <s v="BASE DE DATOS"/>
  </r>
  <r>
    <s v="19"/>
    <x v="11"/>
    <s v="ELSE"/>
    <s v="33007600"/>
    <s v="33007600"/>
    <s v="HI"/>
    <s v="Grupo 2"/>
    <s v="S"/>
    <n v="0.97"/>
    <n v="0.95"/>
    <n v="145.702"/>
    <n v="553.66800000000001"/>
    <n v="699.37"/>
    <n v="0"/>
    <n v="743.75"/>
    <n v="0.25"/>
    <m/>
    <m/>
    <x v="1"/>
    <s v="ELSE33007600Grupo 2HI"/>
    <s v="Electro Sur Este S. A."/>
    <s v="ELSE"/>
    <x v="3"/>
    <s v="C. H. Chumbao"/>
    <x v="146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NDAHUAYLAS"/>
    <s v="SAN JERONIMO"/>
    <n v="0"/>
    <s v="Agua"/>
    <n v="0"/>
    <n v="0"/>
    <n v="0"/>
    <x v="1"/>
    <m/>
    <n v="699.37"/>
    <n v="0.69937000000000005"/>
    <m/>
    <n v="8.0833333333333326E-2"/>
    <n v="7.9166666666666663E-2"/>
    <n v="1.92"/>
    <n v="0"/>
    <n v="22"/>
    <s v="BASE DE DATOS"/>
  </r>
  <r>
    <s v="19"/>
    <x v="11"/>
    <s v="ELSE"/>
    <s v="33008600"/>
    <s v="33008600"/>
    <s v="HI"/>
    <s v="Grupo 1"/>
    <s v="S"/>
    <n v="0.59"/>
    <n v="0.55000000000000004"/>
    <n v="80.561000000000007"/>
    <n v="306.13099999999997"/>
    <n v="386.69200000000001"/>
    <n v="0"/>
    <n v="739.75"/>
    <n v="4.25"/>
    <m/>
    <m/>
    <x v="1"/>
    <s v="ELSE33008600Grupo 1HI"/>
    <s v="Electro Sur Este S. A."/>
    <s v="ELSE"/>
    <x v="3"/>
    <s v="C. H. Matará"/>
    <x v="145"/>
    <s v="HI"/>
    <x v="1"/>
    <s v="Grupo 1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86.69200000000001"/>
    <n v="0.38669199999999998"/>
    <m/>
    <n v="4.9166666666666664E-2"/>
    <n v="4.5833333333333337E-2"/>
    <n v="1.5549999999999999"/>
    <n v="0"/>
    <n v="22"/>
    <s v="BASE DE DATOS"/>
  </r>
  <r>
    <s v="19"/>
    <x v="11"/>
    <s v="ELSE"/>
    <s v="33008600"/>
    <s v="33008600"/>
    <s v="HI"/>
    <s v="Grupo 2"/>
    <s v="S"/>
    <n v="0.59"/>
    <n v="0.52"/>
    <n v="84.983000000000004"/>
    <n v="322.935"/>
    <n v="407.91800000000001"/>
    <n v="0"/>
    <n v="743.75"/>
    <n v="0.25"/>
    <m/>
    <m/>
    <x v="1"/>
    <s v="ELSE33008600Grupo 2HI"/>
    <s v="Electro Sur Este S. A."/>
    <s v="ELSE"/>
    <x v="3"/>
    <s v="C. H. Matará"/>
    <x v="145"/>
    <s v="HI"/>
    <x v="1"/>
    <s v="Grupo 2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407.91800000000001"/>
    <n v="0.407918"/>
    <m/>
    <n v="4.9166666666666664E-2"/>
    <n v="4.3333333333333335E-2"/>
    <n v="1.5549999999999999"/>
    <n v="0"/>
    <n v="22"/>
    <s v="BASE DE DATOS"/>
  </r>
  <r>
    <s v="19"/>
    <x v="11"/>
    <s v="ELSE"/>
    <s v="33008600"/>
    <s v="33008600"/>
    <s v="HI"/>
    <s v="Grupo 3"/>
    <s v="S"/>
    <n v="0.44"/>
    <n v="0.4"/>
    <n v="62.83"/>
    <n v="238.75399999999999"/>
    <n v="301.584"/>
    <n v="0"/>
    <n v="741.5"/>
    <n v="2.5"/>
    <m/>
    <m/>
    <x v="1"/>
    <s v="ELSE33008600Grupo 3HI"/>
    <s v="Electro Sur Este S. A."/>
    <s v="ELSE"/>
    <x v="3"/>
    <s v="C. H. Matará"/>
    <x v="145"/>
    <s v="HI"/>
    <x v="1"/>
    <s v="Grupo 3"/>
    <x v="1"/>
    <s v="Instalado"/>
    <s v="Operativo"/>
    <s v="Distribuidora"/>
    <x v="0"/>
    <x v="0"/>
    <s v="NO COES"/>
    <x v="0"/>
    <s v="Estatal"/>
    <s v="APURIMAC"/>
    <s v="APURIMAC"/>
    <s v="ABANCAY"/>
    <s v="ANDAHUAYLAS"/>
    <n v="0"/>
    <s v="Agua"/>
    <n v="0"/>
    <n v="0"/>
    <n v="0"/>
    <x v="1"/>
    <m/>
    <n v="301.584"/>
    <n v="0.30158400000000002"/>
    <m/>
    <n v="3.6666666666666667E-2"/>
    <n v="3.3333333333333333E-2"/>
    <n v="1.5549999999999999"/>
    <n v="0"/>
    <n v="22"/>
    <s v="BASE DE DATOS"/>
  </r>
  <r>
    <s v="19"/>
    <x v="11"/>
    <s v="ELSE"/>
    <s v="33009600"/>
    <s v="33009600"/>
    <s v="HI"/>
    <s v="Francis I"/>
    <s v="S"/>
    <n v="0.2"/>
    <n v="0.2"/>
    <n v="26.616"/>
    <n v="101.14100000000001"/>
    <n v="127.75700000000001"/>
    <n v="10.5"/>
    <n v="708.75"/>
    <n v="24.75"/>
    <m/>
    <m/>
    <x v="1"/>
    <s v="ELSE33009600Francis IHI"/>
    <s v="Electro Sur Este S. A."/>
    <s v="ELSE"/>
    <x v="3"/>
    <s v="C. H. Vilcabamba"/>
    <x v="149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7.75700000000001"/>
    <n v="0.12775700000000001"/>
    <m/>
    <n v="1.6666666666666666E-2"/>
    <n v="1.6666666666666666E-2"/>
    <n v="0.38200000000000001"/>
    <n v="0"/>
    <n v="22"/>
    <s v="BASE DE DATOS"/>
  </r>
  <r>
    <s v="19"/>
    <x v="11"/>
    <s v="ELSE"/>
    <s v="33009600"/>
    <s v="33009600"/>
    <s v="HI"/>
    <s v="Francis II"/>
    <s v="S"/>
    <n v="0.2"/>
    <n v="0.2"/>
    <n v="26.658999999999999"/>
    <n v="101.304"/>
    <n v="127.96299999999999"/>
    <n v="10.5"/>
    <n v="705"/>
    <n v="28.5"/>
    <m/>
    <m/>
    <x v="1"/>
    <s v="ELSE33009600Francis IIHI"/>
    <s v="Electro Sur Este S. A."/>
    <s v="ELSE"/>
    <x v="3"/>
    <s v="C. H. Vilcabamba"/>
    <x v="149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GRAU"/>
    <s v="VILCABAMBA"/>
    <n v="0"/>
    <s v="Agua"/>
    <n v="0"/>
    <n v="0"/>
    <n v="0"/>
    <x v="1"/>
    <m/>
    <n v="127.96299999999999"/>
    <n v="0.12796299999999999"/>
    <m/>
    <n v="1.6666666666666666E-2"/>
    <n v="1.6666666666666666E-2"/>
    <n v="0.38200000000000001"/>
    <n v="0"/>
    <n v="22"/>
    <s v="BASE DE DATOS"/>
  </r>
  <r>
    <s v="19"/>
    <x v="11"/>
    <s v="ELSE"/>
    <s v="33010600"/>
    <s v="33010600"/>
    <s v="HI"/>
    <s v="Pelton"/>
    <s v="S"/>
    <n v="1.6"/>
    <n v="1.5"/>
    <n v="176.96199999999999"/>
    <n v="672.45500000000004"/>
    <n v="849.41700000000003"/>
    <n v="11.5"/>
    <n v="719"/>
    <n v="13.5"/>
    <m/>
    <m/>
    <x v="1"/>
    <s v="ELSE33010600PeltonHI"/>
    <s v="Electro Sur Este S. A."/>
    <s v="ELSE"/>
    <x v="3"/>
    <s v="C. H. Mancahuara"/>
    <x v="148"/>
    <s v="HI"/>
    <x v="1"/>
    <s v="Pelton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849.41700000000003"/>
    <n v="0.84941699999999998"/>
    <m/>
    <n v="0.13333333333333333"/>
    <n v="0.125"/>
    <n v="3.05"/>
    <n v="0"/>
    <n v="22"/>
    <s v="BASE DE DATOS"/>
  </r>
  <r>
    <s v="19"/>
    <x v="11"/>
    <s v="ELSE"/>
    <s v="33010600"/>
    <s v="33010600"/>
    <s v="HI"/>
    <s v="Pelton 2"/>
    <s v="S"/>
    <n v="1.6"/>
    <n v="1.5"/>
    <n v="186.17699999999999"/>
    <n v="707.47400000000005"/>
    <n v="893.65099999999995"/>
    <n v="11.5"/>
    <n v="720.25"/>
    <n v="12.25"/>
    <m/>
    <m/>
    <x v="1"/>
    <s v="ELSE33010600Pelton 2HI"/>
    <s v="Electro Sur Este S. A."/>
    <s v="ELSE"/>
    <x v="3"/>
    <s v="C. H. Mancahuara"/>
    <x v="148"/>
    <s v="HI"/>
    <x v="1"/>
    <s v="Pelton 2"/>
    <x v="1"/>
    <s v="Instalado"/>
    <s v="Operativo"/>
    <s v="Distribuidora"/>
    <x v="0"/>
    <x v="0"/>
    <s v="NO COES"/>
    <x v="0"/>
    <s v="Estatal"/>
    <s v="APURIMAC"/>
    <s v="APURIMAC"/>
    <s v="GRAU"/>
    <s v="CURASCO"/>
    <n v="0"/>
    <s v="Agua"/>
    <n v="0"/>
    <n v="0"/>
    <n v="0"/>
    <x v="1"/>
    <m/>
    <n v="893.65099999999995"/>
    <n v="0.89365099999999997"/>
    <m/>
    <n v="0.13333333333333333"/>
    <n v="0.125"/>
    <n v="3.05"/>
    <n v="1.1368683772161603E-13"/>
    <n v="22"/>
    <s v="BASE DE DATOS"/>
  </r>
  <r>
    <s v="19"/>
    <x v="11"/>
    <s v="ELSE"/>
    <s v="51016902"/>
    <s v="51016902"/>
    <s v="HI"/>
    <s v="Francis I"/>
    <s v="S"/>
    <n v="0.11"/>
    <n v="0.1"/>
    <n v="0"/>
    <n v="0"/>
    <n v="0"/>
    <n v="0"/>
    <n v="0"/>
    <n v="744"/>
    <m/>
    <m/>
    <x v="1"/>
    <s v="ELSE51016902Francis IHI"/>
    <s v="Electro Sur Este S. A."/>
    <s v="ELSE"/>
    <x v="3"/>
    <s v="C. H. Pocohuanca"/>
    <x v="150"/>
    <s v="HI"/>
    <x v="1"/>
    <s v="Francis 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9.1666666666666667E-3"/>
    <n v="8.3333333333333332E-3"/>
    <n v="0.22"/>
    <n v="0"/>
    <n v="22"/>
    <s v="BASE DE DATOS"/>
  </r>
  <r>
    <s v="19"/>
    <x v="11"/>
    <s v="ELSE"/>
    <s v="51016902"/>
    <s v="51016902"/>
    <s v="HI"/>
    <s v="Francis II"/>
    <s v="S"/>
    <n v="0.12"/>
    <n v="0.1"/>
    <n v="0"/>
    <n v="0"/>
    <n v="0"/>
    <n v="0"/>
    <n v="0"/>
    <n v="744"/>
    <m/>
    <m/>
    <x v="1"/>
    <s v="ELSE51016902Francis IIHI"/>
    <s v="Electro Sur Este S. A."/>
    <s v="ELSE"/>
    <x v="3"/>
    <s v="C. H. Pocohuanca"/>
    <x v="150"/>
    <s v="HI"/>
    <x v="1"/>
    <s v="Francis II"/>
    <x v="1"/>
    <s v="Instalado"/>
    <s v="Operativo"/>
    <s v="Distribuidora"/>
    <x v="0"/>
    <x v="0"/>
    <s v="NO COES"/>
    <x v="0"/>
    <s v="Estatal"/>
    <s v="APURIMAC"/>
    <s v="APURIMAC"/>
    <s v="ANTABAMBA"/>
    <s v="POCOHUANCA"/>
    <n v="0"/>
    <s v="Agua"/>
    <n v="0"/>
    <n v="0"/>
    <n v="0"/>
    <x v="1"/>
    <m/>
    <n v="0"/>
    <n v="0"/>
    <m/>
    <n v="0.01"/>
    <n v="8.3333333333333332E-3"/>
    <n v="0.22"/>
    <n v="0"/>
    <n v="22"/>
    <s v="BASE DE DATOS"/>
  </r>
  <r>
    <s v="19"/>
    <x v="11"/>
    <s v="ELSE"/>
    <s v="00400000"/>
    <s v="00400000"/>
    <s v="HI"/>
    <s v="Grupo 1"/>
    <s v="S"/>
    <n v="0.31"/>
    <n v="0.28999999999999998"/>
    <n v="40.405000000000001"/>
    <n v="153.53899999999999"/>
    <n v="193.94399999999999"/>
    <n v="0"/>
    <n v="730.75"/>
    <n v="13.25"/>
    <m/>
    <m/>
    <x v="1"/>
    <s v="ELSE00400000Grupo 1HI"/>
    <s v="Electro Sur Este S. A."/>
    <s v="ELSE"/>
    <x v="3"/>
    <s v="C. H. Hercca"/>
    <x v="152"/>
    <s v="HI"/>
    <x v="1"/>
    <s v="Grupo 1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93.94399999999999"/>
    <n v="0.19394399999999998"/>
    <m/>
    <n v="2.5833333333333333E-2"/>
    <n v="2.4166666666666666E-2"/>
    <n v="1.1599999999999999"/>
    <n v="0"/>
    <n v="22"/>
    <s v="BASE DE DATOS"/>
  </r>
  <r>
    <s v="19"/>
    <x v="11"/>
    <s v="ELSE"/>
    <s v="00400000"/>
    <s v="00400000"/>
    <s v="HI"/>
    <s v="Grupo 2"/>
    <s v="S"/>
    <n v="0.31"/>
    <n v="0.27"/>
    <n v="37.281999999999996"/>
    <n v="141.672"/>
    <n v="178.95400000000001"/>
    <n v="0"/>
    <n v="730.25"/>
    <n v="13.75"/>
    <m/>
    <m/>
    <x v="1"/>
    <s v="ELSE00400000Grupo 2HI"/>
    <s v="Electro Sur Este S. A."/>
    <s v="ELSE"/>
    <x v="3"/>
    <s v="C. H. Hercca"/>
    <x v="152"/>
    <s v="HI"/>
    <x v="1"/>
    <s v="Grupo 2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178.95400000000001"/>
    <n v="0.178954"/>
    <m/>
    <n v="2.5833333333333333E-2"/>
    <n v="2.2500000000000003E-2"/>
    <n v="1.1599999999999999"/>
    <n v="0"/>
    <n v="22"/>
    <s v="BASE DE DATOS"/>
  </r>
  <r>
    <s v="19"/>
    <x v="11"/>
    <s v="ELSE"/>
    <s v="00400000"/>
    <s v="00400000"/>
    <s v="HI"/>
    <s v="Grupo 3"/>
    <s v="S"/>
    <n v="0.42"/>
    <n v="0.41"/>
    <n v="61.823999999999998"/>
    <n v="234.93100000000001"/>
    <n v="296.755"/>
    <n v="0"/>
    <n v="728.75"/>
    <n v="15.25"/>
    <m/>
    <m/>
    <x v="1"/>
    <s v="ELSE00400000Grupo 3HI"/>
    <s v="Electro Sur Este S. A."/>
    <s v="ELSE"/>
    <x v="3"/>
    <s v="C. H. Hercca"/>
    <x v="152"/>
    <s v="HI"/>
    <x v="1"/>
    <s v="Grupo 3"/>
    <x v="1"/>
    <s v="Instalado"/>
    <s v="Operativo"/>
    <s v="Distribuidora"/>
    <x v="0"/>
    <x v="0"/>
    <s v="NO COES"/>
    <x v="0"/>
    <s v="Estatal"/>
    <s v="CUSCO"/>
    <s v="CUSCO"/>
    <s v="CANCHIS"/>
    <s v="SICUANI"/>
    <n v="0"/>
    <s v="Agua"/>
    <n v="0"/>
    <n v="0"/>
    <n v="0"/>
    <x v="1"/>
    <m/>
    <n v="296.755"/>
    <n v="0.29675499999999999"/>
    <m/>
    <n v="3.4999999999999996E-2"/>
    <n v="3.4166666666666665E-2"/>
    <n v="1.1599999999999999"/>
    <n v="0"/>
    <n v="22"/>
    <s v="BASE DE DATOS"/>
  </r>
  <r>
    <s v="19"/>
    <x v="11"/>
    <s v="ELSE"/>
    <s v="51013098"/>
    <s v="51013098"/>
    <s v="HI"/>
    <s v="Grupo 1"/>
    <s v="S"/>
    <n v="0.5"/>
    <n v="0.5"/>
    <n v="65.549000000000007"/>
    <n v="249.08600000000001"/>
    <n v="314.63499999999999"/>
    <n v="0"/>
    <n v="718.25"/>
    <n v="25.75"/>
    <m/>
    <m/>
    <x v="1"/>
    <s v="ELSE51013098Grupo 1HI"/>
    <s v="Electro Sur Este S. A."/>
    <s v="ELSE"/>
    <x v="3"/>
    <s v="C. H. Chuyapi"/>
    <x v="151"/>
    <s v="HI"/>
    <x v="1"/>
    <s v="Grupo 1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14.63499999999999"/>
    <n v="0.314635"/>
    <m/>
    <n v="4.1666666666666664E-2"/>
    <n v="4.1666666666666664E-2"/>
    <n v="1.49"/>
    <n v="0"/>
    <n v="22"/>
    <s v="BASE DE DATOS"/>
  </r>
  <r>
    <s v="19"/>
    <x v="11"/>
    <s v="ELSE"/>
    <s v="51013098"/>
    <s v="51013098"/>
    <s v="HI"/>
    <s v="Grupo 2"/>
    <s v="S"/>
    <n v="0.5"/>
    <n v="0.5"/>
    <n v="68.444000000000003"/>
    <n v="260.08699999999999"/>
    <n v="328.53100000000001"/>
    <n v="0"/>
    <n v="719.5"/>
    <n v="24.5"/>
    <m/>
    <m/>
    <x v="1"/>
    <s v="ELSE51013098Grupo 2HI"/>
    <s v="Electro Sur Este S. A."/>
    <s v="ELSE"/>
    <x v="3"/>
    <s v="C. H. Chuyapi"/>
    <x v="151"/>
    <s v="HI"/>
    <x v="1"/>
    <s v="Grupo 2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328.53100000000001"/>
    <n v="0.32853100000000002"/>
    <m/>
    <n v="4.1666666666666664E-2"/>
    <n v="4.1666666666666664E-2"/>
    <n v="1.49"/>
    <n v="0"/>
    <n v="22"/>
    <s v="BASE DE DATOS"/>
  </r>
  <r>
    <s v="19"/>
    <x v="11"/>
    <s v="ELSE"/>
    <s v="51013098"/>
    <s v="51013098"/>
    <s v="HI"/>
    <s v="Grupo 3"/>
    <s v="S"/>
    <n v="0.5"/>
    <n v="0.4"/>
    <n v="21.338000000000001"/>
    <n v="81.082999999999998"/>
    <n v="102.42100000000001"/>
    <n v="0"/>
    <n v="480.5"/>
    <n v="263.5"/>
    <m/>
    <m/>
    <x v="1"/>
    <s v="ELSE51013098Grupo 3HI"/>
    <s v="Electro Sur Este S. A."/>
    <s v="ELSE"/>
    <x v="3"/>
    <s v="C. H. Chuyapi"/>
    <x v="151"/>
    <s v="HI"/>
    <x v="1"/>
    <s v="Grupo 3"/>
    <x v="1"/>
    <s v="Instalado"/>
    <s v="Operativo"/>
    <s v="Distribuidora"/>
    <x v="0"/>
    <x v="0"/>
    <s v="NO COES"/>
    <x v="0"/>
    <s v="Estatal"/>
    <s v="CUSCO"/>
    <s v="CUSCO"/>
    <s v="LA CONVENCION"/>
    <s v="QUILLABAMBA"/>
    <n v="0"/>
    <s v="Agua"/>
    <n v="0"/>
    <n v="0"/>
    <n v="0"/>
    <x v="1"/>
    <m/>
    <n v="102.42100000000001"/>
    <n v="0.10242100000000001"/>
    <m/>
    <n v="4.1666666666666664E-2"/>
    <n v="3.3333333333333333E-2"/>
    <n v="1.49"/>
    <n v="-1.4210854715202004E-14"/>
    <n v="22"/>
    <s v="BASE DE DATOS"/>
  </r>
  <r>
    <s v="19"/>
    <x v="10"/>
    <s v="LANGUI"/>
    <s v="31437845"/>
    <s v="31437845"/>
    <s v="HI"/>
    <s v="Grupo 1"/>
    <s v="S"/>
    <n v="0.77"/>
    <n v="0.69"/>
    <n v="21"/>
    <n v="0"/>
    <n v="21"/>
    <n v="564.95000000000005"/>
    <n v="35.049999999999997"/>
    <n v="120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21"/>
    <n v="2.1000000000000001E-2"/>
    <m/>
    <n v="6.4166666666666664E-2"/>
    <n v="5.7499999999999996E-2"/>
    <n v="5415"/>
    <n v="0"/>
    <n v="9"/>
    <s v="BASE DE DATOS"/>
  </r>
  <r>
    <s v="19"/>
    <x v="10"/>
    <s v="LANGUI"/>
    <s v="31437845"/>
    <s v="31437845"/>
    <s v="HI"/>
    <s v="Grupo 2"/>
    <s v="S"/>
    <n v="2.5"/>
    <n v="2.25"/>
    <n v="14.648"/>
    <n v="0"/>
    <n v="14.648"/>
    <n v="592.29999999999995"/>
    <n v="7.7"/>
    <n v="120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4.648"/>
    <n v="1.4648E-2"/>
    <m/>
    <n v="0.20833333333333334"/>
    <n v="0.1875"/>
    <n v="5415"/>
    <n v="0"/>
    <n v="9"/>
    <s v="BASE DE DATOS"/>
  </r>
  <r>
    <s v="19"/>
    <x v="10"/>
    <s v="LANGUI"/>
    <s v="31437845"/>
    <s v="31437845"/>
    <s v="HI"/>
    <s v="Grupo 3"/>
    <s v="S"/>
    <n v="3.15"/>
    <n v="3"/>
    <n v="267.12799999999999"/>
    <n v="801.38599999999997"/>
    <n v="1068.5139999999999"/>
    <n v="0"/>
    <n v="596.95000000000005"/>
    <n v="123.05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1068.5139999999999"/>
    <n v="1.068514"/>
    <m/>
    <n v="0.26250000000000001"/>
    <n v="0.25"/>
    <n v="5415"/>
    <n v="0"/>
    <n v="9"/>
    <s v="BASE DE DATOS"/>
  </r>
  <r>
    <s v="19"/>
    <x v="11"/>
    <s v="LANGUI"/>
    <s v="31437845"/>
    <s v="31437845"/>
    <s v="HI"/>
    <s v="Grupo 1"/>
    <s v="N"/>
    <n v="0.77"/>
    <n v="0"/>
    <n v="0"/>
    <n v="0"/>
    <n v="0"/>
    <n v="0"/>
    <n v="0"/>
    <n v="0"/>
    <m/>
    <m/>
    <x v="1"/>
    <s v="LANGUI31437845Grupo 1HI"/>
    <s v="Central Hidroel‚ctrica Langui S.A."/>
    <s v="LANGUI"/>
    <x v="63"/>
    <s v="C. H. Langui"/>
    <x v="241"/>
    <s v="HI"/>
    <x v="1"/>
    <s v="Grupo 1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"/>
    <n v="0"/>
    <m/>
    <n v="6.4166666666666664E-2"/>
    <n v="5.7499999999999996E-2"/>
    <n v="5415"/>
    <n v="0"/>
    <n v="9"/>
    <s v="BASE DE DATOS"/>
  </r>
  <r>
    <s v="19"/>
    <x v="11"/>
    <s v="LANGUI"/>
    <s v="31437845"/>
    <s v="31437845"/>
    <s v="HI"/>
    <s v="Grupo 2"/>
    <s v="N"/>
    <n v="2.5"/>
    <n v="0"/>
    <n v="0"/>
    <n v="0"/>
    <n v="0"/>
    <n v="0"/>
    <n v="0"/>
    <n v="0"/>
    <m/>
    <m/>
    <x v="1"/>
    <s v="LANGUI31437845Grupo 2HI"/>
    <s v="Central Hidroel‚ctrica Langui S.A."/>
    <s v="LANGUI"/>
    <x v="63"/>
    <s v="C. H. Langui"/>
    <x v="241"/>
    <s v="HI"/>
    <x v="1"/>
    <s v="Grupo 2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0"/>
    <n v="0"/>
    <m/>
    <n v="0.20833333333333334"/>
    <n v="0.1875"/>
    <n v="5415"/>
    <n v="0"/>
    <n v="9"/>
    <s v="BASE DE DATOS"/>
  </r>
  <r>
    <s v="19"/>
    <x v="11"/>
    <s v="LANGUI"/>
    <s v="31437845"/>
    <s v="31437845"/>
    <s v="HI"/>
    <s v="Grupo 3"/>
    <s v="S"/>
    <n v="3.15"/>
    <n v="3"/>
    <n v="68.433999999999997"/>
    <n v="260.048"/>
    <n v="328.48200000000003"/>
    <n v="624"/>
    <n v="117.93"/>
    <n v="2.0699999999999998"/>
    <m/>
    <m/>
    <x v="1"/>
    <s v="LANGUI31437845Grupo 3HI"/>
    <s v="Central Hidroel‚ctrica Langui S.A."/>
    <s v="LANGUI"/>
    <x v="63"/>
    <s v="C. H. Langui"/>
    <x v="241"/>
    <s v="HI"/>
    <x v="1"/>
    <s v="Grupo 3"/>
    <x v="1"/>
    <s v="Instalado"/>
    <s v="Operativo"/>
    <s v="Generadora"/>
    <x v="0"/>
    <x v="0"/>
    <s v="NO COES"/>
    <x v="0"/>
    <s v="Privado"/>
    <s v="CUSCO"/>
    <s v="CUSCO"/>
    <s v="CANAS"/>
    <s v="LANGUI"/>
    <n v="0"/>
    <s v="Agua"/>
    <n v="0"/>
    <n v="0"/>
    <n v="0"/>
    <x v="1"/>
    <m/>
    <n v="328.48200000000003"/>
    <n v="0.32848200000000005"/>
    <m/>
    <n v="0.26250000000000001"/>
    <n v="0.25"/>
    <n v="5415"/>
    <n v="-5.6843418860808015E-14"/>
    <n v="9"/>
    <s v="BASE DE DATOS"/>
  </r>
  <r>
    <s v="19"/>
    <x v="11"/>
    <s v="TACSOL"/>
    <s v="16267810"/>
    <s v="16267810"/>
    <s v="HI"/>
    <s v="1"/>
    <s v="S"/>
    <n v="20"/>
    <n v="20"/>
    <n v="0"/>
    <n v="5141.4799999999996"/>
    <n v="5141.4799999999996"/>
    <n v="0"/>
    <n v="395.25"/>
    <n v="0"/>
    <m/>
    <m/>
    <x v="1"/>
    <s v="TACSOL162678101HI"/>
    <s v="Tacna Solar S.A.C."/>
    <s v="TACNA SOLAR"/>
    <x v="58"/>
    <s v="C.S. TACNA SOLAR"/>
    <x v="229"/>
    <s v="FV"/>
    <x v="5"/>
    <s v="G1"/>
    <x v="2"/>
    <s v="Instalado"/>
    <s v="Operativo"/>
    <s v="Generadora"/>
    <x v="0"/>
    <x v="0"/>
    <s v="COES"/>
    <x v="0"/>
    <s v="Privado"/>
    <s v="TACNA"/>
    <s v="TACNA"/>
    <s v="TACNA"/>
    <s v="TACNA"/>
    <n v="0"/>
    <s v="Radiación solar"/>
    <n v="0"/>
    <s v="RER"/>
    <s v="PRIMERA"/>
    <x v="1"/>
    <m/>
    <n v="5141.4799999999996"/>
    <n v="5.1414799999999996"/>
    <m/>
    <n v="1.6666666666666667"/>
    <n v="1.6666666666666667"/>
    <n v="19.163"/>
    <n v="0"/>
    <n v="80"/>
    <s v="BASE DE DATOS"/>
  </r>
  <r>
    <s v="19"/>
    <x v="11"/>
    <s v="PANSOL"/>
    <s v="16266710"/>
    <s v="16266710"/>
    <s v="HI"/>
    <s v="1"/>
    <s v="S"/>
    <n v="20"/>
    <n v="20"/>
    <n v="0"/>
    <n v="5144.6499999999996"/>
    <n v="5144.6499999999996"/>
    <n v="0"/>
    <n v="395.5"/>
    <n v="0"/>
    <m/>
    <m/>
    <x v="1"/>
    <s v="PANSOL162667101HI"/>
    <s v="Panamericana Solar S.A.C."/>
    <s v="PANAMERICANA SOLAR"/>
    <x v="62"/>
    <s v="C.S. PANAMERICANA SOLAR"/>
    <x v="239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PRIMERA"/>
    <x v="1"/>
    <m/>
    <n v="5144.6499999999996"/>
    <n v="5.1446499999999995"/>
    <m/>
    <n v="1.6666666666666667"/>
    <n v="1.6666666666666667"/>
    <n v="26.99"/>
    <n v="0"/>
    <n v="67"/>
    <s v="BASE DE DATOS"/>
  </r>
  <r>
    <s v="19"/>
    <x v="11"/>
    <s v="MOQUFV"/>
    <s v="16313712"/>
    <s v="16313712"/>
    <s v="HI"/>
    <s v="1"/>
    <s v="S"/>
    <n v="16"/>
    <n v="16"/>
    <n v="0"/>
    <n v="4743.91"/>
    <n v="4743.91"/>
    <n v="0"/>
    <n v="392.75"/>
    <n v="0"/>
    <m/>
    <m/>
    <x v="1"/>
    <s v="MOQUFV163137121HI"/>
    <s v="Moquegua FV S.A.C."/>
    <s v="MOQUEGUA SOLAR"/>
    <x v="61"/>
    <s v="CS MOQUEGUA FV"/>
    <x v="238"/>
    <s v="FV"/>
    <x v="5"/>
    <s v="G1"/>
    <x v="2"/>
    <s v="Instalado"/>
    <s v="Operativo"/>
    <s v="Generadora"/>
    <x v="0"/>
    <x v="0"/>
    <s v="COES"/>
    <x v="0"/>
    <s v="Privado"/>
    <s v="MOQUEGUA"/>
    <s v="MOQUEGUA"/>
    <s v="MARISCAL NIETO"/>
    <s v="MOQUEGUA"/>
    <n v="0"/>
    <s v="Radiación solar"/>
    <n v="0"/>
    <s v="RER"/>
    <s v="SEGUNDA"/>
    <x v="1"/>
    <m/>
    <n v="4743.91"/>
    <n v="4.7439099999999996"/>
    <m/>
    <n v="1.3333333333333333"/>
    <n v="1.3333333333333333"/>
    <n v="16.12"/>
    <n v="0"/>
    <n v="65"/>
    <s v="BASE DE DATOS"/>
  </r>
  <r>
    <s v="19"/>
    <x v="3"/>
    <s v="EGERBA"/>
    <s v="18325912"/>
    <s v="18325912"/>
    <s v="HI"/>
    <s v="Grupo 1"/>
    <s v="N"/>
    <n v="10"/>
    <n v="0"/>
    <n v="0"/>
    <n v="0"/>
    <n v="0"/>
    <n v="0"/>
    <n v="0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3"/>
    <s v="EGERBA"/>
    <s v="18325912"/>
    <s v="18325912"/>
    <s v="HI"/>
    <s v="Grupo 2"/>
    <s v="N"/>
    <n v="10"/>
    <n v="0"/>
    <n v="0"/>
    <n v="0"/>
    <n v="0"/>
    <n v="0"/>
    <n v="0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0"/>
    <s v="EGERBA"/>
    <s v="18325912"/>
    <s v="18325912"/>
    <s v="HI"/>
    <s v="Grupo 1"/>
    <s v="N"/>
    <n v="10"/>
    <n v="0"/>
    <n v="0"/>
    <n v="0"/>
    <n v="0"/>
    <n v="0"/>
    <n v="0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0"/>
    <s v="EGERBA"/>
    <s v="18325912"/>
    <s v="18325912"/>
    <s v="HI"/>
    <s v="Grupo 2"/>
    <s v="N"/>
    <n v="10"/>
    <n v="0"/>
    <n v="0"/>
    <n v="0"/>
    <n v="0"/>
    <n v="0"/>
    <n v="0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1"/>
    <s v="EGERBA"/>
    <s v="18325912"/>
    <s v="18325912"/>
    <s v="HI"/>
    <s v="Grupo 1"/>
    <s v="N"/>
    <n v="10"/>
    <n v="0"/>
    <n v="0"/>
    <n v="0"/>
    <n v="0"/>
    <n v="0"/>
    <n v="0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1"/>
    <s v="EGERBA"/>
    <s v="18325912"/>
    <s v="18325912"/>
    <s v="HI"/>
    <s v="Grupo 2"/>
    <s v="N"/>
    <n v="10"/>
    <n v="0"/>
    <n v="0"/>
    <n v="0"/>
    <n v="0"/>
    <n v="0"/>
    <n v="0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2"/>
    <s v="EGERBA"/>
    <s v="18325912"/>
    <s v="18325912"/>
    <s v="HI"/>
    <s v="Grupo 1"/>
    <s v="N"/>
    <n v="10"/>
    <n v="0"/>
    <n v="0"/>
    <n v="0"/>
    <n v="0"/>
    <n v="0"/>
    <n v="0"/>
    <n v="0"/>
    <m/>
    <m/>
    <x v="1"/>
    <s v="EGERBA18325912Grupo 1HI"/>
    <s v="Empresa de Generación Eléctrica Rio Baños S.A.C."/>
    <s v="RIO BAÑOS"/>
    <x v="73"/>
    <s v="C. H. Rucuy"/>
    <x v="277"/>
    <s v="HI"/>
    <x v="1"/>
    <s v="Grupo 1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2"/>
    <s v="EGERBA"/>
    <s v="18325912"/>
    <s v="18325912"/>
    <s v="HI"/>
    <s v="Grupo 2"/>
    <s v="N"/>
    <n v="10"/>
    <n v="0"/>
    <n v="0"/>
    <n v="0"/>
    <n v="0"/>
    <n v="0"/>
    <n v="0"/>
    <n v="0"/>
    <m/>
    <m/>
    <x v="1"/>
    <s v="EGERBA18325912Grupo 2HI"/>
    <s v="Empresa de Generación Eléctrica Rio Baños S.A.C."/>
    <s v="RIO BAÑOS"/>
    <x v="73"/>
    <s v="C. H. Rucuy"/>
    <x v="277"/>
    <s v="HI"/>
    <x v="1"/>
    <s v="Grupo 2"/>
    <x v="1"/>
    <s v="Instalado"/>
    <s v="Operativo"/>
    <s v="Generadora"/>
    <x v="0"/>
    <x v="0"/>
    <s v="COES"/>
    <x v="0"/>
    <s v="Privado"/>
    <s v="LIMA"/>
    <s v="LIMA"/>
    <s v="HUARAL"/>
    <s v="PACARAOS"/>
    <n v="0"/>
    <s v="Agua"/>
    <n v="0"/>
    <s v="RER"/>
    <s v="CUARTA"/>
    <x v="1"/>
    <m/>
    <n v="0"/>
    <n v="0"/>
    <m/>
    <n v="0.83333333333333337"/>
    <n v="0.83333333333333337"/>
    <n v="10.199999999999999"/>
    <n v="0"/>
    <n v="35"/>
    <s v="BASE DE DATOS"/>
  </r>
  <r>
    <s v="19"/>
    <x v="8"/>
    <s v="EGEANA"/>
    <s v="11275911"/>
    <s v="11275911"/>
    <s v="HI"/>
    <s v="G01"/>
    <s v="S"/>
    <n v="19.989999999999998"/>
    <n v="19.949000000000002"/>
    <n v="2156.364"/>
    <n v="10378.633"/>
    <n v="12534.996999999999"/>
    <n v="0"/>
    <n v="703"/>
    <n v="17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2534.996999999999"/>
    <n v="12.534996999999999"/>
    <m/>
    <n v="1.6658333333333333"/>
    <n v="1.663"/>
    <n v="20.69"/>
    <n v="0"/>
    <n v="37"/>
    <s v="BASE DE DATOS"/>
  </r>
  <r>
    <s v="19"/>
    <x v="2"/>
    <s v="EGEANA"/>
    <s v="11275911"/>
    <s v="11275911"/>
    <s v="HI"/>
    <s v="G01"/>
    <s v="S"/>
    <n v="19.989999999999998"/>
    <n v="19.949000000000002"/>
    <n v="2202.0839999999998"/>
    <n v="10715.316999999999"/>
    <n v="12917.401"/>
    <n v="0"/>
    <n v="648.75"/>
    <n v="95.25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2917.401"/>
    <n v="12.917401"/>
    <m/>
    <n v="1.6658333333333333"/>
    <n v="1.663"/>
    <n v="20.69"/>
    <n v="-1.8189894035458565E-12"/>
    <n v="37"/>
    <s v="BASE DE DATOS"/>
  </r>
  <r>
    <s v="19"/>
    <x v="3"/>
    <s v="EGEANA"/>
    <s v="11275911"/>
    <s v="11275911"/>
    <s v="HI"/>
    <s v="G01"/>
    <s v="S"/>
    <n v="19.989999999999998"/>
    <n v="19.949000000000002"/>
    <n v="1881.404"/>
    <n v="8764.0540000000001"/>
    <n v="10645.458000000001"/>
    <n v="0"/>
    <n v="534"/>
    <n v="186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0645.458000000001"/>
    <n v="10.645458000000001"/>
    <m/>
    <n v="1.6658333333333333"/>
    <n v="1.663"/>
    <n v="20.69"/>
    <n v="0"/>
    <n v="37"/>
    <s v="BASE DE DATOS"/>
  </r>
  <r>
    <s v="19"/>
    <x v="4"/>
    <s v="EGEANA"/>
    <s v="11275911"/>
    <s v="11275911"/>
    <s v="HI"/>
    <s v="G01"/>
    <s v="S"/>
    <n v="19.989999999999998"/>
    <n v="19.949000000000002"/>
    <n v="2575.268"/>
    <n v="12188.179"/>
    <n v="14763.447"/>
    <n v="0"/>
    <n v="736.75"/>
    <n v="0"/>
    <m/>
    <m/>
    <x v="1"/>
    <s v="EGEANA11275911G01HI"/>
    <s v="Empresa de Generación Eléctrica Santa Ana S.R.L."/>
    <s v="SANTA ANA"/>
    <x v="71"/>
    <s v="C. H. Renovandes"/>
    <x v="275"/>
    <s v="HI"/>
    <x v="1"/>
    <s v="G01"/>
    <x v="1"/>
    <s v="Instalado"/>
    <s v="Operativo"/>
    <s v="Generadora"/>
    <x v="0"/>
    <x v="0"/>
    <s v="COES"/>
    <x v="0"/>
    <s v="Privado"/>
    <s v="JUNIN"/>
    <s v="JUNIN"/>
    <s v="CHANCHAMAYO"/>
    <s v="PERENE"/>
    <n v="0"/>
    <s v="Agua"/>
    <n v="0"/>
    <s v="RER"/>
    <s v="SEGUNDA"/>
    <x v="1"/>
    <m/>
    <n v="14763.447"/>
    <n v="14.763446999999999"/>
    <m/>
    <n v="1.6658333333333333"/>
    <n v="1.663"/>
    <n v="20.69"/>
    <n v="0"/>
    <n v="37"/>
    <s v="BASE DE DATOS"/>
  </r>
  <r>
    <s v="19"/>
    <x v="3"/>
    <s v="ORAENP"/>
    <s v="11014393"/>
    <s v="11014393"/>
    <s v="HI"/>
    <s v="1"/>
    <s v="S"/>
    <n v="41.097000000000001"/>
    <n v="44.219000000000001"/>
    <n v="5132.9620000000004"/>
    <n v="22993.638999999999"/>
    <n v="28126.600999999999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8126.600999999999"/>
    <n v="28.126600999999997"/>
    <m/>
    <n v="3.42475"/>
    <n v="3.6849166666666666"/>
    <n v="265.565"/>
    <n v="0"/>
    <n v="66"/>
    <s v="BASE DE DATOS"/>
  </r>
  <r>
    <s v="19"/>
    <x v="3"/>
    <s v="ORAENP"/>
    <s v="11014393"/>
    <s v="11014393"/>
    <s v="HI"/>
    <s v="2"/>
    <s v="S"/>
    <n v="41.097000000000001"/>
    <n v="44.552999999999997"/>
    <n v="5147.6589999999997"/>
    <n v="23293.341"/>
    <n v="28441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8441"/>
    <n v="28.440999999999999"/>
    <m/>
    <n v="3.42475"/>
    <n v="3.7127499999999998"/>
    <n v="265.565"/>
    <n v="0"/>
    <n v="66"/>
    <s v="BASE DE DATOS"/>
  </r>
  <r>
    <s v="19"/>
    <x v="3"/>
    <s v="ORAENP"/>
    <s v="11014393"/>
    <s v="11014393"/>
    <s v="HI"/>
    <s v="3"/>
    <s v="S"/>
    <n v="41.097000000000001"/>
    <n v="43.765000000000001"/>
    <n v="5058.7730000000001"/>
    <n v="23077.126"/>
    <n v="28135.899000000001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8135.899000000001"/>
    <n v="28.135899000000002"/>
    <m/>
    <n v="3.42475"/>
    <n v="3.6470833333333332"/>
    <n v="265.565"/>
    <n v="0"/>
    <n v="66"/>
    <s v="BASE DE DATOS"/>
  </r>
  <r>
    <s v="19"/>
    <x v="3"/>
    <s v="ORAENP"/>
    <s v="11014393"/>
    <s v="11014393"/>
    <s v="HI"/>
    <s v="4"/>
    <s v="S"/>
    <n v="41.097000000000001"/>
    <n v="44.12"/>
    <n v="5211.9709999999995"/>
    <n v="24768.891"/>
    <n v="29980.862000000001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9980.862000000001"/>
    <n v="29.980862000000002"/>
    <m/>
    <n v="3.42475"/>
    <n v="3.6766666666666663"/>
    <n v="265.565"/>
    <n v="0"/>
    <n v="66"/>
    <s v="BASE DE DATOS"/>
  </r>
  <r>
    <s v="19"/>
    <x v="3"/>
    <s v="ORAENP"/>
    <s v="11014393"/>
    <s v="11014393"/>
    <s v="HI"/>
    <s v="5"/>
    <s v="S"/>
    <n v="41.097000000000001"/>
    <n v="44.686999999999998"/>
    <n v="5114.8729999999996"/>
    <n v="23139.648000000001"/>
    <n v="28254.521000000001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8254.521000000001"/>
    <n v="28.254521"/>
    <m/>
    <n v="3.42475"/>
    <n v="3.7239166666666663"/>
    <n v="265.565"/>
    <n v="0"/>
    <n v="66"/>
    <s v="BASE DE DATOS"/>
  </r>
  <r>
    <s v="19"/>
    <x v="3"/>
    <s v="ORAENP"/>
    <s v="11014393"/>
    <s v="11014393"/>
    <s v="HI"/>
    <s v="6"/>
    <s v="S"/>
    <n v="41.097000000000001"/>
    <n v="44.220999999999997"/>
    <n v="4997.1689999999999"/>
    <n v="22953.444"/>
    <n v="27950.613000000001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7950.613000000001"/>
    <n v="27.950613000000001"/>
    <m/>
    <n v="3.42475"/>
    <n v="3.685083333333333"/>
    <n v="265.565"/>
    <n v="-3.637978807091713E-12"/>
    <n v="66"/>
    <s v="BASE DE DATOS"/>
  </r>
  <r>
    <s v="19"/>
    <x v="3"/>
    <s v="ORAENP"/>
    <s v="11014593"/>
    <s v="11014593"/>
    <s v="HI"/>
    <s v="1"/>
    <s v="S"/>
    <n v="30.010999999999999"/>
    <n v="31.593"/>
    <n v="3790.511"/>
    <n v="16966.303"/>
    <n v="20756.813999999998"/>
    <n v="15.65"/>
    <n v="699.67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0756.813999999998"/>
    <n v="20.756813999999999"/>
    <m/>
    <n v="2.5009166666666665"/>
    <n v="2.6327500000000001"/>
    <n v="265.565"/>
    <n v="0"/>
    <n v="66"/>
    <s v="BASE DE DATOS"/>
  </r>
  <r>
    <s v="19"/>
    <x v="3"/>
    <s v="ORAENP"/>
    <s v="11014593"/>
    <s v="11014593"/>
    <s v="HI"/>
    <s v="2"/>
    <s v="S"/>
    <n v="30.010999999999999"/>
    <n v="31.472000000000001"/>
    <n v="3748.8490000000002"/>
    <n v="16900.722000000002"/>
    <n v="20649.571"/>
    <n v="30.32"/>
    <n v="684.18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0649.571"/>
    <n v="20.649571000000002"/>
    <m/>
    <n v="2.5009166666666665"/>
    <n v="2.6226666666666669"/>
    <n v="265.565"/>
    <n v="3.637978807091713E-12"/>
    <n v="66"/>
    <s v="BASE DE DATOS"/>
  </r>
  <r>
    <s v="19"/>
    <x v="3"/>
    <s v="ORAENP"/>
    <s v="11014593"/>
    <s v="11014593"/>
    <s v="HI"/>
    <s v="3"/>
    <s v="S"/>
    <n v="30.010999999999999"/>
    <n v="31.466999999999999"/>
    <n v="3810.326"/>
    <n v="17454.126"/>
    <n v="21264.452000000001"/>
    <n v="16.28"/>
    <n v="699.55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1264.452000000001"/>
    <n v="21.264452000000002"/>
    <m/>
    <n v="2.5009166666666665"/>
    <n v="2.6222499999999997"/>
    <n v="265.565"/>
    <n v="0"/>
    <n v="66"/>
    <s v="BASE DE DATOS"/>
  </r>
  <r>
    <s v="19"/>
    <x v="3"/>
    <s v="ORAENP"/>
    <s v="11014593"/>
    <s v="11014593"/>
    <s v="HI"/>
    <s v="4"/>
    <s v="S"/>
    <n v="9.6959999999999997"/>
    <n v="9.9830000000000005"/>
    <n v="1058.0340000000001"/>
    <n v="5006.0940000000001"/>
    <n v="6064.1279999999997"/>
    <n v="0"/>
    <n v="716.38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064.1279999999997"/>
    <n v="6.0641279999999993"/>
    <m/>
    <n v="0.80799999999999994"/>
    <n v="0.83191666666666675"/>
    <n v="265.565"/>
    <n v="9.0949470177292824E-13"/>
    <n v="66"/>
    <s v="BASE DE DATOS"/>
  </r>
  <r>
    <s v="19"/>
    <x v="3"/>
    <s v="ORAENP"/>
    <s v="18166008"/>
    <s v="18166008"/>
    <s v="HI"/>
    <s v="1"/>
    <s v="S"/>
    <n v="5.15"/>
    <n v="5.7110000000000003"/>
    <n v="689.72900000000004"/>
    <n v="3189.7719999999999"/>
    <n v="3879.5010000000002"/>
    <n v="0"/>
    <n v="714.7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879.5010000000002"/>
    <n v="3.8795010000000003"/>
    <m/>
    <n v="0.4291666666666667"/>
    <n v="0.47591666666666671"/>
    <n v="5.7110000000000003"/>
    <n v="0"/>
    <n v="66"/>
    <s v="BASE DE DATOS"/>
  </r>
  <r>
    <s v="19"/>
    <x v="6"/>
    <s v="ORAENP"/>
    <s v="11014393"/>
    <s v="11014393"/>
    <s v="HI"/>
    <s v="1"/>
    <s v="S"/>
    <n v="41.097000000000001"/>
    <n v="44.219000000000001"/>
    <n v="3767.1619999999998"/>
    <n v="16704.126"/>
    <n v="20471.288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0471.288"/>
    <n v="20.471288000000001"/>
    <m/>
    <n v="3.42475"/>
    <n v="3.6849166666666666"/>
    <n v="265.565"/>
    <n v="0"/>
    <n v="66"/>
    <s v="BASE DE DATOS"/>
  </r>
  <r>
    <s v="19"/>
    <x v="6"/>
    <s v="ORAENP"/>
    <s v="11014393"/>
    <s v="11014393"/>
    <s v="HI"/>
    <s v="2"/>
    <s v="S"/>
    <n v="41.097000000000001"/>
    <n v="44.552999999999997"/>
    <n v="2576.931"/>
    <n v="11767.538"/>
    <n v="14344.468999999999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4344.468999999999"/>
    <n v="14.344468999999998"/>
    <m/>
    <n v="3.42475"/>
    <n v="3.7127499999999998"/>
    <n v="265.565"/>
    <n v="1.8189894035458565E-12"/>
    <n v="66"/>
    <s v="BASE DE DATOS"/>
  </r>
  <r>
    <s v="19"/>
    <x v="6"/>
    <s v="ORAENP"/>
    <s v="11014393"/>
    <s v="11014393"/>
    <s v="HI"/>
    <s v="3"/>
    <s v="S"/>
    <n v="41.097000000000001"/>
    <n v="43.765000000000001"/>
    <n v="1410.452"/>
    <n v="8087.6469999999999"/>
    <n v="9498.0990000000002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9498.0990000000002"/>
    <n v="9.4980989999999998"/>
    <m/>
    <n v="3.42475"/>
    <n v="3.6470833333333332"/>
    <n v="265.565"/>
    <n v="0"/>
    <n v="66"/>
    <s v="BASE DE DATOS"/>
  </r>
  <r>
    <s v="19"/>
    <x v="6"/>
    <s v="ORAENP"/>
    <s v="11014393"/>
    <s v="11014393"/>
    <s v="HI"/>
    <s v="4"/>
    <s v="S"/>
    <n v="41.097000000000001"/>
    <n v="44.12"/>
    <n v="2581.8780000000002"/>
    <n v="11410.121999999999"/>
    <n v="13992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3992"/>
    <n v="13.992000000000001"/>
    <m/>
    <n v="3.42475"/>
    <n v="3.6766666666666663"/>
    <n v="265.565"/>
    <n v="0"/>
    <n v="66"/>
    <s v="BASE DE DATOS"/>
  </r>
  <r>
    <s v="19"/>
    <x v="6"/>
    <s v="ORAENP"/>
    <s v="11014393"/>
    <s v="11014393"/>
    <s v="HI"/>
    <s v="5"/>
    <s v="S"/>
    <n v="41.097000000000001"/>
    <n v="44.686999999999998"/>
    <n v="0"/>
    <n v="0"/>
    <n v="0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0"/>
    <n v="0"/>
    <m/>
    <n v="3.42475"/>
    <n v="3.7239166666666663"/>
    <n v="265.565"/>
    <n v="0"/>
    <n v="66"/>
    <s v="BASE DE DATOS"/>
  </r>
  <r>
    <s v="19"/>
    <x v="6"/>
    <s v="ORAENP"/>
    <s v="11014393"/>
    <s v="11014393"/>
    <s v="HI"/>
    <s v="6"/>
    <s v="S"/>
    <n v="41.097000000000001"/>
    <n v="44.220999999999997"/>
    <n v="0"/>
    <n v="0"/>
    <n v="0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0"/>
    <n v="0"/>
    <m/>
    <n v="3.42475"/>
    <n v="3.685083333333333"/>
    <n v="265.565"/>
    <n v="0"/>
    <n v="66"/>
    <s v="BASE DE DATOS"/>
  </r>
  <r>
    <s v="19"/>
    <x v="6"/>
    <s v="ORAENP"/>
    <s v="11014593"/>
    <s v="11014593"/>
    <s v="HI"/>
    <s v="1"/>
    <s v="S"/>
    <n v="30.010999999999999"/>
    <n v="31.593"/>
    <n v="1551.4"/>
    <n v="5429.2879999999996"/>
    <n v="6980.6880000000001"/>
    <n v="0"/>
    <n v="350.15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6980.6880000000001"/>
    <n v="6.9806879999999998"/>
    <m/>
    <n v="2.5009166666666665"/>
    <n v="2.6327500000000001"/>
    <n v="265.565"/>
    <n v="0"/>
    <n v="66"/>
    <s v="BASE DE DATOS"/>
  </r>
  <r>
    <s v="19"/>
    <x v="6"/>
    <s v="ORAENP"/>
    <s v="11014593"/>
    <s v="11014593"/>
    <s v="HI"/>
    <s v="2"/>
    <s v="S"/>
    <n v="30.010999999999999"/>
    <n v="31.472000000000001"/>
    <n v="2218.1109999999999"/>
    <n v="8667.9519999999993"/>
    <n v="10886.063"/>
    <n v="101.95"/>
    <n v="589.72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0886.063"/>
    <n v="10.886063"/>
    <m/>
    <n v="2.5009166666666665"/>
    <n v="2.6226666666666669"/>
    <n v="265.565"/>
    <n v="-1.8189894035458565E-12"/>
    <n v="66"/>
    <s v="BASE DE DATOS"/>
  </r>
  <r>
    <s v="19"/>
    <x v="6"/>
    <s v="ORAENP"/>
    <s v="11014593"/>
    <s v="11014593"/>
    <s v="HI"/>
    <s v="3"/>
    <s v="S"/>
    <n v="30.010999999999999"/>
    <n v="31.466999999999999"/>
    <n v="1683.36"/>
    <n v="5481.0569999999998"/>
    <n v="7164.4170000000004"/>
    <n v="0"/>
    <n v="317.95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7164.4170000000004"/>
    <n v="7.1644170000000003"/>
    <m/>
    <n v="2.5009166666666665"/>
    <n v="2.6222499999999997"/>
    <n v="265.565"/>
    <n v="-9.0949470177292824E-13"/>
    <n v="66"/>
    <s v="BASE DE DATOS"/>
  </r>
  <r>
    <s v="19"/>
    <x v="6"/>
    <s v="ORAENP"/>
    <s v="11014593"/>
    <s v="11014593"/>
    <s v="HI"/>
    <s v="4"/>
    <s v="S"/>
    <n v="9.6959999999999997"/>
    <n v="9.9830000000000005"/>
    <n v="1058.934"/>
    <n v="5242.24"/>
    <n v="6301.174"/>
    <n v="0"/>
    <n v="744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301.174"/>
    <n v="6.3011739999999996"/>
    <m/>
    <n v="0.80799999999999994"/>
    <n v="0.83191666666666675"/>
    <n v="265.565"/>
    <n v="0"/>
    <n v="66"/>
    <s v="BASE DE DATOS"/>
  </r>
  <r>
    <s v="19"/>
    <x v="6"/>
    <s v="ORAENP"/>
    <s v="18166008"/>
    <s v="18166008"/>
    <s v="HI"/>
    <s v="1"/>
    <s v="S"/>
    <n v="5.15"/>
    <n v="5.7110000000000003"/>
    <n v="430.27"/>
    <n v="1541.068"/>
    <n v="1971.338"/>
    <n v="0"/>
    <n v="744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1971.338"/>
    <n v="1.971338"/>
    <m/>
    <n v="0.4291666666666667"/>
    <n v="0.47591666666666671"/>
    <n v="5.7110000000000003"/>
    <n v="0"/>
    <n v="66"/>
    <s v="BASE DE DATOS"/>
  </r>
  <r>
    <s v="19"/>
    <x v="4"/>
    <s v="ORAENP"/>
    <s v="11014393"/>
    <s v="11014393"/>
    <s v="HI"/>
    <s v="1"/>
    <s v="S"/>
    <n v="41.097000000000001"/>
    <n v="44.219000000000001"/>
    <n v="4370.7489999999998"/>
    <n v="19518.113000000001"/>
    <n v="23888.862000000001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3888.862000000001"/>
    <n v="23.888862"/>
    <m/>
    <n v="3.42475"/>
    <n v="3.6849166666666666"/>
    <n v="265.565"/>
    <n v="0"/>
    <n v="66"/>
    <s v="BASE DE DATOS"/>
  </r>
  <r>
    <s v="19"/>
    <x v="4"/>
    <s v="ORAENP"/>
    <s v="11014393"/>
    <s v="11014393"/>
    <s v="HI"/>
    <s v="2"/>
    <s v="S"/>
    <n v="41.097000000000001"/>
    <n v="44.552999999999997"/>
    <n v="4289.759"/>
    <n v="17715.588"/>
    <n v="22005.347000000002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2005.347000000002"/>
    <n v="22.005347"/>
    <m/>
    <n v="3.42475"/>
    <n v="3.7127499999999998"/>
    <n v="265.565"/>
    <n v="0"/>
    <n v="66"/>
    <s v="BASE DE DATOS"/>
  </r>
  <r>
    <s v="19"/>
    <x v="4"/>
    <s v="ORAENP"/>
    <s v="11014393"/>
    <s v="11014393"/>
    <s v="HI"/>
    <s v="3"/>
    <s v="S"/>
    <n v="41.097000000000001"/>
    <n v="43.765000000000001"/>
    <n v="4627.7820000000002"/>
    <n v="20282.541000000001"/>
    <n v="24910.323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4910.323"/>
    <n v="24.910323000000002"/>
    <m/>
    <n v="3.42475"/>
    <n v="3.6470833333333332"/>
    <n v="265.565"/>
    <n v="0"/>
    <n v="66"/>
    <s v="BASE DE DATOS"/>
  </r>
  <r>
    <s v="19"/>
    <x v="4"/>
    <s v="ORAENP"/>
    <s v="11014393"/>
    <s v="11014393"/>
    <s v="HI"/>
    <s v="4"/>
    <s v="S"/>
    <n v="41.097000000000001"/>
    <n v="44.12"/>
    <n v="4356.2889999999998"/>
    <n v="18837.577000000001"/>
    <n v="23193.866000000002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3193.866000000002"/>
    <n v="23.193866000000003"/>
    <m/>
    <n v="3.42475"/>
    <n v="3.6766666666666663"/>
    <n v="265.565"/>
    <n v="0"/>
    <n v="66"/>
    <s v="BASE DE DATOS"/>
  </r>
  <r>
    <s v="19"/>
    <x v="4"/>
    <s v="ORAENP"/>
    <s v="11014393"/>
    <s v="11014393"/>
    <s v="HI"/>
    <s v="5"/>
    <s v="S"/>
    <n v="41.097000000000001"/>
    <n v="44.686999999999998"/>
    <n v="4516.8670000000002"/>
    <n v="17836.419000000002"/>
    <n v="22353.286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2353.286"/>
    <n v="22.353286000000001"/>
    <m/>
    <n v="3.42475"/>
    <n v="3.7239166666666663"/>
    <n v="265.565"/>
    <n v="0"/>
    <n v="66"/>
    <s v="BASE DE DATOS"/>
  </r>
  <r>
    <s v="19"/>
    <x v="4"/>
    <s v="ORAENP"/>
    <s v="11014393"/>
    <s v="11014393"/>
    <s v="HI"/>
    <s v="6"/>
    <s v="S"/>
    <n v="41.097000000000001"/>
    <n v="44.220999999999997"/>
    <n v="4122.8239999999996"/>
    <n v="16664.177"/>
    <n v="20787.001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0787.001"/>
    <n v="20.787001"/>
    <m/>
    <n v="3.42475"/>
    <n v="3.685083333333333"/>
    <n v="265.565"/>
    <n v="0"/>
    <n v="66"/>
    <s v="BASE DE DATOS"/>
  </r>
  <r>
    <s v="19"/>
    <x v="4"/>
    <s v="ORAENP"/>
    <s v="11014593"/>
    <s v="11014593"/>
    <s v="HI"/>
    <s v="1"/>
    <s v="S"/>
    <n v="30.010999999999999"/>
    <n v="31.593"/>
    <n v="3793.3310000000001"/>
    <n v="18707.939999999999"/>
    <n v="22501.271000000001"/>
    <n v="15.65"/>
    <n v="699.67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501.271000000001"/>
    <n v="22.501270999999999"/>
    <m/>
    <n v="2.5009166666666665"/>
    <n v="2.6327500000000001"/>
    <n v="265.565"/>
    <n v="0"/>
    <n v="66"/>
    <s v="BASE DE DATOS"/>
  </r>
  <r>
    <s v="19"/>
    <x v="4"/>
    <s v="ORAENP"/>
    <s v="11014593"/>
    <s v="11014593"/>
    <s v="HI"/>
    <s v="2"/>
    <s v="S"/>
    <n v="30.010999999999999"/>
    <n v="31.472000000000001"/>
    <n v="3812.75"/>
    <n v="18843.776000000002"/>
    <n v="22656.526000000002"/>
    <n v="30.32"/>
    <n v="684.18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656.526000000002"/>
    <n v="22.656526000000003"/>
    <m/>
    <n v="2.5009166666666665"/>
    <n v="2.6226666666666669"/>
    <n v="265.565"/>
    <n v="0"/>
    <n v="66"/>
    <s v="BASE DE DATOS"/>
  </r>
  <r>
    <s v="19"/>
    <x v="4"/>
    <s v="ORAENP"/>
    <s v="11014593"/>
    <s v="11014593"/>
    <s v="HI"/>
    <s v="3"/>
    <s v="S"/>
    <n v="30.010999999999999"/>
    <n v="31.466999999999999"/>
    <n v="3812.241"/>
    <n v="18370.526999999998"/>
    <n v="22182.768"/>
    <n v="16.28"/>
    <n v="699.55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22182.768"/>
    <n v="22.182767999999999"/>
    <m/>
    <n v="2.5009166666666665"/>
    <n v="2.6222499999999997"/>
    <n v="265.565"/>
    <n v="-3.637978807091713E-12"/>
    <n v="66"/>
    <s v="BASE DE DATOS"/>
  </r>
  <r>
    <s v="19"/>
    <x v="4"/>
    <s v="ORAENP"/>
    <s v="11014593"/>
    <s v="11014593"/>
    <s v="HI"/>
    <s v="4"/>
    <s v="S"/>
    <n v="9.6959999999999997"/>
    <n v="9.9830000000000005"/>
    <n v="1058.192"/>
    <n v="5241.0550000000003"/>
    <n v="6299.2470000000003"/>
    <n v="0"/>
    <n v="716.38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299.2470000000003"/>
    <n v="6.2992470000000003"/>
    <m/>
    <n v="0.80799999999999994"/>
    <n v="0.83191666666666675"/>
    <n v="265.565"/>
    <n v="0"/>
    <n v="66"/>
    <s v="BASE DE DATOS"/>
  </r>
  <r>
    <s v="19"/>
    <x v="4"/>
    <s v="ORAENP"/>
    <s v="18166008"/>
    <s v="18166008"/>
    <s v="HI"/>
    <s v="1"/>
    <s v="S"/>
    <n v="5.15"/>
    <n v="5.7110000000000003"/>
    <n v="686.41"/>
    <n v="3377.4749999999999"/>
    <n v="4063.8850000000002"/>
    <n v="0"/>
    <n v="714.7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4063.8850000000002"/>
    <n v="4.063885"/>
    <m/>
    <n v="0.4291666666666667"/>
    <n v="0.47591666666666671"/>
    <n v="5.7110000000000003"/>
    <n v="-4.5474735088646412E-13"/>
    <n v="66"/>
    <s v="BASE DE DATOS"/>
  </r>
  <r>
    <s v="19"/>
    <x v="1"/>
    <s v="ORAENP"/>
    <s v="11014393"/>
    <s v="11014393"/>
    <s v="HI"/>
    <s v="1"/>
    <s v="S"/>
    <n v="41.097000000000001"/>
    <n v="44.219000000000001"/>
    <n v="4592.9260000000004"/>
    <n v="20903.3"/>
    <n v="25496.225999999999"/>
    <n v="49.5"/>
    <n v="622.5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496.225999999999"/>
    <n v="25.496226"/>
    <m/>
    <n v="3.42475"/>
    <n v="3.6849166666666666"/>
    <n v="265.565"/>
    <n v="0"/>
    <n v="66"/>
    <s v="BASE DE DATOS"/>
  </r>
  <r>
    <s v="19"/>
    <x v="1"/>
    <s v="ORAENP"/>
    <s v="11014393"/>
    <s v="11014393"/>
    <s v="HI"/>
    <s v="2"/>
    <s v="S"/>
    <n v="41.097000000000001"/>
    <n v="44.552999999999997"/>
    <n v="4550.9549999999999"/>
    <n v="20491.325000000001"/>
    <n v="25042.28"/>
    <n v="52.35"/>
    <n v="619.65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042.28"/>
    <n v="25.042279999999998"/>
    <m/>
    <n v="3.42475"/>
    <n v="3.7127499999999998"/>
    <n v="265.565"/>
    <n v="0"/>
    <n v="66"/>
    <s v="BASE DE DATOS"/>
  </r>
  <r>
    <s v="19"/>
    <x v="1"/>
    <s v="ORAENP"/>
    <s v="11014393"/>
    <s v="11014393"/>
    <s v="HI"/>
    <s v="3"/>
    <s v="S"/>
    <n v="41.097000000000001"/>
    <n v="43.765000000000001"/>
    <n v="4395.2790000000005"/>
    <n v="17553.822"/>
    <n v="21949.100999999999"/>
    <n v="114.58"/>
    <n v="557.41999999999996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1949.100999999999"/>
    <n v="21.949100999999999"/>
    <m/>
    <n v="3.42475"/>
    <n v="3.6470833333333332"/>
    <n v="265.565"/>
    <n v="3.637978807091713E-12"/>
    <n v="66"/>
    <s v="BASE DE DATOS"/>
  </r>
  <r>
    <s v="19"/>
    <x v="1"/>
    <s v="ORAENP"/>
    <s v="11014393"/>
    <s v="11014393"/>
    <s v="HI"/>
    <s v="4"/>
    <s v="S"/>
    <n v="41.097000000000001"/>
    <n v="44.12"/>
    <n v="4206.1719999999996"/>
    <n v="17433.264999999999"/>
    <n v="21639.437000000002"/>
    <n v="105.12"/>
    <n v="566.88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1639.437000000002"/>
    <n v="21.639437000000001"/>
    <m/>
    <n v="3.42475"/>
    <n v="3.6766666666666663"/>
    <n v="265.565"/>
    <n v="-3.637978807091713E-12"/>
    <n v="66"/>
    <s v="BASE DE DATOS"/>
  </r>
  <r>
    <s v="19"/>
    <x v="1"/>
    <s v="ORAENP"/>
    <s v="11014393"/>
    <s v="11014393"/>
    <s v="HI"/>
    <s v="5"/>
    <s v="S"/>
    <n v="41.097000000000001"/>
    <n v="44.686999999999998"/>
    <n v="4570.4040000000005"/>
    <n v="21208.741999999998"/>
    <n v="25779.146000000001"/>
    <n v="33.049999999999997"/>
    <n v="638.95000000000005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779.146000000001"/>
    <n v="25.779146000000001"/>
    <m/>
    <n v="3.42475"/>
    <n v="3.7239166666666663"/>
    <n v="265.565"/>
    <n v="0"/>
    <n v="66"/>
    <s v="BASE DE DATOS"/>
  </r>
  <r>
    <s v="19"/>
    <x v="1"/>
    <s v="ORAENP"/>
    <s v="11014393"/>
    <s v="11014393"/>
    <s v="HI"/>
    <s v="6"/>
    <s v="S"/>
    <n v="41.097000000000001"/>
    <n v="44.220999999999997"/>
    <n v="4536.027"/>
    <n v="20871.722000000002"/>
    <n v="25407.749"/>
    <n v="31.65"/>
    <n v="640.35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25407.749"/>
    <n v="25.407748999999999"/>
    <m/>
    <n v="3.42475"/>
    <n v="3.685083333333333"/>
    <n v="265.565"/>
    <n v="3.637978807091713E-12"/>
    <n v="66"/>
    <s v="BASE DE DATOS"/>
  </r>
  <r>
    <s v="19"/>
    <x v="1"/>
    <s v="ORAENP"/>
    <s v="11014593"/>
    <s v="11014593"/>
    <s v="HI"/>
    <s v="1"/>
    <s v="S"/>
    <n v="30.010999999999999"/>
    <n v="31.593"/>
    <n v="3487.5680000000002"/>
    <n v="16101.808999999999"/>
    <n v="19589.377"/>
    <n v="25.68"/>
    <n v="646.22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9589.377"/>
    <n v="19.589376999999999"/>
    <m/>
    <n v="2.5009166666666665"/>
    <n v="2.6327500000000001"/>
    <n v="265.565"/>
    <n v="0"/>
    <n v="66"/>
    <s v="BASE DE DATOS"/>
  </r>
  <r>
    <s v="19"/>
    <x v="1"/>
    <s v="ORAENP"/>
    <s v="11014593"/>
    <s v="11014593"/>
    <s v="HI"/>
    <s v="2"/>
    <s v="S"/>
    <n v="30.010999999999999"/>
    <n v="31.472000000000001"/>
    <n v="3500.681"/>
    <n v="16025.897999999999"/>
    <n v="19526.579000000002"/>
    <n v="19.850000000000001"/>
    <n v="651.88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9526.579000000002"/>
    <n v="19.526579000000002"/>
    <m/>
    <n v="2.5009166666666665"/>
    <n v="2.6226666666666669"/>
    <n v="265.565"/>
    <n v="-3.637978807091713E-12"/>
    <n v="66"/>
    <s v="BASE DE DATOS"/>
  </r>
  <r>
    <s v="19"/>
    <x v="1"/>
    <s v="ORAENP"/>
    <s v="11014593"/>
    <s v="11014593"/>
    <s v="HI"/>
    <s v="3"/>
    <s v="S"/>
    <n v="30.010999999999999"/>
    <n v="31.466999999999999"/>
    <n v="3353.2460000000001"/>
    <n v="16078.654"/>
    <n v="19431.900000000001"/>
    <n v="33.5"/>
    <n v="638.5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9431.900000000001"/>
    <n v="19.431900000000002"/>
    <m/>
    <n v="2.5009166666666665"/>
    <n v="2.6222499999999997"/>
    <n v="265.565"/>
    <n v="0"/>
    <n v="66"/>
    <s v="BASE DE DATOS"/>
  </r>
  <r>
    <s v="19"/>
    <x v="1"/>
    <s v="ORAENP"/>
    <s v="11014593"/>
    <s v="11014593"/>
    <s v="HI"/>
    <s v="4"/>
    <s v="S"/>
    <n v="9.6959999999999997"/>
    <n v="9.9830000000000005"/>
    <n v="968.41499999999996"/>
    <n v="4615.5140000000001"/>
    <n v="5583.9290000000001"/>
    <n v="10.33"/>
    <n v="661.67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5583.9290000000001"/>
    <n v="5.5839290000000004"/>
    <m/>
    <n v="0.80799999999999994"/>
    <n v="0.83191666666666675"/>
    <n v="265.565"/>
    <n v="0"/>
    <n v="66"/>
    <s v="BASE DE DATOS"/>
  </r>
  <r>
    <s v="19"/>
    <x v="1"/>
    <s v="ORAENP"/>
    <s v="18166008"/>
    <s v="18166008"/>
    <s v="HI"/>
    <s v="1"/>
    <s v="S"/>
    <n v="5.15"/>
    <n v="5.7110000000000003"/>
    <n v="591.13199999999995"/>
    <n v="2798.221"/>
    <n v="3389.3530000000001"/>
    <n v="8.7799999999999994"/>
    <n v="663.22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389.3530000000001"/>
    <n v="3.3893530000000003"/>
    <m/>
    <n v="0.4291666666666667"/>
    <n v="0.47591666666666671"/>
    <n v="5.7110000000000003"/>
    <n v="0"/>
    <n v="66"/>
    <s v="BASE DE DATOS"/>
  </r>
  <r>
    <s v="19"/>
    <x v="5"/>
    <s v="ORAENP"/>
    <s v="11014393"/>
    <s v="11014393"/>
    <s v="HI"/>
    <s v="1"/>
    <s v="S"/>
    <n v="41.097000000000001"/>
    <n v="44.219000000000001"/>
    <n v="3385.1019999999999"/>
    <n v="12908.305"/>
    <n v="16293.406999999999"/>
    <n v="0"/>
    <n v="720"/>
    <n v="0"/>
    <m/>
    <m/>
    <x v="1"/>
    <s v="ORAENP110143931HI"/>
    <s v="Orazul Energy Per£ S.A."/>
    <s v="ORAZUL"/>
    <x v="56"/>
    <s v="C.H.Cañón del Pato"/>
    <x v="213"/>
    <s v="HI"/>
    <x v="1"/>
    <s v="Grupo 1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6293.406999999999"/>
    <n v="16.293406999999998"/>
    <m/>
    <n v="3.42475"/>
    <n v="3.6849166666666666"/>
    <n v="265.565"/>
    <n v="0"/>
    <n v="66"/>
    <s v="BASE DE DATOS"/>
  </r>
  <r>
    <s v="19"/>
    <x v="5"/>
    <s v="ORAENP"/>
    <s v="11014393"/>
    <s v="11014393"/>
    <s v="HI"/>
    <s v="2"/>
    <s v="S"/>
    <n v="41.097000000000001"/>
    <n v="44.552999999999997"/>
    <n v="2652.6849999999999"/>
    <n v="9680.0750000000007"/>
    <n v="12332.76"/>
    <n v="0"/>
    <n v="720"/>
    <n v="0"/>
    <m/>
    <m/>
    <x v="1"/>
    <s v="ORAENP110143932HI"/>
    <s v="Orazul Energy Per£ S.A."/>
    <s v="ORAZUL"/>
    <x v="56"/>
    <s v="C.H.Cañón del Pato"/>
    <x v="213"/>
    <s v="HI"/>
    <x v="1"/>
    <s v="Grupo 2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2332.76"/>
    <n v="12.33276"/>
    <m/>
    <n v="3.42475"/>
    <n v="3.7127499999999998"/>
    <n v="265.565"/>
    <n v="0"/>
    <n v="66"/>
    <s v="BASE DE DATOS"/>
  </r>
  <r>
    <s v="19"/>
    <x v="5"/>
    <s v="ORAENP"/>
    <s v="11014393"/>
    <s v="11014393"/>
    <s v="HI"/>
    <s v="3"/>
    <s v="S"/>
    <n v="41.097000000000001"/>
    <n v="43.765000000000001"/>
    <n v="2361.056"/>
    <n v="9426.0609999999997"/>
    <n v="11787.117"/>
    <n v="0"/>
    <n v="720"/>
    <n v="17.48"/>
    <m/>
    <m/>
    <x v="1"/>
    <s v="ORAENP110143933HI"/>
    <s v="Orazul Energy Per£ S.A."/>
    <s v="ORAZUL"/>
    <x v="56"/>
    <s v="C.H.Cañón del Pato"/>
    <x v="213"/>
    <s v="HI"/>
    <x v="1"/>
    <s v="Grupo 3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1787.117"/>
    <n v="11.787117"/>
    <m/>
    <n v="3.42475"/>
    <n v="3.6470833333333332"/>
    <n v="265.565"/>
    <n v="0"/>
    <n v="66"/>
    <s v="BASE DE DATOS"/>
  </r>
  <r>
    <s v="19"/>
    <x v="5"/>
    <s v="ORAENP"/>
    <s v="11014393"/>
    <s v="11014393"/>
    <s v="HI"/>
    <s v="4"/>
    <s v="S"/>
    <n v="41.097000000000001"/>
    <n v="44.12"/>
    <n v="2321.7660000000001"/>
    <n v="7404.6130000000003"/>
    <n v="9726.3790000000008"/>
    <n v="0"/>
    <n v="720"/>
    <n v="2.85"/>
    <m/>
    <m/>
    <x v="1"/>
    <s v="ORAENP110143934HI"/>
    <s v="Orazul Energy Per£ S.A."/>
    <s v="ORAZUL"/>
    <x v="56"/>
    <s v="C.H.Cañón del Pato"/>
    <x v="213"/>
    <s v="HI"/>
    <x v="1"/>
    <s v="Grupo 4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9726.3790000000008"/>
    <n v="9.7263790000000014"/>
    <m/>
    <n v="3.42475"/>
    <n v="3.6766666666666663"/>
    <n v="265.565"/>
    <n v="0"/>
    <n v="66"/>
    <s v="BASE DE DATOS"/>
  </r>
  <r>
    <s v="19"/>
    <x v="5"/>
    <s v="ORAENP"/>
    <s v="11014393"/>
    <s v="11014393"/>
    <s v="HI"/>
    <s v="5"/>
    <s v="S"/>
    <n v="41.097000000000001"/>
    <n v="44.686999999999998"/>
    <n v="3353.6379999999999"/>
    <n v="12876.814"/>
    <n v="16230.451999999999"/>
    <n v="13.6"/>
    <n v="706.4"/>
    <n v="0.75"/>
    <m/>
    <m/>
    <x v="1"/>
    <s v="ORAENP110143935HI"/>
    <s v="Orazul Energy Per£ S.A."/>
    <s v="ORAZUL"/>
    <x v="56"/>
    <s v="C.H.Cañón del Pato"/>
    <x v="213"/>
    <s v="HI"/>
    <x v="1"/>
    <s v="Grupo 5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6230.451999999999"/>
    <n v="16.230452"/>
    <m/>
    <n v="3.42475"/>
    <n v="3.7239166666666663"/>
    <n v="265.565"/>
    <n v="1.8189894035458565E-12"/>
    <n v="66"/>
    <s v="BASE DE DATOS"/>
  </r>
  <r>
    <s v="19"/>
    <x v="5"/>
    <s v="ORAENP"/>
    <s v="11014393"/>
    <s v="11014393"/>
    <s v="HI"/>
    <s v="6"/>
    <s v="S"/>
    <n v="41.097000000000001"/>
    <n v="44.220999999999997"/>
    <n v="2586.1149999999998"/>
    <n v="8762.5280000000002"/>
    <n v="11348.643"/>
    <n v="13.92"/>
    <n v="706.08"/>
    <n v="8.52"/>
    <m/>
    <m/>
    <x v="1"/>
    <s v="ORAENP110143936HI"/>
    <s v="Orazul Energy Per£ S.A."/>
    <s v="ORAZUL"/>
    <x v="56"/>
    <s v="C.H.Cañón del Pato"/>
    <x v="213"/>
    <s v="HI"/>
    <x v="1"/>
    <s v="Grupo 6"/>
    <x v="1"/>
    <s v="Instalado"/>
    <s v="Operativo"/>
    <s v="Generadora"/>
    <x v="0"/>
    <x v="0"/>
    <s v="COES"/>
    <x v="0"/>
    <s v="Privado"/>
    <s v="ANCASH"/>
    <s v="ANCASH"/>
    <s v="HUAYLAS"/>
    <s v="HUALLANCA"/>
    <n v="0"/>
    <s v="Agua"/>
    <n v="0"/>
    <n v="0"/>
    <n v="0"/>
    <x v="1"/>
    <m/>
    <n v="11348.643"/>
    <n v="11.348642999999999"/>
    <m/>
    <n v="3.42475"/>
    <n v="3.685083333333333"/>
    <n v="265.565"/>
    <n v="0"/>
    <n v="66"/>
    <s v="BASE DE DATOS"/>
  </r>
  <r>
    <s v="19"/>
    <x v="5"/>
    <s v="ORAENP"/>
    <s v="11014593"/>
    <s v="11014593"/>
    <s v="HI"/>
    <s v="1"/>
    <s v="S"/>
    <n v="30.010999999999999"/>
    <n v="31.593"/>
    <n v="3143.5830000000001"/>
    <n v="12404.968000000001"/>
    <n v="15548.550999999999"/>
    <n v="15.65"/>
    <n v="699.67"/>
    <n v="8.8699999999999992"/>
    <m/>
    <m/>
    <x v="1"/>
    <s v="ORAENP110145931HI"/>
    <s v="Orazul Energy Per£ S.A."/>
    <s v="ORAZUL"/>
    <x v="56"/>
    <s v="C.H.Carhuaquero"/>
    <x v="214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5548.550999999999"/>
    <n v="15.548551"/>
    <m/>
    <n v="2.5009166666666665"/>
    <n v="2.6327500000000001"/>
    <n v="265.565"/>
    <n v="1.8189894035458565E-12"/>
    <n v="66"/>
    <s v="BASE DE DATOS"/>
  </r>
  <r>
    <s v="19"/>
    <x v="5"/>
    <s v="ORAENP"/>
    <s v="11014593"/>
    <s v="11014593"/>
    <s v="HI"/>
    <s v="2"/>
    <s v="S"/>
    <n v="30.010999999999999"/>
    <n v="31.472000000000001"/>
    <n v="3343.904"/>
    <n v="14895.097"/>
    <n v="18239.001"/>
    <n v="30.32"/>
    <n v="684.18"/>
    <n v="8.6"/>
    <m/>
    <m/>
    <x v="1"/>
    <s v="ORAENP110145932HI"/>
    <s v="Orazul Energy Per£ S.A."/>
    <s v="ORAZUL"/>
    <x v="56"/>
    <s v="C.H.Carhuaquero"/>
    <x v="214"/>
    <s v="HI"/>
    <x v="1"/>
    <s v="Grupo 2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8239.001"/>
    <n v="18.239001000000002"/>
    <m/>
    <n v="2.5009166666666665"/>
    <n v="2.6226666666666669"/>
    <n v="265.565"/>
    <n v="0"/>
    <n v="66"/>
    <s v="BASE DE DATOS"/>
  </r>
  <r>
    <s v="19"/>
    <x v="5"/>
    <s v="ORAENP"/>
    <s v="11014593"/>
    <s v="11014593"/>
    <s v="HI"/>
    <s v="3"/>
    <s v="S"/>
    <n v="30.010999999999999"/>
    <n v="31.466999999999999"/>
    <n v="2777.473"/>
    <n v="10086.574000000001"/>
    <n v="12864.047"/>
    <n v="16.28"/>
    <n v="699.55"/>
    <n v="9.6300000000000008"/>
    <m/>
    <m/>
    <x v="1"/>
    <s v="ORAENP110145933HI"/>
    <s v="Orazul Energy Per£ S.A."/>
    <s v="ORAZUL"/>
    <x v="56"/>
    <s v="C.H.Carhuaquero"/>
    <x v="214"/>
    <s v="HI"/>
    <x v="1"/>
    <s v="Grupo 3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n v="0"/>
    <n v="0"/>
    <x v="1"/>
    <m/>
    <n v="12864.047"/>
    <n v="12.864047000000001"/>
    <m/>
    <n v="2.5009166666666665"/>
    <n v="2.6222499999999997"/>
    <n v="265.565"/>
    <n v="0"/>
    <n v="66"/>
    <s v="BASE DE DATOS"/>
  </r>
  <r>
    <s v="19"/>
    <x v="5"/>
    <s v="ORAENP"/>
    <s v="11014593"/>
    <s v="11014593"/>
    <s v="HI"/>
    <s v="4"/>
    <s v="S"/>
    <n v="9.6959999999999997"/>
    <n v="9.9830000000000005"/>
    <n v="1058.3869999999999"/>
    <n v="5037.46"/>
    <n v="6095.8469999999998"/>
    <n v="0"/>
    <n v="716.38"/>
    <n v="10.33"/>
    <m/>
    <m/>
    <x v="1"/>
    <s v="ORAENP110145934HI"/>
    <s v="Orazul Energy Per£ S.A."/>
    <s v="ORAZUL"/>
    <x v="56"/>
    <s v="C.H.Carhuaquero"/>
    <x v="215"/>
    <s v="HI"/>
    <x v="1"/>
    <s v="Grupo 4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6095.8469999999998"/>
    <n v="6.095847"/>
    <m/>
    <n v="0.80799999999999994"/>
    <n v="0.83191666666666675"/>
    <n v="265.565"/>
    <n v="0"/>
    <n v="66"/>
    <s v="BASE DE DATOS"/>
  </r>
  <r>
    <s v="19"/>
    <x v="5"/>
    <s v="ORAENP"/>
    <s v="18166008"/>
    <s v="18166008"/>
    <s v="HI"/>
    <s v="1"/>
    <s v="S"/>
    <n v="5.15"/>
    <n v="5.7110000000000003"/>
    <n v="635.46199999999999"/>
    <n v="2492.4949999999999"/>
    <n v="3127.9569999999999"/>
    <n v="0"/>
    <n v="714.7"/>
    <n v="8.7799999999999994"/>
    <m/>
    <m/>
    <x v="1"/>
    <s v="ORAENP181660081HI"/>
    <s v="Orazul Energy Per£ S.A."/>
    <s v="ORAZUL"/>
    <x v="56"/>
    <s v="C.H.Caña Brava"/>
    <x v="216"/>
    <s v="HI"/>
    <x v="1"/>
    <s v="Grupo 1"/>
    <x v="1"/>
    <s v="Instalado"/>
    <s v="Operativo"/>
    <s v="Generadora"/>
    <x v="0"/>
    <x v="0"/>
    <s v="COES"/>
    <x v="0"/>
    <s v="Privado"/>
    <s v="CAJAMARCA"/>
    <s v="CAJAMARCA"/>
    <s v="CHOTA"/>
    <s v="LLAMA"/>
    <n v="0"/>
    <s v="Agua"/>
    <n v="0"/>
    <s v="RER"/>
    <s v="PRIMERA"/>
    <x v="1"/>
    <m/>
    <n v="3127.9569999999999"/>
    <n v="3.1279569999999999"/>
    <m/>
    <n v="0.4291666666666667"/>
    <n v="0.47591666666666671"/>
    <n v="5.7110000000000003"/>
    <n v="0"/>
    <n v="66"/>
    <s v="BASE DE DATOS"/>
  </r>
  <r>
    <s v="19"/>
    <x v="9"/>
    <s v="HUAPOW"/>
    <s v="18340013"/>
    <s v="18340013"/>
    <s v="HI"/>
    <s v="UG1"/>
    <s v="S"/>
    <n v="9.6"/>
    <n v="9.23"/>
    <n v="1286.0239999999999"/>
    <n v="4848.4579999999996"/>
    <n v="6134.482"/>
    <n v="1.5"/>
    <n v="718.5"/>
    <n v="0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134.482"/>
    <n v="6.1344820000000002"/>
    <m/>
    <n v="0.79999999999999993"/>
    <n v="0.76916666666666667"/>
    <n v="19.3"/>
    <n v="0"/>
    <n v="60"/>
    <s v="BASE DE DATOS"/>
  </r>
  <r>
    <s v="19"/>
    <x v="9"/>
    <s v="HUAPOW"/>
    <s v="18340013"/>
    <s v="18340013"/>
    <s v="HI"/>
    <s v="UG2"/>
    <s v="S"/>
    <n v="9.6"/>
    <n v="9.1999999999999993"/>
    <n v="1281.0989999999999"/>
    <n v="4834.2809999999999"/>
    <n v="6115.38"/>
    <n v="0"/>
    <n v="720"/>
    <n v="0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115.38"/>
    <n v="6.11538"/>
    <m/>
    <n v="0.79999999999999993"/>
    <n v="0.76666666666666661"/>
    <n v="19.3"/>
    <n v="0"/>
    <n v="60"/>
    <s v="BASE DE DATOS"/>
  </r>
  <r>
    <s v="19"/>
    <x v="2"/>
    <s v="HUAPOW"/>
    <s v="18340013"/>
    <s v="18340013"/>
    <s v="HI"/>
    <s v="UG1"/>
    <s v="S"/>
    <n v="9.6"/>
    <n v="9.23"/>
    <n v="1294.4100000000001"/>
    <n v="4819.91"/>
    <n v="6114.32"/>
    <n v="70"/>
    <n v="640"/>
    <n v="10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114.32"/>
    <n v="6.1143199999999993"/>
    <m/>
    <n v="0.79999999999999993"/>
    <n v="0.76916666666666667"/>
    <n v="19.3"/>
    <n v="0"/>
    <n v="60"/>
    <s v="BASE DE DATOS"/>
  </r>
  <r>
    <s v="19"/>
    <x v="2"/>
    <s v="HUAPOW"/>
    <s v="18340013"/>
    <s v="18340013"/>
    <s v="HI"/>
    <s v="UG2"/>
    <s v="S"/>
    <n v="9.6"/>
    <n v="9.1999999999999993"/>
    <n v="1317.7719999999999"/>
    <n v="4856.0739999999996"/>
    <n v="6173.8459999999995"/>
    <n v="70"/>
    <n v="650"/>
    <n v="0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173.8459999999995"/>
    <n v="6.1738459999999993"/>
    <m/>
    <n v="0.79999999999999993"/>
    <n v="0.76666666666666661"/>
    <n v="19.3"/>
    <n v="0"/>
    <n v="60"/>
    <s v="BASE DE DATOS"/>
  </r>
  <r>
    <s v="19"/>
    <x v="5"/>
    <s v="HUAPOW"/>
    <s v="18340013"/>
    <s v="18340013"/>
    <s v="HI"/>
    <s v="UG1"/>
    <s v="S"/>
    <n v="9.6"/>
    <n v="9.23"/>
    <n v="1261.2380000000001"/>
    <n v="4796.2969999999996"/>
    <n v="6057.5349999999999"/>
    <n v="24"/>
    <n v="696"/>
    <n v="0"/>
    <m/>
    <m/>
    <x v="1"/>
    <s v="HUAPOW18340013UG1HI"/>
    <s v="Huaura Power Group S.A."/>
    <s v="HUAURA POWER"/>
    <x v="52"/>
    <s v="C.H. Yarucaya"/>
    <x v="208"/>
    <s v="HI"/>
    <x v="1"/>
    <s v="U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057.5349999999999"/>
    <n v="6.0575349999999997"/>
    <m/>
    <n v="0.79999999999999993"/>
    <n v="0.76916666666666667"/>
    <n v="19.3"/>
    <n v="0"/>
    <n v="60"/>
    <s v="BASE DE DATOS"/>
  </r>
  <r>
    <s v="19"/>
    <x v="5"/>
    <s v="HUAPOW"/>
    <s v="18340013"/>
    <s v="18340013"/>
    <s v="HI"/>
    <s v="UG2"/>
    <s v="S"/>
    <n v="9.6"/>
    <n v="9.1999999999999993"/>
    <n v="1271.2470000000001"/>
    <n v="4797.53"/>
    <n v="6068.777"/>
    <n v="24"/>
    <n v="696"/>
    <n v="0"/>
    <m/>
    <m/>
    <x v="1"/>
    <s v="HUAPOW18340013UG2HI"/>
    <s v="Huaura Power Group S.A."/>
    <s v="HUAURA POWER"/>
    <x v="52"/>
    <s v="C.H. Yarucaya"/>
    <x v="208"/>
    <s v="HI"/>
    <x v="1"/>
    <s v="UG2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TERCERA"/>
    <x v="1"/>
    <m/>
    <n v="6068.777"/>
    <n v="6.0687769999999999"/>
    <m/>
    <n v="0.79999999999999993"/>
    <n v="0.76666666666666661"/>
    <n v="19.3"/>
    <n v="0"/>
    <n v="60"/>
    <s v="BASE DE DATOS"/>
  </r>
  <r>
    <s v="19"/>
    <x v="2"/>
    <s v="CSTARO"/>
    <s v="31135704"/>
    <s v="31135704"/>
    <s v="HI"/>
    <s v="G-1"/>
    <s v="S"/>
    <n v="1.2"/>
    <n v="1.02"/>
    <n v="123.047"/>
    <n v="546.05999999999995"/>
    <n v="669.10699999999997"/>
    <n v="0"/>
    <n v="690.25"/>
    <n v="33.75"/>
    <m/>
    <m/>
    <x v="1"/>
    <s v="CSTARO31135704G-1HI"/>
    <s v="Centrales Santa Rosa S.A.C."/>
    <s v="CENT. SANTA ROSA"/>
    <x v="41"/>
    <s v="C. H. Sta. Rosa I"/>
    <x v="178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669.10699999999997"/>
    <n v="0.66910700000000001"/>
    <m/>
    <n v="9.9999999999999992E-2"/>
    <n v="8.5000000000000006E-2"/>
    <n v="1.1779999999999999"/>
    <n v="0"/>
    <n v="10"/>
    <s v="BASE DE DATOS"/>
  </r>
  <r>
    <s v="19"/>
    <x v="2"/>
    <s v="CSTARO"/>
    <s v="31116601"/>
    <s v="31116601"/>
    <s v="HI"/>
    <s v="G-1"/>
    <s v="S"/>
    <n v="1.7"/>
    <n v="1.496"/>
    <n v="200.506"/>
    <n v="875.31299999999999"/>
    <n v="1075.819"/>
    <n v="0"/>
    <n v="695.5"/>
    <n v="28.5"/>
    <m/>
    <m/>
    <x v="1"/>
    <s v="CSTARO31116601G-1HI"/>
    <s v="Centrales Santa Rosa S.A.C."/>
    <s v="CENT. SANTA ROSA"/>
    <x v="41"/>
    <s v="C. H. Sta. Rosa II"/>
    <x v="179"/>
    <s v="HI"/>
    <x v="1"/>
    <s v="G-1"/>
    <x v="1"/>
    <s v="Instalado"/>
    <s v="Operativo"/>
    <s v="Generadora"/>
    <x v="0"/>
    <x v="0"/>
    <s v="NO COES"/>
    <x v="0"/>
    <s v="Privado"/>
    <s v="LIMA"/>
    <s v="LIMA"/>
    <s v="HUAURA"/>
    <s v="SAYAN"/>
    <n v="0"/>
    <s v="Agua"/>
    <n v="0"/>
    <n v="0"/>
    <n v="0"/>
    <x v="1"/>
    <m/>
    <n v="1075.819"/>
    <n v="1.0758189999999999"/>
    <m/>
    <n v="0.14166666666666666"/>
    <n v="0.12466666666666666"/>
    <n v="1.7430000000000001"/>
    <n v="0"/>
    <n v="10"/>
    <s v="BASE DE DATOS"/>
  </r>
  <r>
    <s v="19"/>
    <x v="5"/>
    <s v="ANDPOW"/>
    <s v="18176609"/>
    <s v="18176609"/>
    <s v="HI"/>
    <s v="G01"/>
    <s v="S"/>
    <n v="10"/>
    <n v="9.8140000000000001"/>
    <n v="1011.2190000000001"/>
    <n v="2748.3110000000001"/>
    <n v="3759.53"/>
    <n v="0"/>
    <n v="479.5"/>
    <n v="240.5"/>
    <m/>
    <m/>
    <x v="1"/>
    <s v="ANDPOW18176609G01HI"/>
    <s v="Andean Power S.A.C."/>
    <s v="ANDEAN POWER"/>
    <x v="72"/>
    <s v="C.H. CARHUAC"/>
    <x v="276"/>
    <s v="HI"/>
    <x v="1"/>
    <s v="G-01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3759.53"/>
    <n v="3.7595300000000003"/>
    <m/>
    <n v="0.83333333333333337"/>
    <n v="0.83241666666666669"/>
    <n v="21.289000000000001"/>
    <n v="0"/>
    <n v="4"/>
    <s v="BASE DE DATOS"/>
  </r>
  <r>
    <s v="19"/>
    <x v="5"/>
    <s v="ANDPOW"/>
    <s v="18176609"/>
    <s v="18176609"/>
    <s v="HI"/>
    <s v="G02"/>
    <s v="S"/>
    <n v="10"/>
    <n v="9.8140000000000001"/>
    <n v="1046.268"/>
    <n v="3597.576"/>
    <n v="4643.8440000000001"/>
    <n v="0"/>
    <n v="588"/>
    <n v="132"/>
    <m/>
    <m/>
    <x v="1"/>
    <s v="ANDPOW18176609G02HI"/>
    <s v="Andean Power S.A.C."/>
    <s v="ANDEAN POWER"/>
    <x v="72"/>
    <s v="C.H. CARHUAC"/>
    <x v="276"/>
    <s v="HI"/>
    <x v="1"/>
    <s v="G-02"/>
    <x v="1"/>
    <s v="Instalado"/>
    <s v="Operativo"/>
    <s v="Generadora"/>
    <x v="0"/>
    <x v="0"/>
    <s v="COES"/>
    <x v="0"/>
    <s v="Privado"/>
    <s v="LIMA"/>
    <s v="LIMA"/>
    <s v="HUAROCHIRI"/>
    <s v="HUANZA"/>
    <n v="0"/>
    <s v="Agua"/>
    <n v="0"/>
    <s v="RER"/>
    <s v="TERCERA"/>
    <x v="1"/>
    <m/>
    <n v="4643.8440000000001"/>
    <n v="4.6438439999999996"/>
    <m/>
    <n v="0.83333333333333337"/>
    <n v="0.83241666666666669"/>
    <n v="21.289000000000001"/>
    <n v="0"/>
    <n v="4"/>
    <s v="BASE DE DATOS"/>
  </r>
  <r>
    <s v="19"/>
    <x v="0"/>
    <s v="ENEGEN"/>
    <s v="11002793"/>
    <s v="11002793"/>
    <s v="HI"/>
    <s v="GR-1"/>
    <s v="S"/>
    <n v="64.599999999999994"/>
    <n v="65.367000000000004"/>
    <n v="7130.8459999999995"/>
    <n v="19435.23"/>
    <n v="26566.076000000001"/>
    <n v="8.35"/>
    <n v="580"/>
    <n v="6.15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6566.076000000001"/>
    <n v="26.566076000000002"/>
    <m/>
    <n v="5.3833333333333329"/>
    <n v="5.4472500000000004"/>
    <n v="279.04300000000001"/>
    <n v="0"/>
    <n v="44"/>
    <s v="BASE DE DATOS"/>
  </r>
  <r>
    <s v="19"/>
    <x v="0"/>
    <s v="ENEGEN"/>
    <s v="11002793"/>
    <s v="11002793"/>
    <s v="HI"/>
    <s v="GR-2"/>
    <s v="S"/>
    <n v="64.599999999999994"/>
    <n v="65.290999999999997"/>
    <n v="5163.5330000000004"/>
    <n v="12295.105"/>
    <n v="17458.638999999999"/>
    <n v="7.62"/>
    <n v="356.33"/>
    <n v="0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17458.638999999999"/>
    <n v="17.458638999999998"/>
    <m/>
    <n v="5.3833333333333329"/>
    <n v="5.4409166666666664"/>
    <n v="279.04300000000001"/>
    <n v="-1.0000000002037268E-3"/>
    <n v="44"/>
    <s v="BASE DE DATOS"/>
  </r>
  <r>
    <s v="19"/>
    <x v="0"/>
    <s v="ENEGEN"/>
    <s v="11002793"/>
    <s v="11002793"/>
    <s v="HI"/>
    <s v="GR-3"/>
    <s v="S"/>
    <n v="64.599999999999994"/>
    <n v="68.429000000000002"/>
    <n v="7055.8689999999997"/>
    <n v="19953.616000000002"/>
    <n v="27009.486000000001"/>
    <n v="8.93"/>
    <n v="569.88"/>
    <n v="61.2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27009.486000000001"/>
    <n v="27.009486000000003"/>
    <m/>
    <n v="5.3833333333333329"/>
    <n v="5.7024166666666671"/>
    <n v="279.04300000000001"/>
    <n v="-1.0000000002037268E-3"/>
    <n v="44"/>
    <s v="BASE DE DATOS"/>
  </r>
  <r>
    <s v="19"/>
    <x v="0"/>
    <s v="ENEGEN"/>
    <s v="11002793"/>
    <s v="11002793"/>
    <s v="HI"/>
    <s v="GR-4"/>
    <s v="S"/>
    <n v="64.599999999999994"/>
    <n v="68.741"/>
    <n v="7841.6109999999999"/>
    <n v="25759.912"/>
    <n v="33601.523000000001"/>
    <n v="10.050000000000001"/>
    <n v="733.23"/>
    <n v="0.71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3601.523000000001"/>
    <n v="33.601523"/>
    <m/>
    <n v="5.3833333333333329"/>
    <n v="5.7284166666666669"/>
    <n v="279.04300000000001"/>
    <n v="0"/>
    <n v="44"/>
    <s v="BASE DE DATOS"/>
  </r>
  <r>
    <s v="19"/>
    <x v="0"/>
    <s v="ENEGEN"/>
    <s v="11002393"/>
    <s v="11002393"/>
    <s v="HI"/>
    <s v="GR-1"/>
    <s v="S"/>
    <n v="60"/>
    <n v="68.555999999999997"/>
    <n v="8519.3510000000006"/>
    <n v="31147.973000000002"/>
    <n v="39667.324000000001"/>
    <n v="0"/>
    <n v="730.82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9667.324000000001"/>
    <n v="39.667324000000001"/>
    <m/>
    <n v="5"/>
    <n v="5.7130000000000001"/>
    <n v="137.262"/>
    <n v="0"/>
    <n v="44"/>
    <s v="BASE DE DATOS"/>
  </r>
  <r>
    <s v="19"/>
    <x v="0"/>
    <s v="ENEGEN"/>
    <s v="11002393"/>
    <s v="11002393"/>
    <s v="HI"/>
    <s v="GR-2"/>
    <s v="S"/>
    <n v="60"/>
    <n v="68.465999999999994"/>
    <n v="8611.8580000000002"/>
    <n v="31270.695"/>
    <n v="39882.553999999996"/>
    <n v="0"/>
    <n v="726.65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39882.553999999996"/>
    <n v="39.882553999999999"/>
    <m/>
    <n v="5"/>
    <n v="5.7054999999999998"/>
    <n v="137.262"/>
    <n v="-9.9999999656574801E-4"/>
    <n v="44"/>
    <s v="BASE DE DATOS"/>
  </r>
  <r>
    <s v="19"/>
    <x v="0"/>
    <s v="ENEGEN"/>
    <s v="11002693"/>
    <s v="11002693"/>
    <s v="HI"/>
    <s v="GR-1"/>
    <s v="S"/>
    <n v="15.888999999999999"/>
    <n v="16.524000000000001"/>
    <n v="0"/>
    <n v="0"/>
    <n v="0"/>
    <n v="0"/>
    <n v="0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0"/>
    <n v="0"/>
    <m/>
    <n v="1.3240833333333333"/>
    <n v="1.377"/>
    <n v="84.033000000000001"/>
    <n v="0"/>
    <n v="44"/>
    <s v="BASE DE DATOS"/>
  </r>
  <r>
    <s v="19"/>
    <x v="0"/>
    <s v="ENEGEN"/>
    <s v="11002693"/>
    <s v="11002693"/>
    <s v="HI"/>
    <s v="GR-2"/>
    <s v="S"/>
    <n v="15.888999999999999"/>
    <n v="16.405999999999999"/>
    <n v="0"/>
    <n v="0"/>
    <n v="0"/>
    <n v="0"/>
    <n v="0"/>
    <n v="0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0"/>
    <n v="0"/>
    <m/>
    <n v="1.3240833333333333"/>
    <n v="1.3671666666666666"/>
    <n v="84.033000000000001"/>
    <n v="0"/>
    <n v="44"/>
    <s v="BASE DE DATOS"/>
  </r>
  <r>
    <s v="19"/>
    <x v="0"/>
    <s v="ENEGEN"/>
    <s v="11002693"/>
    <s v="11002693"/>
    <s v="HI"/>
    <s v="GR-3"/>
    <s v="S"/>
    <n v="15.888999999999999"/>
    <n v="16.407"/>
    <n v="0"/>
    <n v="0"/>
    <n v="0"/>
    <n v="0"/>
    <n v="0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0"/>
    <n v="0"/>
    <m/>
    <n v="1.3240833333333333"/>
    <n v="1.3672500000000001"/>
    <n v="84.033000000000001"/>
    <n v="0"/>
    <n v="44"/>
    <s v="BASE DE DATOS"/>
  </r>
  <r>
    <s v="19"/>
    <x v="0"/>
    <s v="ENEGEN"/>
    <s v="11002693"/>
    <s v="11002693"/>
    <s v="HI"/>
    <s v="GR-4"/>
    <s v="S"/>
    <n v="34.97"/>
    <n v="34.828000000000003"/>
    <n v="0"/>
    <n v="0"/>
    <n v="0"/>
    <n v="0"/>
    <n v="0"/>
    <n v="0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0"/>
    <n v="0"/>
    <m/>
    <n v="2.9141666666666666"/>
    <n v="2.9023333333333334"/>
    <n v="84.033000000000001"/>
    <n v="0"/>
    <n v="44"/>
    <s v="BASE DE DATOS"/>
  </r>
  <r>
    <s v="19"/>
    <x v="0"/>
    <s v="ENEGEN"/>
    <s v="11002593"/>
    <s v="11002593"/>
    <s v="HI"/>
    <s v="GR-1"/>
    <s v="S"/>
    <n v="25.417000000000002"/>
    <n v="23.824000000000002"/>
    <n v="2693.9839999999999"/>
    <n v="9383.32"/>
    <n v="12077.304"/>
    <n v="0"/>
    <n v="722.65"/>
    <n v="7.97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2077.304"/>
    <n v="12.077304"/>
    <m/>
    <n v="2.1180833333333333"/>
    <n v="1.9853333333333334"/>
    <n v="70.826999999999998"/>
    <n v="0"/>
    <n v="44"/>
    <s v="BASE DE DATOS"/>
  </r>
  <r>
    <s v="19"/>
    <x v="0"/>
    <s v="ENEGEN"/>
    <s v="11002593"/>
    <s v="11002593"/>
    <s v="HI"/>
    <s v="GR-2"/>
    <s v="S"/>
    <n v="25.417000000000002"/>
    <n v="22.574999999999999"/>
    <n v="2684.471"/>
    <n v="9470.8559999999998"/>
    <n v="12155.326999999999"/>
    <n v="0"/>
    <n v="732.15"/>
    <n v="0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2155.326999999999"/>
    <n v="12.155327"/>
    <m/>
    <n v="2.1180833333333333"/>
    <n v="1.8812499999999999"/>
    <n v="70.826999999999998"/>
    <n v="0"/>
    <n v="44"/>
    <s v="BASE DE DATOS"/>
  </r>
  <r>
    <s v="19"/>
    <x v="0"/>
    <s v="ENEGEN"/>
    <s v="11002593"/>
    <s v="11002593"/>
    <s v="HI"/>
    <s v="GR-3"/>
    <s v="S"/>
    <n v="24.58"/>
    <n v="22.748999999999999"/>
    <n v="2662.5419999999999"/>
    <n v="9475.9030000000002"/>
    <n v="12138.444"/>
    <n v="0"/>
    <n v="732.45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2138.444"/>
    <n v="12.138444"/>
    <m/>
    <n v="2.0483333333333333"/>
    <n v="1.8957499999999998"/>
    <n v="70.826999999999998"/>
    <n v="1.0000000002037268E-3"/>
    <n v="44"/>
    <s v="BASE DE DATOS"/>
  </r>
  <r>
    <s v="19"/>
    <x v="0"/>
    <s v="ENEGEN"/>
    <s v="11002493"/>
    <s v="11002493"/>
    <s v="HI"/>
    <s v="GR-1"/>
    <s v="S"/>
    <n v="15.7"/>
    <n v="15.615"/>
    <n v="2130.8690000000001"/>
    <n v="6895.674"/>
    <n v="9026.5429999999997"/>
    <n v="0"/>
    <n v="618.57000000000005"/>
    <n v="24.03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9026.5429999999997"/>
    <n v="9.0265430000000002"/>
    <m/>
    <n v="1.3083333333333333"/>
    <n v="1.30125"/>
    <n v="33.146000000000001"/>
    <n v="0"/>
    <n v="44"/>
    <s v="BASE DE DATOS"/>
  </r>
  <r>
    <s v="19"/>
    <x v="0"/>
    <s v="ENEGEN"/>
    <s v="11002493"/>
    <s v="11002493"/>
    <s v="HI"/>
    <s v="GR-2"/>
    <s v="S"/>
    <n v="15.7"/>
    <n v="15.234999999999999"/>
    <n v="2071.7260000000001"/>
    <n v="6731.5640000000003"/>
    <n v="8803.2900000000009"/>
    <n v="0"/>
    <n v="615.63"/>
    <n v="23.78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8803.2900000000009"/>
    <n v="8.8032900000000005"/>
    <m/>
    <n v="1.3083333333333333"/>
    <n v="1.2695833333333333"/>
    <n v="33.146000000000001"/>
    <n v="0"/>
    <n v="44"/>
    <s v="BASE DE DATOS"/>
  </r>
  <r>
    <s v="19"/>
    <x v="0"/>
    <s v="ENEGEN"/>
    <s v="11375016"/>
    <s v="11375016"/>
    <s v="HI"/>
    <s v="GR-1"/>
    <s v="S"/>
    <n v="0.35"/>
    <n v="0.35"/>
    <n v="7"/>
    <n v="28.1"/>
    <n v="35.1"/>
    <n v="0"/>
    <n v="0"/>
    <n v="0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35.1"/>
    <n v="3.5099999999999999E-2"/>
    <m/>
    <n v="2.9166666666666664E-2"/>
    <n v="2.9166666666666664E-2"/>
    <n v="0.70499999999999996"/>
    <n v="0"/>
    <n v="44"/>
    <s v="BASE DE DATOS"/>
  </r>
  <r>
    <s v="19"/>
    <x v="0"/>
    <s v="ENEGEN"/>
    <s v="11375016"/>
    <s v="11375016"/>
    <s v="HI"/>
    <s v="GR-2"/>
    <s v="S"/>
    <n v="0.35"/>
    <n v="0.35"/>
    <n v="7"/>
    <n v="28.1"/>
    <n v="35.1"/>
    <n v="0"/>
    <n v="0"/>
    <n v="0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35.1"/>
    <n v="3.5099999999999999E-2"/>
    <m/>
    <n v="2.9166666666666664E-2"/>
    <n v="2.9166666666666664E-2"/>
    <n v="0.70499999999999996"/>
    <n v="0"/>
    <n v="44"/>
    <s v="BASE DE DATOS"/>
  </r>
  <r>
    <s v="19"/>
    <x v="1"/>
    <s v="ENEGEN"/>
    <s v="11002793"/>
    <s v="11002793"/>
    <s v="HI"/>
    <s v="GR-1"/>
    <s v="S"/>
    <n v="64.599999999999994"/>
    <n v="65.367000000000004"/>
    <n v="6856.7979999999998"/>
    <n v="23478.525000000001"/>
    <n v="30335.323"/>
    <n v="6.73"/>
    <n v="650.73"/>
    <n v="0"/>
    <m/>
    <m/>
    <x v="1"/>
    <s v="ENEGEN11002793GR-1HI"/>
    <s v="ENEL Generación Perú S.A.A."/>
    <s v="ENEL PERU"/>
    <x v="13"/>
    <s v="C. H. Huinco"/>
    <x v="196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0335.323"/>
    <n v="30.335322999999999"/>
    <m/>
    <n v="5.3833333333333329"/>
    <n v="5.4472500000000004"/>
    <n v="279.04300000000001"/>
    <n v="0"/>
    <n v="44"/>
    <s v="BASE DE DATOS"/>
  </r>
  <r>
    <s v="19"/>
    <x v="1"/>
    <s v="ENEGEN"/>
    <s v="11002793"/>
    <s v="11002793"/>
    <s v="HI"/>
    <s v="GR-2"/>
    <s v="S"/>
    <n v="64.599999999999994"/>
    <n v="65.290999999999997"/>
    <n v="7144.3509999999997"/>
    <n v="24103.351999999999"/>
    <n v="31247.703000000001"/>
    <n v="9.33"/>
    <n v="661"/>
    <n v="0"/>
    <m/>
    <m/>
    <x v="1"/>
    <s v="ENEGEN11002793GR-2HI"/>
    <s v="ENEL Generación Perú S.A.A."/>
    <s v="ENEL PERU"/>
    <x v="13"/>
    <s v="C. H. Huinco"/>
    <x v="196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1247.703000000001"/>
    <n v="31.247703000000001"/>
    <m/>
    <n v="5.3833333333333329"/>
    <n v="5.4409166666666664"/>
    <n v="279.04300000000001"/>
    <n v="-3.637978807091713E-12"/>
    <n v="44"/>
    <s v="BASE DE DATOS"/>
  </r>
  <r>
    <s v="19"/>
    <x v="1"/>
    <s v="ENEGEN"/>
    <s v="11002793"/>
    <s v="11002793"/>
    <s v="HI"/>
    <s v="GR-3"/>
    <s v="S"/>
    <n v="64.599999999999994"/>
    <n v="68.429000000000002"/>
    <n v="7956.9430000000002"/>
    <n v="24639.216"/>
    <n v="32596.159"/>
    <n v="9.83"/>
    <n v="565.28"/>
    <n v="0"/>
    <m/>
    <m/>
    <x v="1"/>
    <s v="ENEGEN11002793GR-3HI"/>
    <s v="ENEL Generación Perú S.A.A."/>
    <s v="ENEL PERU"/>
    <x v="13"/>
    <s v="C. H. Huinco"/>
    <x v="196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2596.159"/>
    <n v="32.596159"/>
    <m/>
    <n v="5.3833333333333329"/>
    <n v="5.7024166666666671"/>
    <n v="279.04300000000001"/>
    <n v="0"/>
    <n v="44"/>
    <s v="BASE DE DATOS"/>
  </r>
  <r>
    <s v="19"/>
    <x v="1"/>
    <s v="ENEGEN"/>
    <s v="11002793"/>
    <s v="11002793"/>
    <s v="HI"/>
    <s v="GR-4"/>
    <s v="S"/>
    <n v="64.599999999999994"/>
    <n v="68.741"/>
    <n v="7139.2560000000003"/>
    <n v="25606.635999999999"/>
    <n v="32745.892"/>
    <n v="0"/>
    <n v="672"/>
    <n v="0"/>
    <m/>
    <m/>
    <x v="1"/>
    <s v="ENEGEN11002793GR-4HI"/>
    <s v="ENEL Generación Perú S.A.A."/>
    <s v="ENEL PERU"/>
    <x v="13"/>
    <s v="C. H. Huinco"/>
    <x v="196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SAN PEDRO DE CASTA"/>
    <n v="0"/>
    <s v="Agua"/>
    <n v="0"/>
    <n v="0"/>
    <n v="0"/>
    <x v="1"/>
    <m/>
    <n v="32745.892"/>
    <n v="32.745891999999998"/>
    <m/>
    <n v="5.3833333333333329"/>
    <n v="5.7284166666666669"/>
    <n v="279.04300000000001"/>
    <n v="0"/>
    <n v="44"/>
    <s v="BASE DE DATOS"/>
  </r>
  <r>
    <s v="19"/>
    <x v="1"/>
    <s v="ENEGEN"/>
    <s v="11002393"/>
    <s v="11002393"/>
    <s v="HI"/>
    <s v="GR-1"/>
    <s v="S"/>
    <n v="60"/>
    <n v="68.555999999999997"/>
    <n v="9191.1569999999992"/>
    <n v="34796.542999999998"/>
    <n v="43987.7"/>
    <n v="0"/>
    <n v="672"/>
    <n v="0"/>
    <m/>
    <m/>
    <x v="1"/>
    <s v="ENEGEN11002393GR-1HI"/>
    <s v="ENEL Generación Perú S.A.A."/>
    <s v="ENEL PERU"/>
    <x v="13"/>
    <s v="C. H. Matucana"/>
    <x v="197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3987.7"/>
    <n v="43.987699999999997"/>
    <m/>
    <n v="5"/>
    <n v="5.7130000000000001"/>
    <n v="137.262"/>
    <n v="0"/>
    <n v="44"/>
    <s v="BASE DE DATOS"/>
  </r>
  <r>
    <s v="19"/>
    <x v="1"/>
    <s v="ENEGEN"/>
    <s v="11002393"/>
    <s v="11002393"/>
    <s v="HI"/>
    <s v="GR-2"/>
    <s v="S"/>
    <n v="60"/>
    <n v="68.465999999999994"/>
    <n v="9257.1010000000006"/>
    <n v="35056.114999999998"/>
    <n v="44313.216"/>
    <n v="0"/>
    <n v="672"/>
    <n v="0"/>
    <m/>
    <m/>
    <x v="1"/>
    <s v="ENEGEN11002393GR-2HI"/>
    <s v="ENEL Generación Perú S.A.A."/>
    <s v="ENEL PERU"/>
    <x v="13"/>
    <s v="C. H. Matucana"/>
    <x v="197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SURCO"/>
    <n v="0"/>
    <s v="Agua"/>
    <n v="0"/>
    <n v="0"/>
    <n v="0"/>
    <x v="1"/>
    <m/>
    <n v="44313.216"/>
    <n v="44.313215999999997"/>
    <m/>
    <n v="5"/>
    <n v="5.7054999999999998"/>
    <n v="137.262"/>
    <n v="0"/>
    <n v="44"/>
    <s v="BASE DE DATOS"/>
  </r>
  <r>
    <s v="19"/>
    <x v="1"/>
    <s v="ENEGEN"/>
    <s v="11002693"/>
    <s v="11002693"/>
    <s v="HI"/>
    <s v="GR-1"/>
    <s v="S"/>
    <n v="15.888999999999999"/>
    <n v="16.524000000000001"/>
    <n v="9.7000000000000003E-2"/>
    <n v="0.10199999999999999"/>
    <n v="0.19900000000000001"/>
    <n v="0"/>
    <n v="0"/>
    <n v="0"/>
    <m/>
    <m/>
    <x v="1"/>
    <s v="ENEGEN11002693GR-1HI"/>
    <s v="ENEL Generación Perú S.A.A."/>
    <s v="ENEL PERU"/>
    <x v="13"/>
    <s v="C. H. Callahuanca"/>
    <x v="198"/>
    <s v="HI"/>
    <x v="1"/>
    <s v="GR-1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0.19900000000000001"/>
    <n v="1.9900000000000001E-4"/>
    <m/>
    <n v="1.3240833333333333"/>
    <n v="1.377"/>
    <n v="84.033000000000001"/>
    <n v="0"/>
    <n v="44"/>
    <s v="BASE DE DATOS"/>
  </r>
  <r>
    <s v="19"/>
    <x v="1"/>
    <s v="ENEGEN"/>
    <s v="11002693"/>
    <s v="11002693"/>
    <s v="HI"/>
    <s v="GR-2"/>
    <s v="S"/>
    <n v="15.888999999999999"/>
    <n v="16.405999999999999"/>
    <n v="0"/>
    <n v="0"/>
    <n v="0"/>
    <n v="0"/>
    <n v="0"/>
    <n v="0"/>
    <m/>
    <m/>
    <x v="1"/>
    <s v="ENEGEN11002693GR-2HI"/>
    <s v="ENEL Generación Perú S.A.A."/>
    <s v="ENEL PERU"/>
    <x v="13"/>
    <s v="C. H. Callahuanca"/>
    <x v="198"/>
    <s v="HI"/>
    <x v="1"/>
    <s v="GR-2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0"/>
    <n v="0"/>
    <m/>
    <n v="1.3240833333333333"/>
    <n v="1.3671666666666666"/>
    <n v="84.033000000000001"/>
    <n v="0"/>
    <n v="44"/>
    <s v="BASE DE DATOS"/>
  </r>
  <r>
    <s v="19"/>
    <x v="1"/>
    <s v="ENEGEN"/>
    <s v="11002693"/>
    <s v="11002693"/>
    <s v="HI"/>
    <s v="GR-3"/>
    <s v="S"/>
    <n v="15.888999999999999"/>
    <n v="16.407"/>
    <n v="498.18"/>
    <n v="1678.905"/>
    <n v="2177.085"/>
    <n v="0"/>
    <n v="0"/>
    <n v="0"/>
    <m/>
    <m/>
    <x v="1"/>
    <s v="ENEGEN11002693GR-3HI"/>
    <s v="ENEL Generación Perú S.A.A."/>
    <s v="ENEL PERU"/>
    <x v="13"/>
    <s v="C. H. Callahuanca"/>
    <x v="198"/>
    <s v="HI"/>
    <x v="1"/>
    <s v="GR-3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2177.085"/>
    <n v="2.1770849999999999"/>
    <m/>
    <n v="1.3240833333333333"/>
    <n v="1.3672500000000001"/>
    <n v="84.033000000000001"/>
    <n v="0"/>
    <n v="44"/>
    <s v="BASE DE DATOS"/>
  </r>
  <r>
    <s v="19"/>
    <x v="1"/>
    <s v="ENEGEN"/>
    <s v="11002693"/>
    <s v="11002693"/>
    <s v="HI"/>
    <s v="GR-4"/>
    <s v="S"/>
    <n v="34.97"/>
    <n v="34.828000000000003"/>
    <n v="12.662000000000001"/>
    <n v="558.49900000000002"/>
    <n v="571.16099999999994"/>
    <n v="0"/>
    <n v="0"/>
    <n v="0"/>
    <m/>
    <m/>
    <x v="1"/>
    <s v="ENEGEN11002693GR-4HI"/>
    <s v="ENEL Generación Perú S.A.A."/>
    <s v="ENEL PERU"/>
    <x v="13"/>
    <s v="C. H. Callahuanca"/>
    <x v="198"/>
    <s v="HI"/>
    <x v="1"/>
    <s v="GR-4"/>
    <x v="1"/>
    <s v="Instalado"/>
    <s v="Operativo"/>
    <s v="Generadora"/>
    <x v="0"/>
    <x v="0"/>
    <s v="COES"/>
    <x v="0"/>
    <s v="Privado"/>
    <s v="LIMA"/>
    <s v="LIMA"/>
    <s v="HUAROCHIRI"/>
    <s v="CALLAHUANCA"/>
    <n v="0"/>
    <s v="Agua"/>
    <n v="0"/>
    <n v="0"/>
    <n v="0"/>
    <x v="1"/>
    <m/>
    <n v="571.16099999999994"/>
    <n v="0.57116099999999992"/>
    <m/>
    <n v="2.9141666666666666"/>
    <n v="2.9023333333333334"/>
    <n v="84.033000000000001"/>
    <n v="1.1368683772161603E-13"/>
    <n v="44"/>
    <s v="BASE DE DATOS"/>
  </r>
  <r>
    <s v="19"/>
    <x v="1"/>
    <s v="ENEGEN"/>
    <s v="11002593"/>
    <s v="11002593"/>
    <s v="HI"/>
    <s v="GR-1"/>
    <s v="S"/>
    <n v="25.417000000000002"/>
    <n v="23.824000000000002"/>
    <n v="2825.7820000000002"/>
    <n v="10903.527"/>
    <n v="13729.308999999999"/>
    <n v="0"/>
    <n v="636.47"/>
    <n v="0"/>
    <m/>
    <m/>
    <x v="1"/>
    <s v="ENEGEN11002593GR-1HI"/>
    <s v="ENEL Generación Perú S.A.A."/>
    <s v="ENEL PERU"/>
    <x v="13"/>
    <s v="C. H. Moyopampa"/>
    <x v="199"/>
    <s v="HI"/>
    <x v="1"/>
    <s v="GR-1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3729.308999999999"/>
    <n v="13.729308999999999"/>
    <m/>
    <n v="2.1180833333333333"/>
    <n v="1.9853333333333334"/>
    <n v="70.826999999999998"/>
    <n v="1.8189894035458565E-12"/>
    <n v="44"/>
    <s v="BASE DE DATOS"/>
  </r>
  <r>
    <s v="19"/>
    <x v="1"/>
    <s v="ENEGEN"/>
    <s v="11002593"/>
    <s v="11002593"/>
    <s v="HI"/>
    <s v="GR-2"/>
    <s v="S"/>
    <n v="25.417000000000002"/>
    <n v="22.574999999999999"/>
    <n v="2690.8960000000002"/>
    <n v="10502.282999999999"/>
    <n v="13193.179"/>
    <n v="0"/>
    <n v="633.66999999999996"/>
    <n v="0.86"/>
    <m/>
    <m/>
    <x v="1"/>
    <s v="ENEGEN11002593GR-2HI"/>
    <s v="ENEL Generación Perú S.A.A."/>
    <s v="ENEL PERU"/>
    <x v="13"/>
    <s v="C. H. Moyopampa"/>
    <x v="199"/>
    <s v="HI"/>
    <x v="1"/>
    <s v="GR-2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3193.179"/>
    <n v="13.193179000000001"/>
    <m/>
    <n v="2.1180833333333333"/>
    <n v="1.8812499999999999"/>
    <n v="70.826999999999998"/>
    <n v="0"/>
    <n v="44"/>
    <s v="BASE DE DATOS"/>
  </r>
  <r>
    <s v="19"/>
    <x v="1"/>
    <s v="ENEGEN"/>
    <s v="11002593"/>
    <s v="11002593"/>
    <s v="HI"/>
    <s v="GR-3"/>
    <s v="S"/>
    <n v="24.58"/>
    <n v="22.748999999999999"/>
    <n v="2724.3090000000002"/>
    <n v="10697.665000000001"/>
    <n v="13421.974"/>
    <n v="0"/>
    <n v="635.88"/>
    <n v="0"/>
    <m/>
    <m/>
    <x v="1"/>
    <s v="ENEGEN11002593GR-3HI"/>
    <s v="ENEL Generación Perú S.A.A."/>
    <s v="ENEL PERU"/>
    <x v="13"/>
    <s v="C. H. Moyopampa"/>
    <x v="199"/>
    <s v="HI"/>
    <x v="1"/>
    <s v="GR-3"/>
    <x v="1"/>
    <s v="Instalado"/>
    <s v="Operativo"/>
    <s v="Generadora"/>
    <x v="0"/>
    <x v="0"/>
    <s v="COES"/>
    <x v="0"/>
    <s v="Privado"/>
    <s v="LIMA"/>
    <s v="LIMA"/>
    <s v="LIMA "/>
    <s v="LURIGANCHO"/>
    <n v="0"/>
    <s v="Agua"/>
    <n v="0"/>
    <n v="0"/>
    <n v="0"/>
    <x v="1"/>
    <m/>
    <n v="13421.974"/>
    <n v="13.421974000000001"/>
    <m/>
    <n v="2.0483333333333333"/>
    <n v="1.8957499999999998"/>
    <n v="70.826999999999998"/>
    <n v="1.8189894035458565E-12"/>
    <n v="44"/>
    <s v="BASE DE DATOS"/>
  </r>
  <r>
    <s v="19"/>
    <x v="1"/>
    <s v="ENEGEN"/>
    <s v="11002493"/>
    <s v="11002493"/>
    <s v="HI"/>
    <s v="GR-1"/>
    <s v="S"/>
    <n v="15.7"/>
    <n v="15.615"/>
    <n v="1811.1579999999999"/>
    <n v="6320.5029999999997"/>
    <n v="8131.6610000000001"/>
    <n v="0"/>
    <n v="539.04999999999995"/>
    <n v="0"/>
    <m/>
    <m/>
    <x v="1"/>
    <s v="ENEGEN11002493GR-1HI"/>
    <s v="ENEL Generación Perú S.A.A."/>
    <s v="ENEL PERU"/>
    <x v="13"/>
    <s v="C. H. Huampaní"/>
    <x v="200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8131.6610000000001"/>
    <n v="8.1316609999999994"/>
    <m/>
    <n v="1.3083333333333333"/>
    <n v="1.30125"/>
    <n v="33.146000000000001"/>
    <n v="0"/>
    <n v="44"/>
    <s v="BASE DE DATOS"/>
  </r>
  <r>
    <s v="19"/>
    <x v="1"/>
    <s v="ENEGEN"/>
    <s v="11002493"/>
    <s v="11002493"/>
    <s v="HI"/>
    <s v="GR-2"/>
    <s v="S"/>
    <n v="15.7"/>
    <n v="15.234999999999999"/>
    <n v="1758.7919999999999"/>
    <n v="6036.5780000000004"/>
    <n v="7795.37"/>
    <n v="0"/>
    <n v="530.1"/>
    <n v="7.55"/>
    <m/>
    <m/>
    <x v="1"/>
    <s v="ENEGEN11002493GR-2HI"/>
    <s v="ENEL Generación Perú S.A.A."/>
    <s v="ENEL PERU"/>
    <x v="13"/>
    <s v="C. H. Huampaní"/>
    <x v="200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LURIGANCHO"/>
    <n v="0"/>
    <s v="Agua"/>
    <n v="0"/>
    <n v="0"/>
    <n v="0"/>
    <x v="1"/>
    <m/>
    <n v="7795.37"/>
    <n v="7.7953700000000001"/>
    <m/>
    <n v="1.3083333333333333"/>
    <n v="1.2695833333333333"/>
    <n v="33.146000000000001"/>
    <n v="9.0949470177292824E-13"/>
    <n v="44"/>
    <s v="BASE DE DATOS"/>
  </r>
  <r>
    <s v="19"/>
    <x v="1"/>
    <s v="ENEGEN"/>
    <s v="11375016"/>
    <s v="11375016"/>
    <s v="HI"/>
    <s v="GR-1"/>
    <s v="S"/>
    <n v="0.35"/>
    <n v="0.35"/>
    <n v="21.9"/>
    <n v="87.6"/>
    <n v="109.5"/>
    <n v="0"/>
    <n v="0"/>
    <n v="0"/>
    <m/>
    <m/>
    <x v="1"/>
    <s v="ENEGEN11375016GR-1HI"/>
    <s v="ENEL Generación Perú S.A.A."/>
    <s v="ENEL PERU"/>
    <x v="13"/>
    <s v="C.H. HER1"/>
    <x v="201"/>
    <s v="HI"/>
    <x v="1"/>
    <s v="GR-1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09.5"/>
    <n v="0.1095"/>
    <m/>
    <n v="2.9166666666666664E-2"/>
    <n v="2.9166666666666664E-2"/>
    <n v="0.70499999999999996"/>
    <n v="0"/>
    <n v="44"/>
    <s v="BASE DE DATOS"/>
  </r>
  <r>
    <s v="19"/>
    <x v="1"/>
    <s v="ENEGEN"/>
    <s v="11375016"/>
    <s v="11375016"/>
    <s v="HI"/>
    <s v="GR-2"/>
    <s v="S"/>
    <n v="0.35"/>
    <n v="0.35"/>
    <n v="21.9"/>
    <n v="87.6"/>
    <n v="109.5"/>
    <n v="0"/>
    <n v="0"/>
    <n v="0"/>
    <m/>
    <m/>
    <x v="1"/>
    <s v="ENEGEN11375016GR-2HI"/>
    <s v="ENEL Generación Perú S.A.A."/>
    <s v="ENEL PERU"/>
    <x v="13"/>
    <s v="C.H. HER1"/>
    <x v="201"/>
    <s v="HI"/>
    <x v="1"/>
    <s v="GR-2"/>
    <x v="1"/>
    <s v="Instalado"/>
    <s v="Operativo"/>
    <s v="Generadora"/>
    <x v="0"/>
    <x v="0"/>
    <s v="COES"/>
    <x v="0"/>
    <s v="Privado"/>
    <s v="LIMA"/>
    <s v="LIMA"/>
    <s v="LIMA"/>
    <s v="SAN JUAN DE LURIGANCHO"/>
    <n v="0"/>
    <s v="Agua"/>
    <n v="0"/>
    <s v="RER"/>
    <s v="CUARTA"/>
    <x v="1"/>
    <m/>
    <n v="109.5"/>
    <n v="0.1095"/>
    <m/>
    <n v="2.9166666666666664E-2"/>
    <n v="2.9166666666666664E-2"/>
    <n v="0.70499999999999996"/>
    <n v="0"/>
    <n v="44"/>
    <s v="BASE DE DATOS"/>
  </r>
  <r>
    <s v="19"/>
    <x v="0"/>
    <s v="INLAND"/>
    <s v="11275711"/>
    <s v="11275711"/>
    <s v="HI"/>
    <s v="01"/>
    <s v="S"/>
    <n v="50"/>
    <n v="45.326000000000001"/>
    <n v="5676.53"/>
    <n v="27807.08"/>
    <n v="33483.61"/>
    <n v="6.23"/>
    <n v="737.77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483.61"/>
    <n v="33.483609999999999"/>
    <m/>
    <n v="4.166666666666667"/>
    <n v="3.7771666666666666"/>
    <n v="95.11"/>
    <n v="0"/>
    <n v="62"/>
    <s v="BASE DE DATOS"/>
  </r>
  <r>
    <s v="19"/>
    <x v="0"/>
    <s v="INLAND"/>
    <s v="11275711"/>
    <s v="11275711"/>
    <s v="HI"/>
    <s v="02"/>
    <s v="S"/>
    <n v="50"/>
    <n v="44.523000000000003"/>
    <n v="5696.17"/>
    <n v="27419.14"/>
    <n v="33115.31"/>
    <n v="8.17"/>
    <n v="726.08"/>
    <n v="9.75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115.31"/>
    <n v="33.115310000000001"/>
    <m/>
    <n v="4.166666666666667"/>
    <n v="3.7102500000000003"/>
    <n v="95.11"/>
    <n v="0"/>
    <n v="62"/>
    <s v="BASE DE DATOS"/>
  </r>
  <r>
    <s v="19"/>
    <x v="1"/>
    <s v="INLAND"/>
    <s v="11275711"/>
    <s v="11275711"/>
    <s v="HI"/>
    <s v="01"/>
    <s v="S"/>
    <n v="50"/>
    <n v="45.326000000000001"/>
    <n v="5299.91"/>
    <n v="24509.27"/>
    <n v="29809.18"/>
    <n v="7.18"/>
    <n v="652.38"/>
    <n v="0.87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29809.18"/>
    <n v="29.809180000000001"/>
    <m/>
    <n v="4.166666666666667"/>
    <n v="3.7771666666666666"/>
    <n v="95.11"/>
    <n v="0"/>
    <n v="62"/>
    <s v="BASE DE DATOS"/>
  </r>
  <r>
    <s v="19"/>
    <x v="1"/>
    <s v="INLAND"/>
    <s v="11275711"/>
    <s v="11275711"/>
    <s v="HI"/>
    <s v="02"/>
    <s v="S"/>
    <n v="50"/>
    <n v="44.523000000000003"/>
    <n v="5256.17"/>
    <n v="24208.48"/>
    <n v="29464.65"/>
    <n v="7.93"/>
    <n v="652.35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29464.65"/>
    <n v="29.464650000000002"/>
    <m/>
    <n v="4.166666666666667"/>
    <n v="3.7102500000000003"/>
    <n v="95.11"/>
    <n v="0"/>
    <n v="62"/>
    <s v="BASE DE DATOS"/>
  </r>
  <r>
    <s v="19"/>
    <x v="2"/>
    <s v="INLAND"/>
    <s v="11275711"/>
    <s v="11275711"/>
    <s v="HI"/>
    <s v="01"/>
    <s v="S"/>
    <n v="50"/>
    <n v="45.326000000000001"/>
    <n v="5756.76"/>
    <n v="27705.68"/>
    <n v="33462.44"/>
    <n v="9.33"/>
    <n v="729.03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462.44"/>
    <n v="33.462440000000001"/>
    <m/>
    <n v="4.166666666666667"/>
    <n v="3.7771666666666666"/>
    <n v="95.11"/>
    <n v="0"/>
    <n v="62"/>
    <s v="BASE DE DATOS"/>
  </r>
  <r>
    <s v="19"/>
    <x v="2"/>
    <s v="INLAND"/>
    <s v="11275711"/>
    <s v="11275711"/>
    <s v="HI"/>
    <s v="02"/>
    <s v="S"/>
    <n v="50"/>
    <n v="44.523000000000003"/>
    <n v="5678.98"/>
    <n v="27476.47"/>
    <n v="33155.449999999997"/>
    <n v="9.4499999999999993"/>
    <n v="728.15"/>
    <n v="0.9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155.449999999997"/>
    <n v="33.155449999999995"/>
    <m/>
    <n v="4.166666666666667"/>
    <n v="3.7102500000000003"/>
    <n v="95.11"/>
    <n v="0"/>
    <n v="62"/>
    <s v="BASE DE DATOS"/>
  </r>
  <r>
    <s v="19"/>
    <x v="3"/>
    <s v="INLAND"/>
    <s v="11275711"/>
    <s v="11275711"/>
    <s v="HI"/>
    <s v="01"/>
    <s v="S"/>
    <n v="50"/>
    <n v="45.326000000000001"/>
    <n v="5450.45"/>
    <n v="26957.41"/>
    <n v="32407.86"/>
    <n v="8.17"/>
    <n v="710.9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2407.86"/>
    <n v="32.407859999999999"/>
    <m/>
    <n v="4.166666666666667"/>
    <n v="3.7771666666666666"/>
    <n v="95.11"/>
    <n v="0"/>
    <n v="62"/>
    <s v="BASE DE DATOS"/>
  </r>
  <r>
    <s v="19"/>
    <x v="3"/>
    <s v="INLAND"/>
    <s v="11275711"/>
    <s v="11275711"/>
    <s v="HI"/>
    <s v="02"/>
    <s v="S"/>
    <n v="50"/>
    <n v="44.523000000000003"/>
    <n v="5370.61"/>
    <n v="26753.08"/>
    <n v="32123.69"/>
    <n v="7.93"/>
    <n v="711.1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2123.69"/>
    <n v="32.123689999999996"/>
    <m/>
    <n v="4.166666666666667"/>
    <n v="3.7102500000000003"/>
    <n v="95.11"/>
    <n v="3.637978807091713E-12"/>
    <n v="62"/>
    <s v="BASE DE DATOS"/>
  </r>
  <r>
    <s v="19"/>
    <x v="4"/>
    <s v="INLAND"/>
    <s v="11275711"/>
    <s v="11275711"/>
    <s v="HI"/>
    <s v="01"/>
    <s v="S"/>
    <n v="50"/>
    <n v="45.326000000000001"/>
    <n v="5362.95"/>
    <n v="25636.880000000001"/>
    <n v="30999.83"/>
    <n v="9.07"/>
    <n v="733.82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0999.83"/>
    <n v="30.999830000000003"/>
    <m/>
    <n v="4.166666666666667"/>
    <n v="3.7771666666666666"/>
    <n v="95.11"/>
    <n v="0"/>
    <n v="62"/>
    <s v="BASE DE DATOS"/>
  </r>
  <r>
    <s v="19"/>
    <x v="4"/>
    <s v="INLAND"/>
    <s v="11275711"/>
    <s v="11275711"/>
    <s v="HI"/>
    <s v="02"/>
    <s v="S"/>
    <n v="50"/>
    <n v="44.523000000000003"/>
    <n v="5825.43"/>
    <n v="26917.35"/>
    <n v="32742.78"/>
    <n v="6.1"/>
    <n v="735.1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2742.78"/>
    <n v="32.742779999999996"/>
    <m/>
    <n v="4.166666666666667"/>
    <n v="3.7102500000000003"/>
    <n v="95.11"/>
    <n v="0"/>
    <n v="62"/>
    <s v="BASE DE DATOS"/>
  </r>
  <r>
    <s v="19"/>
    <x v="5"/>
    <s v="INLAND"/>
    <s v="11275711"/>
    <s v="11275711"/>
    <s v="HI"/>
    <s v="01"/>
    <s v="S"/>
    <n v="50"/>
    <n v="45.326000000000001"/>
    <n v="2588.44"/>
    <n v="12618.84"/>
    <n v="15207.28"/>
    <n v="11.63"/>
    <n v="700.2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15207.28"/>
    <n v="15.207280000000001"/>
    <m/>
    <n v="4.166666666666667"/>
    <n v="3.7771666666666666"/>
    <n v="95.11"/>
    <n v="0"/>
    <n v="62"/>
    <s v="BASE DE DATOS"/>
  </r>
  <r>
    <s v="19"/>
    <x v="5"/>
    <s v="INLAND"/>
    <s v="11275711"/>
    <s v="11275711"/>
    <s v="HI"/>
    <s v="02"/>
    <s v="S"/>
    <n v="50"/>
    <n v="44.523000000000003"/>
    <n v="5588.69"/>
    <n v="27478.19"/>
    <n v="33066.879999999997"/>
    <n v="5.55"/>
    <n v="706.57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066.879999999997"/>
    <n v="33.066879999999998"/>
    <m/>
    <n v="4.166666666666667"/>
    <n v="3.7102500000000003"/>
    <n v="95.11"/>
    <n v="0"/>
    <n v="62"/>
    <s v="BASE DE DATOS"/>
  </r>
  <r>
    <s v="19"/>
    <x v="6"/>
    <s v="INLAND"/>
    <s v="11275711"/>
    <s v="11275711"/>
    <s v="HI"/>
    <s v="01"/>
    <s v="S"/>
    <n v="50"/>
    <n v="45.326000000000001"/>
    <n v="2724.18"/>
    <n v="12856.27"/>
    <n v="15580.45"/>
    <n v="8.1300000000000008"/>
    <n v="711.87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15580.45"/>
    <n v="15.580450000000001"/>
    <m/>
    <n v="4.166666666666667"/>
    <n v="3.7771666666666666"/>
    <n v="95.11"/>
    <n v="0"/>
    <n v="62"/>
    <s v="BASE DE DATOS"/>
  </r>
  <r>
    <s v="19"/>
    <x v="6"/>
    <s v="INLAND"/>
    <s v="11275711"/>
    <s v="11275711"/>
    <s v="HI"/>
    <s v="02"/>
    <s v="S"/>
    <n v="50"/>
    <n v="44.523000000000003"/>
    <n v="5904.54"/>
    <n v="27305.85"/>
    <n v="33210.39"/>
    <n v="4.2699999999999996"/>
    <n v="715.73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210.39"/>
    <n v="33.210389999999997"/>
    <m/>
    <n v="4.166666666666667"/>
    <n v="3.7102500000000003"/>
    <n v="95.11"/>
    <n v="0"/>
    <n v="62"/>
    <s v="BASE DE DATOS"/>
  </r>
  <r>
    <s v="19"/>
    <x v="7"/>
    <s v="INLAND"/>
    <s v="11275711"/>
    <s v="11275711"/>
    <s v="HI"/>
    <s v="01"/>
    <s v="S"/>
    <n v="50"/>
    <n v="45.326000000000001"/>
    <n v="3280.11"/>
    <n v="14274.98"/>
    <n v="17555.09"/>
    <n v="245.75"/>
    <n v="474.25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17555.09"/>
    <n v="17.55509"/>
    <m/>
    <n v="4.166666666666667"/>
    <n v="3.7771666666666666"/>
    <n v="95.11"/>
    <n v="0"/>
    <n v="62"/>
    <s v="BASE DE DATOS"/>
  </r>
  <r>
    <s v="19"/>
    <x v="7"/>
    <s v="INLAND"/>
    <s v="11275711"/>
    <s v="11275711"/>
    <s v="HI"/>
    <s v="02"/>
    <s v="S"/>
    <n v="50"/>
    <n v="44.523000000000003"/>
    <n v="4090.27"/>
    <n v="20291.72"/>
    <n v="24381.99"/>
    <n v="118.92"/>
    <n v="601.08000000000004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24381.99"/>
    <n v="24.381990000000002"/>
    <m/>
    <n v="4.166666666666667"/>
    <n v="3.7102500000000003"/>
    <n v="95.11"/>
    <n v="0"/>
    <n v="62"/>
    <s v="BASE DE DATOS"/>
  </r>
  <r>
    <s v="19"/>
    <x v="8"/>
    <s v="INLAND"/>
    <s v="11275711"/>
    <s v="11275711"/>
    <s v="HI"/>
    <s v="01"/>
    <s v="S"/>
    <n v="50"/>
    <n v="45.326000000000001"/>
    <n v="539.79"/>
    <n v="1826.81"/>
    <n v="2366.6"/>
    <n v="135.83000000000001"/>
    <n v="43.55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2366.6"/>
    <n v="2.3666"/>
    <m/>
    <n v="4.166666666666667"/>
    <n v="3.7771666666666666"/>
    <n v="95.11"/>
    <n v="0"/>
    <n v="62"/>
    <s v="BASE DE DATOS"/>
  </r>
  <r>
    <s v="19"/>
    <x v="8"/>
    <s v="INLAND"/>
    <s v="11275711"/>
    <s v="11275711"/>
    <s v="HI"/>
    <s v="02"/>
    <s v="S"/>
    <n v="50"/>
    <n v="44.523000000000003"/>
    <n v="6051.07"/>
    <n v="28796.9"/>
    <n v="34847.97"/>
    <n v="21.8"/>
    <n v="655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4847.97"/>
    <n v="34.847970000000004"/>
    <m/>
    <n v="4.166666666666667"/>
    <n v="3.7102500000000003"/>
    <n v="95.11"/>
    <n v="0"/>
    <n v="62"/>
    <s v="BASE DE DATOS"/>
  </r>
  <r>
    <s v="19"/>
    <x v="9"/>
    <s v="INLAND"/>
    <s v="11275711"/>
    <s v="11275711"/>
    <s v="HI"/>
    <s v="01"/>
    <s v="S"/>
    <n v="50"/>
    <n v="45.326000000000001"/>
    <n v="1823.27"/>
    <n v="9422.92"/>
    <n v="11246.19"/>
    <n v="7.23"/>
    <n v="376.68"/>
    <n v="7.0000000000000007E-2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11246.19"/>
    <n v="11.24619"/>
    <m/>
    <n v="4.166666666666667"/>
    <n v="3.7771666666666666"/>
    <n v="95.11"/>
    <n v="0"/>
    <n v="62"/>
    <s v="BASE DE DATOS"/>
  </r>
  <r>
    <s v="19"/>
    <x v="9"/>
    <s v="INLAND"/>
    <s v="11275711"/>
    <s v="11275711"/>
    <s v="HI"/>
    <s v="02"/>
    <s v="S"/>
    <n v="50"/>
    <n v="44.523000000000003"/>
    <n v="6220.17"/>
    <n v="29117.54"/>
    <n v="35337.71"/>
    <n v="9.7200000000000006"/>
    <n v="716.85"/>
    <n v="0.08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5337.71"/>
    <n v="35.337710000000001"/>
    <m/>
    <n v="4.166666666666667"/>
    <n v="3.7102500000000003"/>
    <n v="95.11"/>
    <n v="0"/>
    <n v="62"/>
    <s v="BASE DE DATOS"/>
  </r>
  <r>
    <s v="19"/>
    <x v="10"/>
    <s v="INLAND"/>
    <s v="11275711"/>
    <s v="11275711"/>
    <s v="HI"/>
    <s v="01"/>
    <s v="S"/>
    <n v="50"/>
    <n v="45.326000000000001"/>
    <n v="5529.52"/>
    <n v="24506.43"/>
    <n v="30035.95"/>
    <n v="0"/>
    <n v="682.88"/>
    <n v="0.52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0035.95"/>
    <n v="30.03595"/>
    <m/>
    <n v="4.166666666666667"/>
    <n v="3.7771666666666666"/>
    <n v="95.11"/>
    <n v="0"/>
    <n v="62"/>
    <s v="BASE DE DATOS"/>
  </r>
  <r>
    <s v="19"/>
    <x v="10"/>
    <s v="INLAND"/>
    <s v="11275711"/>
    <s v="11275711"/>
    <s v="HI"/>
    <s v="02"/>
    <s v="S"/>
    <n v="50"/>
    <n v="44.523000000000003"/>
    <n v="5627.98"/>
    <n v="26634.87"/>
    <n v="32262.85"/>
    <n v="6.83"/>
    <n v="709.58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2262.85"/>
    <n v="32.26285"/>
    <m/>
    <n v="4.166666666666667"/>
    <n v="3.7102500000000003"/>
    <n v="95.11"/>
    <n v="0"/>
    <n v="62"/>
    <s v="BASE DE DATOS"/>
  </r>
  <r>
    <s v="19"/>
    <x v="11"/>
    <s v="INLAND"/>
    <s v="11275711"/>
    <s v="11275711"/>
    <s v="HI"/>
    <s v="01"/>
    <s v="S"/>
    <n v="50"/>
    <n v="45.326000000000001"/>
    <n v="5636.89"/>
    <n v="27536.5"/>
    <n v="33173.39"/>
    <n v="6.37"/>
    <n v="737.37"/>
    <n v="0"/>
    <m/>
    <m/>
    <x v="1"/>
    <s v="INLAND1127571101HI"/>
    <s v="Inland Energy S.A.C."/>
    <s v="INLAND"/>
    <x v="77"/>
    <s v="SANTA TERESA"/>
    <x v="282"/>
    <s v="HI"/>
    <x v="1"/>
    <s v="01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173.39"/>
    <n v="33.173389999999998"/>
    <m/>
    <n v="4.166666666666667"/>
    <n v="3.7771666666666666"/>
    <n v="95.11"/>
    <n v="0"/>
    <n v="62"/>
    <s v="BASE DE DATOS"/>
  </r>
  <r>
    <s v="19"/>
    <x v="11"/>
    <s v="INLAND"/>
    <s v="11275711"/>
    <s v="11275711"/>
    <s v="HI"/>
    <s v="02"/>
    <s v="S"/>
    <n v="50"/>
    <n v="44.523000000000003"/>
    <n v="5641.79"/>
    <n v="27398.92"/>
    <n v="33040.71"/>
    <n v="6.2"/>
    <n v="708.95"/>
    <n v="0"/>
    <m/>
    <m/>
    <x v="1"/>
    <s v="INLAND1127571102HI"/>
    <s v="Inland Energy S.A.C."/>
    <s v="INLAND"/>
    <x v="77"/>
    <s v="SANTA TERESA"/>
    <x v="282"/>
    <s v="HI"/>
    <x v="1"/>
    <s v="02"/>
    <x v="1"/>
    <s v="Instalado"/>
    <s v="Operativo"/>
    <s v="Generadora"/>
    <x v="0"/>
    <x v="0"/>
    <s v="COES"/>
    <x v="0"/>
    <s v="Privado"/>
    <s v="CUSCO"/>
    <s v="CUSCO"/>
    <s v="URUBAMBA"/>
    <s v="MACHUPICCHU"/>
    <n v="0"/>
    <s v="Agua"/>
    <n v="0"/>
    <n v="0"/>
    <n v="0"/>
    <x v="1"/>
    <m/>
    <n v="33040.71"/>
    <n v="33.040709999999997"/>
    <m/>
    <n v="4.166666666666667"/>
    <n v="3.7102500000000003"/>
    <n v="95.11"/>
    <n v="0"/>
    <n v="62"/>
    <s v="BASE DE DATOS"/>
  </r>
  <r>
    <s v="19"/>
    <x v="10"/>
    <s v="GENAND"/>
    <s v="TEMP0001"/>
    <s v="TEMP0001"/>
    <s v="HI"/>
    <s v="G-1"/>
    <s v="S"/>
    <n v="11.637"/>
    <n v="9.5"/>
    <m/>
    <m/>
    <n v="236.7142849999999"/>
    <m/>
    <m/>
    <m/>
    <m/>
    <m/>
    <x v="1"/>
    <s v="GENANDTEMP0001G-1HI"/>
    <s v="Generación Andina S.A.C."/>
    <s v="GENERACION ANDINA"/>
    <x v="78"/>
    <s v="C.H. 8 de Agosto"/>
    <x v="283"/>
    <s v="HI"/>
    <x v="1"/>
    <s v="G-1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236.7142849999999"/>
    <n v="0.23671428499999991"/>
    <m/>
    <n v="4.75"/>
    <n v="4.75"/>
    <n v="24.065999999999999"/>
    <n v="0"/>
    <n v="50"/>
    <s v="COES"/>
  </r>
  <r>
    <s v="19"/>
    <x v="10"/>
    <s v="GENAND"/>
    <s v="TEMP0001"/>
    <s v="TEMP0001"/>
    <s v="HI"/>
    <s v="G-2"/>
    <s v="S"/>
    <n v="11.637"/>
    <n v="9.5"/>
    <m/>
    <m/>
    <n v="6.8871349999999998"/>
    <m/>
    <m/>
    <m/>
    <m/>
    <m/>
    <x v="1"/>
    <s v="GENANDTEMP0001G-2HI"/>
    <s v="Generación Andina S.A.C."/>
    <s v="GENERACION ANDINA"/>
    <x v="78"/>
    <s v="C.H. 8 de Agosto"/>
    <x v="283"/>
    <s v="HI"/>
    <x v="1"/>
    <s v="G-2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6.8871349999999998"/>
    <n v="6.887135E-3"/>
    <m/>
    <n v="4.75"/>
    <n v="4.75"/>
    <n v="24.065999999999999"/>
    <n v="0"/>
    <n v="50"/>
    <s v="COES"/>
  </r>
  <r>
    <s v="19"/>
    <x v="11"/>
    <s v="GENAND"/>
    <s v="TEMP0001"/>
    <s v="TEMP0001"/>
    <s v="HI"/>
    <s v="G-1"/>
    <s v="S"/>
    <n v="11.637"/>
    <n v="9.5"/>
    <m/>
    <m/>
    <n v="3883.4047374999977"/>
    <m/>
    <m/>
    <m/>
    <m/>
    <m/>
    <x v="1"/>
    <s v="GENANDTEMP0001G-1HI"/>
    <s v="Generación Andina S.A.C."/>
    <s v="GENERACION ANDINA"/>
    <x v="78"/>
    <s v="C.H. 8 de Agosto"/>
    <x v="283"/>
    <s v="HI"/>
    <x v="1"/>
    <s v="G-1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3883.4047374999977"/>
    <n v="3.8834047374999976"/>
    <m/>
    <n v="4.75"/>
    <n v="4.75"/>
    <n v="24.065999999999999"/>
    <n v="0"/>
    <n v="50"/>
    <s v="COES"/>
  </r>
  <r>
    <s v="19"/>
    <x v="11"/>
    <s v="GENAND"/>
    <s v="TEMP0001"/>
    <s v="TEMP0001"/>
    <s v="HI"/>
    <s v="G-2"/>
    <s v="S"/>
    <n v="11.637"/>
    <n v="9.5"/>
    <m/>
    <m/>
    <n v="2987.8746999999985"/>
    <m/>
    <m/>
    <m/>
    <m/>
    <m/>
    <x v="1"/>
    <s v="GENANDTEMP0001G-2HI"/>
    <s v="Generación Andina S.A.C."/>
    <s v="GENERACION ANDINA"/>
    <x v="78"/>
    <s v="C.H. 8 de Agosto"/>
    <x v="283"/>
    <s v="HI"/>
    <x v="1"/>
    <s v="G-2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2987.8746999999985"/>
    <n v="2.9878746999999986"/>
    <m/>
    <n v="4.75"/>
    <n v="4.75"/>
    <n v="24.065999999999999"/>
    <n v="0"/>
    <n v="50"/>
    <s v="COES"/>
  </r>
  <r>
    <s v="19"/>
    <x v="10"/>
    <s v="GENAND"/>
    <s v="TEMP0002"/>
    <s v="TEMP0002"/>
    <s v="HI"/>
    <s v="G-1"/>
    <s v="S"/>
    <n v="4.5"/>
    <n v="4.2"/>
    <m/>
    <m/>
    <n v="1685.2624750000045"/>
    <m/>
    <m/>
    <m/>
    <m/>
    <m/>
    <x v="1"/>
    <s v="GENANDTEMP0002G-1HI"/>
    <s v="Generación Andina S.A.C."/>
    <s v="GENERACION ANDINA"/>
    <x v="78"/>
    <s v="C.H. El Carmen"/>
    <x v="284"/>
    <s v="HI"/>
    <x v="1"/>
    <s v="G-1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1685.2624750000045"/>
    <n v="1.6852624750000045"/>
    <m/>
    <n v="2.1"/>
    <n v="2.1"/>
    <n v="8.9920000000000009"/>
    <n v="0"/>
    <n v="50"/>
    <s v="COES"/>
  </r>
  <r>
    <s v="19"/>
    <x v="10"/>
    <s v="GENAND"/>
    <s v="TEMP0002"/>
    <s v="TEMP0002"/>
    <s v="HI"/>
    <s v="G-2"/>
    <s v="S"/>
    <n v="4.5"/>
    <n v="4.2"/>
    <m/>
    <m/>
    <n v="1659.6492599999965"/>
    <m/>
    <m/>
    <m/>
    <m/>
    <m/>
    <x v="1"/>
    <s v="GENANDTEMP0002G-2HI"/>
    <s v="Generación Andina S.A.C."/>
    <s v="GENERACION ANDINA"/>
    <x v="78"/>
    <s v="C.H. El Carmen"/>
    <x v="284"/>
    <s v="HI"/>
    <x v="1"/>
    <s v="G-2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1659.6492599999965"/>
    <n v="1.6596492599999966"/>
    <m/>
    <n v="2.1"/>
    <n v="2.1"/>
    <n v="8.9920000000000009"/>
    <n v="0"/>
    <n v="50"/>
    <s v="COES"/>
  </r>
  <r>
    <s v="19"/>
    <x v="11"/>
    <s v="GENAND"/>
    <s v="TEMP0002"/>
    <s v="TEMP0002"/>
    <s v="HI"/>
    <s v="G-1"/>
    <s v="S"/>
    <n v="4.5"/>
    <n v="4.2"/>
    <m/>
    <m/>
    <n v="2857.3575250000044"/>
    <m/>
    <m/>
    <m/>
    <m/>
    <m/>
    <x v="1"/>
    <s v="GENANDTEMP0002G-1HI"/>
    <s v="Generación Andina S.A.C."/>
    <s v="GENERACION ANDINA"/>
    <x v="78"/>
    <s v="C.H. El Carmen"/>
    <x v="284"/>
    <s v="HI"/>
    <x v="1"/>
    <s v="G-1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2857.3575250000044"/>
    <n v="2.8573575250000043"/>
    <m/>
    <n v="2.1"/>
    <n v="2.1"/>
    <n v="8.9920000000000009"/>
    <n v="0"/>
    <n v="50"/>
    <s v="COES"/>
  </r>
  <r>
    <s v="19"/>
    <x v="11"/>
    <s v="GENAND"/>
    <s v="TEMP0002"/>
    <s v="TEMP0002"/>
    <s v="HI"/>
    <s v="G-2"/>
    <s v="S"/>
    <n v="4.5"/>
    <n v="4.2"/>
    <m/>
    <m/>
    <n v="2877.9653475000041"/>
    <m/>
    <m/>
    <m/>
    <m/>
    <m/>
    <x v="1"/>
    <s v="GENANDTEMP0002G-2HI"/>
    <s v="Generación Andina S.A.C."/>
    <s v="GENERACION ANDINA"/>
    <x v="78"/>
    <s v="C.H. El Carmen"/>
    <x v="284"/>
    <s v="HI"/>
    <x v="1"/>
    <s v="G-2"/>
    <x v="1"/>
    <s v="Instalado"/>
    <s v="Operativo"/>
    <s v="Generadora"/>
    <x v="0"/>
    <x v="0"/>
    <s v="COES"/>
    <x v="0"/>
    <s v="Privado"/>
    <s v="HUANUCO"/>
    <s v="HUANUCO"/>
    <s v="HUAMALIES"/>
    <s v="MONZON"/>
    <n v="0"/>
    <s v="Agua"/>
    <n v="0"/>
    <s v="RER"/>
    <s v="SEGUNDA"/>
    <x v="1"/>
    <m/>
    <n v="2877.9653475000041"/>
    <n v="2.877965347500004"/>
    <m/>
    <n v="2.1"/>
    <n v="2.1"/>
    <n v="8.9920000000000009"/>
    <n v="0"/>
    <n v="50"/>
    <s v="COES"/>
  </r>
  <r>
    <s v="19"/>
    <x v="0"/>
    <s v="GEPSA"/>
    <s v="18274711"/>
    <s v="18274711"/>
    <s v="HI"/>
    <s v="G1"/>
    <s v="S"/>
    <n v="10.41"/>
    <n v="10.08"/>
    <m/>
    <m/>
    <n v="3346.7468774999948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346.7468774999948"/>
    <n v="3.3467468774999949"/>
    <m/>
    <n v="0.86750000000000005"/>
    <n v="0.84"/>
    <s v="-"/>
    <n v="0"/>
    <n v="51"/>
    <s v="COES"/>
  </r>
  <r>
    <s v="19"/>
    <x v="1"/>
    <s v="GEPSA"/>
    <s v="18274711"/>
    <s v="18274711"/>
    <s v="HI"/>
    <s v="G1"/>
    <s v="S"/>
    <n v="10.41"/>
    <n v="10.08"/>
    <m/>
    <m/>
    <n v="2737.3143175000027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737.3143175000027"/>
    <n v="2.7373143175000028"/>
    <m/>
    <n v="0.86750000000000005"/>
    <n v="0.84"/>
    <s v="-"/>
    <n v="0"/>
    <n v="51"/>
    <s v="COES"/>
  </r>
  <r>
    <s v="19"/>
    <x v="2"/>
    <s v="GEPSA"/>
    <s v="18274711"/>
    <s v="18274711"/>
    <s v="HI"/>
    <s v="G1"/>
    <s v="S"/>
    <n v="10.41"/>
    <n v="10.08"/>
    <m/>
    <m/>
    <n v="3046.21675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046.21675"/>
    <n v="3.0462167500000001"/>
    <m/>
    <n v="0.86750000000000005"/>
    <n v="0.84"/>
    <s v="-"/>
    <n v="0"/>
    <n v="51"/>
    <s v="COES"/>
  </r>
  <r>
    <s v="19"/>
    <x v="3"/>
    <s v="GEPSA"/>
    <s v="18274711"/>
    <s v="18274711"/>
    <s v="HI"/>
    <s v="G1"/>
    <s v="S"/>
    <n v="10.41"/>
    <n v="10.08"/>
    <m/>
    <m/>
    <n v="4883.220095000006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4883.220095000006"/>
    <n v="4.8832200950000058"/>
    <m/>
    <n v="0.86750000000000005"/>
    <n v="0.84"/>
    <s v="-"/>
    <n v="0"/>
    <n v="51"/>
    <s v="COES"/>
  </r>
  <r>
    <s v="19"/>
    <x v="4"/>
    <s v="GEPSA"/>
    <s v="18274711"/>
    <s v="18274711"/>
    <s v="HI"/>
    <s v="G1"/>
    <s v="S"/>
    <n v="10.41"/>
    <n v="10.08"/>
    <m/>
    <m/>
    <n v="5773.419122499985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773.419122499985"/>
    <n v="5.7734191224999849"/>
    <m/>
    <n v="0.86750000000000005"/>
    <n v="0.84"/>
    <s v="-"/>
    <n v="0"/>
    <n v="51"/>
    <s v="COES"/>
  </r>
  <r>
    <s v="19"/>
    <x v="5"/>
    <s v="GEPSA"/>
    <s v="18274711"/>
    <s v="18274711"/>
    <s v="HI"/>
    <s v="G1"/>
    <s v="S"/>
    <n v="10.41"/>
    <n v="10.08"/>
    <m/>
    <m/>
    <n v="2342.905725000006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342.905725000006"/>
    <n v="2.3429057250000058"/>
    <m/>
    <n v="0.86750000000000005"/>
    <n v="0.84"/>
    <s v="-"/>
    <n v="0"/>
    <n v="51"/>
    <s v="COES"/>
  </r>
  <r>
    <s v="19"/>
    <x v="6"/>
    <s v="GEPSA"/>
    <s v="18274711"/>
    <s v="18274711"/>
    <s v="HI"/>
    <s v="G1"/>
    <s v="S"/>
    <n v="10.41"/>
    <n v="10.08"/>
    <m/>
    <m/>
    <n v="2713.436590000003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713.436590000003"/>
    <n v="2.7134365900000028"/>
    <m/>
    <n v="0.86750000000000005"/>
    <n v="0.84"/>
    <s v="-"/>
    <n v="0"/>
    <n v="51"/>
    <s v="COES"/>
  </r>
  <r>
    <s v="19"/>
    <x v="7"/>
    <s v="GEPSA"/>
    <s v="18274711"/>
    <s v="18274711"/>
    <s v="HI"/>
    <s v="G1"/>
    <s v="S"/>
    <n v="10.41"/>
    <n v="10.08"/>
    <m/>
    <m/>
    <n v="843.5030850000004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843.5030850000004"/>
    <n v="0.84350308500000037"/>
    <m/>
    <n v="0.86750000000000005"/>
    <n v="0.84"/>
    <s v="-"/>
    <n v="0"/>
    <n v="51"/>
    <s v="COES"/>
  </r>
  <r>
    <s v="19"/>
    <x v="8"/>
    <s v="GEPSA"/>
    <s v="18274711"/>
    <s v="18274711"/>
    <s v="HI"/>
    <s v="G1"/>
    <s v="S"/>
    <n v="10.41"/>
    <n v="10.08"/>
    <m/>
    <m/>
    <n v="2542.3154075000029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542.3154075000029"/>
    <n v="2.542315407500003"/>
    <m/>
    <n v="0.86750000000000005"/>
    <n v="0.84"/>
    <s v="-"/>
    <n v="0"/>
    <n v="51"/>
    <s v="COES"/>
  </r>
  <r>
    <s v="19"/>
    <x v="9"/>
    <s v="GEPSA"/>
    <s v="18274711"/>
    <s v="18274711"/>
    <s v="HI"/>
    <s v="G1"/>
    <s v="S"/>
    <n v="10.41"/>
    <n v="10.08"/>
    <m/>
    <m/>
    <n v="3447.6488125000033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447.6488125000033"/>
    <n v="3.4476488125000033"/>
    <m/>
    <n v="0.86750000000000005"/>
    <n v="0.84"/>
    <s v="-"/>
    <n v="0"/>
    <n v="51"/>
    <s v="COES"/>
  </r>
  <r>
    <s v="19"/>
    <x v="10"/>
    <s v="GEPSA"/>
    <s v="18274711"/>
    <s v="18274711"/>
    <s v="HI"/>
    <s v="G1"/>
    <s v="S"/>
    <n v="10.41"/>
    <n v="10.08"/>
    <m/>
    <m/>
    <n v="6542.792757499994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6542.792757499994"/>
    <n v="6.5427927574999938"/>
    <m/>
    <n v="0.86750000000000005"/>
    <n v="0.84"/>
    <s v="-"/>
    <n v="0"/>
    <n v="51"/>
    <s v="COES"/>
  </r>
  <r>
    <s v="19"/>
    <x v="11"/>
    <s v="GEPSA"/>
    <s v="18274711"/>
    <s v="18274711"/>
    <s v="HI"/>
    <s v="G1"/>
    <s v="S"/>
    <n v="10.41"/>
    <n v="10.08"/>
    <m/>
    <m/>
    <n v="7222.752370000002"/>
    <m/>
    <m/>
    <m/>
    <m/>
    <m/>
    <x v="1"/>
    <s v="GEPSA18274711G1HI"/>
    <s v="Generadora de Energ¡a del Per£ S.A."/>
    <s v="GEPSA"/>
    <x v="50"/>
    <s v="C.H. Angel I"/>
    <x v="285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7222.752370000002"/>
    <n v="7.222752370000002"/>
    <m/>
    <n v="0.86750000000000005"/>
    <n v="0.84"/>
    <s v="-"/>
    <n v="0"/>
    <n v="51"/>
    <s v="COES"/>
  </r>
  <r>
    <s v="19"/>
    <x v="0"/>
    <s v="GEPSA"/>
    <s v="18274711"/>
    <s v="18274711"/>
    <s v="HI"/>
    <s v="G2"/>
    <s v="S"/>
    <n v="10.41"/>
    <n v="10.08"/>
    <m/>
    <m/>
    <n v="3152.4927975000023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152.4927975000023"/>
    <n v="3.1524927975000021"/>
    <m/>
    <n v="0.86750000000000005"/>
    <n v="0.84"/>
    <s v="-"/>
    <n v="0"/>
    <n v="51"/>
    <s v="COES"/>
  </r>
  <r>
    <s v="19"/>
    <x v="1"/>
    <s v="GEPSA"/>
    <s v="18274711"/>
    <s v="18274711"/>
    <s v="HI"/>
    <s v="G2"/>
    <s v="S"/>
    <n v="10.41"/>
    <n v="10.08"/>
    <m/>
    <m/>
    <n v="2675.722255000002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675.722255000002"/>
    <n v="2.6757222550000019"/>
    <m/>
    <n v="0.86750000000000005"/>
    <n v="0.84"/>
    <s v="-"/>
    <n v="0"/>
    <n v="51"/>
    <s v="COES"/>
  </r>
  <r>
    <s v="19"/>
    <x v="2"/>
    <s v="GEPSA"/>
    <s v="18274711"/>
    <s v="18274711"/>
    <s v="HI"/>
    <s v="G2"/>
    <s v="S"/>
    <n v="10.41"/>
    <n v="10.08"/>
    <m/>
    <m/>
    <n v="3055.4858275000024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055.4858275000024"/>
    <n v="3.0554858275000023"/>
    <m/>
    <n v="0.86750000000000005"/>
    <n v="0.84"/>
    <s v="-"/>
    <n v="0"/>
    <n v="51"/>
    <s v="COES"/>
  </r>
  <r>
    <s v="19"/>
    <x v="3"/>
    <s v="GEPSA"/>
    <s v="18274711"/>
    <s v="18274711"/>
    <s v="HI"/>
    <s v="G2"/>
    <s v="S"/>
    <n v="10.41"/>
    <n v="10.08"/>
    <m/>
    <m/>
    <n v="3850.8813175000032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850.8813175000032"/>
    <n v="3.8508813175000034"/>
    <m/>
    <n v="0.86750000000000005"/>
    <n v="0.84"/>
    <s v="-"/>
    <n v="0"/>
    <n v="51"/>
    <s v="COES"/>
  </r>
  <r>
    <s v="19"/>
    <x v="4"/>
    <s v="GEPSA"/>
    <s v="18274711"/>
    <s v="18274711"/>
    <s v="HI"/>
    <s v="G2"/>
    <s v="S"/>
    <n v="10.41"/>
    <n v="10.08"/>
    <m/>
    <m/>
    <n v="3715.9258949999989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715.9258949999989"/>
    <n v="3.7159258949999989"/>
    <m/>
    <n v="0.86750000000000005"/>
    <n v="0.84"/>
    <s v="-"/>
    <n v="0"/>
    <n v="51"/>
    <s v="COES"/>
  </r>
  <r>
    <s v="19"/>
    <x v="5"/>
    <s v="GEPSA"/>
    <s v="18274711"/>
    <s v="18274711"/>
    <s v="HI"/>
    <s v="G2"/>
    <s v="S"/>
    <n v="10.41"/>
    <n v="10.08"/>
    <m/>
    <m/>
    <n v="2241.4046650000009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241.4046650000009"/>
    <n v="2.241404665000001"/>
    <m/>
    <n v="0.86750000000000005"/>
    <n v="0.84"/>
    <s v="-"/>
    <n v="0"/>
    <n v="51"/>
    <s v="COES"/>
  </r>
  <r>
    <s v="19"/>
    <x v="6"/>
    <s v="GEPSA"/>
    <s v="18274711"/>
    <s v="18274711"/>
    <s v="HI"/>
    <s v="G2"/>
    <s v="S"/>
    <n v="10.41"/>
    <n v="10.08"/>
    <m/>
    <m/>
    <n v="577.75784750000093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77.75784750000093"/>
    <n v="0.57775784750000092"/>
    <m/>
    <n v="0.86750000000000005"/>
    <n v="0.84"/>
    <s v="-"/>
    <n v="0"/>
    <n v="51"/>
    <s v="COES"/>
  </r>
  <r>
    <s v="19"/>
    <x v="7"/>
    <s v="GEPSA"/>
    <s v="18274711"/>
    <s v="18274711"/>
    <s v="HI"/>
    <s v="G2"/>
    <s v="S"/>
    <n v="10.41"/>
    <n v="10.08"/>
    <m/>
    <m/>
    <n v="1427.460014999999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427.460014999999"/>
    <n v="1.427460014999999"/>
    <m/>
    <n v="0.86750000000000005"/>
    <n v="0.84"/>
    <s v="-"/>
    <n v="0"/>
    <n v="51"/>
    <s v="COES"/>
  </r>
  <r>
    <s v="19"/>
    <x v="8"/>
    <s v="GEPSA"/>
    <s v="18274711"/>
    <s v="18274711"/>
    <s v="HI"/>
    <s v="G2"/>
    <s v="S"/>
    <n v="10.41"/>
    <n v="10.08"/>
    <m/>
    <m/>
    <n v="229.17295499999997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29.17295499999997"/>
    <n v="0.22917295499999998"/>
    <m/>
    <n v="0.86750000000000005"/>
    <n v="0.84"/>
    <s v="-"/>
    <n v="0"/>
    <n v="51"/>
    <s v="COES"/>
  </r>
  <r>
    <s v="19"/>
    <x v="9"/>
    <s v="GEPSA"/>
    <s v="18274711"/>
    <s v="18274711"/>
    <s v="HI"/>
    <s v="G2"/>
    <s v="S"/>
    <n v="10.41"/>
    <n v="10.08"/>
    <m/>
    <m/>
    <n v="1653.7080200000012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653.7080200000012"/>
    <n v="1.6537080200000012"/>
    <m/>
    <n v="0.86750000000000005"/>
    <n v="0.84"/>
    <s v="-"/>
    <n v="0"/>
    <n v="51"/>
    <s v="COES"/>
  </r>
  <r>
    <s v="19"/>
    <x v="10"/>
    <s v="GEPSA"/>
    <s v="18274711"/>
    <s v="18274711"/>
    <s v="HI"/>
    <s v="G2"/>
    <s v="S"/>
    <n v="10.41"/>
    <n v="10.08"/>
    <m/>
    <m/>
    <n v="2492.5168925000016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492.5168925000016"/>
    <n v="2.4925168925000016"/>
    <m/>
    <n v="0.86750000000000005"/>
    <n v="0.84"/>
    <s v="-"/>
    <n v="0"/>
    <n v="51"/>
    <s v="COES"/>
  </r>
  <r>
    <s v="19"/>
    <x v="11"/>
    <s v="GEPSA"/>
    <s v="18274711"/>
    <s v="18274711"/>
    <s v="HI"/>
    <s v="G2"/>
    <s v="S"/>
    <n v="10.41"/>
    <n v="10.08"/>
    <m/>
    <m/>
    <n v="7291.226660000013"/>
    <m/>
    <m/>
    <m/>
    <m/>
    <m/>
    <x v="1"/>
    <s v="GEPSA18274711G2HI"/>
    <s v="Generadora de Energ¡a del Per£ S.A."/>
    <s v="GEPSA"/>
    <x v="50"/>
    <s v="C.H. Angel I"/>
    <x v="285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7291.226660000013"/>
    <n v="7.2912266600000128"/>
    <m/>
    <n v="0.86750000000000005"/>
    <n v="0.84"/>
    <s v="-"/>
    <n v="0"/>
    <n v="51"/>
    <s v="COES"/>
  </r>
  <r>
    <s v="19"/>
    <x v="0"/>
    <s v="GEPSA"/>
    <s v="18274811"/>
    <s v="18274811"/>
    <s v="HI"/>
    <s v="G1"/>
    <s v="S"/>
    <n v="10.41"/>
    <n v="10.08"/>
    <m/>
    <m/>
    <n v="3296.6529199999982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296.6529199999982"/>
    <n v="3.2966529199999983"/>
    <m/>
    <n v="0.86750000000000005"/>
    <n v="0.84"/>
    <s v="-"/>
    <n v="0"/>
    <n v="51"/>
    <s v="COES"/>
  </r>
  <r>
    <s v="19"/>
    <x v="1"/>
    <s v="GEPSA"/>
    <s v="18274811"/>
    <s v="18274811"/>
    <s v="HI"/>
    <s v="G1"/>
    <s v="S"/>
    <n v="10.41"/>
    <n v="10.08"/>
    <m/>
    <m/>
    <n v="3443.9989225000008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443.9989225000008"/>
    <n v="3.4439989225000009"/>
    <m/>
    <n v="0.86750000000000005"/>
    <n v="0.84"/>
    <s v="-"/>
    <n v="0"/>
    <n v="51"/>
    <s v="COES"/>
  </r>
  <r>
    <s v="19"/>
    <x v="2"/>
    <s v="GEPSA"/>
    <s v="18274811"/>
    <s v="18274811"/>
    <s v="HI"/>
    <s v="G1"/>
    <s v="S"/>
    <n v="10.41"/>
    <n v="10.08"/>
    <m/>
    <m/>
    <n v="3225.0779124999954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225.0779124999954"/>
    <n v="3.2250779124999953"/>
    <m/>
    <n v="0.86750000000000005"/>
    <n v="0.84"/>
    <s v="-"/>
    <n v="0"/>
    <n v="51"/>
    <s v="COES"/>
  </r>
  <r>
    <s v="19"/>
    <x v="3"/>
    <s v="GEPSA"/>
    <s v="18274811"/>
    <s v="18274811"/>
    <s v="HI"/>
    <s v="G1"/>
    <s v="S"/>
    <n v="10.41"/>
    <n v="10.08"/>
    <m/>
    <m/>
    <n v="4318.4640325000109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4318.4640325000109"/>
    <n v="4.3184640325000112"/>
    <m/>
    <n v="0.86750000000000005"/>
    <n v="0.84"/>
    <s v="-"/>
    <n v="0"/>
    <n v="51"/>
    <s v="COES"/>
  </r>
  <r>
    <s v="19"/>
    <x v="4"/>
    <s v="GEPSA"/>
    <s v="18274811"/>
    <s v="18274811"/>
    <s v="HI"/>
    <s v="G1"/>
    <s v="S"/>
    <n v="10.41"/>
    <n v="10.08"/>
    <m/>
    <m/>
    <n v="5680.3905224999917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680.3905224999917"/>
    <n v="5.6803905224999918"/>
    <m/>
    <n v="0.86750000000000005"/>
    <n v="0.84"/>
    <s v="-"/>
    <n v="0"/>
    <n v="51"/>
    <s v="COES"/>
  </r>
  <r>
    <s v="19"/>
    <x v="5"/>
    <s v="GEPSA"/>
    <s v="18274811"/>
    <s v="18274811"/>
    <s v="HI"/>
    <s v="G1"/>
    <s v="S"/>
    <n v="10.41"/>
    <n v="10.08"/>
    <m/>
    <m/>
    <n v="2847.6833200000056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847.6833200000056"/>
    <n v="2.8476833200000056"/>
    <m/>
    <n v="0.86750000000000005"/>
    <n v="0.84"/>
    <s v="-"/>
    <n v="0"/>
    <n v="51"/>
    <s v="COES"/>
  </r>
  <r>
    <s v="19"/>
    <x v="6"/>
    <s v="GEPSA"/>
    <s v="18274811"/>
    <s v="18274811"/>
    <s v="HI"/>
    <s v="G1"/>
    <s v="S"/>
    <n v="10.41"/>
    <n v="10.08"/>
    <m/>
    <m/>
    <n v="2302.6796674999982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302.6796674999982"/>
    <n v="2.3026796674999983"/>
    <m/>
    <n v="0.86750000000000005"/>
    <n v="0.84"/>
    <s v="-"/>
    <n v="0"/>
    <n v="51"/>
    <s v="COES"/>
  </r>
  <r>
    <s v="19"/>
    <x v="7"/>
    <s v="GEPSA"/>
    <s v="18274811"/>
    <s v="18274811"/>
    <s v="HI"/>
    <s v="G1"/>
    <s v="S"/>
    <n v="10.41"/>
    <n v="10.08"/>
    <m/>
    <m/>
    <n v="1851.7385824999978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851.7385824999978"/>
    <n v="1.8517385824999979"/>
    <m/>
    <n v="0.86750000000000005"/>
    <n v="0.84"/>
    <s v="-"/>
    <n v="0"/>
    <n v="51"/>
    <s v="COES"/>
  </r>
  <r>
    <s v="19"/>
    <x v="8"/>
    <s v="GEPSA"/>
    <s v="18274811"/>
    <s v="18274811"/>
    <s v="HI"/>
    <s v="G1"/>
    <s v="S"/>
    <n v="10.41"/>
    <n v="10.08"/>
    <m/>
    <m/>
    <n v="1335.6365724999994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335.6365724999994"/>
    <n v="1.3356365724999995"/>
    <m/>
    <n v="0.86750000000000005"/>
    <n v="0.84"/>
    <s v="-"/>
    <n v="0"/>
    <n v="51"/>
    <s v="COES"/>
  </r>
  <r>
    <s v="19"/>
    <x v="9"/>
    <s v="GEPSA"/>
    <s v="18274811"/>
    <s v="18274811"/>
    <s v="HI"/>
    <s v="G1"/>
    <s v="S"/>
    <n v="10.41"/>
    <n v="10.08"/>
    <m/>
    <m/>
    <n v="1944.8954124999982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944.8954124999982"/>
    <n v="1.9448954124999982"/>
    <m/>
    <n v="0.86750000000000005"/>
    <n v="0.84"/>
    <s v="-"/>
    <n v="0"/>
    <n v="51"/>
    <s v="COES"/>
  </r>
  <r>
    <s v="19"/>
    <x v="10"/>
    <s v="GEPSA"/>
    <s v="18274811"/>
    <s v="18274811"/>
    <s v="HI"/>
    <s v="G1"/>
    <s v="S"/>
    <n v="10.41"/>
    <n v="10.08"/>
    <m/>
    <m/>
    <n v="5436.8885649999957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436.8885649999957"/>
    <n v="5.4368885649999958"/>
    <m/>
    <n v="0.86750000000000005"/>
    <n v="0.84"/>
    <s v="-"/>
    <n v="0"/>
    <n v="51"/>
    <s v="COES"/>
  </r>
  <r>
    <s v="19"/>
    <x v="11"/>
    <s v="GEPSA"/>
    <s v="18274811"/>
    <s v="18274811"/>
    <s v="HI"/>
    <s v="G1"/>
    <s v="S"/>
    <n v="10.41"/>
    <n v="10.08"/>
    <m/>
    <m/>
    <n v="7253.3186974999762"/>
    <m/>
    <m/>
    <m/>
    <m/>
    <m/>
    <x v="1"/>
    <s v="GEPSA18274811G1HI"/>
    <s v="Generadora de Energ¡a del Per£ S.A."/>
    <s v="GEPSA"/>
    <x v="50"/>
    <s v="C.H. Angel II"/>
    <x v="286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7253.3186974999762"/>
    <n v="7.2533186974999762"/>
    <m/>
    <n v="0.86750000000000005"/>
    <n v="0.84"/>
    <s v="-"/>
    <n v="0"/>
    <n v="51"/>
    <s v="COES"/>
  </r>
  <r>
    <s v="19"/>
    <x v="0"/>
    <s v="GEPSA"/>
    <s v="18274811"/>
    <s v="18274811"/>
    <s v="HI"/>
    <s v="G2"/>
    <s v="S"/>
    <n v="10.41"/>
    <n v="10.08"/>
    <m/>
    <m/>
    <n v="3105.7453075000039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105.7453075000039"/>
    <n v="3.1057453075000039"/>
    <m/>
    <n v="0.86750000000000005"/>
    <n v="0.84"/>
    <s v="-"/>
    <n v="0"/>
    <n v="51"/>
    <s v="COES"/>
  </r>
  <r>
    <s v="19"/>
    <x v="1"/>
    <s v="GEPSA"/>
    <s v="18274811"/>
    <s v="18274811"/>
    <s v="HI"/>
    <s v="G2"/>
    <s v="S"/>
    <n v="10.41"/>
    <n v="10.08"/>
    <m/>
    <m/>
    <n v="2540.5789099999988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540.5789099999988"/>
    <n v="2.5405789099999989"/>
    <m/>
    <n v="0.86750000000000005"/>
    <n v="0.84"/>
    <s v="-"/>
    <n v="0"/>
    <n v="51"/>
    <s v="COES"/>
  </r>
  <r>
    <s v="19"/>
    <x v="2"/>
    <s v="GEPSA"/>
    <s v="18274811"/>
    <s v="18274811"/>
    <s v="HI"/>
    <s v="G2"/>
    <s v="S"/>
    <n v="10.41"/>
    <n v="10.08"/>
    <m/>
    <m/>
    <n v="3400.4236525000006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400.4236525000006"/>
    <n v="3.4004236525000007"/>
    <m/>
    <n v="0.86750000000000005"/>
    <n v="0.84"/>
    <s v="-"/>
    <n v="0"/>
    <n v="51"/>
    <s v="COES"/>
  </r>
  <r>
    <s v="19"/>
    <x v="3"/>
    <s v="GEPSA"/>
    <s v="18274811"/>
    <s v="18274811"/>
    <s v="HI"/>
    <s v="G2"/>
    <s v="S"/>
    <n v="10.41"/>
    <n v="10.08"/>
    <m/>
    <m/>
    <n v="4395.3528650000026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4395.3528650000026"/>
    <n v="4.3953528650000022"/>
    <m/>
    <n v="0.86750000000000005"/>
    <n v="0.84"/>
    <s v="-"/>
    <n v="0"/>
    <n v="51"/>
    <s v="COES"/>
  </r>
  <r>
    <s v="19"/>
    <x v="4"/>
    <s v="GEPSA"/>
    <s v="18274811"/>
    <s v="18274811"/>
    <s v="HI"/>
    <s v="G2"/>
    <s v="S"/>
    <n v="10.41"/>
    <n v="10.08"/>
    <m/>
    <m/>
    <n v="5513.9991775000062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513.9991775000062"/>
    <n v="5.5139991775000059"/>
    <m/>
    <n v="0.86750000000000005"/>
    <n v="0.84"/>
    <s v="-"/>
    <n v="0"/>
    <n v="51"/>
    <s v="COES"/>
  </r>
  <r>
    <s v="19"/>
    <x v="5"/>
    <s v="GEPSA"/>
    <s v="18274811"/>
    <s v="18274811"/>
    <s v="HI"/>
    <s v="G2"/>
    <s v="S"/>
    <n v="10.41"/>
    <n v="10.08"/>
    <m/>
    <m/>
    <n v="2847.0248825000031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847.0248825000031"/>
    <n v="2.8470248825000031"/>
    <m/>
    <n v="0.86750000000000005"/>
    <n v="0.84"/>
    <s v="-"/>
    <n v="0"/>
    <n v="51"/>
    <s v="COES"/>
  </r>
  <r>
    <s v="19"/>
    <x v="6"/>
    <s v="GEPSA"/>
    <s v="18274811"/>
    <s v="18274811"/>
    <s v="HI"/>
    <s v="G2"/>
    <s v="S"/>
    <n v="10.41"/>
    <n v="10.08"/>
    <m/>
    <m/>
    <n v="2294.2581174999923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294.2581174999923"/>
    <n v="2.2942581174999921"/>
    <m/>
    <n v="0.86750000000000005"/>
    <n v="0.84"/>
    <s v="-"/>
    <n v="0"/>
    <n v="51"/>
    <s v="COES"/>
  </r>
  <r>
    <s v="19"/>
    <x v="7"/>
    <s v="GEPSA"/>
    <s v="18274811"/>
    <s v="18274811"/>
    <s v="HI"/>
    <s v="G2"/>
    <s v="S"/>
    <n v="10.41"/>
    <n v="10.08"/>
    <m/>
    <m/>
    <n v="1451.2677324999986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451.2677324999986"/>
    <n v="1.4512677324999985"/>
    <m/>
    <n v="0.86750000000000005"/>
    <n v="0.84"/>
    <s v="-"/>
    <n v="0"/>
    <n v="51"/>
    <s v="COES"/>
  </r>
  <r>
    <s v="19"/>
    <x v="8"/>
    <s v="GEPSA"/>
    <s v="18274811"/>
    <s v="18274811"/>
    <s v="HI"/>
    <s v="G2"/>
    <s v="S"/>
    <n v="10.41"/>
    <n v="10.08"/>
    <m/>
    <m/>
    <n v="2343.4045850000025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343.4045850000025"/>
    <n v="2.3434045850000027"/>
    <m/>
    <n v="0.86750000000000005"/>
    <n v="0.84"/>
    <s v="-"/>
    <n v="0"/>
    <n v="51"/>
    <s v="COES"/>
  </r>
  <r>
    <s v="19"/>
    <x v="9"/>
    <s v="GEPSA"/>
    <s v="18274811"/>
    <s v="18274811"/>
    <s v="HI"/>
    <s v="G2"/>
    <s v="S"/>
    <n v="10.41"/>
    <n v="10.08"/>
    <m/>
    <m/>
    <n v="4266.5772124999976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4266.5772124999976"/>
    <n v="4.2665772124999979"/>
    <m/>
    <n v="0.86750000000000005"/>
    <n v="0.84"/>
    <s v="-"/>
    <n v="0"/>
    <n v="51"/>
    <s v="COES"/>
  </r>
  <r>
    <s v="19"/>
    <x v="10"/>
    <s v="GEPSA"/>
    <s v="18274811"/>
    <s v="18274811"/>
    <s v="HI"/>
    <s v="G2"/>
    <s v="S"/>
    <n v="10.41"/>
    <n v="10.08"/>
    <m/>
    <m/>
    <n v="6936.7887825000034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6936.7887825000034"/>
    <n v="6.9367887825000034"/>
    <m/>
    <n v="0.86750000000000005"/>
    <n v="0.84"/>
    <s v="-"/>
    <n v="0"/>
    <n v="51"/>
    <s v="COES"/>
  </r>
  <r>
    <s v="19"/>
    <x v="11"/>
    <s v="GEPSA"/>
    <s v="18274811"/>
    <s v="18274811"/>
    <s v="HI"/>
    <s v="G2"/>
    <s v="S"/>
    <n v="10.41"/>
    <n v="10.08"/>
    <m/>
    <m/>
    <n v="7191.4239274999927"/>
    <m/>
    <m/>
    <m/>
    <m/>
    <m/>
    <x v="1"/>
    <s v="GEPSA18274811G2HI"/>
    <s v="Generadora de Energ¡a del Per£ S.A."/>
    <s v="GEPSA"/>
    <x v="50"/>
    <s v="C.H. Angel II"/>
    <x v="286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7191.4239274999927"/>
    <n v="7.1914239274999927"/>
    <m/>
    <n v="0.86750000000000005"/>
    <n v="0.84"/>
    <s v="-"/>
    <n v="0"/>
    <n v="51"/>
    <s v="COES"/>
  </r>
  <r>
    <s v="19"/>
    <x v="0"/>
    <s v="GEPSA"/>
    <s v="18274911"/>
    <s v="18274911"/>
    <s v="HI"/>
    <s v="G1"/>
    <s v="S"/>
    <n v="10.41"/>
    <n v="10.08"/>
    <m/>
    <m/>
    <n v="5264.3431650000011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264.3431650000011"/>
    <n v="5.2643431650000014"/>
    <m/>
    <n v="0.86750000000000005"/>
    <n v="0.84"/>
    <s v="-"/>
    <n v="0"/>
    <n v="51"/>
    <s v="COES"/>
  </r>
  <r>
    <s v="19"/>
    <x v="1"/>
    <s v="GEPSA"/>
    <s v="18274911"/>
    <s v="18274911"/>
    <s v="HI"/>
    <s v="G1"/>
    <s v="S"/>
    <n v="10.41"/>
    <n v="10.08"/>
    <m/>
    <m/>
    <n v="3269.1512150000021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269.1512150000021"/>
    <n v="3.2691512150000022"/>
    <m/>
    <n v="0.86750000000000005"/>
    <n v="0.84"/>
    <s v="-"/>
    <n v="0"/>
    <n v="51"/>
    <s v="COES"/>
  </r>
  <r>
    <s v="19"/>
    <x v="2"/>
    <s v="GEPSA"/>
    <s v="18274911"/>
    <s v="18274911"/>
    <s v="HI"/>
    <s v="G1"/>
    <s v="S"/>
    <n v="10.41"/>
    <n v="10.08"/>
    <m/>
    <m/>
    <n v="3262.6323300000095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262.6323300000095"/>
    <n v="3.2626323300000095"/>
    <m/>
    <n v="0.86750000000000005"/>
    <n v="0.84"/>
    <s v="-"/>
    <n v="0"/>
    <n v="51"/>
    <s v="COES"/>
  </r>
  <r>
    <s v="19"/>
    <x v="3"/>
    <s v="GEPSA"/>
    <s v="18274911"/>
    <s v="18274911"/>
    <s v="HI"/>
    <s v="G1"/>
    <s v="S"/>
    <n v="10.41"/>
    <n v="10.08"/>
    <m/>
    <m/>
    <n v="4404.7609125000008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4404.7609125000008"/>
    <n v="4.4047609125000005"/>
    <m/>
    <n v="0.86750000000000005"/>
    <n v="0.84"/>
    <s v="-"/>
    <n v="0"/>
    <n v="51"/>
    <s v="COES"/>
  </r>
  <r>
    <s v="19"/>
    <x v="4"/>
    <s v="GEPSA"/>
    <s v="18274911"/>
    <s v="18274911"/>
    <s v="HI"/>
    <s v="G1"/>
    <s v="S"/>
    <n v="10.41"/>
    <n v="10.08"/>
    <m/>
    <m/>
    <n v="5769.1420849999995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769.1420849999995"/>
    <n v="5.7691420849999995"/>
    <m/>
    <n v="0.86750000000000005"/>
    <n v="0.84"/>
    <s v="-"/>
    <n v="0"/>
    <n v="51"/>
    <s v="COES"/>
  </r>
  <r>
    <s v="19"/>
    <x v="5"/>
    <s v="GEPSA"/>
    <s v="18274911"/>
    <s v="18274911"/>
    <s v="HI"/>
    <s v="G1"/>
    <s v="S"/>
    <n v="10.41"/>
    <n v="10.08"/>
    <m/>
    <m/>
    <n v="2997.9297000000056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997.9297000000056"/>
    <n v="2.9979297000000056"/>
    <m/>
    <n v="0.86750000000000005"/>
    <n v="0.84"/>
    <s v="-"/>
    <n v="0"/>
    <n v="51"/>
    <s v="COES"/>
  </r>
  <r>
    <s v="19"/>
    <x v="6"/>
    <s v="GEPSA"/>
    <s v="18274911"/>
    <s v="18274911"/>
    <s v="HI"/>
    <s v="G1"/>
    <s v="S"/>
    <n v="10.41"/>
    <n v="10.08"/>
    <m/>
    <m/>
    <n v="2317.5411600000007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317.5411600000007"/>
    <n v="2.3175411600000007"/>
    <m/>
    <n v="0.86750000000000005"/>
    <n v="0.84"/>
    <s v="-"/>
    <n v="0"/>
    <n v="51"/>
    <s v="COES"/>
  </r>
  <r>
    <s v="19"/>
    <x v="7"/>
    <s v="GEPSA"/>
    <s v="18274911"/>
    <s v="18274911"/>
    <s v="HI"/>
    <s v="G1"/>
    <s v="S"/>
    <n v="10.41"/>
    <n v="10.08"/>
    <m/>
    <m/>
    <n v="2194.2968950000004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194.2968950000004"/>
    <n v="2.1942968950000004"/>
    <m/>
    <n v="0.86750000000000005"/>
    <n v="0.84"/>
    <s v="-"/>
    <n v="0"/>
    <n v="51"/>
    <s v="COES"/>
  </r>
  <r>
    <s v="19"/>
    <x v="8"/>
    <s v="GEPSA"/>
    <s v="18274911"/>
    <s v="18274911"/>
    <s v="HI"/>
    <s v="G1"/>
    <s v="S"/>
    <n v="10.41"/>
    <n v="10.08"/>
    <m/>
    <m/>
    <n v="3440.3431875000078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440.3431875000078"/>
    <n v="3.4403431875000079"/>
    <m/>
    <n v="0.86750000000000005"/>
    <n v="0.84"/>
    <s v="-"/>
    <n v="0"/>
    <n v="51"/>
    <s v="COES"/>
  </r>
  <r>
    <s v="19"/>
    <x v="9"/>
    <s v="GEPSA"/>
    <s v="18274911"/>
    <s v="18274911"/>
    <s v="HI"/>
    <s v="G1"/>
    <s v="S"/>
    <n v="10.41"/>
    <n v="10.08"/>
    <m/>
    <m/>
    <n v="3780.9955200000036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780.9955200000036"/>
    <n v="3.7809955200000034"/>
    <m/>
    <n v="0.86750000000000005"/>
    <n v="0.84"/>
    <s v="-"/>
    <n v="0"/>
    <n v="51"/>
    <s v="COES"/>
  </r>
  <r>
    <s v="19"/>
    <x v="10"/>
    <s v="GEPSA"/>
    <s v="18274911"/>
    <s v="18274911"/>
    <s v="HI"/>
    <s v="G1"/>
    <s v="S"/>
    <n v="10.41"/>
    <n v="10.08"/>
    <m/>
    <m/>
    <n v="6251.5114974999997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6251.5114974999997"/>
    <n v="6.2515114974999992"/>
    <m/>
    <n v="0.86750000000000005"/>
    <n v="0.84"/>
    <s v="-"/>
    <n v="0"/>
    <n v="51"/>
    <s v="COES"/>
  </r>
  <r>
    <s v="19"/>
    <x v="11"/>
    <s v="GEPSA"/>
    <s v="18274911"/>
    <s v="18274911"/>
    <s v="HI"/>
    <s v="G1"/>
    <s v="S"/>
    <n v="10.41"/>
    <n v="10.08"/>
    <m/>
    <m/>
    <n v="7165.6181800000031"/>
    <m/>
    <m/>
    <m/>
    <m/>
    <m/>
    <x v="1"/>
    <s v="GEPSA18274911G1HI"/>
    <s v="Generadora de Energ¡a del Per£ S.A."/>
    <s v="GEPSA"/>
    <x v="50"/>
    <s v="C.H. Angel III"/>
    <x v="287"/>
    <s v="HI"/>
    <x v="1"/>
    <s v="G1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7165.6181800000031"/>
    <n v="7.1656181800000027"/>
    <m/>
    <n v="0.86750000000000005"/>
    <n v="0.84"/>
    <s v="-"/>
    <n v="0"/>
    <n v="51"/>
    <s v="COES"/>
  </r>
  <r>
    <s v="19"/>
    <x v="0"/>
    <s v="GEPSA"/>
    <s v="18274911"/>
    <s v="18274911"/>
    <s v="HI"/>
    <s v="G2"/>
    <s v="S"/>
    <n v="10.41"/>
    <n v="10.08"/>
    <m/>
    <m/>
    <n v="904.14972249999994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904.14972249999994"/>
    <n v="0.90414972249999992"/>
    <m/>
    <n v="0.86750000000000005"/>
    <n v="0.84"/>
    <s v="-"/>
    <n v="0"/>
    <n v="51"/>
    <s v="COES"/>
  </r>
  <r>
    <s v="19"/>
    <x v="1"/>
    <s v="GEPSA"/>
    <s v="18274911"/>
    <s v="18274911"/>
    <s v="HI"/>
    <s v="G2"/>
    <s v="S"/>
    <n v="10.41"/>
    <n v="10.08"/>
    <m/>
    <m/>
    <n v="2431.5622100000032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431.5622100000032"/>
    <n v="2.4315622100000032"/>
    <m/>
    <n v="0.86750000000000005"/>
    <n v="0.84"/>
    <s v="-"/>
    <n v="0"/>
    <n v="51"/>
    <s v="COES"/>
  </r>
  <r>
    <s v="19"/>
    <x v="2"/>
    <s v="GEPSA"/>
    <s v="18274911"/>
    <s v="18274911"/>
    <s v="HI"/>
    <s v="G2"/>
    <s v="S"/>
    <n v="10.41"/>
    <n v="10.08"/>
    <m/>
    <m/>
    <n v="3067.1141749999997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3067.1141749999997"/>
    <n v="3.0671141749999995"/>
    <m/>
    <n v="0.86750000000000005"/>
    <n v="0.84"/>
    <s v="-"/>
    <n v="0"/>
    <n v="51"/>
    <s v="COES"/>
  </r>
  <r>
    <s v="19"/>
    <x v="3"/>
    <s v="GEPSA"/>
    <s v="18274911"/>
    <s v="18274911"/>
    <s v="HI"/>
    <s v="G2"/>
    <s v="S"/>
    <n v="10.41"/>
    <n v="10.08"/>
    <m/>
    <m/>
    <n v="4337.485017500002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4337.485017500002"/>
    <n v="4.3374850175000024"/>
    <m/>
    <n v="0.86750000000000005"/>
    <n v="0.84"/>
    <s v="-"/>
    <n v="0"/>
    <n v="51"/>
    <s v="COES"/>
  </r>
  <r>
    <s v="19"/>
    <x v="4"/>
    <s v="GEPSA"/>
    <s v="18274911"/>
    <s v="18274911"/>
    <s v="HI"/>
    <s v="G2"/>
    <s v="S"/>
    <n v="10.41"/>
    <n v="10.08"/>
    <m/>
    <m/>
    <n v="5498.9965499999853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5498.9965499999853"/>
    <n v="5.4989965499999851"/>
    <m/>
    <n v="0.86750000000000005"/>
    <n v="0.84"/>
    <s v="-"/>
    <n v="0"/>
    <n v="51"/>
    <s v="COES"/>
  </r>
  <r>
    <s v="19"/>
    <x v="5"/>
    <s v="GEPSA"/>
    <s v="18274911"/>
    <s v="18274911"/>
    <s v="HI"/>
    <s v="G2"/>
    <s v="S"/>
    <n v="10.41"/>
    <n v="10.08"/>
    <m/>
    <m/>
    <n v="2736.1396699999959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736.1396699999959"/>
    <n v="2.736139669999996"/>
    <m/>
    <n v="0.86750000000000005"/>
    <n v="0.84"/>
    <s v="-"/>
    <n v="0"/>
    <n v="51"/>
    <s v="COES"/>
  </r>
  <r>
    <s v="19"/>
    <x v="6"/>
    <s v="GEPSA"/>
    <s v="18274911"/>
    <s v="18274911"/>
    <s v="HI"/>
    <s v="G2"/>
    <s v="S"/>
    <n v="10.41"/>
    <n v="10.08"/>
    <m/>
    <m/>
    <n v="2329.482384999998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329.482384999998"/>
    <n v="2.3294823849999982"/>
    <m/>
    <n v="0.86750000000000005"/>
    <n v="0.84"/>
    <s v="-"/>
    <n v="0"/>
    <n v="51"/>
    <s v="COES"/>
  </r>
  <r>
    <s v="19"/>
    <x v="7"/>
    <s v="GEPSA"/>
    <s v="18274911"/>
    <s v="18274911"/>
    <s v="HI"/>
    <s v="G2"/>
    <s v="S"/>
    <n v="10.41"/>
    <n v="10.08"/>
    <m/>
    <m/>
    <n v="1158.0984149999992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158.0984149999992"/>
    <n v="1.1580984149999993"/>
    <m/>
    <n v="0.86750000000000005"/>
    <n v="0.84"/>
    <s v="-"/>
    <n v="0"/>
    <n v="51"/>
    <s v="COES"/>
  </r>
  <r>
    <s v="19"/>
    <x v="8"/>
    <s v="GEPSA"/>
    <s v="18274911"/>
    <s v="18274911"/>
    <s v="HI"/>
    <s v="G2"/>
    <s v="S"/>
    <n v="10.41"/>
    <n v="10.08"/>
    <m/>
    <m/>
    <n v="276.60978249999965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276.60978249999965"/>
    <n v="0.27660978249999968"/>
    <m/>
    <n v="0.86750000000000005"/>
    <n v="0.84"/>
    <s v="-"/>
    <n v="0"/>
    <n v="51"/>
    <s v="COES"/>
  </r>
  <r>
    <s v="19"/>
    <x v="9"/>
    <s v="GEPSA"/>
    <s v="18274911"/>
    <s v="18274911"/>
    <s v="HI"/>
    <s v="G2"/>
    <s v="S"/>
    <n v="10.41"/>
    <n v="10.08"/>
    <m/>
    <m/>
    <n v="1862.3215525000041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1862.3215525000041"/>
    <n v="1.8623215525000041"/>
    <m/>
    <n v="0.86750000000000005"/>
    <n v="0.84"/>
    <s v="-"/>
    <n v="0"/>
    <n v="51"/>
    <s v="COES"/>
  </r>
  <r>
    <s v="19"/>
    <x v="10"/>
    <s v="GEPSA"/>
    <s v="18274911"/>
    <s v="18274911"/>
    <s v="HI"/>
    <s v="G2"/>
    <s v="S"/>
    <n v="10.41"/>
    <n v="10.08"/>
    <m/>
    <m/>
    <n v="6025.7563599999976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6025.7563599999976"/>
    <n v="6.0257563599999973"/>
    <m/>
    <n v="0.86750000000000005"/>
    <n v="0.84"/>
    <s v="-"/>
    <n v="0"/>
    <n v="51"/>
    <s v="COES"/>
  </r>
  <r>
    <s v="19"/>
    <x v="11"/>
    <s v="GEPSA"/>
    <s v="18274911"/>
    <s v="18274911"/>
    <s v="HI"/>
    <s v="G2"/>
    <s v="S"/>
    <n v="10.41"/>
    <n v="10.08"/>
    <m/>
    <m/>
    <n v="6974.1571624999851"/>
    <m/>
    <m/>
    <m/>
    <m/>
    <m/>
    <x v="1"/>
    <s v="GEPSA18274911G2HI"/>
    <s v="Generadora de Energ¡a del Per£ S.A."/>
    <s v="GEPSA"/>
    <x v="50"/>
    <s v="C.H. Angel III"/>
    <x v="287"/>
    <s v="HI"/>
    <x v="1"/>
    <s v="G2"/>
    <x v="1"/>
    <s v="Instalado"/>
    <s v="Operativo"/>
    <s v="Generadora"/>
    <x v="0"/>
    <x v="0"/>
    <s v="COES"/>
    <x v="0"/>
    <s v="Privado"/>
    <s v="PUNO"/>
    <s v="PUNO"/>
    <s v="CARABAYA"/>
    <s v="OLLACHEA"/>
    <n v="0"/>
    <s v="Agua"/>
    <n v="0"/>
    <s v="RER"/>
    <s v="PRIMERA"/>
    <x v="1"/>
    <m/>
    <n v="6974.1571624999851"/>
    <n v="6.974157162499985"/>
    <m/>
    <n v="0.86750000000000005"/>
    <n v="0.84"/>
    <s v="-"/>
    <n v="0"/>
    <n v="51"/>
    <s v="COES"/>
  </r>
  <r>
    <s v="19"/>
    <x v="0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1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2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3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4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5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6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7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9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10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11"/>
    <s v="ELNM"/>
    <s v="31016993"/>
    <s v="31016993"/>
    <s v="HI"/>
    <s v="Grupo 1"/>
    <s v="S"/>
    <n v="0.26"/>
    <n v="0.26"/>
    <m/>
    <m/>
    <n v="0"/>
    <n v="0"/>
    <m/>
    <m/>
    <m/>
    <m/>
    <x v="1"/>
    <s v="ELNM31016993Grupo 1HI"/>
    <s v="Electro Norte Medio S. A. - Hidrandina"/>
    <s v="HIDRANDINA"/>
    <x v="5"/>
    <s v="C. H. Huayunga"/>
    <x v="288"/>
    <s v="HI"/>
    <x v="1"/>
    <s v="Grupo 1"/>
    <x v="1"/>
    <s v="Instalado"/>
    <s v="Operativo"/>
    <s v="Distribuidora"/>
    <x v="0"/>
    <x v="0"/>
    <s v="NO COES"/>
    <x v="0"/>
    <s v="Estatal"/>
    <s v="CAJAMARCA"/>
    <s v="CAJAMARCA"/>
    <s v="CAJABAMBA"/>
    <s v="CAJABAMBA"/>
    <n v="0"/>
    <s v="Agua"/>
    <n v="0"/>
    <n v="0"/>
    <n v="0"/>
    <x v="1"/>
    <m/>
    <n v="0"/>
    <n v="0"/>
    <m/>
    <n v="2.3636363636363636E-2"/>
    <n v="2.3636363636363636E-2"/>
    <n v="0"/>
    <n v="0"/>
    <n v="55"/>
    <s v="BASE DE DATOS"/>
  </r>
  <r>
    <s v="19"/>
    <x v="0"/>
    <s v="HYPATA"/>
    <s v="11111111"/>
    <s v="11111111"/>
    <s v="HI"/>
    <s v="G1"/>
    <s v="S"/>
    <n v="1"/>
    <n v="1"/>
    <m/>
    <m/>
    <n v="695.37625000000037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695.37625000000037"/>
    <n v="0.69537625000000036"/>
    <m/>
    <n v="8.3333333333333329E-2"/>
    <n v="8.3333333333333329E-2"/>
    <n v="0.76"/>
    <n v="0"/>
    <n v="56"/>
    <s v="COES"/>
  </r>
  <r>
    <s v="19"/>
    <x v="1"/>
    <s v="HYPATA"/>
    <s v="11111111"/>
    <s v="11111111"/>
    <s v="HI"/>
    <s v="G1"/>
    <s v="S"/>
    <n v="1"/>
    <n v="1"/>
    <m/>
    <m/>
    <n v="596.77075000000036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596.77075000000036"/>
    <n v="0.59677075000000035"/>
    <m/>
    <n v="8.3333333333333329E-2"/>
    <n v="8.3333333333333329E-2"/>
    <n v="0.76"/>
    <n v="0"/>
    <n v="56"/>
    <s v="COES"/>
  </r>
  <r>
    <s v="19"/>
    <x v="2"/>
    <s v="HYPATA"/>
    <s v="11111111"/>
    <s v="11111111"/>
    <s v="HI"/>
    <s v="G1"/>
    <s v="S"/>
    <n v="1"/>
    <n v="1"/>
    <m/>
    <m/>
    <n v="513.03150000000062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513.03150000000062"/>
    <n v="0.51303150000000064"/>
    <m/>
    <n v="8.3333333333333329E-2"/>
    <n v="8.3333333333333329E-2"/>
    <n v="0.76"/>
    <n v="0"/>
    <n v="56"/>
    <s v="COES"/>
  </r>
  <r>
    <s v="19"/>
    <x v="3"/>
    <s v="HYPATA"/>
    <s v="11111111"/>
    <s v="11111111"/>
    <s v="HI"/>
    <s v="G1"/>
    <s v="S"/>
    <n v="1"/>
    <n v="1"/>
    <m/>
    <m/>
    <n v="593.12825000000021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593.12825000000021"/>
    <n v="0.59312825000000025"/>
    <m/>
    <n v="8.3333333333333329E-2"/>
    <n v="8.3333333333333329E-2"/>
    <n v="0.76"/>
    <n v="0"/>
    <n v="56"/>
    <s v="COES"/>
  </r>
  <r>
    <s v="19"/>
    <x v="4"/>
    <s v="HYPATA"/>
    <s v="11111111"/>
    <s v="11111111"/>
    <s v="HI"/>
    <s v="G1"/>
    <s v="S"/>
    <n v="1"/>
    <n v="1"/>
    <m/>
    <m/>
    <n v="569.32975000000033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569.32975000000033"/>
    <n v="0.5693297500000003"/>
    <m/>
    <n v="8.3333333333333329E-2"/>
    <n v="8.3333333333333329E-2"/>
    <n v="0.76"/>
    <n v="0"/>
    <n v="56"/>
    <s v="COES"/>
  </r>
  <r>
    <s v="19"/>
    <x v="5"/>
    <s v="HYPATA"/>
    <s v="11111111"/>
    <s v="11111111"/>
    <s v="HI"/>
    <s v="G1"/>
    <s v="S"/>
    <n v="1"/>
    <n v="1"/>
    <m/>
    <m/>
    <n v="227.50074999999998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227.50074999999998"/>
    <n v="0.22750074999999997"/>
    <m/>
    <n v="8.3333333333333329E-2"/>
    <n v="8.3333333333333329E-2"/>
    <n v="0.76"/>
    <n v="0"/>
    <n v="56"/>
    <s v="COES"/>
  </r>
  <r>
    <s v="19"/>
    <x v="6"/>
    <s v="HYPATA"/>
    <s v="11111111"/>
    <s v="11111111"/>
    <s v="HI"/>
    <s v="G1"/>
    <s v="S"/>
    <n v="1"/>
    <n v="1"/>
    <m/>
    <m/>
    <n v="98.008250000000004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98.008250000000004"/>
    <n v="9.8008250000000005E-2"/>
    <m/>
    <n v="8.3333333333333329E-2"/>
    <n v="8.3333333333333329E-2"/>
    <n v="0.76"/>
    <n v="0"/>
    <n v="56"/>
    <s v="COES"/>
  </r>
  <r>
    <s v="19"/>
    <x v="7"/>
    <s v="HYPATA"/>
    <s v="11111111"/>
    <s v="11111111"/>
    <s v="HI"/>
    <s v="G1"/>
    <s v="S"/>
    <n v="1"/>
    <n v="1"/>
    <m/>
    <m/>
    <n v="241.1112500000005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241.1112500000005"/>
    <n v="0.2411112500000005"/>
    <m/>
    <n v="8.3333333333333329E-2"/>
    <n v="8.3333333333333329E-2"/>
    <n v="0.76"/>
    <n v="0"/>
    <n v="56"/>
    <s v="COES"/>
  </r>
  <r>
    <s v="19"/>
    <x v="8"/>
    <s v="HYPATA"/>
    <s v="11111111"/>
    <s v="11111111"/>
    <s v="HI"/>
    <s v="G1"/>
    <s v="S"/>
    <n v="1"/>
    <n v="1"/>
    <m/>
    <m/>
    <n v="0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0"/>
    <n v="0"/>
    <m/>
    <n v="8.3333333333333329E-2"/>
    <n v="8.3333333333333329E-2"/>
    <n v="0.76"/>
    <n v="0"/>
    <n v="56"/>
    <s v="COES"/>
  </r>
  <r>
    <s v="19"/>
    <x v="9"/>
    <s v="HYPATA"/>
    <s v="11111111"/>
    <s v="11111111"/>
    <s v="HI"/>
    <s v="G1"/>
    <s v="S"/>
    <n v="1"/>
    <n v="1"/>
    <m/>
    <m/>
    <n v="410.32699999999892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410.32699999999892"/>
    <n v="0.41032699999999894"/>
    <m/>
    <n v="8.3333333333333329E-2"/>
    <n v="8.3333333333333329E-2"/>
    <n v="0.76"/>
    <n v="0"/>
    <n v="56"/>
    <s v="COES"/>
  </r>
  <r>
    <s v="19"/>
    <x v="10"/>
    <s v="HYPATA"/>
    <s v="11111111"/>
    <s v="11111111"/>
    <s v="HI"/>
    <s v="G1"/>
    <s v="S"/>
    <n v="1"/>
    <n v="1"/>
    <m/>
    <m/>
    <n v="283.3730000000001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283.3730000000001"/>
    <n v="0.2833730000000001"/>
    <m/>
    <n v="8.3333333333333329E-2"/>
    <n v="8.3333333333333329E-2"/>
    <n v="0.76"/>
    <n v="0"/>
    <n v="56"/>
    <s v="COES"/>
  </r>
  <r>
    <s v="19"/>
    <x v="11"/>
    <s v="HYPATA"/>
    <s v="11111111"/>
    <s v="11111111"/>
    <s v="HI"/>
    <s v="G1"/>
    <s v="S"/>
    <n v="1"/>
    <n v="1"/>
    <m/>
    <m/>
    <n v="520.47599999999977"/>
    <m/>
    <m/>
    <m/>
    <m/>
    <m/>
    <x v="1"/>
    <s v="HYPATA11111111G1HI"/>
    <s v="Hidro Pátapo S.A.C."/>
    <s v="PATAPO"/>
    <x v="79"/>
    <s v="C.H Patapo"/>
    <x v="289"/>
    <s v="HI"/>
    <x v="1"/>
    <s v="G1"/>
    <x v="1"/>
    <s v="Instalado"/>
    <s v="Operativo"/>
    <s v="Generadora"/>
    <x v="0"/>
    <x v="0"/>
    <s v="COES"/>
    <x v="0"/>
    <s v="Privado"/>
    <s v="LAMBAYEQUE"/>
    <s v="LAMBAYEQUE"/>
    <s v="CHICLAYO"/>
    <s v="PATAPO"/>
    <n v="0"/>
    <s v="Agua"/>
    <n v="0"/>
    <n v="0"/>
    <n v="0"/>
    <x v="1"/>
    <m/>
    <n v="520.47599999999977"/>
    <n v="0.52047599999999972"/>
    <m/>
    <n v="8.3333333333333329E-2"/>
    <n v="8.3333333333333329E-2"/>
    <n v="0.76"/>
    <n v="0"/>
    <n v="56"/>
    <s v="COES"/>
  </r>
  <r>
    <s v="19"/>
    <x v="0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1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2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3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4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6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7"/>
    <s v="CHAVI2"/>
    <s v="53202409"/>
    <s v="53202409"/>
    <s v="EL"/>
    <s v="GE-BOC 01"/>
    <s v="S"/>
    <n v="0.15"/>
    <n v="0.12"/>
    <n v="0"/>
    <n v="0"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8"/>
    <s v="CHAVI2"/>
    <s v="53202409"/>
    <s v="53202409"/>
    <s v="EL"/>
    <s v="GE-BOC 01"/>
    <s v="S"/>
    <n v="0.15"/>
    <n v="0.12"/>
    <m/>
    <m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9"/>
    <s v="CHAVI2"/>
    <s v="53202409"/>
    <s v="53202409"/>
    <s v="EL"/>
    <s v="GE-BOC 01"/>
    <s v="S"/>
    <n v="0.15"/>
    <n v="0.12"/>
    <m/>
    <m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10"/>
    <s v="CHAVI2"/>
    <s v="53202409"/>
    <s v="53202409"/>
    <s v="EL"/>
    <s v="GE-BOC 01"/>
    <s v="S"/>
    <n v="0.15"/>
    <n v="0.12"/>
    <m/>
    <m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11"/>
    <s v="CHAVI2"/>
    <s v="53202409"/>
    <s v="53202409"/>
    <s v="EL"/>
    <s v="GE-BOC 01"/>
    <s v="S"/>
    <n v="0.15"/>
    <n v="0.12"/>
    <m/>
    <m/>
    <n v="0"/>
    <m/>
    <m/>
    <m/>
    <m/>
    <m/>
    <x v="1"/>
    <s v="CHAVI253202409GE-BOC 01EL"/>
    <s v="Proyecto Especial Chavimochic &lt;SIA&gt;"/>
    <s v="CHAVIMOCHIC"/>
    <x v="80"/>
    <s v="C. T. BOCATOMA"/>
    <x v="290"/>
    <s v="EL"/>
    <x v="0"/>
    <s v="GE-BOC 01"/>
    <x v="0"/>
    <s v="Instalado"/>
    <s v="Operativo"/>
    <s v="Distribuidora"/>
    <x v="0"/>
    <x v="1"/>
    <s v="NO COES"/>
    <x v="0"/>
    <s v="Estatal"/>
    <s v="LA LIBERTAD"/>
    <s v="LA LIBERTAD"/>
    <s v="VIRU"/>
    <s v="CHAO"/>
    <n v="0"/>
    <s v="Diésel"/>
    <n v="0"/>
    <n v="0"/>
    <n v="0"/>
    <x v="1"/>
    <m/>
    <n v="0"/>
    <n v="0"/>
    <m/>
    <n v="1.3636363636363636E-2"/>
    <n v="1.0909090909090908E-2"/>
    <n v="0.35"/>
    <n v="0"/>
    <n v="72"/>
    <s v="ESTIMADO"/>
  </r>
  <r>
    <s v="19"/>
    <x v="0"/>
    <s v="CHAVI1"/>
    <s v="31035794"/>
    <s v="31035794"/>
    <s v="HI"/>
    <s v="Grupo Nº 01"/>
    <s v="S"/>
    <n v="2.56"/>
    <n v="2"/>
    <m/>
    <m/>
    <n v="1223.8662552466403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223.8662552466403"/>
    <n v="1.2238662552466404"/>
    <m/>
    <n v="0.21333333333333335"/>
    <n v="0.16666666666666666"/>
    <n v="3.5"/>
    <n v="0"/>
    <n v="72"/>
    <s v="ESTIMADO"/>
  </r>
  <r>
    <s v="19"/>
    <x v="1"/>
    <s v="CHAVI1"/>
    <s v="31035794"/>
    <s v="31035794"/>
    <s v="HI"/>
    <s v="Grupo Nº 01"/>
    <s v="S"/>
    <n v="2.56"/>
    <n v="2"/>
    <m/>
    <m/>
    <n v="1196.3014684945013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196.3014684945013"/>
    <n v="1.1963014684945013"/>
    <m/>
    <n v="0.21333333333333335"/>
    <n v="0.16666666666666666"/>
    <n v="3.5"/>
    <n v="0"/>
    <n v="72"/>
    <s v="ESTIMADO"/>
  </r>
  <r>
    <s v="19"/>
    <x v="2"/>
    <s v="CHAVI1"/>
    <s v="31035794"/>
    <s v="31035794"/>
    <s v="HI"/>
    <s v="Grupo Nº 01"/>
    <s v="S"/>
    <n v="2.56"/>
    <n v="2"/>
    <m/>
    <m/>
    <n v="1382.1557495333461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382.1557495333461"/>
    <n v="1.3821557495333461"/>
    <m/>
    <n v="0.21333333333333335"/>
    <n v="0.16666666666666666"/>
    <n v="3.5"/>
    <n v="0"/>
    <n v="72"/>
    <s v="ESTIMADO"/>
  </r>
  <r>
    <s v="19"/>
    <x v="3"/>
    <s v="CHAVI1"/>
    <s v="31035794"/>
    <s v="31035794"/>
    <s v="HI"/>
    <s v="Grupo Nº 01"/>
    <s v="S"/>
    <n v="2.56"/>
    <n v="2"/>
    <m/>
    <m/>
    <n v="941.37340396289892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41.37340396289892"/>
    <n v="0.94137340396289892"/>
    <m/>
    <n v="0.21333333333333335"/>
    <n v="0.16666666666666666"/>
    <n v="3.5"/>
    <n v="0"/>
    <n v="72"/>
    <s v="ESTIMADO"/>
  </r>
  <r>
    <s v="19"/>
    <x v="4"/>
    <s v="CHAVI1"/>
    <s v="31035794"/>
    <s v="31035794"/>
    <s v="HI"/>
    <s v="Grupo Nº 01"/>
    <s v="S"/>
    <n v="2.56"/>
    <n v="2"/>
    <m/>
    <m/>
    <n v="897.92515557577656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897.92515557577656"/>
    <n v="0.89792515557577657"/>
    <m/>
    <n v="0.21333333333333335"/>
    <n v="0.16666666666666666"/>
    <n v="3.5"/>
    <n v="0"/>
    <n v="72"/>
    <s v="ESTIMADO"/>
  </r>
  <r>
    <s v="19"/>
    <x v="5"/>
    <s v="CHAVI1"/>
    <s v="31035794"/>
    <s v="31035794"/>
    <s v="HI"/>
    <s v="Grupo Nº 01"/>
    <s v="S"/>
    <n v="2.56"/>
    <n v="2.1"/>
    <m/>
    <m/>
    <n v="792.05334911456612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92.05334911456612"/>
    <n v="0.79205334911456615"/>
    <m/>
    <n v="0.21333333333333335"/>
    <n v="0.16666666666666666"/>
    <n v="3.5"/>
    <n v="0"/>
    <n v="72"/>
    <s v="ESTIMADO"/>
  </r>
  <r>
    <s v="19"/>
    <x v="6"/>
    <s v="CHAVI1"/>
    <s v="31035794"/>
    <s v="31035794"/>
    <s v="HI"/>
    <s v="Grupo Nº 01"/>
    <s v="S"/>
    <n v="2.56"/>
    <n v="2"/>
    <m/>
    <m/>
    <n v="738.52720037621407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38.52720037621407"/>
    <n v="0.73852720037621411"/>
    <m/>
    <n v="0.21333333333333335"/>
    <n v="0.16666666666666666"/>
    <n v="3.5"/>
    <n v="0"/>
    <n v="72"/>
    <s v="ESTIMADO"/>
  </r>
  <r>
    <s v="19"/>
    <x v="7"/>
    <s v="CHAVI1"/>
    <s v="31035794"/>
    <s v="31035794"/>
    <s v="HI"/>
    <s v="Grupo Nº 01"/>
    <s v="S"/>
    <n v="2.56"/>
    <n v="2"/>
    <m/>
    <m/>
    <n v="701.32418267858134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01.32418267858134"/>
    <n v="0.70132418267858132"/>
    <m/>
    <n v="0.21333333333333335"/>
    <n v="0.16666666666666666"/>
    <n v="3.5"/>
    <n v="0"/>
    <n v="72"/>
    <s v="ESTIMADO"/>
  </r>
  <r>
    <s v="19"/>
    <x v="8"/>
    <s v="CHAVI1"/>
    <s v="31035794"/>
    <s v="31035794"/>
    <s v="HI"/>
    <s v="Grupo Nº 01"/>
    <s v="S"/>
    <n v="2.56"/>
    <n v="2"/>
    <m/>
    <m/>
    <n v="749.75281382193259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49.75281382193259"/>
    <n v="0.7497528138219326"/>
    <m/>
    <n v="0.21333333333333335"/>
    <n v="0.16666666666666666"/>
    <n v="3.5"/>
    <n v="0"/>
    <n v="72"/>
    <s v="ESTIMADO"/>
  </r>
  <r>
    <s v="19"/>
    <x v="9"/>
    <s v="CHAVI1"/>
    <s v="31035794"/>
    <s v="31035794"/>
    <s v="HI"/>
    <s v="Grupo Nº 01"/>
    <s v="S"/>
    <n v="2.56"/>
    <n v="2"/>
    <m/>
    <m/>
    <n v="779.74292637480983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79.74292637480983"/>
    <n v="0.7797429263748098"/>
    <m/>
    <n v="0.21333333333333335"/>
    <n v="0.16666666666666666"/>
    <n v="3.5"/>
    <n v="0"/>
    <n v="72"/>
    <s v="ESTIMADO"/>
  </r>
  <r>
    <s v="19"/>
    <x v="10"/>
    <s v="CHAVI1"/>
    <s v="31035794"/>
    <s v="31035794"/>
    <s v="HI"/>
    <s v="Grupo Nº 01"/>
    <s v="S"/>
    <n v="2.56"/>
    <n v="2"/>
    <m/>
    <m/>
    <n v="785.27676281135348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85.27676281135348"/>
    <n v="0.7852767628113535"/>
    <m/>
    <n v="0.21333333333333335"/>
    <n v="0.16666666666666666"/>
    <n v="3.5"/>
    <n v="0"/>
    <n v="72"/>
    <s v="ESTIMADO"/>
  </r>
  <r>
    <s v="19"/>
    <x v="11"/>
    <s v="CHAVI1"/>
    <s v="31035794"/>
    <s v="31035794"/>
    <s v="HI"/>
    <s v="Grupo Nº 01"/>
    <s v="S"/>
    <n v="2.56"/>
    <n v="2"/>
    <m/>
    <m/>
    <n v="739.08401205774442"/>
    <m/>
    <m/>
    <m/>
    <m/>
    <m/>
    <x v="1"/>
    <s v="CHAVI131035794Grupo Nº 01HI"/>
    <s v="Proyecto Especial Chavimochic &lt;SICN&gt;"/>
    <s v="CHAVIMOCHIC"/>
    <x v="80"/>
    <s v="C. H. VIRU"/>
    <x v="291"/>
    <s v="HI"/>
    <x v="1"/>
    <s v="Grupo Nº 01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39.08401205774442"/>
    <n v="0.73908401205774443"/>
    <m/>
    <n v="0.21333333333333335"/>
    <n v="0.16666666666666666"/>
    <n v="3.5"/>
    <n v="0"/>
    <n v="72"/>
    <s v="ESTIMADO"/>
  </r>
  <r>
    <s v="19"/>
    <x v="0"/>
    <s v="CHAVI1"/>
    <s v="31035794"/>
    <s v="31035794"/>
    <s v="HI"/>
    <s v="Grupo Nº 02"/>
    <s v="N"/>
    <n v="2.56"/>
    <n v="0"/>
    <m/>
    <m/>
    <n v="0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0"/>
    <n v="0"/>
    <m/>
    <n v="0.21333333333333335"/>
    <n v="0.17500000000000002"/>
    <n v="3.5"/>
    <n v="0"/>
    <n v="72"/>
    <s v="ESTIMADO"/>
  </r>
  <r>
    <s v="19"/>
    <x v="1"/>
    <s v="CHAVI1"/>
    <s v="31035794"/>
    <s v="31035794"/>
    <s v="HI"/>
    <s v="Grupo Nº 02"/>
    <s v="N"/>
    <n v="2.56"/>
    <n v="0"/>
    <m/>
    <m/>
    <n v="0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0"/>
    <n v="0"/>
    <m/>
    <n v="0.21333333333333335"/>
    <n v="0.17500000000000002"/>
    <n v="3.5"/>
    <n v="0"/>
    <n v="72"/>
    <s v="ESTIMADO"/>
  </r>
  <r>
    <s v="19"/>
    <x v="2"/>
    <s v="CHAVI1"/>
    <s v="31035794"/>
    <s v="31035794"/>
    <s v="HI"/>
    <s v="Grupo Nº 02"/>
    <s v="S"/>
    <n v="2.56"/>
    <n v="2.1"/>
    <m/>
    <m/>
    <n v="1.8203489980107181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.8203489980107181"/>
    <n v="1.8203489980107182E-3"/>
    <m/>
    <n v="0.21333333333333335"/>
    <n v="0.17500000000000002"/>
    <n v="3.5"/>
    <n v="0"/>
    <n v="72"/>
    <s v="ESTIMADO"/>
  </r>
  <r>
    <s v="19"/>
    <x v="3"/>
    <s v="CHAVI1"/>
    <s v="31035794"/>
    <s v="31035794"/>
    <s v="HI"/>
    <s v="Grupo Nº 02"/>
    <s v="S"/>
    <n v="2.56"/>
    <n v="2.1"/>
    <m/>
    <m/>
    <n v="1004.2012718846906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004.2012718846906"/>
    <n v="1.0042012718846907"/>
    <m/>
    <n v="0.21333333333333335"/>
    <n v="0.17500000000000002"/>
    <n v="3.5"/>
    <n v="0"/>
    <n v="72"/>
    <s v="ESTIMADO"/>
  </r>
  <r>
    <s v="19"/>
    <x v="4"/>
    <s v="CHAVI1"/>
    <s v="31035794"/>
    <s v="31035794"/>
    <s v="HI"/>
    <s v="Grupo Nº 02"/>
    <s v="S"/>
    <n v="2.56"/>
    <n v="2.1"/>
    <m/>
    <m/>
    <n v="942.66296989173213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42.66296989173213"/>
    <n v="0.94266296989173215"/>
    <m/>
    <n v="0.21333333333333335"/>
    <n v="0.17500000000000002"/>
    <n v="3.5"/>
    <n v="0"/>
    <n v="72"/>
    <s v="ESTIMADO"/>
  </r>
  <r>
    <s v="19"/>
    <x v="5"/>
    <s v="CHAVI1"/>
    <s v="31035794"/>
    <s v="31035794"/>
    <s v="HI"/>
    <s v="Grupo Nº 02"/>
    <s v="S"/>
    <n v="2.56"/>
    <n v="2.1"/>
    <m/>
    <m/>
    <n v="737.62959537546499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37.62959537546499"/>
    <n v="0.73762959537546502"/>
    <m/>
    <n v="0.21333333333333335"/>
    <n v="0.17500000000000002"/>
    <n v="3.5"/>
    <n v="0"/>
    <n v="72"/>
    <s v="ESTIMADO"/>
  </r>
  <r>
    <s v="19"/>
    <x v="6"/>
    <s v="CHAVI1"/>
    <s v="31035794"/>
    <s v="31035794"/>
    <s v="HI"/>
    <s v="Grupo Nº 02"/>
    <s v="S"/>
    <n v="2.56"/>
    <n v="2.1"/>
    <m/>
    <m/>
    <n v="946.32780325565432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46.32780325565432"/>
    <n v="0.94632780325565435"/>
    <m/>
    <n v="0.21333333333333335"/>
    <n v="0.17500000000000002"/>
    <n v="3.5"/>
    <n v="0"/>
    <n v="72"/>
    <s v="ESTIMADO"/>
  </r>
  <r>
    <s v="19"/>
    <x v="7"/>
    <s v="CHAVI1"/>
    <s v="31035794"/>
    <s v="31035794"/>
    <s v="HI"/>
    <s v="Grupo Nº 02"/>
    <s v="S"/>
    <n v="2.56"/>
    <n v="2.1"/>
    <m/>
    <m/>
    <n v="942.5264354547096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42.5264354547096"/>
    <n v="0.9425264354547096"/>
    <m/>
    <n v="0.21333333333333335"/>
    <n v="0.17500000000000002"/>
    <n v="3.5"/>
    <n v="0"/>
    <n v="72"/>
    <s v="ESTIMADO"/>
  </r>
  <r>
    <s v="19"/>
    <x v="8"/>
    <s v="CHAVI1"/>
    <s v="31035794"/>
    <s v="31035794"/>
    <s v="HI"/>
    <s v="Grupo Nº 02"/>
    <s v="S"/>
    <n v="2.56"/>
    <n v="2.1"/>
    <m/>
    <m/>
    <n v="960.71198586514026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60.71198586514026"/>
    <n v="0.96071198586514028"/>
    <m/>
    <n v="0.21333333333333335"/>
    <n v="0.17500000000000002"/>
    <n v="3.5"/>
    <n v="0"/>
    <n v="72"/>
    <s v="ESTIMADO"/>
  </r>
  <r>
    <s v="19"/>
    <x v="9"/>
    <s v="CHAVI1"/>
    <s v="31035794"/>
    <s v="31035794"/>
    <s v="HI"/>
    <s v="Grupo Nº 02"/>
    <s v="S"/>
    <n v="2.56"/>
    <n v="2.1"/>
    <m/>
    <m/>
    <n v="999.14046529974576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99.14046529974576"/>
    <n v="0.99914046529974576"/>
    <m/>
    <n v="0.21333333333333335"/>
    <n v="0.17500000000000002"/>
    <n v="3.5"/>
    <n v="0"/>
    <n v="72"/>
    <s v="ESTIMADO"/>
  </r>
  <r>
    <s v="19"/>
    <x v="10"/>
    <s v="CHAVI1"/>
    <s v="31035794"/>
    <s v="31035794"/>
    <s v="HI"/>
    <s v="Grupo Nº 02"/>
    <s v="S"/>
    <n v="2.56"/>
    <n v="2.1"/>
    <m/>
    <m/>
    <n v="1006.2313663199151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006.2313663199151"/>
    <n v="1.0062313663199152"/>
    <m/>
    <n v="0.21333333333333335"/>
    <n v="0.17500000000000002"/>
    <n v="3.5"/>
    <n v="0"/>
    <n v="72"/>
    <s v="ESTIMADO"/>
  </r>
  <r>
    <s v="19"/>
    <x v="11"/>
    <s v="CHAVI1"/>
    <s v="31035794"/>
    <s v="31035794"/>
    <s v="HI"/>
    <s v="Grupo Nº 02"/>
    <s v="S"/>
    <n v="2.56"/>
    <n v="2.1"/>
    <m/>
    <m/>
    <n v="947.04128594815541"/>
    <m/>
    <m/>
    <m/>
    <m/>
    <m/>
    <x v="1"/>
    <s v="CHAVI131035794Grupo Nº 02HI"/>
    <s v="Proyecto Especial Chavimochic &lt;SICN&gt;"/>
    <s v="CHAVIMOCHIC"/>
    <x v="80"/>
    <s v="C. H. VIRU"/>
    <x v="291"/>
    <s v="HI"/>
    <x v="1"/>
    <s v="Grupo Nº 02"/>
    <x v="1"/>
    <s v="Instalado"/>
    <s v="In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947.04128594815541"/>
    <n v="0.9470412859481554"/>
    <m/>
    <n v="0.21333333333333335"/>
    <n v="0.17500000000000002"/>
    <n v="3.5"/>
    <n v="0"/>
    <n v="72"/>
    <s v="ESTIMADO"/>
  </r>
  <r>
    <s v="19"/>
    <x v="0"/>
    <s v="CHAVI1"/>
    <s v="31035794"/>
    <s v="31035794"/>
    <s v="HI"/>
    <s v="Grupo Nº 03"/>
    <s v="S"/>
    <n v="2.56"/>
    <n v="2.2000000000000002"/>
    <m/>
    <m/>
    <n v="1095.1335825133601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095.1335825133601"/>
    <n v="1.0951335825133601"/>
    <m/>
    <n v="0.21333333333333335"/>
    <n v="0.18333333333333335"/>
    <n v="3.5"/>
    <n v="0"/>
    <n v="72"/>
    <s v="ESTIMADO"/>
  </r>
  <r>
    <s v="19"/>
    <x v="1"/>
    <s v="CHAVI1"/>
    <s v="31035794"/>
    <s v="31035794"/>
    <s v="HI"/>
    <s v="Grupo Nº 03"/>
    <s v="S"/>
    <n v="2.56"/>
    <n v="2.2000000000000002"/>
    <m/>
    <m/>
    <n v="1006.7483773774993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006.7483773774993"/>
    <n v="1.0067483773774992"/>
    <m/>
    <n v="0.21333333333333335"/>
    <n v="0.18333333333333335"/>
    <n v="3.5"/>
    <n v="0"/>
    <n v="72"/>
    <s v="ESTIMADO"/>
  </r>
  <r>
    <s v="19"/>
    <x v="2"/>
    <s v="CHAVI1"/>
    <s v="31035794"/>
    <s v="31035794"/>
    <s v="HI"/>
    <s v="Grupo Nº 03"/>
    <s v="S"/>
    <n v="2.56"/>
    <n v="2.2000000000000002"/>
    <m/>
    <m/>
    <n v="1046.0239014686431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1046.0239014686431"/>
    <n v="1.046023901468643"/>
    <m/>
    <n v="0.21333333333333335"/>
    <n v="0.18333333333333335"/>
    <n v="3.5"/>
    <n v="0"/>
    <n v="72"/>
    <s v="ESTIMADO"/>
  </r>
  <r>
    <s v="19"/>
    <x v="3"/>
    <s v="CHAVI1"/>
    <s v="31035794"/>
    <s v="31035794"/>
    <s v="HI"/>
    <s v="Grupo Nº 03"/>
    <s v="S"/>
    <n v="2.56"/>
    <n v="2.2000000000000002"/>
    <m/>
    <m/>
    <n v="581.62532415241071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581.62532415241071"/>
    <n v="0.58162532415241075"/>
    <m/>
    <n v="0.21333333333333335"/>
    <n v="0.18333333333333335"/>
    <n v="3.5"/>
    <n v="0"/>
    <n v="72"/>
    <s v="ESTIMADO"/>
  </r>
  <r>
    <s v="19"/>
    <x v="4"/>
    <s v="CHAVI1"/>
    <s v="31035794"/>
    <s v="31035794"/>
    <s v="HI"/>
    <s v="Grupo Nº 03"/>
    <s v="S"/>
    <n v="2.56"/>
    <n v="2.2000000000000002"/>
    <m/>
    <m/>
    <n v="762.42787453249207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762.42787453249207"/>
    <n v="0.76242787453249206"/>
    <m/>
    <n v="0.21333333333333335"/>
    <n v="0.18333333333333335"/>
    <n v="3.5"/>
    <n v="0"/>
    <n v="72"/>
    <s v="ESTIMADO"/>
  </r>
  <r>
    <s v="19"/>
    <x v="5"/>
    <s v="CHAVI1"/>
    <s v="31035794"/>
    <s v="31035794"/>
    <s v="HI"/>
    <s v="Grupo Nº 03"/>
    <s v="S"/>
    <n v="2.56"/>
    <n v="2.2000000000000002"/>
    <m/>
    <m/>
    <n v="613.03145550996908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613.03145550996908"/>
    <n v="0.61303145550996907"/>
    <m/>
    <n v="0.21333333333333335"/>
    <n v="0.18333333333333335"/>
    <n v="3.5"/>
    <n v="0"/>
    <n v="72"/>
    <s v="ESTIMADO"/>
  </r>
  <r>
    <s v="19"/>
    <x v="6"/>
    <s v="CHAVI1"/>
    <s v="31035794"/>
    <s v="31035794"/>
    <s v="HI"/>
    <s v="Grupo Nº 03"/>
    <s v="S"/>
    <n v="2.56"/>
    <n v="2.2000000000000002"/>
    <m/>
    <m/>
    <n v="393.57796436813123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393.57796436813123"/>
    <n v="0.39357796436813125"/>
    <m/>
    <n v="0.21333333333333335"/>
    <n v="0.18333333333333335"/>
    <n v="3.5"/>
    <n v="0"/>
    <n v="72"/>
    <s v="ESTIMADO"/>
  </r>
  <r>
    <s v="19"/>
    <x v="7"/>
    <s v="CHAVI1"/>
    <s v="31035794"/>
    <s v="31035794"/>
    <s v="HI"/>
    <s v="Grupo Nº 03"/>
    <s v="S"/>
    <n v="2.56"/>
    <n v="2.2000000000000002"/>
    <m/>
    <m/>
    <n v="309.87637178670843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309.87637178670843"/>
    <n v="0.30987637178670846"/>
    <m/>
    <n v="0.21333333333333335"/>
    <n v="0.18333333333333335"/>
    <n v="3.5"/>
    <n v="0"/>
    <n v="72"/>
    <s v="ESTIMADO"/>
  </r>
  <r>
    <s v="19"/>
    <x v="8"/>
    <s v="CHAVI1"/>
    <s v="31035794"/>
    <s v="31035794"/>
    <s v="HI"/>
    <s v="Grupo Nº 03"/>
    <s v="S"/>
    <n v="2.56"/>
    <n v="2.2000000000000002"/>
    <m/>
    <m/>
    <n v="399.56034942652684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399.56034942652684"/>
    <n v="0.39956034942652685"/>
    <m/>
    <n v="0.21333333333333335"/>
    <n v="0.18333333333333335"/>
    <n v="3.5"/>
    <n v="0"/>
    <n v="72"/>
    <s v="ESTIMADO"/>
  </r>
  <r>
    <s v="19"/>
    <x v="9"/>
    <s v="CHAVI1"/>
    <s v="31035794"/>
    <s v="31035794"/>
    <s v="HI"/>
    <s v="Grupo Nº 03"/>
    <s v="S"/>
    <n v="2.56"/>
    <n v="2.2000000000000002"/>
    <m/>
    <m/>
    <n v="415.54276340358786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415.54276340358786"/>
    <n v="0.41554276340358787"/>
    <m/>
    <n v="0.21333333333333335"/>
    <n v="0.18333333333333335"/>
    <n v="3.5"/>
    <n v="0"/>
    <n v="72"/>
    <s v="ESTIMADO"/>
  </r>
  <r>
    <s v="19"/>
    <x v="10"/>
    <s v="CHAVI1"/>
    <s v="31035794"/>
    <s v="31035794"/>
    <s v="HI"/>
    <s v="Grupo Nº 03"/>
    <s v="S"/>
    <n v="2.56"/>
    <n v="2.2000000000000002"/>
    <m/>
    <m/>
    <n v="418.49187086873144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418.49187086873144"/>
    <n v="0.41849187086873146"/>
    <m/>
    <n v="0.21333333333333335"/>
    <n v="0.18333333333333335"/>
    <n v="3.5"/>
    <n v="0"/>
    <n v="72"/>
    <s v="ESTIMADO"/>
  </r>
  <r>
    <s v="19"/>
    <x v="11"/>
    <s v="CHAVI1"/>
    <s v="31035794"/>
    <s v="31035794"/>
    <s v="HI"/>
    <s v="Grupo Nº 03"/>
    <s v="S"/>
    <n v="2.56"/>
    <n v="2.2000000000000002"/>
    <m/>
    <m/>
    <n v="393.87470199410018"/>
    <m/>
    <m/>
    <m/>
    <m/>
    <m/>
    <x v="1"/>
    <s v="CHAVI131035794Grupo Nº 03HI"/>
    <s v="Proyecto Especial Chavimochic &lt;SICN&gt;"/>
    <s v="CHAVIMOCHIC"/>
    <x v="80"/>
    <s v="C. H. VIRU"/>
    <x v="291"/>
    <s v="HI"/>
    <x v="1"/>
    <s v="Grupo Nº 03"/>
    <x v="1"/>
    <s v="Instalado"/>
    <s v="Operativo"/>
    <s v="Distribuidora"/>
    <x v="0"/>
    <x v="0"/>
    <s v="NO COES"/>
    <x v="0"/>
    <s v="Estatal"/>
    <s v="LA LIBERTAD"/>
    <s v="LA LIBERTAD"/>
    <s v="VIRU"/>
    <s v="VIRU"/>
    <n v="0"/>
    <s v="Agua"/>
    <n v="0"/>
    <n v="0"/>
    <n v="0"/>
    <x v="1"/>
    <m/>
    <n v="393.87470199410018"/>
    <n v="0.39387470199410018"/>
    <m/>
    <n v="0.21333333333333335"/>
    <n v="0.18333333333333335"/>
    <n v="3.5"/>
    <n v="0"/>
    <n v="72"/>
    <s v="ESTIMADO"/>
  </r>
  <r>
    <s v="19"/>
    <x v="0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1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2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3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4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6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7"/>
    <s v="CHAVI2"/>
    <s v="53015400"/>
    <s v="53015400"/>
    <s v="HI"/>
    <s v="Grupo Nº T1"/>
    <s v="N"/>
    <n v="0.16"/>
    <n v="0"/>
    <n v="0"/>
    <n v="0"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8"/>
    <s v="CHAVI2"/>
    <s v="53015400"/>
    <s v="53015400"/>
    <s v="HI"/>
    <s v="Grupo Nº T1"/>
    <s v="N"/>
    <n v="0.16"/>
    <n v="0"/>
    <m/>
    <m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9"/>
    <s v="CHAVI2"/>
    <s v="53015400"/>
    <s v="53015400"/>
    <s v="HI"/>
    <s v="Grupo Nº T1"/>
    <s v="N"/>
    <n v="0.16"/>
    <n v="0"/>
    <m/>
    <m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10"/>
    <s v="CHAVI2"/>
    <s v="53015400"/>
    <s v="53015400"/>
    <s v="HI"/>
    <s v="Grupo Nº T1"/>
    <s v="N"/>
    <n v="0.16"/>
    <n v="0"/>
    <m/>
    <m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11"/>
    <s v="CHAVI2"/>
    <s v="53015400"/>
    <s v="53015400"/>
    <s v="HI"/>
    <s v="Grupo Nº T1"/>
    <s v="N"/>
    <n v="0.16"/>
    <n v="0"/>
    <m/>
    <m/>
    <n v="0"/>
    <m/>
    <m/>
    <m/>
    <m/>
    <m/>
    <x v="1"/>
    <s v="CHAVI253015400Grupo Nº T1HI"/>
    <s v="Proyecto Especial Chavimochic &lt;SIA&gt;"/>
    <s v="CHAVIMOCHIC"/>
    <x v="80"/>
    <s v="C. H. Tanguche"/>
    <x v="292"/>
    <s v="HI"/>
    <x v="1"/>
    <s v="Grupo Nº T1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4545454545454545E-2"/>
    <n v="0"/>
    <n v="0.35"/>
    <n v="0"/>
    <n v="72"/>
    <s v="ESTIMADO"/>
  </r>
  <r>
    <s v="19"/>
    <x v="0"/>
    <s v="CHAVI2"/>
    <s v="53015400"/>
    <s v="53015400"/>
    <s v="HI"/>
    <s v="Grupo Nº T2"/>
    <s v="N"/>
    <n v="0.16"/>
    <n v="0"/>
    <n v="0"/>
    <n v="0"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1"/>
    <s v="CHAVI2"/>
    <s v="53015400"/>
    <s v="53015400"/>
    <s v="HI"/>
    <s v="Grupo Nº T2"/>
    <s v="N"/>
    <n v="0.16"/>
    <n v="0"/>
    <n v="0"/>
    <n v="0"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2"/>
    <s v="CHAVI2"/>
    <s v="53015400"/>
    <s v="53015400"/>
    <s v="HI"/>
    <s v="Grupo Nº T2"/>
    <s v="N"/>
    <n v="0.16"/>
    <n v="0"/>
    <n v="0"/>
    <n v="0"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4"/>
    <s v="CHAVI2"/>
    <s v="53015400"/>
    <s v="53015400"/>
    <s v="HI"/>
    <s v="Grupo Nº T2"/>
    <s v="N"/>
    <n v="0.16"/>
    <n v="0"/>
    <n v="0"/>
    <n v="0"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6"/>
    <s v="CHAVI2"/>
    <s v="53015400"/>
    <s v="53015400"/>
    <s v="HI"/>
    <s v="Grupo Nº T2"/>
    <s v="N"/>
    <n v="0.16"/>
    <n v="0"/>
    <n v="0"/>
    <n v="0"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7"/>
    <s v="CHAVI2"/>
    <s v="53015400"/>
    <s v="53015400"/>
    <s v="HI"/>
    <s v="Grupo Nº T2"/>
    <s v="N"/>
    <n v="0.16"/>
    <n v="0"/>
    <n v="0"/>
    <n v="0"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8"/>
    <s v="CHAVI2"/>
    <s v="53015400"/>
    <s v="53015400"/>
    <s v="HI"/>
    <s v="Grupo Nº T2"/>
    <s v="N"/>
    <n v="0.16"/>
    <n v="0"/>
    <m/>
    <m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9"/>
    <s v="CHAVI2"/>
    <s v="53015400"/>
    <s v="53015400"/>
    <s v="HI"/>
    <s v="Grupo Nº T2"/>
    <s v="N"/>
    <n v="0.16"/>
    <n v="0"/>
    <m/>
    <m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10"/>
    <s v="CHAVI2"/>
    <s v="53015400"/>
    <s v="53015400"/>
    <s v="HI"/>
    <s v="Grupo Nº T2"/>
    <s v="N"/>
    <n v="0.16"/>
    <n v="0"/>
    <m/>
    <m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11"/>
    <s v="CHAVI2"/>
    <s v="53015400"/>
    <s v="53015400"/>
    <s v="HI"/>
    <s v="Grupo Nº T2"/>
    <s v="N"/>
    <n v="0.16"/>
    <n v="0"/>
    <m/>
    <m/>
    <n v="0"/>
    <m/>
    <m/>
    <m/>
    <m/>
    <m/>
    <x v="1"/>
    <s v="CHAVI253015400Grupo Nº T2HI"/>
    <s v="Proyecto Especial Chavimochic &lt;SIA&gt;"/>
    <s v="CHAVIMOCHIC"/>
    <x v="80"/>
    <s v="C. H. Tanguche"/>
    <x v="292"/>
    <s v="HI"/>
    <x v="1"/>
    <s v="Grupo Nº T2"/>
    <x v="1"/>
    <s v="Instalado"/>
    <s v="In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0"/>
    <n v="0"/>
    <m/>
    <n v="1.6E-2"/>
    <n v="0"/>
    <n v="0.35"/>
    <n v="0"/>
    <n v="72"/>
    <s v="ESTIMADO"/>
  </r>
  <r>
    <s v="19"/>
    <x v="0"/>
    <s v="CHAVI2"/>
    <s v="53015401"/>
    <s v="53015401"/>
    <s v="HI"/>
    <s v="GRUPO NºD1"/>
    <s v="S"/>
    <n v="0.32"/>
    <n v="0.32"/>
    <m/>
    <m/>
    <n v="91.637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1.637"/>
    <n v="9.1636999999999996E-2"/>
    <m/>
    <n v="2.6666666666666668E-2"/>
    <n v="2.6666666666666668E-2"/>
    <n v="0.35"/>
    <n v="0"/>
    <n v="72"/>
    <s v="ESTIMADO"/>
  </r>
  <r>
    <s v="19"/>
    <x v="1"/>
    <s v="CHAVI2"/>
    <s v="53015401"/>
    <s v="53015401"/>
    <s v="HI"/>
    <s v="GRUPO NºD1"/>
    <s v="S"/>
    <n v="0.32"/>
    <n v="0.32"/>
    <m/>
    <m/>
    <n v="87.055149999999998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87.055149999999998"/>
    <n v="8.7055149999999998E-2"/>
    <m/>
    <n v="2.6666666666666668E-2"/>
    <n v="2.6666666666666668E-2"/>
    <n v="0.35"/>
    <n v="0"/>
    <n v="72"/>
    <s v="ESTIMADO"/>
  </r>
  <r>
    <s v="19"/>
    <x v="2"/>
    <s v="CHAVI2"/>
    <s v="53015401"/>
    <s v="53015401"/>
    <s v="HI"/>
    <s v="GRUPO NºD1"/>
    <s v="S"/>
    <n v="0.32"/>
    <n v="0.32"/>
    <m/>
    <m/>
    <n v="92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2"/>
    <n v="9.1999999999999998E-2"/>
    <m/>
    <n v="2.6666666666666668E-2"/>
    <n v="2.6666666666666668E-2"/>
    <n v="0.35"/>
    <n v="0"/>
    <n v="72"/>
    <s v="ESTIMADO"/>
  </r>
  <r>
    <s v="19"/>
    <x v="3"/>
    <s v="CHAVI2"/>
    <s v="53015401"/>
    <s v="53015401"/>
    <s v="HI"/>
    <s v="GRUPO NºD1"/>
    <s v="S"/>
    <n v="0.32"/>
    <n v="0.32"/>
    <m/>
    <m/>
    <n v="95.68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5.68"/>
    <n v="9.5680000000000001E-2"/>
    <m/>
    <n v="2.6666666666666668E-2"/>
    <n v="2.6666666666666668E-2"/>
    <n v="0.35"/>
    <n v="0"/>
    <n v="72"/>
    <s v="ESTIMADO"/>
  </r>
  <r>
    <s v="19"/>
    <x v="4"/>
    <s v="CHAVI2"/>
    <s v="53015401"/>
    <s v="53015401"/>
    <s v="HI"/>
    <s v="GRUPO NºD1"/>
    <s v="S"/>
    <n v="0.32"/>
    <n v="0.3"/>
    <m/>
    <m/>
    <n v="98.55040000000001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8.55040000000001"/>
    <n v="9.855040000000001E-2"/>
    <m/>
    <n v="2.6666666666666668E-2"/>
    <n v="2.6666666666666668E-2"/>
    <n v="0.35"/>
    <n v="0"/>
    <n v="72"/>
    <s v="ESTIMADO"/>
  </r>
  <r>
    <s v="19"/>
    <x v="5"/>
    <s v="CHAVI2"/>
    <s v="53015401"/>
    <s v="53015401"/>
    <s v="HI"/>
    <s v="GRUPO NºD1"/>
    <s v="S"/>
    <n v="0.32"/>
    <n v="0.32"/>
    <m/>
    <m/>
    <n v="93.622880000000009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3.622880000000009"/>
    <n v="9.3622880000000006E-2"/>
    <m/>
    <n v="2.6666666666666668E-2"/>
    <n v="2.6666666666666668E-2"/>
    <n v="0.35"/>
    <n v="0"/>
    <n v="72"/>
    <s v="ESTIMADO"/>
  </r>
  <r>
    <s v="19"/>
    <x v="6"/>
    <s v="CHAVI2"/>
    <s v="53015401"/>
    <s v="53015401"/>
    <s v="HI"/>
    <s v="GRUPO NºD1"/>
    <s v="S"/>
    <n v="0.32"/>
    <n v="0.32"/>
    <m/>
    <m/>
    <n v="90.81419360000001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0.81419360000001"/>
    <n v="9.0814193600000009E-2"/>
    <m/>
    <n v="2.6666666666666668E-2"/>
    <n v="2.6666666666666668E-2"/>
    <n v="0.35"/>
    <n v="0"/>
    <n v="72"/>
    <s v="ESTIMADO"/>
  </r>
  <r>
    <s v="19"/>
    <x v="7"/>
    <s v="CHAVI2"/>
    <s v="53015401"/>
    <s v="53015401"/>
    <s v="HI"/>
    <s v="GRUPO NºD1"/>
    <s v="S"/>
    <n v="0.32"/>
    <n v="0.32"/>
    <m/>
    <m/>
    <n v="85.365341984000011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85.365341984000011"/>
    <n v="8.5365341984000018E-2"/>
    <m/>
    <n v="2.6666666666666668E-2"/>
    <n v="2.6666666666666668E-2"/>
    <n v="0.35"/>
    <n v="0"/>
    <n v="72"/>
    <s v="ESTIMADO"/>
  </r>
  <r>
    <s v="19"/>
    <x v="8"/>
    <s v="CHAVI2"/>
    <s v="53015401"/>
    <s v="53015401"/>
    <s v="HI"/>
    <s v="GRUPO NºD1"/>
    <s v="S"/>
    <n v="0.32"/>
    <n v="0.32"/>
    <m/>
    <m/>
    <n v="92.194569342720015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2.194569342720015"/>
    <n v="9.2194569342720009E-2"/>
    <m/>
    <n v="2.6666666666666668E-2"/>
    <n v="2.6666666666666668E-2"/>
    <n v="0.35"/>
    <n v="0"/>
    <n v="72"/>
    <s v="ESTIMADO"/>
  </r>
  <r>
    <s v="19"/>
    <x v="9"/>
    <s v="CHAVI2"/>
    <s v="53015401"/>
    <s v="53015401"/>
    <s v="HI"/>
    <s v="GRUPO NºD1"/>
    <s v="S"/>
    <n v="0.32"/>
    <n v="0.32"/>
    <m/>
    <m/>
    <n v="95.882352116428819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95.882352116428819"/>
    <n v="9.5882352116428815E-2"/>
    <m/>
    <n v="2.6666666666666668E-2"/>
    <n v="2.6666666666666668E-2"/>
    <n v="0.35"/>
    <n v="0"/>
    <n v="72"/>
    <s v="ESTIMADO"/>
  </r>
  <r>
    <s v="19"/>
    <x v="10"/>
    <s v="CHAVI2"/>
    <s v="53015401"/>
    <s v="53015401"/>
    <s v="HI"/>
    <s v="GRUPO NºD1"/>
    <s v="S"/>
    <n v="0.32"/>
    <n v="0.32"/>
    <m/>
    <m/>
    <n v="84.376469862457355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84.376469862457355"/>
    <n v="8.4376469862457351E-2"/>
    <m/>
    <n v="2.6666666666666668E-2"/>
    <n v="2.6666666666666668E-2"/>
    <n v="0.35"/>
    <n v="0"/>
    <n v="72"/>
    <s v="ESTIMADO"/>
  </r>
  <r>
    <s v="19"/>
    <x v="11"/>
    <s v="CHAVI2"/>
    <s v="53015401"/>
    <s v="53015401"/>
    <s v="HI"/>
    <s v="GRUPO NºD1"/>
    <s v="S"/>
    <n v="0.32"/>
    <n v="0.32"/>
    <m/>
    <m/>
    <n v="87.751528656955657"/>
    <m/>
    <m/>
    <m/>
    <m/>
    <m/>
    <x v="1"/>
    <s v="CHAVI253015401GRUPO NºD1HI"/>
    <s v="Proyecto Especial Chavimochic &lt;SIA&gt;"/>
    <s v="CHAVIMOCHIC"/>
    <x v="80"/>
    <s v="C. H. Desarenador"/>
    <x v="293"/>
    <s v="HI"/>
    <x v="1"/>
    <s v="GRUPO NºD1"/>
    <x v="1"/>
    <s v="Instalado"/>
    <s v="Operativo"/>
    <s v="Distribuidora"/>
    <x v="0"/>
    <x v="1"/>
    <s v="NO COES"/>
    <x v="0"/>
    <s v="Estatal"/>
    <s v="LA LIBERTAD"/>
    <s v="LA LIBERTAD"/>
    <s v="VIRU"/>
    <s v="CHAO"/>
    <n v="0"/>
    <s v="Agua"/>
    <n v="0"/>
    <n v="0"/>
    <n v="0"/>
    <x v="1"/>
    <m/>
    <n v="87.751528656955657"/>
    <n v="8.7751528656955652E-2"/>
    <m/>
    <n v="2.6666666666666668E-2"/>
    <n v="2.6666666666666668E-2"/>
    <n v="0.35"/>
    <n v="0"/>
    <n v="72"/>
    <s v="ESTIMADO"/>
  </r>
  <r>
    <s v="19"/>
    <x v="0"/>
    <s v="STROSA"/>
    <s v="00012009"/>
    <s v="00012009"/>
    <s v="HI"/>
    <s v="G1"/>
    <s v="S"/>
    <n v="1.8"/>
    <n v="1.79"/>
    <n v="56.393999999999998"/>
    <n v="214.148"/>
    <n v="270.54199999999997"/>
    <n v="0"/>
    <n v="494.75"/>
    <n v="0"/>
    <m/>
    <m/>
    <x v="1"/>
    <s v="STROSA00012009G1HI"/>
    <s v="El‚ctrica Santa Rosa S.A.C."/>
    <s v="SANTA ROSA"/>
    <x v="81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270.54199999999997"/>
    <n v="0.27054199999999995"/>
    <m/>
    <s v="-"/>
    <s v="-"/>
    <n v="1.4750000000000001"/>
    <n v="0"/>
    <n v="17"/>
    <s v="BASE DE DATOS"/>
  </r>
  <r>
    <s v="19"/>
    <x v="1"/>
    <s v="STROSA"/>
    <s v="00012009"/>
    <s v="00012009"/>
    <s v="HI"/>
    <s v="G1"/>
    <s v="S"/>
    <n v="1.8"/>
    <n v="1.79"/>
    <n v="32.841000000000001"/>
    <n v="138.363"/>
    <n v="171.20500000000001"/>
    <n v="0"/>
    <n v="351"/>
    <n v="0"/>
    <m/>
    <m/>
    <x v="1"/>
    <s v="STROSA00012009G1HI"/>
    <s v="El‚ctrica Santa Rosa S.A.C."/>
    <s v="SANTA ROSA"/>
    <x v="81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171.20500000000001"/>
    <n v="0.17120500000000002"/>
    <m/>
    <s v="-"/>
    <s v="-"/>
    <n v="1.4750000000000001"/>
    <n v="-1.0000000000047748E-3"/>
    <n v="17"/>
    <s v="BASE DE DATOS"/>
  </r>
  <r>
    <s v="19"/>
    <x v="2"/>
    <s v="STROSA"/>
    <s v="00012009"/>
    <s v="00012009"/>
    <s v="HI"/>
    <s v="G1"/>
    <s v="S"/>
    <n v="1.8"/>
    <n v="1.79"/>
    <n v="7.2910000000000004"/>
    <n v="38.505000000000003"/>
    <n v="45.796999999999997"/>
    <n v="0"/>
    <n v="154.75"/>
    <n v="0"/>
    <m/>
    <m/>
    <x v="1"/>
    <s v="STROSA00012009G1HI"/>
    <s v="El‚ctrica Santa Rosa S.A.C."/>
    <s v="SANTA ROSA"/>
    <x v="81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45.796999999999997"/>
    <n v="4.5796999999999997E-2"/>
    <m/>
    <s v="-"/>
    <s v="-"/>
    <n v="1.4750000000000001"/>
    <n v="-9.9999999999056399E-4"/>
    <n v="17"/>
    <s v="BASE DE DATOS"/>
  </r>
  <r>
    <s v="19"/>
    <x v="3"/>
    <s v="STROSA"/>
    <s v="00012009"/>
    <s v="00012009"/>
    <s v="HI"/>
    <s v="G1"/>
    <s v="S"/>
    <n v="1.8"/>
    <n v="1.79"/>
    <n v="16.635999999999999"/>
    <n v="117.47499999999999"/>
    <n v="134.11000000000001"/>
    <n v="0"/>
    <n v="283.75"/>
    <n v="0"/>
    <m/>
    <m/>
    <x v="1"/>
    <s v="STROSA00012009G1HI"/>
    <s v="El‚ctrica Santa Rosa S.A.C."/>
    <s v="SANTA ROSA"/>
    <x v="81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134.11000000000001"/>
    <n v="0.13411000000000001"/>
    <m/>
    <s v="-"/>
    <s v="-"/>
    <n v="1.4750000000000001"/>
    <n v="9.9999999997635314E-4"/>
    <n v="17"/>
    <s v="BASE DE DATOS"/>
  </r>
  <r>
    <s v="19"/>
    <x v="4"/>
    <s v="STROSA"/>
    <s v="00012009"/>
    <s v="00012009"/>
    <s v="HI"/>
    <s v="G1"/>
    <s v="S"/>
    <n v="1.8"/>
    <n v="1.79"/>
    <n v="8.6509999999999998"/>
    <n v="32.118000000000002"/>
    <n v="40.768999999999998"/>
    <n v="0"/>
    <n v="95.5"/>
    <n v="0"/>
    <m/>
    <m/>
    <x v="1"/>
    <s v="STROSA00012009G1HI"/>
    <s v="El‚ctrica Santa Rosa S.A.C."/>
    <s v="SANTA ROSA"/>
    <x v="81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40.768999999999998"/>
    <n v="4.0769E-2"/>
    <m/>
    <s v="-"/>
    <s v="-"/>
    <n v="1.4750000000000001"/>
    <n v="7.1054273576010019E-15"/>
    <n v="17"/>
    <s v="BASE DE DATOS"/>
  </r>
  <r>
    <s v="19"/>
    <x v="5"/>
    <s v="STROSA"/>
    <s v="00012009"/>
    <s v="00012009"/>
    <s v="HI"/>
    <s v="G1"/>
    <s v="S"/>
    <n v="1.8"/>
    <n v="1.79"/>
    <n v="24.280999999999999"/>
    <n v="124.249"/>
    <n v="148.53"/>
    <n v="0"/>
    <n v="309.25"/>
    <n v="0"/>
    <m/>
    <m/>
    <x v="1"/>
    <s v="STROSA00012009G1HI"/>
    <s v="El‚ctrica Santa Rosa S.A.C."/>
    <s v="SANTA ROSA"/>
    <x v="81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148.53"/>
    <n v="0.14853"/>
    <m/>
    <s v="-"/>
    <s v="-"/>
    <n v="1.4750000000000001"/>
    <n v="0"/>
    <n v="17"/>
    <s v="BASE DE DATOS"/>
  </r>
  <r>
    <s v="19"/>
    <x v="6"/>
    <s v="ATRIAE"/>
    <s v="00012009"/>
    <s v="00012009"/>
    <s v="HI"/>
    <s v="G1"/>
    <s v="S"/>
    <n v="1.8"/>
    <n v="1.79"/>
    <n v="54.307000000000002"/>
    <n v="193.953"/>
    <n v="248.261"/>
    <n v="0"/>
    <n v="451.5"/>
    <n v="0"/>
    <m/>
    <m/>
    <x v="1"/>
    <s v="ATRIAE00012009G1HI"/>
    <s v="Atria Energía S.A.C."/>
    <s v="ATRIA ENERGIA"/>
    <x v="82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248.261"/>
    <n v="0.24826100000000001"/>
    <m/>
    <n v="0.3"/>
    <n v="0.29833333333333334"/>
    <n v="1.7949999999999999"/>
    <n v="-1.0000000000047748E-3"/>
    <n v="6"/>
    <s v="BASE DE DATOS"/>
  </r>
  <r>
    <s v="19"/>
    <x v="7"/>
    <s v="ATRIAE"/>
    <s v="00012009"/>
    <s v="00012009"/>
    <s v="HI"/>
    <s v="G1"/>
    <s v="S"/>
    <n v="1.8"/>
    <n v="1.79"/>
    <n v="47.307000000000002"/>
    <n v="165.56"/>
    <n v="212.86699999999999"/>
    <n v="0"/>
    <n v="348.25"/>
    <n v="0"/>
    <m/>
    <m/>
    <x v="1"/>
    <s v="ATRIAE00012009G1HI"/>
    <s v="Atria Energía S.A.C."/>
    <s v="ATRIA ENERGIA"/>
    <x v="82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212.86699999999999"/>
    <n v="0.212867"/>
    <m/>
    <n v="0.3"/>
    <n v="0.29833333333333334"/>
    <n v="1.7949999999999999"/>
    <n v="2.8421709430404007E-14"/>
    <n v="6"/>
    <s v="BASE DE DATOS"/>
  </r>
  <r>
    <s v="19"/>
    <x v="8"/>
    <s v="ATRIAE"/>
    <s v="00012009"/>
    <s v="00012009"/>
    <s v="HI"/>
    <s v="G1"/>
    <s v="S"/>
    <n v="1.8"/>
    <n v="1.79"/>
    <n v="38.814999999999998"/>
    <n v="120.696"/>
    <n v="159.511"/>
    <n v="0"/>
    <n v="273.25"/>
    <n v="0"/>
    <m/>
    <m/>
    <x v="1"/>
    <s v="ATRIAE00012009G1HI"/>
    <s v="Atria Energía S.A.C."/>
    <s v="ATRIA ENERGIA"/>
    <x v="82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159.511"/>
    <n v="0.15951099999999999"/>
    <m/>
    <n v="0.3"/>
    <n v="0.29833333333333334"/>
    <n v="1.7949999999999999"/>
    <n v="0"/>
    <n v="6"/>
    <s v="BASE DE DATOS"/>
  </r>
  <r>
    <s v="19"/>
    <x v="9"/>
    <s v="ATRIAE"/>
    <s v="00012009"/>
    <s v="00012009"/>
    <s v="HI"/>
    <s v="G1"/>
    <s v="S"/>
    <n v="1.8"/>
    <n v="1.79"/>
    <n v="52.384"/>
    <n v="188.15"/>
    <n v="240.53399999999999"/>
    <n v="0"/>
    <n v="348.25"/>
    <n v="0"/>
    <m/>
    <m/>
    <x v="1"/>
    <s v="ATRIAE00012009G1HI"/>
    <s v="Atria Energía S.A.C."/>
    <s v="ATRIA ENERGIA"/>
    <x v="82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240.53399999999999"/>
    <n v="0.240534"/>
    <m/>
    <n v="0.3"/>
    <n v="0.29833333333333334"/>
    <n v="1.7949999999999999"/>
    <n v="0"/>
    <n v="6"/>
    <s v="BASE DE DATOS"/>
  </r>
  <r>
    <s v="19"/>
    <x v="10"/>
    <s v="ATRIAE"/>
    <s v="00012009"/>
    <s v="00012009"/>
    <s v="HI"/>
    <s v="G1"/>
    <s v="S"/>
    <n v="1.8"/>
    <n v="1.79"/>
    <n v="68.647999999999996"/>
    <n v="282.86099999999999"/>
    <n v="351.50900000000001"/>
    <n v="0"/>
    <n v="359.5"/>
    <n v="0"/>
    <m/>
    <m/>
    <x v="1"/>
    <s v="ATRIAE00012009G1HI"/>
    <s v="Atria Energía S.A.C."/>
    <s v="ATRIA ENERGIA"/>
    <x v="82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351.50900000000001"/>
    <n v="0.35150900000000002"/>
    <m/>
    <n v="0.3"/>
    <n v="0.29833333333333334"/>
    <n v="1.7949999999999999"/>
    <n v="0"/>
    <n v="6"/>
    <s v="BASE DE DATOS"/>
  </r>
  <r>
    <s v="19"/>
    <x v="11"/>
    <s v="ATRIAE"/>
    <s v="00012009"/>
    <s v="00012009"/>
    <s v="HI"/>
    <s v="G1"/>
    <s v="S"/>
    <n v="1.8"/>
    <n v="1.79"/>
    <n v="54.664999999999999"/>
    <n v="210.76"/>
    <n v="265.42500000000001"/>
    <n v="0"/>
    <n v="321.5"/>
    <n v="0"/>
    <m/>
    <m/>
    <x v="1"/>
    <s v="ATRIAE00012009G1HI"/>
    <s v="Atria Energía S.A.C."/>
    <s v="ATRIA ENERGIA"/>
    <x v="82"/>
    <s v="C.H. Purmacana"/>
    <x v="294"/>
    <s v="HI"/>
    <x v="1"/>
    <s v="G1"/>
    <x v="1"/>
    <s v="Instalado"/>
    <s v="Operativo"/>
    <s v="Generadora"/>
    <x v="0"/>
    <x v="0"/>
    <s v="COES"/>
    <x v="0"/>
    <s v="Privado"/>
    <s v="LIMA"/>
    <s v="LIMA"/>
    <s v="HUAURA"/>
    <s v="SAYAN"/>
    <n v="0"/>
    <s v="Agua"/>
    <n v="0"/>
    <s v="RER"/>
    <s v="PRIMERA"/>
    <x v="1"/>
    <m/>
    <n v="265.42500000000001"/>
    <n v="0.26542500000000002"/>
    <m/>
    <n v="0.3"/>
    <n v="0.29833333333333334"/>
    <n v="1.7949999999999999"/>
    <n v="0"/>
    <n v="6"/>
    <s v="BASE DE DATOS"/>
  </r>
  <r>
    <m/>
    <x v="12"/>
    <n v="1"/>
    <m/>
    <m/>
    <m/>
    <m/>
    <m/>
    <m/>
    <m/>
    <m/>
    <m/>
    <m/>
    <m/>
    <m/>
    <m/>
    <m/>
    <m/>
    <x v="1"/>
    <m/>
    <m/>
    <m/>
    <x v="35"/>
    <m/>
    <x v="119"/>
    <m/>
    <x v="6"/>
    <m/>
    <x v="3"/>
    <m/>
    <m/>
    <m/>
    <x v="1"/>
    <x v="2"/>
    <m/>
    <x v="1"/>
    <m/>
    <m/>
    <m/>
    <m/>
    <m/>
    <m/>
    <m/>
    <m/>
    <m/>
    <m/>
    <x v="1"/>
    <m/>
    <m/>
    <m/>
    <m/>
    <s v="-"/>
    <s v="-"/>
    <m/>
    <m/>
    <m/>
    <m/>
  </r>
  <r>
    <s v="19"/>
    <x v="0"/>
    <s v="ANTAPA"/>
    <s v="33004293"/>
    <s v="33004293"/>
    <s v="EL"/>
    <m/>
    <m/>
    <n v="17.96"/>
    <n v="16"/>
    <m/>
    <m/>
    <n v="6.0709999999999997"/>
    <m/>
    <m/>
    <m/>
    <n v="4.6500000000000004"/>
    <n v="4.6420000000000003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6.0709999999999997"/>
    <n v="6.071E-3"/>
    <m/>
    <n v="1.4966666666666668"/>
    <n v="1.3333333333333333"/>
    <n v="4.6420000000000003"/>
    <n v="0"/>
    <n v="23"/>
    <s v="BASE DE DATOS"/>
  </r>
  <r>
    <s v="19"/>
    <x v="0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0"/>
    <s v="BATEAS"/>
    <s v="53022112"/>
    <s v="53022112"/>
    <s v="EL"/>
    <m/>
    <m/>
    <n v="3.3"/>
    <n v="1.76"/>
    <m/>
    <m/>
    <n v="90.177000000000007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90.177000000000007"/>
    <n v="9.0177000000000007E-2"/>
    <m/>
    <n v="0.27499999999999997"/>
    <n v="0.14666666666666667"/>
    <n v="0.8"/>
    <n v="0"/>
    <n v="46"/>
    <s v="BASE DE DATOS"/>
  </r>
  <r>
    <s v="19"/>
    <x v="0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0"/>
    <s v="PERLNG"/>
    <s v="33176909"/>
    <s v="33176909"/>
    <s v="TG"/>
    <m/>
    <m/>
    <n v="77.400000000000006"/>
    <n v="71.69"/>
    <m/>
    <m/>
    <n v="25273.56"/>
    <m/>
    <m/>
    <m/>
    <n v="57"/>
    <n v="43.3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25273.56"/>
    <n v="25.27356"/>
    <m/>
    <n v="6.45"/>
    <n v="5.9741666666666662"/>
    <n v="44.94"/>
    <n v="0"/>
    <n v="56"/>
    <s v="BASE DE DATOS"/>
  </r>
  <r>
    <s v="19"/>
    <x v="0"/>
    <s v="PLUSPE"/>
    <s v="53007395"/>
    <s v="53007395"/>
    <s v="EL"/>
    <m/>
    <m/>
    <n v="27.05"/>
    <n v="24.03"/>
    <m/>
    <m/>
    <n v="7246.9260000000004"/>
    <m/>
    <m/>
    <m/>
    <n v="1559"/>
    <n v="15.45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7246.9260000000004"/>
    <n v="7.2469260000000002"/>
    <m/>
    <n v="2.2541666666666669"/>
    <n v="2.0024999999999999"/>
    <n v="18.39"/>
    <n v="0"/>
    <n v="61"/>
    <s v="BASE DE DATOS"/>
  </r>
  <r>
    <s v="19"/>
    <x v="0"/>
    <s v="PLUSPE"/>
    <s v="53007595"/>
    <s v="53007595"/>
    <s v="EL"/>
    <m/>
    <m/>
    <n v="17.7"/>
    <n v="16.59"/>
    <m/>
    <m/>
    <n v="10725.6"/>
    <m/>
    <m/>
    <m/>
    <n v="1815"/>
    <n v="15.72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0725.6"/>
    <n v="10.7256"/>
    <m/>
    <n v="1.4749999999999999"/>
    <n v="1.3825000000000001"/>
    <n v="16.61"/>
    <n v="0"/>
    <n v="61"/>
    <s v="BASE DE DATOS"/>
  </r>
  <r>
    <s v="19"/>
    <x v="0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0"/>
    <s v="PLUSPE"/>
    <s v="53007495"/>
    <s v="53007495"/>
    <s v="EL"/>
    <m/>
    <m/>
    <n v="9.9"/>
    <n v="7.3"/>
    <m/>
    <m/>
    <n v="2024.03"/>
    <m/>
    <m/>
    <m/>
    <n v="783"/>
    <n v="3.2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024.03"/>
    <n v="2.0240299999999998"/>
    <m/>
    <n v="0.82500000000000007"/>
    <n v="0.60833333333333328"/>
    <n v="3.66"/>
    <n v="0"/>
    <n v="61"/>
    <s v="BASE DE DATOS"/>
  </r>
  <r>
    <s v="19"/>
    <x v="0"/>
    <s v="PLUSPE"/>
    <s v="53008695"/>
    <s v="53008695"/>
    <s v="EL"/>
    <m/>
    <m/>
    <n v="6.2469999999999999"/>
    <n v="5.2619999999999996"/>
    <m/>
    <m/>
    <n v="764.21100000000001"/>
    <m/>
    <m/>
    <m/>
    <n v="275"/>
    <n v="1.68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764.21100000000001"/>
    <n v="0.76421099999999997"/>
    <m/>
    <n v="0.52058333333333329"/>
    <n v="0.43849999999999995"/>
    <n v="1.73"/>
    <n v="0"/>
    <n v="61"/>
    <s v="BASE DE DATOS"/>
  </r>
  <r>
    <s v="19"/>
    <x v="0"/>
    <s v="PLUSPE"/>
    <s v="53008795"/>
    <s v="53008795"/>
    <s v="EL"/>
    <m/>
    <m/>
    <n v="4.45"/>
    <n v="3.11"/>
    <m/>
    <m/>
    <n v="897.79399999999998"/>
    <m/>
    <m/>
    <m/>
    <n v="312"/>
    <n v="1.329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897.79399999999998"/>
    <n v="0.89779399999999998"/>
    <m/>
    <n v="0.37083333333333335"/>
    <n v="0.25916666666666666"/>
    <n v="1.53"/>
    <n v="0"/>
    <n v="61"/>
    <s v="BASE DE DATOS"/>
  </r>
  <r>
    <s v="19"/>
    <x v="0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0"/>
    <s v="PLUSPE"/>
    <s v="53013499"/>
    <s v="53013499"/>
    <s v="EL"/>
    <m/>
    <m/>
    <n v="0.5"/>
    <n v="0.42"/>
    <m/>
    <m/>
    <n v="49.353000000000002"/>
    <m/>
    <m/>
    <m/>
    <n v="17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9.353000000000002"/>
    <n v="4.9353000000000001E-2"/>
    <m/>
    <n v="4.1666666666666664E-2"/>
    <n v="3.4999999999999996E-2"/>
    <n v="0.4"/>
    <n v="0"/>
    <n v="61"/>
    <s v="BASE DE DATOS"/>
  </r>
  <r>
    <s v="19"/>
    <x v="0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0"/>
    <s v="QUELLA"/>
    <s v="20181545"/>
    <s v="20181545"/>
    <s v="EL"/>
    <m/>
    <m/>
    <n v="2.64"/>
    <n v="1.8939999999999999"/>
    <m/>
    <m/>
    <n v="224.762"/>
    <m/>
    <m/>
    <m/>
    <n v="165"/>
    <n v="0.997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24.762"/>
    <n v="0.22476199999999999"/>
    <m/>
    <n v="0.22"/>
    <n v="0.15783333333333333"/>
    <n v="1.8939999999999999"/>
    <n v="0"/>
    <n v="5"/>
    <s v="BASE DE DATOS"/>
  </r>
  <r>
    <s v="19"/>
    <x v="0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0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0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0"/>
    <s v="UNACEM"/>
    <s v="33084798"/>
    <s v="33084798"/>
    <s v="TG"/>
    <m/>
    <m/>
    <n v="41.75"/>
    <n v="37.5"/>
    <m/>
    <m/>
    <n v="2956.8539999999998"/>
    <m/>
    <m/>
    <m/>
    <n v="185"/>
    <n v="38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2956.8539999999998"/>
    <n v="2.9568539999999999"/>
    <m/>
    <n v="3.4791666666666665"/>
    <n v="3.125"/>
    <n v="40"/>
    <n v="0"/>
    <n v="72"/>
    <s v="BASE DE DATOS"/>
  </r>
  <r>
    <s v="19"/>
    <x v="0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0"/>
    <s v="ANABIS"/>
    <s v="71403385"/>
    <s v="71403385"/>
    <s v="EL"/>
    <m/>
    <m/>
    <n v="7.36"/>
    <n v="3.56"/>
    <m/>
    <m/>
    <n v="237.79900000000001"/>
    <m/>
    <m/>
    <m/>
    <n v="192"/>
    <n v="3.5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237.79900000000001"/>
    <n v="0.23779900000000001"/>
    <m/>
    <n v="0.6133333333333334"/>
    <n v="0.29666666666666669"/>
    <n v="3.56"/>
    <n v="0"/>
    <n v="4"/>
    <s v="BASE DE DATOS"/>
  </r>
  <r>
    <s v="19"/>
    <x v="0"/>
    <s v="ANABIS"/>
    <s v="53024214"/>
    <s v="53024214"/>
    <s v="EL"/>
    <m/>
    <m/>
    <n v="3.36"/>
    <n v="1.95"/>
    <m/>
    <m/>
    <n v="18.114999999999998"/>
    <m/>
    <m/>
    <m/>
    <n v="0"/>
    <n v="1.9450000000000001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18.114999999999998"/>
    <n v="1.8114999999999999E-2"/>
    <m/>
    <n v="0.27999999999999997"/>
    <n v="0.16250000000000001"/>
    <n v="2.141"/>
    <n v="0"/>
    <n v="4"/>
    <s v="BASE DE DATOS"/>
  </r>
  <r>
    <s v="19"/>
    <x v="0"/>
    <s v="APUMAY"/>
    <s v="71402522"/>
    <s v="71402522"/>
    <s v="EL"/>
    <m/>
    <m/>
    <n v="4"/>
    <n v="3.2"/>
    <m/>
    <m/>
    <n v="99.39"/>
    <m/>
    <m/>
    <m/>
    <n v="5"/>
    <n v="1.256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99.39"/>
    <n v="9.9390000000000006E-2"/>
    <m/>
    <n v="0.33333333333333331"/>
    <n v="0.26666666666666666"/>
    <n v="1.4"/>
    <n v="0"/>
    <n v="6"/>
    <s v="BASE DE DATOS"/>
  </r>
  <r>
    <s v="19"/>
    <x v="0"/>
    <s v="ARUNTA"/>
    <s v="71403991"/>
    <s v="71403991"/>
    <s v="EL"/>
    <m/>
    <m/>
    <n v="8"/>
    <n v="4.25"/>
    <m/>
    <m/>
    <n v="36.11"/>
    <m/>
    <m/>
    <m/>
    <n v="27.6"/>
    <n v="2.2200000000000002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36.11"/>
    <n v="3.6109999999999996E-2"/>
    <m/>
    <n v="0.31916666666666665"/>
    <n v="0.18333333333333335"/>
    <n v="2.2200000000000002"/>
    <n v="0"/>
    <n v="7"/>
    <s v="BASE DE DATOS"/>
  </r>
  <r>
    <s v="19"/>
    <x v="0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0"/>
    <s v="ARUNTA"/>
    <s v="53019903"/>
    <s v="53019903"/>
    <s v="EL"/>
    <m/>
    <m/>
    <n v="11.188000000000001"/>
    <n v="5.7359999999999998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0"/>
    <s v="CNPC"/>
    <s v="11011797"/>
    <s v="11011797"/>
    <s v="EL"/>
    <m/>
    <m/>
    <n v="8.5500000000000007"/>
    <n v="7.6950000000000003"/>
    <m/>
    <m/>
    <n v="3372.172"/>
    <m/>
    <m/>
    <m/>
    <n v="902.25"/>
    <n v="5.3140000000000001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372.172"/>
    <n v="3.3721719999999999"/>
    <m/>
    <n v="0.71250000000000002"/>
    <n v="0.64124999999999999"/>
    <n v="5.6559999999999997"/>
    <n v="0"/>
    <n v="21"/>
    <s v="BASE DE DATOS"/>
  </r>
  <r>
    <s v="19"/>
    <x v="0"/>
    <s v="IEQSA"/>
    <s v="33055795"/>
    <s v="33055795"/>
    <s v="EL"/>
    <m/>
    <m/>
    <n v="2.62"/>
    <n v="0.95299999999999996"/>
    <m/>
    <m/>
    <n v="3.0419999999999998"/>
    <m/>
    <m/>
    <m/>
    <n v="0"/>
    <n v="1.04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3.0419999999999998"/>
    <n v="3.042E-3"/>
    <m/>
    <n v="0.21833333333333335"/>
    <n v="0.14008333333333334"/>
    <n v="1.45"/>
    <n v="0"/>
    <n v="41"/>
    <s v="BASE DE DATOS"/>
  </r>
  <r>
    <s v="19"/>
    <x v="0"/>
    <s v="INKBOR"/>
    <s v="33029094"/>
    <s v="33029094"/>
    <s v="EL"/>
    <m/>
    <m/>
    <n v="1.1299999999999999"/>
    <n v="0.90400000000000003"/>
    <m/>
    <m/>
    <n v="14.201000000000001"/>
    <m/>
    <m/>
    <m/>
    <n v="3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14.201000000000001"/>
    <n v="1.4201E-2"/>
    <m/>
    <n v="9.4166666666666662E-2"/>
    <n v="7.5333333333333335E-2"/>
    <n v="0.25"/>
    <n v="0"/>
    <n v="42"/>
    <s v="BASE DE DATOS"/>
  </r>
  <r>
    <s v="19"/>
    <x v="0"/>
    <s v="INKBOR"/>
    <s v="33082398"/>
    <s v="33082398"/>
    <s v="EL"/>
    <m/>
    <m/>
    <n v="0.91"/>
    <n v="0.82799999999999996"/>
    <m/>
    <m/>
    <n v="0.623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623"/>
    <n v="6.2299999999999996E-4"/>
    <m/>
    <n v="7.5833333333333336E-2"/>
    <n v="6.8999999999999992E-2"/>
    <n v="0.7"/>
    <n v="0"/>
    <n v="42"/>
    <s v="BASE DE DATOS"/>
  </r>
  <r>
    <s v="19"/>
    <x v="0"/>
    <s v="ILLAPU"/>
    <s v="33273911"/>
    <s v="33273911"/>
    <s v="TG"/>
    <m/>
    <m/>
    <n v="13.6"/>
    <n v="13.6"/>
    <m/>
    <m/>
    <n v="8696.5589999999993"/>
    <m/>
    <m/>
    <m/>
    <n v="0"/>
    <n v="12.922000000000001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696.5589999999993"/>
    <n v="8.6965589999999988"/>
    <m/>
    <n v="1.1333333333333333"/>
    <n v="1.1333333333333333"/>
    <n v="14.2"/>
    <n v="0"/>
    <n v="39"/>
    <s v="BASE DE DATOS"/>
  </r>
  <r>
    <s v="19"/>
    <x v="0"/>
    <s v="MKOLPA"/>
    <s v="53025918"/>
    <s v="53025918"/>
    <s v="EL"/>
    <m/>
    <m/>
    <n v="0.63100000000000001"/>
    <n v="0.32"/>
    <m/>
    <m/>
    <n v="16.324000000000002"/>
    <m/>
    <m/>
    <m/>
    <n v="0"/>
    <n v="0.1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16.324000000000002"/>
    <n v="1.6324000000000002E-2"/>
    <m/>
    <n v="4.1583333333333333E-2"/>
    <n v="2.6666666666666668E-2"/>
    <n v="0.3"/>
    <n v="0"/>
    <n v="27"/>
    <s v="BASE DE DATOS"/>
  </r>
  <r>
    <s v="19"/>
    <x v="0"/>
    <s v="MINSUR"/>
    <s v="53024315"/>
    <s v="53024315"/>
    <s v="EL"/>
    <m/>
    <m/>
    <n v="3.65"/>
    <n v="2.5"/>
    <m/>
    <m/>
    <n v="0.59799999999999998"/>
    <m/>
    <m/>
    <m/>
    <n v="0"/>
    <n v="0.6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0.59799999999999998"/>
    <n v="5.9800000000000001E-4"/>
    <m/>
    <n v="0.30416666666666664"/>
    <n v="0.20833333333333334"/>
    <n v="1.8"/>
    <n v="0"/>
    <n v="50"/>
    <s v="BASE DE DATOS"/>
  </r>
  <r>
    <s v="19"/>
    <x v="0"/>
    <s v="MINSUR"/>
    <s v="33016193"/>
    <s v="33016193"/>
    <s v="EL"/>
    <m/>
    <m/>
    <n v="8.5"/>
    <n v="6.03"/>
    <m/>
    <m/>
    <n v="95.6"/>
    <m/>
    <m/>
    <m/>
    <n v="189"/>
    <n v="4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95.6"/>
    <n v="9.5599999999999991E-2"/>
    <m/>
    <n v="0.70833333333333337"/>
    <n v="0.50250000000000006"/>
    <n v="4.01"/>
    <n v="0"/>
    <n v="50"/>
    <s v="BASE DE DATOS"/>
  </r>
  <r>
    <s v="19"/>
    <x v="0"/>
    <s v="MINSUR"/>
    <s v="0000001E"/>
    <s v="0000001E"/>
    <s v="EL"/>
    <m/>
    <m/>
    <n v="6.165"/>
    <n v="4"/>
    <m/>
    <m/>
    <n v="1097.8630000000001"/>
    <m/>
    <m/>
    <m/>
    <n v="130"/>
    <n v="3.3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097.8630000000001"/>
    <n v="1.097863"/>
    <m/>
    <n v="0.51375000000000004"/>
    <n v="0.33333333333333331"/>
    <n v="3.3"/>
    <n v="0"/>
    <n v="50"/>
    <s v="BASE DE DATOS"/>
  </r>
  <r>
    <s v="19"/>
    <x v="0"/>
    <s v="MINSUR"/>
    <s v="53202609"/>
    <s v="53202609"/>
    <s v="EL"/>
    <m/>
    <m/>
    <n v="3.99"/>
    <n v="3.15"/>
    <m/>
    <m/>
    <n v="0.21199999999999999"/>
    <m/>
    <m/>
    <m/>
    <n v="0"/>
    <n v="0.64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21199999999999999"/>
    <n v="2.12E-4"/>
    <m/>
    <n v="0.33250000000000002"/>
    <n v="0.26250000000000001"/>
    <n v="3.1"/>
    <n v="0"/>
    <n v="50"/>
    <s v="BASE DE DATOS"/>
  </r>
  <r>
    <s v="19"/>
    <x v="0"/>
    <s v="STRATU"/>
    <s v="33179009"/>
    <s v="33179009"/>
    <s v="EL"/>
    <m/>
    <m/>
    <n v="42"/>
    <n v="42"/>
    <m/>
    <m/>
    <n v="0"/>
    <m/>
    <m/>
    <m/>
    <n v="0"/>
    <n v="0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0"/>
    <n v="0"/>
    <m/>
    <n v="3.5"/>
    <n v="3.5"/>
    <n v="28.62"/>
    <n v="0"/>
    <n v="55"/>
    <s v="BASE DE DATOS"/>
  </r>
  <r>
    <s v="19"/>
    <x v="0"/>
    <s v="STRATU"/>
    <s v="33039894"/>
    <s v="33039894"/>
    <s v="EL"/>
    <m/>
    <m/>
    <n v="72.98"/>
    <n v="54.3"/>
    <m/>
    <m/>
    <n v="2035.69"/>
    <m/>
    <m/>
    <m/>
    <n v="926.13"/>
    <n v="4.05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2035.69"/>
    <n v="2.0356900000000002"/>
    <m/>
    <n v="6.081666666666667"/>
    <n v="4.1091666666666669"/>
    <n v="19.78"/>
    <n v="0"/>
    <n v="55"/>
    <s v="BASE DE DATOS"/>
  </r>
  <r>
    <s v="19"/>
    <x v="0"/>
    <s v="STRATU"/>
    <s v="33148006"/>
    <s v="33148006"/>
    <s v="EL"/>
    <m/>
    <m/>
    <n v="20.8"/>
    <n v="16"/>
    <m/>
    <m/>
    <n v="0"/>
    <m/>
    <m/>
    <m/>
    <n v="0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7333333333333334"/>
    <n v="1.3333333333333333"/>
    <n v="6"/>
    <n v="0"/>
    <n v="55"/>
    <s v="BASE DE DATOS"/>
  </r>
  <r>
    <s v="19"/>
    <x v="0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0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0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0"/>
    <s v="PLUSPI"/>
    <s v="33138205"/>
    <s v="33138205"/>
    <s v="TG"/>
    <m/>
    <m/>
    <n v="28"/>
    <n v="24.5"/>
    <m/>
    <m/>
    <n v="7109.875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7109.875"/>
    <n v="7.1098749999999997"/>
    <m/>
    <n v="2.3333333333333335"/>
    <n v="2.0416666666666665"/>
    <n v="14.24"/>
    <n v="0"/>
    <n v="62"/>
    <s v="BASE DE DATOS"/>
  </r>
  <r>
    <s v="19"/>
    <x v="0"/>
    <s v="PLUSMA"/>
    <s v="33137405"/>
    <s v="33137405"/>
    <s v="TG"/>
    <m/>
    <m/>
    <n v="32"/>
    <n v="28.8"/>
    <m/>
    <m/>
    <n v="8555.73"/>
    <m/>
    <m/>
    <m/>
    <n v="0"/>
    <n v="12.007999999999999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8555.73"/>
    <n v="8.5557299999999987"/>
    <m/>
    <n v="2.6666666666666665"/>
    <n v="2.4"/>
    <n v="13.664"/>
    <n v="0"/>
    <n v="62"/>
    <s v="BASE DE DATOS"/>
  </r>
  <r>
    <s v="19"/>
    <x v="0"/>
    <s v="YANACO"/>
    <s v="53202108"/>
    <s v="53202108"/>
    <s v="EL"/>
    <m/>
    <m/>
    <n v="4.08"/>
    <n v="2.85"/>
    <m/>
    <m/>
    <n v="0.128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28"/>
    <n v="1.2799999999999999E-4"/>
    <m/>
    <n v="0.34"/>
    <n v="0.23750000000000002"/>
    <n v="0"/>
    <n v="0"/>
    <n v="48"/>
    <s v="BASE DE DATOS"/>
  </r>
  <r>
    <s v="19"/>
    <x v="0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0"/>
    <s v="YANACO"/>
    <s v="53201807"/>
    <s v="53201807"/>
    <s v="EL"/>
    <m/>
    <m/>
    <n v="10.95"/>
    <n v="7.4"/>
    <m/>
    <m/>
    <n v="0.21199999999999999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1199999999999999"/>
    <n v="2.12E-4"/>
    <m/>
    <n v="0.91249999999999998"/>
    <n v="0.6166666666666667"/>
    <n v="0"/>
    <n v="0"/>
    <n v="48"/>
    <s v="BASE DE DATOS"/>
  </r>
  <r>
    <s v="19"/>
    <x v="0"/>
    <s v="YANACO"/>
    <s v="33045194"/>
    <s v="33045194"/>
    <s v="EL"/>
    <m/>
    <m/>
    <n v="3.18"/>
    <n v="2.15"/>
    <m/>
    <m/>
    <n v="0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26500000000000001"/>
    <n v="0.17916666666666667"/>
    <n v="0"/>
    <n v="0"/>
    <n v="48"/>
    <s v="BASE DE DATOS"/>
  </r>
  <r>
    <s v="19"/>
    <x v="0"/>
    <s v="YANACO"/>
    <s v="33045094"/>
    <s v="33045094"/>
    <s v="EL"/>
    <m/>
    <m/>
    <n v="5.46"/>
    <n v="3.3"/>
    <m/>
    <m/>
    <n v="0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500000000000002"/>
    <n v="0.27499999999999997"/>
    <n v="0"/>
    <n v="0"/>
    <n v="48"/>
    <s v="BASE DE DATOS"/>
  </r>
  <r>
    <s v="19"/>
    <x v="0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0"/>
    <s v="YANACO"/>
    <s v="53018302"/>
    <s v="53018302"/>
    <s v="EL"/>
    <m/>
    <m/>
    <n v="8.65"/>
    <n v="6"/>
    <m/>
    <m/>
    <n v="0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"/>
    <n v="0"/>
    <m/>
    <n v="0.72083333333333333"/>
    <n v="0.5"/>
    <n v="0"/>
    <n v="0"/>
    <n v="48"/>
    <s v="BASE DE DATOS"/>
  </r>
  <r>
    <s v="19"/>
    <x v="0"/>
    <s v="YANACO"/>
    <s v="33045294"/>
    <s v="33045294"/>
    <s v="EL"/>
    <m/>
    <m/>
    <n v="5.4249999999999998"/>
    <n v="3.4"/>
    <m/>
    <m/>
    <n v="0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208333333333334"/>
    <n v="0.28333333333333333"/>
    <n v="0"/>
    <n v="0"/>
    <n v="48"/>
    <s v="BASE DE DATOS"/>
  </r>
  <r>
    <s v="19"/>
    <x v="0"/>
    <s v="QUEISC"/>
    <s v="53202209"/>
    <s v="53202209"/>
    <s v="EL"/>
    <m/>
    <m/>
    <n v="7.7969999999999997"/>
    <n v="3.11"/>
    <m/>
    <m/>
    <n v="0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0"/>
    <n v="0"/>
    <m/>
    <n v="0.64974999999999994"/>
    <n v="0.25916666666666666"/>
    <n v="0.85"/>
    <n v="0"/>
    <n v="37"/>
    <s v="BASE DE DATOS"/>
  </r>
  <r>
    <s v="19"/>
    <x v="0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0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0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0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0"/>
    <s v="RETAMA"/>
    <s v="33025293"/>
    <s v="33025293"/>
    <s v="EL"/>
    <m/>
    <m/>
    <n v="13.734999999999999"/>
    <n v="9.9849999999999994"/>
    <m/>
    <m/>
    <n v="6.7350000000000003"/>
    <m/>
    <m/>
    <m/>
    <n v="0"/>
    <n v="0.7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6.7350000000000003"/>
    <n v="6.7350000000000005E-3"/>
    <m/>
    <n v="1.1445833333333333"/>
    <n v="0.83208333333333329"/>
    <n v="2.4750000000000001"/>
    <n v="0"/>
    <n v="45"/>
    <s v="BASE DE DATOS"/>
  </r>
  <r>
    <s v="19"/>
    <x v="0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0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0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0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0"/>
    <s v="OXIPAS"/>
    <s v="53025717"/>
    <s v="53025717"/>
    <s v="EL"/>
    <m/>
    <m/>
    <n v="1.3"/>
    <n v="0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0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0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0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0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0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0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0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0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0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0"/>
    <s v="AGUENE"/>
    <s v="53014699"/>
    <s v="53014699"/>
    <s v="TG"/>
    <m/>
    <m/>
    <n v="1"/>
    <n v="0.9"/>
    <m/>
    <m/>
    <n v="195.518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95.518"/>
    <n v="0.195518"/>
    <m/>
    <n v="8.3333333333333329E-2"/>
    <n v="8.3333333333333329E-2"/>
    <n v="0.22"/>
    <n v="0"/>
    <n v="2"/>
    <s v="BASE DE DATOS"/>
  </r>
  <r>
    <s v="19"/>
    <x v="0"/>
    <s v="TPL"/>
    <s v="33039294"/>
    <s v="33039294"/>
    <s v="TV"/>
    <m/>
    <m/>
    <n v="15"/>
    <n v="12"/>
    <m/>
    <m/>
    <n v="5080.598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5080.598"/>
    <n v="5.0805980000000002"/>
    <m/>
    <n v="1.25"/>
    <n v="1"/>
    <n v="11"/>
    <n v="0"/>
    <n v="71"/>
    <s v="BASE DE DATOS"/>
  </r>
  <r>
    <s v="19"/>
    <x v="1"/>
    <s v="ANABIS"/>
    <s v="71403385"/>
    <s v="71403385"/>
    <s v="EL"/>
    <m/>
    <m/>
    <n v="7.36"/>
    <n v="3.56"/>
    <m/>
    <m/>
    <n v="292.74599999999998"/>
    <m/>
    <m/>
    <m/>
    <n v="286"/>
    <n v="3.56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292.74599999999998"/>
    <n v="0.29274600000000001"/>
    <m/>
    <n v="0.6133333333333334"/>
    <n v="0.29666666666666669"/>
    <n v="3.56"/>
    <n v="0"/>
    <n v="4"/>
    <s v="BASE DE DATOS"/>
  </r>
  <r>
    <s v="19"/>
    <x v="1"/>
    <s v="ANABIS"/>
    <s v="53024214"/>
    <s v="53024214"/>
    <s v="EL"/>
    <m/>
    <m/>
    <n v="3.36"/>
    <n v="1.95"/>
    <m/>
    <m/>
    <n v="29.222999999999999"/>
    <m/>
    <m/>
    <m/>
    <n v="0"/>
    <n v="1.9339999999999999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29.222999999999999"/>
    <n v="2.9222999999999999E-2"/>
    <m/>
    <n v="0.27999999999999997"/>
    <n v="0.16250000000000001"/>
    <n v="2.141"/>
    <n v="0"/>
    <n v="4"/>
    <s v="BASE DE DATOS"/>
  </r>
  <r>
    <s v="19"/>
    <x v="1"/>
    <s v="ANTAPA"/>
    <s v="33004293"/>
    <s v="33004293"/>
    <s v="EL"/>
    <m/>
    <m/>
    <n v="17.96"/>
    <n v="16"/>
    <m/>
    <m/>
    <n v="0"/>
    <m/>
    <m/>
    <m/>
    <n v="0"/>
    <n v="0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0"/>
    <n v="0"/>
    <m/>
    <n v="1.4966666666666668"/>
    <n v="1.3333333333333333"/>
    <n v="4.6420000000000003"/>
    <n v="0"/>
    <n v="23"/>
    <s v="BASE DE DATOS"/>
  </r>
  <r>
    <s v="19"/>
    <x v="1"/>
    <s v="APUMAY"/>
    <s v="71402522"/>
    <s v="71402522"/>
    <s v="EL"/>
    <m/>
    <m/>
    <n v="4"/>
    <n v="3.2"/>
    <m/>
    <m/>
    <n v="40.003"/>
    <m/>
    <m/>
    <m/>
    <n v="0"/>
    <n v="1.3520000000000001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40.003"/>
    <n v="4.0002999999999997E-2"/>
    <m/>
    <n v="0.33333333333333331"/>
    <n v="0.26666666666666666"/>
    <n v="1.4"/>
    <n v="0"/>
    <n v="6"/>
    <s v="BASE DE DATOS"/>
  </r>
  <r>
    <s v="19"/>
    <x v="1"/>
    <s v="ARUNTA"/>
    <s v="71403991"/>
    <s v="71403991"/>
    <s v="EL"/>
    <m/>
    <m/>
    <n v="6"/>
    <n v="3.2"/>
    <m/>
    <m/>
    <n v="3.7"/>
    <m/>
    <m/>
    <m/>
    <n v="2.83"/>
    <n v="0.83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3.7"/>
    <n v="3.7000000000000002E-3"/>
    <m/>
    <n v="0.31916666666666665"/>
    <n v="0.18333333333333335"/>
    <n v="2.2200000000000002"/>
    <n v="0"/>
    <n v="7"/>
    <s v="BASE DE DATOS"/>
  </r>
  <r>
    <s v="19"/>
    <x v="1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1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1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1"/>
    <s v="BATEAS"/>
    <s v="53022112"/>
    <s v="53022112"/>
    <s v="EL"/>
    <m/>
    <m/>
    <n v="3.3"/>
    <n v="1.76"/>
    <m/>
    <m/>
    <n v="41.317999999999998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41.317999999999998"/>
    <n v="4.1318000000000001E-2"/>
    <m/>
    <n v="0.27499999999999997"/>
    <n v="0.14666666666666667"/>
    <n v="0.8"/>
    <n v="0"/>
    <n v="46"/>
    <s v="BASE DE DATOS"/>
  </r>
  <r>
    <s v="19"/>
    <x v="1"/>
    <s v="AGREGA"/>
    <s v="33035594"/>
    <s v="33035594"/>
    <s v="EL"/>
    <m/>
    <m/>
    <n v="1.45"/>
    <n v="1.45"/>
    <m/>
    <m/>
    <n v="1.04"/>
    <m/>
    <m/>
    <m/>
    <n v="0.5"/>
    <n v="0.497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1.04"/>
    <n v="1.0400000000000001E-3"/>
    <m/>
    <n v="0.13181818181818181"/>
    <n v="0.13181818181818181"/>
    <n v="0.497"/>
    <n v="0"/>
    <n v="16"/>
    <s v="BASE DE DATOS"/>
  </r>
  <r>
    <s v="19"/>
    <x v="0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1"/>
    <s v="IEQSA"/>
    <s v="33055795"/>
    <s v="33055795"/>
    <s v="EL"/>
    <m/>
    <m/>
    <n v="2.62"/>
    <n v="0.89"/>
    <m/>
    <m/>
    <n v="1.4410000000000001"/>
    <m/>
    <m/>
    <m/>
    <n v="0"/>
    <n v="1.1000000000000001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.4410000000000001"/>
    <n v="1.441E-3"/>
    <m/>
    <n v="0.21833333333333335"/>
    <n v="0.14008333333333334"/>
    <n v="1.45"/>
    <n v="0"/>
    <n v="41"/>
    <s v="BASE DE DATOS"/>
  </r>
  <r>
    <s v="19"/>
    <x v="1"/>
    <s v="ILLAPU"/>
    <s v="33273911"/>
    <s v="33273911"/>
    <s v="TG"/>
    <m/>
    <m/>
    <n v="13.6"/>
    <n v="13.6"/>
    <m/>
    <m/>
    <n v="7540.95"/>
    <m/>
    <m/>
    <m/>
    <n v="0"/>
    <n v="12.939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7540.95"/>
    <n v="7.5409499999999996"/>
    <m/>
    <n v="1.1333333333333333"/>
    <n v="1.1333333333333333"/>
    <n v="14.2"/>
    <n v="0"/>
    <n v="39"/>
    <s v="BASE DE DATOS"/>
  </r>
  <r>
    <s v="19"/>
    <x v="1"/>
    <s v="INKBOR"/>
    <s v="33029094"/>
    <s v="33029094"/>
    <s v="EL"/>
    <m/>
    <m/>
    <n v="1.1299999999999999"/>
    <n v="0.90400000000000003"/>
    <m/>
    <m/>
    <n v="12.401999999999999"/>
    <m/>
    <m/>
    <m/>
    <n v="22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12.401999999999999"/>
    <n v="1.2402E-2"/>
    <m/>
    <n v="9.4166666666666662E-2"/>
    <n v="7.5333333333333335E-2"/>
    <n v="0.25"/>
    <n v="0"/>
    <n v="42"/>
    <s v="BASE DE DATOS"/>
  </r>
  <r>
    <s v="19"/>
    <x v="1"/>
    <s v="INKBOR"/>
    <s v="33082398"/>
    <s v="33082398"/>
    <s v="EL"/>
    <m/>
    <m/>
    <n v="0.91"/>
    <n v="0.82799999999999996"/>
    <m/>
    <m/>
    <n v="0.80400000000000005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80400000000000005"/>
    <n v="8.0400000000000003E-4"/>
    <m/>
    <n v="7.5833333333333336E-2"/>
    <n v="6.8999999999999992E-2"/>
    <n v="0.7"/>
    <n v="0"/>
    <n v="42"/>
    <s v="BASE DE DATOS"/>
  </r>
  <r>
    <s v="19"/>
    <x v="1"/>
    <s v="MINSUR"/>
    <s v="53024315"/>
    <s v="53024315"/>
    <s v="EL"/>
    <m/>
    <m/>
    <n v="3.65"/>
    <n v="2.5"/>
    <m/>
    <m/>
    <n v="0"/>
    <m/>
    <m/>
    <m/>
    <n v="0"/>
    <n v="0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0"/>
    <n v="0"/>
    <m/>
    <n v="0.30416666666666664"/>
    <n v="0.20833333333333334"/>
    <n v="1.8"/>
    <n v="0"/>
    <n v="50"/>
    <s v="BASE DE DATOS"/>
  </r>
  <r>
    <s v="19"/>
    <x v="1"/>
    <s v="MINSUR"/>
    <s v="53202609"/>
    <s v="53202609"/>
    <s v="EL"/>
    <m/>
    <m/>
    <n v="3.99"/>
    <n v="3.15"/>
    <m/>
    <m/>
    <n v="0.27900000000000003"/>
    <m/>
    <m/>
    <m/>
    <n v="0"/>
    <n v="1.242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27900000000000003"/>
    <n v="2.7900000000000001E-4"/>
    <m/>
    <n v="0.33250000000000002"/>
    <n v="0.26250000000000001"/>
    <n v="3.1"/>
    <n v="0"/>
    <n v="50"/>
    <s v="BASE DE DATOS"/>
  </r>
  <r>
    <s v="19"/>
    <x v="1"/>
    <s v="MINSUR"/>
    <s v="0000001E"/>
    <s v="0000001E"/>
    <s v="EL"/>
    <m/>
    <m/>
    <n v="6.165"/>
    <n v="4"/>
    <m/>
    <m/>
    <n v="1021.626"/>
    <m/>
    <m/>
    <m/>
    <n v="55"/>
    <n v="3.3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021.626"/>
    <n v="1.0216259999999999"/>
    <m/>
    <n v="0.51375000000000004"/>
    <n v="0.33333333333333331"/>
    <n v="3.3"/>
    <n v="0"/>
    <n v="50"/>
    <s v="BASE DE DATOS"/>
  </r>
  <r>
    <s v="19"/>
    <x v="1"/>
    <s v="MINSUR"/>
    <s v="33016193"/>
    <s v="33016193"/>
    <s v="EL"/>
    <m/>
    <m/>
    <n v="8.5"/>
    <n v="6.03"/>
    <m/>
    <m/>
    <n v="47.58"/>
    <m/>
    <m/>
    <m/>
    <n v="94"/>
    <n v="3.96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47.58"/>
    <n v="4.7579999999999997E-2"/>
    <m/>
    <n v="0.70833333333333337"/>
    <n v="0.50250000000000006"/>
    <n v="4.01"/>
    <n v="0"/>
    <n v="50"/>
    <s v="BASE DE DATOS"/>
  </r>
  <r>
    <s v="19"/>
    <x v="1"/>
    <s v="PERLNG"/>
    <s v="33176909"/>
    <s v="33176909"/>
    <s v="TG"/>
    <m/>
    <m/>
    <n v="77.400000000000006"/>
    <n v="71.69"/>
    <m/>
    <m/>
    <n v="22136.78"/>
    <m/>
    <m/>
    <m/>
    <n v="50"/>
    <n v="40.770000000000003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22136.78"/>
    <n v="22.136779999999998"/>
    <m/>
    <n v="6.45"/>
    <n v="5.9741666666666662"/>
    <n v="44.94"/>
    <n v="0"/>
    <n v="56"/>
    <s v="BASE DE DATOS"/>
  </r>
  <r>
    <s v="19"/>
    <x v="1"/>
    <s v="PLUSPE"/>
    <s v="53007395"/>
    <s v="53007395"/>
    <s v="EL"/>
    <m/>
    <m/>
    <n v="27.05"/>
    <n v="24.03"/>
    <m/>
    <m/>
    <n v="6423.3209999999999"/>
    <m/>
    <m/>
    <m/>
    <n v="1881"/>
    <n v="17.78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6423.3209999999999"/>
    <n v="6.4233209999999996"/>
    <m/>
    <n v="2.2541666666666669"/>
    <n v="2.0024999999999999"/>
    <n v="18.39"/>
    <n v="0"/>
    <n v="61"/>
    <s v="BASE DE DATOS"/>
  </r>
  <r>
    <s v="19"/>
    <x v="1"/>
    <s v="PLUSPE"/>
    <s v="53007595"/>
    <s v="53007595"/>
    <s v="EL"/>
    <m/>
    <m/>
    <n v="17.7"/>
    <n v="16.59"/>
    <m/>
    <m/>
    <n v="5753"/>
    <m/>
    <m/>
    <m/>
    <n v="1705"/>
    <n v="15.459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5753"/>
    <n v="5.7530000000000001"/>
    <m/>
    <n v="1.4749999999999999"/>
    <n v="1.3825000000000001"/>
    <n v="16.61"/>
    <n v="0"/>
    <n v="61"/>
    <s v="BASE DE DATOS"/>
  </r>
  <r>
    <s v="19"/>
    <x v="1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1"/>
    <s v="PLUSPE"/>
    <s v="53007495"/>
    <s v="53007495"/>
    <s v="EL"/>
    <m/>
    <m/>
    <n v="9.9"/>
    <n v="7.3"/>
    <m/>
    <m/>
    <n v="1906.221"/>
    <m/>
    <m/>
    <m/>
    <n v="440"/>
    <n v="3.33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1906.221"/>
    <n v="1.9062209999999999"/>
    <m/>
    <n v="0.82500000000000007"/>
    <n v="0.60833333333333328"/>
    <n v="3.66"/>
    <n v="0"/>
    <n v="61"/>
    <s v="BASE DE DATOS"/>
  </r>
  <r>
    <s v="19"/>
    <x v="1"/>
    <s v="PLUSPE"/>
    <s v="53008695"/>
    <s v="53008695"/>
    <s v="EL"/>
    <m/>
    <m/>
    <n v="6.2469999999999999"/>
    <n v="5.2619999999999996"/>
    <m/>
    <m/>
    <n v="533.98199999999997"/>
    <m/>
    <m/>
    <m/>
    <n v="274"/>
    <n v="1.58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533.98199999999997"/>
    <n v="0.53398199999999996"/>
    <m/>
    <n v="0.52058333333333329"/>
    <n v="0.43849999999999995"/>
    <n v="1.73"/>
    <n v="0"/>
    <n v="61"/>
    <s v="BASE DE DATOS"/>
  </r>
  <r>
    <s v="19"/>
    <x v="1"/>
    <s v="PLUSPE"/>
    <s v="53008795"/>
    <s v="53008795"/>
    <s v="EL"/>
    <m/>
    <m/>
    <n v="4.45"/>
    <n v="3.11"/>
    <m/>
    <m/>
    <n v="825.03499999999997"/>
    <m/>
    <m/>
    <m/>
    <n v="279"/>
    <n v="1.3049999999999999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825.03499999999997"/>
    <n v="0.82503499999999996"/>
    <m/>
    <n v="0.37083333333333335"/>
    <n v="0.25916666666666666"/>
    <n v="1.53"/>
    <n v="0"/>
    <n v="61"/>
    <s v="BASE DE DATOS"/>
  </r>
  <r>
    <s v="19"/>
    <x v="1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1"/>
    <s v="PLUSPE"/>
    <s v="53013499"/>
    <s v="53013499"/>
    <s v="EL"/>
    <m/>
    <m/>
    <n v="0.5"/>
    <n v="0.42"/>
    <m/>
    <m/>
    <n v="44.155000000000001"/>
    <m/>
    <m/>
    <m/>
    <n v="26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4.155000000000001"/>
    <n v="4.4155E-2"/>
    <m/>
    <n v="4.1666666666666664E-2"/>
    <n v="3.4999999999999996E-2"/>
    <n v="0.4"/>
    <n v="0"/>
    <n v="61"/>
    <s v="BASE DE DATOS"/>
  </r>
  <r>
    <s v="19"/>
    <x v="1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1"/>
    <s v="PLUSMA"/>
    <s v="33137405"/>
    <s v="33137405"/>
    <s v="TG"/>
    <m/>
    <m/>
    <n v="32"/>
    <n v="28.8"/>
    <m/>
    <m/>
    <n v="7991.72"/>
    <m/>
    <m/>
    <m/>
    <n v="0"/>
    <n v="12.494999999999999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7991.72"/>
    <n v="7.9917199999999999"/>
    <m/>
    <n v="2.6666666666666665"/>
    <n v="2.4"/>
    <n v="13.664"/>
    <n v="0"/>
    <n v="62"/>
    <s v="BASE DE DATOS"/>
  </r>
  <r>
    <s v="19"/>
    <x v="1"/>
    <s v="QUELLA"/>
    <s v="20181545"/>
    <s v="20181545"/>
    <s v="EL"/>
    <m/>
    <m/>
    <n v="2.64"/>
    <n v="1.8939999999999999"/>
    <m/>
    <m/>
    <n v="211.34"/>
    <m/>
    <m/>
    <m/>
    <n v="150"/>
    <n v="0.80500000000000005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11.34"/>
    <n v="0.21134"/>
    <m/>
    <n v="0.22"/>
    <n v="0.15783333333333333"/>
    <n v="1.8939999999999999"/>
    <n v="0"/>
    <n v="5"/>
    <s v="BASE DE DATOS"/>
  </r>
  <r>
    <s v="19"/>
    <x v="1"/>
    <s v="QUEISC"/>
    <s v="53202209"/>
    <s v="53202209"/>
    <s v="EL"/>
    <m/>
    <m/>
    <n v="7.7969999999999997"/>
    <n v="3.11"/>
    <m/>
    <m/>
    <n v="25.7"/>
    <m/>
    <m/>
    <m/>
    <n v="0"/>
    <n v="0.7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25.7"/>
    <n v="2.5700000000000001E-2"/>
    <m/>
    <n v="0.64974999999999994"/>
    <n v="0.25916666666666666"/>
    <n v="0.85"/>
    <n v="0"/>
    <n v="37"/>
    <s v="BASE DE DATOS"/>
  </r>
  <r>
    <s v="19"/>
    <x v="1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1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1"/>
    <s v="SDF"/>
    <s v="33075397"/>
    <s v="33075397"/>
    <s v="EL"/>
    <m/>
    <m/>
    <n v="3"/>
    <n v="2.9"/>
    <m/>
    <m/>
    <n v="0.06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6"/>
    <n v="5.9999999999999995E-5"/>
    <m/>
    <n v="0.25"/>
    <n v="0.24166666666666667"/>
    <n v="2.9"/>
    <n v="0"/>
    <n v="69"/>
    <s v="BASE DE DATOS"/>
  </r>
  <r>
    <s v="19"/>
    <x v="1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1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1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1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1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1"/>
    <s v="UNACEM"/>
    <s v="33084798"/>
    <s v="33084798"/>
    <s v="TG"/>
    <m/>
    <m/>
    <n v="41.75"/>
    <n v="37.5"/>
    <m/>
    <m/>
    <n v="2564.52"/>
    <m/>
    <m/>
    <m/>
    <n v="80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2564.52"/>
    <n v="2.5645199999999999"/>
    <m/>
    <n v="3.4791666666666665"/>
    <n v="3.125"/>
    <n v="40"/>
    <n v="0"/>
    <n v="72"/>
    <s v="BASE DE DATOS"/>
  </r>
  <r>
    <s v="19"/>
    <x v="1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1"/>
    <s v="YANACO"/>
    <s v="53202108"/>
    <s v="53202108"/>
    <s v="EL"/>
    <m/>
    <m/>
    <n v="4.08"/>
    <n v="2.85"/>
    <m/>
    <m/>
    <n v="0.25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5"/>
    <n v="2.5000000000000001E-4"/>
    <m/>
    <n v="0.34"/>
    <n v="0.23750000000000002"/>
    <n v="0"/>
    <n v="0"/>
    <n v="48"/>
    <s v="BASE DE DATOS"/>
  </r>
  <r>
    <s v="19"/>
    <x v="1"/>
    <s v="YANACO"/>
    <s v="53201807"/>
    <s v="53201807"/>
    <s v="EL"/>
    <m/>
    <m/>
    <n v="10.95"/>
    <n v="7.4"/>
    <m/>
    <m/>
    <n v="2.6539999999999999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2.6539999999999999"/>
    <n v="2.6540000000000001E-3"/>
    <m/>
    <n v="0.91249999999999998"/>
    <n v="0.6166666666666667"/>
    <n v="0"/>
    <n v="0"/>
    <n v="48"/>
    <s v="BASE DE DATOS"/>
  </r>
  <r>
    <s v="19"/>
    <x v="1"/>
    <s v="YANACO"/>
    <s v="33045194"/>
    <s v="33045194"/>
    <s v="EL"/>
    <m/>
    <m/>
    <n v="3.18"/>
    <n v="2.15"/>
    <m/>
    <m/>
    <n v="0.187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87"/>
    <n v="1.8699999999999999E-4"/>
    <m/>
    <n v="0.26500000000000001"/>
    <n v="0.17916666666666667"/>
    <n v="0"/>
    <n v="0"/>
    <n v="48"/>
    <s v="BASE DE DATOS"/>
  </r>
  <r>
    <s v="19"/>
    <x v="1"/>
    <s v="YANACO"/>
    <s v="33045094"/>
    <s v="33045094"/>
    <s v="EL"/>
    <m/>
    <m/>
    <n v="5.46"/>
    <n v="3.3"/>
    <m/>
    <m/>
    <n v="0.25600000000000001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5600000000000001"/>
    <n v="2.5599999999999999E-4"/>
    <m/>
    <n v="0.45500000000000002"/>
    <n v="0.27499999999999997"/>
    <n v="0"/>
    <n v="0"/>
    <n v="48"/>
    <s v="BASE DE DATOS"/>
  </r>
  <r>
    <s v="19"/>
    <x v="1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1"/>
    <s v="YANACO"/>
    <s v="53018302"/>
    <s v="53018302"/>
    <s v="EL"/>
    <m/>
    <m/>
    <n v="8.65"/>
    <n v="6"/>
    <m/>
    <m/>
    <n v="0.29099999999999998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.29099999999999998"/>
    <n v="2.9099999999999997E-4"/>
    <m/>
    <n v="0.72083333333333333"/>
    <n v="0.5"/>
    <n v="0"/>
    <n v="0"/>
    <n v="48"/>
    <s v="BASE DE DATOS"/>
  </r>
  <r>
    <s v="19"/>
    <x v="1"/>
    <s v="YANACO"/>
    <s v="33045294"/>
    <s v="33045294"/>
    <s v="EL"/>
    <m/>
    <m/>
    <n v="5.4249999999999998"/>
    <n v="3.4"/>
    <m/>
    <m/>
    <n v="0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208333333333334"/>
    <n v="0.28333333333333333"/>
    <n v="0"/>
    <n v="0"/>
    <n v="48"/>
    <s v="BASE DE DATOS"/>
  </r>
  <r>
    <s v="19"/>
    <x v="1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1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1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1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1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1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1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1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1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1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"/>
    <s v="STRATU"/>
    <s v="33179009"/>
    <s v="33179009"/>
    <s v="EL"/>
    <m/>
    <m/>
    <n v="42"/>
    <n v="42"/>
    <m/>
    <m/>
    <n v="0"/>
    <m/>
    <m/>
    <m/>
    <n v="0"/>
    <n v="0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0"/>
    <n v="0"/>
    <m/>
    <n v="3.5"/>
    <n v="3.5"/>
    <n v="28.62"/>
    <n v="0"/>
    <n v="55"/>
    <s v="BASE DE DATOS"/>
  </r>
  <r>
    <s v="19"/>
    <x v="1"/>
    <s v="STRATU"/>
    <s v="33039894"/>
    <s v="33039894"/>
    <s v="EL"/>
    <m/>
    <m/>
    <n v="72.98"/>
    <n v="54.3"/>
    <m/>
    <m/>
    <n v="643.23"/>
    <m/>
    <m/>
    <m/>
    <n v="277.82"/>
    <n v="1.2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643.23"/>
    <n v="0.64322999999999997"/>
    <m/>
    <n v="6.081666666666667"/>
    <n v="4.1091666666666669"/>
    <n v="19.78"/>
    <n v="0"/>
    <n v="55"/>
    <s v="BASE DE DATOS"/>
  </r>
  <r>
    <s v="19"/>
    <x v="1"/>
    <s v="STRATU"/>
    <s v="33148006"/>
    <s v="33148006"/>
    <s v="EL"/>
    <m/>
    <m/>
    <n v="20.8"/>
    <n v="16"/>
    <m/>
    <m/>
    <n v="0"/>
    <m/>
    <m/>
    <m/>
    <n v="0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7333333333333334"/>
    <n v="1.3333333333333333"/>
    <n v="6"/>
    <n v="0"/>
    <n v="55"/>
    <s v="BASE DE DATOS"/>
  </r>
  <r>
    <s v="19"/>
    <x v="1"/>
    <s v="CNPC"/>
    <s v="11011797"/>
    <s v="11011797"/>
    <s v="EL"/>
    <m/>
    <m/>
    <n v="8.5500000000000007"/>
    <n v="7.6950000000000003"/>
    <m/>
    <m/>
    <n v="3043.9520000000002"/>
    <m/>
    <m/>
    <m/>
    <n v="889.5"/>
    <n v="5.1559999999999997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043.9520000000002"/>
    <n v="3.0439520000000004"/>
    <m/>
    <n v="0.71250000000000002"/>
    <n v="0.64124999999999999"/>
    <n v="5.6559999999999997"/>
    <n v="0"/>
    <n v="21"/>
    <s v="BASE DE DATOS"/>
  </r>
  <r>
    <s v="19"/>
    <x v="1"/>
    <s v="OLEODU"/>
    <s v="33046894"/>
    <s v="33046894"/>
    <s v="EL"/>
    <m/>
    <m/>
    <n v="1.82"/>
    <n v="1.6"/>
    <m/>
    <m/>
    <n v="49.54"/>
    <m/>
    <m/>
    <m/>
    <n v="54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49.54"/>
    <n v="4.9540000000000001E-2"/>
    <m/>
    <n v="0.15166666666666667"/>
    <n v="0.13333333333333333"/>
    <n v="0.38500000000000001"/>
    <n v="0"/>
    <n v="60"/>
    <s v="BASE DE DATOS"/>
  </r>
  <r>
    <s v="19"/>
    <x v="1"/>
    <s v="OLEODU"/>
    <s v="33047094"/>
    <s v="33047094"/>
    <s v="EL"/>
    <m/>
    <m/>
    <n v="1.895"/>
    <n v="1.7450000000000001"/>
    <m/>
    <m/>
    <n v="75.206999999999994"/>
    <m/>
    <m/>
    <m/>
    <n v="14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5.206999999999994"/>
    <n v="7.5206999999999996E-2"/>
    <m/>
    <n v="0.15791666666666668"/>
    <n v="0.14541666666666667"/>
    <n v="0.52800000000000002"/>
    <n v="0"/>
    <n v="60"/>
    <s v="BASE DE DATOS"/>
  </r>
  <r>
    <s v="19"/>
    <x v="1"/>
    <s v="OLEODU"/>
    <s v="33046694"/>
    <s v="33046694"/>
    <s v="EL"/>
    <m/>
    <m/>
    <n v="2.4500000000000002"/>
    <n v="2.2000000000000002"/>
    <m/>
    <m/>
    <n v="150.66"/>
    <m/>
    <m/>
    <m/>
    <n v="31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50.66"/>
    <n v="0.15065999999999999"/>
    <m/>
    <n v="0.20416666666666669"/>
    <n v="0.18333333333333335"/>
    <n v="0.57999999999999996"/>
    <n v="0"/>
    <n v="60"/>
    <s v="BASE DE DATOS"/>
  </r>
  <r>
    <s v="19"/>
    <x v="1"/>
    <s v="OLEODU"/>
    <s v="33047394"/>
    <s v="33047394"/>
    <s v="EL"/>
    <m/>
    <m/>
    <n v="1.55"/>
    <n v="1.45"/>
    <m/>
    <m/>
    <n v="95.14"/>
    <m/>
    <m/>
    <m/>
    <n v="18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95.14"/>
    <n v="9.5140000000000002E-2"/>
    <m/>
    <n v="0.12916666666666668"/>
    <n v="0.12083333333333333"/>
    <n v="0.35399999999999998"/>
    <n v="0"/>
    <n v="60"/>
    <s v="BASE DE DATOS"/>
  </r>
  <r>
    <s v="19"/>
    <x v="1"/>
    <s v="OLEODU"/>
    <s v="33047194"/>
    <s v="33047194"/>
    <s v="EL"/>
    <m/>
    <m/>
    <n v="1.645"/>
    <n v="1.5"/>
    <m/>
    <m/>
    <n v="43.155999999999999"/>
    <m/>
    <m/>
    <m/>
    <n v="72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43.155999999999999"/>
    <n v="4.3156E-2"/>
    <m/>
    <n v="0.13708333333333333"/>
    <n v="0.125"/>
    <n v="0.26"/>
    <n v="0"/>
    <n v="60"/>
    <s v="BASE DE DATOS"/>
  </r>
  <r>
    <s v="19"/>
    <x v="1"/>
    <s v="OLEODU"/>
    <s v="33046994"/>
    <s v="33046994"/>
    <s v="EL"/>
    <m/>
    <m/>
    <n v="0.15"/>
    <n v="0.12"/>
    <m/>
    <m/>
    <n v="33.56"/>
    <m/>
    <m/>
    <m/>
    <n v="0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33.56"/>
    <n v="3.356E-2"/>
    <m/>
    <n v="1.2499999999999999E-2"/>
    <n v="0.01"/>
    <n v="6.6000000000000003E-2"/>
    <n v="0"/>
    <n v="60"/>
    <s v="BASE DE DATOS"/>
  </r>
  <r>
    <s v="19"/>
    <x v="1"/>
    <s v="OLEODU"/>
    <s v="33046794"/>
    <s v="33046794"/>
    <s v="EL"/>
    <m/>
    <m/>
    <n v="2.6"/>
    <n v="2.2000000000000002"/>
    <m/>
    <m/>
    <n v="119.3"/>
    <m/>
    <m/>
    <m/>
    <n v="74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19.3"/>
    <n v="0.1193"/>
    <m/>
    <n v="0.21666666666666667"/>
    <n v="0.18333333333333335"/>
    <n v="0.4"/>
    <n v="0"/>
    <n v="60"/>
    <s v="BASE DE DATOS"/>
  </r>
  <r>
    <s v="19"/>
    <x v="1"/>
    <s v="OLEODU"/>
    <s v="33047294"/>
    <s v="33047294"/>
    <s v="EL"/>
    <m/>
    <m/>
    <n v="0.745"/>
    <n v="0.64500000000000002"/>
    <m/>
    <m/>
    <n v="41.31"/>
    <m/>
    <m/>
    <m/>
    <n v="0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41.31"/>
    <n v="4.1309999999999999E-2"/>
    <m/>
    <n v="6.2083333333333331E-2"/>
    <n v="5.3749999999999999E-2"/>
    <n v="0.15"/>
    <n v="0"/>
    <n v="60"/>
    <s v="BASE DE DATOS"/>
  </r>
  <r>
    <s v="19"/>
    <x v="1"/>
    <s v="OLEODU"/>
    <s v="33046594"/>
    <s v="33046594"/>
    <s v="EL"/>
    <m/>
    <m/>
    <n v="1.635"/>
    <n v="1.48"/>
    <m/>
    <m/>
    <n v="43.652000000000001"/>
    <m/>
    <m/>
    <m/>
    <n v="22.5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43.652000000000001"/>
    <n v="4.3652000000000003E-2"/>
    <m/>
    <n v="0.13625000000000001"/>
    <n v="0.12333333333333334"/>
    <n v="0.14499999999999999"/>
    <n v="0"/>
    <n v="60"/>
    <s v="BASE DE DATOS"/>
  </r>
  <r>
    <s v="19"/>
    <x v="0"/>
    <s v="OLEODU"/>
    <s v="33046894"/>
    <s v="33046894"/>
    <s v="EL"/>
    <m/>
    <m/>
    <n v="1.82"/>
    <n v="1.6"/>
    <m/>
    <m/>
    <n v="55.27"/>
    <m/>
    <m/>
    <m/>
    <n v="72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55.27"/>
    <n v="5.527E-2"/>
    <m/>
    <n v="0.15166666666666667"/>
    <n v="0.13333333333333333"/>
    <n v="0.38500000000000001"/>
    <n v="0"/>
    <n v="60"/>
    <s v="BASE DE DATOS"/>
  </r>
  <r>
    <s v="19"/>
    <x v="0"/>
    <s v="OLEODU"/>
    <s v="33047094"/>
    <s v="33047094"/>
    <s v="EL"/>
    <m/>
    <m/>
    <n v="1.895"/>
    <n v="1.7450000000000001"/>
    <m/>
    <m/>
    <n v="79.525999999999996"/>
    <m/>
    <m/>
    <m/>
    <n v="21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9.525999999999996"/>
    <n v="7.9525999999999999E-2"/>
    <m/>
    <n v="0.15791666666666668"/>
    <n v="0.14541666666666667"/>
    <n v="0.52800000000000002"/>
    <n v="0"/>
    <n v="60"/>
    <s v="BASE DE DATOS"/>
  </r>
  <r>
    <s v="19"/>
    <x v="0"/>
    <s v="OLEODU"/>
    <s v="33046694"/>
    <s v="33046694"/>
    <s v="EL"/>
    <m/>
    <m/>
    <n v="2.4500000000000002"/>
    <n v="2.2000000000000002"/>
    <m/>
    <m/>
    <n v="117.49"/>
    <m/>
    <m/>
    <m/>
    <n v="61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17.49"/>
    <n v="0.11749"/>
    <m/>
    <n v="0.20416666666666669"/>
    <n v="0.18333333333333335"/>
    <n v="0.57999999999999996"/>
    <n v="0"/>
    <n v="60"/>
    <s v="BASE DE DATOS"/>
  </r>
  <r>
    <s v="19"/>
    <x v="0"/>
    <s v="OLEODU"/>
    <s v="33047394"/>
    <s v="33047394"/>
    <s v="EL"/>
    <m/>
    <m/>
    <n v="1.55"/>
    <n v="1.45"/>
    <m/>
    <m/>
    <n v="101.92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01.92"/>
    <n v="0.10192"/>
    <m/>
    <n v="0.12916666666666668"/>
    <n v="0.12083333333333333"/>
    <n v="0.35399999999999998"/>
    <n v="0"/>
    <n v="60"/>
    <s v="BASE DE DATOS"/>
  </r>
  <r>
    <s v="19"/>
    <x v="0"/>
    <s v="OLEODU"/>
    <s v="33047194"/>
    <s v="33047194"/>
    <s v="EL"/>
    <m/>
    <m/>
    <n v="1.645"/>
    <n v="1.5"/>
    <m/>
    <m/>
    <n v="52.823"/>
    <m/>
    <m/>
    <m/>
    <n v="73.5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2.823"/>
    <n v="5.2823000000000002E-2"/>
    <m/>
    <n v="0.13708333333333333"/>
    <n v="0.125"/>
    <n v="0.26"/>
    <n v="0"/>
    <n v="60"/>
    <s v="BASE DE DATOS"/>
  </r>
  <r>
    <s v="19"/>
    <x v="0"/>
    <s v="OLEODU"/>
    <s v="33046994"/>
    <s v="33046994"/>
    <s v="EL"/>
    <m/>
    <m/>
    <n v="0.15"/>
    <n v="0.12"/>
    <m/>
    <m/>
    <n v="31.202000000000002"/>
    <m/>
    <m/>
    <m/>
    <n v="5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31.202000000000002"/>
    <n v="3.1202000000000001E-2"/>
    <m/>
    <n v="1.2499999999999999E-2"/>
    <n v="0.01"/>
    <n v="6.6000000000000003E-2"/>
    <n v="0"/>
    <n v="60"/>
    <s v="BASE DE DATOS"/>
  </r>
  <r>
    <s v="19"/>
    <x v="0"/>
    <s v="OLEODU"/>
    <s v="33046794"/>
    <s v="33046794"/>
    <s v="EL"/>
    <m/>
    <m/>
    <n v="2.6"/>
    <n v="2.2000000000000002"/>
    <m/>
    <m/>
    <n v="95.9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95.9"/>
    <n v="9.5899999999999999E-2"/>
    <m/>
    <n v="0.21666666666666667"/>
    <n v="0.18333333333333335"/>
    <n v="0.4"/>
    <n v="0"/>
    <n v="60"/>
    <s v="BASE DE DATOS"/>
  </r>
  <r>
    <s v="19"/>
    <x v="0"/>
    <s v="OLEODU"/>
    <s v="33047294"/>
    <s v="33047294"/>
    <s v="EL"/>
    <m/>
    <m/>
    <n v="0.745"/>
    <n v="0.64500000000000002"/>
    <m/>
    <m/>
    <n v="33.110999999999997"/>
    <m/>
    <m/>
    <m/>
    <n v="0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3.110999999999997"/>
    <n v="3.3110999999999995E-2"/>
    <m/>
    <n v="6.2083333333333331E-2"/>
    <n v="5.3749999999999999E-2"/>
    <n v="0.15"/>
    <n v="0"/>
    <n v="60"/>
    <s v="BASE DE DATOS"/>
  </r>
  <r>
    <s v="19"/>
    <x v="0"/>
    <s v="OLEODU"/>
    <s v="33046594"/>
    <s v="33046594"/>
    <s v="EL"/>
    <m/>
    <m/>
    <n v="1.635"/>
    <n v="1.48"/>
    <m/>
    <m/>
    <n v="42.219000000000001"/>
    <m/>
    <m/>
    <m/>
    <n v="28.5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42.219000000000001"/>
    <n v="4.2219E-2"/>
    <m/>
    <n v="0.13625000000000001"/>
    <n v="0.12333333333333334"/>
    <n v="0.14499999999999999"/>
    <n v="0"/>
    <n v="60"/>
    <s v="BASE DE DATOS"/>
  </r>
  <r>
    <s v="19"/>
    <x v="1"/>
    <s v="PLUSPI"/>
    <s v="33138205"/>
    <s v="33138205"/>
    <s v="TG"/>
    <m/>
    <m/>
    <n v="28"/>
    <n v="24.5"/>
    <m/>
    <m/>
    <n v="6334.1229999999996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334.1229999999996"/>
    <n v="6.3341229999999999"/>
    <m/>
    <n v="2.3333333333333335"/>
    <n v="2.0416666666666665"/>
    <n v="14.24"/>
    <n v="0"/>
    <n v="62"/>
    <s v="BASE DE DATOS"/>
  </r>
  <r>
    <s v="19"/>
    <x v="0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1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0"/>
    <s v="EACGSA"/>
    <s v="53011498"/>
    <s v="53011498"/>
    <s v="TV"/>
    <m/>
    <m/>
    <n v="37"/>
    <n v="32"/>
    <m/>
    <m/>
    <n v="12009.2"/>
    <m/>
    <m/>
    <m/>
    <n v="115.5"/>
    <n v="22.74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2009.2"/>
    <n v="12.0092"/>
    <m/>
    <n v="3.0833333333333335"/>
    <n v="2.6666666666666665"/>
    <n v="24"/>
    <n v="0"/>
    <n v="10"/>
    <s v="BASE DE DATOS"/>
  </r>
  <r>
    <s v="19"/>
    <x v="0"/>
    <s v="SDF"/>
    <s v="33075397"/>
    <s v="33075397"/>
    <s v="EL"/>
    <m/>
    <m/>
    <n v="3"/>
    <n v="2.9"/>
    <m/>
    <m/>
    <n v="1.08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1.08"/>
    <n v="1.08E-3"/>
    <m/>
    <n v="0.25"/>
    <n v="0.24166666666666667"/>
    <n v="2.9"/>
    <n v="0"/>
    <n v="69"/>
    <s v="BASE DE DATOS"/>
  </r>
  <r>
    <s v="19"/>
    <x v="1"/>
    <s v="TPL"/>
    <s v="33039294"/>
    <s v="33039294"/>
    <s v="TV"/>
    <m/>
    <m/>
    <n v="15"/>
    <n v="12"/>
    <m/>
    <m/>
    <n v="4075.9270000000001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4075.9270000000001"/>
    <n v="4.0759270000000001"/>
    <m/>
    <n v="1.25"/>
    <n v="1"/>
    <n v="11"/>
    <n v="0"/>
    <n v="71"/>
    <s v="BASE DE DATOS"/>
  </r>
  <r>
    <s v="19"/>
    <x v="1"/>
    <s v="RETAMA"/>
    <s v="33025293"/>
    <s v="33025293"/>
    <s v="EL"/>
    <m/>
    <m/>
    <n v="13.734999999999999"/>
    <n v="9.9849999999999994"/>
    <m/>
    <m/>
    <n v="6.96"/>
    <m/>
    <m/>
    <m/>
    <n v="0"/>
    <n v="0.74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6.96"/>
    <n v="6.96E-3"/>
    <m/>
    <n v="1.1445833333333333"/>
    <n v="0.83208333333333329"/>
    <n v="2.4750000000000001"/>
    <n v="0"/>
    <n v="45"/>
    <s v="BASE DE DATOS"/>
  </r>
  <r>
    <s v="19"/>
    <x v="0"/>
    <s v="CESAJU"/>
    <s v="33104700"/>
    <s v="33104700"/>
    <s v="EL"/>
    <m/>
    <m/>
    <n v="2.4"/>
    <n v="1.7"/>
    <m/>
    <m/>
    <n v="0"/>
    <m/>
    <m/>
    <m/>
    <n v="0"/>
    <n v="2.4"/>
    <x v="1"/>
    <s v="CESAJU33104700EL"/>
    <s v="Cervecerias San Juan S.A.A."/>
    <s v="SAN JUAN"/>
    <x v="118"/>
    <s v="C.T. San Juan"/>
    <x v="378"/>
    <s v="EL"/>
    <x v="0"/>
    <n v="0"/>
    <x v="0"/>
    <s v="Instalado"/>
    <s v="Operativo"/>
    <s v="Autoproductor"/>
    <x v="2"/>
    <x v="1"/>
    <s v="NO COES"/>
    <x v="0"/>
    <s v="Privado"/>
    <s v="UCAYALI"/>
    <s v="UCAYALI"/>
    <s v="CORONEL PORTILLO"/>
    <s v="PUCALLPA"/>
    <n v="0"/>
    <s v="Diésel"/>
    <n v="0"/>
    <n v="0"/>
    <n v="0"/>
    <x v="1"/>
    <m/>
    <n v="0"/>
    <n v="0"/>
    <m/>
    <n v="1.2"/>
    <n v="0.85"/>
    <n v="2.4"/>
    <n v="0"/>
    <n v="15"/>
    <s v="BASE DE DATOS"/>
  </r>
  <r>
    <s v="19"/>
    <x v="1"/>
    <s v="CESAJU"/>
    <s v="33104700"/>
    <s v="33104700"/>
    <s v="EL"/>
    <m/>
    <m/>
    <n v="2.4"/>
    <n v="1.7"/>
    <m/>
    <m/>
    <n v="8.1000000000000003E-2"/>
    <m/>
    <m/>
    <m/>
    <n v="0"/>
    <n v="2.4"/>
    <x v="1"/>
    <s v="CESAJU33104700EL"/>
    <s v="Cervecerias San Juan S.A.A."/>
    <s v="SAN JUAN"/>
    <x v="118"/>
    <s v="C.T. San Juan"/>
    <x v="378"/>
    <s v="EL"/>
    <x v="0"/>
    <n v="0"/>
    <x v="0"/>
    <s v="Instalado"/>
    <s v="Operativo"/>
    <s v="Autoproductor"/>
    <x v="2"/>
    <x v="1"/>
    <s v="NO COES"/>
    <x v="0"/>
    <s v="Privado"/>
    <s v="UCAYALI"/>
    <s v="UCAYALI"/>
    <s v="CORONEL PORTILLO"/>
    <s v="PUCALLPA"/>
    <n v="0"/>
    <s v="Diésel"/>
    <n v="0"/>
    <n v="0"/>
    <n v="0"/>
    <x v="1"/>
    <m/>
    <n v="8.1000000000000003E-2"/>
    <n v="8.1000000000000004E-5"/>
    <m/>
    <n v="1.2"/>
    <n v="0.85"/>
    <n v="2.4"/>
    <n v="0"/>
    <n v="15"/>
    <s v="BASE DE DATOS"/>
  </r>
  <r>
    <s v="19"/>
    <x v="1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1"/>
    <s v="SLUISA"/>
    <s v="53202509"/>
    <s v="53202509"/>
    <s v="EL"/>
    <m/>
    <m/>
    <n v="4.5650000000000004"/>
    <n v="3.11"/>
    <m/>
    <m/>
    <n v="10.1"/>
    <m/>
    <m/>
    <m/>
    <n v="22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0.1"/>
    <n v="1.01E-2"/>
    <m/>
    <n v="0.38041666666666668"/>
    <n v="0.25916666666666666"/>
    <n v="0.49"/>
    <n v="0"/>
    <n v="20"/>
    <s v="BASE DE DATOS"/>
  </r>
  <r>
    <s v="19"/>
    <x v="1"/>
    <s v="SLUISA"/>
    <s v="53021312"/>
    <s v="53021312"/>
    <s v="EL"/>
    <m/>
    <m/>
    <n v="0.54500000000000004"/>
    <n v="0.35"/>
    <m/>
    <m/>
    <n v="9.7170000000000005"/>
    <m/>
    <m/>
    <m/>
    <n v="14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9.7170000000000005"/>
    <n v="9.7169999999999999E-3"/>
    <m/>
    <n v="4.5416666666666668E-2"/>
    <n v="2.9166666666666664E-2"/>
    <n v="8.18"/>
    <n v="0"/>
    <n v="20"/>
    <s v="BASE DE DATOS"/>
  </r>
  <r>
    <s v="19"/>
    <x v="0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0"/>
    <s v="SLUISA"/>
    <s v="53202509"/>
    <s v="53202509"/>
    <s v="EL"/>
    <m/>
    <m/>
    <n v="4.5650000000000004"/>
    <n v="3.11"/>
    <m/>
    <m/>
    <n v="5.5"/>
    <m/>
    <m/>
    <m/>
    <n v="19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5.5"/>
    <n v="5.4999999999999997E-3"/>
    <m/>
    <n v="0.38041666666666668"/>
    <n v="0.25916666666666666"/>
    <n v="0.49"/>
    <n v="0"/>
    <n v="20"/>
    <s v="BASE DE DATOS"/>
  </r>
  <r>
    <s v="19"/>
    <x v="0"/>
    <s v="SLUISA"/>
    <s v="53021312"/>
    <s v="53021312"/>
    <s v="EL"/>
    <m/>
    <m/>
    <n v="0.54500000000000004"/>
    <n v="0.35"/>
    <m/>
    <m/>
    <n v="10.132999999999999"/>
    <m/>
    <m/>
    <m/>
    <n v="18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0.132999999999999"/>
    <n v="1.0133E-2"/>
    <m/>
    <n v="4.5416666666666668E-2"/>
    <n v="2.9166666666666664E-2"/>
    <n v="8.18"/>
    <n v="0"/>
    <n v="20"/>
    <s v="BASE DE DATOS"/>
  </r>
  <r>
    <s v="19"/>
    <x v="1"/>
    <s v="AGUENE"/>
    <s v="53014699"/>
    <s v="53014699"/>
    <s v="TG"/>
    <m/>
    <m/>
    <n v="1"/>
    <n v="0.9"/>
    <m/>
    <m/>
    <n v="162.261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62.261"/>
    <n v="0.16226099999999999"/>
    <m/>
    <n v="8.3333333333333329E-2"/>
    <n v="8.3333333333333329E-2"/>
    <n v="0.22"/>
    <n v="0"/>
    <n v="2"/>
    <s v="BASE DE DATOS"/>
  </r>
  <r>
    <s v="19"/>
    <x v="2"/>
    <s v="AGUENE"/>
    <s v="53014699"/>
    <s v="53014699"/>
    <s v="TG"/>
    <m/>
    <m/>
    <n v="1"/>
    <n v="0.9"/>
    <m/>
    <m/>
    <n v="162.261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62.261"/>
    <n v="0.16226099999999999"/>
    <m/>
    <n v="8.3333333333333329E-2"/>
    <n v="8.3333333333333329E-2"/>
    <n v="0.22"/>
    <n v="0"/>
    <n v="2"/>
    <s v="BASE DE DATOS"/>
  </r>
  <r>
    <s v="19"/>
    <x v="2"/>
    <s v="ANABIS"/>
    <s v="71403385"/>
    <s v="71403385"/>
    <s v="EL"/>
    <m/>
    <m/>
    <n v="7.36"/>
    <n v="3.56"/>
    <m/>
    <m/>
    <n v="424.97"/>
    <m/>
    <m/>
    <m/>
    <n v="387"/>
    <n v="3.56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424.97"/>
    <n v="0.42497000000000001"/>
    <m/>
    <n v="0.6133333333333334"/>
    <n v="0.29666666666666669"/>
    <n v="3.56"/>
    <n v="0"/>
    <n v="4"/>
    <s v="BASE DE DATOS"/>
  </r>
  <r>
    <s v="19"/>
    <x v="2"/>
    <s v="ANABIS"/>
    <s v="53024214"/>
    <s v="53024214"/>
    <s v="EL"/>
    <m/>
    <m/>
    <n v="3.36"/>
    <n v="1.95"/>
    <m/>
    <m/>
    <n v="3.3180000000000001"/>
    <m/>
    <m/>
    <m/>
    <n v="0"/>
    <n v="1.86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3.3180000000000001"/>
    <n v="3.3180000000000002E-3"/>
    <m/>
    <n v="0.27999999999999997"/>
    <n v="0.16250000000000001"/>
    <n v="2.141"/>
    <n v="0"/>
    <n v="4"/>
    <s v="BASE DE DATOS"/>
  </r>
  <r>
    <s v="19"/>
    <x v="2"/>
    <s v="APUMAY"/>
    <s v="71402522"/>
    <s v="71402522"/>
    <s v="EL"/>
    <m/>
    <m/>
    <n v="4"/>
    <n v="3.2"/>
    <m/>
    <m/>
    <n v="74.427999999999997"/>
    <m/>
    <m/>
    <m/>
    <n v="10"/>
    <n v="1.3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74.427999999999997"/>
    <n v="7.4427999999999994E-2"/>
    <m/>
    <n v="0.33333333333333331"/>
    <n v="0.26666666666666666"/>
    <n v="1.4"/>
    <n v="0"/>
    <n v="6"/>
    <s v="BASE DE DATOS"/>
  </r>
  <r>
    <s v="19"/>
    <x v="2"/>
    <s v="ARUNTA"/>
    <s v="71403991"/>
    <s v="71403991"/>
    <s v="EL"/>
    <m/>
    <m/>
    <n v="6"/>
    <n v="3.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2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2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2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2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2"/>
    <s v="BATEAS"/>
    <s v="53022112"/>
    <s v="53022112"/>
    <s v="EL"/>
    <m/>
    <m/>
    <n v="3.3"/>
    <n v="1.76"/>
    <m/>
    <m/>
    <n v="138.06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138.06"/>
    <n v="0.13806000000000002"/>
    <m/>
    <n v="0.27499999999999997"/>
    <n v="0.14666666666666667"/>
    <n v="0.8"/>
    <n v="0"/>
    <n v="46"/>
    <s v="BASE DE DATOS"/>
  </r>
  <r>
    <s v="19"/>
    <x v="0"/>
    <s v="CASAPA"/>
    <s v="53202007"/>
    <s v="53202007"/>
    <s v="EL"/>
    <m/>
    <m/>
    <n v="1.0900000000000001"/>
    <n v="0.4"/>
    <m/>
    <m/>
    <n v="0"/>
    <m/>
    <m/>
    <m/>
    <n v="0"/>
    <n v="0.35099999999999998"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BASE DE DATOS"/>
  </r>
  <r>
    <s v="19"/>
    <x v="0"/>
    <s v="CASAPA"/>
    <s v="53201907"/>
    <s v="53201907"/>
    <s v="EL"/>
    <m/>
    <m/>
    <n v="2.625"/>
    <n v="1.98"/>
    <m/>
    <m/>
    <n v="4.085"/>
    <m/>
    <m/>
    <m/>
    <n v="0"/>
    <n v="0.90700000000000003"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4.085"/>
    <n v="4.0850000000000001E-3"/>
    <m/>
    <n v="0.21875"/>
    <n v="0.16500000000000001"/>
    <n v="0.90700000000000003"/>
    <n v="0"/>
    <n v="17"/>
    <s v="BASE DE DATOS"/>
  </r>
  <r>
    <s v="19"/>
    <x v="1"/>
    <s v="CASAPA"/>
    <s v="53201907"/>
    <s v="53201907"/>
    <s v="EL"/>
    <m/>
    <m/>
    <n v="2.625"/>
    <n v="1.98"/>
    <m/>
    <m/>
    <n v="0"/>
    <m/>
    <m/>
    <m/>
    <n v="0"/>
    <n v="0.90700000000000003"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BASE DE DATOS"/>
  </r>
  <r>
    <s v="19"/>
    <x v="1"/>
    <s v="CASAPA"/>
    <s v="53202007"/>
    <s v="53202007"/>
    <s v="EL"/>
    <m/>
    <m/>
    <n v="1.0900000000000001"/>
    <n v="0.4"/>
    <m/>
    <m/>
    <n v="0"/>
    <m/>
    <m/>
    <m/>
    <n v="0"/>
    <n v="0.35099999999999998"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BASE DE DATOS"/>
  </r>
  <r>
    <s v="19"/>
    <x v="2"/>
    <s v="CASAPA"/>
    <s v="53201907"/>
    <s v="53201907"/>
    <s v="EL"/>
    <m/>
    <m/>
    <n v="2.625"/>
    <n v="1.98"/>
    <m/>
    <m/>
    <n v="2.278"/>
    <m/>
    <m/>
    <m/>
    <n v="0"/>
    <n v="0.90700000000000003"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2.278"/>
    <n v="2.2780000000000001E-3"/>
    <m/>
    <n v="0.21875"/>
    <n v="0.16500000000000001"/>
    <n v="0.90700000000000003"/>
    <n v="0"/>
    <n v="17"/>
    <s v="BASE DE DATOS"/>
  </r>
  <r>
    <s v="19"/>
    <x v="2"/>
    <s v="CASAPA"/>
    <s v="53202007"/>
    <s v="53202007"/>
    <s v="EL"/>
    <m/>
    <m/>
    <n v="1.0900000000000001"/>
    <n v="0.4"/>
    <m/>
    <m/>
    <n v="0"/>
    <m/>
    <m/>
    <m/>
    <n v="0"/>
    <n v="0.35099999999999998"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BASE DE DATOS"/>
  </r>
  <r>
    <s v="19"/>
    <x v="1"/>
    <s v="COHORI"/>
    <s v="33024093"/>
    <s v="33024093"/>
    <s v="EL"/>
    <m/>
    <m/>
    <n v="5.9870000000000001"/>
    <n v="5.15"/>
    <m/>
    <m/>
    <n v="2.93"/>
    <m/>
    <m/>
    <m/>
    <n v="0"/>
    <n v="1.84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2.93"/>
    <n v="2.9300000000000003E-3"/>
    <m/>
    <n v="0.85528571428571432"/>
    <n v="0.73571428571428577"/>
    <n v="147.19999999999999"/>
    <n v="0"/>
    <n v="32"/>
    <s v="BASE DE DATOS"/>
  </r>
  <r>
    <s v="19"/>
    <x v="0"/>
    <s v="COHORI"/>
    <s v="33024093"/>
    <s v="33024093"/>
    <s v="EL"/>
    <m/>
    <m/>
    <n v="5.9870000000000001"/>
    <n v="5.15"/>
    <m/>
    <m/>
    <n v="1.01"/>
    <m/>
    <m/>
    <m/>
    <n v="0"/>
    <n v="147.19999999999999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1.01"/>
    <n v="1.01E-3"/>
    <m/>
    <n v="0.85528571428571432"/>
    <n v="0.73571428571428577"/>
    <n v="147.19999999999999"/>
    <n v="0"/>
    <n v="32"/>
    <s v="BASE DE DATOS"/>
  </r>
  <r>
    <s v="19"/>
    <x v="2"/>
    <s v="STRATU"/>
    <s v="33179009"/>
    <s v="33179009"/>
    <s v="EL"/>
    <m/>
    <m/>
    <n v="42"/>
    <n v="42"/>
    <m/>
    <m/>
    <n v="10015.1"/>
    <m/>
    <m/>
    <m/>
    <n v="1430"/>
    <n v="28.5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0015.1"/>
    <n v="10.0151"/>
    <m/>
    <n v="3.5"/>
    <n v="3.5"/>
    <n v="28.62"/>
    <n v="0"/>
    <n v="55"/>
    <s v="BASE DE DATOS"/>
  </r>
  <r>
    <s v="19"/>
    <x v="2"/>
    <s v="STRATU"/>
    <s v="33039894"/>
    <s v="33039894"/>
    <s v="EL"/>
    <m/>
    <m/>
    <n v="72.98"/>
    <n v="54.3"/>
    <m/>
    <m/>
    <n v="5655.5"/>
    <m/>
    <m/>
    <m/>
    <n v="2848.35"/>
    <n v="12.25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5655.5"/>
    <n v="5.6555"/>
    <m/>
    <n v="6.081666666666667"/>
    <n v="4.1091666666666669"/>
    <n v="19.78"/>
    <n v="0"/>
    <n v="55"/>
    <s v="BASE DE DATOS"/>
  </r>
  <r>
    <s v="19"/>
    <x v="2"/>
    <s v="STRATU"/>
    <s v="33148006"/>
    <s v="33148006"/>
    <s v="EL"/>
    <m/>
    <m/>
    <n v="20.8"/>
    <n v="16"/>
    <m/>
    <m/>
    <n v="616"/>
    <m/>
    <m/>
    <m/>
    <n v="224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616"/>
    <n v="0.61599999999999999"/>
    <m/>
    <n v="1.7333333333333334"/>
    <n v="1.3333333333333333"/>
    <n v="6"/>
    <n v="0"/>
    <n v="55"/>
    <s v="BASE DE DATOS"/>
  </r>
  <r>
    <s v="19"/>
    <x v="2"/>
    <s v="PERLNG"/>
    <s v="33176909"/>
    <s v="33176909"/>
    <s v="TG"/>
    <m/>
    <m/>
    <n v="77.400000000000006"/>
    <n v="71.69"/>
    <m/>
    <m/>
    <n v="19517.84"/>
    <m/>
    <m/>
    <m/>
    <n v="51"/>
    <n v="43.37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9517.84"/>
    <n v="19.51784"/>
    <m/>
    <n v="6.45"/>
    <n v="5.9741666666666662"/>
    <n v="44.94"/>
    <n v="0"/>
    <n v="56"/>
    <s v="BASE DE DATOS"/>
  </r>
  <r>
    <s v="19"/>
    <x v="2"/>
    <s v="OLEODU"/>
    <s v="33046894"/>
    <s v="33046894"/>
    <s v="EL"/>
    <m/>
    <m/>
    <n v="1.82"/>
    <n v="1.6"/>
    <m/>
    <m/>
    <n v="114.47"/>
    <m/>
    <m/>
    <m/>
    <n v="55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114.47"/>
    <n v="0.11447"/>
    <m/>
    <n v="0.15166666666666667"/>
    <n v="0.13333333333333333"/>
    <n v="0.38500000000000001"/>
    <n v="0"/>
    <n v="60"/>
    <s v="BASE DE DATOS"/>
  </r>
  <r>
    <s v="19"/>
    <x v="2"/>
    <s v="OLEODU"/>
    <s v="33047094"/>
    <s v="33047094"/>
    <s v="EL"/>
    <m/>
    <m/>
    <n v="1.895"/>
    <n v="1.7450000000000001"/>
    <m/>
    <m/>
    <n v="86.024000000000001"/>
    <m/>
    <m/>
    <m/>
    <n v="10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86.024000000000001"/>
    <n v="8.6024000000000003E-2"/>
    <m/>
    <n v="0.15791666666666668"/>
    <n v="0.14541666666666667"/>
    <n v="0.52800000000000002"/>
    <n v="0"/>
    <n v="60"/>
    <s v="BASE DE DATOS"/>
  </r>
  <r>
    <s v="19"/>
    <x v="2"/>
    <s v="OLEODU"/>
    <s v="33046694"/>
    <s v="33046694"/>
    <s v="EL"/>
    <m/>
    <m/>
    <n v="2.4500000000000002"/>
    <n v="2.2000000000000002"/>
    <m/>
    <m/>
    <n v="158.22999999999999"/>
    <m/>
    <m/>
    <m/>
    <n v="80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58.22999999999999"/>
    <n v="0.15822999999999998"/>
    <m/>
    <n v="0.20416666666666669"/>
    <n v="0.18333333333333335"/>
    <n v="0.57999999999999996"/>
    <n v="0"/>
    <n v="60"/>
    <s v="BASE DE DATOS"/>
  </r>
  <r>
    <s v="19"/>
    <x v="2"/>
    <s v="OLEODU"/>
    <s v="33047394"/>
    <s v="33047394"/>
    <s v="EL"/>
    <m/>
    <m/>
    <n v="1.55"/>
    <n v="1.45"/>
    <m/>
    <m/>
    <n v="126.34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26.34"/>
    <n v="0.12634000000000001"/>
    <m/>
    <n v="0.12916666666666668"/>
    <n v="0.12083333333333333"/>
    <n v="0.35399999999999998"/>
    <n v="0"/>
    <n v="60"/>
    <s v="BASE DE DATOS"/>
  </r>
  <r>
    <s v="19"/>
    <x v="2"/>
    <s v="OLEODU"/>
    <s v="33047194"/>
    <s v="33047194"/>
    <s v="EL"/>
    <m/>
    <m/>
    <n v="1.645"/>
    <n v="1.5"/>
    <m/>
    <m/>
    <n v="53.972999999999999"/>
    <m/>
    <m/>
    <m/>
    <n v="20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3.972999999999999"/>
    <n v="5.3973E-2"/>
    <m/>
    <n v="0.13708333333333333"/>
    <n v="0.125"/>
    <n v="0.26"/>
    <n v="0"/>
    <n v="60"/>
    <s v="BASE DE DATOS"/>
  </r>
  <r>
    <s v="19"/>
    <x v="2"/>
    <s v="OLEODU"/>
    <s v="33046994"/>
    <s v="33046994"/>
    <s v="EL"/>
    <m/>
    <m/>
    <n v="0.15"/>
    <n v="0.12"/>
    <m/>
    <m/>
    <n v="31.991"/>
    <m/>
    <m/>
    <m/>
    <n v="0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31.991"/>
    <n v="3.1990999999999999E-2"/>
    <m/>
    <n v="1.2499999999999999E-2"/>
    <n v="0.01"/>
    <n v="6.6000000000000003E-2"/>
    <n v="0"/>
    <n v="60"/>
    <s v="BASE DE DATOS"/>
  </r>
  <r>
    <s v="19"/>
    <x v="2"/>
    <s v="OLEODU"/>
    <s v="33046794"/>
    <s v="33046794"/>
    <s v="EL"/>
    <m/>
    <m/>
    <n v="2.6"/>
    <n v="2.2000000000000002"/>
    <m/>
    <m/>
    <n v="201.46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201.46"/>
    <n v="0.20146"/>
    <m/>
    <n v="0.21666666666666667"/>
    <n v="0.18333333333333335"/>
    <n v="0.4"/>
    <n v="0"/>
    <n v="60"/>
    <s v="BASE DE DATOS"/>
  </r>
  <r>
    <s v="19"/>
    <x v="2"/>
    <s v="OLEODU"/>
    <s v="33047294"/>
    <s v="33047294"/>
    <s v="EL"/>
    <m/>
    <m/>
    <n v="0.745"/>
    <n v="0.64500000000000002"/>
    <m/>
    <m/>
    <n v="37.360999999999997"/>
    <m/>
    <m/>
    <m/>
    <n v="9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7.360999999999997"/>
    <n v="3.7360999999999998E-2"/>
    <m/>
    <n v="6.2083333333333331E-2"/>
    <n v="5.3749999999999999E-2"/>
    <n v="0.15"/>
    <n v="0"/>
    <n v="60"/>
    <s v="BASE DE DATOS"/>
  </r>
  <r>
    <s v="19"/>
    <x v="2"/>
    <s v="OLEODU"/>
    <s v="33046594"/>
    <s v="33046594"/>
    <s v="EL"/>
    <m/>
    <m/>
    <n v="1.635"/>
    <n v="1.48"/>
    <m/>
    <m/>
    <n v="40.125"/>
    <m/>
    <m/>
    <m/>
    <n v="18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40.125"/>
    <n v="4.0125000000000001E-2"/>
    <m/>
    <n v="0.13625000000000001"/>
    <n v="0.12333333333333334"/>
    <n v="0.14499999999999999"/>
    <n v="0"/>
    <n v="60"/>
    <s v="BASE DE DATOS"/>
  </r>
  <r>
    <s v="19"/>
    <x v="2"/>
    <s v="PLUSPE"/>
    <s v="53007395"/>
    <s v="53007395"/>
    <s v="EL"/>
    <m/>
    <m/>
    <n v="27.05"/>
    <n v="24.03"/>
    <m/>
    <m/>
    <n v="10376.143"/>
    <m/>
    <m/>
    <m/>
    <n v="3759"/>
    <n v="18.39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10376.143"/>
    <n v="10.376143000000001"/>
    <m/>
    <n v="2.2541666666666669"/>
    <n v="2.0024999999999999"/>
    <n v="18.39"/>
    <n v="0"/>
    <n v="61"/>
    <s v="BASE DE DATOS"/>
  </r>
  <r>
    <s v="19"/>
    <x v="2"/>
    <s v="PLUSPE"/>
    <s v="53007595"/>
    <s v="53007595"/>
    <s v="EL"/>
    <m/>
    <m/>
    <n v="17.7"/>
    <n v="16.59"/>
    <m/>
    <m/>
    <n v="7381.9"/>
    <m/>
    <m/>
    <m/>
    <n v="1210"/>
    <n v="10.811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7381.9"/>
    <n v="7.3818999999999999"/>
    <m/>
    <n v="1.4749999999999999"/>
    <n v="1.3825000000000001"/>
    <n v="16.61"/>
    <n v="0"/>
    <n v="61"/>
    <s v="BASE DE DATOS"/>
  </r>
  <r>
    <s v="19"/>
    <x v="2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2"/>
    <s v="PLUSPE"/>
    <s v="53007495"/>
    <s v="53007495"/>
    <s v="EL"/>
    <m/>
    <m/>
    <n v="9.9"/>
    <n v="7.3"/>
    <m/>
    <m/>
    <n v="2223.4189999999999"/>
    <m/>
    <m/>
    <m/>
    <n v="775"/>
    <n v="3.32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223.4189999999999"/>
    <n v="2.2234189999999998"/>
    <m/>
    <n v="0.82500000000000007"/>
    <n v="0.60833333333333328"/>
    <n v="3.66"/>
    <n v="0"/>
    <n v="61"/>
    <s v="BASE DE DATOS"/>
  </r>
  <r>
    <s v="19"/>
    <x v="2"/>
    <s v="PLUSPE"/>
    <s v="53008695"/>
    <s v="53008695"/>
    <s v="EL"/>
    <m/>
    <m/>
    <n v="6.2469999999999999"/>
    <n v="5.2619999999999996"/>
    <m/>
    <m/>
    <n v="1076.9639999999999"/>
    <m/>
    <m/>
    <m/>
    <n v="127"/>
    <n v="1.65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1076.9639999999999"/>
    <n v="1.076964"/>
    <m/>
    <n v="0.52058333333333329"/>
    <n v="0.43849999999999995"/>
    <n v="1.73"/>
    <n v="0"/>
    <n v="61"/>
    <s v="BASE DE DATOS"/>
  </r>
  <r>
    <s v="19"/>
    <x v="2"/>
    <s v="PLUSPE"/>
    <s v="53008795"/>
    <s v="53008795"/>
    <s v="EL"/>
    <m/>
    <m/>
    <n v="4.45"/>
    <n v="3.11"/>
    <m/>
    <m/>
    <n v="876.30600000000004"/>
    <m/>
    <m/>
    <m/>
    <n v="425"/>
    <n v="1.2949999999999999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876.30600000000004"/>
    <n v="0.87630600000000003"/>
    <m/>
    <n v="0.37083333333333335"/>
    <n v="0.25916666666666666"/>
    <n v="1.53"/>
    <n v="0"/>
    <n v="61"/>
    <s v="BASE DE DATOS"/>
  </r>
  <r>
    <s v="19"/>
    <x v="2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2"/>
    <s v="PLUSPE"/>
    <s v="53013499"/>
    <s v="53013499"/>
    <s v="EL"/>
    <m/>
    <m/>
    <n v="0.5"/>
    <n v="0.42"/>
    <m/>
    <m/>
    <n v="49.786000000000001"/>
    <m/>
    <m/>
    <m/>
    <n v="14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9.786000000000001"/>
    <n v="4.9786000000000004E-2"/>
    <m/>
    <n v="4.1666666666666664E-2"/>
    <n v="3.4999999999999996E-2"/>
    <n v="0.4"/>
    <n v="0"/>
    <n v="61"/>
    <s v="BASE DE DATOS"/>
  </r>
  <r>
    <s v="19"/>
    <x v="2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2"/>
    <s v="PLUSPI"/>
    <s v="33138205"/>
    <s v="33138205"/>
    <s v="TG"/>
    <m/>
    <m/>
    <n v="28"/>
    <n v="24.5"/>
    <m/>
    <m/>
    <n v="6849.2139999999999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849.2139999999999"/>
    <n v="6.8492139999999999"/>
    <m/>
    <n v="2.3333333333333335"/>
    <n v="2.0416666666666665"/>
    <n v="14.24"/>
    <n v="0"/>
    <n v="62"/>
    <s v="BASE DE DATOS"/>
  </r>
  <r>
    <s v="19"/>
    <x v="2"/>
    <s v="SDF"/>
    <s v="33075397"/>
    <s v="33075397"/>
    <s v="EL"/>
    <m/>
    <m/>
    <n v="3"/>
    <n v="2.9"/>
    <m/>
    <m/>
    <n v="0.02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2"/>
    <n v="2.0000000000000002E-5"/>
    <m/>
    <n v="0.25"/>
    <n v="0.24166666666666667"/>
    <n v="2.9"/>
    <n v="0"/>
    <n v="69"/>
    <s v="BASE DE DATOS"/>
  </r>
  <r>
    <s v="19"/>
    <x v="2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2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2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2"/>
    <s v="UNACEM"/>
    <s v="33084798"/>
    <s v="33084798"/>
    <s v="TG"/>
    <m/>
    <m/>
    <n v="41.75"/>
    <n v="37.5"/>
    <m/>
    <m/>
    <n v="3409.232"/>
    <m/>
    <m/>
    <m/>
    <n v="311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409.232"/>
    <n v="3.4092319999999998"/>
    <m/>
    <n v="3.4791666666666665"/>
    <n v="3.125"/>
    <n v="40"/>
    <n v="0"/>
    <n v="72"/>
    <s v="BASE DE DATOS"/>
  </r>
  <r>
    <s v="19"/>
    <x v="2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2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0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0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0"/>
    <s v="NXACAJ"/>
    <s v="53203010"/>
    <s v="53203010"/>
    <s v="EL"/>
    <m/>
    <m/>
    <n v="2"/>
    <n v="2"/>
    <m/>
    <m/>
    <n v="0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6"/>
    <n v="0"/>
    <n v="52"/>
    <s v="BASE DE DATOS"/>
  </r>
  <r>
    <s v="19"/>
    <x v="0"/>
    <s v="NXACAJ"/>
    <s v="53203210"/>
    <s v="53203210"/>
    <s v="EL"/>
    <m/>
    <m/>
    <n v="2"/>
    <n v="2"/>
    <m/>
    <m/>
    <n v="0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5"/>
    <n v="0"/>
    <n v="52"/>
    <s v="BASE DE DATOS"/>
  </r>
  <r>
    <s v="19"/>
    <x v="0"/>
    <s v="NXACAJ"/>
    <s v="33021593"/>
    <s v="33021593"/>
    <s v="TV"/>
    <m/>
    <m/>
    <n v="3.5"/>
    <n v="3.5"/>
    <m/>
    <m/>
    <n v="864"/>
    <m/>
    <m/>
    <m/>
    <n v="0"/>
    <n v="1.3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864"/>
    <n v="0.86399999999999999"/>
    <m/>
    <n v="0.29166666666666669"/>
    <n v="0.29166666666666669"/>
    <n v="2"/>
    <n v="0"/>
    <n v="52"/>
    <s v="BASE DE DATOS"/>
  </r>
  <r>
    <s v="19"/>
    <x v="0"/>
    <s v="NXACAJ"/>
    <s v="53203110"/>
    <s v="53203110"/>
    <s v="TV"/>
    <m/>
    <m/>
    <n v="4"/>
    <n v="3.5"/>
    <m/>
    <m/>
    <n v="1426"/>
    <m/>
    <m/>
    <m/>
    <n v="0"/>
    <n v="2.8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1426"/>
    <n v="1.4259999999999999"/>
    <m/>
    <n v="0.33333333333333331"/>
    <n v="0.29166666666666669"/>
    <n v="2.8"/>
    <n v="0"/>
    <n v="52"/>
    <s v="BASE DE DATOS"/>
  </r>
  <r>
    <s v="19"/>
    <x v="1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1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1"/>
    <s v="NXACAJ"/>
    <s v="53203010"/>
    <s v="53203010"/>
    <s v="EL"/>
    <m/>
    <m/>
    <n v="2"/>
    <n v="2"/>
    <m/>
    <m/>
    <n v="0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6"/>
    <n v="0"/>
    <n v="52"/>
    <s v="BASE DE DATOS"/>
  </r>
  <r>
    <s v="19"/>
    <x v="1"/>
    <s v="NXACAJ"/>
    <s v="53203210"/>
    <s v="53203210"/>
    <s v="EL"/>
    <m/>
    <m/>
    <n v="2"/>
    <n v="2"/>
    <m/>
    <m/>
    <n v="0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5"/>
    <n v="0"/>
    <n v="52"/>
    <s v="BASE DE DATOS"/>
  </r>
  <r>
    <s v="19"/>
    <x v="1"/>
    <s v="NXACAJ"/>
    <s v="33021593"/>
    <s v="33021593"/>
    <s v="TV"/>
    <m/>
    <m/>
    <n v="3.5"/>
    <n v="3.5"/>
    <m/>
    <m/>
    <n v="906.99"/>
    <m/>
    <m/>
    <m/>
    <n v="0"/>
    <n v="1.6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906.99"/>
    <n v="0.90698999999999996"/>
    <m/>
    <n v="0.29166666666666669"/>
    <n v="0.29166666666666669"/>
    <n v="2"/>
    <n v="0"/>
    <n v="52"/>
    <s v="BASE DE DATOS"/>
  </r>
  <r>
    <s v="19"/>
    <x v="1"/>
    <s v="NXACAJ"/>
    <s v="53203110"/>
    <s v="53203110"/>
    <s v="TV"/>
    <m/>
    <m/>
    <n v="4"/>
    <n v="3.5"/>
    <m/>
    <m/>
    <n v="939.83"/>
    <m/>
    <m/>
    <m/>
    <n v="0"/>
    <n v="2.8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939.83"/>
    <n v="0.93983000000000005"/>
    <m/>
    <n v="0.33333333333333331"/>
    <n v="0.29166666666666669"/>
    <n v="2.8"/>
    <n v="0"/>
    <n v="52"/>
    <s v="BASE DE DATOS"/>
  </r>
  <r>
    <s v="19"/>
    <x v="2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2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2"/>
    <s v="NXACAJ"/>
    <s v="53203010"/>
    <s v="53203010"/>
    <s v="EL"/>
    <m/>
    <m/>
    <n v="2"/>
    <n v="2"/>
    <m/>
    <m/>
    <n v="1.5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5"/>
    <n v="1.5E-3"/>
    <m/>
    <n v="0.16666666666666666"/>
    <n v="0.16666666666666666"/>
    <n v="1.6"/>
    <n v="0"/>
    <n v="52"/>
    <s v="BASE DE DATOS"/>
  </r>
  <r>
    <s v="19"/>
    <x v="2"/>
    <s v="NXACAJ"/>
    <s v="53203210"/>
    <s v="53203210"/>
    <s v="EL"/>
    <m/>
    <m/>
    <n v="2"/>
    <n v="2"/>
    <m/>
    <m/>
    <n v="1.6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6"/>
    <n v="1.6000000000000001E-3"/>
    <m/>
    <n v="0.16666666666666666"/>
    <n v="0.16666666666666666"/>
    <n v="1.5"/>
    <n v="0"/>
    <n v="52"/>
    <s v="BASE DE DATOS"/>
  </r>
  <r>
    <s v="19"/>
    <x v="2"/>
    <s v="NXACAJ"/>
    <s v="33021593"/>
    <s v="33021593"/>
    <s v="TV"/>
    <m/>
    <m/>
    <n v="3.5"/>
    <n v="3.5"/>
    <m/>
    <m/>
    <n v="994.09199999999998"/>
    <m/>
    <m/>
    <m/>
    <n v="0"/>
    <n v="1.3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994.09199999999998"/>
    <n v="0.99409199999999998"/>
    <m/>
    <n v="0.29166666666666669"/>
    <n v="0.29166666666666669"/>
    <n v="2"/>
    <n v="0"/>
    <n v="52"/>
    <s v="BASE DE DATOS"/>
  </r>
  <r>
    <s v="19"/>
    <x v="2"/>
    <s v="NXACAJ"/>
    <s v="53203110"/>
    <s v="53203110"/>
    <s v="TV"/>
    <m/>
    <m/>
    <n v="4"/>
    <n v="3.5"/>
    <m/>
    <m/>
    <n v="861.31899999999996"/>
    <m/>
    <m/>
    <m/>
    <n v="0"/>
    <n v="2.8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861.31899999999996"/>
    <n v="0.86131899999999995"/>
    <m/>
    <n v="0.33333333333333331"/>
    <n v="0.29166666666666669"/>
    <n v="2.8"/>
    <n v="0"/>
    <n v="52"/>
    <s v="BASE DE DATOS"/>
  </r>
  <r>
    <s v="19"/>
    <x v="2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2"/>
    <s v="YANACO"/>
    <s v="53202108"/>
    <s v="53202108"/>
    <s v="EL"/>
    <m/>
    <m/>
    <n v="4.08"/>
    <n v="2.85"/>
    <m/>
    <m/>
    <n v="7.6999999999999999E-2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7.6999999999999999E-2"/>
    <n v="7.7000000000000001E-5"/>
    <m/>
    <n v="0.34"/>
    <n v="0.23750000000000002"/>
    <n v="0"/>
    <n v="0"/>
    <n v="48"/>
    <s v="BASE DE DATOS"/>
  </r>
  <r>
    <s v="19"/>
    <x v="2"/>
    <s v="YANACO"/>
    <s v="53201807"/>
    <s v="53201807"/>
    <s v="EL"/>
    <m/>
    <m/>
    <n v="10.95"/>
    <n v="7.4"/>
    <m/>
    <m/>
    <n v="0.104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04"/>
    <n v="1.0399999999999999E-4"/>
    <m/>
    <n v="0.91249999999999998"/>
    <n v="0.6166666666666667"/>
    <n v="0"/>
    <n v="0"/>
    <n v="48"/>
    <s v="BASE DE DATOS"/>
  </r>
  <r>
    <s v="19"/>
    <x v="2"/>
    <s v="YANACO"/>
    <s v="33045194"/>
    <s v="33045194"/>
    <s v="EL"/>
    <m/>
    <m/>
    <n v="3.18"/>
    <n v="2.15"/>
    <m/>
    <m/>
    <n v="0.182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82"/>
    <n v="1.8200000000000001E-4"/>
    <m/>
    <n v="0.26500000000000001"/>
    <n v="0.17916666666666667"/>
    <n v="0"/>
    <n v="0"/>
    <n v="48"/>
    <s v="BASE DE DATOS"/>
  </r>
  <r>
    <s v="19"/>
    <x v="2"/>
    <s v="YANACO"/>
    <s v="33045094"/>
    <s v="33045094"/>
    <s v="EL"/>
    <m/>
    <m/>
    <n v="5.46"/>
    <n v="3.3"/>
    <m/>
    <m/>
    <n v="0.61499999999999999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61499999999999999"/>
    <n v="6.1499999999999999E-4"/>
    <m/>
    <n v="0.45500000000000002"/>
    <n v="0.27499999999999997"/>
    <n v="0"/>
    <n v="0"/>
    <n v="48"/>
    <s v="BASE DE DATOS"/>
  </r>
  <r>
    <s v="19"/>
    <x v="2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2"/>
    <s v="YANACO"/>
    <s v="53018302"/>
    <s v="53018302"/>
    <s v="EL"/>
    <m/>
    <m/>
    <n v="8.65"/>
    <n v="6"/>
    <m/>
    <m/>
    <n v="0.12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.12"/>
    <n v="1.1999999999999999E-4"/>
    <m/>
    <n v="0.72083333333333333"/>
    <n v="0.5"/>
    <n v="0"/>
    <n v="0"/>
    <n v="48"/>
    <s v="BASE DE DATOS"/>
  </r>
  <r>
    <s v="19"/>
    <x v="2"/>
    <s v="YANACO"/>
    <s v="33045294"/>
    <s v="33045294"/>
    <s v="EL"/>
    <m/>
    <m/>
    <n v="5.4249999999999998"/>
    <n v="3.4"/>
    <m/>
    <m/>
    <n v="0.20899999999999999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0899999999999999"/>
    <n v="2.0899999999999998E-4"/>
    <m/>
    <n v="0.45208333333333334"/>
    <n v="0.28333333333333333"/>
    <n v="0"/>
    <n v="0"/>
    <n v="48"/>
    <s v="BASE DE DATOS"/>
  </r>
  <r>
    <s v="19"/>
    <x v="2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2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2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2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2"/>
    <s v="VOLCAN"/>
    <s v="53025217"/>
    <s v="53025217"/>
    <s v="EL"/>
    <m/>
    <m/>
    <n v="1.825"/>
    <n v="0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2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2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2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2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2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2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2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2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2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2"/>
    <s v="ILLAPU"/>
    <s v="33273911"/>
    <s v="33273911"/>
    <s v="TG"/>
    <m/>
    <m/>
    <n v="13.6"/>
    <n v="13.6"/>
    <m/>
    <m/>
    <n v="8680.9240000000009"/>
    <m/>
    <m/>
    <m/>
    <n v="0"/>
    <n v="13.06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680.9240000000009"/>
    <n v="8.680924000000001"/>
    <m/>
    <n v="1.1333333333333333"/>
    <n v="1.1333333333333333"/>
    <n v="14.2"/>
    <n v="0"/>
    <n v="39"/>
    <s v="BASE DE DATOS"/>
  </r>
  <r>
    <s v="19"/>
    <x v="3"/>
    <s v="ANABIS"/>
    <s v="71403385"/>
    <s v="71403385"/>
    <s v="EL"/>
    <m/>
    <m/>
    <n v="7.36"/>
    <n v="3.56"/>
    <m/>
    <m/>
    <n v="564.24699999999996"/>
    <m/>
    <m/>
    <m/>
    <n v="285"/>
    <n v="3.56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564.24699999999996"/>
    <n v="0.56424699999999994"/>
    <m/>
    <n v="0.6133333333333334"/>
    <n v="0.29666666666666669"/>
    <n v="3.56"/>
    <n v="0"/>
    <n v="4"/>
    <s v="BASE DE DATOS"/>
  </r>
  <r>
    <s v="19"/>
    <x v="3"/>
    <s v="ANABIS"/>
    <s v="53024214"/>
    <s v="53024214"/>
    <s v="EL"/>
    <m/>
    <m/>
    <n v="3.36"/>
    <n v="1.95"/>
    <m/>
    <m/>
    <n v="6.3789999999999996"/>
    <m/>
    <m/>
    <m/>
    <n v="0"/>
    <n v="1.8540000000000001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6.3789999999999996"/>
    <n v="6.3789999999999993E-3"/>
    <m/>
    <n v="0.27999999999999997"/>
    <n v="0.16250000000000001"/>
    <n v="2.141"/>
    <n v="0"/>
    <n v="4"/>
    <s v="BASE DE DATOS"/>
  </r>
  <r>
    <s v="19"/>
    <x v="3"/>
    <s v="ANTAPA"/>
    <s v="33004293"/>
    <s v="33004293"/>
    <s v="EL"/>
    <m/>
    <m/>
    <n v="17.96"/>
    <n v="16"/>
    <m/>
    <m/>
    <n v="1.099"/>
    <m/>
    <m/>
    <m/>
    <n v="0.57999999999999996"/>
    <n v="2.2490000000000001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1.099"/>
    <n v="1.0989999999999999E-3"/>
    <m/>
    <n v="1.4966666666666668"/>
    <n v="1.3333333333333333"/>
    <n v="4.6420000000000003"/>
    <n v="0"/>
    <n v="23"/>
    <s v="BASE DE DATOS"/>
  </r>
  <r>
    <s v="19"/>
    <x v="2"/>
    <s v="ANTAPA"/>
    <s v="33004293"/>
    <s v="33004293"/>
    <s v="EL"/>
    <m/>
    <m/>
    <n v="17.96"/>
    <n v="16"/>
    <m/>
    <m/>
    <n v="3.7530000000000001"/>
    <m/>
    <m/>
    <m/>
    <n v="5.45"/>
    <n v="3.774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3.7530000000000001"/>
    <n v="3.7530000000000003E-3"/>
    <m/>
    <n v="1.4966666666666668"/>
    <n v="1.3333333333333333"/>
    <n v="4.6420000000000003"/>
    <n v="0"/>
    <n v="23"/>
    <s v="BASE DE DATOS"/>
  </r>
  <r>
    <s v="19"/>
    <x v="3"/>
    <s v="APUMAY"/>
    <s v="71402522"/>
    <s v="71402522"/>
    <s v="EL"/>
    <m/>
    <m/>
    <n v="4"/>
    <n v="3.2"/>
    <m/>
    <m/>
    <n v="6.6740000000000004"/>
    <m/>
    <m/>
    <m/>
    <n v="30"/>
    <n v="1.2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6.6740000000000004"/>
    <n v="6.6740000000000002E-3"/>
    <m/>
    <n v="0.33333333333333331"/>
    <n v="0.26666666666666666"/>
    <n v="1.4"/>
    <n v="0"/>
    <n v="6"/>
    <s v="BASE DE DATOS"/>
  </r>
  <r>
    <s v="19"/>
    <x v="3"/>
    <s v="ARUNTA"/>
    <s v="71403991"/>
    <s v="71403991"/>
    <s v="EL"/>
    <m/>
    <m/>
    <n v="6"/>
    <n v="3.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3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3"/>
    <s v="ARUNTA"/>
    <s v="53019903"/>
    <s v="53019903"/>
    <s v="EL"/>
    <m/>
    <m/>
    <n v="10.438000000000001"/>
    <n v="5.2859999999999996"/>
    <m/>
    <m/>
    <n v="1.9430000000000001"/>
    <m/>
    <m/>
    <m/>
    <n v="0"/>
    <n v="3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1.9430000000000001"/>
    <n v="1.9430000000000001E-3"/>
    <m/>
    <n v="0.86983333333333335"/>
    <n v="0.44049999999999995"/>
    <n v="3.7389999999999999"/>
    <n v="0"/>
    <n v="7"/>
    <s v="BASE DE DATOS"/>
  </r>
  <r>
    <s v="19"/>
    <x v="3"/>
    <s v="BATEAS"/>
    <s v="33016093"/>
    <s v="33016093"/>
    <s v="EL"/>
    <m/>
    <m/>
    <n v="1"/>
    <n v="0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3"/>
    <s v="BATEAS"/>
    <s v="53022112"/>
    <s v="53022112"/>
    <s v="EL"/>
    <m/>
    <m/>
    <n v="3.3"/>
    <n v="1.76"/>
    <m/>
    <m/>
    <n v="116.637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116.637"/>
    <n v="0.116637"/>
    <m/>
    <n v="0.27499999999999997"/>
    <n v="0.14666666666666667"/>
    <n v="0.8"/>
    <n v="0"/>
    <n v="46"/>
    <s v="BASE DE DATOS"/>
  </r>
  <r>
    <s v="19"/>
    <x v="2"/>
    <s v="CNPC"/>
    <s v="11011797"/>
    <s v="11011797"/>
    <s v="EL"/>
    <m/>
    <m/>
    <n v="8.5500000000000007"/>
    <n v="7.6950000000000003"/>
    <m/>
    <m/>
    <n v="3397.4029999999998"/>
    <m/>
    <m/>
    <m/>
    <n v="936"/>
    <n v="5.2510000000000003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397.4029999999998"/>
    <n v="3.3974029999999997"/>
    <m/>
    <n v="0.71250000000000002"/>
    <n v="0.64124999999999999"/>
    <n v="5.6559999999999997"/>
    <n v="0"/>
    <n v="21"/>
    <s v="BASE DE DATOS"/>
  </r>
  <r>
    <s v="19"/>
    <x v="3"/>
    <s v="CNPC"/>
    <s v="11011797"/>
    <s v="11011797"/>
    <s v="EL"/>
    <m/>
    <m/>
    <n v="8.5500000000000007"/>
    <n v="7.6950000000000003"/>
    <m/>
    <m/>
    <n v="3235.7350000000001"/>
    <m/>
    <m/>
    <m/>
    <n v="572.92999999999995"/>
    <n v="5.0759999999999996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235.7350000000001"/>
    <n v="3.235735"/>
    <m/>
    <n v="0.71250000000000002"/>
    <n v="0.64124999999999999"/>
    <n v="5.6559999999999997"/>
    <n v="0"/>
    <n v="21"/>
    <s v="BASE DE DATOS"/>
  </r>
  <r>
    <s v="19"/>
    <x v="2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3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3"/>
    <s v="IEQSA"/>
    <s v="33055795"/>
    <s v="33055795"/>
    <s v="EL"/>
    <m/>
    <m/>
    <n v="2.62"/>
    <n v="1.746"/>
    <m/>
    <m/>
    <n v="1.397"/>
    <m/>
    <m/>
    <m/>
    <n v="0"/>
    <n v="1.3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.397"/>
    <n v="1.397E-3"/>
    <m/>
    <n v="0.21833333333333335"/>
    <n v="0.14008333333333334"/>
    <n v="1.45"/>
    <n v="0"/>
    <n v="41"/>
    <s v="BASE DE DATOS"/>
  </r>
  <r>
    <s v="19"/>
    <x v="3"/>
    <s v="ILLAPU"/>
    <s v="33273911"/>
    <s v="33273911"/>
    <s v="TG"/>
    <m/>
    <m/>
    <n v="13.6"/>
    <n v="13.6"/>
    <m/>
    <m/>
    <n v="7619.8909999999996"/>
    <m/>
    <m/>
    <m/>
    <n v="0"/>
    <n v="13.272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7619.8909999999996"/>
    <n v="7.619891"/>
    <m/>
    <n v="1.1333333333333333"/>
    <n v="1.1333333333333333"/>
    <n v="14.2"/>
    <n v="0"/>
    <n v="39"/>
    <s v="BASE DE DATOS"/>
  </r>
  <r>
    <s v="19"/>
    <x v="3"/>
    <s v="INKBOR"/>
    <s v="33029094"/>
    <s v="33029094"/>
    <s v="EL"/>
    <m/>
    <m/>
    <n v="1.1299999999999999"/>
    <n v="0.90400000000000003"/>
    <m/>
    <m/>
    <n v="17.143000000000001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17.143000000000001"/>
    <n v="1.7143000000000002E-2"/>
    <m/>
    <n v="9.4166666666666662E-2"/>
    <n v="7.5333333333333335E-2"/>
    <n v="0.25"/>
    <n v="0"/>
    <n v="42"/>
    <s v="BASE DE DATOS"/>
  </r>
  <r>
    <s v="19"/>
    <x v="3"/>
    <s v="INKBOR"/>
    <s v="33082398"/>
    <s v="33082398"/>
    <s v="EL"/>
    <m/>
    <m/>
    <n v="0.91"/>
    <n v="0.82799999999999996"/>
    <m/>
    <m/>
    <n v="0.61199999999999999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61199999999999999"/>
    <n v="6.1200000000000002E-4"/>
    <m/>
    <n v="7.5833333333333336E-2"/>
    <n v="6.8999999999999992E-2"/>
    <n v="0.7"/>
    <n v="0"/>
    <n v="42"/>
    <s v="BASE DE DATOS"/>
  </r>
  <r>
    <s v="19"/>
    <x v="2"/>
    <s v="INKBOR"/>
    <s v="33029094"/>
    <s v="33029094"/>
    <s v="EL"/>
    <m/>
    <m/>
    <n v="1.1299999999999999"/>
    <n v="0.90400000000000003"/>
    <m/>
    <m/>
    <n v="15.054"/>
    <m/>
    <m/>
    <m/>
    <n v="5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15.054"/>
    <n v="1.5054E-2"/>
    <m/>
    <n v="9.4166666666666662E-2"/>
    <n v="7.5333333333333335E-2"/>
    <n v="0.25"/>
    <n v="0"/>
    <n v="42"/>
    <s v="BASE DE DATOS"/>
  </r>
  <r>
    <s v="19"/>
    <x v="2"/>
    <s v="INKBOR"/>
    <s v="33082398"/>
    <s v="33082398"/>
    <s v="EL"/>
    <m/>
    <m/>
    <n v="0.91"/>
    <n v="0.82799999999999996"/>
    <m/>
    <m/>
    <n v="0.68200000000000005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68200000000000005"/>
    <n v="6.820000000000001E-4"/>
    <m/>
    <n v="7.5833333333333336E-2"/>
    <n v="6.8999999999999992E-2"/>
    <n v="0.7"/>
    <n v="0"/>
    <n v="42"/>
    <s v="BASE DE DATOS"/>
  </r>
  <r>
    <s v="19"/>
    <x v="2"/>
    <s v="IEQSA"/>
    <s v="33055795"/>
    <s v="33055795"/>
    <s v="EL"/>
    <m/>
    <m/>
    <n v="2.62"/>
    <n v="1.014"/>
    <m/>
    <m/>
    <n v="0.81100000000000005"/>
    <m/>
    <m/>
    <m/>
    <n v="0"/>
    <n v="1.03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0.81100000000000005"/>
    <n v="8.1100000000000009E-4"/>
    <m/>
    <n v="0.21833333333333335"/>
    <n v="0.14008333333333334"/>
    <n v="1.45"/>
    <n v="0"/>
    <n v="41"/>
    <s v="BASE DE DATOS"/>
  </r>
  <r>
    <s v="19"/>
    <x v="3"/>
    <s v="MKOLPA"/>
    <s v="53025918"/>
    <s v="53025918"/>
    <s v="EL"/>
    <m/>
    <m/>
    <n v="0.499"/>
    <n v="0.32"/>
    <m/>
    <m/>
    <n v="28.143000000000001"/>
    <m/>
    <m/>
    <m/>
    <n v="15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28.143000000000001"/>
    <n v="2.8143000000000001E-2"/>
    <m/>
    <n v="4.1583333333333333E-2"/>
    <n v="2.6666666666666668E-2"/>
    <n v="0.3"/>
    <n v="0"/>
    <n v="27"/>
    <s v="BASE DE DATOS"/>
  </r>
  <r>
    <s v="19"/>
    <x v="2"/>
    <s v="MKOLPA"/>
    <s v="53025918"/>
    <s v="53025918"/>
    <s v="EL"/>
    <m/>
    <m/>
    <n v="0.499"/>
    <n v="0.44"/>
    <m/>
    <m/>
    <n v="15.946"/>
    <m/>
    <m/>
    <m/>
    <n v="0"/>
    <n v="0.25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15.946"/>
    <n v="1.5945999999999998E-2"/>
    <m/>
    <n v="4.1583333333333333E-2"/>
    <n v="2.6666666666666668E-2"/>
    <n v="0.3"/>
    <n v="0"/>
    <n v="27"/>
    <s v="BASE DE DATOS"/>
  </r>
  <r>
    <s v="19"/>
    <x v="1"/>
    <s v="MKOLPA"/>
    <s v="53025918"/>
    <s v="53025918"/>
    <s v="EL"/>
    <m/>
    <m/>
    <n v="0.63100000000000001"/>
    <n v="0.44"/>
    <m/>
    <m/>
    <n v="12.638"/>
    <m/>
    <m/>
    <m/>
    <n v="0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12.638"/>
    <n v="1.2638E-2"/>
    <m/>
    <n v="4.1583333333333333E-2"/>
    <n v="2.6666666666666668E-2"/>
    <n v="0.3"/>
    <n v="0"/>
    <n v="27"/>
    <s v="BASE DE DATOS"/>
  </r>
  <r>
    <s v="19"/>
    <x v="2"/>
    <s v="RETAMA"/>
    <s v="33025293"/>
    <s v="33025293"/>
    <s v="EL"/>
    <m/>
    <m/>
    <n v="13.734999999999999"/>
    <n v="9.9849999999999994"/>
    <m/>
    <m/>
    <n v="11.888"/>
    <m/>
    <m/>
    <m/>
    <n v="0"/>
    <n v="0.82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11.888"/>
    <n v="1.1887999999999999E-2"/>
    <m/>
    <n v="1.1445833333333333"/>
    <n v="0.83208333333333329"/>
    <n v="2.4750000000000001"/>
    <n v="0"/>
    <n v="45"/>
    <s v="BASE DE DATOS"/>
  </r>
  <r>
    <s v="19"/>
    <x v="3"/>
    <s v="RETAMA"/>
    <s v="33025293"/>
    <s v="33025293"/>
    <s v="EL"/>
    <m/>
    <m/>
    <n v="13.734999999999999"/>
    <n v="9.9849999999999994"/>
    <m/>
    <m/>
    <n v="7.0149999999999997"/>
    <m/>
    <m/>
    <m/>
    <n v="0"/>
    <n v="0.70499999999999996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7.0149999999999997"/>
    <n v="7.0149999999999995E-3"/>
    <m/>
    <n v="1.1445833333333333"/>
    <n v="0.83208333333333329"/>
    <n v="2.4750000000000001"/>
    <n v="0"/>
    <n v="45"/>
    <s v="BASE DE DATOS"/>
  </r>
  <r>
    <s v="19"/>
    <x v="2"/>
    <s v="MINSUR"/>
    <s v="53202609"/>
    <s v="53202609"/>
    <s v="EL"/>
    <m/>
    <m/>
    <n v="3.99"/>
    <n v="3.15"/>
    <m/>
    <m/>
    <n v="29.803999999999998"/>
    <m/>
    <m/>
    <m/>
    <n v="0"/>
    <n v="1.0680000000000001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29.803999999999998"/>
    <n v="2.9803999999999997E-2"/>
    <m/>
    <n v="0.33250000000000002"/>
    <n v="0.26250000000000001"/>
    <n v="3.1"/>
    <n v="0"/>
    <n v="50"/>
    <s v="BASE DE DATOS"/>
  </r>
  <r>
    <s v="19"/>
    <x v="2"/>
    <s v="MINSUR"/>
    <s v="0000001E"/>
    <s v="0000001E"/>
    <s v="EL"/>
    <m/>
    <m/>
    <n v="6.165"/>
    <n v="4"/>
    <m/>
    <m/>
    <n v="605.13599999999997"/>
    <m/>
    <m/>
    <m/>
    <n v="300"/>
    <n v="3.24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605.13599999999997"/>
    <n v="0.60513600000000001"/>
    <m/>
    <n v="0.51375000000000004"/>
    <n v="0.33333333333333331"/>
    <n v="3.3"/>
    <n v="0"/>
    <n v="50"/>
    <s v="BASE DE DATOS"/>
  </r>
  <r>
    <s v="19"/>
    <x v="2"/>
    <s v="MINSUR"/>
    <s v="53024315"/>
    <s v="53024315"/>
    <s v="EL"/>
    <m/>
    <m/>
    <n v="3.65"/>
    <n v="2.5"/>
    <m/>
    <m/>
    <n v="12.016"/>
    <m/>
    <m/>
    <m/>
    <n v="0"/>
    <n v="1.8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12.016"/>
    <n v="1.2016000000000001E-2"/>
    <m/>
    <n v="0.30416666666666664"/>
    <n v="0.20833333333333334"/>
    <n v="1.8"/>
    <n v="0"/>
    <n v="50"/>
    <s v="BASE DE DATOS"/>
  </r>
  <r>
    <s v="19"/>
    <x v="2"/>
    <s v="MINSUR"/>
    <s v="33016193"/>
    <s v="33016193"/>
    <s v="EL"/>
    <m/>
    <m/>
    <n v="8.5"/>
    <n v="6.03"/>
    <m/>
    <m/>
    <n v="50.65"/>
    <m/>
    <m/>
    <m/>
    <n v="100"/>
    <n v="4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50.65"/>
    <n v="5.0650000000000001E-2"/>
    <m/>
    <n v="0.70833333333333337"/>
    <n v="0.50250000000000006"/>
    <n v="4.01"/>
    <n v="0"/>
    <n v="50"/>
    <s v="BASE DE DATOS"/>
  </r>
  <r>
    <s v="19"/>
    <x v="3"/>
    <s v="MINSUR"/>
    <s v="0000001E"/>
    <s v="0000001E"/>
    <s v="EL"/>
    <m/>
    <m/>
    <n v="6.165"/>
    <n v="4"/>
    <m/>
    <m/>
    <n v="759.54399999999998"/>
    <m/>
    <m/>
    <m/>
    <n v="60"/>
    <n v="3.23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759.54399999999998"/>
    <n v="0.759544"/>
    <m/>
    <n v="0.51375000000000004"/>
    <n v="0.33333333333333331"/>
    <n v="3.3"/>
    <n v="0"/>
    <n v="50"/>
    <s v="BASE DE DATOS"/>
  </r>
  <r>
    <s v="19"/>
    <x v="3"/>
    <s v="MINSUR"/>
    <s v="53202609"/>
    <s v="53202609"/>
    <s v="EL"/>
    <m/>
    <m/>
    <n v="3.99"/>
    <n v="3.15"/>
    <m/>
    <m/>
    <n v="15.872"/>
    <m/>
    <m/>
    <m/>
    <n v="220"/>
    <n v="1.2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15.872"/>
    <n v="1.5872000000000001E-2"/>
    <m/>
    <n v="0.33250000000000002"/>
    <n v="0.26250000000000001"/>
    <n v="3.1"/>
    <n v="0"/>
    <n v="50"/>
    <s v="BASE DE DATOS"/>
  </r>
  <r>
    <s v="19"/>
    <x v="3"/>
    <s v="MINSUR"/>
    <s v="33016193"/>
    <s v="33016193"/>
    <s v="EL"/>
    <m/>
    <m/>
    <n v="8.5"/>
    <n v="6.03"/>
    <m/>
    <m/>
    <n v="45.92"/>
    <m/>
    <m/>
    <m/>
    <n v="91"/>
    <n v="3.95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45.92"/>
    <n v="4.5920000000000002E-2"/>
    <m/>
    <n v="0.70833333333333337"/>
    <n v="0.50250000000000006"/>
    <n v="4.01"/>
    <n v="0"/>
    <n v="50"/>
    <s v="BASE DE DATOS"/>
  </r>
  <r>
    <s v="19"/>
    <x v="3"/>
    <s v="MINSUR"/>
    <s v="53024315"/>
    <s v="53024315"/>
    <s v="EL"/>
    <m/>
    <m/>
    <n v="3.65"/>
    <n v="2.5"/>
    <m/>
    <m/>
    <n v="12.789"/>
    <m/>
    <m/>
    <m/>
    <n v="0"/>
    <n v="1.8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12.789"/>
    <n v="1.2789E-2"/>
    <m/>
    <n v="0.30416666666666664"/>
    <n v="0.20833333333333334"/>
    <n v="1.8"/>
    <n v="0"/>
    <n v="50"/>
    <s v="BASE DE DATOS"/>
  </r>
  <r>
    <s v="19"/>
    <x v="1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2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3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3"/>
    <s v="STRATU"/>
    <s v="33179009"/>
    <s v="33179009"/>
    <s v="EL"/>
    <m/>
    <m/>
    <n v="42"/>
    <n v="42"/>
    <m/>
    <m/>
    <n v="17529.79"/>
    <m/>
    <m/>
    <m/>
    <n v="2365"/>
    <n v="28.5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7529.79"/>
    <n v="17.529790000000002"/>
    <m/>
    <n v="3.5"/>
    <n v="3.5"/>
    <n v="28.62"/>
    <n v="0"/>
    <n v="55"/>
    <s v="BASE DE DATOS"/>
  </r>
  <r>
    <s v="19"/>
    <x v="3"/>
    <s v="STRATU"/>
    <s v="33039894"/>
    <s v="33039894"/>
    <s v="EL"/>
    <m/>
    <m/>
    <n v="72.98"/>
    <n v="54.3"/>
    <m/>
    <m/>
    <n v="10437.94"/>
    <m/>
    <m/>
    <m/>
    <n v="5235.8100000000004"/>
    <n v="14.32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10437.94"/>
    <n v="10.437940000000001"/>
    <m/>
    <n v="6.081666666666667"/>
    <n v="4.1091666666666669"/>
    <n v="19.78"/>
    <n v="0"/>
    <n v="55"/>
    <s v="BASE DE DATOS"/>
  </r>
  <r>
    <s v="19"/>
    <x v="3"/>
    <s v="STRATU"/>
    <s v="33148006"/>
    <s v="33148006"/>
    <s v="EL"/>
    <m/>
    <m/>
    <n v="20.8"/>
    <n v="16"/>
    <m/>
    <m/>
    <n v="1697.22"/>
    <m/>
    <m/>
    <m/>
    <n v="599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1697.22"/>
    <n v="1.69722"/>
    <m/>
    <n v="1.7333333333333334"/>
    <n v="1.3333333333333333"/>
    <n v="6"/>
    <n v="0"/>
    <n v="55"/>
    <s v="BASE DE DATOS"/>
  </r>
  <r>
    <s v="19"/>
    <x v="1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1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1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2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2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2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3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3"/>
    <s v="CPPC"/>
    <s v="33100900"/>
    <s v="33100900"/>
    <s v="EL"/>
    <m/>
    <m/>
    <n v="2.0499999999999998"/>
    <n v="1.5"/>
    <m/>
    <m/>
    <n v="8.68"/>
    <m/>
    <m/>
    <m/>
    <n v="1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8.68"/>
    <n v="8.6800000000000002E-3"/>
    <m/>
    <n v="0.17083333333333331"/>
    <n v="0.125"/>
    <n v="1.5"/>
    <n v="0"/>
    <n v="31"/>
    <s v="BASE DE DATOS"/>
  </r>
  <r>
    <s v="19"/>
    <x v="3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3"/>
    <s v="PERLNG"/>
    <s v="33176909"/>
    <s v="33176909"/>
    <s v="TG"/>
    <m/>
    <m/>
    <n v="77.400000000000006"/>
    <n v="71.69"/>
    <m/>
    <m/>
    <n v="16294"/>
    <m/>
    <m/>
    <m/>
    <n v="61"/>
    <n v="42.02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6294"/>
    <n v="16.294"/>
    <m/>
    <n v="6.45"/>
    <n v="5.9741666666666662"/>
    <n v="44.94"/>
    <n v="0"/>
    <n v="56"/>
    <s v="BASE DE DATOS"/>
  </r>
  <r>
    <s v="19"/>
    <x v="3"/>
    <s v="PLUSPI"/>
    <s v="33138205"/>
    <s v="33138205"/>
    <s v="TG"/>
    <m/>
    <m/>
    <n v="28"/>
    <n v="24.5"/>
    <m/>
    <m/>
    <n v="5386.1530000000002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5386.1530000000002"/>
    <n v="5.3861530000000002"/>
    <m/>
    <n v="2.3333333333333335"/>
    <n v="2.0416666666666665"/>
    <n v="14.24"/>
    <n v="0"/>
    <n v="62"/>
    <s v="BASE DE DATOS"/>
  </r>
  <r>
    <s v="19"/>
    <x v="3"/>
    <s v="PLUSPE"/>
    <s v="53007395"/>
    <s v="53007395"/>
    <s v="EL"/>
    <m/>
    <m/>
    <n v="27.05"/>
    <n v="24.03"/>
    <m/>
    <m/>
    <n v="6246.7259999999997"/>
    <m/>
    <m/>
    <m/>
    <n v="2158"/>
    <n v="17.2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6246.7259999999997"/>
    <n v="6.2467259999999998"/>
    <m/>
    <n v="2.2541666666666669"/>
    <n v="2.0024999999999999"/>
    <n v="18.39"/>
    <n v="0"/>
    <n v="61"/>
    <s v="BASE DE DATOS"/>
  </r>
  <r>
    <s v="19"/>
    <x v="3"/>
    <s v="PLUSPE"/>
    <s v="53007595"/>
    <s v="53007595"/>
    <s v="EL"/>
    <m/>
    <m/>
    <n v="17.7"/>
    <n v="16.59"/>
    <m/>
    <m/>
    <n v="4187.2"/>
    <m/>
    <m/>
    <m/>
    <n v="550"/>
    <n v="10.76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4187.2"/>
    <n v="4.1871999999999998"/>
    <m/>
    <n v="1.4749999999999999"/>
    <n v="1.3825000000000001"/>
    <n v="16.61"/>
    <n v="0"/>
    <n v="61"/>
    <s v="BASE DE DATOS"/>
  </r>
  <r>
    <s v="19"/>
    <x v="3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3"/>
    <s v="PLUSPE"/>
    <s v="53007495"/>
    <s v="53007495"/>
    <s v="EL"/>
    <m/>
    <m/>
    <n v="9.9"/>
    <n v="7.3"/>
    <m/>
    <m/>
    <n v="2131.1190000000001"/>
    <m/>
    <m/>
    <m/>
    <n v="550"/>
    <n v="3.26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131.1190000000001"/>
    <n v="2.131119"/>
    <m/>
    <n v="0.82500000000000007"/>
    <n v="0.60833333333333328"/>
    <n v="3.66"/>
    <n v="0"/>
    <n v="61"/>
    <s v="BASE DE DATOS"/>
  </r>
  <r>
    <s v="19"/>
    <x v="3"/>
    <s v="PLUSPE"/>
    <s v="53008695"/>
    <s v="53008695"/>
    <s v="EL"/>
    <m/>
    <m/>
    <n v="6.2469999999999999"/>
    <n v="5.62"/>
    <m/>
    <m/>
    <n v="974.88499999999999"/>
    <m/>
    <m/>
    <m/>
    <n v="355"/>
    <n v="1.73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974.88499999999999"/>
    <n v="0.974885"/>
    <m/>
    <n v="0.52058333333333329"/>
    <n v="0.43849999999999995"/>
    <n v="1.73"/>
    <n v="0"/>
    <n v="61"/>
    <s v="BASE DE DATOS"/>
  </r>
  <r>
    <s v="19"/>
    <x v="3"/>
    <s v="PLUSPE"/>
    <s v="53008795"/>
    <s v="53008795"/>
    <s v="EL"/>
    <m/>
    <m/>
    <n v="4.45"/>
    <n v="3.11"/>
    <m/>
    <m/>
    <n v="567.82899999999995"/>
    <m/>
    <m/>
    <m/>
    <n v="133"/>
    <n v="1.292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567.82899999999995"/>
    <n v="0.56782899999999992"/>
    <m/>
    <n v="0.37083333333333335"/>
    <n v="0.25916666666666666"/>
    <n v="1.53"/>
    <n v="0"/>
    <n v="61"/>
    <s v="BASE DE DATOS"/>
  </r>
  <r>
    <s v="19"/>
    <x v="3"/>
    <s v="PLUSPE"/>
    <s v="53007195"/>
    <s v="53007195"/>
    <s v="EL"/>
    <m/>
    <m/>
    <n v="0.2"/>
    <n v="0.13"/>
    <m/>
    <m/>
    <n v="4.72"/>
    <m/>
    <m/>
    <m/>
    <n v="0"/>
    <n v="9.5000000000000001E-2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.72"/>
    <n v="4.7199999999999994E-3"/>
    <m/>
    <n v="1.6666666666666666E-2"/>
    <n v="1.0833333333333334E-2"/>
    <n v="9.5000000000000001E-2"/>
    <n v="0"/>
    <n v="61"/>
    <s v="BASE DE DATOS"/>
  </r>
  <r>
    <s v="19"/>
    <x v="3"/>
    <s v="PLUSPE"/>
    <s v="53013499"/>
    <s v="53013499"/>
    <s v="EL"/>
    <m/>
    <m/>
    <n v="0.5"/>
    <n v="0.42"/>
    <m/>
    <m/>
    <n v="46.622"/>
    <m/>
    <m/>
    <m/>
    <n v="16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6.622"/>
    <n v="4.6621999999999997E-2"/>
    <m/>
    <n v="4.1666666666666664E-2"/>
    <n v="3.4999999999999996E-2"/>
    <n v="0.4"/>
    <n v="0"/>
    <n v="61"/>
    <s v="BASE DE DATOS"/>
  </r>
  <r>
    <s v="19"/>
    <x v="3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3"/>
    <s v="PLUSMA"/>
    <s v="33137405"/>
    <s v="33137405"/>
    <s v="TG"/>
    <m/>
    <m/>
    <n v="32"/>
    <n v="28.8"/>
    <m/>
    <m/>
    <n v="8000.51"/>
    <m/>
    <m/>
    <m/>
    <n v="0"/>
    <n v="12.5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8000.51"/>
    <n v="8.0005100000000002"/>
    <m/>
    <n v="2.6666666666666665"/>
    <n v="2.4"/>
    <n v="13.664"/>
    <n v="0"/>
    <n v="62"/>
    <s v="BASE DE DATOS"/>
  </r>
  <r>
    <s v="19"/>
    <x v="2"/>
    <s v="QUELLA"/>
    <s v="20181545"/>
    <s v="20181545"/>
    <s v="EL"/>
    <m/>
    <m/>
    <n v="2.64"/>
    <n v="1.8939999999999999"/>
    <m/>
    <m/>
    <n v="244.33600000000001"/>
    <m/>
    <m/>
    <m/>
    <n v="130"/>
    <n v="1.8939999999999999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44.33600000000001"/>
    <n v="0.24433600000000003"/>
    <m/>
    <n v="0.22"/>
    <n v="0.15783333333333333"/>
    <n v="1.8939999999999999"/>
    <n v="0"/>
    <n v="5"/>
    <s v="BASE DE DATOS"/>
  </r>
  <r>
    <s v="19"/>
    <x v="3"/>
    <s v="QUELLA"/>
    <s v="20181545"/>
    <s v="20181545"/>
    <s v="EL"/>
    <m/>
    <m/>
    <n v="2.64"/>
    <n v="1.8939999999999999"/>
    <m/>
    <m/>
    <n v="249.80099999999999"/>
    <m/>
    <m/>
    <m/>
    <n v="108"/>
    <n v="0.751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49.80099999999999"/>
    <n v="0.249801"/>
    <m/>
    <n v="0.22"/>
    <n v="0.15783333333333333"/>
    <n v="1.8939999999999999"/>
    <n v="0"/>
    <n v="5"/>
    <s v="BASE DE DATOS"/>
  </r>
  <r>
    <s v="19"/>
    <x v="2"/>
    <s v="QUEISC"/>
    <s v="53202209"/>
    <s v="53202209"/>
    <s v="EL"/>
    <m/>
    <m/>
    <n v="7.7969999999999997"/>
    <n v="3.11"/>
    <m/>
    <m/>
    <n v="12.9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12.9"/>
    <n v="1.29E-2"/>
    <m/>
    <n v="0.64974999999999994"/>
    <n v="0.25916666666666666"/>
    <n v="0.85"/>
    <n v="0"/>
    <n v="37"/>
    <s v="BASE DE DATOS"/>
  </r>
  <r>
    <s v="19"/>
    <x v="2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2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3"/>
    <s v="QUEISC"/>
    <s v="53202209"/>
    <s v="53202209"/>
    <s v="EL"/>
    <m/>
    <m/>
    <n v="7.7969999999999997"/>
    <n v="3.11"/>
    <m/>
    <m/>
    <n v="0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0"/>
    <n v="0"/>
    <m/>
    <n v="0.64974999999999994"/>
    <n v="0.25916666666666666"/>
    <n v="0.85"/>
    <n v="0"/>
    <n v="37"/>
    <s v="BASE DE DATOS"/>
  </r>
  <r>
    <s v="19"/>
    <x v="3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3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3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3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3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3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3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3"/>
    <s v="UNACEM"/>
    <s v="33084798"/>
    <s v="33084798"/>
    <s v="TG"/>
    <m/>
    <m/>
    <n v="41.75"/>
    <n v="37.5"/>
    <m/>
    <m/>
    <n v="3712.4119999999998"/>
    <m/>
    <m/>
    <m/>
    <n v="490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712.4119999999998"/>
    <n v="3.7124119999999996"/>
    <m/>
    <n v="3.4791666666666665"/>
    <n v="3.125"/>
    <n v="40"/>
    <n v="0"/>
    <n v="72"/>
    <s v="BASE DE DATOS"/>
  </r>
  <r>
    <s v="19"/>
    <x v="3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3"/>
    <s v="YANACO"/>
    <s v="53202108"/>
    <s v="53202108"/>
    <s v="EL"/>
    <m/>
    <m/>
    <n v="4.08"/>
    <n v="2.85"/>
    <m/>
    <m/>
    <n v="5.3999999999999999E-2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3999999999999999E-2"/>
    <n v="5.3999999999999998E-5"/>
    <m/>
    <n v="0.34"/>
    <n v="0.23750000000000002"/>
    <n v="0"/>
    <n v="0"/>
    <n v="48"/>
    <s v="BASE DE DATOS"/>
  </r>
  <r>
    <s v="19"/>
    <x v="3"/>
    <s v="YANACO"/>
    <s v="53201807"/>
    <s v="53201807"/>
    <s v="EL"/>
    <m/>
    <m/>
    <n v="10.95"/>
    <n v="7.4"/>
    <m/>
    <m/>
    <n v="0.19400000000000001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9400000000000001"/>
    <n v="1.94E-4"/>
    <m/>
    <n v="0.91249999999999998"/>
    <n v="0.6166666666666667"/>
    <n v="0"/>
    <n v="0"/>
    <n v="48"/>
    <s v="BASE DE DATOS"/>
  </r>
  <r>
    <s v="19"/>
    <x v="3"/>
    <s v="YANACO"/>
    <s v="33045194"/>
    <s v="33045194"/>
    <s v="EL"/>
    <m/>
    <m/>
    <n v="3.18"/>
    <n v="2.15"/>
    <m/>
    <m/>
    <n v="3.3000000000000002E-2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3.3000000000000002E-2"/>
    <n v="3.3000000000000003E-5"/>
    <m/>
    <n v="0.26500000000000001"/>
    <n v="0.17916666666666667"/>
    <n v="0"/>
    <n v="0"/>
    <n v="48"/>
    <s v="BASE DE DATOS"/>
  </r>
  <r>
    <s v="19"/>
    <x v="3"/>
    <s v="YANACO"/>
    <s v="33045094"/>
    <s v="33045094"/>
    <s v="EL"/>
    <m/>
    <m/>
    <n v="5.46"/>
    <n v="3.3"/>
    <m/>
    <m/>
    <n v="0.32900000000000001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32900000000000001"/>
    <n v="3.2900000000000003E-4"/>
    <m/>
    <n v="0.45500000000000002"/>
    <n v="0.27499999999999997"/>
    <n v="0"/>
    <n v="0"/>
    <n v="48"/>
    <s v="BASE DE DATOS"/>
  </r>
  <r>
    <s v="19"/>
    <x v="3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3"/>
    <s v="YANACO"/>
    <s v="53018302"/>
    <s v="53018302"/>
    <s v="EL"/>
    <m/>
    <m/>
    <n v="8.65"/>
    <n v="6"/>
    <m/>
    <m/>
    <n v="0.121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.121"/>
    <n v="1.21E-4"/>
    <m/>
    <n v="0.72083333333333333"/>
    <n v="0.5"/>
    <n v="0"/>
    <n v="0"/>
    <n v="48"/>
    <s v="BASE DE DATOS"/>
  </r>
  <r>
    <s v="19"/>
    <x v="3"/>
    <s v="YANACO"/>
    <s v="33045294"/>
    <s v="33045294"/>
    <s v="EL"/>
    <m/>
    <m/>
    <n v="5.4249999999999998"/>
    <n v="3.4"/>
    <m/>
    <m/>
    <n v="0.18099999999999999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8099999999999999"/>
    <n v="1.8099999999999998E-4"/>
    <m/>
    <n v="0.45208333333333334"/>
    <n v="0.28333333333333333"/>
    <n v="0"/>
    <n v="0"/>
    <n v="48"/>
    <s v="BASE DE DATOS"/>
  </r>
  <r>
    <s v="19"/>
    <x v="3"/>
    <s v="SDF"/>
    <s v="33075397"/>
    <s v="33075397"/>
    <s v="EL"/>
    <m/>
    <m/>
    <n v="3"/>
    <n v="2.9"/>
    <m/>
    <m/>
    <n v="0.06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6"/>
    <n v="5.9999999999999995E-5"/>
    <m/>
    <n v="0.25"/>
    <n v="0.24166666666666667"/>
    <n v="2.9"/>
    <n v="0"/>
    <n v="69"/>
    <s v="BASE DE DATOS"/>
  </r>
  <r>
    <s v="19"/>
    <x v="3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3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3"/>
    <s v="NXACAJ"/>
    <s v="53203010"/>
    <s v="53203010"/>
    <s v="EL"/>
    <m/>
    <m/>
    <n v="2"/>
    <n v="2"/>
    <m/>
    <m/>
    <n v="0.96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.96"/>
    <n v="9.5999999999999992E-4"/>
    <m/>
    <n v="0.16666666666666666"/>
    <n v="0.16666666666666666"/>
    <n v="1.6"/>
    <n v="0"/>
    <n v="52"/>
    <s v="BASE DE DATOS"/>
  </r>
  <r>
    <s v="19"/>
    <x v="3"/>
    <s v="NXACAJ"/>
    <s v="53203210"/>
    <s v="53203210"/>
    <s v="EL"/>
    <m/>
    <m/>
    <n v="2"/>
    <n v="2"/>
    <m/>
    <m/>
    <n v="1.2649999999999999"/>
    <m/>
    <m/>
    <m/>
    <n v="0"/>
    <n v="1.2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2649999999999999"/>
    <n v="1.2649999999999998E-3"/>
    <m/>
    <n v="0.16666666666666666"/>
    <n v="0.16666666666666666"/>
    <n v="1.5"/>
    <n v="0"/>
    <n v="52"/>
    <s v="BASE DE DATOS"/>
  </r>
  <r>
    <s v="19"/>
    <x v="3"/>
    <s v="NXACAJ"/>
    <s v="33021593"/>
    <s v="33021593"/>
    <s v="TV"/>
    <m/>
    <m/>
    <n v="3.5"/>
    <n v="3.5"/>
    <m/>
    <m/>
    <n v="152.63900000000001"/>
    <m/>
    <m/>
    <m/>
    <n v="0"/>
    <n v="1.3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152.63900000000001"/>
    <n v="0.152639"/>
    <m/>
    <n v="0.29166666666666669"/>
    <n v="0.29166666666666669"/>
    <n v="2"/>
    <n v="0"/>
    <n v="52"/>
    <s v="BASE DE DATOS"/>
  </r>
  <r>
    <s v="19"/>
    <x v="3"/>
    <s v="NXACAJ"/>
    <s v="53203110"/>
    <s v="53203110"/>
    <s v="TV"/>
    <m/>
    <m/>
    <n v="4"/>
    <n v="3.5"/>
    <m/>
    <m/>
    <n v="440.654"/>
    <m/>
    <m/>
    <m/>
    <n v="0"/>
    <n v="2.8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440.654"/>
    <n v="0.44065399999999999"/>
    <m/>
    <n v="0.33333333333333331"/>
    <n v="0.29166666666666669"/>
    <n v="2.8"/>
    <n v="0"/>
    <n v="52"/>
    <s v="BASE DE DATOS"/>
  </r>
  <r>
    <s v="19"/>
    <x v="2"/>
    <s v="RELAPA"/>
    <s v="33111900"/>
    <s v="33111900"/>
    <s v="TG"/>
    <m/>
    <m/>
    <n v="11.25"/>
    <n v="11.25"/>
    <m/>
    <m/>
    <n v="4155.9309999999996"/>
    <m/>
    <m/>
    <m/>
    <n v="55"/>
    <n v="9.5370000000000008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4155.9309999999996"/>
    <n v="4.1559309999999998"/>
    <m/>
    <n v="0.9375"/>
    <n v="0.9375"/>
    <n v="9.82"/>
    <n v="0"/>
    <n v="65"/>
    <s v="BASE DE DATOS"/>
  </r>
  <r>
    <s v="19"/>
    <x v="1"/>
    <s v="RELAPA"/>
    <s v="33111900"/>
    <s v="33111900"/>
    <s v="TG"/>
    <m/>
    <m/>
    <n v="11.25"/>
    <n v="11.25"/>
    <m/>
    <m/>
    <n v="6062.72"/>
    <m/>
    <m/>
    <m/>
    <n v="0"/>
    <n v="9.4499999999999993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062.72"/>
    <n v="6.0627200000000006"/>
    <m/>
    <n v="0.9375"/>
    <n v="0.9375"/>
    <n v="9.82"/>
    <n v="0"/>
    <n v="65"/>
    <s v="BASE DE DATOS"/>
  </r>
  <r>
    <s v="19"/>
    <x v="0"/>
    <s v="RELAPA"/>
    <s v="33111900"/>
    <s v="33111900"/>
    <s v="TG"/>
    <m/>
    <m/>
    <n v="11.25"/>
    <n v="11.25"/>
    <m/>
    <m/>
    <n v="6800.69"/>
    <m/>
    <m/>
    <m/>
    <n v="0"/>
    <n v="9.6300000000000008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800.69"/>
    <n v="6.8006899999999995"/>
    <m/>
    <n v="0.9375"/>
    <n v="0.9375"/>
    <n v="9.82"/>
    <n v="0"/>
    <n v="65"/>
    <s v="BASE DE DATOS"/>
  </r>
  <r>
    <s v="19"/>
    <x v="0"/>
    <s v="MOROCO"/>
    <s v="33020993"/>
    <s v="33020993"/>
    <s v="EL"/>
    <m/>
    <m/>
    <n v="12"/>
    <n v="8"/>
    <m/>
    <m/>
    <n v="18.036999999999999"/>
    <m/>
    <m/>
    <m/>
    <n v="0"/>
    <n v="1.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18.036999999999999"/>
    <n v="1.8036999999999997E-2"/>
    <m/>
    <n v="1"/>
    <n v="0.66666666666666663"/>
    <n v="1.5"/>
    <n v="0"/>
    <n v="28"/>
    <s v="BASE DE DATOS"/>
  </r>
  <r>
    <s v="19"/>
    <x v="1"/>
    <s v="MOROCO"/>
    <s v="33020993"/>
    <s v="33020993"/>
    <s v="EL"/>
    <m/>
    <m/>
    <n v="12"/>
    <n v="8"/>
    <m/>
    <m/>
    <n v="0"/>
    <m/>
    <m/>
    <m/>
    <n v="0"/>
    <n v="0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2"/>
    <s v="MOROCO"/>
    <s v="33020993"/>
    <s v="33020993"/>
    <s v="EL"/>
    <m/>
    <m/>
    <n v="12"/>
    <n v="8"/>
    <m/>
    <m/>
    <n v="0"/>
    <m/>
    <m/>
    <m/>
    <n v="0"/>
    <n v="0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3"/>
    <s v="MOROCO"/>
    <s v="33020993"/>
    <s v="33020993"/>
    <s v="EL"/>
    <m/>
    <m/>
    <n v="12"/>
    <n v="8"/>
    <m/>
    <m/>
    <n v="0"/>
    <m/>
    <m/>
    <m/>
    <n v="0"/>
    <n v="0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0"/>
    <s v="CARAVE"/>
    <s v="53203912"/>
    <s v="53203912"/>
    <s v="EL"/>
    <m/>
    <m/>
    <n v="1.089"/>
    <n v="0.871"/>
    <m/>
    <m/>
    <n v="314.709"/>
    <m/>
    <m/>
    <m/>
    <n v="105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14.709"/>
    <n v="0.31470900000000002"/>
    <m/>
    <n v="9.0749999999999997E-2"/>
    <n v="7.2583333333333333E-2"/>
    <n v="0.17499999999999999"/>
    <n v="0"/>
    <n v="25"/>
    <s v="BASE DE DATOS"/>
  </r>
  <r>
    <s v="19"/>
    <x v="0"/>
    <s v="CARAVE"/>
    <s v="53203812"/>
    <s v="53203812"/>
    <s v="EL"/>
    <m/>
    <m/>
    <n v="2.3450000000000002"/>
    <n v="1.8759999999999999"/>
    <m/>
    <m/>
    <n v="578.221"/>
    <m/>
    <m/>
    <m/>
    <n v="124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78.221"/>
    <n v="0.57822099999999998"/>
    <m/>
    <n v="0.19541666666666668"/>
    <n v="0.15633333333333332"/>
    <n v="0.57999999999999996"/>
    <n v="0"/>
    <n v="25"/>
    <s v="BASE DE DATOS"/>
  </r>
  <r>
    <s v="19"/>
    <x v="1"/>
    <s v="CARAVE"/>
    <s v="53203912"/>
    <s v="53203912"/>
    <s v="EL"/>
    <m/>
    <m/>
    <n v="1.089"/>
    <n v="0.871"/>
    <m/>
    <m/>
    <n v="319.94799999999998"/>
    <m/>
    <m/>
    <m/>
    <n v="105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19.94799999999998"/>
    <n v="0.31994799999999995"/>
    <m/>
    <n v="9.0749999999999997E-2"/>
    <n v="7.2583333333333333E-2"/>
    <n v="0.17499999999999999"/>
    <n v="0"/>
    <n v="25"/>
    <s v="BASE DE DATOS"/>
  </r>
  <r>
    <s v="19"/>
    <x v="1"/>
    <s v="CARAVE"/>
    <s v="53203812"/>
    <s v="53203812"/>
    <s v="EL"/>
    <m/>
    <m/>
    <n v="2.3450000000000002"/>
    <n v="1.8759999999999999"/>
    <m/>
    <m/>
    <n v="526.80899999999997"/>
    <m/>
    <m/>
    <m/>
    <n v="124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26.80899999999997"/>
    <n v="0.52680899999999997"/>
    <m/>
    <n v="0.19541666666666668"/>
    <n v="0.15633333333333332"/>
    <n v="0.57999999999999996"/>
    <n v="0"/>
    <n v="25"/>
    <s v="BASE DE DATOS"/>
  </r>
  <r>
    <s v="19"/>
    <x v="2"/>
    <s v="CARAVE"/>
    <s v="53203912"/>
    <s v="53203912"/>
    <s v="EL"/>
    <m/>
    <m/>
    <n v="1.089"/>
    <n v="0.871"/>
    <m/>
    <m/>
    <n v="352.96800000000002"/>
    <m/>
    <m/>
    <m/>
    <n v="148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52.96800000000002"/>
    <n v="0.352968"/>
    <m/>
    <n v="9.0749999999999997E-2"/>
    <n v="7.2583333333333333E-2"/>
    <n v="0.17499999999999999"/>
    <n v="0"/>
    <n v="25"/>
    <s v="BASE DE DATOS"/>
  </r>
  <r>
    <s v="19"/>
    <x v="2"/>
    <s v="CARAVE"/>
    <s v="53203812"/>
    <s v="53203812"/>
    <s v="EL"/>
    <m/>
    <m/>
    <n v="2.3450000000000002"/>
    <n v="1.8759999999999999"/>
    <m/>
    <m/>
    <n v="572.40099999999995"/>
    <m/>
    <m/>
    <m/>
    <n v="572.4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72.40099999999995"/>
    <n v="0.57240099999999994"/>
    <m/>
    <n v="0.19541666666666668"/>
    <n v="0.15633333333333332"/>
    <n v="0.57999999999999996"/>
    <n v="0"/>
    <n v="25"/>
    <s v="BASE DE DATOS"/>
  </r>
  <r>
    <s v="19"/>
    <x v="3"/>
    <s v="CARAVE"/>
    <s v="53203912"/>
    <s v="53203912"/>
    <s v="EL"/>
    <m/>
    <m/>
    <n v="1.089"/>
    <n v="0.871"/>
    <m/>
    <m/>
    <n v="351.65499999999997"/>
    <m/>
    <m/>
    <m/>
    <n v="118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51.65499999999997"/>
    <n v="0.351655"/>
    <m/>
    <n v="9.0749999999999997E-2"/>
    <n v="7.2583333333333333E-2"/>
    <n v="0.17499999999999999"/>
    <n v="0"/>
    <n v="25"/>
    <s v="BASE DE DATOS"/>
  </r>
  <r>
    <s v="19"/>
    <x v="3"/>
    <s v="CARAVE"/>
    <s v="53203812"/>
    <s v="53203812"/>
    <s v="EL"/>
    <m/>
    <m/>
    <n v="2.3450000000000002"/>
    <n v="1.8759999999999999"/>
    <m/>
    <m/>
    <n v="569.30399999999997"/>
    <m/>
    <m/>
    <m/>
    <n v="168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69.30399999999997"/>
    <n v="0.56930399999999992"/>
    <m/>
    <n v="0.19541666666666668"/>
    <n v="0.15633333333333332"/>
    <n v="0.57999999999999996"/>
    <n v="0"/>
    <n v="25"/>
    <s v="BASE DE DATOS"/>
  </r>
  <r>
    <s v="19"/>
    <x v="3"/>
    <s v="AGUENE"/>
    <s v="53014699"/>
    <s v="53014699"/>
    <s v="TG"/>
    <m/>
    <m/>
    <n v="1"/>
    <n v="1"/>
    <m/>
    <m/>
    <n v="184.846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84.846"/>
    <n v="0.18484600000000001"/>
    <m/>
    <n v="8.3333333333333329E-2"/>
    <n v="8.3333333333333329E-2"/>
    <n v="0.22"/>
    <n v="0"/>
    <n v="2"/>
    <s v="BASE DE DATOS"/>
  </r>
  <r>
    <s v="19"/>
    <x v="1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2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3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4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4"/>
    <s v="ANABIS"/>
    <s v="71403385"/>
    <s v="71403385"/>
    <s v="EL"/>
    <m/>
    <m/>
    <n v="7.36"/>
    <n v="3.56"/>
    <m/>
    <m/>
    <n v="607.39"/>
    <m/>
    <m/>
    <m/>
    <n v="347"/>
    <n v="2.29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607.39"/>
    <n v="0.60738999999999999"/>
    <m/>
    <n v="0.6133333333333334"/>
    <n v="0.29666666666666669"/>
    <n v="3.56"/>
    <n v="0"/>
    <n v="4"/>
    <s v="BASE DE DATOS"/>
  </r>
  <r>
    <s v="19"/>
    <x v="4"/>
    <s v="ANABIS"/>
    <s v="53024214"/>
    <s v="53024214"/>
    <s v="EL"/>
    <m/>
    <m/>
    <n v="3.36"/>
    <n v="1.95"/>
    <m/>
    <m/>
    <n v="0"/>
    <m/>
    <m/>
    <m/>
    <n v="0"/>
    <n v="0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0"/>
    <n v="0"/>
    <m/>
    <n v="0.27999999999999997"/>
    <n v="0.16250000000000001"/>
    <n v="2.141"/>
    <n v="0"/>
    <n v="4"/>
    <s v="BASE DE DATOS"/>
  </r>
  <r>
    <s v="19"/>
    <x v="4"/>
    <s v="APUMAY"/>
    <s v="71402522"/>
    <s v="71402522"/>
    <s v="EL"/>
    <m/>
    <m/>
    <n v="4"/>
    <n v="3.2"/>
    <m/>
    <m/>
    <n v="34.164999999999999"/>
    <m/>
    <m/>
    <m/>
    <n v="0"/>
    <n v="1.35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34.164999999999999"/>
    <n v="3.4165000000000001E-2"/>
    <m/>
    <n v="0.33333333333333331"/>
    <n v="0.26666666666666666"/>
    <n v="1.4"/>
    <n v="0"/>
    <n v="6"/>
    <s v="BASE DE DATOS"/>
  </r>
  <r>
    <s v="19"/>
    <x v="4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4"/>
    <s v="BATEAS"/>
    <s v="53022112"/>
    <s v="53022112"/>
    <s v="EL"/>
    <m/>
    <m/>
    <n v="3.3"/>
    <n v="1.76"/>
    <m/>
    <m/>
    <n v="45.222000000000001"/>
    <m/>
    <m/>
    <m/>
    <n v="50"/>
    <n v="0.5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45.222000000000001"/>
    <n v="4.5221999999999998E-2"/>
    <m/>
    <n v="0.27499999999999997"/>
    <n v="0.14666666666666667"/>
    <n v="0.8"/>
    <n v="0"/>
    <n v="46"/>
    <s v="BASE DE DATOS"/>
  </r>
  <r>
    <s v="19"/>
    <x v="4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4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4"/>
    <s v="NXACAJ"/>
    <s v="53203010"/>
    <s v="53203010"/>
    <s v="EL"/>
    <m/>
    <m/>
    <n v="2"/>
    <n v="2"/>
    <m/>
    <m/>
    <n v="1.4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4"/>
    <n v="1.4E-3"/>
    <m/>
    <n v="0.16666666666666666"/>
    <n v="0.16666666666666666"/>
    <n v="1.6"/>
    <n v="0"/>
    <n v="52"/>
    <s v="BASE DE DATOS"/>
  </r>
  <r>
    <s v="19"/>
    <x v="4"/>
    <s v="NXACAJ"/>
    <s v="53203210"/>
    <s v="53203210"/>
    <s v="EL"/>
    <m/>
    <m/>
    <n v="2"/>
    <n v="2"/>
    <m/>
    <m/>
    <n v="1.4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4"/>
    <n v="1.4E-3"/>
    <m/>
    <n v="0.16666666666666666"/>
    <n v="0.16666666666666666"/>
    <n v="1.5"/>
    <n v="0"/>
    <n v="52"/>
    <s v="BASE DE DATOS"/>
  </r>
  <r>
    <s v="19"/>
    <x v="4"/>
    <s v="NXACAJ"/>
    <s v="33021593"/>
    <s v="33021593"/>
    <s v="TV"/>
    <m/>
    <m/>
    <n v="3.5"/>
    <n v="3.5"/>
    <m/>
    <m/>
    <n v="374.548"/>
    <m/>
    <m/>
    <m/>
    <n v="0"/>
    <n v="1.8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374.548"/>
    <n v="0.37454799999999999"/>
    <m/>
    <n v="0.29166666666666669"/>
    <n v="0.29166666666666669"/>
    <n v="2"/>
    <n v="0"/>
    <n v="52"/>
    <s v="BASE DE DATOS"/>
  </r>
  <r>
    <s v="19"/>
    <x v="4"/>
    <s v="NXACAJ"/>
    <s v="53203110"/>
    <s v="53203110"/>
    <s v="TV"/>
    <m/>
    <m/>
    <n v="4"/>
    <n v="3.5"/>
    <m/>
    <m/>
    <n v="697.90499999999997"/>
    <m/>
    <m/>
    <m/>
    <n v="0"/>
    <n v="2.8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697.90499999999997"/>
    <n v="0.697905"/>
    <m/>
    <n v="0.33333333333333331"/>
    <n v="0.29166666666666669"/>
    <n v="2.8"/>
    <n v="0"/>
    <n v="52"/>
    <s v="BASE DE DATOS"/>
  </r>
  <r>
    <s v="19"/>
    <x v="4"/>
    <s v="CARAVE"/>
    <s v="53203812"/>
    <s v="53203812"/>
    <s v="EL"/>
    <m/>
    <m/>
    <n v="2.3450000000000002"/>
    <n v="1.8759999999999999"/>
    <m/>
    <m/>
    <n v="574.76199999999994"/>
    <m/>
    <m/>
    <m/>
    <n v="132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74.76199999999994"/>
    <n v="0.574762"/>
    <m/>
    <n v="0.19541666666666668"/>
    <n v="0.15633333333333332"/>
    <n v="0.57999999999999996"/>
    <n v="0"/>
    <n v="25"/>
    <s v="BASE DE DATOS"/>
  </r>
  <r>
    <s v="19"/>
    <x v="4"/>
    <s v="CARAVE"/>
    <s v="53203912"/>
    <s v="53203912"/>
    <s v="EL"/>
    <m/>
    <m/>
    <n v="1.089"/>
    <n v="0.871"/>
    <m/>
    <m/>
    <n v="360.66199999999998"/>
    <m/>
    <m/>
    <m/>
    <n v="127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60.66199999999998"/>
    <n v="0.36066199999999998"/>
    <m/>
    <n v="9.0749999999999997E-2"/>
    <n v="7.2583333333333333E-2"/>
    <n v="0.17499999999999999"/>
    <n v="0"/>
    <n v="25"/>
    <s v="BASE DE DATOS"/>
  </r>
  <r>
    <s v="19"/>
    <x v="4"/>
    <s v="CNPC"/>
    <s v="11011797"/>
    <s v="11011797"/>
    <s v="EL"/>
    <m/>
    <m/>
    <n v="8.5500000000000007"/>
    <n v="7.6950000000000003"/>
    <m/>
    <m/>
    <n v="3505.759"/>
    <m/>
    <m/>
    <m/>
    <n v="1386.5"/>
    <n v="5.4509999999999996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505.759"/>
    <n v="3.5057589999999998"/>
    <m/>
    <n v="0.71250000000000002"/>
    <n v="0.64124999999999999"/>
    <n v="5.6559999999999997"/>
    <n v="0"/>
    <n v="21"/>
    <s v="BASE DE DATOS"/>
  </r>
  <r>
    <s v="19"/>
    <x v="4"/>
    <s v="IEQSA"/>
    <s v="33055795"/>
    <s v="33055795"/>
    <s v="EL"/>
    <m/>
    <m/>
    <n v="2.62"/>
    <n v="0.86099999999999999"/>
    <m/>
    <m/>
    <n v="0.51700000000000002"/>
    <m/>
    <m/>
    <m/>
    <n v="0"/>
    <n v="0.99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0.51700000000000002"/>
    <n v="5.1699999999999999E-4"/>
    <m/>
    <n v="0.21833333333333335"/>
    <n v="0.14008333333333334"/>
    <n v="1.45"/>
    <n v="0"/>
    <n v="41"/>
    <s v="BASE DE DATOS"/>
  </r>
  <r>
    <s v="19"/>
    <x v="4"/>
    <s v="ILLAPU"/>
    <s v="33273911"/>
    <s v="33273911"/>
    <s v="TG"/>
    <m/>
    <m/>
    <n v="13.6"/>
    <n v="13.6"/>
    <m/>
    <m/>
    <n v="8916.0869999999995"/>
    <m/>
    <m/>
    <m/>
    <n v="0"/>
    <n v="13.324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916.0869999999995"/>
    <n v="8.9160869999999992"/>
    <m/>
    <n v="1.1333333333333333"/>
    <n v="1.1333333333333333"/>
    <n v="14.2"/>
    <n v="0"/>
    <n v="39"/>
    <s v="BASE DE DATOS"/>
  </r>
  <r>
    <s v="19"/>
    <x v="4"/>
    <s v="MKOLPA"/>
    <s v="53025918"/>
    <s v="53025918"/>
    <s v="EL"/>
    <m/>
    <m/>
    <n v="0.499"/>
    <n v="0.32"/>
    <m/>
    <m/>
    <n v="37.469000000000001"/>
    <m/>
    <m/>
    <m/>
    <n v="0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7.469000000000001"/>
    <n v="3.7469000000000002E-2"/>
    <m/>
    <n v="4.1583333333333333E-2"/>
    <n v="2.6666666666666668E-2"/>
    <n v="0.3"/>
    <n v="0"/>
    <n v="27"/>
    <s v="BASE DE DATOS"/>
  </r>
  <r>
    <s v="19"/>
    <x v="4"/>
    <s v="MINSUR"/>
    <s v="0000001E"/>
    <s v="0000001E"/>
    <s v="EL"/>
    <m/>
    <m/>
    <n v="6.165"/>
    <n v="4"/>
    <m/>
    <m/>
    <n v="1099.7370000000001"/>
    <m/>
    <m/>
    <m/>
    <n v="220"/>
    <n v="3.3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099.7370000000001"/>
    <n v="1.0997370000000002"/>
    <m/>
    <n v="0.51375000000000004"/>
    <n v="0.33333333333333331"/>
    <n v="3.3"/>
    <n v="0"/>
    <n v="50"/>
    <s v="BASE DE DATOS"/>
  </r>
  <r>
    <s v="19"/>
    <x v="4"/>
    <s v="MINSUR"/>
    <s v="53202609"/>
    <s v="53202609"/>
    <s v="EL"/>
    <m/>
    <m/>
    <n v="3.99"/>
    <n v="3.15"/>
    <m/>
    <m/>
    <n v="0.61399999999999999"/>
    <m/>
    <m/>
    <m/>
    <n v="0"/>
    <n v="1.24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61399999999999999"/>
    <n v="6.1399999999999996E-4"/>
    <m/>
    <n v="0.33250000000000002"/>
    <n v="0.26250000000000001"/>
    <n v="3.1"/>
    <n v="0"/>
    <n v="50"/>
    <s v="BASE DE DATOS"/>
  </r>
  <r>
    <s v="19"/>
    <x v="4"/>
    <s v="MINSUR"/>
    <s v="33016193"/>
    <s v="33016193"/>
    <s v="EL"/>
    <m/>
    <m/>
    <n v="8.5"/>
    <n v="6.03"/>
    <m/>
    <m/>
    <n v="45.92"/>
    <m/>
    <m/>
    <m/>
    <n v="90.87"/>
    <n v="3.99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45.92"/>
    <n v="4.5920000000000002E-2"/>
    <m/>
    <n v="0.70833333333333337"/>
    <n v="0.50250000000000006"/>
    <n v="4.01"/>
    <n v="0"/>
    <n v="50"/>
    <s v="BASE DE DATOS"/>
  </r>
  <r>
    <s v="19"/>
    <x v="4"/>
    <s v="MINSUR"/>
    <s v="53024315"/>
    <s v="53024315"/>
    <s v="EL"/>
    <m/>
    <m/>
    <n v="3.65"/>
    <n v="2.5"/>
    <m/>
    <m/>
    <n v="0"/>
    <m/>
    <m/>
    <m/>
    <n v="0"/>
    <n v="0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0"/>
    <n v="0"/>
    <m/>
    <n v="0.30416666666666664"/>
    <n v="0.20833333333333334"/>
    <n v="1.8"/>
    <n v="0"/>
    <n v="50"/>
    <s v="BASE DE DATOS"/>
  </r>
  <r>
    <s v="19"/>
    <x v="4"/>
    <s v="MOROCO"/>
    <s v="33020993"/>
    <s v="33020993"/>
    <s v="EL"/>
    <m/>
    <m/>
    <n v="12"/>
    <n v="8"/>
    <m/>
    <m/>
    <n v="0.184"/>
    <m/>
    <m/>
    <m/>
    <n v="0"/>
    <n v="0.4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.184"/>
    <n v="1.84E-4"/>
    <m/>
    <n v="1"/>
    <n v="0.66666666666666663"/>
    <n v="1.5"/>
    <n v="0"/>
    <n v="28"/>
    <s v="BASE DE DATOS"/>
  </r>
  <r>
    <s v="19"/>
    <x v="4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4"/>
    <s v="CPPC"/>
    <s v="33100900"/>
    <s v="33100900"/>
    <s v="EL"/>
    <m/>
    <m/>
    <n v="2.0499999999999998"/>
    <n v="1.5"/>
    <m/>
    <m/>
    <n v="78.47"/>
    <m/>
    <m/>
    <m/>
    <n v="2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78.47"/>
    <n v="7.8469999999999998E-2"/>
    <m/>
    <n v="0.17083333333333331"/>
    <n v="0.125"/>
    <n v="1.5"/>
    <n v="0"/>
    <n v="31"/>
    <s v="BASE DE DATOS"/>
  </r>
  <r>
    <s v="19"/>
    <x v="4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4"/>
    <s v="PERLNG"/>
    <s v="33176909"/>
    <s v="33176909"/>
    <s v="TG"/>
    <m/>
    <m/>
    <n v="77.400000000000006"/>
    <n v="71.69"/>
    <m/>
    <m/>
    <n v="14737.06"/>
    <m/>
    <m/>
    <m/>
    <n v="61"/>
    <n v="41.33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4737.06"/>
    <n v="14.73706"/>
    <m/>
    <n v="6.45"/>
    <n v="5.9741666666666662"/>
    <n v="44.94"/>
    <n v="0"/>
    <n v="56"/>
    <s v="BASE DE DATOS"/>
  </r>
  <r>
    <s v="19"/>
    <x v="4"/>
    <s v="QUELLA"/>
    <s v="20181545"/>
    <s v="20181545"/>
    <s v="EL"/>
    <m/>
    <m/>
    <n v="2.64"/>
    <n v="1.8939999999999999"/>
    <m/>
    <m/>
    <n v="243.25800000000001"/>
    <m/>
    <m/>
    <m/>
    <n v="105"/>
    <n v="0.79500000000000004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43.25800000000001"/>
    <n v="0.243258"/>
    <m/>
    <n v="0.22"/>
    <n v="0.15783333333333333"/>
    <n v="1.8939999999999999"/>
    <n v="0"/>
    <n v="5"/>
    <s v="BASE DE DATOS"/>
  </r>
  <r>
    <s v="19"/>
    <x v="4"/>
    <s v="QUEISC"/>
    <s v="53202209"/>
    <s v="53202209"/>
    <s v="EL"/>
    <m/>
    <m/>
    <n v="7.7969999999999997"/>
    <n v="3.11"/>
    <m/>
    <m/>
    <n v="13.09"/>
    <m/>
    <m/>
    <m/>
    <n v="0"/>
    <n v="0.85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13.09"/>
    <n v="1.3089999999999999E-2"/>
    <m/>
    <n v="0.64974999999999994"/>
    <n v="0.25916666666666666"/>
    <n v="0.85"/>
    <n v="0"/>
    <n v="37"/>
    <s v="BASE DE DATOS"/>
  </r>
  <r>
    <s v="19"/>
    <x v="4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4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4"/>
    <s v="RETAMA"/>
    <s v="33025293"/>
    <s v="33025293"/>
    <s v="EL"/>
    <m/>
    <m/>
    <n v="13.734999999999999"/>
    <n v="9.9849999999999994"/>
    <m/>
    <m/>
    <n v="7.8760000000000003"/>
    <m/>
    <m/>
    <m/>
    <n v="0"/>
    <n v="2.4750000000000001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7.8760000000000003"/>
    <n v="7.8760000000000011E-3"/>
    <m/>
    <n v="1.1445833333333333"/>
    <n v="0.83208333333333329"/>
    <n v="2.4750000000000001"/>
    <n v="0"/>
    <n v="45"/>
    <s v="BASE DE DATOS"/>
  </r>
  <r>
    <s v="19"/>
    <x v="4"/>
    <s v="SDF"/>
    <s v="33075397"/>
    <s v="33075397"/>
    <s v="EL"/>
    <m/>
    <m/>
    <n v="3"/>
    <n v="2.9"/>
    <m/>
    <m/>
    <n v="0.08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8"/>
    <n v="8.0000000000000007E-5"/>
    <m/>
    <n v="0.25"/>
    <n v="0.24166666666666667"/>
    <n v="2.9"/>
    <n v="0"/>
    <n v="69"/>
    <s v="BASE DE DATOS"/>
  </r>
  <r>
    <s v="19"/>
    <x v="4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4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4"/>
    <s v="STRATU"/>
    <s v="33179009"/>
    <s v="33179009"/>
    <s v="EL"/>
    <m/>
    <m/>
    <n v="42"/>
    <n v="42"/>
    <m/>
    <m/>
    <n v="19465.919999999998"/>
    <m/>
    <m/>
    <m/>
    <n v="2585"/>
    <n v="28.62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9465.919999999998"/>
    <n v="19.465919999999997"/>
    <m/>
    <n v="3.5"/>
    <n v="3.5"/>
    <n v="28.62"/>
    <n v="0"/>
    <n v="55"/>
    <s v="BASE DE DATOS"/>
  </r>
  <r>
    <s v="19"/>
    <x v="4"/>
    <s v="STRATU"/>
    <s v="33039894"/>
    <s v="33039894"/>
    <s v="EL"/>
    <m/>
    <m/>
    <n v="72.98"/>
    <n v="54.3"/>
    <m/>
    <m/>
    <n v="10319.57"/>
    <m/>
    <m/>
    <m/>
    <n v="5296.82"/>
    <n v="15.6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10319.57"/>
    <n v="10.319570000000001"/>
    <m/>
    <n v="6.081666666666667"/>
    <n v="4.1091666666666669"/>
    <n v="19.78"/>
    <n v="0"/>
    <n v="55"/>
    <s v="BASE DE DATOS"/>
  </r>
  <r>
    <s v="19"/>
    <x v="4"/>
    <s v="STRATU"/>
    <s v="33148006"/>
    <s v="33148006"/>
    <s v="EL"/>
    <m/>
    <m/>
    <n v="20.8"/>
    <n v="16"/>
    <m/>
    <m/>
    <n v="928.71"/>
    <m/>
    <m/>
    <m/>
    <n v="268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928.71"/>
    <n v="0.92871000000000004"/>
    <m/>
    <n v="1.7333333333333334"/>
    <n v="1.3333333333333333"/>
    <n v="6"/>
    <n v="0"/>
    <n v="55"/>
    <s v="BASE DE DATOS"/>
  </r>
  <r>
    <s v="19"/>
    <x v="4"/>
    <s v="ANTAPA"/>
    <s v="33004293"/>
    <s v="33004293"/>
    <s v="EL"/>
    <m/>
    <m/>
    <n v="17.96"/>
    <n v="16"/>
    <m/>
    <m/>
    <n v="6.8479999999999999"/>
    <m/>
    <m/>
    <m/>
    <n v="5.72"/>
    <n v="3.3809999999999998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6.8479999999999999"/>
    <n v="6.8479999999999999E-3"/>
    <m/>
    <n v="1.4966666666666668"/>
    <n v="1.3333333333333333"/>
    <n v="4.6420000000000003"/>
    <n v="0"/>
    <n v="23"/>
    <s v="BASE DE DATOS"/>
  </r>
  <r>
    <s v="19"/>
    <x v="4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4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4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4"/>
    <s v="UNACEM"/>
    <s v="33084798"/>
    <s v="33084798"/>
    <s v="TG"/>
    <m/>
    <m/>
    <n v="41.75"/>
    <n v="37.5"/>
    <m/>
    <m/>
    <n v="3655.2359999999999"/>
    <m/>
    <m/>
    <m/>
    <n v="0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655.2359999999999"/>
    <n v="3.6552359999999999"/>
    <m/>
    <n v="3.4791666666666665"/>
    <n v="3.125"/>
    <n v="40"/>
    <n v="0"/>
    <n v="72"/>
    <s v="BASE DE DATOS"/>
  </r>
  <r>
    <s v="19"/>
    <x v="0"/>
    <s v="CARTSA"/>
    <s v="33119102"/>
    <s v="33119102"/>
    <s v="TV"/>
    <m/>
    <m/>
    <n v="9.8000000000000007"/>
    <n v="9.8000000000000007"/>
    <m/>
    <m/>
    <n v="5452.57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5452.57"/>
    <n v="5.4525699999999997"/>
    <m/>
    <n v="0.81666666666666676"/>
    <n v="0.81666666666666676"/>
    <n v="7.5"/>
    <n v="0"/>
    <n v="9"/>
    <s v="BASE DE DATOS"/>
  </r>
  <r>
    <s v="19"/>
    <x v="1"/>
    <s v="CARTSA"/>
    <s v="33119102"/>
    <s v="33119102"/>
    <s v="TV"/>
    <m/>
    <m/>
    <n v="9.8000000000000007"/>
    <n v="9.8000000000000007"/>
    <m/>
    <m/>
    <n v="5014.16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5014.16"/>
    <n v="5.0141599999999995"/>
    <m/>
    <n v="0.81666666666666676"/>
    <n v="0.81666666666666676"/>
    <n v="7.5"/>
    <n v="0"/>
    <n v="9"/>
    <s v="BASE DE DATOS"/>
  </r>
  <r>
    <s v="19"/>
    <x v="2"/>
    <s v="CARTSA"/>
    <s v="33119102"/>
    <s v="33119102"/>
    <s v="TV"/>
    <m/>
    <m/>
    <n v="9.8000000000000007"/>
    <n v="9.8000000000000007"/>
    <m/>
    <m/>
    <n v="5107.82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5107.82"/>
    <n v="5.1078199999999994"/>
    <m/>
    <n v="0.81666666666666676"/>
    <n v="0.81666666666666676"/>
    <n v="7.5"/>
    <n v="0"/>
    <n v="9"/>
    <s v="BASE DE DATOS"/>
  </r>
  <r>
    <s v="19"/>
    <x v="3"/>
    <s v="CARTSA"/>
    <s v="33119102"/>
    <s v="33119102"/>
    <s v="TV"/>
    <m/>
    <m/>
    <n v="9.8000000000000007"/>
    <n v="9.8000000000000007"/>
    <m/>
    <m/>
    <n v="609.46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609.46"/>
    <n v="0.60946"/>
    <m/>
    <n v="0.81666666666666676"/>
    <n v="0.81666666666666676"/>
    <n v="7.5"/>
    <n v="0"/>
    <n v="9"/>
    <s v="BASE DE DATOS"/>
  </r>
  <r>
    <s v="19"/>
    <x v="4"/>
    <s v="AGUENE"/>
    <s v="53014699"/>
    <s v="53014699"/>
    <s v="TG"/>
    <m/>
    <m/>
    <n v="1"/>
    <n v="0.2"/>
    <m/>
    <m/>
    <n v="180.36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80.36"/>
    <n v="0.18036000000000002"/>
    <m/>
    <n v="8.3333333333333329E-2"/>
    <n v="8.3333333333333329E-2"/>
    <n v="0.22"/>
    <n v="0"/>
    <n v="2"/>
    <s v="BASE DE DATOS"/>
  </r>
  <r>
    <s v="19"/>
    <x v="4"/>
    <s v="ARUNTA"/>
    <s v="71403991"/>
    <s v="71403991"/>
    <s v="EL"/>
    <m/>
    <m/>
    <n v="6"/>
    <n v="3.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4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4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4"/>
    <s v="PLUSPE"/>
    <s v="53007495"/>
    <s v="53007495"/>
    <s v="EL"/>
    <m/>
    <m/>
    <n v="9.9"/>
    <n v="7.3"/>
    <m/>
    <m/>
    <n v="2041.7619999999999"/>
    <m/>
    <m/>
    <m/>
    <n v="660"/>
    <n v="3.26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041.7619999999999"/>
    <n v="2.0417619999999999"/>
    <m/>
    <n v="0.82500000000000007"/>
    <n v="0.60833333333333328"/>
    <n v="3.66"/>
    <n v="0"/>
    <n v="61"/>
    <s v="BASE DE DATOS"/>
  </r>
  <r>
    <s v="19"/>
    <x v="4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4"/>
    <s v="PLUSPE"/>
    <s v="53008695"/>
    <s v="53008695"/>
    <s v="EL"/>
    <m/>
    <m/>
    <n v="6.2469999999999999"/>
    <n v="5.2619999999999996"/>
    <m/>
    <m/>
    <n v="1083.0150000000001"/>
    <m/>
    <m/>
    <m/>
    <n v="312"/>
    <n v="1.38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1083.0150000000001"/>
    <n v="1.0830150000000001"/>
    <m/>
    <n v="0.52058333333333329"/>
    <n v="0.43849999999999995"/>
    <n v="1.73"/>
    <n v="0"/>
    <n v="61"/>
    <s v="BASE DE DATOS"/>
  </r>
  <r>
    <s v="19"/>
    <x v="4"/>
    <s v="PLUSPE"/>
    <s v="53007195"/>
    <s v="53007195"/>
    <s v="EL"/>
    <m/>
    <m/>
    <n v="0.2"/>
    <n v="0.13"/>
    <m/>
    <m/>
    <n v="2.96"/>
    <m/>
    <m/>
    <m/>
    <n v="0"/>
    <n v="9.5000000000000001E-2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2.96"/>
    <n v="2.96E-3"/>
    <m/>
    <n v="1.6666666666666666E-2"/>
    <n v="1.0833333333333334E-2"/>
    <n v="9.5000000000000001E-2"/>
    <n v="0"/>
    <n v="61"/>
    <s v="BASE DE DATOS"/>
  </r>
  <r>
    <s v="19"/>
    <x v="4"/>
    <s v="PLUSPE"/>
    <s v="53008795"/>
    <s v="53008795"/>
    <s v="EL"/>
    <m/>
    <m/>
    <n v="4.45"/>
    <n v="3.11"/>
    <m/>
    <m/>
    <n v="876.25400000000002"/>
    <m/>
    <m/>
    <m/>
    <n v="304"/>
    <n v="1.28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876.25400000000002"/>
    <n v="0.87625399999999998"/>
    <m/>
    <n v="0.37083333333333335"/>
    <n v="0.25916666666666666"/>
    <n v="1.53"/>
    <n v="0"/>
    <n v="61"/>
    <s v="BASE DE DATOS"/>
  </r>
  <r>
    <s v="19"/>
    <x v="4"/>
    <s v="PLUSPE"/>
    <s v="53013499"/>
    <s v="53013499"/>
    <s v="EL"/>
    <m/>
    <m/>
    <n v="0.5"/>
    <n v="0.42"/>
    <m/>
    <m/>
    <n v="46.887"/>
    <m/>
    <m/>
    <m/>
    <n v="21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6.887"/>
    <n v="4.6886999999999998E-2"/>
    <m/>
    <n v="4.1666666666666664E-2"/>
    <n v="3.4999999999999996E-2"/>
    <n v="0.4"/>
    <n v="0"/>
    <n v="61"/>
    <s v="BASE DE DATOS"/>
  </r>
  <r>
    <s v="19"/>
    <x v="4"/>
    <s v="PLUSPE"/>
    <s v="53007395"/>
    <s v="53007395"/>
    <s v="EL"/>
    <m/>
    <m/>
    <n v="27.05"/>
    <n v="24.03"/>
    <m/>
    <m/>
    <n v="8427.8739999999998"/>
    <m/>
    <m/>
    <m/>
    <n v="2236"/>
    <n v="17.5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8427.8739999999998"/>
    <n v="8.4278739999999992"/>
    <m/>
    <n v="2.2541666666666669"/>
    <n v="2.0024999999999999"/>
    <n v="18.39"/>
    <n v="0"/>
    <n v="61"/>
    <s v="BASE DE DATOS"/>
  </r>
  <r>
    <s v="19"/>
    <x v="4"/>
    <s v="PLUSPE"/>
    <s v="53007595"/>
    <s v="53007595"/>
    <s v="EL"/>
    <m/>
    <m/>
    <n v="17.7"/>
    <n v="16.59"/>
    <m/>
    <m/>
    <n v="7093.5990000000002"/>
    <m/>
    <m/>
    <m/>
    <n v="1155"/>
    <n v="10.79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7093.5990000000002"/>
    <n v="7.0935990000000002"/>
    <m/>
    <n v="1.4749999999999999"/>
    <n v="1.3825000000000001"/>
    <n v="16.61"/>
    <n v="0"/>
    <n v="61"/>
    <s v="BASE DE DATOS"/>
  </r>
  <r>
    <s v="19"/>
    <x v="4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4"/>
    <s v="PLUSMA"/>
    <s v="33137405"/>
    <s v="33137405"/>
    <s v="TG"/>
    <m/>
    <m/>
    <n v="32"/>
    <n v="28.8"/>
    <m/>
    <m/>
    <n v="8629.5300000000007"/>
    <m/>
    <m/>
    <m/>
    <n v="0"/>
    <n v="12.981999999999999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8629.5300000000007"/>
    <n v="8.6295300000000008"/>
    <m/>
    <n v="2.6666666666666665"/>
    <n v="2.4"/>
    <n v="13.664"/>
    <n v="0"/>
    <n v="62"/>
    <s v="BASE DE DATOS"/>
  </r>
  <r>
    <s v="19"/>
    <x v="4"/>
    <s v="PLUSPI"/>
    <s v="33138205"/>
    <s v="33138205"/>
    <s v="TG"/>
    <m/>
    <m/>
    <n v="28"/>
    <n v="24.5"/>
    <m/>
    <m/>
    <n v="5953.4579999999996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5953.4579999999996"/>
    <n v="5.9534579999999995"/>
    <m/>
    <n v="2.3333333333333335"/>
    <n v="2.0416666666666665"/>
    <n v="14.24"/>
    <n v="0"/>
    <n v="62"/>
    <s v="BASE DE DATOS"/>
  </r>
  <r>
    <s v="19"/>
    <x v="5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0"/>
    <s v="ALICOR"/>
    <s v="33022093"/>
    <s v="33022093"/>
    <s v="EL"/>
    <m/>
    <m/>
    <n v="2.65"/>
    <n v="2.65"/>
    <m/>
    <m/>
    <n v="133.66"/>
    <m/>
    <m/>
    <m/>
    <n v="8.4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33.66"/>
    <n v="0.13366"/>
    <m/>
    <n v="0.22083333333333333"/>
    <n v="0.22083333333333333"/>
    <n v="2.65"/>
    <n v="0"/>
    <n v="3"/>
    <s v="BASE DE DATOS"/>
  </r>
  <r>
    <s v="19"/>
    <x v="0"/>
    <s v="ALICOR"/>
    <s v="33022293"/>
    <s v="33022293"/>
    <s v="EL"/>
    <m/>
    <m/>
    <n v="1.06"/>
    <n v="0"/>
    <m/>
    <m/>
    <n v="0"/>
    <m/>
    <m/>
    <m/>
    <n v="0"/>
    <n v="0"/>
    <x v="1"/>
    <s v="ALICOR33022293EL"/>
    <s v="Alicorp"/>
    <s v="ALICORP"/>
    <x v="127"/>
    <s v="C.T. Arequipa"/>
    <x v="396"/>
    <s v="EL"/>
    <x v="0"/>
    <n v="0"/>
    <x v="0"/>
    <s v="Instalado"/>
    <s v="Inoperativo"/>
    <s v="Autoproductor"/>
    <x v="2"/>
    <x v="0"/>
    <s v="NO COES"/>
    <x v="0"/>
    <s v="Privado"/>
    <s v="AREQUIPA"/>
    <s v="AREQUIPA"/>
    <s v="AREQUIPA"/>
    <s v="AREQUIPA"/>
    <n v="0"/>
    <s v="Diésel"/>
    <n v="0"/>
    <n v="0"/>
    <n v="0"/>
    <x v="1"/>
    <m/>
    <n v="0"/>
    <n v="0"/>
    <m/>
    <n v="0.17666666666666667"/>
    <n v="0.12766666666666668"/>
    <n v="0"/>
    <n v="0"/>
    <n v="3"/>
    <s v="BASE DE DATOS"/>
  </r>
  <r>
    <s v="19"/>
    <x v="0"/>
    <s v="ALICOR"/>
    <s v="33022993"/>
    <s v="33022993"/>
    <s v="EL"/>
    <m/>
    <m/>
    <n v="3.97"/>
    <n v="3.97"/>
    <m/>
    <m/>
    <n v="47.2"/>
    <m/>
    <m/>
    <m/>
    <n v="3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47.2"/>
    <n v="4.7200000000000006E-2"/>
    <m/>
    <n v="0.33083333333333337"/>
    <n v="0.33083333333333337"/>
    <n v="3.97"/>
    <n v="0"/>
    <n v="3"/>
    <s v="BASE DE DATOS"/>
  </r>
  <r>
    <s v="19"/>
    <x v="0"/>
    <s v="ALICOR"/>
    <s v="33029394"/>
    <s v="33029394"/>
    <s v="EL"/>
    <m/>
    <m/>
    <n v="1.89"/>
    <n v="0"/>
    <m/>
    <m/>
    <n v="0"/>
    <m/>
    <m/>
    <m/>
    <n v="0"/>
    <n v="0"/>
    <x v="1"/>
    <s v="ALICOR33029394EL"/>
    <s v="Alicorp"/>
    <s v="ALICORP"/>
    <x v="127"/>
    <s v="C.T. Molino Sta.Rosa"/>
    <x v="398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315"/>
    <n v="0.25"/>
    <n v="0"/>
    <n v="0"/>
    <n v="3"/>
    <s v="BASE DE DATOS"/>
  </r>
  <r>
    <s v="19"/>
    <x v="0"/>
    <s v="ALICOR"/>
    <s v="53009497"/>
    <s v="53009497"/>
    <s v="EL"/>
    <m/>
    <m/>
    <n v="3"/>
    <n v="0"/>
    <m/>
    <m/>
    <n v="0"/>
    <m/>
    <m/>
    <m/>
    <n v="0"/>
    <n v="0"/>
    <x v="1"/>
    <s v="ALICOR53009497EL"/>
    <s v="Alicorp"/>
    <s v="ALICORP"/>
    <x v="127"/>
    <s v="C.T. Molino Callao"/>
    <x v="399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5"/>
    <n v="0.35000000000000003"/>
    <n v="0"/>
    <n v="0"/>
    <n v="3"/>
    <s v="BASE DE DATOS"/>
  </r>
  <r>
    <s v="19"/>
    <x v="0"/>
    <s v="ALICOR"/>
    <s v="53009595"/>
    <s v="53009595"/>
    <s v="EL"/>
    <m/>
    <m/>
    <n v="0.8"/>
    <n v="0"/>
    <m/>
    <m/>
    <n v="0"/>
    <m/>
    <m/>
    <m/>
    <n v="0"/>
    <n v="0"/>
    <x v="1"/>
    <s v="ALICOR53009595EL"/>
    <s v="Alicorp"/>
    <s v="ALICORP"/>
    <x v="127"/>
    <s v="C.T. Nicovita Trujillo"/>
    <x v="400"/>
    <s v="EL"/>
    <x v="0"/>
    <n v="0"/>
    <x v="0"/>
    <s v="Instalado"/>
    <s v="Inoperativo"/>
    <s v="Autoproductor"/>
    <x v="2"/>
    <x v="0"/>
    <s v="NO COES"/>
    <x v="0"/>
    <s v="Privado"/>
    <s v="LA LIBERTAD"/>
    <s v="LA LIBERTAD"/>
    <s v="TRUJILLO"/>
    <s v="TRUJILLO"/>
    <n v="0"/>
    <s v="Diésel"/>
    <n v="0"/>
    <n v="0"/>
    <n v="0"/>
    <x v="1"/>
    <m/>
    <n v="0"/>
    <n v="0"/>
    <m/>
    <n v="0.13333333333333333"/>
    <n v="4.1666666666666664E-2"/>
    <n v="0"/>
    <n v="0"/>
    <n v="3"/>
    <s v="BASE DE DATOS"/>
  </r>
  <r>
    <s v="19"/>
    <x v="1"/>
    <s v="ALICOR"/>
    <s v="33022093"/>
    <s v="33022093"/>
    <s v="EL"/>
    <m/>
    <m/>
    <n v="2.65"/>
    <n v="2.65"/>
    <m/>
    <m/>
    <n v="94.62"/>
    <m/>
    <m/>
    <m/>
    <n v="5.9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94.62"/>
    <n v="9.462000000000001E-2"/>
    <m/>
    <n v="0.22083333333333333"/>
    <n v="0.22083333333333333"/>
    <n v="2.65"/>
    <n v="0"/>
    <n v="3"/>
    <s v="BASE DE DATOS"/>
  </r>
  <r>
    <s v="19"/>
    <x v="1"/>
    <s v="ALICOR"/>
    <s v="33022993"/>
    <s v="33022993"/>
    <s v="EL"/>
    <m/>
    <m/>
    <n v="3.97"/>
    <n v="3.97"/>
    <m/>
    <m/>
    <n v="52.4"/>
    <m/>
    <m/>
    <m/>
    <n v="3.3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52.4"/>
    <n v="5.2399999999999995E-2"/>
    <m/>
    <n v="0.33083333333333337"/>
    <n v="0.33083333333333337"/>
    <n v="3.97"/>
    <n v="0"/>
    <n v="3"/>
    <s v="BASE DE DATOS"/>
  </r>
  <r>
    <s v="19"/>
    <x v="1"/>
    <s v="ALICOR"/>
    <s v="33022293"/>
    <s v="33022293"/>
    <s v="EL"/>
    <m/>
    <m/>
    <n v="1.06"/>
    <n v="0"/>
    <m/>
    <m/>
    <n v="0"/>
    <m/>
    <m/>
    <m/>
    <n v="0"/>
    <n v="0"/>
    <x v="1"/>
    <s v="ALICOR33022293EL"/>
    <s v="Alicorp"/>
    <s v="ALICORP"/>
    <x v="127"/>
    <s v="C.T. Arequipa"/>
    <x v="396"/>
    <s v="EL"/>
    <x v="0"/>
    <n v="0"/>
    <x v="0"/>
    <s v="Instalado"/>
    <s v="Inoperativo"/>
    <s v="Autoproductor"/>
    <x v="2"/>
    <x v="0"/>
    <s v="NO COES"/>
    <x v="0"/>
    <s v="Privado"/>
    <s v="AREQUIPA"/>
    <s v="AREQUIPA"/>
    <s v="AREQUIPA"/>
    <s v="AREQUIPA"/>
    <n v="0"/>
    <s v="Diésel"/>
    <n v="0"/>
    <n v="0"/>
    <n v="0"/>
    <x v="1"/>
    <m/>
    <n v="0"/>
    <n v="0"/>
    <m/>
    <n v="0.17666666666666667"/>
    <n v="0.12766666666666668"/>
    <n v="0"/>
    <n v="0"/>
    <n v="3"/>
    <s v="BASE DE DATOS"/>
  </r>
  <r>
    <s v="19"/>
    <x v="1"/>
    <s v="ALICOR"/>
    <s v="33029394"/>
    <s v="33029394"/>
    <s v="EL"/>
    <m/>
    <m/>
    <n v="1.89"/>
    <n v="0"/>
    <m/>
    <m/>
    <n v="0"/>
    <m/>
    <m/>
    <m/>
    <n v="0"/>
    <n v="0"/>
    <x v="1"/>
    <s v="ALICOR33029394EL"/>
    <s v="Alicorp"/>
    <s v="ALICORP"/>
    <x v="127"/>
    <s v="C.T. Molino Sta.Rosa"/>
    <x v="398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315"/>
    <n v="0.25"/>
    <n v="0"/>
    <n v="0"/>
    <n v="3"/>
    <s v="BASE DE DATOS"/>
  </r>
  <r>
    <s v="19"/>
    <x v="1"/>
    <s v="ALICOR"/>
    <s v="53009497"/>
    <s v="53009497"/>
    <s v="EL"/>
    <m/>
    <m/>
    <n v="3"/>
    <n v="0"/>
    <m/>
    <m/>
    <n v="0"/>
    <m/>
    <m/>
    <m/>
    <n v="0"/>
    <n v="0"/>
    <x v="1"/>
    <s v="ALICOR53009497EL"/>
    <s v="Alicorp"/>
    <s v="ALICORP"/>
    <x v="127"/>
    <s v="C.T. Molino Callao"/>
    <x v="399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5"/>
    <n v="0.35000000000000003"/>
    <n v="0"/>
    <n v="0"/>
    <n v="3"/>
    <s v="BASE DE DATOS"/>
  </r>
  <r>
    <s v="19"/>
    <x v="1"/>
    <s v="ALICOR"/>
    <s v="53009595"/>
    <s v="53009595"/>
    <s v="EL"/>
    <m/>
    <m/>
    <n v="0.8"/>
    <n v="0"/>
    <m/>
    <m/>
    <n v="0"/>
    <m/>
    <m/>
    <m/>
    <n v="0"/>
    <n v="0"/>
    <x v="1"/>
    <s v="ALICOR53009595EL"/>
    <s v="Alicorp"/>
    <s v="ALICORP"/>
    <x v="127"/>
    <s v="C.T. Nicovita Trujillo"/>
    <x v="400"/>
    <s v="EL"/>
    <x v="0"/>
    <n v="0"/>
    <x v="0"/>
    <s v="Instalado"/>
    <s v="Inoperativo"/>
    <s v="Autoproductor"/>
    <x v="2"/>
    <x v="0"/>
    <s v="NO COES"/>
    <x v="0"/>
    <s v="Privado"/>
    <s v="LA LIBERTAD"/>
    <s v="LA LIBERTAD"/>
    <s v="TRUJILLO"/>
    <s v="TRUJILLO"/>
    <n v="0"/>
    <s v="Diésel"/>
    <n v="0"/>
    <n v="0"/>
    <n v="0"/>
    <x v="1"/>
    <m/>
    <n v="0"/>
    <n v="0"/>
    <m/>
    <n v="0.13333333333333333"/>
    <n v="4.1666666666666664E-2"/>
    <n v="0"/>
    <n v="0"/>
    <n v="3"/>
    <s v="BASE DE DATOS"/>
  </r>
  <r>
    <s v="19"/>
    <x v="2"/>
    <s v="ALICOR"/>
    <s v="33022093"/>
    <s v="33022093"/>
    <s v="EL"/>
    <m/>
    <m/>
    <n v="2.65"/>
    <n v="2.65"/>
    <m/>
    <m/>
    <n v="144.01"/>
    <m/>
    <m/>
    <m/>
    <n v="9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44.01"/>
    <n v="0.14401"/>
    <m/>
    <n v="0.22083333333333333"/>
    <n v="0.22083333333333333"/>
    <n v="2.65"/>
    <n v="0"/>
    <n v="3"/>
    <s v="BASE DE DATOS"/>
  </r>
  <r>
    <s v="19"/>
    <x v="2"/>
    <s v="ALICOR"/>
    <s v="33022993"/>
    <s v="33022993"/>
    <s v="EL"/>
    <m/>
    <m/>
    <n v="3.97"/>
    <n v="3.97"/>
    <m/>
    <m/>
    <n v="66"/>
    <m/>
    <m/>
    <m/>
    <n v="4.0999999999999996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66"/>
    <n v="6.6000000000000003E-2"/>
    <m/>
    <n v="0.33083333333333337"/>
    <n v="0.33083333333333337"/>
    <n v="3.97"/>
    <n v="0"/>
    <n v="3"/>
    <s v="BASE DE DATOS"/>
  </r>
  <r>
    <s v="19"/>
    <x v="2"/>
    <s v="ALICOR"/>
    <s v="33022293"/>
    <s v="33022293"/>
    <s v="EL"/>
    <m/>
    <m/>
    <n v="1.06"/>
    <n v="0"/>
    <m/>
    <m/>
    <n v="0"/>
    <m/>
    <m/>
    <m/>
    <n v="0"/>
    <n v="0"/>
    <x v="1"/>
    <s v="ALICOR33022293EL"/>
    <s v="Alicorp"/>
    <s v="ALICORP"/>
    <x v="127"/>
    <s v="C.T. Arequipa"/>
    <x v="396"/>
    <s v="EL"/>
    <x v="0"/>
    <n v="0"/>
    <x v="0"/>
    <s v="Instalado"/>
    <s v="Inoperativo"/>
    <s v="Autoproductor"/>
    <x v="2"/>
    <x v="0"/>
    <s v="NO COES"/>
    <x v="0"/>
    <s v="Privado"/>
    <s v="AREQUIPA"/>
    <s v="AREQUIPA"/>
    <s v="AREQUIPA"/>
    <s v="AREQUIPA"/>
    <n v="0"/>
    <s v="Diésel"/>
    <n v="0"/>
    <n v="0"/>
    <n v="0"/>
    <x v="1"/>
    <m/>
    <n v="0"/>
    <n v="0"/>
    <m/>
    <n v="0.17666666666666667"/>
    <n v="0.12766666666666668"/>
    <n v="0"/>
    <n v="0"/>
    <n v="3"/>
    <s v="BASE DE DATOS"/>
  </r>
  <r>
    <s v="19"/>
    <x v="2"/>
    <s v="ALICOR"/>
    <s v="33029394"/>
    <s v="33029394"/>
    <s v="EL"/>
    <m/>
    <m/>
    <n v="1.89"/>
    <n v="0"/>
    <m/>
    <m/>
    <n v="0"/>
    <m/>
    <m/>
    <m/>
    <n v="0"/>
    <n v="0"/>
    <x v="1"/>
    <s v="ALICOR33029394EL"/>
    <s v="Alicorp"/>
    <s v="ALICORP"/>
    <x v="127"/>
    <s v="C.T. Molino Sta.Rosa"/>
    <x v="398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315"/>
    <n v="0.25"/>
    <n v="0"/>
    <n v="0"/>
    <n v="3"/>
    <s v="BASE DE DATOS"/>
  </r>
  <r>
    <s v="19"/>
    <x v="2"/>
    <s v="ALICOR"/>
    <s v="53009497"/>
    <s v="53009497"/>
    <s v="EL"/>
    <m/>
    <m/>
    <n v="3"/>
    <n v="0"/>
    <m/>
    <m/>
    <n v="0"/>
    <m/>
    <m/>
    <m/>
    <n v="0"/>
    <n v="0"/>
    <x v="1"/>
    <s v="ALICOR53009497EL"/>
    <s v="Alicorp"/>
    <s v="ALICORP"/>
    <x v="127"/>
    <s v="C.T. Molino Callao"/>
    <x v="399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5"/>
    <n v="0.35000000000000003"/>
    <n v="0"/>
    <n v="0"/>
    <n v="3"/>
    <s v="BASE DE DATOS"/>
  </r>
  <r>
    <s v="19"/>
    <x v="2"/>
    <s v="ALICOR"/>
    <s v="53009595"/>
    <s v="53009595"/>
    <s v="EL"/>
    <m/>
    <m/>
    <n v="0.8"/>
    <n v="0"/>
    <m/>
    <m/>
    <n v="0"/>
    <m/>
    <m/>
    <m/>
    <n v="0"/>
    <n v="0"/>
    <x v="1"/>
    <s v="ALICOR53009595EL"/>
    <s v="Alicorp"/>
    <s v="ALICORP"/>
    <x v="127"/>
    <s v="C.T. Nicovita Trujillo"/>
    <x v="400"/>
    <s v="EL"/>
    <x v="0"/>
    <n v="0"/>
    <x v="0"/>
    <s v="Instalado"/>
    <s v="Inoperativo"/>
    <s v="Autoproductor"/>
    <x v="2"/>
    <x v="0"/>
    <s v="NO COES"/>
    <x v="0"/>
    <s v="Privado"/>
    <s v="LA LIBERTAD"/>
    <s v="LA LIBERTAD"/>
    <s v="TRUJILLO"/>
    <s v="TRUJILLO"/>
    <n v="0"/>
    <s v="Diésel"/>
    <n v="0"/>
    <n v="0"/>
    <n v="0"/>
    <x v="1"/>
    <m/>
    <n v="0"/>
    <n v="0"/>
    <m/>
    <n v="0.13333333333333333"/>
    <n v="4.1666666666666664E-2"/>
    <n v="0"/>
    <n v="0"/>
    <n v="3"/>
    <s v="BASE DE DATOS"/>
  </r>
  <r>
    <s v="19"/>
    <x v="3"/>
    <s v="ALICOR"/>
    <s v="33022093"/>
    <s v="33022093"/>
    <s v="EL"/>
    <m/>
    <m/>
    <n v="2.65"/>
    <n v="2.65"/>
    <m/>
    <m/>
    <n v="121.79"/>
    <m/>
    <m/>
    <m/>
    <n v="7.6"/>
    <n v="0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21.79"/>
    <n v="0.12179000000000001"/>
    <m/>
    <n v="0.22083333333333333"/>
    <n v="0.22083333333333333"/>
    <n v="2.65"/>
    <n v="0"/>
    <n v="3"/>
    <s v="BASE DE DATOS"/>
  </r>
  <r>
    <s v="19"/>
    <x v="3"/>
    <s v="ALICOR"/>
    <s v="33022993"/>
    <s v="33022993"/>
    <s v="EL"/>
    <m/>
    <m/>
    <n v="3.97"/>
    <n v="3.97"/>
    <m/>
    <m/>
    <n v="35.299999999999997"/>
    <m/>
    <m/>
    <m/>
    <n v="2.2000000000000002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35.299999999999997"/>
    <n v="3.5299999999999998E-2"/>
    <m/>
    <n v="0.33083333333333337"/>
    <n v="0.33083333333333337"/>
    <n v="3.97"/>
    <n v="0"/>
    <n v="3"/>
    <s v="BASE DE DATOS"/>
  </r>
  <r>
    <s v="19"/>
    <x v="3"/>
    <s v="ALICOR"/>
    <s v="33022293"/>
    <s v="33022293"/>
    <s v="EL"/>
    <m/>
    <m/>
    <n v="1.06"/>
    <n v="0"/>
    <m/>
    <m/>
    <n v="0"/>
    <m/>
    <m/>
    <m/>
    <n v="0"/>
    <n v="0"/>
    <x v="1"/>
    <s v="ALICOR33022293EL"/>
    <s v="Alicorp"/>
    <s v="ALICORP"/>
    <x v="127"/>
    <s v="C.T. Arequipa"/>
    <x v="396"/>
    <s v="EL"/>
    <x v="0"/>
    <n v="0"/>
    <x v="0"/>
    <s v="Instalado"/>
    <s v="Inoperativo"/>
    <s v="Autoproductor"/>
    <x v="2"/>
    <x v="0"/>
    <s v="NO COES"/>
    <x v="0"/>
    <s v="Privado"/>
    <s v="AREQUIPA"/>
    <s v="AREQUIPA"/>
    <s v="AREQUIPA"/>
    <s v="AREQUIPA"/>
    <n v="0"/>
    <s v="Diésel"/>
    <n v="0"/>
    <n v="0"/>
    <n v="0"/>
    <x v="1"/>
    <m/>
    <n v="0"/>
    <n v="0"/>
    <m/>
    <n v="0.17666666666666667"/>
    <n v="0.12766666666666668"/>
    <n v="0"/>
    <n v="0"/>
    <n v="3"/>
    <s v="BASE DE DATOS"/>
  </r>
  <r>
    <s v="19"/>
    <x v="3"/>
    <s v="ALICOR"/>
    <s v="53009497"/>
    <s v="53009497"/>
    <s v="EL"/>
    <m/>
    <m/>
    <n v="3"/>
    <n v="0"/>
    <m/>
    <m/>
    <n v="0"/>
    <m/>
    <m/>
    <m/>
    <n v="0"/>
    <n v="0"/>
    <x v="1"/>
    <s v="ALICOR53009497EL"/>
    <s v="Alicorp"/>
    <s v="ALICORP"/>
    <x v="127"/>
    <s v="C.T. Molino Callao"/>
    <x v="399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5"/>
    <n v="0.35000000000000003"/>
    <n v="0"/>
    <n v="0"/>
    <n v="3"/>
    <s v="BASE DE DATOS"/>
  </r>
  <r>
    <s v="19"/>
    <x v="3"/>
    <s v="ALICOR"/>
    <s v="33029394"/>
    <s v="33029394"/>
    <s v="EL"/>
    <m/>
    <m/>
    <n v="1.89"/>
    <n v="0"/>
    <m/>
    <m/>
    <n v="0"/>
    <m/>
    <m/>
    <m/>
    <n v="0"/>
    <n v="0"/>
    <x v="1"/>
    <s v="ALICOR33029394EL"/>
    <s v="Alicorp"/>
    <s v="ALICORP"/>
    <x v="127"/>
    <s v="C.T. Molino Sta.Rosa"/>
    <x v="398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315"/>
    <n v="0.25"/>
    <n v="0"/>
    <n v="0"/>
    <n v="3"/>
    <s v="BASE DE DATOS"/>
  </r>
  <r>
    <s v="19"/>
    <x v="3"/>
    <s v="ALICOR"/>
    <s v="53009595"/>
    <s v="53009595"/>
    <s v="EL"/>
    <m/>
    <m/>
    <n v="0.8"/>
    <n v="0"/>
    <m/>
    <m/>
    <n v="0"/>
    <m/>
    <m/>
    <m/>
    <n v="0"/>
    <n v="0"/>
    <x v="1"/>
    <s v="ALICOR53009595EL"/>
    <s v="Alicorp"/>
    <s v="ALICORP"/>
    <x v="127"/>
    <s v="C.T. Nicovita Trujillo"/>
    <x v="400"/>
    <s v="EL"/>
    <x v="0"/>
    <n v="0"/>
    <x v="0"/>
    <s v="Instalado"/>
    <s v="Inoperativo"/>
    <s v="Autoproductor"/>
    <x v="2"/>
    <x v="0"/>
    <s v="NO COES"/>
    <x v="0"/>
    <s v="Privado"/>
    <s v="LA LIBERTAD"/>
    <s v="LA LIBERTAD"/>
    <s v="TRUJILLO"/>
    <s v="TRUJILLO"/>
    <n v="0"/>
    <s v="Diésel"/>
    <n v="0"/>
    <n v="0"/>
    <n v="0"/>
    <x v="1"/>
    <m/>
    <n v="0"/>
    <n v="0"/>
    <m/>
    <n v="0.13333333333333333"/>
    <n v="4.1666666666666664E-2"/>
    <n v="0"/>
    <n v="0"/>
    <n v="3"/>
    <s v="BASE DE DATOS"/>
  </r>
  <r>
    <s v="19"/>
    <x v="4"/>
    <s v="ALICOR"/>
    <s v="33022093"/>
    <s v="33022093"/>
    <s v="EL"/>
    <m/>
    <m/>
    <n v="2.65"/>
    <n v="2.65"/>
    <m/>
    <m/>
    <n v="128.63999999999999"/>
    <m/>
    <m/>
    <m/>
    <n v="8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28.63999999999999"/>
    <n v="0.12863999999999998"/>
    <m/>
    <n v="0.22083333333333333"/>
    <n v="0.22083333333333333"/>
    <n v="2.65"/>
    <n v="0"/>
    <n v="3"/>
    <s v="BASE DE DATOS"/>
  </r>
  <r>
    <s v="19"/>
    <x v="4"/>
    <s v="ALICOR"/>
    <s v="33022993"/>
    <s v="33022993"/>
    <s v="EL"/>
    <m/>
    <m/>
    <n v="3.97"/>
    <n v="3.97"/>
    <m/>
    <m/>
    <n v="74.400000000000006"/>
    <m/>
    <m/>
    <m/>
    <n v="4.7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74.400000000000006"/>
    <n v="7.4400000000000008E-2"/>
    <m/>
    <n v="0.33083333333333337"/>
    <n v="0.33083333333333337"/>
    <n v="3.97"/>
    <n v="0"/>
    <n v="3"/>
    <s v="BASE DE DATOS"/>
  </r>
  <r>
    <s v="19"/>
    <x v="4"/>
    <s v="ALICOR"/>
    <s v="33022293"/>
    <s v="33022293"/>
    <s v="EL"/>
    <m/>
    <m/>
    <n v="1.06"/>
    <n v="0"/>
    <m/>
    <m/>
    <n v="0"/>
    <m/>
    <m/>
    <m/>
    <n v="0"/>
    <n v="0"/>
    <x v="1"/>
    <s v="ALICOR33022293EL"/>
    <s v="Alicorp"/>
    <s v="ALICORP"/>
    <x v="127"/>
    <s v="C.T. Arequipa"/>
    <x v="396"/>
    <s v="EL"/>
    <x v="0"/>
    <n v="0"/>
    <x v="0"/>
    <s v="Instalado"/>
    <s v="Inoperativo"/>
    <s v="Autoproductor"/>
    <x v="2"/>
    <x v="0"/>
    <s v="NO COES"/>
    <x v="0"/>
    <s v="Privado"/>
    <s v="AREQUIPA"/>
    <s v="AREQUIPA"/>
    <s v="AREQUIPA"/>
    <s v="AREQUIPA"/>
    <n v="0"/>
    <s v="Diésel"/>
    <n v="0"/>
    <n v="0"/>
    <n v="0"/>
    <x v="1"/>
    <m/>
    <n v="0"/>
    <n v="0"/>
    <m/>
    <n v="0.17666666666666667"/>
    <n v="0.12766666666666668"/>
    <n v="0"/>
    <n v="0"/>
    <n v="3"/>
    <s v="BASE DE DATOS"/>
  </r>
  <r>
    <s v="19"/>
    <x v="4"/>
    <s v="ALICOR"/>
    <s v="53009497"/>
    <s v="53009497"/>
    <s v="EL"/>
    <m/>
    <m/>
    <n v="3"/>
    <n v="0"/>
    <m/>
    <m/>
    <n v="0"/>
    <m/>
    <m/>
    <m/>
    <n v="0"/>
    <n v="0"/>
    <x v="1"/>
    <s v="ALICOR53009497EL"/>
    <s v="Alicorp"/>
    <s v="ALICORP"/>
    <x v="127"/>
    <s v="C.T. Molino Callao"/>
    <x v="399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5"/>
    <n v="0.35000000000000003"/>
    <n v="0"/>
    <n v="0"/>
    <n v="3"/>
    <s v="BASE DE DATOS"/>
  </r>
  <r>
    <s v="19"/>
    <x v="4"/>
    <s v="ALICOR"/>
    <s v="33029394"/>
    <s v="33029394"/>
    <s v="EL"/>
    <m/>
    <m/>
    <n v="1.89"/>
    <n v="0"/>
    <m/>
    <m/>
    <n v="0"/>
    <m/>
    <m/>
    <m/>
    <n v="0"/>
    <n v="0"/>
    <x v="1"/>
    <s v="ALICOR33029394EL"/>
    <s v="Alicorp"/>
    <s v="ALICORP"/>
    <x v="127"/>
    <s v="C.T. Molino Sta.Rosa"/>
    <x v="398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315"/>
    <n v="0.25"/>
    <n v="0"/>
    <n v="0"/>
    <n v="3"/>
    <s v="BASE DE DATOS"/>
  </r>
  <r>
    <s v="19"/>
    <x v="4"/>
    <s v="ALICOR"/>
    <s v="53009595"/>
    <s v="53009595"/>
    <s v="EL"/>
    <m/>
    <m/>
    <n v="0.8"/>
    <n v="0"/>
    <m/>
    <m/>
    <n v="0"/>
    <m/>
    <m/>
    <m/>
    <n v="0"/>
    <n v="0"/>
    <x v="1"/>
    <s v="ALICOR53009595EL"/>
    <s v="Alicorp"/>
    <s v="ALICORP"/>
    <x v="127"/>
    <s v="C.T. Nicovita Trujillo"/>
    <x v="400"/>
    <s v="EL"/>
    <x v="0"/>
    <n v="0"/>
    <x v="0"/>
    <s v="Instalado"/>
    <s v="Inoperativo"/>
    <s v="Autoproductor"/>
    <x v="2"/>
    <x v="0"/>
    <s v="NO COES"/>
    <x v="0"/>
    <s v="Privado"/>
    <s v="LA LIBERTAD"/>
    <s v="LA LIBERTAD"/>
    <s v="TRUJILLO"/>
    <s v="TRUJILLO"/>
    <n v="0"/>
    <s v="Diésel"/>
    <n v="0"/>
    <n v="0"/>
    <n v="0"/>
    <x v="1"/>
    <m/>
    <n v="0"/>
    <n v="0"/>
    <m/>
    <n v="0.13333333333333333"/>
    <n v="4.1666666666666664E-2"/>
    <n v="0"/>
    <n v="0"/>
    <n v="3"/>
    <s v="BASE DE DATOS"/>
  </r>
  <r>
    <s v="19"/>
    <x v="5"/>
    <s v="ANABIS"/>
    <s v="71403385"/>
    <s v="71403385"/>
    <s v="EL"/>
    <m/>
    <m/>
    <n v="7.36"/>
    <n v="3.56"/>
    <m/>
    <m/>
    <n v="429.36"/>
    <m/>
    <m/>
    <m/>
    <n v="125"/>
    <n v="2.093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429.36"/>
    <n v="0.42936000000000002"/>
    <m/>
    <n v="0.6133333333333334"/>
    <n v="0.29666666666666669"/>
    <n v="3.56"/>
    <n v="0"/>
    <n v="4"/>
    <s v="BASE DE DATOS"/>
  </r>
  <r>
    <s v="19"/>
    <x v="5"/>
    <s v="ANABIS"/>
    <s v="53024214"/>
    <s v="53024214"/>
    <s v="EL"/>
    <m/>
    <m/>
    <n v="3.36"/>
    <n v="1.95"/>
    <m/>
    <m/>
    <n v="29.78"/>
    <m/>
    <m/>
    <m/>
    <n v="0"/>
    <n v="1.9970000000000001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29.78"/>
    <n v="2.9780000000000001E-2"/>
    <m/>
    <n v="0.27999999999999997"/>
    <n v="0.16250000000000001"/>
    <n v="2.141"/>
    <n v="0"/>
    <n v="4"/>
    <s v="BASE DE DATOS"/>
  </r>
  <r>
    <s v="19"/>
    <x v="5"/>
    <s v="ANTAPA"/>
    <s v="33004293"/>
    <s v="33004293"/>
    <s v="EL"/>
    <m/>
    <m/>
    <n v="17.96"/>
    <n v="16"/>
    <m/>
    <m/>
    <n v="1.78"/>
    <m/>
    <m/>
    <m/>
    <n v="3.61"/>
    <n v="3.6709999999999998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1.78"/>
    <n v="1.7800000000000001E-3"/>
    <m/>
    <n v="1.4966666666666668"/>
    <n v="1.3333333333333333"/>
    <n v="4.6420000000000003"/>
    <n v="0"/>
    <n v="23"/>
    <s v="BASE DE DATOS"/>
  </r>
  <r>
    <s v="19"/>
    <x v="5"/>
    <s v="APUMAY"/>
    <s v="71402522"/>
    <s v="71402522"/>
    <s v="EL"/>
    <m/>
    <m/>
    <n v="4"/>
    <n v="3.2"/>
    <m/>
    <m/>
    <n v="16.515999999999998"/>
    <m/>
    <m/>
    <m/>
    <n v="0"/>
    <n v="1.2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16.515999999999998"/>
    <n v="1.6515999999999999E-2"/>
    <m/>
    <n v="0.33333333333333331"/>
    <n v="0.26666666666666666"/>
    <n v="1.4"/>
    <n v="0"/>
    <n v="6"/>
    <s v="BASE DE DATOS"/>
  </r>
  <r>
    <s v="19"/>
    <x v="5"/>
    <s v="ARUNTA"/>
    <s v="71403991"/>
    <s v="71403991"/>
    <s v="EL"/>
    <m/>
    <m/>
    <n v="6"/>
    <n v="3.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5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5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5"/>
    <s v="BATEAS"/>
    <s v="33016093"/>
    <s v="33016093"/>
    <s v="EL"/>
    <m/>
    <m/>
    <n v="1"/>
    <n v="0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5"/>
    <s v="BATEAS"/>
    <s v="53022112"/>
    <s v="53022112"/>
    <s v="EL"/>
    <m/>
    <m/>
    <n v="3.3"/>
    <n v="1.76"/>
    <m/>
    <m/>
    <n v="97.021000000000001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97.021000000000001"/>
    <n v="9.7020999999999996E-2"/>
    <m/>
    <n v="0.27499999999999997"/>
    <n v="0.14666666666666667"/>
    <n v="0.8"/>
    <n v="0"/>
    <n v="46"/>
    <s v="BASE DE DATOS"/>
  </r>
  <r>
    <s v="19"/>
    <x v="5"/>
    <s v="CARAVE"/>
    <s v="53203912"/>
    <s v="53203912"/>
    <s v="EL"/>
    <m/>
    <m/>
    <n v="1.089"/>
    <n v="0.871"/>
    <m/>
    <m/>
    <n v="372.32499999999999"/>
    <m/>
    <m/>
    <m/>
    <n v="90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72.32499999999999"/>
    <n v="0.37232499999999996"/>
    <m/>
    <n v="9.0749999999999997E-2"/>
    <n v="7.2583333333333333E-2"/>
    <n v="0.17499999999999999"/>
    <n v="0"/>
    <n v="25"/>
    <s v="BASE DE DATOS"/>
  </r>
  <r>
    <s v="19"/>
    <x v="5"/>
    <s v="CARAVE"/>
    <s v="53203812"/>
    <s v="53203812"/>
    <s v="EL"/>
    <m/>
    <m/>
    <n v="2.3450000000000002"/>
    <n v="1.8759999999999999"/>
    <m/>
    <m/>
    <n v="554.59900000000005"/>
    <m/>
    <m/>
    <m/>
    <n v="91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54.59900000000005"/>
    <n v="0.55459900000000006"/>
    <m/>
    <n v="0.19541666666666668"/>
    <n v="0.15633333333333332"/>
    <n v="0.57999999999999996"/>
    <n v="0"/>
    <n v="25"/>
    <s v="BASE DE DATOS"/>
  </r>
  <r>
    <s v="19"/>
    <x v="5"/>
    <s v="CNPC"/>
    <s v="11011797"/>
    <s v="11011797"/>
    <s v="EL"/>
    <m/>
    <m/>
    <n v="8.5500000000000007"/>
    <n v="7.6950000000000003"/>
    <m/>
    <m/>
    <n v="3463.1570000000002"/>
    <m/>
    <m/>
    <m/>
    <n v="587.04999999999995"/>
    <n v="5.4930000000000003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463.1570000000002"/>
    <n v="3.4631570000000003"/>
    <m/>
    <n v="0.71250000000000002"/>
    <n v="0.64124999999999999"/>
    <n v="5.6559999999999997"/>
    <n v="0"/>
    <n v="21"/>
    <s v="BASE DE DATOS"/>
  </r>
  <r>
    <s v="19"/>
    <x v="5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3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3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3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4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4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4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5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5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5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5"/>
    <s v="ILLAPU"/>
    <s v="33273911"/>
    <s v="33273911"/>
    <s v="TG"/>
    <m/>
    <m/>
    <n v="13.6"/>
    <n v="13.6"/>
    <m/>
    <m/>
    <n v="8699.5499999999993"/>
    <m/>
    <m/>
    <m/>
    <n v="0"/>
    <n v="11.3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699.5499999999993"/>
    <n v="8.6995499999999986"/>
    <m/>
    <n v="1.1333333333333333"/>
    <n v="1.1333333333333333"/>
    <n v="14.2"/>
    <n v="0"/>
    <n v="39"/>
    <s v="BASE DE DATOS"/>
  </r>
  <r>
    <s v="19"/>
    <x v="5"/>
    <s v="INKBOR"/>
    <s v="33029094"/>
    <s v="33029094"/>
    <s v="EL"/>
    <m/>
    <m/>
    <n v="1.1299999999999999"/>
    <n v="0.90400000000000003"/>
    <m/>
    <m/>
    <n v="23.018999999999998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23.018999999999998"/>
    <n v="2.3018999999999998E-2"/>
    <m/>
    <n v="9.4166666666666662E-2"/>
    <n v="7.5333333333333335E-2"/>
    <n v="0.25"/>
    <n v="0"/>
    <n v="42"/>
    <s v="BASE DE DATOS"/>
  </r>
  <r>
    <s v="19"/>
    <x v="5"/>
    <s v="INKBOR"/>
    <s v="33082398"/>
    <s v="33082398"/>
    <s v="EL"/>
    <m/>
    <m/>
    <n v="0.91"/>
    <n v="0.82799999999999996"/>
    <m/>
    <m/>
    <n v="0.72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72"/>
    <n v="7.1999999999999994E-4"/>
    <m/>
    <n v="7.5833333333333336E-2"/>
    <n v="6.8999999999999992E-2"/>
    <n v="0.7"/>
    <n v="0"/>
    <n v="42"/>
    <s v="BASE DE DATOS"/>
  </r>
  <r>
    <s v="19"/>
    <x v="4"/>
    <s v="INKBOR"/>
    <s v="33029094"/>
    <s v="33029094"/>
    <s v="EL"/>
    <m/>
    <m/>
    <n v="1.1299999999999999"/>
    <n v="0.90400000000000003"/>
    <m/>
    <m/>
    <n v="22.248999999999999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22.248999999999999"/>
    <n v="2.2248999999999998E-2"/>
    <m/>
    <n v="9.4166666666666662E-2"/>
    <n v="7.5333333333333335E-2"/>
    <n v="0.25"/>
    <n v="0"/>
    <n v="42"/>
    <s v="BASE DE DATOS"/>
  </r>
  <r>
    <s v="19"/>
    <x v="4"/>
    <s v="INKBOR"/>
    <s v="33082398"/>
    <s v="33082398"/>
    <s v="EL"/>
    <m/>
    <m/>
    <n v="0.91"/>
    <n v="0.82799999999999996"/>
    <m/>
    <m/>
    <n v="0.64500000000000002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64500000000000002"/>
    <n v="6.4500000000000007E-4"/>
    <m/>
    <n v="7.5833333333333336E-2"/>
    <n v="6.8999999999999992E-2"/>
    <n v="0.7"/>
    <n v="0"/>
    <n v="42"/>
    <s v="BASE DE DATOS"/>
  </r>
  <r>
    <s v="19"/>
    <x v="5"/>
    <s v="MKOLPA"/>
    <s v="53025918"/>
    <s v="53025918"/>
    <s v="EL"/>
    <m/>
    <m/>
    <n v="0.499"/>
    <n v="0.32"/>
    <m/>
    <m/>
    <n v="37.469000000000001"/>
    <m/>
    <m/>
    <m/>
    <n v="0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7.469000000000001"/>
    <n v="3.7469000000000002E-2"/>
    <m/>
    <n v="4.1583333333333333E-2"/>
    <n v="2.6666666666666668E-2"/>
    <n v="0.3"/>
    <n v="0"/>
    <n v="27"/>
    <s v="BASE DE DATOS"/>
  </r>
  <r>
    <s v="19"/>
    <x v="5"/>
    <s v="MINSUR"/>
    <s v="0000001E"/>
    <s v="0000001E"/>
    <s v="EL"/>
    <m/>
    <m/>
    <n v="6.165"/>
    <n v="4"/>
    <m/>
    <m/>
    <n v="1079.779"/>
    <m/>
    <m/>
    <m/>
    <n v="70"/>
    <n v="3.2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079.779"/>
    <n v="1.079779"/>
    <m/>
    <n v="0.51375000000000004"/>
    <n v="0.33333333333333331"/>
    <n v="3.3"/>
    <n v="0"/>
    <n v="50"/>
    <s v="BASE DE DATOS"/>
  </r>
  <r>
    <s v="19"/>
    <x v="5"/>
    <s v="MINSUR"/>
    <s v="53202609"/>
    <s v="53202609"/>
    <s v="EL"/>
    <m/>
    <m/>
    <n v="3.99"/>
    <n v="3.15"/>
    <m/>
    <m/>
    <n v="0.14699999999999999"/>
    <m/>
    <m/>
    <m/>
    <n v="0"/>
    <n v="0.8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14699999999999999"/>
    <n v="1.47E-4"/>
    <m/>
    <n v="0.33250000000000002"/>
    <n v="0.26250000000000001"/>
    <n v="3.1"/>
    <n v="0"/>
    <n v="50"/>
    <s v="BASE DE DATOS"/>
  </r>
  <r>
    <s v="19"/>
    <x v="5"/>
    <s v="MINSUR"/>
    <s v="33016193"/>
    <s v="33016193"/>
    <s v="EL"/>
    <m/>
    <m/>
    <n v="8.5"/>
    <n v="6.03"/>
    <m/>
    <m/>
    <n v="52.42"/>
    <m/>
    <m/>
    <m/>
    <n v="103.73"/>
    <n v="3.9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52.42"/>
    <n v="5.2420000000000001E-2"/>
    <m/>
    <n v="0.70833333333333337"/>
    <n v="0.50250000000000006"/>
    <n v="4.01"/>
    <n v="0"/>
    <n v="50"/>
    <s v="BASE DE DATOS"/>
  </r>
  <r>
    <s v="19"/>
    <x v="5"/>
    <s v="MINSUR"/>
    <s v="53024315"/>
    <s v="53024315"/>
    <s v="EL"/>
    <m/>
    <m/>
    <n v="3.65"/>
    <n v="2.5"/>
    <m/>
    <m/>
    <n v="8.9209999999999994"/>
    <m/>
    <m/>
    <m/>
    <n v="0"/>
    <n v="1.6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8.9209999999999994"/>
    <n v="8.9210000000000001E-3"/>
    <m/>
    <n v="0.30416666666666664"/>
    <n v="0.20833333333333334"/>
    <n v="1.8"/>
    <n v="0"/>
    <n v="50"/>
    <s v="BASE DE DATOS"/>
  </r>
  <r>
    <s v="19"/>
    <x v="5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5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5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4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5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5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5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5"/>
    <s v="PERLNG"/>
    <s v="33176909"/>
    <s v="33176909"/>
    <s v="TG"/>
    <m/>
    <m/>
    <n v="77.400000000000006"/>
    <n v="71.69"/>
    <m/>
    <m/>
    <n v="10785.25"/>
    <m/>
    <m/>
    <m/>
    <n v="42.6"/>
    <n v="34.549999999999997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0785.25"/>
    <n v="10.78525"/>
    <m/>
    <n v="6.45"/>
    <n v="5.9741666666666662"/>
    <n v="44.94"/>
    <n v="0"/>
    <n v="56"/>
    <s v="BASE DE DATOS"/>
  </r>
  <r>
    <s v="19"/>
    <x v="5"/>
    <s v="QUELLA"/>
    <s v="20181545"/>
    <s v="20181545"/>
    <s v="EL"/>
    <m/>
    <m/>
    <n v="2.64"/>
    <n v="1.8939999999999999"/>
    <m/>
    <m/>
    <n v="259.685"/>
    <m/>
    <m/>
    <m/>
    <n v="140"/>
    <n v="0.66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59.685"/>
    <n v="0.259685"/>
    <m/>
    <n v="0.22"/>
    <n v="0.15783333333333333"/>
    <n v="1.8939999999999999"/>
    <n v="0"/>
    <n v="5"/>
    <s v="BASE DE DATOS"/>
  </r>
  <r>
    <s v="19"/>
    <x v="5"/>
    <s v="QUEISC"/>
    <s v="53202209"/>
    <s v="53202209"/>
    <s v="EL"/>
    <m/>
    <m/>
    <n v="7.7969999999999997"/>
    <n v="3.11"/>
    <m/>
    <m/>
    <n v="13.09"/>
    <m/>
    <m/>
    <m/>
    <n v="0"/>
    <n v="0.85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13.09"/>
    <n v="1.3089999999999999E-2"/>
    <m/>
    <n v="0.64974999999999994"/>
    <n v="0.25916666666666666"/>
    <n v="0.85"/>
    <n v="0"/>
    <n v="37"/>
    <s v="BASE DE DATOS"/>
  </r>
  <r>
    <s v="19"/>
    <x v="5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5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5"/>
    <s v="RETAMA"/>
    <s v="33025293"/>
    <s v="33025293"/>
    <s v="EL"/>
    <m/>
    <m/>
    <n v="13.734999999999999"/>
    <n v="9.9849999999999994"/>
    <m/>
    <m/>
    <n v="7.8090000000000002"/>
    <m/>
    <m/>
    <m/>
    <n v="0"/>
    <n v="0.75800000000000001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7.8090000000000002"/>
    <n v="7.809E-3"/>
    <m/>
    <n v="1.1445833333333333"/>
    <n v="0.83208333333333329"/>
    <n v="2.4750000000000001"/>
    <n v="0"/>
    <n v="45"/>
    <s v="BASE DE DATOS"/>
  </r>
  <r>
    <s v="19"/>
    <x v="5"/>
    <s v="SDF"/>
    <s v="33075397"/>
    <s v="33075397"/>
    <s v="EL"/>
    <m/>
    <m/>
    <n v="3"/>
    <n v="2.9"/>
    <m/>
    <m/>
    <n v="0.02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2"/>
    <n v="2.0000000000000002E-5"/>
    <m/>
    <n v="0.25"/>
    <n v="0.24166666666666667"/>
    <n v="2.9"/>
    <n v="0"/>
    <n v="69"/>
    <s v="BASE DE DATOS"/>
  </r>
  <r>
    <s v="19"/>
    <x v="5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5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3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4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5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3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3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3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3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3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3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3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3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4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4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4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4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4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4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4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4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5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5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5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5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5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5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5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5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4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4"/>
    <s v="YANACO"/>
    <s v="53202108"/>
    <s v="53202108"/>
    <s v="EL"/>
    <m/>
    <m/>
    <n v="4.08"/>
    <n v="2.85"/>
    <m/>
    <m/>
    <n v="7.1999999999999995E-2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7.1999999999999995E-2"/>
    <n v="7.1999999999999988E-5"/>
    <m/>
    <n v="0.34"/>
    <n v="0.23750000000000002"/>
    <n v="0"/>
    <n v="0"/>
    <n v="48"/>
    <s v="BASE DE DATOS"/>
  </r>
  <r>
    <s v="19"/>
    <x v="4"/>
    <s v="YANACO"/>
    <s v="53201807"/>
    <s v="53201807"/>
    <s v="EL"/>
    <m/>
    <m/>
    <n v="10.95"/>
    <n v="7.4"/>
    <m/>
    <m/>
    <n v="0.13100000000000001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3100000000000001"/>
    <n v="1.3100000000000001E-4"/>
    <m/>
    <n v="0.91249999999999998"/>
    <n v="0.6166666666666667"/>
    <n v="0"/>
    <n v="0"/>
    <n v="48"/>
    <s v="BASE DE DATOS"/>
  </r>
  <r>
    <s v="19"/>
    <x v="4"/>
    <s v="YANACO"/>
    <s v="33045194"/>
    <s v="33045194"/>
    <s v="EL"/>
    <m/>
    <m/>
    <n v="3.18"/>
    <n v="2.15"/>
    <m/>
    <m/>
    <n v="5.2999999999999999E-2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2999999999999999E-2"/>
    <n v="5.3000000000000001E-5"/>
    <m/>
    <n v="0.26500000000000001"/>
    <n v="0.17916666666666667"/>
    <n v="0"/>
    <n v="0"/>
    <n v="48"/>
    <s v="BASE DE DATOS"/>
  </r>
  <r>
    <s v="19"/>
    <x v="4"/>
    <s v="YANACO"/>
    <s v="33045094"/>
    <s v="33045094"/>
    <s v="EL"/>
    <m/>
    <m/>
    <n v="5.46"/>
    <n v="3.3"/>
    <m/>
    <m/>
    <n v="0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500000000000002"/>
    <n v="0.27499999999999997"/>
    <n v="0"/>
    <n v="0"/>
    <n v="48"/>
    <s v="BASE DE DATOS"/>
  </r>
  <r>
    <s v="19"/>
    <x v="4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4"/>
    <s v="YANACO"/>
    <s v="53018302"/>
    <s v="53018302"/>
    <s v="EL"/>
    <m/>
    <m/>
    <n v="8.65"/>
    <n v="6"/>
    <m/>
    <m/>
    <n v="0.38200000000000001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.38200000000000001"/>
    <n v="3.8200000000000002E-4"/>
    <m/>
    <n v="0.72083333333333333"/>
    <n v="0.5"/>
    <n v="0"/>
    <n v="0"/>
    <n v="48"/>
    <s v="BASE DE DATOS"/>
  </r>
  <r>
    <s v="19"/>
    <x v="4"/>
    <s v="YANACO"/>
    <s v="33045294"/>
    <s v="33045294"/>
    <s v="EL"/>
    <m/>
    <m/>
    <n v="5.4249999999999998"/>
    <n v="3.4"/>
    <m/>
    <m/>
    <n v="0.13300000000000001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3300000000000001"/>
    <n v="1.3300000000000001E-4"/>
    <m/>
    <n v="0.45208333333333334"/>
    <n v="0.28333333333333333"/>
    <n v="0"/>
    <n v="0"/>
    <n v="48"/>
    <s v="BASE DE DATOS"/>
  </r>
  <r>
    <s v="19"/>
    <x v="0"/>
    <s v="LAREDO"/>
    <s v="53024617"/>
    <s v="53024617"/>
    <s v="TV"/>
    <m/>
    <m/>
    <n v="10"/>
    <n v="10"/>
    <m/>
    <m/>
    <n v="2355.348"/>
    <m/>
    <m/>
    <m/>
    <n v="0"/>
    <n v="4.5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355.348"/>
    <n v="2.3553479999999998"/>
    <m/>
    <n v="0.83333333333333337"/>
    <n v="0.83333333333333337"/>
    <n v="10"/>
    <n v="0"/>
    <n v="1"/>
    <s v="BASE DE DATOS"/>
  </r>
  <r>
    <s v="19"/>
    <x v="0"/>
    <s v="LAREDO"/>
    <s v="53204412"/>
    <s v="53204412"/>
    <s v="TV"/>
    <m/>
    <m/>
    <n v="0.8"/>
    <n v="0.8"/>
    <m/>
    <m/>
    <n v="27.766999999999999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27.766999999999999"/>
    <n v="2.7767E-2"/>
    <m/>
    <n v="7.2727272727272738E-2"/>
    <n v="7.2727272727272738E-2"/>
    <n v="0.8"/>
    <n v="0"/>
    <n v="1"/>
    <s v="BASE DE DATOS"/>
  </r>
  <r>
    <s v="19"/>
    <x v="1"/>
    <s v="LAREDO"/>
    <s v="53204012"/>
    <s v="53204012"/>
    <s v="TV"/>
    <m/>
    <m/>
    <n v="1.25"/>
    <n v="1.25"/>
    <m/>
    <m/>
    <n v="1.272"/>
    <m/>
    <m/>
    <m/>
    <n v="0"/>
    <n v="0.53400000000000003"/>
    <x v="1"/>
    <s v="LAREDO53204012TV"/>
    <s v="Empresa Agroindustrial Laredo S.A.A."/>
    <s v="LAREDO"/>
    <x v="128"/>
    <s v="C.T. TURBO GENERADOR 1"/>
    <x v="403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.272"/>
    <n v="1.2720000000000001E-3"/>
    <m/>
    <n v="0.20833333333333334"/>
    <n v="0.20833333333333334"/>
    <n v="0.99"/>
    <n v="0"/>
    <n v="1"/>
    <s v="BASE DE DATOS"/>
  </r>
  <r>
    <s v="19"/>
    <x v="1"/>
    <s v="LAREDO"/>
    <s v="53204212"/>
    <s v="53204212"/>
    <s v="TV"/>
    <m/>
    <m/>
    <n v="3"/>
    <n v="2.5"/>
    <m/>
    <m/>
    <n v="7.4939999999999998"/>
    <m/>
    <m/>
    <m/>
    <n v="0"/>
    <n v="1.135"/>
    <x v="1"/>
    <s v="LAREDO53204212TV"/>
    <s v="Empresa Agroindustrial Laredo S.A.A."/>
    <s v="LAREDO"/>
    <x v="128"/>
    <s v="C.T. TURBO GENERADOR 3"/>
    <x v="40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7.4939999999999998"/>
    <n v="7.4939999999999998E-3"/>
    <m/>
    <n v="0.6"/>
    <n v="0.5"/>
    <n v="1.86"/>
    <n v="0"/>
    <n v="1"/>
    <s v="BASE DE DATOS"/>
  </r>
  <r>
    <s v="19"/>
    <x v="1"/>
    <s v="LAREDO"/>
    <s v="53204312"/>
    <s v="53204312"/>
    <s v="TV"/>
    <m/>
    <m/>
    <n v="3"/>
    <n v="2.5"/>
    <m/>
    <m/>
    <n v="4.3"/>
    <m/>
    <m/>
    <m/>
    <n v="0"/>
    <n v="1.1000000000000001"/>
    <x v="1"/>
    <s v="LAREDO53204312TV"/>
    <s v="Empresa Agroindustrial Laredo S.A.A."/>
    <s v="LAREDO"/>
    <x v="128"/>
    <s v="C.T. TURBO GENERADOR 4"/>
    <x v="405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4.3"/>
    <n v="4.3E-3"/>
    <m/>
    <n v="1.5"/>
    <n v="1.25"/>
    <n v="1.1000000000000001"/>
    <n v="0"/>
    <n v="1"/>
    <s v="BASE DE DATOS"/>
  </r>
  <r>
    <s v="19"/>
    <x v="1"/>
    <s v="LAREDO"/>
    <s v="53024617"/>
    <s v="53024617"/>
    <s v="TV"/>
    <m/>
    <m/>
    <n v="10"/>
    <n v="10"/>
    <m/>
    <m/>
    <n v="1885.184"/>
    <m/>
    <m/>
    <m/>
    <n v="0"/>
    <n v="4.5279999999999996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885.184"/>
    <n v="1.885184"/>
    <m/>
    <n v="0.83333333333333337"/>
    <n v="0.83333333333333337"/>
    <n v="10"/>
    <n v="0"/>
    <n v="1"/>
    <s v="BASE DE DATOS"/>
  </r>
  <r>
    <s v="19"/>
    <x v="1"/>
    <s v="LAREDO"/>
    <s v="53204412"/>
    <s v="53204412"/>
    <s v="TV"/>
    <m/>
    <m/>
    <n v="0.8"/>
    <n v="0.8"/>
    <m/>
    <m/>
    <n v="103.93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103.93"/>
    <n v="0.10393000000000001"/>
    <m/>
    <n v="7.2727272727272738E-2"/>
    <n v="7.2727272727272738E-2"/>
    <n v="0.8"/>
    <n v="0"/>
    <n v="1"/>
    <s v="BASE DE DATOS"/>
  </r>
  <r>
    <s v="19"/>
    <x v="2"/>
    <s v="LAREDO"/>
    <s v="53024617"/>
    <s v="53024617"/>
    <s v="TV"/>
    <m/>
    <m/>
    <n v="10"/>
    <n v="10"/>
    <m/>
    <m/>
    <n v="2904.72"/>
    <m/>
    <m/>
    <m/>
    <n v="0"/>
    <n v="4.2350000000000003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904.72"/>
    <n v="2.9047199999999997"/>
    <m/>
    <n v="0.83333333333333337"/>
    <n v="0.83333333333333337"/>
    <n v="10"/>
    <n v="0"/>
    <n v="1"/>
    <s v="BASE DE DATOS"/>
  </r>
  <r>
    <s v="19"/>
    <x v="2"/>
    <s v="LAREDO"/>
    <s v="53204412"/>
    <s v="53204412"/>
    <s v="TV"/>
    <m/>
    <m/>
    <n v="0.8"/>
    <n v="0.8"/>
    <m/>
    <m/>
    <n v="10.86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10.86"/>
    <n v="1.086E-2"/>
    <m/>
    <n v="7.2727272727272738E-2"/>
    <n v="7.2727272727272738E-2"/>
    <n v="0.8"/>
    <n v="0"/>
    <n v="1"/>
    <s v="BASE DE DATOS"/>
  </r>
  <r>
    <s v="19"/>
    <x v="3"/>
    <s v="LAREDO"/>
    <s v="53204012"/>
    <s v="53204012"/>
    <s v="TV"/>
    <m/>
    <m/>
    <n v="1.25"/>
    <n v="1.25"/>
    <m/>
    <m/>
    <n v="130.72399999999999"/>
    <m/>
    <m/>
    <m/>
    <n v="0"/>
    <n v="0.99"/>
    <x v="1"/>
    <s v="LAREDO53204012TV"/>
    <s v="Empresa Agroindustrial Laredo S.A.A."/>
    <s v="LAREDO"/>
    <x v="128"/>
    <s v="C.T. TURBO GENERADOR 1"/>
    <x v="403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30.72399999999999"/>
    <n v="0.13072399999999998"/>
    <m/>
    <n v="0.20833333333333334"/>
    <n v="0.20833333333333334"/>
    <n v="0.99"/>
    <n v="0"/>
    <n v="1"/>
    <s v="BASE DE DATOS"/>
  </r>
  <r>
    <s v="19"/>
    <x v="3"/>
    <s v="LAREDO"/>
    <s v="53204112"/>
    <s v="53204112"/>
    <s v="TV"/>
    <m/>
    <m/>
    <n v="1.25"/>
    <n v="1.25"/>
    <m/>
    <m/>
    <n v="86.774000000000001"/>
    <m/>
    <m/>
    <m/>
    <n v="0"/>
    <n v="1.1200000000000001"/>
    <x v="1"/>
    <s v="LAREDO53204112TV"/>
    <s v="Empresa Agroindustrial Laredo S.A.A."/>
    <s v="LAREDO"/>
    <x v="128"/>
    <s v="C.T. TURBO GENERADOR 2"/>
    <x v="406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86.774000000000001"/>
    <n v="8.6774000000000004E-2"/>
    <m/>
    <n v="1.25"/>
    <n v="1.25"/>
    <n v="1.1200000000000001"/>
    <n v="0"/>
    <n v="1"/>
    <s v="BASE DE DATOS"/>
  </r>
  <r>
    <s v="19"/>
    <x v="3"/>
    <s v="LAREDO"/>
    <s v="53204212"/>
    <s v="53204212"/>
    <s v="TV"/>
    <m/>
    <m/>
    <n v="3"/>
    <n v="2.5"/>
    <m/>
    <m/>
    <n v="259.44600000000003"/>
    <m/>
    <m/>
    <m/>
    <n v="0"/>
    <n v="1.85"/>
    <x v="1"/>
    <s v="LAREDO53204212TV"/>
    <s v="Empresa Agroindustrial Laredo S.A.A."/>
    <s v="LAREDO"/>
    <x v="128"/>
    <s v="C.T. TURBO GENERADOR 3"/>
    <x v="40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59.44600000000003"/>
    <n v="0.25944600000000001"/>
    <m/>
    <n v="0.6"/>
    <n v="0.5"/>
    <n v="1.86"/>
    <n v="0"/>
    <n v="1"/>
    <s v="BASE DE DATOS"/>
  </r>
  <r>
    <s v="19"/>
    <x v="3"/>
    <s v="LAREDO"/>
    <s v="53204312"/>
    <s v="53204312"/>
    <s v="TV"/>
    <m/>
    <m/>
    <n v="3"/>
    <n v="2.5"/>
    <m/>
    <m/>
    <n v="0.2"/>
    <m/>
    <m/>
    <m/>
    <n v="0"/>
    <n v="0.25"/>
    <x v="1"/>
    <s v="LAREDO53204312TV"/>
    <s v="Empresa Agroindustrial Laredo S.A.A."/>
    <s v="LAREDO"/>
    <x v="128"/>
    <s v="C.T. TURBO GENERADOR 4"/>
    <x v="405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0.2"/>
    <n v="2.0000000000000001E-4"/>
    <m/>
    <n v="1.5"/>
    <n v="1.25"/>
    <n v="1.1000000000000001"/>
    <n v="0"/>
    <n v="1"/>
    <s v="BASE DE DATOS"/>
  </r>
  <r>
    <s v="19"/>
    <x v="3"/>
    <s v="LAREDO"/>
    <s v="53024617"/>
    <s v="53024617"/>
    <s v="TV"/>
    <m/>
    <m/>
    <n v="10"/>
    <n v="10"/>
    <m/>
    <m/>
    <n v="1516.76"/>
    <m/>
    <m/>
    <m/>
    <n v="0"/>
    <n v="4.4450000000000003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516.76"/>
    <n v="1.5167599999999999"/>
    <m/>
    <n v="0.83333333333333337"/>
    <n v="0.83333333333333337"/>
    <n v="10"/>
    <n v="0"/>
    <n v="1"/>
    <s v="BASE DE DATOS"/>
  </r>
  <r>
    <s v="19"/>
    <x v="3"/>
    <s v="LAREDO"/>
    <s v="53204412"/>
    <s v="53204412"/>
    <s v="TV"/>
    <m/>
    <m/>
    <n v="0.8"/>
    <n v="0.8"/>
    <m/>
    <m/>
    <n v="77.48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77.48"/>
    <n v="7.7480000000000007E-2"/>
    <m/>
    <n v="7.2727272727272738E-2"/>
    <n v="7.2727272727272738E-2"/>
    <n v="0.8"/>
    <n v="0"/>
    <n v="1"/>
    <s v="BASE DE DATOS"/>
  </r>
  <r>
    <s v="19"/>
    <x v="4"/>
    <s v="LAREDO"/>
    <s v="53024617"/>
    <s v="53024617"/>
    <s v="TV"/>
    <m/>
    <m/>
    <n v="10"/>
    <n v="10"/>
    <m/>
    <m/>
    <n v="2707.4079999999999"/>
    <m/>
    <m/>
    <m/>
    <n v="0"/>
    <n v="4.4249999999999998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707.4079999999999"/>
    <n v="2.707408"/>
    <m/>
    <n v="0.83333333333333337"/>
    <n v="0.83333333333333337"/>
    <n v="10"/>
    <n v="0"/>
    <n v="1"/>
    <s v="BASE DE DATOS"/>
  </r>
  <r>
    <s v="19"/>
    <x v="4"/>
    <s v="LAREDO"/>
    <s v="53204412"/>
    <s v="53204412"/>
    <s v="TV"/>
    <m/>
    <m/>
    <n v="0.8"/>
    <n v="0.8"/>
    <m/>
    <m/>
    <n v="33.36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33.36"/>
    <n v="3.3360000000000001E-2"/>
    <m/>
    <n v="7.2727272727272738E-2"/>
    <n v="7.2727272727272738E-2"/>
    <n v="0.8"/>
    <n v="0"/>
    <n v="1"/>
    <s v="BASE DE DATOS"/>
  </r>
  <r>
    <s v="19"/>
    <x v="5"/>
    <s v="LAREDO"/>
    <s v="53204012"/>
    <s v="53204012"/>
    <s v="TV"/>
    <m/>
    <m/>
    <n v="1.25"/>
    <n v="1.25"/>
    <m/>
    <m/>
    <n v="3.32"/>
    <m/>
    <m/>
    <m/>
    <n v="0"/>
    <n v="0.8"/>
    <x v="1"/>
    <s v="LAREDO53204012TV"/>
    <s v="Empresa Agroindustrial Laredo S.A.A."/>
    <s v="LAREDO"/>
    <x v="128"/>
    <s v="C.T. TURBO GENERADOR 1"/>
    <x v="403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3.32"/>
    <n v="3.32E-3"/>
    <m/>
    <n v="0.20833333333333334"/>
    <n v="0.20833333333333334"/>
    <n v="0.99"/>
    <n v="0"/>
    <n v="1"/>
    <s v="BASE DE DATOS"/>
  </r>
  <r>
    <s v="19"/>
    <x v="5"/>
    <s v="LAREDO"/>
    <s v="53204212"/>
    <s v="53204212"/>
    <s v="TV"/>
    <m/>
    <m/>
    <n v="3"/>
    <n v="2.5"/>
    <m/>
    <m/>
    <n v="134.18"/>
    <m/>
    <m/>
    <m/>
    <n v="0"/>
    <n v="1.81"/>
    <x v="1"/>
    <s v="LAREDO53204212TV"/>
    <s v="Empresa Agroindustrial Laredo S.A.A."/>
    <s v="LAREDO"/>
    <x v="128"/>
    <s v="C.T. TURBO GENERADOR 3"/>
    <x v="40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34.18"/>
    <n v="0.13417999999999999"/>
    <m/>
    <n v="0.6"/>
    <n v="0.5"/>
    <n v="1.86"/>
    <n v="0"/>
    <n v="1"/>
    <s v="BASE DE DATOS"/>
  </r>
  <r>
    <s v="19"/>
    <x v="5"/>
    <s v="LAREDO"/>
    <s v="53024617"/>
    <s v="53024617"/>
    <s v="TV"/>
    <m/>
    <m/>
    <n v="10"/>
    <n v="10"/>
    <m/>
    <m/>
    <n v="2673.48"/>
    <m/>
    <m/>
    <m/>
    <n v="0"/>
    <n v="4.4210000000000003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673.48"/>
    <n v="2.6734800000000001"/>
    <m/>
    <n v="0.83333333333333337"/>
    <n v="0.83333333333333337"/>
    <n v="10"/>
    <n v="0"/>
    <n v="1"/>
    <s v="BASE DE DATOS"/>
  </r>
  <r>
    <s v="19"/>
    <x v="5"/>
    <s v="LAREDO"/>
    <s v="53204412"/>
    <s v="53204412"/>
    <s v="TV"/>
    <m/>
    <m/>
    <n v="0.8"/>
    <n v="0.8"/>
    <m/>
    <m/>
    <n v="8.7799999999999994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8.7799999999999994"/>
    <n v="8.7799999999999996E-3"/>
    <m/>
    <n v="7.2727272727272738E-2"/>
    <n v="7.2727272727272738E-2"/>
    <n v="0.8"/>
    <n v="0"/>
    <n v="1"/>
    <s v="BASE DE DATOS"/>
  </r>
  <r>
    <s v="19"/>
    <x v="5"/>
    <s v="PLUSPI"/>
    <s v="33138205"/>
    <s v="33138205"/>
    <s v="TG"/>
    <m/>
    <m/>
    <n v="28"/>
    <n v="24.5"/>
    <m/>
    <m/>
    <n v="6027.5079999999998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027.5079999999998"/>
    <n v="6.0275080000000001"/>
    <m/>
    <n v="2.3333333333333335"/>
    <n v="2.0416666666666665"/>
    <n v="14.24"/>
    <n v="0"/>
    <n v="62"/>
    <s v="BASE DE DATOS"/>
  </r>
  <r>
    <s v="19"/>
    <x v="5"/>
    <s v="PLUSMA"/>
    <s v="33137405"/>
    <s v="33137405"/>
    <s v="TG"/>
    <m/>
    <m/>
    <n v="32"/>
    <n v="28.8"/>
    <m/>
    <m/>
    <n v="9154.7800000000007"/>
    <m/>
    <m/>
    <m/>
    <n v="0"/>
    <n v="13.313000000000001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9154.7800000000007"/>
    <n v="9.1547800000000006"/>
    <m/>
    <n v="2.6666666666666665"/>
    <n v="2.4"/>
    <n v="13.664"/>
    <n v="0"/>
    <n v="62"/>
    <s v="BASE DE DATOS"/>
  </r>
  <r>
    <s v="19"/>
    <x v="5"/>
    <s v="PLUSPE"/>
    <s v="53007395"/>
    <s v="53007395"/>
    <s v="EL"/>
    <m/>
    <m/>
    <n v="27.05"/>
    <n v="24.03"/>
    <m/>
    <m/>
    <n v="8265.9619999999995"/>
    <m/>
    <m/>
    <m/>
    <n v="3950"/>
    <n v="17.079999999999998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8265.9619999999995"/>
    <n v="8.265962"/>
    <m/>
    <n v="2.2541666666666669"/>
    <n v="2.0024999999999999"/>
    <n v="18.39"/>
    <n v="0"/>
    <n v="61"/>
    <s v="BASE DE DATOS"/>
  </r>
  <r>
    <s v="19"/>
    <x v="5"/>
    <s v="PLUSPE"/>
    <s v="53007595"/>
    <s v="53007595"/>
    <s v="EL"/>
    <m/>
    <m/>
    <n v="17.7"/>
    <n v="16.59"/>
    <m/>
    <m/>
    <n v="7175.9"/>
    <m/>
    <m/>
    <m/>
    <n v="3245"/>
    <n v="12.59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7175.9"/>
    <n v="7.1758999999999995"/>
    <m/>
    <n v="1.4749999999999999"/>
    <n v="1.3825000000000001"/>
    <n v="16.61"/>
    <n v="0"/>
    <n v="61"/>
    <s v="BASE DE DATOS"/>
  </r>
  <r>
    <s v="19"/>
    <x v="5"/>
    <s v="PLUSPE"/>
    <s v="53007295"/>
    <s v="53007295"/>
    <s v="EL"/>
    <m/>
    <m/>
    <n v="0.6"/>
    <n v="0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5"/>
    <s v="PLUSPE"/>
    <s v="53007495"/>
    <s v="53007495"/>
    <s v="EL"/>
    <m/>
    <m/>
    <n v="9.9"/>
    <n v="7.3"/>
    <m/>
    <m/>
    <n v="2107.92"/>
    <m/>
    <m/>
    <m/>
    <n v="670"/>
    <n v="3.23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107.92"/>
    <n v="2.10792"/>
    <m/>
    <n v="0.82500000000000007"/>
    <n v="0.60833333333333328"/>
    <n v="3.66"/>
    <n v="0"/>
    <n v="61"/>
    <s v="BASE DE DATOS"/>
  </r>
  <r>
    <s v="19"/>
    <x v="5"/>
    <s v="PLUSPE"/>
    <s v="53008695"/>
    <s v="53008695"/>
    <s v="EL"/>
    <m/>
    <m/>
    <n v="6.2469999999999999"/>
    <n v="5.2619999999999996"/>
    <m/>
    <m/>
    <n v="899.37199999999996"/>
    <m/>
    <m/>
    <m/>
    <n v="223"/>
    <n v="1.48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899.37199999999996"/>
    <n v="0.89937199999999995"/>
    <m/>
    <n v="0.52058333333333329"/>
    <n v="0.43849999999999995"/>
    <n v="1.73"/>
    <n v="0"/>
    <n v="61"/>
    <s v="BASE DE DATOS"/>
  </r>
  <r>
    <s v="19"/>
    <x v="5"/>
    <s v="PLUSPE"/>
    <s v="53008795"/>
    <s v="53008795"/>
    <s v="EL"/>
    <m/>
    <m/>
    <n v="4.45"/>
    <n v="3.11"/>
    <m/>
    <m/>
    <n v="582.47"/>
    <m/>
    <m/>
    <m/>
    <n v="140"/>
    <n v="0.97899999999999998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582.47"/>
    <n v="0.58247000000000004"/>
    <m/>
    <n v="0.37083333333333335"/>
    <n v="0.25916666666666666"/>
    <n v="1.53"/>
    <n v="0"/>
    <n v="61"/>
    <s v="BASE DE DATOS"/>
  </r>
  <r>
    <s v="19"/>
    <x v="5"/>
    <s v="PLUSPE"/>
    <s v="53007195"/>
    <s v="53007195"/>
    <s v="EL"/>
    <m/>
    <m/>
    <n v="0.2"/>
    <n v="0.13"/>
    <m/>
    <m/>
    <n v="0.72"/>
    <m/>
    <m/>
    <m/>
    <n v="0"/>
    <n v="9.5000000000000001E-2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.72"/>
    <n v="7.1999999999999994E-4"/>
    <m/>
    <n v="1.6666666666666666E-2"/>
    <n v="1.0833333333333334E-2"/>
    <n v="9.5000000000000001E-2"/>
    <n v="0"/>
    <n v="61"/>
    <s v="BASE DE DATOS"/>
  </r>
  <r>
    <s v="19"/>
    <x v="5"/>
    <s v="PLUSPE"/>
    <s v="53013499"/>
    <s v="53013499"/>
    <s v="EL"/>
    <m/>
    <m/>
    <n v="0.5"/>
    <n v="0.42"/>
    <m/>
    <m/>
    <n v="45.704999999999998"/>
    <m/>
    <m/>
    <m/>
    <n v="14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5.704999999999998"/>
    <n v="4.5704999999999996E-2"/>
    <m/>
    <n v="4.1666666666666664E-2"/>
    <n v="3.4999999999999996E-2"/>
    <n v="0.4"/>
    <n v="0"/>
    <n v="61"/>
    <s v="BASE DE DATOS"/>
  </r>
  <r>
    <s v="19"/>
    <x v="5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5"/>
    <s v="OLEODU"/>
    <s v="33046894"/>
    <s v="33046894"/>
    <s v="EL"/>
    <m/>
    <m/>
    <n v="1.82"/>
    <n v="1.6"/>
    <m/>
    <m/>
    <n v="86.63"/>
    <m/>
    <m/>
    <m/>
    <n v="18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86.63"/>
    <n v="8.6629999999999999E-2"/>
    <m/>
    <n v="0.15166666666666667"/>
    <n v="0.13333333333333333"/>
    <n v="0.38500000000000001"/>
    <n v="0"/>
    <n v="60"/>
    <s v="BASE DE DATOS"/>
  </r>
  <r>
    <s v="19"/>
    <x v="5"/>
    <s v="OLEODU"/>
    <s v="33047094"/>
    <s v="33047094"/>
    <s v="EL"/>
    <m/>
    <m/>
    <n v="1.895"/>
    <n v="1.7450000000000001"/>
    <m/>
    <m/>
    <n v="77.81"/>
    <m/>
    <m/>
    <m/>
    <n v="38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7.81"/>
    <n v="7.7810000000000004E-2"/>
    <m/>
    <n v="0.15791666666666668"/>
    <n v="0.14541666666666667"/>
    <n v="0.52800000000000002"/>
    <n v="0"/>
    <n v="60"/>
    <s v="BASE DE DATOS"/>
  </r>
  <r>
    <s v="19"/>
    <x v="5"/>
    <s v="OLEODU"/>
    <s v="33046694"/>
    <s v="33046694"/>
    <s v="EL"/>
    <m/>
    <m/>
    <n v="2.4500000000000002"/>
    <n v="2.2000000000000002"/>
    <m/>
    <m/>
    <n v="166.07"/>
    <m/>
    <m/>
    <m/>
    <n v="80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66.07"/>
    <n v="0.16607"/>
    <m/>
    <n v="0.20416666666666669"/>
    <n v="0.18333333333333335"/>
    <n v="0.57999999999999996"/>
    <n v="0"/>
    <n v="60"/>
    <s v="BASE DE DATOS"/>
  </r>
  <r>
    <s v="19"/>
    <x v="5"/>
    <s v="OLEODU"/>
    <s v="33047394"/>
    <s v="33047394"/>
    <s v="EL"/>
    <m/>
    <m/>
    <n v="1.55"/>
    <n v="1.45"/>
    <m/>
    <m/>
    <n v="94.62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94.62"/>
    <n v="9.462000000000001E-2"/>
    <m/>
    <n v="0.12916666666666668"/>
    <n v="0.12083333333333333"/>
    <n v="0.35399999999999998"/>
    <n v="0"/>
    <n v="60"/>
    <s v="BASE DE DATOS"/>
  </r>
  <r>
    <s v="19"/>
    <x v="5"/>
    <s v="OLEODU"/>
    <s v="33047194"/>
    <s v="33047194"/>
    <s v="EL"/>
    <m/>
    <m/>
    <n v="1.645"/>
    <n v="1.5"/>
    <m/>
    <m/>
    <n v="52.94"/>
    <m/>
    <m/>
    <m/>
    <n v="72.5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2.94"/>
    <n v="5.2940000000000001E-2"/>
    <m/>
    <n v="0.13708333333333333"/>
    <n v="0.125"/>
    <n v="0.26"/>
    <n v="0"/>
    <n v="60"/>
    <s v="BASE DE DATOS"/>
  </r>
  <r>
    <s v="19"/>
    <x v="5"/>
    <s v="OLEODU"/>
    <s v="33046994"/>
    <s v="33046994"/>
    <s v="EL"/>
    <m/>
    <m/>
    <n v="0.15"/>
    <n v="0.12"/>
    <m/>
    <m/>
    <n v="26.87"/>
    <m/>
    <m/>
    <m/>
    <n v="19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6.87"/>
    <n v="2.6870000000000002E-2"/>
    <m/>
    <n v="1.2499999999999999E-2"/>
    <n v="0.01"/>
    <n v="6.6000000000000003E-2"/>
    <n v="0"/>
    <n v="60"/>
    <s v="BASE DE DATOS"/>
  </r>
  <r>
    <s v="19"/>
    <x v="5"/>
    <s v="OLEODU"/>
    <s v="33046794"/>
    <s v="33046794"/>
    <s v="EL"/>
    <m/>
    <m/>
    <n v="2.6"/>
    <n v="2.2000000000000002"/>
    <m/>
    <m/>
    <n v="140.93"/>
    <m/>
    <m/>
    <m/>
    <n v="61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40.93"/>
    <n v="0.14093"/>
    <m/>
    <n v="0.21666666666666667"/>
    <n v="0.18333333333333335"/>
    <n v="0.4"/>
    <n v="0"/>
    <n v="60"/>
    <s v="BASE DE DATOS"/>
  </r>
  <r>
    <s v="19"/>
    <x v="5"/>
    <s v="OLEODU"/>
    <s v="33047294"/>
    <s v="33047294"/>
    <s v="EL"/>
    <m/>
    <m/>
    <n v="0.745"/>
    <n v="0.64500000000000002"/>
    <m/>
    <m/>
    <n v="32.756"/>
    <m/>
    <m/>
    <m/>
    <n v="9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2.756"/>
    <n v="3.2756E-2"/>
    <m/>
    <n v="6.2083333333333331E-2"/>
    <n v="5.3749999999999999E-2"/>
    <n v="0.15"/>
    <n v="0"/>
    <n v="60"/>
    <s v="BASE DE DATOS"/>
  </r>
  <r>
    <s v="19"/>
    <x v="5"/>
    <s v="OLEODU"/>
    <s v="33046594"/>
    <s v="33046594"/>
    <s v="EL"/>
    <m/>
    <m/>
    <n v="1.635"/>
    <n v="1.48"/>
    <m/>
    <m/>
    <n v="39.439"/>
    <m/>
    <m/>
    <m/>
    <n v="38.299999999999997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39.439"/>
    <n v="3.9439000000000002E-2"/>
    <m/>
    <n v="0.13625000000000001"/>
    <n v="0.12333333333333334"/>
    <n v="0.14499999999999999"/>
    <n v="0"/>
    <n v="60"/>
    <s v="BASE DE DATOS"/>
  </r>
  <r>
    <s v="19"/>
    <x v="3"/>
    <s v="OLEODU"/>
    <s v="33046894"/>
    <s v="33046894"/>
    <s v="EL"/>
    <m/>
    <m/>
    <n v="1.82"/>
    <n v="1.6"/>
    <m/>
    <m/>
    <n v="112.63"/>
    <m/>
    <m/>
    <m/>
    <n v="36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112.63"/>
    <n v="0.11262999999999999"/>
    <m/>
    <n v="0.15166666666666667"/>
    <n v="0.13333333333333333"/>
    <n v="0.38500000000000001"/>
    <n v="0"/>
    <n v="60"/>
    <s v="BASE DE DATOS"/>
  </r>
  <r>
    <s v="19"/>
    <x v="3"/>
    <s v="OLEODU"/>
    <s v="33047094"/>
    <s v="33047094"/>
    <s v="EL"/>
    <m/>
    <m/>
    <n v="1.895"/>
    <n v="1.7450000000000001"/>
    <m/>
    <m/>
    <n v="81.478999999999999"/>
    <m/>
    <m/>
    <m/>
    <n v="46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81.478999999999999"/>
    <n v="8.1478999999999996E-2"/>
    <m/>
    <n v="0.15791666666666668"/>
    <n v="0.14541666666666667"/>
    <n v="0.52800000000000002"/>
    <n v="0"/>
    <n v="60"/>
    <s v="BASE DE DATOS"/>
  </r>
  <r>
    <s v="19"/>
    <x v="3"/>
    <s v="OLEODU"/>
    <s v="33046694"/>
    <s v="33046694"/>
    <s v="EL"/>
    <m/>
    <m/>
    <n v="2.4500000000000002"/>
    <n v="2.2000000000000002"/>
    <m/>
    <m/>
    <n v="139.18"/>
    <m/>
    <m/>
    <m/>
    <n v="42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39.18"/>
    <n v="0.13918"/>
    <m/>
    <n v="0.20416666666666669"/>
    <n v="0.18333333333333335"/>
    <n v="0.57999999999999996"/>
    <n v="0"/>
    <n v="60"/>
    <s v="BASE DE DATOS"/>
  </r>
  <r>
    <s v="19"/>
    <x v="3"/>
    <s v="OLEODU"/>
    <s v="33047394"/>
    <s v="33047394"/>
    <s v="EL"/>
    <m/>
    <m/>
    <n v="1.55"/>
    <n v="1.45"/>
    <m/>
    <m/>
    <n v="92.46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92.46"/>
    <n v="9.2460000000000001E-2"/>
    <m/>
    <n v="0.12916666666666668"/>
    <n v="0.12083333333333333"/>
    <n v="0.35399999999999998"/>
    <n v="0"/>
    <n v="60"/>
    <s v="BASE DE DATOS"/>
  </r>
  <r>
    <s v="19"/>
    <x v="3"/>
    <s v="OLEODU"/>
    <s v="33047194"/>
    <s v="33047194"/>
    <s v="EL"/>
    <m/>
    <m/>
    <n v="1.645"/>
    <n v="1.5"/>
    <m/>
    <m/>
    <n v="51.081000000000003"/>
    <m/>
    <m/>
    <m/>
    <n v="52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1.081000000000003"/>
    <n v="5.1081000000000001E-2"/>
    <m/>
    <n v="0.13708333333333333"/>
    <n v="0.125"/>
    <n v="0.26"/>
    <n v="0"/>
    <n v="60"/>
    <s v="BASE DE DATOS"/>
  </r>
  <r>
    <s v="19"/>
    <x v="3"/>
    <s v="OLEODU"/>
    <s v="33046994"/>
    <s v="33046994"/>
    <s v="EL"/>
    <m/>
    <m/>
    <n v="0.15"/>
    <n v="0.12"/>
    <m/>
    <m/>
    <n v="32.759"/>
    <m/>
    <m/>
    <m/>
    <n v="39.799999999999997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32.759"/>
    <n v="3.2759000000000003E-2"/>
    <m/>
    <n v="1.2499999999999999E-2"/>
    <n v="0.01"/>
    <n v="6.6000000000000003E-2"/>
    <n v="0"/>
    <n v="60"/>
    <s v="BASE DE DATOS"/>
  </r>
  <r>
    <s v="19"/>
    <x v="3"/>
    <s v="OLEODU"/>
    <s v="33046794"/>
    <s v="33046794"/>
    <s v="EL"/>
    <m/>
    <m/>
    <n v="2.6"/>
    <n v="2.2000000000000002"/>
    <m/>
    <m/>
    <n v="172.49"/>
    <m/>
    <m/>
    <m/>
    <n v="25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72.49"/>
    <n v="0.17249"/>
    <m/>
    <n v="0.21666666666666667"/>
    <n v="0.18333333333333335"/>
    <n v="0.4"/>
    <n v="0"/>
    <n v="60"/>
    <s v="BASE DE DATOS"/>
  </r>
  <r>
    <s v="19"/>
    <x v="3"/>
    <s v="OLEODU"/>
    <s v="33047294"/>
    <s v="33047294"/>
    <s v="EL"/>
    <m/>
    <m/>
    <n v="0.745"/>
    <n v="0.64500000000000002"/>
    <m/>
    <m/>
    <n v="35.603999999999999"/>
    <m/>
    <m/>
    <m/>
    <n v="0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5.603999999999999"/>
    <n v="3.5603999999999997E-2"/>
    <m/>
    <n v="6.2083333333333331E-2"/>
    <n v="5.3749999999999999E-2"/>
    <n v="0.15"/>
    <n v="0"/>
    <n v="60"/>
    <s v="BASE DE DATOS"/>
  </r>
  <r>
    <s v="19"/>
    <x v="3"/>
    <s v="OLEODU"/>
    <s v="33046594"/>
    <s v="33046594"/>
    <s v="EL"/>
    <m/>
    <m/>
    <n v="1.635"/>
    <n v="1.48"/>
    <m/>
    <m/>
    <n v="42.442"/>
    <m/>
    <m/>
    <m/>
    <n v="38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42.442"/>
    <n v="4.2442000000000001E-2"/>
    <m/>
    <n v="0.13625000000000001"/>
    <n v="0.12333333333333334"/>
    <n v="0.14499999999999999"/>
    <n v="0"/>
    <n v="60"/>
    <s v="BASE DE DATOS"/>
  </r>
  <r>
    <s v="19"/>
    <x v="4"/>
    <s v="OLEODU"/>
    <s v="33046894"/>
    <s v="33046894"/>
    <s v="EL"/>
    <m/>
    <m/>
    <n v="1.82"/>
    <n v="1.6"/>
    <m/>
    <m/>
    <n v="124.15"/>
    <m/>
    <m/>
    <m/>
    <n v="54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124.15"/>
    <n v="0.12415000000000001"/>
    <m/>
    <n v="0.15166666666666667"/>
    <n v="0.13333333333333333"/>
    <n v="0.38500000000000001"/>
    <n v="0"/>
    <n v="60"/>
    <s v="BASE DE DATOS"/>
  </r>
  <r>
    <s v="19"/>
    <x v="4"/>
    <s v="OLEODU"/>
    <s v="33047094"/>
    <s v="33047094"/>
    <s v="EL"/>
    <m/>
    <m/>
    <n v="1.895"/>
    <n v="1.7450000000000001"/>
    <m/>
    <m/>
    <n v="76.105999999999995"/>
    <m/>
    <m/>
    <m/>
    <n v="38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6.105999999999995"/>
    <n v="7.6105999999999993E-2"/>
    <m/>
    <n v="0.15791666666666668"/>
    <n v="0.14541666666666667"/>
    <n v="0.52800000000000002"/>
    <n v="0"/>
    <n v="60"/>
    <s v="BASE DE DATOS"/>
  </r>
  <r>
    <s v="19"/>
    <x v="4"/>
    <s v="OLEODU"/>
    <s v="33046694"/>
    <s v="33046694"/>
    <s v="EL"/>
    <m/>
    <m/>
    <n v="2.4500000000000002"/>
    <n v="2.2000000000000002"/>
    <m/>
    <m/>
    <n v="161.25"/>
    <m/>
    <m/>
    <m/>
    <n v="72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61.25"/>
    <n v="0.16125"/>
    <m/>
    <n v="0.20416666666666669"/>
    <n v="0.18333333333333335"/>
    <n v="0.57999999999999996"/>
    <n v="0"/>
    <n v="60"/>
    <s v="BASE DE DATOS"/>
  </r>
  <r>
    <s v="19"/>
    <x v="4"/>
    <s v="OLEODU"/>
    <s v="33047394"/>
    <s v="33047394"/>
    <s v="EL"/>
    <m/>
    <m/>
    <n v="1.55"/>
    <n v="1.45"/>
    <m/>
    <m/>
    <n v="97.84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97.84"/>
    <n v="9.784000000000001E-2"/>
    <m/>
    <n v="0.12916666666666668"/>
    <n v="0.12083333333333333"/>
    <n v="0.35399999999999998"/>
    <n v="0"/>
    <n v="60"/>
    <s v="BASE DE DATOS"/>
  </r>
  <r>
    <s v="19"/>
    <x v="4"/>
    <s v="OLEODU"/>
    <s v="33047194"/>
    <s v="33047194"/>
    <s v="EL"/>
    <m/>
    <m/>
    <n v="1.645"/>
    <n v="1.5"/>
    <m/>
    <m/>
    <n v="55.637999999999998"/>
    <m/>
    <m/>
    <m/>
    <n v="21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5.637999999999998"/>
    <n v="5.5638E-2"/>
    <m/>
    <n v="0.13708333333333333"/>
    <n v="0.125"/>
    <n v="0.26"/>
    <n v="0"/>
    <n v="60"/>
    <s v="BASE DE DATOS"/>
  </r>
  <r>
    <s v="19"/>
    <x v="4"/>
    <s v="OLEODU"/>
    <s v="33046994"/>
    <s v="33046994"/>
    <s v="EL"/>
    <m/>
    <m/>
    <n v="0.15"/>
    <n v="0.12"/>
    <m/>
    <m/>
    <n v="30.565000000000001"/>
    <m/>
    <m/>
    <m/>
    <n v="23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30.565000000000001"/>
    <n v="3.0565000000000002E-2"/>
    <m/>
    <n v="1.2499999999999999E-2"/>
    <n v="0.01"/>
    <n v="6.6000000000000003E-2"/>
    <n v="0"/>
    <n v="60"/>
    <s v="BASE DE DATOS"/>
  </r>
  <r>
    <s v="19"/>
    <x v="4"/>
    <s v="OLEODU"/>
    <s v="33046794"/>
    <s v="33046794"/>
    <s v="EL"/>
    <m/>
    <m/>
    <n v="2.6"/>
    <n v="2.2000000000000002"/>
    <m/>
    <m/>
    <n v="172.11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72.11"/>
    <n v="0.17211000000000001"/>
    <m/>
    <n v="0.21666666666666667"/>
    <n v="0.18333333333333335"/>
    <n v="0.4"/>
    <n v="0"/>
    <n v="60"/>
    <s v="BASE DE DATOS"/>
  </r>
  <r>
    <s v="19"/>
    <x v="4"/>
    <s v="OLEODU"/>
    <s v="33047294"/>
    <s v="33047294"/>
    <s v="EL"/>
    <m/>
    <m/>
    <n v="0.745"/>
    <n v="0.64500000000000002"/>
    <m/>
    <m/>
    <n v="34.116"/>
    <m/>
    <m/>
    <m/>
    <n v="1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4.116"/>
    <n v="3.4116E-2"/>
    <m/>
    <n v="6.2083333333333331E-2"/>
    <n v="5.3749999999999999E-2"/>
    <n v="0.15"/>
    <n v="0"/>
    <n v="60"/>
    <s v="BASE DE DATOS"/>
  </r>
  <r>
    <s v="19"/>
    <x v="4"/>
    <s v="OLEODU"/>
    <s v="33046594"/>
    <s v="33046594"/>
    <s v="EL"/>
    <m/>
    <m/>
    <n v="1.635"/>
    <n v="1.48"/>
    <m/>
    <m/>
    <n v="39.956000000000003"/>
    <m/>
    <m/>
    <m/>
    <n v="21.5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39.956000000000003"/>
    <n v="3.9956000000000005E-2"/>
    <m/>
    <n v="0.13625000000000001"/>
    <n v="0.12333333333333334"/>
    <n v="0.14499999999999999"/>
    <n v="0"/>
    <n v="60"/>
    <s v="BASE DE DATOS"/>
  </r>
  <r>
    <s v="19"/>
    <x v="1"/>
    <s v="EACGSA"/>
    <s v="53011498"/>
    <s v="53011498"/>
    <s v="TV"/>
    <m/>
    <m/>
    <n v="37"/>
    <n v="32"/>
    <m/>
    <m/>
    <n v="11493.4"/>
    <m/>
    <m/>
    <m/>
    <n v="72.599999999999994"/>
    <n v="22.12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1493.4"/>
    <n v="11.493399999999999"/>
    <m/>
    <n v="3.0833333333333335"/>
    <n v="2.6666666666666665"/>
    <n v="24"/>
    <n v="0"/>
    <n v="10"/>
    <s v="BASE DE DATOS"/>
  </r>
  <r>
    <s v="19"/>
    <x v="2"/>
    <s v="EACGSA"/>
    <s v="53011498"/>
    <s v="53011498"/>
    <s v="TV"/>
    <m/>
    <m/>
    <n v="37"/>
    <n v="32"/>
    <m/>
    <m/>
    <n v="12478.8"/>
    <m/>
    <m/>
    <m/>
    <n v="4.8"/>
    <n v="21.67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2478.8"/>
    <n v="12.4788"/>
    <m/>
    <n v="3.0833333333333335"/>
    <n v="2.6666666666666665"/>
    <n v="24"/>
    <n v="0"/>
    <n v="10"/>
    <s v="BASE DE DATOS"/>
  </r>
  <r>
    <s v="19"/>
    <x v="3"/>
    <s v="EACGSA"/>
    <s v="53011498"/>
    <s v="53011498"/>
    <s v="TV"/>
    <m/>
    <m/>
    <n v="37"/>
    <n v="32"/>
    <m/>
    <m/>
    <n v="11477"/>
    <m/>
    <m/>
    <m/>
    <n v="127.3"/>
    <n v="21.9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1477"/>
    <n v="11.477"/>
    <m/>
    <n v="3.0833333333333335"/>
    <n v="2.6666666666666665"/>
    <n v="24"/>
    <n v="0"/>
    <n v="10"/>
    <s v="BASE DE DATOS"/>
  </r>
  <r>
    <s v="19"/>
    <x v="4"/>
    <s v="EACGSA"/>
    <s v="53011498"/>
    <s v="53011498"/>
    <s v="TV"/>
    <m/>
    <m/>
    <n v="37"/>
    <n v="32"/>
    <m/>
    <m/>
    <n v="8581.6"/>
    <m/>
    <m/>
    <m/>
    <n v="97.1"/>
    <n v="21.79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8581.6"/>
    <n v="8.5815999999999999"/>
    <m/>
    <n v="3.0833333333333335"/>
    <n v="2.6666666666666665"/>
    <n v="24"/>
    <n v="0"/>
    <n v="10"/>
    <s v="BASE DE DATOS"/>
  </r>
  <r>
    <s v="19"/>
    <x v="6"/>
    <s v="ANABIS"/>
    <s v="71403385"/>
    <s v="71403385"/>
    <s v="EL"/>
    <m/>
    <m/>
    <n v="7.36"/>
    <n v="3.56"/>
    <m/>
    <m/>
    <n v="56.93"/>
    <m/>
    <m/>
    <m/>
    <n v="200"/>
    <n v="2.1509999999999998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56.93"/>
    <n v="5.6930000000000001E-2"/>
    <m/>
    <n v="0.6133333333333334"/>
    <n v="0.29666666666666669"/>
    <n v="3.56"/>
    <n v="0"/>
    <n v="4"/>
    <s v="BASE DE DATOS"/>
  </r>
  <r>
    <s v="19"/>
    <x v="6"/>
    <s v="ANABIS"/>
    <s v="53024214"/>
    <s v="53024214"/>
    <s v="EL"/>
    <m/>
    <m/>
    <n v="3.36"/>
    <n v="1.95"/>
    <m/>
    <m/>
    <n v="22.306000000000001"/>
    <m/>
    <m/>
    <m/>
    <n v="0"/>
    <n v="2.0579999999999998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22.306000000000001"/>
    <n v="2.2305999999999999E-2"/>
    <m/>
    <n v="0.27999999999999997"/>
    <n v="0.16250000000000001"/>
    <n v="2.141"/>
    <n v="0"/>
    <n v="4"/>
    <s v="BASE DE DATOS"/>
  </r>
  <r>
    <s v="19"/>
    <x v="6"/>
    <s v="ANTAPA"/>
    <s v="33004293"/>
    <s v="33004293"/>
    <s v="EL"/>
    <m/>
    <m/>
    <n v="17.96"/>
    <n v="16"/>
    <m/>
    <m/>
    <n v="1.0860000000000001"/>
    <m/>
    <m/>
    <m/>
    <n v="1.35"/>
    <n v="2.984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1.0860000000000001"/>
    <n v="1.0860000000000002E-3"/>
    <m/>
    <n v="1.4966666666666668"/>
    <n v="1.3333333333333333"/>
    <n v="4.6420000000000003"/>
    <n v="0"/>
    <n v="23"/>
    <s v="BASE DE DATOS"/>
  </r>
  <r>
    <s v="19"/>
    <x v="6"/>
    <s v="APUMAY"/>
    <s v="71402522"/>
    <s v="71402522"/>
    <s v="EL"/>
    <m/>
    <m/>
    <n v="4"/>
    <n v="3.2"/>
    <m/>
    <m/>
    <n v="12.391"/>
    <m/>
    <m/>
    <m/>
    <n v="150"/>
    <n v="1.37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12.391"/>
    <n v="1.2390999999999999E-2"/>
    <m/>
    <n v="0.33333333333333331"/>
    <n v="0.26666666666666666"/>
    <n v="1.4"/>
    <n v="0"/>
    <n v="6"/>
    <s v="BASE DE DATOS"/>
  </r>
  <r>
    <s v="19"/>
    <x v="6"/>
    <s v="ARUNTA"/>
    <s v="71403991"/>
    <s v="71403991"/>
    <s v="EL"/>
    <m/>
    <m/>
    <n v="6"/>
    <n v="3.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6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6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6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6"/>
    <s v="BATEAS"/>
    <s v="53022112"/>
    <s v="53022112"/>
    <s v="EL"/>
    <m/>
    <m/>
    <n v="3.3"/>
    <n v="1.76"/>
    <m/>
    <m/>
    <n v="47.493000000000002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47.493000000000002"/>
    <n v="4.7493E-2"/>
    <m/>
    <n v="0.27499999999999997"/>
    <n v="0.14666666666666667"/>
    <n v="0.8"/>
    <n v="0"/>
    <n v="46"/>
    <s v="BASE DE DATOS"/>
  </r>
  <r>
    <s v="19"/>
    <x v="5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5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5"/>
    <s v="NXACAJ"/>
    <s v="53203010"/>
    <s v="53203010"/>
    <s v="EL"/>
    <m/>
    <m/>
    <n v="2"/>
    <n v="2"/>
    <m/>
    <m/>
    <n v="273.55700000000002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273.55700000000002"/>
    <n v="0.27355699999999999"/>
    <m/>
    <n v="0.16666666666666666"/>
    <n v="0.16666666666666666"/>
    <n v="1.6"/>
    <n v="0"/>
    <n v="52"/>
    <s v="BASE DE DATOS"/>
  </r>
  <r>
    <s v="19"/>
    <x v="5"/>
    <s v="NXACAJ"/>
    <s v="53203210"/>
    <s v="53203210"/>
    <s v="EL"/>
    <m/>
    <m/>
    <n v="2"/>
    <n v="2"/>
    <m/>
    <m/>
    <n v="0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5"/>
    <n v="0"/>
    <n v="52"/>
    <s v="BASE DE DATOS"/>
  </r>
  <r>
    <s v="19"/>
    <x v="5"/>
    <s v="NXACAJ"/>
    <s v="33021593"/>
    <s v="33021593"/>
    <s v="TV"/>
    <m/>
    <m/>
    <n v="3.5"/>
    <n v="3.5"/>
    <m/>
    <m/>
    <n v="116.864"/>
    <m/>
    <m/>
    <m/>
    <n v="0"/>
    <n v="2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116.864"/>
    <n v="0.11686400000000001"/>
    <m/>
    <n v="0.29166666666666669"/>
    <n v="0.29166666666666669"/>
    <n v="2"/>
    <n v="0"/>
    <n v="52"/>
    <s v="BASE DE DATOS"/>
  </r>
  <r>
    <s v="19"/>
    <x v="5"/>
    <s v="NXACAJ"/>
    <s v="53203110"/>
    <s v="53203110"/>
    <s v="TV"/>
    <m/>
    <m/>
    <n v="4"/>
    <n v="3.5"/>
    <m/>
    <m/>
    <n v="589.79999999999995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589.79999999999995"/>
    <n v="0.58979999999999999"/>
    <m/>
    <n v="0.33333333333333331"/>
    <n v="0.29166666666666669"/>
    <n v="2.8"/>
    <n v="0"/>
    <n v="52"/>
    <s v="BASE DE DATOS"/>
  </r>
  <r>
    <s v="19"/>
    <x v="6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6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6"/>
    <s v="NXACAJ"/>
    <s v="53203010"/>
    <s v="53203010"/>
    <s v="EL"/>
    <m/>
    <m/>
    <n v="2"/>
    <n v="2"/>
    <m/>
    <m/>
    <n v="0"/>
    <m/>
    <m/>
    <m/>
    <n v="0"/>
    <n v="0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6"/>
    <n v="0"/>
    <n v="52"/>
    <s v="BASE DE DATOS"/>
  </r>
  <r>
    <s v="19"/>
    <x v="6"/>
    <s v="NXACAJ"/>
    <s v="53203210"/>
    <s v="53203210"/>
    <s v="EL"/>
    <m/>
    <m/>
    <n v="2"/>
    <n v="2"/>
    <m/>
    <m/>
    <n v="0"/>
    <m/>
    <m/>
    <m/>
    <n v="0"/>
    <n v="0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.16666666666666666"/>
    <n v="1.5"/>
    <n v="0"/>
    <n v="52"/>
    <s v="BASE DE DATOS"/>
  </r>
  <r>
    <s v="19"/>
    <x v="6"/>
    <s v="NXACAJ"/>
    <s v="33021593"/>
    <s v="33021593"/>
    <s v="TV"/>
    <m/>
    <m/>
    <n v="3.5"/>
    <n v="3.5"/>
    <m/>
    <m/>
    <n v="719.38699999999994"/>
    <m/>
    <m/>
    <m/>
    <n v="0"/>
    <n v="2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719.38699999999994"/>
    <n v="0.719387"/>
    <m/>
    <n v="0.29166666666666669"/>
    <n v="0.29166666666666669"/>
    <n v="2"/>
    <n v="0"/>
    <n v="52"/>
    <s v="BASE DE DATOS"/>
  </r>
  <r>
    <s v="19"/>
    <x v="6"/>
    <s v="NXACAJ"/>
    <s v="53203110"/>
    <s v="53203110"/>
    <s v="TV"/>
    <m/>
    <m/>
    <n v="4"/>
    <n v="3.5"/>
    <m/>
    <m/>
    <n v="443.96600000000001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443.96600000000001"/>
    <n v="0.44396600000000003"/>
    <m/>
    <n v="0.33333333333333331"/>
    <n v="0.29166666666666669"/>
    <n v="2.8"/>
    <n v="0"/>
    <n v="52"/>
    <s v="BASE DE DATOS"/>
  </r>
  <r>
    <s v="19"/>
    <x v="6"/>
    <s v="CARAVE"/>
    <s v="53203912"/>
    <s v="53203912"/>
    <s v="EL"/>
    <m/>
    <m/>
    <n v="1.089"/>
    <n v="0.871"/>
    <m/>
    <m/>
    <n v="386.85500000000002"/>
    <m/>
    <m/>
    <m/>
    <n v="108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86.85500000000002"/>
    <n v="0.386855"/>
    <m/>
    <n v="9.0749999999999997E-2"/>
    <n v="7.2583333333333333E-2"/>
    <n v="0.17499999999999999"/>
    <n v="0"/>
    <n v="25"/>
    <s v="BASE DE DATOS"/>
  </r>
  <r>
    <s v="19"/>
    <x v="6"/>
    <s v="CARAVE"/>
    <s v="53203812"/>
    <s v="53203812"/>
    <s v="EL"/>
    <m/>
    <m/>
    <n v="2.3450000000000002"/>
    <n v="1.8759999999999999"/>
    <m/>
    <m/>
    <n v="568.66200000000003"/>
    <m/>
    <m/>
    <m/>
    <n v="133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68.66200000000003"/>
    <n v="0.568662"/>
    <m/>
    <n v="0.19541666666666668"/>
    <n v="0.15633333333333332"/>
    <n v="0.57999999999999996"/>
    <n v="0"/>
    <n v="25"/>
    <s v="BASE DE DATOS"/>
  </r>
  <r>
    <s v="19"/>
    <x v="6"/>
    <s v="CNPC"/>
    <s v="11011797"/>
    <s v="11011797"/>
    <s v="EL"/>
    <m/>
    <m/>
    <n v="8.5500000000000007"/>
    <n v="7.6950000000000003"/>
    <m/>
    <m/>
    <n v="3572.0639999999999"/>
    <m/>
    <m/>
    <m/>
    <n v="1241"/>
    <n v="5.4219999999999997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572.0639999999999"/>
    <n v="3.5720639999999997"/>
    <m/>
    <n v="0.71250000000000002"/>
    <n v="0.64124999999999999"/>
    <n v="5.6559999999999997"/>
    <n v="0"/>
    <n v="21"/>
    <s v="BASE DE DATOS"/>
  </r>
  <r>
    <s v="19"/>
    <x v="6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6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6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6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5"/>
    <s v="IEQSA"/>
    <s v="33055795"/>
    <s v="33055795"/>
    <s v="EL"/>
    <m/>
    <m/>
    <n v="2.62"/>
    <n v="1.252"/>
    <m/>
    <m/>
    <n v="1.002"/>
    <m/>
    <m/>
    <m/>
    <n v="0"/>
    <n v="1.35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.002"/>
    <n v="1.0020000000000001E-3"/>
    <m/>
    <n v="0.21833333333333335"/>
    <n v="0.14008333333333334"/>
    <n v="1.45"/>
    <n v="0"/>
    <n v="41"/>
    <s v="BASE DE DATOS"/>
  </r>
  <r>
    <s v="19"/>
    <x v="6"/>
    <s v="IEQSA"/>
    <s v="33055795"/>
    <s v="33055795"/>
    <s v="EL"/>
    <m/>
    <m/>
    <n v="2.62"/>
    <n v="1.0309999999999999"/>
    <m/>
    <m/>
    <n v="3.9740000000000002"/>
    <m/>
    <m/>
    <m/>
    <n v="0"/>
    <n v="1.1499999999999999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3.9740000000000002"/>
    <n v="3.9740000000000001E-3"/>
    <m/>
    <n v="0.21833333333333335"/>
    <n v="0.14008333333333334"/>
    <n v="1.45"/>
    <n v="0"/>
    <n v="41"/>
    <s v="BASE DE DATOS"/>
  </r>
  <r>
    <s v="19"/>
    <x v="6"/>
    <s v="INKBOR"/>
    <s v="33029094"/>
    <s v="33029094"/>
    <s v="EL"/>
    <m/>
    <m/>
    <n v="1.1299999999999999"/>
    <n v="0.90400000000000003"/>
    <m/>
    <m/>
    <n v="27.187999999999999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27.187999999999999"/>
    <n v="2.7188E-2"/>
    <m/>
    <n v="9.4166666666666662E-2"/>
    <n v="7.5333333333333335E-2"/>
    <n v="0.25"/>
    <n v="0"/>
    <n v="42"/>
    <s v="BASE DE DATOS"/>
  </r>
  <r>
    <s v="19"/>
    <x v="6"/>
    <s v="INKBOR"/>
    <s v="33082398"/>
    <s v="33082398"/>
    <s v="EL"/>
    <m/>
    <m/>
    <n v="0.91"/>
    <n v="0.82799999999999996"/>
    <m/>
    <m/>
    <n v="0.77400000000000002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77400000000000002"/>
    <n v="7.7400000000000006E-4"/>
    <m/>
    <n v="7.5833333333333336E-2"/>
    <n v="6.8999999999999992E-2"/>
    <n v="0.7"/>
    <n v="0"/>
    <n v="42"/>
    <s v="BASE DE DATOS"/>
  </r>
  <r>
    <s v="19"/>
    <x v="6"/>
    <s v="RETAMA"/>
    <s v="33025293"/>
    <s v="33025293"/>
    <s v="EL"/>
    <m/>
    <m/>
    <n v="13.734999999999999"/>
    <n v="9.9849999999999994"/>
    <m/>
    <m/>
    <n v="18.945"/>
    <m/>
    <m/>
    <m/>
    <n v="0"/>
    <n v="0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18.945"/>
    <n v="1.8945E-2"/>
    <m/>
    <n v="1.1445833333333333"/>
    <n v="0.83208333333333329"/>
    <n v="2.4750000000000001"/>
    <n v="0"/>
    <n v="45"/>
    <s v="BASE DE DATOS"/>
  </r>
  <r>
    <s v="19"/>
    <x v="6"/>
    <s v="MINSUR"/>
    <s v="0000001E"/>
    <s v="0000001E"/>
    <s v="EL"/>
    <m/>
    <m/>
    <n v="6.165"/>
    <n v="4"/>
    <m/>
    <m/>
    <n v="336.13400000000001"/>
    <m/>
    <m/>
    <m/>
    <n v="0"/>
    <n v="3.25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336.13400000000001"/>
    <n v="0.33613399999999999"/>
    <m/>
    <n v="0.51375000000000004"/>
    <n v="0.33333333333333331"/>
    <n v="3.3"/>
    <n v="0"/>
    <n v="50"/>
    <s v="BASE DE DATOS"/>
  </r>
  <r>
    <s v="19"/>
    <x v="6"/>
    <s v="MINSUR"/>
    <s v="53202609"/>
    <s v="53202609"/>
    <s v="EL"/>
    <m/>
    <m/>
    <n v="3.99"/>
    <n v="3.15"/>
    <m/>
    <m/>
    <n v="0.158"/>
    <m/>
    <m/>
    <m/>
    <n v="0"/>
    <n v="0.8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158"/>
    <n v="1.5799999999999999E-4"/>
    <m/>
    <n v="0.33250000000000002"/>
    <n v="0.26250000000000001"/>
    <n v="3.1"/>
    <n v="0"/>
    <n v="50"/>
    <s v="BASE DE DATOS"/>
  </r>
  <r>
    <s v="19"/>
    <x v="6"/>
    <s v="MINSUR"/>
    <s v="33016193"/>
    <s v="33016193"/>
    <s v="EL"/>
    <m/>
    <m/>
    <n v="8.5"/>
    <n v="6.03"/>
    <m/>
    <m/>
    <n v="95.19"/>
    <m/>
    <m/>
    <m/>
    <n v="110.29"/>
    <n v="3.9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95.19"/>
    <n v="9.5189999999999997E-2"/>
    <m/>
    <n v="0.70833333333333337"/>
    <n v="0.50250000000000006"/>
    <n v="4.01"/>
    <n v="0"/>
    <n v="50"/>
    <s v="BASE DE DATOS"/>
  </r>
  <r>
    <s v="19"/>
    <x v="6"/>
    <s v="MINSUR"/>
    <s v="53024315"/>
    <s v="53024315"/>
    <s v="EL"/>
    <m/>
    <m/>
    <n v="3.65"/>
    <n v="2.5"/>
    <m/>
    <m/>
    <n v="12.324"/>
    <m/>
    <m/>
    <m/>
    <n v="0"/>
    <n v="0.95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12.324"/>
    <n v="1.2324E-2"/>
    <m/>
    <n v="0.30416666666666664"/>
    <n v="0.20833333333333334"/>
    <n v="1.8"/>
    <n v="0"/>
    <n v="50"/>
    <s v="BASE DE DATOS"/>
  </r>
  <r>
    <s v="19"/>
    <x v="6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6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5"/>
    <s v="STRATU"/>
    <s v="33179009"/>
    <s v="33179009"/>
    <s v="EL"/>
    <m/>
    <m/>
    <n v="42"/>
    <n v="42"/>
    <m/>
    <m/>
    <n v="13429.06"/>
    <m/>
    <m/>
    <m/>
    <n v="1870"/>
    <n v="28.62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3429.06"/>
    <n v="13.42906"/>
    <m/>
    <n v="3.5"/>
    <n v="3.5"/>
    <n v="28.62"/>
    <n v="0"/>
    <n v="55"/>
    <s v="BASE DE DATOS"/>
  </r>
  <r>
    <s v="19"/>
    <x v="5"/>
    <s v="STRATU"/>
    <s v="33039894"/>
    <s v="33039894"/>
    <s v="EL"/>
    <m/>
    <m/>
    <n v="72.98"/>
    <n v="54.3"/>
    <m/>
    <m/>
    <n v="7975.35"/>
    <m/>
    <m/>
    <m/>
    <n v="4178.63"/>
    <n v="13.83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7975.35"/>
    <n v="7.9753500000000006"/>
    <m/>
    <n v="6.081666666666667"/>
    <n v="4.1091666666666669"/>
    <n v="19.78"/>
    <n v="0"/>
    <n v="55"/>
    <s v="BASE DE DATOS"/>
  </r>
  <r>
    <s v="19"/>
    <x v="5"/>
    <s v="STRATU"/>
    <s v="33148006"/>
    <s v="33148006"/>
    <s v="EL"/>
    <m/>
    <m/>
    <n v="20.8"/>
    <n v="16"/>
    <m/>
    <m/>
    <n v="304.95999999999998"/>
    <m/>
    <m/>
    <m/>
    <n v="208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304.95999999999998"/>
    <n v="0.30495999999999995"/>
    <m/>
    <n v="1.7333333333333334"/>
    <n v="1.3333333333333333"/>
    <n v="6"/>
    <n v="0"/>
    <n v="55"/>
    <s v="BASE DE DATOS"/>
  </r>
  <r>
    <s v="19"/>
    <x v="6"/>
    <s v="STRATU"/>
    <s v="33179009"/>
    <s v="33179009"/>
    <s v="EL"/>
    <m/>
    <m/>
    <n v="42"/>
    <n v="42"/>
    <m/>
    <m/>
    <n v="1669.98"/>
    <m/>
    <m/>
    <m/>
    <n v="440"/>
    <n v="14.37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669.98"/>
    <n v="1.66998"/>
    <m/>
    <n v="3.5"/>
    <n v="3.5"/>
    <n v="28.62"/>
    <n v="0"/>
    <n v="55"/>
    <s v="BASE DE DATOS"/>
  </r>
  <r>
    <s v="19"/>
    <x v="6"/>
    <s v="STRATU"/>
    <s v="33039894"/>
    <s v="33039894"/>
    <s v="EL"/>
    <m/>
    <m/>
    <n v="72.98"/>
    <n v="54.3"/>
    <m/>
    <m/>
    <n v="3579.54"/>
    <m/>
    <m/>
    <m/>
    <n v="1730.96"/>
    <n v="10.44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3579.54"/>
    <n v="3.5795400000000002"/>
    <m/>
    <n v="6.081666666666667"/>
    <n v="4.1091666666666669"/>
    <n v="19.78"/>
    <n v="0"/>
    <n v="55"/>
    <s v="BASE DE DATOS"/>
  </r>
  <r>
    <s v="19"/>
    <x v="6"/>
    <s v="STRATU"/>
    <s v="33148006"/>
    <s v="33148006"/>
    <s v="EL"/>
    <m/>
    <m/>
    <n v="20.8"/>
    <n v="16"/>
    <m/>
    <m/>
    <n v="107.87"/>
    <m/>
    <m/>
    <m/>
    <n v="63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107.87"/>
    <n v="0.10787000000000001"/>
    <m/>
    <n v="1.7333333333333334"/>
    <n v="1.3333333333333333"/>
    <n v="6"/>
    <n v="0"/>
    <n v="55"/>
    <s v="BASE DE DATOS"/>
  </r>
  <r>
    <s v="19"/>
    <x v="6"/>
    <s v="PERLNG"/>
    <s v="33176909"/>
    <s v="33176909"/>
    <s v="TG"/>
    <m/>
    <m/>
    <n v="77.400000000000006"/>
    <n v="71.69"/>
    <m/>
    <m/>
    <n v="15698.84"/>
    <m/>
    <m/>
    <m/>
    <n v="63"/>
    <n v="32.07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5698.84"/>
    <n v="15.698840000000001"/>
    <m/>
    <n v="6.45"/>
    <n v="5.9741666666666662"/>
    <n v="44.94"/>
    <n v="0"/>
    <n v="56"/>
    <s v="BASE DE DATOS"/>
  </r>
  <r>
    <s v="19"/>
    <x v="6"/>
    <s v="QUELLA"/>
    <s v="20181545"/>
    <s v="20181545"/>
    <s v="EL"/>
    <m/>
    <m/>
    <n v="2.64"/>
    <n v="1.8939999999999999"/>
    <m/>
    <m/>
    <n v="260.41500000000002"/>
    <m/>
    <m/>
    <m/>
    <n v="110"/>
    <n v="0.63700000000000001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60.41500000000002"/>
    <n v="0.26041500000000001"/>
    <m/>
    <n v="0.22"/>
    <n v="0.15783333333333333"/>
    <n v="1.8939999999999999"/>
    <n v="0"/>
    <n v="5"/>
    <s v="BASE DE DATOS"/>
  </r>
  <r>
    <s v="19"/>
    <x v="6"/>
    <s v="SDF"/>
    <s v="33075397"/>
    <s v="33075397"/>
    <s v="EL"/>
    <m/>
    <m/>
    <n v="3"/>
    <n v="2.9"/>
    <m/>
    <m/>
    <n v="0.06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6"/>
    <n v="5.9999999999999995E-5"/>
    <m/>
    <n v="0.25"/>
    <n v="0.24166666666666667"/>
    <n v="2.9"/>
    <n v="0"/>
    <n v="69"/>
    <s v="BASE DE DATOS"/>
  </r>
  <r>
    <s v="19"/>
    <x v="6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6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6"/>
    <s v="TPL"/>
    <s v="33039294"/>
    <s v="33039294"/>
    <s v="TV"/>
    <m/>
    <m/>
    <n v="15"/>
    <n v="12"/>
    <m/>
    <m/>
    <n v="0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0"/>
    <n v="0"/>
    <m/>
    <n v="1.25"/>
    <n v="1"/>
    <n v="11"/>
    <n v="0"/>
    <n v="71"/>
    <s v="BASE DE DATOS"/>
  </r>
  <r>
    <s v="19"/>
    <x v="5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5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5"/>
    <s v="UNACEM"/>
    <s v="33106100"/>
    <s v="33106100"/>
    <s v="EL"/>
    <m/>
    <m/>
    <n v="0.8"/>
    <n v="0.7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5"/>
    <s v="UNACEM"/>
    <s v="33084798"/>
    <s v="33084798"/>
    <s v="TG"/>
    <m/>
    <m/>
    <n v="41.75"/>
    <n v="37.5"/>
    <m/>
    <m/>
    <n v="3035.58"/>
    <m/>
    <m/>
    <m/>
    <n v="435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035.58"/>
    <n v="3.0355799999999999"/>
    <m/>
    <n v="3.4791666666666665"/>
    <n v="3.125"/>
    <n v="40"/>
    <n v="0"/>
    <n v="72"/>
    <s v="BASE DE DATOS"/>
  </r>
  <r>
    <s v="19"/>
    <x v="6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6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6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6"/>
    <s v="UNACEM"/>
    <s v="33084798"/>
    <s v="33084798"/>
    <s v="TG"/>
    <m/>
    <m/>
    <n v="41.75"/>
    <n v="37.5"/>
    <m/>
    <m/>
    <n v="3968.172"/>
    <m/>
    <m/>
    <m/>
    <n v="127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968.172"/>
    <n v="3.968172"/>
    <m/>
    <n v="3.4791666666666665"/>
    <n v="3.125"/>
    <n v="40"/>
    <n v="0"/>
    <n v="72"/>
    <s v="BASE DE DATOS"/>
  </r>
  <r>
    <s v="19"/>
    <x v="6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6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6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6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6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6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6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6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6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5"/>
    <s v="YANACO"/>
    <s v="53006495"/>
    <s v="53006495"/>
    <s v="EL"/>
    <m/>
    <m/>
    <n v="0.67500000000000004"/>
    <n v="0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5"/>
    <s v="YANACO"/>
    <s v="53202108"/>
    <s v="53202108"/>
    <s v="EL"/>
    <m/>
    <m/>
    <n v="4.08"/>
    <n v="2.85"/>
    <m/>
    <m/>
    <n v="6.6000000000000003E-2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6.6000000000000003E-2"/>
    <n v="6.6000000000000005E-5"/>
    <m/>
    <n v="0.34"/>
    <n v="0.23750000000000002"/>
    <n v="0"/>
    <n v="0"/>
    <n v="48"/>
    <s v="BASE DE DATOS"/>
  </r>
  <r>
    <s v="19"/>
    <x v="5"/>
    <s v="YANACO"/>
    <s v="53201807"/>
    <s v="53201807"/>
    <s v="EL"/>
    <m/>
    <m/>
    <n v="10.95"/>
    <n v="7.4"/>
    <m/>
    <m/>
    <n v="0.107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07"/>
    <n v="1.07E-4"/>
    <m/>
    <n v="0.91249999999999998"/>
    <n v="0.6166666666666667"/>
    <n v="0"/>
    <n v="0"/>
    <n v="48"/>
    <s v="BASE DE DATOS"/>
  </r>
  <r>
    <s v="19"/>
    <x v="5"/>
    <s v="YANACO"/>
    <s v="33045194"/>
    <s v="33045194"/>
    <s v="EL"/>
    <m/>
    <m/>
    <n v="3.18"/>
    <n v="2.15"/>
    <m/>
    <m/>
    <n v="6.2E-2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6.2E-2"/>
    <n v="6.2000000000000003E-5"/>
    <m/>
    <n v="0.26500000000000001"/>
    <n v="0.17916666666666667"/>
    <n v="0"/>
    <n v="0"/>
    <n v="48"/>
    <s v="BASE DE DATOS"/>
  </r>
  <r>
    <s v="19"/>
    <x v="5"/>
    <s v="YANACO"/>
    <s v="33045094"/>
    <s v="33045094"/>
    <s v="EL"/>
    <m/>
    <m/>
    <n v="5.46"/>
    <n v="3.3"/>
    <m/>
    <m/>
    <n v="0.27900000000000003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7900000000000003"/>
    <n v="2.7900000000000001E-4"/>
    <m/>
    <n v="0.45500000000000002"/>
    <n v="0.27499999999999997"/>
    <n v="0"/>
    <n v="0"/>
    <n v="48"/>
    <s v="BASE DE DATOS"/>
  </r>
  <r>
    <s v="19"/>
    <x v="5"/>
    <s v="YANACO"/>
    <s v="53200404"/>
    <s v="53200404"/>
    <s v="EL"/>
    <m/>
    <m/>
    <n v="1.82"/>
    <n v="0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5"/>
    <s v="YANACO"/>
    <s v="53018302"/>
    <s v="53018302"/>
    <s v="EL"/>
    <m/>
    <m/>
    <n v="8.65"/>
    <n v="6"/>
    <m/>
    <m/>
    <n v="6.8000000000000005E-2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6.8000000000000005E-2"/>
    <n v="6.7999999999999999E-5"/>
    <m/>
    <n v="0.72083333333333333"/>
    <n v="0.5"/>
    <n v="0"/>
    <n v="0"/>
    <n v="48"/>
    <s v="BASE DE DATOS"/>
  </r>
  <r>
    <s v="19"/>
    <x v="5"/>
    <s v="YANACO"/>
    <s v="33045294"/>
    <s v="33045294"/>
    <s v="EL"/>
    <m/>
    <m/>
    <n v="5.4249999999999998"/>
    <n v="3.4"/>
    <m/>
    <m/>
    <n v="0.17899999999999999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7899999999999999"/>
    <n v="1.7899999999999999E-4"/>
    <m/>
    <n v="0.45208333333333334"/>
    <n v="0.28333333333333333"/>
    <n v="0"/>
    <n v="0"/>
    <n v="48"/>
    <s v="BASE DE DATOS"/>
  </r>
  <r>
    <s v="19"/>
    <x v="6"/>
    <s v="YANACO"/>
    <s v="53006495"/>
    <s v="53006495"/>
    <s v="EL"/>
    <m/>
    <m/>
    <n v="0.67500000000000004"/>
    <n v="0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6"/>
    <s v="YANACO"/>
    <s v="53202108"/>
    <s v="53202108"/>
    <s v="EL"/>
    <m/>
    <m/>
    <n v="4.08"/>
    <n v="2.85"/>
    <m/>
    <m/>
    <n v="0.57199999999999995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57199999999999995"/>
    <n v="5.7199999999999992E-4"/>
    <m/>
    <n v="0.34"/>
    <n v="0.23750000000000002"/>
    <n v="0"/>
    <n v="0"/>
    <n v="48"/>
    <s v="BASE DE DATOS"/>
  </r>
  <r>
    <s v="19"/>
    <x v="6"/>
    <s v="YANACO"/>
    <s v="53201807"/>
    <s v="53201807"/>
    <s v="EL"/>
    <m/>
    <m/>
    <n v="10.95"/>
    <n v="7.4"/>
    <m/>
    <m/>
    <n v="0.16500000000000001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6500000000000001"/>
    <n v="1.65E-4"/>
    <m/>
    <n v="0.91249999999999998"/>
    <n v="0.6166666666666667"/>
    <n v="0"/>
    <n v="0"/>
    <n v="48"/>
    <s v="BASE DE DATOS"/>
  </r>
  <r>
    <s v="19"/>
    <x v="6"/>
    <s v="YANACO"/>
    <s v="33045194"/>
    <s v="33045194"/>
    <s v="EL"/>
    <m/>
    <m/>
    <n v="3.18"/>
    <n v="2.15"/>
    <m/>
    <m/>
    <n v="5.6000000000000001E-2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6000000000000001E-2"/>
    <n v="5.5999999999999999E-5"/>
    <m/>
    <n v="0.26500000000000001"/>
    <n v="0.17916666666666667"/>
    <n v="0"/>
    <n v="0"/>
    <n v="48"/>
    <s v="BASE DE DATOS"/>
  </r>
  <r>
    <s v="19"/>
    <x v="6"/>
    <s v="YANACO"/>
    <s v="33045094"/>
    <s v="33045094"/>
    <s v="EL"/>
    <m/>
    <m/>
    <n v="5.46"/>
    <n v="3.3"/>
    <m/>
    <m/>
    <n v="0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500000000000002"/>
    <n v="0.27499999999999997"/>
    <n v="0"/>
    <n v="0"/>
    <n v="48"/>
    <s v="BASE DE DATOS"/>
  </r>
  <r>
    <s v="19"/>
    <x v="6"/>
    <s v="YANACO"/>
    <s v="53200404"/>
    <s v="53200404"/>
    <s v="EL"/>
    <m/>
    <m/>
    <n v="1.82"/>
    <n v="0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6"/>
    <s v="YANACO"/>
    <s v="53018302"/>
    <s v="53018302"/>
    <s v="EL"/>
    <m/>
    <m/>
    <n v="8.65"/>
    <n v="6"/>
    <m/>
    <m/>
    <n v="5.6000000000000001E-2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5.6000000000000001E-2"/>
    <n v="5.5999999999999999E-5"/>
    <m/>
    <n v="0.72083333333333333"/>
    <n v="0.5"/>
    <n v="0"/>
    <n v="0"/>
    <n v="48"/>
    <s v="BASE DE DATOS"/>
  </r>
  <r>
    <s v="19"/>
    <x v="6"/>
    <s v="YANACO"/>
    <s v="33045294"/>
    <s v="33045294"/>
    <s v="EL"/>
    <m/>
    <m/>
    <n v="5.4249999999999998"/>
    <n v="3.4"/>
    <m/>
    <m/>
    <n v="0.129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29"/>
    <n v="1.2899999999999999E-4"/>
    <m/>
    <n v="0.45208333333333334"/>
    <n v="0.28333333333333333"/>
    <n v="0"/>
    <n v="0"/>
    <n v="48"/>
    <s v="BASE DE DATOS"/>
  </r>
  <r>
    <s v="19"/>
    <x v="6"/>
    <s v="ILLAPU"/>
    <s v="33273911"/>
    <s v="33273911"/>
    <s v="TG"/>
    <m/>
    <m/>
    <n v="13.6"/>
    <n v="13.6"/>
    <m/>
    <m/>
    <n v="8881.2800000000007"/>
    <m/>
    <m/>
    <m/>
    <n v="0"/>
    <n v="13.5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881.2800000000007"/>
    <n v="8.8812800000000003"/>
    <m/>
    <n v="1.1333333333333333"/>
    <n v="1.1333333333333333"/>
    <n v="14.2"/>
    <n v="0"/>
    <n v="39"/>
    <s v="BASE DE DATOS"/>
  </r>
  <r>
    <s v="19"/>
    <x v="6"/>
    <s v="RELAPA"/>
    <s v="33111900"/>
    <s v="33111900"/>
    <s v="TG"/>
    <m/>
    <m/>
    <n v="11.25"/>
    <n v="11.25"/>
    <m/>
    <m/>
    <n v="6685.19"/>
    <m/>
    <m/>
    <m/>
    <n v="0"/>
    <n v="9.82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685.19"/>
    <n v="6.6851899999999995"/>
    <m/>
    <n v="0.9375"/>
    <n v="0.9375"/>
    <n v="9.82"/>
    <n v="0"/>
    <n v="65"/>
    <s v="BASE DE DATOS"/>
  </r>
  <r>
    <s v="19"/>
    <x v="5"/>
    <s v="RELAPA"/>
    <s v="33111900"/>
    <s v="33111900"/>
    <s v="TG"/>
    <m/>
    <m/>
    <n v="11.25"/>
    <n v="11.25"/>
    <m/>
    <m/>
    <n v="6175.52"/>
    <m/>
    <m/>
    <m/>
    <n v="0"/>
    <n v="9.66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175.52"/>
    <n v="6.1755200000000006"/>
    <m/>
    <n v="0.9375"/>
    <n v="0.9375"/>
    <n v="9.82"/>
    <n v="0"/>
    <n v="65"/>
    <s v="BASE DE DATOS"/>
  </r>
  <r>
    <s v="19"/>
    <x v="5"/>
    <s v="TPL"/>
    <s v="33039294"/>
    <s v="33039294"/>
    <s v="TV"/>
    <m/>
    <m/>
    <n v="15"/>
    <n v="12"/>
    <m/>
    <m/>
    <n v="1583.3440000000001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1583.3440000000001"/>
    <n v="1.5833440000000001"/>
    <m/>
    <n v="1.25"/>
    <n v="1"/>
    <n v="11"/>
    <n v="0"/>
    <n v="71"/>
    <s v="BASE DE DATOS"/>
  </r>
  <r>
    <s v="19"/>
    <x v="2"/>
    <s v="TPL"/>
    <s v="33039294"/>
    <s v="33039294"/>
    <s v="TV"/>
    <m/>
    <m/>
    <n v="15"/>
    <n v="12"/>
    <m/>
    <m/>
    <n v="3527.373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3527.373"/>
    <n v="3.5273729999999999"/>
    <m/>
    <n v="1.25"/>
    <n v="1"/>
    <n v="11"/>
    <n v="0"/>
    <n v="71"/>
    <s v="BASE DE DATOS"/>
  </r>
  <r>
    <s v="19"/>
    <x v="3"/>
    <s v="TPL"/>
    <s v="33039294"/>
    <s v="33039294"/>
    <s v="TV"/>
    <m/>
    <m/>
    <n v="15"/>
    <n v="12"/>
    <m/>
    <m/>
    <n v="4500.0730000000003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4500.0730000000003"/>
    <n v="4.5000730000000004"/>
    <m/>
    <n v="1.25"/>
    <n v="1"/>
    <n v="11"/>
    <n v="0"/>
    <n v="71"/>
    <s v="BASE DE DATOS"/>
  </r>
  <r>
    <s v="19"/>
    <x v="4"/>
    <s v="TPL"/>
    <s v="33039294"/>
    <s v="33039294"/>
    <s v="TV"/>
    <m/>
    <m/>
    <n v="15"/>
    <n v="12"/>
    <m/>
    <m/>
    <n v="3931.6170000000002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3931.6170000000002"/>
    <n v="3.9316170000000001"/>
    <m/>
    <n v="1.25"/>
    <n v="1"/>
    <n v="11"/>
    <n v="0"/>
    <n v="71"/>
    <s v="BASE DE DATOS"/>
  </r>
  <r>
    <s v="19"/>
    <x v="4"/>
    <s v="RELAPA"/>
    <s v="33111900"/>
    <s v="33111900"/>
    <s v="TG"/>
    <m/>
    <m/>
    <n v="11.25"/>
    <n v="11.25"/>
    <m/>
    <m/>
    <n v="6528.98"/>
    <m/>
    <m/>
    <m/>
    <n v="0"/>
    <n v="9.7189999999999994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528.98"/>
    <n v="6.5289799999999998"/>
    <m/>
    <n v="0.9375"/>
    <n v="0.9375"/>
    <n v="9.82"/>
    <n v="0"/>
    <n v="65"/>
    <s v="BASE DE DATOS"/>
  </r>
  <r>
    <s v="19"/>
    <x v="3"/>
    <s v="RELAPA"/>
    <s v="33111900"/>
    <s v="33111900"/>
    <s v="TG"/>
    <m/>
    <m/>
    <n v="11.25"/>
    <n v="11.25"/>
    <m/>
    <m/>
    <n v="5852.018"/>
    <m/>
    <m/>
    <m/>
    <n v="0"/>
    <n v="9.33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5852.018"/>
    <n v="5.8520180000000002"/>
    <m/>
    <n v="0.9375"/>
    <n v="0.9375"/>
    <n v="9.82"/>
    <n v="0"/>
    <n v="65"/>
    <s v="BASE DE DATOS"/>
  </r>
  <r>
    <s v="19"/>
    <x v="6"/>
    <s v="PLUSPI"/>
    <s v="33138205"/>
    <s v="33138205"/>
    <s v="TG"/>
    <m/>
    <m/>
    <n v="28"/>
    <n v="24.5"/>
    <m/>
    <m/>
    <n v="6416.66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416.66"/>
    <n v="6.4166600000000003"/>
    <m/>
    <n v="2.3333333333333335"/>
    <n v="2.0416666666666665"/>
    <n v="14.24"/>
    <n v="0"/>
    <n v="62"/>
    <s v="BASE DE DATOS"/>
  </r>
  <r>
    <s v="19"/>
    <x v="6"/>
    <s v="PLUSPE"/>
    <s v="53007495"/>
    <s v="53007495"/>
    <s v="EL"/>
    <m/>
    <m/>
    <n v="9.9"/>
    <n v="7.3"/>
    <m/>
    <m/>
    <n v="2159.165"/>
    <m/>
    <m/>
    <m/>
    <n v="605"/>
    <n v="3.27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159.165"/>
    <n v="2.1591649999999998"/>
    <m/>
    <n v="0.82500000000000007"/>
    <n v="0.60833333333333328"/>
    <n v="3.66"/>
    <n v="0"/>
    <n v="61"/>
    <s v="BASE DE DATOS"/>
  </r>
  <r>
    <s v="19"/>
    <x v="6"/>
    <s v="PLUSPE"/>
    <s v="53007295"/>
    <s v="53007295"/>
    <s v="EL"/>
    <m/>
    <m/>
    <n v="0.6"/>
    <n v="0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6"/>
    <s v="PLUSPE"/>
    <s v="53008695"/>
    <s v="53008695"/>
    <s v="EL"/>
    <m/>
    <m/>
    <n v="6.2469999999999999"/>
    <n v="5.2619999999999996"/>
    <m/>
    <m/>
    <n v="1005.077"/>
    <m/>
    <m/>
    <m/>
    <n v="352"/>
    <n v="1.5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1005.077"/>
    <n v="1.005077"/>
    <m/>
    <n v="0.52058333333333329"/>
    <n v="0.43849999999999995"/>
    <n v="1.73"/>
    <n v="0"/>
    <n v="61"/>
    <s v="BASE DE DATOS"/>
  </r>
  <r>
    <s v="19"/>
    <x v="6"/>
    <s v="PLUSPE"/>
    <s v="53007195"/>
    <s v="53007195"/>
    <s v="EL"/>
    <m/>
    <m/>
    <n v="0.2"/>
    <n v="0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6"/>
    <s v="PLUSPE"/>
    <s v="53008795"/>
    <s v="53008795"/>
    <s v="EL"/>
    <m/>
    <m/>
    <n v="4.45"/>
    <n v="3.11"/>
    <m/>
    <m/>
    <n v="581.43399999999997"/>
    <m/>
    <m/>
    <m/>
    <n v="193"/>
    <n v="1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581.43399999999997"/>
    <n v="0.58143400000000001"/>
    <m/>
    <n v="0.37083333333333335"/>
    <n v="0.25916666666666666"/>
    <n v="1.53"/>
    <n v="0"/>
    <n v="61"/>
    <s v="BASE DE DATOS"/>
  </r>
  <r>
    <s v="19"/>
    <x v="6"/>
    <s v="PLUSPE"/>
    <s v="53013499"/>
    <s v="53013499"/>
    <s v="EL"/>
    <m/>
    <m/>
    <n v="0.5"/>
    <n v="0.42"/>
    <m/>
    <m/>
    <n v="48.478000000000002"/>
    <m/>
    <m/>
    <m/>
    <n v="27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8.478000000000002"/>
    <n v="4.8478E-2"/>
    <m/>
    <n v="4.1666666666666664E-2"/>
    <n v="3.4999999999999996E-2"/>
    <n v="0.4"/>
    <n v="0"/>
    <n v="61"/>
    <s v="BASE DE DATOS"/>
  </r>
  <r>
    <s v="19"/>
    <x v="6"/>
    <s v="PLUSPE"/>
    <s v="53007395"/>
    <s v="53007395"/>
    <s v="EL"/>
    <m/>
    <m/>
    <n v="27.05"/>
    <n v="24.03"/>
    <m/>
    <m/>
    <n v="4653.7539999999999"/>
    <m/>
    <m/>
    <m/>
    <n v="1556"/>
    <n v="12.24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4653.7539999999999"/>
    <n v="4.6537540000000002"/>
    <m/>
    <n v="2.2541666666666669"/>
    <n v="2.0024999999999999"/>
    <n v="18.39"/>
    <n v="0"/>
    <n v="61"/>
    <s v="BASE DE DATOS"/>
  </r>
  <r>
    <s v="19"/>
    <x v="6"/>
    <s v="PLUSPE"/>
    <s v="53007595"/>
    <s v="53007595"/>
    <s v="EL"/>
    <m/>
    <m/>
    <n v="17.7"/>
    <n v="16.59"/>
    <m/>
    <m/>
    <n v="9855.9"/>
    <m/>
    <m/>
    <m/>
    <n v="1485"/>
    <n v="16.61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9855.9"/>
    <n v="9.8559000000000001"/>
    <m/>
    <n v="1.4749999999999999"/>
    <n v="1.3825000000000001"/>
    <n v="16.61"/>
    <n v="0"/>
    <n v="61"/>
    <s v="BASE DE DATOS"/>
  </r>
  <r>
    <s v="19"/>
    <x v="6"/>
    <s v="PLUSPE"/>
    <s v="53016301"/>
    <s v="53016301"/>
    <s v="EL"/>
    <m/>
    <m/>
    <n v="3.7999999999999999E-2"/>
    <n v="0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6"/>
    <s v="PLUSMA"/>
    <s v="33137405"/>
    <s v="33137405"/>
    <s v="TG"/>
    <m/>
    <m/>
    <n v="32"/>
    <n v="28.8"/>
    <m/>
    <m/>
    <n v="8934.7999999999993"/>
    <m/>
    <m/>
    <m/>
    <n v="0"/>
    <n v="12.855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8934.7999999999993"/>
    <n v="8.9347999999999992"/>
    <m/>
    <n v="2.6666666666666665"/>
    <n v="2.4"/>
    <n v="13.664"/>
    <n v="0"/>
    <n v="62"/>
    <s v="BASE DE DATOS"/>
  </r>
  <r>
    <s v="19"/>
    <x v="5"/>
    <s v="ALICOR"/>
    <s v="33022093"/>
    <s v="33022093"/>
    <s v="EL"/>
    <m/>
    <m/>
    <n v="2.65"/>
    <n v="2.65"/>
    <m/>
    <m/>
    <n v="69.86"/>
    <m/>
    <m/>
    <m/>
    <n v="4.4000000000000004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69.86"/>
    <n v="6.9860000000000005E-2"/>
    <m/>
    <n v="0.22083333333333333"/>
    <n v="0.22083333333333333"/>
    <n v="2.65"/>
    <n v="0"/>
    <n v="3"/>
    <s v="BASE DE DATOS"/>
  </r>
  <r>
    <s v="19"/>
    <x v="5"/>
    <s v="ALICOR"/>
    <s v="33022993"/>
    <s v="33022993"/>
    <s v="EL"/>
    <m/>
    <m/>
    <n v="3.97"/>
    <n v="3.97"/>
    <m/>
    <m/>
    <n v="42.6"/>
    <m/>
    <m/>
    <m/>
    <n v="2.7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42.6"/>
    <n v="4.2599999999999999E-2"/>
    <m/>
    <n v="0.33083333333333337"/>
    <n v="0.33083333333333337"/>
    <n v="3.97"/>
    <n v="0"/>
    <n v="3"/>
    <s v="BASE DE DATOS"/>
  </r>
  <r>
    <s v="19"/>
    <x v="5"/>
    <s v="ALICOR"/>
    <s v="33022293"/>
    <s v="33022293"/>
    <s v="EL"/>
    <m/>
    <m/>
    <n v="1.06"/>
    <n v="0"/>
    <m/>
    <m/>
    <n v="0"/>
    <m/>
    <m/>
    <m/>
    <n v="0"/>
    <n v="0"/>
    <x v="1"/>
    <s v="ALICOR33022293EL"/>
    <s v="Alicorp"/>
    <s v="ALICORP"/>
    <x v="127"/>
    <s v="C.T. Arequipa"/>
    <x v="396"/>
    <s v="EL"/>
    <x v="0"/>
    <n v="0"/>
    <x v="0"/>
    <s v="Instalado"/>
    <s v="Inoperativo"/>
    <s v="Autoproductor"/>
    <x v="2"/>
    <x v="0"/>
    <s v="NO COES"/>
    <x v="0"/>
    <s v="Privado"/>
    <s v="AREQUIPA"/>
    <s v="AREQUIPA"/>
    <s v="AREQUIPA"/>
    <s v="AREQUIPA"/>
    <n v="0"/>
    <s v="Diésel"/>
    <n v="0"/>
    <n v="0"/>
    <n v="0"/>
    <x v="1"/>
    <m/>
    <n v="0"/>
    <n v="0"/>
    <m/>
    <n v="0.17666666666666667"/>
    <n v="0.12766666666666668"/>
    <n v="0"/>
    <n v="0"/>
    <n v="3"/>
    <s v="BASE DE DATOS"/>
  </r>
  <r>
    <s v="19"/>
    <x v="5"/>
    <s v="ALICOR"/>
    <s v="53009497"/>
    <s v="53009497"/>
    <s v="EL"/>
    <m/>
    <m/>
    <n v="3"/>
    <n v="0"/>
    <m/>
    <m/>
    <n v="0"/>
    <m/>
    <m/>
    <m/>
    <n v="0"/>
    <n v="0"/>
    <x v="1"/>
    <s v="ALICOR53009497EL"/>
    <s v="Alicorp"/>
    <s v="ALICORP"/>
    <x v="127"/>
    <s v="C.T. Molino Callao"/>
    <x v="399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5"/>
    <n v="0.35000000000000003"/>
    <n v="0"/>
    <n v="0"/>
    <n v="3"/>
    <s v="BASE DE DATOS"/>
  </r>
  <r>
    <s v="19"/>
    <x v="5"/>
    <s v="ALICOR"/>
    <s v="33029394"/>
    <s v="33029394"/>
    <s v="EL"/>
    <m/>
    <m/>
    <n v="1.89"/>
    <n v="0"/>
    <m/>
    <m/>
    <n v="0"/>
    <m/>
    <m/>
    <m/>
    <n v="0"/>
    <n v="0"/>
    <x v="1"/>
    <s v="ALICOR33029394EL"/>
    <s v="Alicorp"/>
    <s v="ALICORP"/>
    <x v="127"/>
    <s v="C.T. Molino Sta.Rosa"/>
    <x v="398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315"/>
    <n v="0.25"/>
    <n v="0"/>
    <n v="0"/>
    <n v="3"/>
    <s v="BASE DE DATOS"/>
  </r>
  <r>
    <s v="19"/>
    <x v="5"/>
    <s v="ALICOR"/>
    <s v="53009595"/>
    <s v="53009595"/>
    <s v="EL"/>
    <m/>
    <m/>
    <n v="0.8"/>
    <n v="0"/>
    <m/>
    <m/>
    <n v="0"/>
    <m/>
    <m/>
    <m/>
    <n v="0"/>
    <n v="0"/>
    <x v="1"/>
    <s v="ALICOR53009595EL"/>
    <s v="Alicorp"/>
    <s v="ALICORP"/>
    <x v="127"/>
    <s v="C.T. Nicovita Trujillo"/>
    <x v="400"/>
    <s v="EL"/>
    <x v="0"/>
    <n v="0"/>
    <x v="0"/>
    <s v="Instalado"/>
    <s v="Inoperativo"/>
    <s v="Autoproductor"/>
    <x v="2"/>
    <x v="0"/>
    <s v="NO COES"/>
    <x v="0"/>
    <s v="Privado"/>
    <s v="LA LIBERTAD"/>
    <s v="LA LIBERTAD"/>
    <s v="TRUJILLO"/>
    <s v="TRUJILLO"/>
    <n v="0"/>
    <s v="Diésel"/>
    <n v="0"/>
    <n v="0"/>
    <n v="0"/>
    <x v="1"/>
    <m/>
    <n v="0"/>
    <n v="0"/>
    <m/>
    <n v="0.13333333333333333"/>
    <n v="4.1666666666666664E-2"/>
    <n v="0"/>
    <n v="0"/>
    <n v="3"/>
    <s v="BASE DE DATOS"/>
  </r>
  <r>
    <s v="19"/>
    <x v="7"/>
    <s v="ANTAPA"/>
    <s v="33004293"/>
    <s v="33004293"/>
    <s v="EL"/>
    <m/>
    <m/>
    <n v="17.96"/>
    <n v="16"/>
    <m/>
    <m/>
    <n v="2.3690000000000002"/>
    <m/>
    <m/>
    <m/>
    <n v="2.41"/>
    <n v="2.5579999999999998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2.3690000000000002"/>
    <n v="2.369E-3"/>
    <m/>
    <n v="1.4966666666666668"/>
    <n v="1.3333333333333333"/>
    <n v="4.6420000000000003"/>
    <n v="0"/>
    <n v="23"/>
    <s v="BASE DE DATOS"/>
  </r>
  <r>
    <s v="19"/>
    <x v="7"/>
    <s v="APUMAY"/>
    <s v="71402522"/>
    <s v="71402522"/>
    <s v="EL"/>
    <m/>
    <m/>
    <n v="4"/>
    <n v="3.2"/>
    <m/>
    <m/>
    <n v="8.407"/>
    <m/>
    <m/>
    <m/>
    <n v="0"/>
    <n v="1.2150000000000001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8.407"/>
    <n v="8.4069999999999995E-3"/>
    <m/>
    <n v="0.33333333333333331"/>
    <n v="0.26666666666666666"/>
    <n v="1.4"/>
    <n v="0"/>
    <n v="6"/>
    <s v="BASE DE DATOS"/>
  </r>
  <r>
    <s v="19"/>
    <x v="7"/>
    <s v="ARUNTA"/>
    <s v="71403991"/>
    <s v="71403991"/>
    <s v="EL"/>
    <m/>
    <m/>
    <n v="6"/>
    <n v="3.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7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7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7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7"/>
    <s v="BATEAS"/>
    <s v="53022112"/>
    <s v="53022112"/>
    <s v="EL"/>
    <m/>
    <m/>
    <n v="3.3"/>
    <n v="1.76"/>
    <m/>
    <m/>
    <n v="54.566000000000003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54.566000000000003"/>
    <n v="5.4566000000000003E-2"/>
    <m/>
    <n v="0.27499999999999997"/>
    <n v="0.14666666666666667"/>
    <n v="0.8"/>
    <n v="0"/>
    <n v="46"/>
    <s v="BASE DE DATOS"/>
  </r>
  <r>
    <s v="19"/>
    <x v="7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7"/>
    <s v="CARAVE"/>
    <s v="53203912"/>
    <s v="53203912"/>
    <s v="EL"/>
    <m/>
    <m/>
    <n v="1.089"/>
    <n v="0.871"/>
    <m/>
    <m/>
    <n v="377.87099999999998"/>
    <m/>
    <m/>
    <m/>
    <n v="154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77.87099999999998"/>
    <n v="0.37787099999999996"/>
    <m/>
    <n v="9.0749999999999997E-2"/>
    <n v="7.2583333333333333E-2"/>
    <n v="0.17499999999999999"/>
    <n v="0"/>
    <n v="25"/>
    <s v="BASE DE DATOS"/>
  </r>
  <r>
    <s v="19"/>
    <x v="7"/>
    <s v="CARAVE"/>
    <s v="53203812"/>
    <s v="53203812"/>
    <s v="EL"/>
    <m/>
    <m/>
    <n v="2.3450000000000002"/>
    <n v="1.8759999999999999"/>
    <m/>
    <m/>
    <n v="549.41700000000003"/>
    <m/>
    <m/>
    <m/>
    <n v="40060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49.41700000000003"/>
    <n v="0.54941700000000004"/>
    <m/>
    <n v="0.19541666666666668"/>
    <n v="0.15633333333333332"/>
    <n v="0.57999999999999996"/>
    <n v="0"/>
    <n v="25"/>
    <s v="BASE DE DATOS"/>
  </r>
  <r>
    <s v="19"/>
    <x v="7"/>
    <s v="EACGSA"/>
    <s v="53011498"/>
    <s v="53011498"/>
    <s v="TV"/>
    <m/>
    <m/>
    <n v="37"/>
    <n v="32"/>
    <m/>
    <m/>
    <n v="14015.4"/>
    <m/>
    <m/>
    <m/>
    <n v="65"/>
    <n v="23.5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4015.4"/>
    <n v="14.0154"/>
    <m/>
    <n v="3.0833333333333335"/>
    <n v="2.6666666666666665"/>
    <n v="24"/>
    <n v="0"/>
    <n v="10"/>
    <s v="BASE DE DATOS"/>
  </r>
  <r>
    <s v="19"/>
    <x v="7"/>
    <s v="COHORI"/>
    <s v="33024093"/>
    <s v="33024093"/>
    <s v="EL"/>
    <m/>
    <m/>
    <n v="5.9870000000000001"/>
    <n v="5.15"/>
    <m/>
    <m/>
    <n v="66.34"/>
    <m/>
    <m/>
    <m/>
    <n v="0"/>
    <n v="0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66.34"/>
    <n v="6.634000000000001E-2"/>
    <m/>
    <n v="0.85528571428571432"/>
    <n v="0.73571428571428577"/>
    <n v="147.19999999999999"/>
    <n v="0"/>
    <n v="32"/>
    <s v="BASE DE DATOS"/>
  </r>
  <r>
    <s v="19"/>
    <x v="7"/>
    <s v="IEQSA"/>
    <s v="33055795"/>
    <s v="33055795"/>
    <s v="EL"/>
    <m/>
    <m/>
    <n v="2.62"/>
    <n v="1.04"/>
    <m/>
    <m/>
    <n v="1.232"/>
    <m/>
    <m/>
    <m/>
    <n v="0"/>
    <n v="1.23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.232"/>
    <n v="1.232E-3"/>
    <m/>
    <n v="0.21833333333333335"/>
    <n v="0.14008333333333334"/>
    <n v="1.45"/>
    <n v="0"/>
    <n v="41"/>
    <s v="BASE DE DATOS"/>
  </r>
  <r>
    <s v="19"/>
    <x v="7"/>
    <s v="ILLAPU"/>
    <s v="33273911"/>
    <s v="33273911"/>
    <s v="TG"/>
    <m/>
    <m/>
    <n v="13.6"/>
    <n v="13.6"/>
    <m/>
    <m/>
    <n v="8912.23"/>
    <m/>
    <m/>
    <m/>
    <n v="0"/>
    <n v="13.56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912.23"/>
    <n v="8.9122299999999992"/>
    <m/>
    <n v="1.1333333333333333"/>
    <n v="1.1333333333333333"/>
    <n v="14.2"/>
    <n v="0"/>
    <n v="39"/>
    <s v="BASE DE DATOS"/>
  </r>
  <r>
    <s v="19"/>
    <x v="6"/>
    <s v="MKOLPA"/>
    <s v="53025918"/>
    <s v="53025918"/>
    <s v="EL"/>
    <m/>
    <m/>
    <n v="0.499"/>
    <n v="0.32"/>
    <m/>
    <m/>
    <n v="36.42"/>
    <m/>
    <m/>
    <m/>
    <n v="1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6.42"/>
    <n v="3.6420000000000001E-2"/>
    <m/>
    <n v="4.1583333333333333E-2"/>
    <n v="2.6666666666666668E-2"/>
    <n v="0.3"/>
    <n v="0"/>
    <n v="27"/>
    <s v="BASE DE DATOS"/>
  </r>
  <r>
    <s v="19"/>
    <x v="7"/>
    <s v="MKOLPA"/>
    <s v="53025918"/>
    <s v="53025918"/>
    <s v="EL"/>
    <m/>
    <m/>
    <n v="0.499"/>
    <n v="0.32"/>
    <m/>
    <m/>
    <n v="36.5"/>
    <m/>
    <m/>
    <m/>
    <n v="1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6.5"/>
    <n v="3.6499999999999998E-2"/>
    <m/>
    <n v="4.1583333333333333E-2"/>
    <n v="2.6666666666666668E-2"/>
    <n v="0.3"/>
    <n v="0"/>
    <n v="27"/>
    <s v="BASE DE DATOS"/>
  </r>
  <r>
    <s v="19"/>
    <x v="7"/>
    <s v="RETAMA"/>
    <s v="33025293"/>
    <s v="33025293"/>
    <s v="EL"/>
    <m/>
    <m/>
    <n v="13.734999999999999"/>
    <n v="9.9849999999999994"/>
    <m/>
    <m/>
    <n v="3.169"/>
    <m/>
    <m/>
    <m/>
    <n v="0"/>
    <n v="0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3.169"/>
    <n v="3.1689999999999999E-3"/>
    <m/>
    <n v="1.1445833333333333"/>
    <n v="0.83208333333333329"/>
    <n v="2.4750000000000001"/>
    <n v="0"/>
    <n v="45"/>
    <s v="BASE DE DATOS"/>
  </r>
  <r>
    <s v="19"/>
    <x v="7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7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7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7"/>
    <s v="MINSUR"/>
    <s v="0000001E"/>
    <s v="0000001E"/>
    <s v="EL"/>
    <m/>
    <m/>
    <n v="6.165"/>
    <n v="4"/>
    <m/>
    <m/>
    <n v="994.89499999999998"/>
    <m/>
    <m/>
    <m/>
    <n v="85"/>
    <n v="3.3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994.89499999999998"/>
    <n v="0.99489499999999997"/>
    <m/>
    <n v="0.51375000000000004"/>
    <n v="0.33333333333333331"/>
    <n v="3.3"/>
    <n v="0"/>
    <n v="50"/>
    <s v="BASE DE DATOS"/>
  </r>
  <r>
    <s v="19"/>
    <x v="7"/>
    <s v="MINSUR"/>
    <s v="53202609"/>
    <s v="53202609"/>
    <s v="EL"/>
    <m/>
    <m/>
    <n v="3.99"/>
    <n v="3.15"/>
    <m/>
    <m/>
    <n v="1.98"/>
    <m/>
    <m/>
    <m/>
    <n v="0"/>
    <n v="2.82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1.98"/>
    <n v="1.98E-3"/>
    <m/>
    <n v="0.33250000000000002"/>
    <n v="0.26250000000000001"/>
    <n v="3.1"/>
    <n v="0"/>
    <n v="50"/>
    <s v="BASE DE DATOS"/>
  </r>
  <r>
    <s v="19"/>
    <x v="7"/>
    <s v="MINSUR"/>
    <s v="33016193"/>
    <s v="33016193"/>
    <s v="EL"/>
    <m/>
    <m/>
    <n v="8.5"/>
    <n v="6.03"/>
    <m/>
    <m/>
    <n v="52.63"/>
    <m/>
    <m/>
    <m/>
    <n v="104.16"/>
    <n v="3.98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52.63"/>
    <n v="5.2630000000000003E-2"/>
    <m/>
    <n v="0.70833333333333337"/>
    <n v="0.50250000000000006"/>
    <n v="4.01"/>
    <n v="0"/>
    <n v="50"/>
    <s v="BASE DE DATOS"/>
  </r>
  <r>
    <s v="19"/>
    <x v="7"/>
    <s v="MINSUR"/>
    <s v="53024315"/>
    <s v="53024315"/>
    <s v="EL"/>
    <m/>
    <m/>
    <n v="3.65"/>
    <n v="2.5"/>
    <m/>
    <m/>
    <n v="0"/>
    <m/>
    <m/>
    <m/>
    <n v="0"/>
    <n v="0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0"/>
    <n v="0"/>
    <m/>
    <n v="0.30416666666666664"/>
    <n v="0.20833333333333334"/>
    <n v="1.8"/>
    <n v="0"/>
    <n v="50"/>
    <s v="BASE DE DATOS"/>
  </r>
  <r>
    <s v="19"/>
    <x v="7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7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7"/>
    <s v="STRATU"/>
    <s v="33179009"/>
    <s v="33179009"/>
    <s v="EL"/>
    <m/>
    <m/>
    <n v="42"/>
    <n v="42"/>
    <m/>
    <m/>
    <n v="13532.67"/>
    <m/>
    <m/>
    <m/>
    <n v="2035"/>
    <n v="18.3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3532.67"/>
    <n v="13.53267"/>
    <m/>
    <n v="3.5"/>
    <n v="3.5"/>
    <n v="28.62"/>
    <n v="0"/>
    <n v="55"/>
    <s v="BASE DE DATOS"/>
  </r>
  <r>
    <s v="19"/>
    <x v="7"/>
    <s v="STRATU"/>
    <s v="33039894"/>
    <s v="33039894"/>
    <s v="EL"/>
    <m/>
    <m/>
    <n v="72.98"/>
    <n v="53.92"/>
    <m/>
    <m/>
    <n v="9263.48"/>
    <m/>
    <m/>
    <m/>
    <n v="4534.6400000000003"/>
    <n v="13.06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9263.48"/>
    <n v="9.2634799999999995"/>
    <m/>
    <n v="6.081666666666667"/>
    <n v="4.1091666666666669"/>
    <n v="19.78"/>
    <n v="0"/>
    <n v="55"/>
    <s v="BASE DE DATOS"/>
  </r>
  <r>
    <s v="19"/>
    <x v="7"/>
    <s v="STRATU"/>
    <s v="33148006"/>
    <s v="33148006"/>
    <s v="EL"/>
    <m/>
    <m/>
    <n v="20.8"/>
    <n v="16"/>
    <m/>
    <m/>
    <n v="393.07"/>
    <m/>
    <m/>
    <m/>
    <n v="150"/>
    <n v="3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393.07"/>
    <n v="0.39306999999999997"/>
    <m/>
    <n v="1.7333333333333334"/>
    <n v="1.3333333333333333"/>
    <n v="6"/>
    <n v="0"/>
    <n v="55"/>
    <s v="BASE DE DATOS"/>
  </r>
  <r>
    <s v="19"/>
    <x v="7"/>
    <s v="PERLNG"/>
    <s v="33176909"/>
    <s v="33176909"/>
    <s v="TG"/>
    <m/>
    <m/>
    <n v="77.400000000000006"/>
    <n v="71.69"/>
    <m/>
    <m/>
    <n v="15801.16"/>
    <m/>
    <m/>
    <m/>
    <n v="51"/>
    <n v="34.24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5801.16"/>
    <n v="15.801159999999999"/>
    <m/>
    <n v="6.45"/>
    <n v="5.9741666666666662"/>
    <n v="44.94"/>
    <n v="0"/>
    <n v="56"/>
    <s v="BASE DE DATOS"/>
  </r>
  <r>
    <s v="19"/>
    <x v="7"/>
    <s v="PODERO"/>
    <s v="33072296"/>
    <s v="33072296"/>
    <s v="EL"/>
    <m/>
    <m/>
    <n v="6.915"/>
    <n v="5.69"/>
    <m/>
    <m/>
    <n v="726.61"/>
    <m/>
    <m/>
    <m/>
    <n v="385"/>
    <n v="5.29"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726.61"/>
    <n v="0.72660999999999998"/>
    <m/>
    <n v="0.57625000000000004"/>
    <n v="0.47416666666666668"/>
    <n v="5.29"/>
    <n v="0"/>
    <n v="18"/>
    <s v="BASE DE DATOS"/>
  </r>
  <r>
    <s v="19"/>
    <x v="7"/>
    <s v="PODERO"/>
    <s v="33081997"/>
    <s v="33081997"/>
    <s v="EL"/>
    <m/>
    <m/>
    <n v="1.45"/>
    <n v="1.2"/>
    <m/>
    <m/>
    <n v="441.27"/>
    <m/>
    <m/>
    <m/>
    <n v="25"/>
    <n v="1.17"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441.27"/>
    <n v="0.44127"/>
    <m/>
    <n v="0.12083333333333333"/>
    <n v="9.9999999999999992E-2"/>
    <n v="1.17"/>
    <n v="0"/>
    <n v="18"/>
    <s v="BASE DE DATOS"/>
  </r>
  <r>
    <s v="19"/>
    <x v="7"/>
    <s v="QUELLA"/>
    <s v="20181545"/>
    <s v="20181545"/>
    <s v="EL"/>
    <m/>
    <m/>
    <n v="2.64"/>
    <n v="1.8939999999999999"/>
    <m/>
    <m/>
    <n v="265.02"/>
    <m/>
    <m/>
    <m/>
    <n v="112"/>
    <n v="0.72599999999999998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65.02"/>
    <n v="0.26501999999999998"/>
    <m/>
    <n v="0.22"/>
    <n v="0.15783333333333333"/>
    <n v="1.8939999999999999"/>
    <n v="0"/>
    <n v="5"/>
    <s v="BASE DE DATOS"/>
  </r>
  <r>
    <s v="19"/>
    <x v="7"/>
    <s v="SDF"/>
    <s v="33075397"/>
    <s v="33075397"/>
    <s v="EL"/>
    <m/>
    <m/>
    <n v="3"/>
    <n v="2.9"/>
    <m/>
    <m/>
    <n v="0.04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4"/>
    <n v="4.0000000000000003E-5"/>
    <m/>
    <n v="0.25"/>
    <n v="0.24166666666666667"/>
    <n v="2.9"/>
    <n v="0"/>
    <n v="69"/>
    <s v="BASE DE DATOS"/>
  </r>
  <r>
    <s v="19"/>
    <x v="7"/>
    <s v="MOROCO"/>
    <s v="33020993"/>
    <s v="33020993"/>
    <s v="EL"/>
    <m/>
    <m/>
    <n v="12"/>
    <n v="8"/>
    <m/>
    <m/>
    <n v="0"/>
    <m/>
    <m/>
    <m/>
    <n v="0"/>
    <n v="0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7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7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7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7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7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7"/>
    <s v="UNACEM"/>
    <s v="33084798"/>
    <s v="33084798"/>
    <s v="TG"/>
    <m/>
    <m/>
    <n v="41.75"/>
    <n v="37.5"/>
    <m/>
    <m/>
    <n v="3776.82"/>
    <m/>
    <m/>
    <m/>
    <n v="295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776.82"/>
    <n v="3.7768200000000003"/>
    <m/>
    <n v="3.4791666666666665"/>
    <n v="3.125"/>
    <n v="40"/>
    <n v="0"/>
    <n v="72"/>
    <s v="BASE DE DATOS"/>
  </r>
  <r>
    <s v="19"/>
    <x v="7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7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7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7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7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7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7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7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7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7"/>
    <s v="NXACAJ"/>
    <s v="33021593"/>
    <s v="33021593"/>
    <s v="EL"/>
    <m/>
    <m/>
    <n v="2.5"/>
    <n v="0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7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7"/>
    <s v="NXACAJ"/>
    <s v="53203010"/>
    <s v="53203010"/>
    <s v="EL"/>
    <m/>
    <m/>
    <n v="2"/>
    <n v="2"/>
    <m/>
    <m/>
    <n v="3.1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3.1"/>
    <n v="3.0999999999999999E-3"/>
    <m/>
    <n v="0.16666666666666666"/>
    <n v="0.16666666666666666"/>
    <n v="1.6"/>
    <n v="0"/>
    <n v="52"/>
    <s v="BASE DE DATOS"/>
  </r>
  <r>
    <s v="19"/>
    <x v="7"/>
    <s v="NXACAJ"/>
    <s v="53203210"/>
    <s v="53203210"/>
    <s v="EL"/>
    <m/>
    <m/>
    <n v="2"/>
    <n v="2"/>
    <m/>
    <m/>
    <n v="2.5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2.5"/>
    <n v="2.5000000000000001E-3"/>
    <m/>
    <n v="0.16666666666666666"/>
    <n v="0.16666666666666666"/>
    <n v="1.5"/>
    <n v="0"/>
    <n v="52"/>
    <s v="BASE DE DATOS"/>
  </r>
  <r>
    <s v="19"/>
    <x v="7"/>
    <s v="NXACAJ"/>
    <s v="33021593"/>
    <s v="33021593"/>
    <s v="TV"/>
    <m/>
    <m/>
    <n v="3.5"/>
    <n v="3.5"/>
    <m/>
    <m/>
    <n v="744.93"/>
    <m/>
    <m/>
    <m/>
    <n v="0"/>
    <n v="2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744.93"/>
    <n v="0.74492999999999998"/>
    <m/>
    <n v="0.29166666666666669"/>
    <n v="0.29166666666666669"/>
    <n v="2"/>
    <n v="0"/>
    <n v="52"/>
    <s v="BASE DE DATOS"/>
  </r>
  <r>
    <s v="19"/>
    <x v="7"/>
    <s v="NXACAJ"/>
    <s v="53203110"/>
    <s v="53203110"/>
    <s v="TV"/>
    <m/>
    <m/>
    <n v="4"/>
    <n v="3.5"/>
    <m/>
    <m/>
    <n v="1133.4100000000001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1133.4100000000001"/>
    <n v="1.13341"/>
    <m/>
    <n v="0.33333333333333331"/>
    <n v="0.29166666666666669"/>
    <n v="2.8"/>
    <n v="0"/>
    <n v="52"/>
    <s v="BASE DE DATOS"/>
  </r>
  <r>
    <s v="19"/>
    <x v="7"/>
    <s v="YANACO"/>
    <s v="53006495"/>
    <s v="53006495"/>
    <s v="EL"/>
    <m/>
    <m/>
    <n v="0.67500000000000004"/>
    <n v="0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7"/>
    <s v="YANACO"/>
    <s v="53202108"/>
    <s v="53202108"/>
    <s v="EL"/>
    <m/>
    <m/>
    <n v="4.08"/>
    <n v="2.85"/>
    <m/>
    <m/>
    <n v="0.19700000000000001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9700000000000001"/>
    <n v="1.9700000000000002E-4"/>
    <m/>
    <n v="0.34"/>
    <n v="0.23750000000000002"/>
    <n v="0"/>
    <n v="0"/>
    <n v="48"/>
    <s v="BASE DE DATOS"/>
  </r>
  <r>
    <s v="19"/>
    <x v="7"/>
    <s v="YANACO"/>
    <s v="53201807"/>
    <s v="53201807"/>
    <s v="EL"/>
    <m/>
    <m/>
    <n v="10.95"/>
    <n v="7.4"/>
    <m/>
    <m/>
    <n v="1.2629999999999999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1.2629999999999999"/>
    <n v="1.2629999999999998E-3"/>
    <m/>
    <n v="0.91249999999999998"/>
    <n v="0.6166666666666667"/>
    <n v="0"/>
    <n v="0"/>
    <n v="48"/>
    <s v="BASE DE DATOS"/>
  </r>
  <r>
    <s v="19"/>
    <x v="7"/>
    <s v="YANACO"/>
    <s v="33045194"/>
    <s v="33045194"/>
    <s v="EL"/>
    <m/>
    <m/>
    <n v="3.18"/>
    <n v="2.15"/>
    <m/>
    <m/>
    <n v="5.8999999999999997E-2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8999999999999997E-2"/>
    <n v="5.8999999999999998E-5"/>
    <m/>
    <n v="0.26500000000000001"/>
    <n v="0.17916666666666667"/>
    <n v="0"/>
    <n v="0"/>
    <n v="48"/>
    <s v="BASE DE DATOS"/>
  </r>
  <r>
    <s v="19"/>
    <x v="7"/>
    <s v="YANACO"/>
    <s v="33045094"/>
    <s v="33045094"/>
    <s v="EL"/>
    <m/>
    <m/>
    <n v="5.46"/>
    <n v="3.3"/>
    <m/>
    <m/>
    <n v="0.28399999999999997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8399999999999997"/>
    <n v="2.8399999999999996E-4"/>
    <m/>
    <n v="0.45500000000000002"/>
    <n v="0.27499999999999997"/>
    <n v="0"/>
    <n v="0"/>
    <n v="48"/>
    <s v="BASE DE DATOS"/>
  </r>
  <r>
    <s v="19"/>
    <x v="7"/>
    <s v="YANACO"/>
    <s v="53200404"/>
    <s v="53200404"/>
    <s v="EL"/>
    <m/>
    <m/>
    <n v="1.82"/>
    <n v="0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7"/>
    <s v="YANACO"/>
    <s v="53018302"/>
    <s v="53018302"/>
    <s v="EL"/>
    <m/>
    <m/>
    <n v="8.65"/>
    <n v="6"/>
    <m/>
    <m/>
    <n v="7.3999999999999996E-2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7.3999999999999996E-2"/>
    <n v="7.3999999999999996E-5"/>
    <m/>
    <n v="0.72083333333333333"/>
    <n v="0.5"/>
    <n v="0"/>
    <n v="0"/>
    <n v="48"/>
    <s v="BASE DE DATOS"/>
  </r>
  <r>
    <s v="19"/>
    <x v="7"/>
    <s v="YANACO"/>
    <s v="33045294"/>
    <s v="33045294"/>
    <s v="EL"/>
    <m/>
    <m/>
    <n v="5.4249999999999998"/>
    <n v="3.4249999999999998"/>
    <m/>
    <m/>
    <n v="0.16200000000000001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6200000000000001"/>
    <n v="1.6200000000000001E-4"/>
    <m/>
    <n v="0.45208333333333334"/>
    <n v="0.28333333333333333"/>
    <n v="0"/>
    <n v="0"/>
    <n v="48"/>
    <s v="BASE DE DATOS"/>
  </r>
  <r>
    <s v="19"/>
    <x v="5"/>
    <s v="MOROCO"/>
    <s v="33020993"/>
    <s v="33020993"/>
    <s v="EL"/>
    <m/>
    <m/>
    <n v="12"/>
    <n v="8"/>
    <m/>
    <m/>
    <n v="0.64100000000000001"/>
    <m/>
    <m/>
    <m/>
    <n v="0"/>
    <n v="0.4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.64100000000000001"/>
    <n v="6.4099999999999997E-4"/>
    <m/>
    <n v="1"/>
    <n v="0.66666666666666663"/>
    <n v="1.5"/>
    <n v="0"/>
    <n v="28"/>
    <s v="BASE DE DATOS"/>
  </r>
  <r>
    <s v="19"/>
    <x v="6"/>
    <s v="MOROCO"/>
    <s v="33020993"/>
    <s v="33020993"/>
    <s v="EL"/>
    <m/>
    <m/>
    <n v="12"/>
    <n v="8"/>
    <m/>
    <m/>
    <n v="7.7569999999999997"/>
    <m/>
    <m/>
    <m/>
    <n v="0"/>
    <n v="0.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7.7569999999999997"/>
    <n v="7.757E-3"/>
    <m/>
    <n v="1"/>
    <n v="0.66666666666666663"/>
    <n v="1.5"/>
    <n v="0"/>
    <n v="28"/>
    <s v="BASE DE DATOS"/>
  </r>
  <r>
    <s v="19"/>
    <x v="6"/>
    <s v="OLEODU"/>
    <s v="33046894"/>
    <s v="33046894"/>
    <s v="EL"/>
    <m/>
    <m/>
    <n v="1.82"/>
    <n v="1.6"/>
    <m/>
    <m/>
    <n v="70.010000000000005"/>
    <m/>
    <m/>
    <m/>
    <n v="36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70.010000000000005"/>
    <n v="7.0010000000000003E-2"/>
    <m/>
    <n v="0.15166666666666667"/>
    <n v="0.13333333333333333"/>
    <n v="0.38500000000000001"/>
    <n v="0"/>
    <n v="60"/>
    <s v="BASE DE DATOS"/>
  </r>
  <r>
    <s v="19"/>
    <x v="6"/>
    <s v="OLEODU"/>
    <s v="33047094"/>
    <s v="33047094"/>
    <s v="EL"/>
    <m/>
    <m/>
    <n v="1.895"/>
    <n v="1.7450000000000001"/>
    <m/>
    <m/>
    <n v="74.694999999999993"/>
    <m/>
    <m/>
    <m/>
    <n v="2.5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4.694999999999993"/>
    <n v="7.4694999999999998E-2"/>
    <m/>
    <n v="0.15791666666666668"/>
    <n v="0.14541666666666667"/>
    <n v="0.52800000000000002"/>
    <n v="0"/>
    <n v="60"/>
    <s v="BASE DE DATOS"/>
  </r>
  <r>
    <s v="19"/>
    <x v="6"/>
    <s v="OLEODU"/>
    <s v="33046694"/>
    <s v="33046694"/>
    <s v="EL"/>
    <m/>
    <m/>
    <n v="2.4500000000000002"/>
    <n v="2.2000000000000002"/>
    <m/>
    <m/>
    <n v="70.52"/>
    <m/>
    <m/>
    <m/>
    <n v="38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70.52"/>
    <n v="7.0519999999999999E-2"/>
    <m/>
    <n v="0.20416666666666669"/>
    <n v="0.18333333333333335"/>
    <n v="0.57999999999999996"/>
    <n v="0"/>
    <n v="60"/>
    <s v="BASE DE DATOS"/>
  </r>
  <r>
    <s v="19"/>
    <x v="6"/>
    <s v="OLEODU"/>
    <s v="33047394"/>
    <s v="33047394"/>
    <s v="EL"/>
    <m/>
    <m/>
    <n v="1.55"/>
    <n v="1.45"/>
    <m/>
    <m/>
    <n v="98.31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98.31"/>
    <n v="9.8310000000000008E-2"/>
    <m/>
    <n v="0.12916666666666668"/>
    <n v="0.12083333333333333"/>
    <n v="0.35399999999999998"/>
    <n v="0"/>
    <n v="60"/>
    <s v="BASE DE DATOS"/>
  </r>
  <r>
    <s v="19"/>
    <x v="6"/>
    <s v="OLEODU"/>
    <s v="33047194"/>
    <s v="33047194"/>
    <s v="EL"/>
    <m/>
    <m/>
    <n v="1.645"/>
    <n v="1.5"/>
    <m/>
    <m/>
    <n v="54.119"/>
    <m/>
    <m/>
    <m/>
    <n v="75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4.119"/>
    <n v="5.4119E-2"/>
    <m/>
    <n v="0.13708333333333333"/>
    <n v="0.125"/>
    <n v="0.26"/>
    <n v="0"/>
    <n v="60"/>
    <s v="BASE DE DATOS"/>
  </r>
  <r>
    <s v="19"/>
    <x v="6"/>
    <s v="OLEODU"/>
    <s v="33046994"/>
    <s v="33046994"/>
    <s v="EL"/>
    <m/>
    <m/>
    <n v="0.15"/>
    <n v="0.12"/>
    <m/>
    <m/>
    <n v="28.965"/>
    <m/>
    <m/>
    <m/>
    <n v="10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8.965"/>
    <n v="2.8965000000000001E-2"/>
    <m/>
    <n v="1.2499999999999999E-2"/>
    <n v="0.01"/>
    <n v="6.6000000000000003E-2"/>
    <n v="0"/>
    <n v="60"/>
    <s v="BASE DE DATOS"/>
  </r>
  <r>
    <s v="19"/>
    <x v="6"/>
    <s v="OLEODU"/>
    <s v="33046794"/>
    <s v="33046794"/>
    <s v="EL"/>
    <m/>
    <m/>
    <n v="2.6"/>
    <n v="2.2000000000000002"/>
    <m/>
    <m/>
    <n v="175.4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75.4"/>
    <n v="0.1754"/>
    <m/>
    <n v="0.21666666666666667"/>
    <n v="0.18333333333333335"/>
    <n v="0.4"/>
    <n v="0"/>
    <n v="60"/>
    <s v="BASE DE DATOS"/>
  </r>
  <r>
    <s v="19"/>
    <x v="6"/>
    <s v="OLEODU"/>
    <s v="33047294"/>
    <s v="33047294"/>
    <s v="EL"/>
    <m/>
    <m/>
    <n v="0.745"/>
    <n v="0.64500000000000002"/>
    <m/>
    <m/>
    <n v="29.196000000000002"/>
    <m/>
    <m/>
    <m/>
    <n v="7.5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29.196000000000002"/>
    <n v="2.9196000000000003E-2"/>
    <m/>
    <n v="6.2083333333333331E-2"/>
    <n v="5.3749999999999999E-2"/>
    <n v="0.15"/>
    <n v="0"/>
    <n v="60"/>
    <s v="BASE DE DATOS"/>
  </r>
  <r>
    <s v="19"/>
    <x v="6"/>
    <s v="OLEODU"/>
    <s v="33046594"/>
    <s v="33046594"/>
    <s v="EL"/>
    <m/>
    <m/>
    <n v="1.635"/>
    <n v="1.48"/>
    <m/>
    <m/>
    <n v="38.067999999999998"/>
    <m/>
    <m/>
    <m/>
    <n v="30.8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38.067999999999998"/>
    <n v="3.8067999999999998E-2"/>
    <m/>
    <n v="0.13625000000000001"/>
    <n v="0.12333333333333334"/>
    <n v="0.14499999999999999"/>
    <n v="0"/>
    <n v="60"/>
    <s v="BASE DE DATOS"/>
  </r>
  <r>
    <s v="19"/>
    <x v="7"/>
    <s v="OLEODU"/>
    <s v="33046894"/>
    <s v="33046894"/>
    <s v="EL"/>
    <m/>
    <m/>
    <n v="1.82"/>
    <n v="1.6"/>
    <m/>
    <m/>
    <n v="0"/>
    <m/>
    <m/>
    <m/>
    <n v="0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0"/>
    <n v="0"/>
    <m/>
    <n v="0.15166666666666667"/>
    <n v="0.13333333333333333"/>
    <n v="0.38500000000000001"/>
    <n v="0"/>
    <n v="60"/>
    <s v="BASE DE DATOS"/>
  </r>
  <r>
    <s v="19"/>
    <x v="7"/>
    <s v="OLEODU"/>
    <s v="33047094"/>
    <s v="33047094"/>
    <s v="EL"/>
    <m/>
    <m/>
    <n v="1.895"/>
    <n v="1.7450000000000001"/>
    <m/>
    <m/>
    <n v="61.167999999999999"/>
    <m/>
    <m/>
    <m/>
    <n v="38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61.167999999999999"/>
    <n v="6.1168E-2"/>
    <m/>
    <n v="0.15791666666666668"/>
    <n v="0.14541666666666667"/>
    <n v="0.52800000000000002"/>
    <n v="0"/>
    <n v="60"/>
    <s v="BASE DE DATOS"/>
  </r>
  <r>
    <s v="19"/>
    <x v="7"/>
    <s v="OLEODU"/>
    <s v="33046694"/>
    <s v="33046694"/>
    <s v="EL"/>
    <m/>
    <m/>
    <n v="2.4500000000000002"/>
    <n v="2.2000000000000002"/>
    <m/>
    <m/>
    <n v="188.75"/>
    <m/>
    <m/>
    <m/>
    <n v="63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88.75"/>
    <n v="0.18875"/>
    <m/>
    <n v="0.20416666666666669"/>
    <n v="0.18333333333333335"/>
    <n v="0.57999999999999996"/>
    <n v="0"/>
    <n v="60"/>
    <s v="BASE DE DATOS"/>
  </r>
  <r>
    <s v="19"/>
    <x v="7"/>
    <s v="OLEODU"/>
    <s v="33047394"/>
    <s v="33047394"/>
    <s v="EL"/>
    <m/>
    <m/>
    <n v="1.55"/>
    <n v="1.45"/>
    <m/>
    <m/>
    <n v="102.1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02.1"/>
    <n v="0.1021"/>
    <m/>
    <n v="0.12916666666666668"/>
    <n v="0.12083333333333333"/>
    <n v="0.35399999999999998"/>
    <n v="0"/>
    <n v="60"/>
    <s v="BASE DE DATOS"/>
  </r>
  <r>
    <s v="19"/>
    <x v="7"/>
    <s v="OLEODU"/>
    <s v="33047194"/>
    <s v="33047194"/>
    <s v="EL"/>
    <m/>
    <m/>
    <n v="1.645"/>
    <n v="1.5"/>
    <m/>
    <m/>
    <n v="57.712000000000003"/>
    <m/>
    <m/>
    <m/>
    <n v="13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7.712000000000003"/>
    <n v="5.7712000000000006E-2"/>
    <m/>
    <n v="0.13708333333333333"/>
    <n v="0.125"/>
    <n v="0.26"/>
    <n v="0"/>
    <n v="60"/>
    <s v="BASE DE DATOS"/>
  </r>
  <r>
    <s v="19"/>
    <x v="7"/>
    <s v="OLEODU"/>
    <s v="33046994"/>
    <s v="33046994"/>
    <s v="EL"/>
    <m/>
    <m/>
    <n v="0.15"/>
    <n v="0.12"/>
    <m/>
    <m/>
    <n v="29.094999999999999"/>
    <m/>
    <m/>
    <m/>
    <n v="10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9.094999999999999"/>
    <n v="2.9094999999999999E-2"/>
    <m/>
    <n v="1.2499999999999999E-2"/>
    <n v="0.01"/>
    <n v="6.6000000000000003E-2"/>
    <n v="0"/>
    <n v="60"/>
    <s v="BASE DE DATOS"/>
  </r>
  <r>
    <s v="19"/>
    <x v="7"/>
    <s v="OLEODU"/>
    <s v="33046794"/>
    <s v="33046794"/>
    <s v="EL"/>
    <m/>
    <m/>
    <n v="2.6"/>
    <n v="2.2000000000000002"/>
    <m/>
    <m/>
    <n v="206.24"/>
    <m/>
    <m/>
    <m/>
    <n v="9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206.24"/>
    <n v="0.20624000000000001"/>
    <m/>
    <n v="0.21666666666666667"/>
    <n v="0.18333333333333335"/>
    <n v="0.4"/>
    <n v="0"/>
    <n v="60"/>
    <s v="BASE DE DATOS"/>
  </r>
  <r>
    <s v="19"/>
    <x v="7"/>
    <s v="OLEODU"/>
    <s v="33047294"/>
    <s v="33047294"/>
    <s v="EL"/>
    <m/>
    <m/>
    <n v="0.745"/>
    <n v="0.64500000000000002"/>
    <m/>
    <m/>
    <n v="40.948999999999998"/>
    <m/>
    <m/>
    <m/>
    <n v="0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40.948999999999998"/>
    <n v="4.0948999999999999E-2"/>
    <m/>
    <n v="6.2083333333333331E-2"/>
    <n v="5.3749999999999999E-2"/>
    <n v="0.15"/>
    <n v="0"/>
    <n v="60"/>
    <s v="BASE DE DATOS"/>
  </r>
  <r>
    <s v="19"/>
    <x v="7"/>
    <s v="OLEODU"/>
    <s v="33046594"/>
    <s v="33046594"/>
    <s v="EL"/>
    <m/>
    <m/>
    <n v="1.635"/>
    <n v="1.48"/>
    <m/>
    <m/>
    <n v="42.735999999999997"/>
    <m/>
    <m/>
    <m/>
    <n v="39.5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42.735999999999997"/>
    <n v="4.2735999999999996E-2"/>
    <m/>
    <n v="0.13625000000000001"/>
    <n v="0.12333333333333334"/>
    <n v="0.14499999999999999"/>
    <n v="0"/>
    <n v="60"/>
    <s v="BASE DE DATOS"/>
  </r>
  <r>
    <s v="19"/>
    <x v="5"/>
    <s v="EACGSA"/>
    <s v="53011498"/>
    <s v="53011498"/>
    <s v="TV"/>
    <m/>
    <m/>
    <n v="37"/>
    <n v="32"/>
    <m/>
    <m/>
    <n v="0"/>
    <m/>
    <m/>
    <m/>
    <n v="110"/>
    <n v="0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0"/>
    <n v="0"/>
    <m/>
    <n v="3.0833333333333335"/>
    <n v="2.6666666666666665"/>
    <n v="24"/>
    <n v="0"/>
    <n v="10"/>
    <s v="BASE DE DATOS"/>
  </r>
  <r>
    <s v="19"/>
    <x v="6"/>
    <s v="EACGSA"/>
    <s v="53011498"/>
    <s v="53011498"/>
    <s v="TV"/>
    <m/>
    <m/>
    <n v="37"/>
    <n v="32"/>
    <m/>
    <m/>
    <n v="12255.8"/>
    <m/>
    <m/>
    <m/>
    <n v="110"/>
    <n v="24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2255.8"/>
    <n v="12.255799999999999"/>
    <m/>
    <n v="3.0833333333333335"/>
    <n v="2.6666666666666665"/>
    <n v="24"/>
    <n v="0"/>
    <n v="10"/>
    <s v="BASE DE DATOS"/>
  </r>
  <r>
    <s v="19"/>
    <x v="6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7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8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7"/>
    <s v="ANABIS"/>
    <s v="71403385"/>
    <s v="71403385"/>
    <s v="EL"/>
    <m/>
    <m/>
    <n v="7.36"/>
    <n v="3.56"/>
    <m/>
    <m/>
    <n v="1.357"/>
    <m/>
    <m/>
    <m/>
    <n v="9"/>
    <n v="0.71699999999999997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1.357"/>
    <n v="1.3569999999999999E-3"/>
    <m/>
    <n v="0.6133333333333334"/>
    <n v="0.29666666666666669"/>
    <n v="3.56"/>
    <n v="0"/>
    <n v="4"/>
    <s v="BASE DE DATOS"/>
  </r>
  <r>
    <s v="19"/>
    <x v="7"/>
    <s v="ANABIS"/>
    <s v="53024214"/>
    <s v="53024214"/>
    <s v="EL"/>
    <m/>
    <m/>
    <n v="3.36"/>
    <n v="1.95"/>
    <m/>
    <m/>
    <n v="21.498999999999999"/>
    <m/>
    <m/>
    <m/>
    <n v="0"/>
    <n v="2.117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21.498999999999999"/>
    <n v="2.1498999999999997E-2"/>
    <m/>
    <n v="0.27999999999999997"/>
    <n v="0.16250000000000001"/>
    <n v="2.141"/>
    <n v="0"/>
    <n v="4"/>
    <s v="BASE DE DATOS"/>
  </r>
  <r>
    <s v="19"/>
    <x v="8"/>
    <s v="ANABIS"/>
    <s v="71403385"/>
    <s v="71403385"/>
    <s v="EL"/>
    <m/>
    <m/>
    <n v="7.36"/>
    <n v="3.56"/>
    <m/>
    <m/>
    <n v="17.053000000000001"/>
    <m/>
    <m/>
    <m/>
    <n v="7"/>
    <n v="1.7230000000000001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17.053000000000001"/>
    <n v="1.7053000000000002E-2"/>
    <m/>
    <n v="0.6133333333333334"/>
    <n v="0.29666666666666669"/>
    <n v="3.56"/>
    <n v="0"/>
    <n v="4"/>
    <s v="BASE DE DATOS"/>
  </r>
  <r>
    <s v="19"/>
    <x v="8"/>
    <s v="ANABIS"/>
    <s v="53024214"/>
    <s v="53024214"/>
    <s v="EL"/>
    <m/>
    <m/>
    <n v="3.36"/>
    <n v="1.95"/>
    <m/>
    <m/>
    <n v="14.154"/>
    <m/>
    <m/>
    <m/>
    <n v="0"/>
    <n v="2.032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14.154"/>
    <n v="1.4154E-2"/>
    <m/>
    <n v="0.27999999999999997"/>
    <n v="0.16250000000000001"/>
    <n v="2.141"/>
    <n v="0"/>
    <n v="4"/>
    <s v="BASE DE DATOS"/>
  </r>
  <r>
    <s v="19"/>
    <x v="8"/>
    <s v="ANTAPA"/>
    <s v="33004293"/>
    <s v="33004293"/>
    <s v="EL"/>
    <m/>
    <m/>
    <n v="17.96"/>
    <n v="16"/>
    <m/>
    <m/>
    <n v="1.456"/>
    <m/>
    <m/>
    <m/>
    <n v="1.41"/>
    <n v="1.71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1.456"/>
    <n v="1.456E-3"/>
    <m/>
    <n v="1.4966666666666668"/>
    <n v="1.3333333333333333"/>
    <n v="4.6420000000000003"/>
    <n v="0"/>
    <n v="23"/>
    <s v="BASE DE DATOS"/>
  </r>
  <r>
    <s v="19"/>
    <x v="8"/>
    <s v="APUMAY"/>
    <s v="71402522"/>
    <s v="71402522"/>
    <s v="EL"/>
    <m/>
    <m/>
    <n v="4"/>
    <n v="3.2"/>
    <m/>
    <m/>
    <n v="20.739000000000001"/>
    <m/>
    <m/>
    <m/>
    <n v="0"/>
    <n v="1.3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20.739000000000001"/>
    <n v="2.0739E-2"/>
    <m/>
    <n v="0.33333333333333331"/>
    <n v="0.26666666666666666"/>
    <n v="1.4"/>
    <n v="0"/>
    <n v="6"/>
    <s v="BASE DE DATOS"/>
  </r>
  <r>
    <s v="19"/>
    <x v="8"/>
    <s v="ARUNTA"/>
    <s v="71403991"/>
    <s v="71403991"/>
    <s v="EL"/>
    <m/>
    <m/>
    <n v="6"/>
    <n v="3.2"/>
    <m/>
    <m/>
    <n v="14.99"/>
    <m/>
    <m/>
    <m/>
    <n v="11.46"/>
    <n v="1.85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14.99"/>
    <n v="1.499E-2"/>
    <m/>
    <n v="0.31916666666666665"/>
    <n v="0.18333333333333335"/>
    <n v="2.2200000000000002"/>
    <n v="0"/>
    <n v="7"/>
    <s v="BASE DE DATOS"/>
  </r>
  <r>
    <s v="19"/>
    <x v="8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8"/>
    <s v="ARUNTA"/>
    <s v="53019903"/>
    <s v="53019903"/>
    <s v="EL"/>
    <m/>
    <m/>
    <n v="10.438000000000001"/>
    <n v="5.2859999999999996"/>
    <m/>
    <m/>
    <n v="272.45699999999999"/>
    <m/>
    <m/>
    <m/>
    <n v="0"/>
    <n v="3.7389999999999999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272.45699999999999"/>
    <n v="0.272457"/>
    <m/>
    <n v="0.86983333333333335"/>
    <n v="0.44049999999999995"/>
    <n v="3.7389999999999999"/>
    <n v="0"/>
    <n v="7"/>
    <s v="BASE DE DATOS"/>
  </r>
  <r>
    <s v="19"/>
    <x v="3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4"/>
    <s v="AUSTRA"/>
    <s v="53201507"/>
    <s v="53201507"/>
    <s v="EL"/>
    <m/>
    <m/>
    <n v="3.03"/>
    <n v="0.41099999999999998"/>
    <m/>
    <m/>
    <n v="53.360999999999997"/>
    <m/>
    <m/>
    <m/>
    <n v="0"/>
    <n v="0.54100000000000004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53.360999999999997"/>
    <n v="5.3360999999999999E-2"/>
    <m/>
    <n v="0.2525"/>
    <n v="3.4249999999999996E-2"/>
    <n v="1.6060000000000001"/>
    <n v="0"/>
    <n v="8"/>
    <s v="BASE DE DATOS"/>
  </r>
  <r>
    <s v="19"/>
    <x v="5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6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7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8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8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8"/>
    <s v="BATEAS"/>
    <s v="53022112"/>
    <s v="53022112"/>
    <s v="EL"/>
    <m/>
    <m/>
    <n v="3.3"/>
    <n v="1.76"/>
    <m/>
    <m/>
    <n v="62.231000000000002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62.231000000000002"/>
    <n v="6.2231000000000002E-2"/>
    <m/>
    <n v="0.27499999999999997"/>
    <n v="0.14666666666666667"/>
    <n v="0.8"/>
    <n v="0"/>
    <n v="46"/>
    <s v="BASE DE DATOS"/>
  </r>
  <r>
    <s v="19"/>
    <x v="8"/>
    <s v="CARAVE"/>
    <s v="53203812"/>
    <s v="53203812"/>
    <s v="EL"/>
    <m/>
    <m/>
    <n v="2.3450000000000002"/>
    <n v="1.8759999999999999"/>
    <m/>
    <m/>
    <n v="565.12699999999995"/>
    <m/>
    <m/>
    <m/>
    <n v="91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65.12699999999995"/>
    <n v="0.56512699999999993"/>
    <m/>
    <n v="0.19541666666666668"/>
    <n v="0.15633333333333332"/>
    <n v="0.57999999999999996"/>
    <n v="0"/>
    <n v="25"/>
    <s v="BASE DE DATOS"/>
  </r>
  <r>
    <s v="19"/>
    <x v="8"/>
    <s v="CARAVE"/>
    <s v="53203912"/>
    <s v="53203912"/>
    <s v="EL"/>
    <m/>
    <m/>
    <n v="1.089"/>
    <n v="0.871"/>
    <m/>
    <m/>
    <n v="406.63200000000001"/>
    <m/>
    <m/>
    <m/>
    <n v="117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406.63200000000001"/>
    <n v="0.40663199999999999"/>
    <m/>
    <n v="9.0749999999999997E-2"/>
    <n v="7.2583333333333333E-2"/>
    <n v="0.17499999999999999"/>
    <n v="0"/>
    <n v="25"/>
    <s v="BASE DE DATOS"/>
  </r>
  <r>
    <s v="19"/>
    <x v="7"/>
    <s v="CNPC"/>
    <s v="11011797"/>
    <s v="11011797"/>
    <s v="EL"/>
    <m/>
    <m/>
    <n v="8.5500000000000007"/>
    <n v="7.6950000000000003"/>
    <m/>
    <m/>
    <n v="3349.549"/>
    <m/>
    <m/>
    <m/>
    <n v="1033"/>
    <n v="5.6559999999999997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349.549"/>
    <n v="3.3495490000000001"/>
    <m/>
    <n v="0.71250000000000002"/>
    <n v="0.64124999999999999"/>
    <n v="5.6559999999999997"/>
    <n v="0"/>
    <n v="21"/>
    <s v="BASE DE DATOS"/>
  </r>
  <r>
    <s v="19"/>
    <x v="8"/>
    <s v="CNPC"/>
    <s v="11011797"/>
    <s v="11011797"/>
    <s v="EL"/>
    <m/>
    <m/>
    <n v="8.5500000000000007"/>
    <n v="7.6950000000000003"/>
    <m/>
    <m/>
    <n v="3479.2130000000002"/>
    <m/>
    <m/>
    <m/>
    <n v="947.75"/>
    <n v="5.5990000000000002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479.2130000000002"/>
    <n v="3.4792130000000001"/>
    <m/>
    <n v="0.71250000000000002"/>
    <n v="0.64124999999999999"/>
    <n v="5.6559999999999997"/>
    <n v="0"/>
    <n v="21"/>
    <s v="BASE DE DATOS"/>
  </r>
  <r>
    <s v="19"/>
    <x v="4"/>
    <s v="CARTSA"/>
    <s v="33119102"/>
    <s v="33119102"/>
    <s v="TV"/>
    <m/>
    <m/>
    <n v="9.8000000000000007"/>
    <n v="9.8000000000000007"/>
    <m/>
    <m/>
    <n v="1932.607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1932.607"/>
    <n v="1.932607"/>
    <m/>
    <n v="0.81666666666666676"/>
    <n v="0.81666666666666676"/>
    <n v="7.5"/>
    <n v="0"/>
    <n v="9"/>
    <s v="BASE DE DATOS"/>
  </r>
  <r>
    <s v="19"/>
    <x v="5"/>
    <s v="CARTSA"/>
    <s v="33119102"/>
    <s v="33119102"/>
    <s v="TV"/>
    <m/>
    <m/>
    <n v="9.8000000000000007"/>
    <n v="9.8000000000000007"/>
    <m/>
    <m/>
    <n v="7036.8490000000002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7036.8490000000002"/>
    <n v="7.0368490000000001"/>
    <m/>
    <n v="0.81666666666666676"/>
    <n v="0.81666666666666676"/>
    <n v="7.5"/>
    <n v="0"/>
    <n v="9"/>
    <s v="BASE DE DATOS"/>
  </r>
  <r>
    <s v="19"/>
    <x v="6"/>
    <s v="CARTSA"/>
    <s v="33119102"/>
    <s v="33119102"/>
    <s v="TV"/>
    <m/>
    <m/>
    <n v="9.8000000000000007"/>
    <n v="9.8000000000000007"/>
    <m/>
    <m/>
    <n v="5975.94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5975.94"/>
    <n v="5.9759399999999996"/>
    <m/>
    <n v="0.81666666666666676"/>
    <n v="0.81666666666666676"/>
    <n v="7.5"/>
    <n v="0"/>
    <n v="9"/>
    <s v="BASE DE DATOS"/>
  </r>
  <r>
    <s v="19"/>
    <x v="7"/>
    <s v="CARTSA"/>
    <s v="33119102"/>
    <s v="33119102"/>
    <s v="TV"/>
    <m/>
    <m/>
    <n v="9.8000000000000007"/>
    <n v="9.8000000000000007"/>
    <m/>
    <m/>
    <n v="6066.7309999999998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6066.7309999999998"/>
    <n v="6.0667309999999999"/>
    <m/>
    <n v="0.81666666666666676"/>
    <n v="0.81666666666666676"/>
    <n v="7.5"/>
    <n v="0"/>
    <n v="9"/>
    <s v="BASE DE DATOS"/>
  </r>
  <r>
    <s v="19"/>
    <x v="8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8"/>
    <s v="IEQSA"/>
    <s v="33055795"/>
    <s v="33055795"/>
    <s v="EL"/>
    <m/>
    <m/>
    <n v="2.62"/>
    <n v="1.0900000000000001"/>
    <m/>
    <m/>
    <n v="1.3089999999999999"/>
    <m/>
    <m/>
    <m/>
    <n v="0"/>
    <n v="1.17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.3089999999999999"/>
    <n v="1.3089999999999998E-3"/>
    <m/>
    <n v="0.21833333333333335"/>
    <n v="0.14008333333333334"/>
    <n v="1.45"/>
    <n v="0"/>
    <n v="41"/>
    <s v="BASE DE DATOS"/>
  </r>
  <r>
    <s v="19"/>
    <x v="8"/>
    <s v="ILLAPU"/>
    <s v="33273911"/>
    <s v="33273911"/>
    <s v="TG"/>
    <m/>
    <m/>
    <n v="13.6"/>
    <n v="13.6"/>
    <m/>
    <m/>
    <n v="8561.6049999999996"/>
    <m/>
    <m/>
    <m/>
    <n v="0"/>
    <n v="13.624000000000001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8561.6049999999996"/>
    <n v="8.5616050000000001"/>
    <m/>
    <n v="1.1333333333333333"/>
    <n v="1.1333333333333333"/>
    <n v="14.2"/>
    <n v="0"/>
    <n v="39"/>
    <s v="BASE DE DATOS"/>
  </r>
  <r>
    <s v="19"/>
    <x v="8"/>
    <s v="MKOLPA"/>
    <s v="53025918"/>
    <s v="53025918"/>
    <s v="EL"/>
    <m/>
    <m/>
    <n v="0.499"/>
    <n v="0.32"/>
    <m/>
    <m/>
    <n v="37.5"/>
    <m/>
    <m/>
    <m/>
    <n v="4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7.5"/>
    <n v="3.7499999999999999E-2"/>
    <m/>
    <n v="4.1583333333333333E-2"/>
    <n v="2.6666666666666668E-2"/>
    <n v="0.3"/>
    <n v="0"/>
    <n v="27"/>
    <s v="BASE DE DATOS"/>
  </r>
  <r>
    <s v="19"/>
    <x v="8"/>
    <s v="RETAMA"/>
    <s v="33025293"/>
    <s v="33025293"/>
    <s v="EL"/>
    <m/>
    <m/>
    <n v="13.734999999999999"/>
    <n v="9.9849999999999994"/>
    <m/>
    <m/>
    <n v="2.62"/>
    <m/>
    <m/>
    <m/>
    <n v="0"/>
    <n v="0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2.62"/>
    <n v="2.6199999999999999E-3"/>
    <m/>
    <n v="1.1445833333333333"/>
    <n v="0.83208333333333329"/>
    <n v="2.4750000000000001"/>
    <n v="0"/>
    <n v="45"/>
    <s v="BASE DE DATOS"/>
  </r>
  <r>
    <s v="19"/>
    <x v="8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8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8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8"/>
    <s v="MINSUR"/>
    <s v="0000001E"/>
    <s v="0000001E"/>
    <s v="EL"/>
    <m/>
    <m/>
    <n v="6.165"/>
    <n v="4"/>
    <m/>
    <m/>
    <n v="1090.44"/>
    <m/>
    <m/>
    <m/>
    <n v="300"/>
    <n v="3.2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090.44"/>
    <n v="1.0904400000000001"/>
    <m/>
    <n v="0.51375000000000004"/>
    <n v="0.33333333333333331"/>
    <n v="3.3"/>
    <n v="0"/>
    <n v="50"/>
    <s v="BASE DE DATOS"/>
  </r>
  <r>
    <s v="19"/>
    <x v="8"/>
    <s v="MINSUR"/>
    <s v="53202609"/>
    <s v="53202609"/>
    <s v="EL"/>
    <m/>
    <m/>
    <n v="3.99"/>
    <n v="3.15"/>
    <m/>
    <m/>
    <n v="27.23"/>
    <m/>
    <m/>
    <m/>
    <n v="5"/>
    <n v="3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27.23"/>
    <n v="2.7230000000000001E-2"/>
    <m/>
    <n v="0.33250000000000002"/>
    <n v="0.26250000000000001"/>
    <n v="3.1"/>
    <n v="0"/>
    <n v="50"/>
    <s v="BASE DE DATOS"/>
  </r>
  <r>
    <s v="19"/>
    <x v="8"/>
    <s v="MINSUR"/>
    <s v="33016193"/>
    <s v="33016193"/>
    <s v="EL"/>
    <m/>
    <m/>
    <n v="8.5"/>
    <n v="6.03"/>
    <m/>
    <m/>
    <n v="62.46"/>
    <m/>
    <m/>
    <m/>
    <n v="123"/>
    <n v="4.01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62.46"/>
    <n v="6.2460000000000002E-2"/>
    <m/>
    <n v="0.70833333333333337"/>
    <n v="0.50250000000000006"/>
    <n v="4.01"/>
    <n v="0"/>
    <n v="50"/>
    <s v="BASE DE DATOS"/>
  </r>
  <r>
    <s v="19"/>
    <x v="8"/>
    <s v="MINSUR"/>
    <s v="53024315"/>
    <s v="53024315"/>
    <s v="EL"/>
    <m/>
    <m/>
    <n v="3.65"/>
    <n v="2.5"/>
    <m/>
    <m/>
    <n v="0"/>
    <m/>
    <m/>
    <m/>
    <n v="0"/>
    <n v="0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0"/>
    <n v="0"/>
    <m/>
    <n v="0.30416666666666664"/>
    <n v="0.20833333333333334"/>
    <n v="1.8"/>
    <n v="0"/>
    <n v="50"/>
    <s v="BASE DE DATOS"/>
  </r>
  <r>
    <s v="19"/>
    <x v="8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8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8"/>
    <s v="PERLNG"/>
    <s v="33176909"/>
    <s v="33176909"/>
    <s v="TG"/>
    <m/>
    <m/>
    <n v="77.400000000000006"/>
    <n v="71.69"/>
    <m/>
    <m/>
    <n v="16746.22"/>
    <m/>
    <m/>
    <m/>
    <n v="49"/>
    <n v="38.43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6746.22"/>
    <n v="16.746220000000001"/>
    <m/>
    <n v="6.45"/>
    <n v="5.9741666666666662"/>
    <n v="44.94"/>
    <n v="0"/>
    <n v="56"/>
    <s v="BASE DE DATOS"/>
  </r>
  <r>
    <s v="19"/>
    <x v="8"/>
    <s v="PLUSMA"/>
    <s v="33137405"/>
    <s v="33137405"/>
    <s v="TG"/>
    <m/>
    <m/>
    <n v="32"/>
    <n v="28.8"/>
    <m/>
    <m/>
    <n v="9060.9699999999993"/>
    <m/>
    <m/>
    <m/>
    <n v="0"/>
    <n v="13.132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9060.9699999999993"/>
    <n v="9.0609699999999993"/>
    <m/>
    <n v="2.6666666666666665"/>
    <n v="2.4"/>
    <n v="13.664"/>
    <n v="0"/>
    <n v="62"/>
    <s v="BASE DE DATOS"/>
  </r>
  <r>
    <s v="19"/>
    <x v="8"/>
    <s v="PLUSPI"/>
    <s v="33138205"/>
    <s v="33138205"/>
    <s v="TG"/>
    <m/>
    <m/>
    <n v="28"/>
    <n v="24.5"/>
    <m/>
    <m/>
    <n v="6255.7629999999999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255.7629999999999"/>
    <n v="6.255763"/>
    <m/>
    <n v="2.3333333333333335"/>
    <n v="2.0416666666666665"/>
    <n v="14.24"/>
    <n v="0"/>
    <n v="62"/>
    <s v="BASE DE DATOS"/>
  </r>
  <r>
    <s v="19"/>
    <x v="7"/>
    <s v="PLUSPI"/>
    <s v="33138205"/>
    <s v="33138205"/>
    <s v="TG"/>
    <m/>
    <m/>
    <n v="28"/>
    <n v="24.5"/>
    <m/>
    <m/>
    <n v="6201.8329999999996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201.8329999999996"/>
    <n v="6.2018329999999997"/>
    <m/>
    <n v="2.3333333333333335"/>
    <n v="2.0416666666666665"/>
    <n v="14.24"/>
    <n v="0"/>
    <n v="62"/>
    <s v="BASE DE DATOS"/>
  </r>
  <r>
    <s v="19"/>
    <x v="2"/>
    <s v="PLUSMA"/>
    <s v="33137405"/>
    <s v="33137405"/>
    <s v="TG"/>
    <m/>
    <m/>
    <n v="32"/>
    <n v="28.8"/>
    <m/>
    <m/>
    <n v="8733.67"/>
    <m/>
    <m/>
    <m/>
    <n v="0"/>
    <n v="0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8733.67"/>
    <n v="8.73367"/>
    <m/>
    <n v="2.6666666666666665"/>
    <n v="2.4"/>
    <n v="13.664"/>
    <n v="0"/>
    <n v="62"/>
    <s v="BASE DE DATOS"/>
  </r>
  <r>
    <s v="19"/>
    <x v="7"/>
    <s v="PLUSMA"/>
    <s v="33137405"/>
    <s v="33137405"/>
    <s v="TG"/>
    <m/>
    <m/>
    <n v="32"/>
    <n v="28.8"/>
    <m/>
    <m/>
    <n v="9096.94"/>
    <m/>
    <m/>
    <m/>
    <n v="0"/>
    <n v="13.25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9096.94"/>
    <n v="9.09694"/>
    <m/>
    <n v="2.6666666666666665"/>
    <n v="2.4"/>
    <n v="13.664"/>
    <n v="0"/>
    <n v="62"/>
    <s v="BASE DE DATOS"/>
  </r>
  <r>
    <s v="19"/>
    <x v="6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6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6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7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7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7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8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8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8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8"/>
    <s v="PODERO"/>
    <s v="33072296"/>
    <s v="33072296"/>
    <s v="EL"/>
    <m/>
    <m/>
    <n v="6.915"/>
    <n v="5.69"/>
    <m/>
    <m/>
    <n v="686.95"/>
    <m/>
    <m/>
    <m/>
    <n v="440"/>
    <n v="4.1500000000000004"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686.95"/>
    <n v="0.68695000000000006"/>
    <m/>
    <n v="0.57625000000000004"/>
    <n v="0.47416666666666668"/>
    <n v="5.29"/>
    <n v="0"/>
    <n v="18"/>
    <s v="BASE DE DATOS"/>
  </r>
  <r>
    <s v="19"/>
    <x v="8"/>
    <s v="PODERO"/>
    <s v="33081997"/>
    <s v="33081997"/>
    <s v="EL"/>
    <m/>
    <m/>
    <n v="1.45"/>
    <n v="1.2"/>
    <m/>
    <m/>
    <n v="275.91000000000003"/>
    <m/>
    <m/>
    <m/>
    <n v="5"/>
    <n v="0.57999999999999996"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275.91000000000003"/>
    <n v="0.27591000000000004"/>
    <m/>
    <n v="0.12083333333333333"/>
    <n v="9.9999999999999992E-2"/>
    <n v="1.17"/>
    <n v="0"/>
    <n v="18"/>
    <s v="BASE DE DATOS"/>
  </r>
  <r>
    <s v="19"/>
    <x v="8"/>
    <s v="QUELLA"/>
    <s v="20181545"/>
    <s v="20181545"/>
    <s v="EL"/>
    <m/>
    <m/>
    <n v="2.64"/>
    <n v="1.8939999999999999"/>
    <m/>
    <m/>
    <n v="254.262"/>
    <m/>
    <m/>
    <m/>
    <n v="170"/>
    <n v="0.75900000000000001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54.262"/>
    <n v="0.25426199999999999"/>
    <m/>
    <n v="0.22"/>
    <n v="0.15783333333333333"/>
    <n v="1.8939999999999999"/>
    <n v="0"/>
    <n v="5"/>
    <s v="BASE DE DATOS"/>
  </r>
  <r>
    <s v="19"/>
    <x v="8"/>
    <s v="SDF"/>
    <s v="33075397"/>
    <s v="33075397"/>
    <s v="EL"/>
    <m/>
    <m/>
    <n v="3"/>
    <n v="2.9"/>
    <m/>
    <m/>
    <n v="0.6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6"/>
    <n v="5.9999999999999995E-4"/>
    <m/>
    <n v="0.25"/>
    <n v="0.24166666666666667"/>
    <n v="2.9"/>
    <n v="0"/>
    <n v="69"/>
    <s v="BASE DE DATOS"/>
  </r>
  <r>
    <s v="19"/>
    <x v="8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8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8"/>
    <s v="TPL"/>
    <s v="33039294"/>
    <s v="33039294"/>
    <s v="TV"/>
    <m/>
    <m/>
    <n v="15"/>
    <n v="12"/>
    <m/>
    <m/>
    <n v="4532.7079999999996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4532.7079999999996"/>
    <n v="4.5327079999999995"/>
    <m/>
    <n v="1.25"/>
    <n v="1"/>
    <n v="11"/>
    <n v="0"/>
    <n v="71"/>
    <s v="BASE DE DATOS"/>
  </r>
  <r>
    <s v="19"/>
    <x v="7"/>
    <s v="TPL"/>
    <s v="33039294"/>
    <s v="33039294"/>
    <s v="TV"/>
    <m/>
    <m/>
    <n v="15"/>
    <n v="12"/>
    <m/>
    <m/>
    <n v="48.427999999999997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48.427999999999997"/>
    <n v="4.8427999999999999E-2"/>
    <m/>
    <n v="1.25"/>
    <n v="1"/>
    <n v="11"/>
    <n v="0"/>
    <n v="71"/>
    <s v="BASE DE DATOS"/>
  </r>
  <r>
    <s v="19"/>
    <x v="8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8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8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8"/>
    <s v="UNACEM"/>
    <s v="33084798"/>
    <s v="33084798"/>
    <s v="TG"/>
    <m/>
    <m/>
    <n v="41.75"/>
    <n v="37.5"/>
    <m/>
    <m/>
    <n v="3403.2130000000002"/>
    <m/>
    <m/>
    <m/>
    <n v="294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403.2130000000002"/>
    <n v="3.403213"/>
    <m/>
    <n v="3.4791666666666665"/>
    <n v="3.125"/>
    <n v="40"/>
    <n v="0"/>
    <n v="72"/>
    <s v="BASE DE DATOS"/>
  </r>
  <r>
    <s v="19"/>
    <x v="8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8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8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8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8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8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8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8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8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8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8"/>
    <s v="YANACO"/>
    <s v="53202108"/>
    <s v="53202108"/>
    <s v="EL"/>
    <m/>
    <m/>
    <n v="4.08"/>
    <n v="2.85"/>
    <m/>
    <m/>
    <n v="0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34"/>
    <n v="0.23750000000000002"/>
    <n v="0"/>
    <n v="0"/>
    <n v="48"/>
    <s v="BASE DE DATOS"/>
  </r>
  <r>
    <s v="19"/>
    <x v="8"/>
    <s v="YANACO"/>
    <s v="53201807"/>
    <s v="53201807"/>
    <s v="EL"/>
    <m/>
    <m/>
    <n v="10.95"/>
    <n v="7.4"/>
    <m/>
    <m/>
    <n v="0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91249999999999998"/>
    <n v="0.6166666666666667"/>
    <n v="0"/>
    <n v="0"/>
    <n v="48"/>
    <s v="BASE DE DATOS"/>
  </r>
  <r>
    <s v="19"/>
    <x v="8"/>
    <s v="YANACO"/>
    <s v="33045194"/>
    <s v="33045194"/>
    <s v="EL"/>
    <m/>
    <m/>
    <n v="3.18"/>
    <n v="2.15"/>
    <m/>
    <m/>
    <n v="0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26500000000000001"/>
    <n v="0.17916666666666667"/>
    <n v="0"/>
    <n v="0"/>
    <n v="48"/>
    <s v="BASE DE DATOS"/>
  </r>
  <r>
    <s v="19"/>
    <x v="8"/>
    <s v="YANACO"/>
    <s v="33045094"/>
    <s v="33045094"/>
    <s v="EL"/>
    <m/>
    <m/>
    <n v="5.46"/>
    <n v="3.3"/>
    <m/>
    <m/>
    <n v="5.9370000000000003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9370000000000003"/>
    <n v="5.9370000000000004E-3"/>
    <m/>
    <n v="0.45500000000000002"/>
    <n v="0.27499999999999997"/>
    <n v="0"/>
    <n v="0"/>
    <n v="48"/>
    <s v="BASE DE DATOS"/>
  </r>
  <r>
    <s v="19"/>
    <x v="8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8"/>
    <s v="YANACO"/>
    <s v="53018302"/>
    <s v="53018302"/>
    <s v="EL"/>
    <m/>
    <m/>
    <n v="8.65"/>
    <n v="6"/>
    <m/>
    <m/>
    <n v="1.651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1.651"/>
    <n v="1.6510000000000001E-3"/>
    <m/>
    <n v="0.72083333333333333"/>
    <n v="0.5"/>
    <n v="0"/>
    <n v="0"/>
    <n v="48"/>
    <s v="BASE DE DATOS"/>
  </r>
  <r>
    <s v="19"/>
    <x v="8"/>
    <s v="YANACO"/>
    <s v="33045294"/>
    <s v="33045294"/>
    <s v="EL"/>
    <m/>
    <m/>
    <n v="5.4249999999999998"/>
    <n v="3.4"/>
    <m/>
    <m/>
    <n v="0.51400000000000001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51400000000000001"/>
    <n v="5.1400000000000003E-4"/>
    <m/>
    <n v="0.45208333333333334"/>
    <n v="0.28333333333333333"/>
    <n v="0"/>
    <n v="0"/>
    <n v="48"/>
    <s v="BASE DE DATOS"/>
  </r>
  <r>
    <s v="19"/>
    <x v="6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6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6"/>
    <s v="QUEISC"/>
    <s v="53202209"/>
    <s v="53202209"/>
    <s v="EL"/>
    <m/>
    <m/>
    <n v="7.7969999999999997"/>
    <n v="3.11"/>
    <m/>
    <m/>
    <n v="0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0"/>
    <n v="0"/>
    <m/>
    <n v="0.64974999999999994"/>
    <n v="0.25916666666666666"/>
    <n v="0.85"/>
    <n v="0"/>
    <n v="37"/>
    <s v="BASE DE DATOS"/>
  </r>
  <r>
    <s v="19"/>
    <x v="7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7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7"/>
    <s v="QUEISC"/>
    <s v="53202209"/>
    <s v="53202209"/>
    <s v="EL"/>
    <m/>
    <m/>
    <n v="7.7969999999999997"/>
    <n v="3.11"/>
    <m/>
    <m/>
    <n v="0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0"/>
    <n v="0"/>
    <m/>
    <n v="0.64974999999999994"/>
    <n v="0.25916666666666666"/>
    <n v="0.85"/>
    <n v="0"/>
    <n v="37"/>
    <s v="BASE DE DATOS"/>
  </r>
  <r>
    <s v="19"/>
    <x v="8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8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8"/>
    <s v="QUEISC"/>
    <s v="53202209"/>
    <s v="53202209"/>
    <s v="EL"/>
    <m/>
    <m/>
    <n v="7.7969999999999997"/>
    <n v="3.11"/>
    <m/>
    <m/>
    <n v="0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0"/>
    <n v="0"/>
    <m/>
    <n v="0.64974999999999994"/>
    <n v="0.25916666666666666"/>
    <n v="0.85"/>
    <n v="0"/>
    <n v="37"/>
    <s v="BASE DE DATOS"/>
  </r>
  <r>
    <s v="19"/>
    <x v="7"/>
    <s v="RELAPA"/>
    <s v="33111900"/>
    <s v="33111900"/>
    <s v="TG"/>
    <m/>
    <m/>
    <n v="11.25"/>
    <n v="11.25"/>
    <m/>
    <m/>
    <n v="6860.68"/>
    <m/>
    <m/>
    <m/>
    <n v="0"/>
    <n v="9.673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860.68"/>
    <n v="6.8606800000000003"/>
    <m/>
    <n v="0.9375"/>
    <n v="0.9375"/>
    <n v="9.82"/>
    <n v="0"/>
    <n v="65"/>
    <s v="BASE DE DATOS"/>
  </r>
  <r>
    <s v="19"/>
    <x v="8"/>
    <s v="RELAPA"/>
    <s v="33111900"/>
    <s v="33111900"/>
    <s v="TG"/>
    <m/>
    <m/>
    <n v="11.25"/>
    <n v="11.25"/>
    <m/>
    <m/>
    <n v="6496.06"/>
    <m/>
    <m/>
    <m/>
    <n v="0"/>
    <n v="9.6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496.06"/>
    <n v="6.4960600000000008"/>
    <m/>
    <n v="0.9375"/>
    <n v="0.9375"/>
    <n v="9.82"/>
    <n v="0"/>
    <n v="65"/>
    <s v="BASE DE DATOS"/>
  </r>
  <r>
    <s v="19"/>
    <x v="7"/>
    <s v="PLUSPE"/>
    <s v="53007395"/>
    <s v="53007395"/>
    <s v="EL"/>
    <m/>
    <m/>
    <n v="27.05"/>
    <n v="24.03"/>
    <m/>
    <m/>
    <n v="4952.375"/>
    <m/>
    <m/>
    <m/>
    <n v="2102"/>
    <n v="12.73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4952.375"/>
    <n v="4.952375"/>
    <m/>
    <n v="2.2541666666666669"/>
    <n v="2.0024999999999999"/>
    <n v="18.39"/>
    <n v="0"/>
    <n v="61"/>
    <s v="BASE DE DATOS"/>
  </r>
  <r>
    <s v="19"/>
    <x v="7"/>
    <s v="PLUSPE"/>
    <s v="53007595"/>
    <s v="53007595"/>
    <s v="EL"/>
    <m/>
    <m/>
    <n v="17.7"/>
    <n v="16.59"/>
    <m/>
    <m/>
    <n v="10904.26"/>
    <m/>
    <m/>
    <m/>
    <n v="1870"/>
    <n v="16.170000000000002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0904.26"/>
    <n v="10.904260000000001"/>
    <m/>
    <n v="1.4749999999999999"/>
    <n v="1.3825000000000001"/>
    <n v="16.61"/>
    <n v="0"/>
    <n v="61"/>
    <s v="BASE DE DATOS"/>
  </r>
  <r>
    <s v="19"/>
    <x v="7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7"/>
    <s v="PLUSPE"/>
    <s v="53007495"/>
    <s v="53007495"/>
    <s v="EL"/>
    <m/>
    <m/>
    <n v="9.9"/>
    <n v="7.3"/>
    <m/>
    <m/>
    <n v="2141.5239999999999"/>
    <m/>
    <m/>
    <m/>
    <n v="660"/>
    <n v="3.27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141.5239999999999"/>
    <n v="2.141524"/>
    <m/>
    <n v="0.82500000000000007"/>
    <n v="0.60833333333333328"/>
    <n v="3.66"/>
    <n v="0"/>
    <n v="61"/>
    <s v="BASE DE DATOS"/>
  </r>
  <r>
    <s v="19"/>
    <x v="7"/>
    <s v="PLUSPE"/>
    <s v="53008695"/>
    <s v="53008695"/>
    <s v="EL"/>
    <m/>
    <m/>
    <n v="6.2469999999999999"/>
    <n v="5.2619999999999996"/>
    <m/>
    <m/>
    <n v="1028.769"/>
    <m/>
    <m/>
    <m/>
    <n v="293"/>
    <n v="1.65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1028.769"/>
    <n v="1.028769"/>
    <m/>
    <n v="0.52058333333333329"/>
    <n v="0.43849999999999995"/>
    <n v="1.73"/>
    <n v="0"/>
    <n v="61"/>
    <s v="BASE DE DATOS"/>
  </r>
  <r>
    <s v="19"/>
    <x v="7"/>
    <s v="PLUSPE"/>
    <s v="53008795"/>
    <s v="53008795"/>
    <s v="EL"/>
    <m/>
    <m/>
    <n v="4.45"/>
    <n v="3.11"/>
    <m/>
    <m/>
    <n v="603.14400000000001"/>
    <m/>
    <m/>
    <m/>
    <n v="139"/>
    <n v="0.98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603.14400000000001"/>
    <n v="0.60314400000000001"/>
    <m/>
    <n v="0.37083333333333335"/>
    <n v="0.25916666666666666"/>
    <n v="1.53"/>
    <n v="0"/>
    <n v="61"/>
    <s v="BASE DE DATOS"/>
  </r>
  <r>
    <s v="19"/>
    <x v="7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7"/>
    <s v="PLUSPE"/>
    <s v="53013499"/>
    <s v="53013499"/>
    <s v="EL"/>
    <m/>
    <m/>
    <n v="0.5"/>
    <n v="0.42"/>
    <m/>
    <m/>
    <n v="49.374000000000002"/>
    <m/>
    <m/>
    <m/>
    <n v="20"/>
    <n v="0.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9.374000000000002"/>
    <n v="4.9374000000000001E-2"/>
    <m/>
    <n v="4.1666666666666664E-2"/>
    <n v="3.4999999999999996E-2"/>
    <n v="0.4"/>
    <n v="0"/>
    <n v="61"/>
    <s v="BASE DE DATOS"/>
  </r>
  <r>
    <s v="19"/>
    <x v="7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8"/>
    <s v="PLUSPE"/>
    <s v="53007395"/>
    <s v="53007395"/>
    <s v="EL"/>
    <m/>
    <m/>
    <n v="27.05"/>
    <n v="24.03"/>
    <m/>
    <m/>
    <n v="4589.549"/>
    <m/>
    <m/>
    <m/>
    <n v="1203"/>
    <n v="12.17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4589.549"/>
    <n v="4.5895489999999999"/>
    <m/>
    <n v="2.2541666666666669"/>
    <n v="2.0024999999999999"/>
    <n v="18.39"/>
    <n v="0"/>
    <n v="61"/>
    <s v="BASE DE DATOS"/>
  </r>
  <r>
    <s v="19"/>
    <x v="8"/>
    <s v="PLUSPE"/>
    <s v="53007595"/>
    <s v="53007595"/>
    <s v="EL"/>
    <m/>
    <m/>
    <n v="17.7"/>
    <n v="16.59"/>
    <m/>
    <m/>
    <n v="10895.9"/>
    <m/>
    <m/>
    <m/>
    <n v="1705"/>
    <n v="16.27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0895.9"/>
    <n v="10.895899999999999"/>
    <m/>
    <n v="1.4749999999999999"/>
    <n v="1.3825000000000001"/>
    <n v="16.61"/>
    <n v="0"/>
    <n v="61"/>
    <s v="BASE DE DATOS"/>
  </r>
  <r>
    <s v="19"/>
    <x v="8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8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8"/>
    <s v="PLUSPE"/>
    <s v="53007495"/>
    <s v="53007495"/>
    <s v="EL"/>
    <m/>
    <m/>
    <n v="9.9"/>
    <n v="7.3"/>
    <m/>
    <m/>
    <n v="2121.1080000000002"/>
    <m/>
    <m/>
    <m/>
    <n v="660"/>
    <n v="3.66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2121.1080000000002"/>
    <n v="2.121108"/>
    <m/>
    <n v="0.82500000000000007"/>
    <n v="0.60833333333333328"/>
    <n v="3.66"/>
    <n v="0"/>
    <n v="61"/>
    <s v="BASE DE DATOS"/>
  </r>
  <r>
    <s v="19"/>
    <x v="8"/>
    <s v="PLUSPE"/>
    <s v="53008695"/>
    <s v="53008695"/>
    <s v="EL"/>
    <m/>
    <m/>
    <n v="6.2469999999999999"/>
    <n v="5.2619999999999996"/>
    <m/>
    <m/>
    <n v="984.48699999999997"/>
    <m/>
    <m/>
    <m/>
    <n v="459"/>
    <n v="1.55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984.48699999999997"/>
    <n v="0.984487"/>
    <m/>
    <n v="0.52058333333333329"/>
    <n v="0.43849999999999995"/>
    <n v="1.73"/>
    <n v="0"/>
    <n v="61"/>
    <s v="BASE DE DATOS"/>
  </r>
  <r>
    <s v="19"/>
    <x v="8"/>
    <s v="PLUSPE"/>
    <s v="53008795"/>
    <s v="53008795"/>
    <s v="EL"/>
    <m/>
    <m/>
    <n v="4.45"/>
    <n v="3.11"/>
    <m/>
    <m/>
    <n v="566.06200000000001"/>
    <m/>
    <m/>
    <m/>
    <n v="208"/>
    <n v="0.93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566.06200000000001"/>
    <n v="0.56606200000000007"/>
    <m/>
    <n v="0.37083333333333335"/>
    <n v="0.25916666666666666"/>
    <n v="1.53"/>
    <n v="0"/>
    <n v="61"/>
    <s v="BASE DE DATOS"/>
  </r>
  <r>
    <s v="19"/>
    <x v="8"/>
    <s v="PLUSPE"/>
    <s v="53013499"/>
    <s v="53013499"/>
    <s v="EL"/>
    <m/>
    <m/>
    <n v="0.5"/>
    <n v="0.42"/>
    <m/>
    <m/>
    <n v="45.46"/>
    <m/>
    <m/>
    <m/>
    <n v="14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5.46"/>
    <n v="4.546E-2"/>
    <m/>
    <n v="4.1666666666666664E-2"/>
    <n v="3.4999999999999996E-2"/>
    <n v="0.4"/>
    <n v="0"/>
    <n v="61"/>
    <s v="BASE DE DATOS"/>
  </r>
  <r>
    <s v="19"/>
    <x v="8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8"/>
    <s v="OLEODU"/>
    <s v="33046894"/>
    <s v="33046894"/>
    <s v="EL"/>
    <m/>
    <m/>
    <n v="1.82"/>
    <n v="1.6"/>
    <m/>
    <m/>
    <n v="83.77"/>
    <m/>
    <m/>
    <m/>
    <n v="18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83.77"/>
    <n v="8.3769999999999997E-2"/>
    <m/>
    <n v="0.15166666666666667"/>
    <n v="0.13333333333333333"/>
    <n v="0.38500000000000001"/>
    <n v="0"/>
    <n v="60"/>
    <s v="BASE DE DATOS"/>
  </r>
  <r>
    <s v="19"/>
    <x v="8"/>
    <s v="OLEODU"/>
    <s v="33047094"/>
    <s v="33047094"/>
    <s v="EL"/>
    <m/>
    <m/>
    <n v="1.895"/>
    <n v="1.7450000000000001"/>
    <m/>
    <m/>
    <n v="71.265000000000001"/>
    <m/>
    <m/>
    <m/>
    <n v="27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1.265000000000001"/>
    <n v="7.1264999999999995E-2"/>
    <m/>
    <n v="0.15791666666666668"/>
    <n v="0.14541666666666667"/>
    <n v="0.52800000000000002"/>
    <n v="0"/>
    <n v="60"/>
    <s v="BASE DE DATOS"/>
  </r>
  <r>
    <s v="19"/>
    <x v="8"/>
    <s v="OLEODU"/>
    <s v="33046694"/>
    <s v="33046694"/>
    <s v="EL"/>
    <m/>
    <m/>
    <n v="2.4500000000000002"/>
    <n v="2.2000000000000002"/>
    <m/>
    <m/>
    <n v="170.58"/>
    <m/>
    <m/>
    <m/>
    <n v="77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70.58"/>
    <n v="0.17058000000000001"/>
    <m/>
    <n v="0.20416666666666669"/>
    <n v="0.18333333333333335"/>
    <n v="0.57999999999999996"/>
    <n v="0"/>
    <n v="60"/>
    <s v="BASE DE DATOS"/>
  </r>
  <r>
    <s v="19"/>
    <x v="8"/>
    <s v="OLEODU"/>
    <s v="33047394"/>
    <s v="33047394"/>
    <s v="EL"/>
    <m/>
    <m/>
    <n v="1.55"/>
    <n v="1.45"/>
    <m/>
    <m/>
    <n v="104.56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04.56"/>
    <n v="0.10456"/>
    <m/>
    <n v="0.12916666666666668"/>
    <n v="0.12083333333333333"/>
    <n v="0.35399999999999998"/>
    <n v="0"/>
    <n v="60"/>
    <s v="BASE DE DATOS"/>
  </r>
  <r>
    <s v="19"/>
    <x v="8"/>
    <s v="OLEODU"/>
    <s v="33047194"/>
    <s v="33047194"/>
    <s v="EL"/>
    <m/>
    <m/>
    <n v="1.645"/>
    <n v="1.5"/>
    <m/>
    <m/>
    <n v="51.643000000000001"/>
    <m/>
    <m/>
    <m/>
    <n v="67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1.643000000000001"/>
    <n v="5.1643000000000001E-2"/>
    <m/>
    <n v="0.13708333333333333"/>
    <n v="0.125"/>
    <n v="0.26"/>
    <n v="0"/>
    <n v="60"/>
    <s v="BASE DE DATOS"/>
  </r>
  <r>
    <s v="19"/>
    <x v="8"/>
    <s v="OLEODU"/>
    <s v="33046994"/>
    <s v="33046994"/>
    <s v="EL"/>
    <m/>
    <m/>
    <n v="0.15"/>
    <n v="0.12"/>
    <m/>
    <m/>
    <n v="28.695"/>
    <m/>
    <m/>
    <m/>
    <n v="30.25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8.695"/>
    <n v="2.8695000000000002E-2"/>
    <m/>
    <n v="1.2499999999999999E-2"/>
    <n v="0.01"/>
    <n v="6.6000000000000003E-2"/>
    <n v="0"/>
    <n v="60"/>
    <s v="BASE DE DATOS"/>
  </r>
  <r>
    <s v="19"/>
    <x v="8"/>
    <s v="OLEODU"/>
    <s v="33046794"/>
    <s v="33046794"/>
    <s v="EL"/>
    <m/>
    <m/>
    <n v="2.6"/>
    <n v="2.2000000000000002"/>
    <m/>
    <m/>
    <n v="203.64099999999999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203.64099999999999"/>
    <n v="0.20364099999999999"/>
    <m/>
    <n v="0.21666666666666667"/>
    <n v="0.18333333333333335"/>
    <n v="0.4"/>
    <n v="0"/>
    <n v="60"/>
    <s v="BASE DE DATOS"/>
  </r>
  <r>
    <s v="19"/>
    <x v="8"/>
    <s v="OLEODU"/>
    <s v="33047294"/>
    <s v="33047294"/>
    <s v="EL"/>
    <m/>
    <m/>
    <n v="0.745"/>
    <n v="0.64500000000000002"/>
    <m/>
    <m/>
    <n v="33.978000000000002"/>
    <m/>
    <m/>
    <m/>
    <n v="1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3.978000000000002"/>
    <n v="3.3978000000000001E-2"/>
    <m/>
    <n v="6.2083333333333331E-2"/>
    <n v="5.3749999999999999E-2"/>
    <n v="0.15"/>
    <n v="0"/>
    <n v="60"/>
    <s v="BASE DE DATOS"/>
  </r>
  <r>
    <s v="19"/>
    <x v="8"/>
    <s v="OLEODU"/>
    <s v="33046594"/>
    <s v="33046594"/>
    <s v="EL"/>
    <m/>
    <m/>
    <n v="1.635"/>
    <n v="1.48"/>
    <m/>
    <m/>
    <n v="41.841999999999999"/>
    <m/>
    <m/>
    <m/>
    <n v="37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41.841999999999999"/>
    <n v="4.1841999999999997E-2"/>
    <m/>
    <n v="0.13625000000000001"/>
    <n v="0.12333333333333334"/>
    <n v="0.14499999999999999"/>
    <n v="0"/>
    <n v="60"/>
    <s v="BASE DE DATOS"/>
  </r>
  <r>
    <s v="19"/>
    <x v="5"/>
    <s v="AGUENE"/>
    <s v="53014699"/>
    <s v="53014699"/>
    <s v="TG"/>
    <m/>
    <m/>
    <n v="1"/>
    <n v="0.2"/>
    <m/>
    <m/>
    <n v="162.34399999999999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62.34399999999999"/>
    <n v="0.16234399999999999"/>
    <m/>
    <n v="8.3333333333333329E-2"/>
    <n v="8.3333333333333329E-2"/>
    <n v="0.22"/>
    <n v="0"/>
    <n v="2"/>
    <s v="BASE DE DATOS"/>
  </r>
  <r>
    <s v="19"/>
    <x v="6"/>
    <s v="AGUENE"/>
    <s v="53014699"/>
    <s v="53014699"/>
    <s v="TG"/>
    <m/>
    <m/>
    <n v="1"/>
    <n v="0.2"/>
    <m/>
    <m/>
    <n v="183.40700000000001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83.40700000000001"/>
    <n v="0.18340700000000001"/>
    <m/>
    <n v="8.3333333333333329E-2"/>
    <n v="8.3333333333333329E-2"/>
    <n v="0.22"/>
    <n v="0"/>
    <n v="2"/>
    <s v="BASE DE DATOS"/>
  </r>
  <r>
    <s v="19"/>
    <x v="7"/>
    <s v="AGUENE"/>
    <s v="53014699"/>
    <s v="53014699"/>
    <s v="TG"/>
    <m/>
    <m/>
    <n v="1"/>
    <n v="0.2"/>
    <m/>
    <m/>
    <n v="183.423"/>
    <m/>
    <m/>
    <m/>
    <n v="42"/>
    <n v="0.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83.423"/>
    <n v="0.183423"/>
    <m/>
    <n v="8.3333333333333329E-2"/>
    <n v="8.3333333333333329E-2"/>
    <n v="0.22"/>
    <n v="0"/>
    <n v="2"/>
    <s v="BASE DE DATOS"/>
  </r>
  <r>
    <s v="19"/>
    <x v="8"/>
    <s v="AGUENE"/>
    <s v="53014699"/>
    <s v="53014699"/>
    <s v="TG"/>
    <m/>
    <m/>
    <n v="1"/>
    <n v="0.2"/>
    <m/>
    <m/>
    <n v="183.423"/>
    <m/>
    <m/>
    <m/>
    <n v="42"/>
    <n v="0.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83.423"/>
    <n v="0.183423"/>
    <m/>
    <n v="8.3333333333333329E-2"/>
    <n v="8.3333333333333329E-2"/>
    <n v="0.22"/>
    <n v="0"/>
    <n v="2"/>
    <s v="BASE DE DATOS"/>
  </r>
  <r>
    <s v="19"/>
    <x v="9"/>
    <s v="AGUENE"/>
    <s v="53014699"/>
    <s v="53014699"/>
    <s v="TG"/>
    <m/>
    <m/>
    <n v="1"/>
    <n v="0.2"/>
    <m/>
    <m/>
    <n v="183.423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83.423"/>
    <n v="0.183423"/>
    <m/>
    <n v="8.3333333333333329E-2"/>
    <n v="8.3333333333333329E-2"/>
    <n v="0.22"/>
    <n v="0"/>
    <n v="2"/>
    <s v="BASE DE DATOS"/>
  </r>
  <r>
    <s v="19"/>
    <x v="9"/>
    <s v="ANABIS"/>
    <s v="71403385"/>
    <s v="71403385"/>
    <s v="EL"/>
    <m/>
    <m/>
    <n v="7.36"/>
    <n v="3.56"/>
    <m/>
    <m/>
    <n v="132.02799999999999"/>
    <m/>
    <m/>
    <m/>
    <n v="94"/>
    <n v="2.4820000000000002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132.02799999999999"/>
    <n v="0.13202799999999998"/>
    <m/>
    <n v="0.6133333333333334"/>
    <n v="0.29666666666666669"/>
    <n v="3.56"/>
    <n v="0"/>
    <n v="4"/>
    <s v="BASE DE DATOS"/>
  </r>
  <r>
    <s v="19"/>
    <x v="9"/>
    <s v="ANABIS"/>
    <s v="53024214"/>
    <s v="53024214"/>
    <s v="EL"/>
    <m/>
    <m/>
    <n v="3.36"/>
    <n v="1.95"/>
    <m/>
    <m/>
    <n v="51.441000000000003"/>
    <m/>
    <m/>
    <m/>
    <n v="0"/>
    <n v="2.141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51.441000000000003"/>
    <n v="5.1441000000000001E-2"/>
    <m/>
    <n v="0.27999999999999997"/>
    <n v="0.16250000000000001"/>
    <n v="2.141"/>
    <n v="0"/>
    <n v="4"/>
    <s v="BASE DE DATOS"/>
  </r>
  <r>
    <s v="19"/>
    <x v="9"/>
    <s v="ANTAPA"/>
    <s v="33004293"/>
    <s v="33004293"/>
    <s v="EL"/>
    <m/>
    <m/>
    <n v="17.96"/>
    <n v="16"/>
    <m/>
    <m/>
    <n v="1.776"/>
    <m/>
    <m/>
    <m/>
    <n v="2.67"/>
    <n v="3.74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1.776"/>
    <n v="1.776E-3"/>
    <m/>
    <n v="1.4966666666666668"/>
    <n v="1.3333333333333333"/>
    <n v="4.6420000000000003"/>
    <n v="0"/>
    <n v="23"/>
    <s v="BASE DE DATOS"/>
  </r>
  <r>
    <s v="19"/>
    <x v="9"/>
    <s v="APUMAY"/>
    <s v="71402522"/>
    <s v="71402522"/>
    <s v="EL"/>
    <m/>
    <m/>
    <n v="4"/>
    <n v="3.2"/>
    <m/>
    <m/>
    <n v="13.307"/>
    <m/>
    <m/>
    <m/>
    <n v="0"/>
    <n v="1.25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13.307"/>
    <n v="1.3307000000000001E-2"/>
    <m/>
    <n v="0.33333333333333331"/>
    <n v="0.26666666666666666"/>
    <n v="1.4"/>
    <n v="0"/>
    <n v="6"/>
    <s v="BASE DE DATOS"/>
  </r>
  <r>
    <s v="19"/>
    <x v="9"/>
    <s v="ARUNTA"/>
    <s v="71403991"/>
    <s v="71403991"/>
    <s v="EL"/>
    <m/>
    <m/>
    <n v="3.83"/>
    <n v="2.2000000000000002"/>
    <m/>
    <m/>
    <n v="0.91"/>
    <m/>
    <m/>
    <m/>
    <n v="0.7"/>
    <n v="1.8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.91"/>
    <n v="9.1E-4"/>
    <m/>
    <n v="0.31916666666666665"/>
    <n v="0.18333333333333335"/>
    <n v="2.2200000000000002"/>
    <n v="0"/>
    <n v="7"/>
    <s v="BASE DE DATOS"/>
  </r>
  <r>
    <s v="19"/>
    <x v="9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9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9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9"/>
    <s v="BATEAS"/>
    <s v="53022112"/>
    <s v="53022112"/>
    <s v="EL"/>
    <m/>
    <m/>
    <n v="3.3"/>
    <n v="1.76"/>
    <m/>
    <m/>
    <n v="9.4700000000000006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9.4700000000000006"/>
    <n v="9.470000000000001E-3"/>
    <m/>
    <n v="0.27499999999999997"/>
    <n v="0.14666666666666667"/>
    <n v="0.8"/>
    <n v="0"/>
    <n v="46"/>
    <s v="BASE DE DATOS"/>
  </r>
  <r>
    <s v="19"/>
    <x v="9"/>
    <s v="NXACAJ"/>
    <s v="33021593"/>
    <s v="33021593"/>
    <s v="EL"/>
    <m/>
    <m/>
    <n v="2.5"/>
    <n v="0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9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9"/>
    <s v="NXACAJ"/>
    <s v="53203010"/>
    <s v="53203010"/>
    <s v="EL"/>
    <m/>
    <m/>
    <n v="2"/>
    <n v="2"/>
    <m/>
    <m/>
    <n v="1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"/>
    <n v="1E-3"/>
    <m/>
    <n v="0.16666666666666666"/>
    <n v="0.16666666666666666"/>
    <n v="1.6"/>
    <n v="0"/>
    <n v="52"/>
    <s v="BASE DE DATOS"/>
  </r>
  <r>
    <s v="19"/>
    <x v="9"/>
    <s v="NXACAJ"/>
    <s v="53203210"/>
    <s v="53203210"/>
    <s v="EL"/>
    <m/>
    <m/>
    <n v="2"/>
    <n v="2"/>
    <m/>
    <m/>
    <n v="1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"/>
    <n v="1E-3"/>
    <m/>
    <n v="0.16666666666666666"/>
    <n v="0.16666666666666666"/>
    <n v="1.5"/>
    <n v="0"/>
    <n v="52"/>
    <s v="BASE DE DATOS"/>
  </r>
  <r>
    <s v="19"/>
    <x v="9"/>
    <s v="NXACAJ"/>
    <s v="33021593"/>
    <s v="33021593"/>
    <s v="TV"/>
    <m/>
    <m/>
    <n v="3.5"/>
    <n v="3.5"/>
    <m/>
    <m/>
    <n v="14.156000000000001"/>
    <m/>
    <m/>
    <m/>
    <n v="0"/>
    <n v="2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14.156000000000001"/>
    <n v="1.4156E-2"/>
    <m/>
    <n v="0.29166666666666669"/>
    <n v="0.29166666666666669"/>
    <n v="2"/>
    <n v="0"/>
    <n v="52"/>
    <s v="BASE DE DATOS"/>
  </r>
  <r>
    <s v="19"/>
    <x v="9"/>
    <s v="NXACAJ"/>
    <s v="53203110"/>
    <s v="53203110"/>
    <s v="TV"/>
    <m/>
    <m/>
    <n v="4"/>
    <n v="3.5"/>
    <m/>
    <m/>
    <n v="860.17200000000003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860.17200000000003"/>
    <n v="0.86017200000000005"/>
    <m/>
    <n v="0.33333333333333331"/>
    <n v="0.29166666666666669"/>
    <n v="2.8"/>
    <n v="0"/>
    <n v="52"/>
    <s v="BASE DE DATOS"/>
  </r>
  <r>
    <s v="19"/>
    <x v="9"/>
    <s v="CNPC"/>
    <s v="11011797"/>
    <s v="11011797"/>
    <s v="EL"/>
    <m/>
    <m/>
    <n v="8.5500000000000007"/>
    <n v="7.6950000000000003"/>
    <m/>
    <m/>
    <n v="3626.8389999999999"/>
    <m/>
    <m/>
    <m/>
    <n v="1115.45"/>
    <n v="5.5579999999999998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626.8389999999999"/>
    <n v="3.6268389999999999"/>
    <m/>
    <n v="0.71250000000000002"/>
    <n v="0.64124999999999999"/>
    <n v="5.6559999999999997"/>
    <n v="0"/>
    <n v="21"/>
    <s v="BASE DE DATOS"/>
  </r>
  <r>
    <s v="19"/>
    <x v="9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9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9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9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9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9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9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9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9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9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9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9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9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9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9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9"/>
    <s v="COHORI"/>
    <s v="33024093"/>
    <s v="33024093"/>
    <s v="EL"/>
    <m/>
    <m/>
    <n v="5.9870000000000001"/>
    <n v="5.15"/>
    <m/>
    <m/>
    <n v="61.77"/>
    <m/>
    <m/>
    <m/>
    <n v="0"/>
    <n v="0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61.77"/>
    <n v="6.1770000000000005E-2"/>
    <m/>
    <n v="0.85528571428571432"/>
    <n v="0.73571428571428577"/>
    <n v="147.19999999999999"/>
    <n v="0"/>
    <n v="32"/>
    <s v="BASE DE DATOS"/>
  </r>
  <r>
    <s v="19"/>
    <x v="9"/>
    <s v="IEQSA"/>
    <s v="33055795"/>
    <s v="33055795"/>
    <s v="EL"/>
    <m/>
    <m/>
    <n v="2.62"/>
    <n v="0.93899999999999995"/>
    <m/>
    <m/>
    <n v="3.758"/>
    <m/>
    <m/>
    <m/>
    <n v="0"/>
    <n v="1.18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3.758"/>
    <n v="3.7580000000000001E-3"/>
    <m/>
    <n v="0.21833333333333335"/>
    <n v="0.14008333333333334"/>
    <n v="1.45"/>
    <n v="0"/>
    <n v="41"/>
    <s v="BASE DE DATOS"/>
  </r>
  <r>
    <s v="19"/>
    <x v="9"/>
    <s v="ILLAPU"/>
    <s v="33273911"/>
    <s v="33273911"/>
    <s v="TG"/>
    <m/>
    <m/>
    <n v="13.6"/>
    <n v="13.6"/>
    <m/>
    <m/>
    <n v="2251.06"/>
    <m/>
    <m/>
    <m/>
    <n v="0"/>
    <n v="14.2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2251.06"/>
    <n v="2.2510599999999998"/>
    <m/>
    <n v="1.1333333333333333"/>
    <n v="1.1333333333333333"/>
    <n v="14.2"/>
    <n v="0"/>
    <n v="39"/>
    <s v="BASE DE DATOS"/>
  </r>
  <r>
    <s v="19"/>
    <x v="9"/>
    <s v="MKOLPA"/>
    <s v="53025918"/>
    <s v="53025918"/>
    <s v="EL"/>
    <m/>
    <m/>
    <n v="0.499"/>
    <n v="0.32"/>
    <m/>
    <m/>
    <n v="37.5"/>
    <m/>
    <m/>
    <m/>
    <n v="5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7.5"/>
    <n v="3.7499999999999999E-2"/>
    <m/>
    <n v="4.1583333333333333E-2"/>
    <n v="2.6666666666666668E-2"/>
    <n v="0.3"/>
    <n v="0"/>
    <n v="27"/>
    <s v="BASE DE DATOS"/>
  </r>
  <r>
    <s v="19"/>
    <x v="9"/>
    <s v="MINSUR"/>
    <s v="0000001E"/>
    <s v="0000001E"/>
    <s v="EL"/>
    <m/>
    <m/>
    <n v="6.165"/>
    <n v="4"/>
    <m/>
    <m/>
    <n v="1125.9159999999999"/>
    <m/>
    <m/>
    <m/>
    <n v="0"/>
    <n v="3.2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125.9159999999999"/>
    <n v="1.1259159999999999"/>
    <m/>
    <n v="0.51375000000000004"/>
    <n v="0.33333333333333331"/>
    <n v="3.3"/>
    <n v="0"/>
    <n v="50"/>
    <s v="BASE DE DATOS"/>
  </r>
  <r>
    <s v="19"/>
    <x v="9"/>
    <s v="MINSUR"/>
    <s v="53202609"/>
    <s v="53202609"/>
    <s v="EL"/>
    <m/>
    <m/>
    <n v="3.99"/>
    <n v="3.15"/>
    <m/>
    <m/>
    <n v="0.183"/>
    <m/>
    <m/>
    <m/>
    <n v="0"/>
    <n v="1.2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183"/>
    <n v="1.83E-4"/>
    <m/>
    <n v="0.33250000000000002"/>
    <n v="0.26250000000000001"/>
    <n v="3.1"/>
    <n v="0"/>
    <n v="50"/>
    <s v="BASE DE DATOS"/>
  </r>
  <r>
    <s v="19"/>
    <x v="9"/>
    <s v="MINSUR"/>
    <s v="33016193"/>
    <s v="33016193"/>
    <s v="EL"/>
    <m/>
    <m/>
    <n v="8.5"/>
    <n v="6.03"/>
    <m/>
    <m/>
    <n v="78.22"/>
    <m/>
    <m/>
    <m/>
    <n v="154.04"/>
    <n v="4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78.22"/>
    <n v="7.8219999999999998E-2"/>
    <m/>
    <n v="0.70833333333333337"/>
    <n v="0.50250000000000006"/>
    <n v="4.01"/>
    <n v="0"/>
    <n v="50"/>
    <s v="BASE DE DATOS"/>
  </r>
  <r>
    <s v="19"/>
    <x v="9"/>
    <s v="MINSUR"/>
    <s v="53024315"/>
    <s v="53024315"/>
    <s v="EL"/>
    <m/>
    <m/>
    <n v="3.65"/>
    <n v="2.5"/>
    <m/>
    <m/>
    <n v="1.1910000000000001"/>
    <m/>
    <m/>
    <m/>
    <n v="0"/>
    <n v="1.2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1.1910000000000001"/>
    <n v="1.191E-3"/>
    <m/>
    <n v="0.30416666666666664"/>
    <n v="0.20833333333333334"/>
    <n v="1.8"/>
    <n v="0"/>
    <n v="50"/>
    <s v="BASE DE DATOS"/>
  </r>
  <r>
    <s v="19"/>
    <x v="9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9"/>
    <s v="STRATU"/>
    <s v="33148006"/>
    <s v="33148006"/>
    <s v="EL"/>
    <m/>
    <m/>
    <n v="20.8"/>
    <n v="16"/>
    <m/>
    <m/>
    <n v="4116.74"/>
    <m/>
    <m/>
    <m/>
    <n v="1418"/>
    <n v="6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116.74"/>
    <n v="4.1167400000000001"/>
    <m/>
    <n v="1.7333333333333334"/>
    <n v="1.3333333333333333"/>
    <n v="6"/>
    <n v="0"/>
    <n v="55"/>
    <s v="BASE DE DATOS"/>
  </r>
  <r>
    <s v="19"/>
    <x v="9"/>
    <s v="STRATU"/>
    <s v="33179009"/>
    <s v="33179009"/>
    <s v="EL"/>
    <m/>
    <m/>
    <n v="42"/>
    <n v="42"/>
    <m/>
    <m/>
    <n v="13287.36"/>
    <m/>
    <m/>
    <m/>
    <n v="4675"/>
    <n v="18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3287.36"/>
    <n v="13.287360000000001"/>
    <m/>
    <n v="3.5"/>
    <n v="3.5"/>
    <n v="28.62"/>
    <n v="0"/>
    <n v="55"/>
    <s v="BASE DE DATOS"/>
  </r>
  <r>
    <s v="19"/>
    <x v="9"/>
    <s v="STRATU"/>
    <s v="33039894"/>
    <s v="33039894"/>
    <s v="EL"/>
    <m/>
    <m/>
    <n v="72.98"/>
    <n v="50.38"/>
    <m/>
    <m/>
    <n v="12844.04"/>
    <m/>
    <m/>
    <m/>
    <n v="6134.08"/>
    <n v="19.78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12844.04"/>
    <n v="12.844040000000001"/>
    <m/>
    <n v="6.081666666666667"/>
    <n v="4.1091666666666669"/>
    <n v="19.78"/>
    <n v="0"/>
    <n v="55"/>
    <s v="BASE DE DATOS"/>
  </r>
  <r>
    <s v="19"/>
    <x v="9"/>
    <s v="RETAMA"/>
    <s v="33025293"/>
    <s v="33025293"/>
    <s v="EL"/>
    <m/>
    <m/>
    <n v="13.734999999999999"/>
    <n v="9.9849999999999994"/>
    <m/>
    <m/>
    <n v="62.860999999999997"/>
    <m/>
    <m/>
    <m/>
    <n v="0"/>
    <n v="0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62.860999999999997"/>
    <n v="6.2861E-2"/>
    <m/>
    <n v="1.1445833333333333"/>
    <n v="0.83208333333333329"/>
    <n v="2.4750000000000001"/>
    <n v="0"/>
    <n v="45"/>
    <s v="BASE DE DATOS"/>
  </r>
  <r>
    <s v="19"/>
    <x v="9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9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9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9"/>
    <s v="PERLNG"/>
    <s v="33176909"/>
    <s v="33176909"/>
    <s v="TG"/>
    <m/>
    <m/>
    <n v="77.400000000000006"/>
    <n v="71.69"/>
    <m/>
    <m/>
    <n v="19666.72"/>
    <m/>
    <m/>
    <m/>
    <n v="57"/>
    <n v="40.31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19666.72"/>
    <n v="19.666720000000002"/>
    <m/>
    <n v="6.45"/>
    <n v="5.9741666666666662"/>
    <n v="44.94"/>
    <n v="0"/>
    <n v="56"/>
    <s v="BASE DE DATOS"/>
  </r>
  <r>
    <s v="19"/>
    <x v="9"/>
    <s v="PODERO"/>
    <s v="33072296"/>
    <s v="33072296"/>
    <s v="EL"/>
    <m/>
    <m/>
    <n v="6.915"/>
    <n v="5.69"/>
    <m/>
    <m/>
    <n v="547.84"/>
    <m/>
    <m/>
    <m/>
    <n v="722"/>
    <n v="4.24"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547.84"/>
    <n v="0.54783999999999999"/>
    <m/>
    <n v="0.57625000000000004"/>
    <n v="0.47416666666666668"/>
    <n v="5.29"/>
    <n v="0"/>
    <n v="18"/>
    <s v="BASE DE DATOS"/>
  </r>
  <r>
    <s v="19"/>
    <x v="9"/>
    <s v="PODERO"/>
    <s v="33081997"/>
    <s v="33081997"/>
    <s v="EL"/>
    <m/>
    <m/>
    <n v="1.45"/>
    <n v="1.2"/>
    <m/>
    <m/>
    <n v="299.48"/>
    <m/>
    <m/>
    <m/>
    <n v="48"/>
    <n v="0.57999999999999996"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299.48"/>
    <n v="0.29948000000000002"/>
    <m/>
    <n v="0.12083333333333333"/>
    <n v="9.9999999999999992E-2"/>
    <n v="1.17"/>
    <n v="0"/>
    <n v="18"/>
    <s v="BASE DE DATOS"/>
  </r>
  <r>
    <s v="19"/>
    <x v="9"/>
    <s v="QUELLA"/>
    <s v="20181545"/>
    <s v="20181545"/>
    <s v="EL"/>
    <m/>
    <m/>
    <n v="2.64"/>
    <n v="1.8939999999999999"/>
    <m/>
    <m/>
    <n v="250.09100000000001"/>
    <m/>
    <m/>
    <m/>
    <n v="195"/>
    <n v="0.70199999999999996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50.09100000000001"/>
    <n v="0.25009100000000001"/>
    <m/>
    <n v="0.22"/>
    <n v="0.15783333333333333"/>
    <n v="1.8939999999999999"/>
    <n v="0"/>
    <n v="5"/>
    <s v="BASE DE DATOS"/>
  </r>
  <r>
    <s v="19"/>
    <x v="9"/>
    <s v="RELAPA"/>
    <s v="33111900"/>
    <s v="33111900"/>
    <s v="TG"/>
    <m/>
    <m/>
    <n v="11.25"/>
    <n v="11.25"/>
    <m/>
    <m/>
    <n v="5942.6819999999998"/>
    <m/>
    <m/>
    <m/>
    <n v="0"/>
    <n v="9.4939999999999998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5942.6819999999998"/>
    <n v="5.9426819999999996"/>
    <m/>
    <n v="0.9375"/>
    <n v="0.9375"/>
    <n v="9.82"/>
    <n v="0"/>
    <n v="65"/>
    <s v="BASE DE DATOS"/>
  </r>
  <r>
    <s v="19"/>
    <x v="9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9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9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9"/>
    <s v="UNACEM"/>
    <s v="33084798"/>
    <s v="33084798"/>
    <s v="TG"/>
    <m/>
    <m/>
    <n v="41.75"/>
    <n v="37.5"/>
    <m/>
    <m/>
    <n v="3837.2759999999998"/>
    <m/>
    <m/>
    <m/>
    <n v="205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837.2759999999998"/>
    <n v="3.8372759999999997"/>
    <m/>
    <n v="3.4791666666666665"/>
    <n v="3.125"/>
    <n v="40"/>
    <n v="0"/>
    <n v="72"/>
    <s v="BASE DE DATOS"/>
  </r>
  <r>
    <s v="19"/>
    <x v="9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9"/>
    <s v="YANACO"/>
    <s v="53202108"/>
    <s v="53202108"/>
    <s v="EL"/>
    <m/>
    <m/>
    <n v="4.08"/>
    <n v="2.85"/>
    <m/>
    <m/>
    <n v="0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34"/>
    <n v="0.23750000000000002"/>
    <n v="0"/>
    <n v="0"/>
    <n v="48"/>
    <s v="BASE DE DATOS"/>
  </r>
  <r>
    <s v="19"/>
    <x v="9"/>
    <s v="YANACO"/>
    <s v="53201807"/>
    <s v="53201807"/>
    <s v="EL"/>
    <m/>
    <m/>
    <n v="10.95"/>
    <n v="7.4"/>
    <m/>
    <m/>
    <n v="24.667999999999999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24.667999999999999"/>
    <n v="2.4667999999999999E-2"/>
    <m/>
    <n v="0.91249999999999998"/>
    <n v="0.6166666666666667"/>
    <n v="0"/>
    <n v="0"/>
    <n v="48"/>
    <s v="BASE DE DATOS"/>
  </r>
  <r>
    <s v="19"/>
    <x v="9"/>
    <s v="YANACO"/>
    <s v="33045194"/>
    <s v="33045194"/>
    <s v="EL"/>
    <m/>
    <m/>
    <n v="3.18"/>
    <n v="2.15"/>
    <m/>
    <m/>
    <n v="1.8680000000000001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1.8680000000000001"/>
    <n v="1.8680000000000001E-3"/>
    <m/>
    <n v="0.26500000000000001"/>
    <n v="0.17916666666666667"/>
    <n v="0"/>
    <n v="0"/>
    <n v="48"/>
    <s v="BASE DE DATOS"/>
  </r>
  <r>
    <s v="19"/>
    <x v="9"/>
    <s v="YANACO"/>
    <s v="33045094"/>
    <s v="33045094"/>
    <s v="EL"/>
    <m/>
    <m/>
    <n v="5.46"/>
    <n v="3.3"/>
    <m/>
    <m/>
    <n v="5.6369999999999996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6369999999999996"/>
    <n v="5.6369999999999996E-3"/>
    <m/>
    <n v="0.45500000000000002"/>
    <n v="0.27499999999999997"/>
    <n v="0"/>
    <n v="0"/>
    <n v="48"/>
    <s v="BASE DE DATOS"/>
  </r>
  <r>
    <s v="19"/>
    <x v="9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9"/>
    <s v="YANACO"/>
    <s v="53018302"/>
    <s v="53018302"/>
    <s v="EL"/>
    <m/>
    <m/>
    <n v="8.65"/>
    <n v="6"/>
    <m/>
    <m/>
    <n v="3.3809999999999998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3.3809999999999998"/>
    <n v="3.3809999999999999E-3"/>
    <m/>
    <n v="0.72083333333333333"/>
    <n v="0.5"/>
    <n v="0"/>
    <n v="0"/>
    <n v="48"/>
    <s v="BASE DE DATOS"/>
  </r>
  <r>
    <s v="19"/>
    <x v="9"/>
    <s v="YANACO"/>
    <s v="33045294"/>
    <s v="33045294"/>
    <s v="EL"/>
    <m/>
    <m/>
    <n v="5.4249999999999998"/>
    <n v="3.4"/>
    <m/>
    <m/>
    <n v="3.528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3.528"/>
    <n v="3.5279999999999999E-3"/>
    <m/>
    <n v="0.45208333333333334"/>
    <n v="0.28333333333333333"/>
    <n v="0"/>
    <n v="0"/>
    <n v="48"/>
    <s v="BASE DE DATOS"/>
  </r>
  <r>
    <s v="19"/>
    <x v="9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9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9"/>
    <s v="PLUSPI"/>
    <s v="33138205"/>
    <s v="33138205"/>
    <s v="TG"/>
    <m/>
    <m/>
    <n v="28"/>
    <n v="24.5"/>
    <m/>
    <m/>
    <n v="6175.6220000000003"/>
    <m/>
    <m/>
    <m/>
    <n v="0"/>
    <n v="0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175.6220000000003"/>
    <n v="6.1756220000000006"/>
    <m/>
    <n v="2.3333333333333335"/>
    <n v="2.0416666666666665"/>
    <n v="14.24"/>
    <n v="0"/>
    <n v="62"/>
    <s v="BASE DE DATOS"/>
  </r>
  <r>
    <s v="19"/>
    <x v="9"/>
    <s v="PLUSMA"/>
    <s v="33137405"/>
    <s v="33137405"/>
    <s v="TG"/>
    <m/>
    <m/>
    <n v="32"/>
    <n v="28.8"/>
    <m/>
    <m/>
    <n v="8997.83"/>
    <m/>
    <m/>
    <m/>
    <n v="0"/>
    <n v="13.664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8997.83"/>
    <n v="8.9978300000000004"/>
    <m/>
    <n v="2.6666666666666665"/>
    <n v="2.4"/>
    <n v="13.664"/>
    <n v="0"/>
    <n v="62"/>
    <s v="BASE DE DATOS"/>
  </r>
  <r>
    <s v="19"/>
    <x v="9"/>
    <s v="LAREDO"/>
    <s v="53024617"/>
    <s v="53024617"/>
    <s v="TV"/>
    <m/>
    <m/>
    <n v="10"/>
    <n v="10"/>
    <m/>
    <m/>
    <n v="2839.1120000000001"/>
    <m/>
    <m/>
    <m/>
    <n v="0"/>
    <n v="4.3449999999999998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839.1120000000001"/>
    <n v="2.8391120000000001"/>
    <m/>
    <n v="0.83333333333333337"/>
    <n v="0.83333333333333337"/>
    <n v="10"/>
    <n v="0"/>
    <n v="1"/>
    <s v="BASE DE DATOS"/>
  </r>
  <r>
    <s v="19"/>
    <x v="9"/>
    <s v="LAREDO"/>
    <s v="53204412"/>
    <s v="53204412"/>
    <s v="TV"/>
    <m/>
    <m/>
    <n v="0.8"/>
    <n v="0.8"/>
    <m/>
    <m/>
    <n v="10.97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10.97"/>
    <n v="1.0970000000000001E-2"/>
    <m/>
    <n v="7.2727272727272738E-2"/>
    <n v="7.2727272727272738E-2"/>
    <n v="0.8"/>
    <n v="0"/>
    <n v="1"/>
    <s v="BASE DE DATOS"/>
  </r>
  <r>
    <s v="19"/>
    <x v="6"/>
    <s v="LAREDO"/>
    <s v="53204012"/>
    <s v="53204012"/>
    <s v="TV"/>
    <m/>
    <m/>
    <n v="1.25"/>
    <n v="1.25"/>
    <m/>
    <m/>
    <n v="1.4279999999999999"/>
    <m/>
    <m/>
    <m/>
    <n v="0"/>
    <n v="0.8"/>
    <x v="1"/>
    <s v="LAREDO53204012TV"/>
    <s v="Empresa Agroindustrial Laredo S.A.A."/>
    <s v="LAREDO"/>
    <x v="128"/>
    <s v="C.T. TURBO GENERADOR 1"/>
    <x v="403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.4279999999999999"/>
    <n v="1.428E-3"/>
    <m/>
    <n v="0.20833333333333334"/>
    <n v="0.20833333333333334"/>
    <n v="0.99"/>
    <n v="0"/>
    <n v="1"/>
    <s v="BASE DE DATOS"/>
  </r>
  <r>
    <s v="19"/>
    <x v="6"/>
    <s v="LAREDO"/>
    <s v="53024617"/>
    <s v="53024617"/>
    <s v="TV"/>
    <m/>
    <m/>
    <n v="10"/>
    <n v="10"/>
    <m/>
    <m/>
    <n v="2765.18"/>
    <m/>
    <m/>
    <m/>
    <n v="0"/>
    <n v="10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765.18"/>
    <n v="2.76518"/>
    <m/>
    <n v="0.83333333333333337"/>
    <n v="0.83333333333333337"/>
    <n v="10"/>
    <n v="0"/>
    <n v="1"/>
    <s v="BASE DE DATOS"/>
  </r>
  <r>
    <s v="19"/>
    <x v="6"/>
    <s v="LAREDO"/>
    <s v="53204412"/>
    <s v="53204412"/>
    <s v="TV"/>
    <m/>
    <m/>
    <n v="0.8"/>
    <n v="0.8"/>
    <m/>
    <m/>
    <n v="18.920000000000002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18.920000000000002"/>
    <n v="1.8920000000000003E-2"/>
    <m/>
    <n v="7.2727272727272738E-2"/>
    <n v="7.2727272727272738E-2"/>
    <n v="0.8"/>
    <n v="0"/>
    <n v="1"/>
    <s v="BASE DE DATOS"/>
  </r>
  <r>
    <s v="19"/>
    <x v="7"/>
    <s v="LAREDO"/>
    <s v="53024617"/>
    <s v="53024617"/>
    <s v="TV"/>
    <m/>
    <m/>
    <n v="10"/>
    <n v="10"/>
    <m/>
    <m/>
    <n v="2578.7040000000002"/>
    <m/>
    <m/>
    <m/>
    <n v="0"/>
    <n v="4.3250000000000002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578.7040000000002"/>
    <n v="2.5787040000000001"/>
    <m/>
    <n v="0.83333333333333337"/>
    <n v="0.83333333333333337"/>
    <n v="10"/>
    <n v="0"/>
    <n v="1"/>
    <s v="BASE DE DATOS"/>
  </r>
  <r>
    <s v="19"/>
    <x v="7"/>
    <s v="LAREDO"/>
    <s v="53204412"/>
    <s v="53204412"/>
    <s v="TV"/>
    <m/>
    <m/>
    <n v="0.8"/>
    <n v="0.8"/>
    <m/>
    <m/>
    <n v="45.5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45.5"/>
    <n v="4.5499999999999999E-2"/>
    <m/>
    <n v="7.2727272727272738E-2"/>
    <n v="7.2727272727272738E-2"/>
    <n v="0.8"/>
    <n v="0"/>
    <n v="1"/>
    <s v="BASE DE DATOS"/>
  </r>
  <r>
    <s v="19"/>
    <x v="8"/>
    <s v="LAREDO"/>
    <s v="53024617"/>
    <s v="53024617"/>
    <s v="TV"/>
    <m/>
    <m/>
    <n v="10"/>
    <n v="10"/>
    <m/>
    <m/>
    <n v="2817.28"/>
    <m/>
    <m/>
    <m/>
    <n v="0"/>
    <n v="4.3559999999999999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817.28"/>
    <n v="2.8172800000000002"/>
    <m/>
    <n v="0.83333333333333337"/>
    <n v="0.83333333333333337"/>
    <n v="10"/>
    <n v="0"/>
    <n v="1"/>
    <s v="BASE DE DATOS"/>
  </r>
  <r>
    <s v="19"/>
    <x v="8"/>
    <s v="EACGSA"/>
    <s v="53011498"/>
    <s v="53011498"/>
    <s v="TV"/>
    <m/>
    <m/>
    <n v="37"/>
    <n v="32"/>
    <m/>
    <m/>
    <n v="13071.5"/>
    <m/>
    <m/>
    <m/>
    <n v="76"/>
    <n v="23.39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3071.5"/>
    <n v="13.0715"/>
    <m/>
    <n v="3.0833333333333335"/>
    <n v="2.6666666666666665"/>
    <n v="24"/>
    <n v="0"/>
    <n v="10"/>
    <s v="BASE DE DATOS"/>
  </r>
  <r>
    <s v="19"/>
    <x v="9"/>
    <s v="EACGSA"/>
    <s v="53011498"/>
    <s v="53011498"/>
    <s v="TV"/>
    <m/>
    <m/>
    <n v="37"/>
    <n v="32"/>
    <m/>
    <m/>
    <n v="13842"/>
    <m/>
    <m/>
    <m/>
    <n v="58"/>
    <n v="22.63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3842"/>
    <n v="13.842000000000001"/>
    <m/>
    <n v="3.0833333333333335"/>
    <n v="2.6666666666666665"/>
    <n v="24"/>
    <n v="0"/>
    <n v="10"/>
    <s v="BASE DE DATOS"/>
  </r>
  <r>
    <s v="19"/>
    <x v="9"/>
    <s v="QUEISC"/>
    <s v="53202209"/>
    <s v="53202209"/>
    <s v="EL"/>
    <m/>
    <m/>
    <n v="7.7969999999999997"/>
    <n v="3.11"/>
    <m/>
    <m/>
    <n v="4.18"/>
    <m/>
    <m/>
    <m/>
    <n v="0"/>
    <n v="0.48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4.18"/>
    <n v="4.1799999999999997E-3"/>
    <m/>
    <n v="0.64974999999999994"/>
    <n v="0.25916666666666666"/>
    <n v="0.85"/>
    <n v="0"/>
    <n v="37"/>
    <s v="BASE DE DATOS"/>
  </r>
  <r>
    <s v="19"/>
    <x v="9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9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8"/>
    <s v="STRATU"/>
    <s v="33179009"/>
    <s v="33179009"/>
    <s v="EL"/>
    <m/>
    <m/>
    <n v="42"/>
    <n v="42"/>
    <m/>
    <m/>
    <n v="11921.57"/>
    <m/>
    <m/>
    <m/>
    <n v="1870"/>
    <n v="18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1921.57"/>
    <n v="11.921569999999999"/>
    <m/>
    <n v="3.5"/>
    <n v="3.5"/>
    <n v="28.62"/>
    <n v="0"/>
    <n v="55"/>
    <s v="BASE DE DATOS"/>
  </r>
  <r>
    <s v="19"/>
    <x v="8"/>
    <s v="STRATU"/>
    <s v="33039894"/>
    <s v="33039894"/>
    <s v="EL"/>
    <m/>
    <m/>
    <n v="72.98"/>
    <n v="52.86"/>
    <m/>
    <m/>
    <n v="11121.57"/>
    <m/>
    <m/>
    <m/>
    <n v="5396.23"/>
    <n v="18.52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11121.57"/>
    <n v="11.12157"/>
    <m/>
    <n v="6.081666666666667"/>
    <n v="4.1091666666666669"/>
    <n v="19.78"/>
    <n v="0"/>
    <n v="55"/>
    <s v="BASE DE DATOS"/>
  </r>
  <r>
    <s v="19"/>
    <x v="8"/>
    <s v="STRATU"/>
    <s v="33148006"/>
    <s v="33148006"/>
    <s v="EL"/>
    <m/>
    <m/>
    <n v="20.8"/>
    <n v="16"/>
    <m/>
    <m/>
    <n v="2948.04"/>
    <m/>
    <m/>
    <m/>
    <n v="1005.07"/>
    <n v="6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2948.04"/>
    <n v="2.9480399999999998"/>
    <m/>
    <n v="1.7333333333333334"/>
    <n v="1.3333333333333333"/>
    <n v="6"/>
    <n v="0"/>
    <n v="55"/>
    <s v="BASE DE DATOS"/>
  </r>
  <r>
    <s v="19"/>
    <x v="8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8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8"/>
    <s v="NXACAJ"/>
    <s v="53203010"/>
    <s v="53203010"/>
    <s v="EL"/>
    <m/>
    <m/>
    <n v="2"/>
    <n v="2"/>
    <m/>
    <m/>
    <n v="2.625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2.625"/>
    <n v="2.6250000000000002E-3"/>
    <m/>
    <n v="0.16666666666666666"/>
    <n v="0.16666666666666666"/>
    <n v="1.6"/>
    <n v="0"/>
    <n v="52"/>
    <s v="BASE DE DATOS"/>
  </r>
  <r>
    <s v="19"/>
    <x v="8"/>
    <s v="NXACAJ"/>
    <s v="53203210"/>
    <s v="53203210"/>
    <s v="EL"/>
    <m/>
    <m/>
    <n v="2"/>
    <n v="2"/>
    <m/>
    <m/>
    <n v="3.2509999999999999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3.2509999999999999"/>
    <n v="3.251E-3"/>
    <m/>
    <n v="0.16666666666666666"/>
    <n v="0.16666666666666666"/>
    <n v="1.5"/>
    <n v="0"/>
    <n v="52"/>
    <s v="BASE DE DATOS"/>
  </r>
  <r>
    <s v="19"/>
    <x v="8"/>
    <s v="NXACAJ"/>
    <s v="33021593"/>
    <s v="33021593"/>
    <s v="TV"/>
    <m/>
    <m/>
    <n v="3.5"/>
    <n v="3.5"/>
    <m/>
    <m/>
    <n v="498.57900000000001"/>
    <m/>
    <m/>
    <m/>
    <n v="0"/>
    <n v="2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498.57900000000001"/>
    <n v="0.49857899999999999"/>
    <m/>
    <n v="0.29166666666666669"/>
    <n v="0.29166666666666669"/>
    <n v="2"/>
    <n v="0"/>
    <n v="52"/>
    <s v="BASE DE DATOS"/>
  </r>
  <r>
    <s v="19"/>
    <x v="8"/>
    <s v="NXACAJ"/>
    <s v="53203110"/>
    <s v="53203110"/>
    <s v="TV"/>
    <m/>
    <m/>
    <n v="4"/>
    <n v="3.5"/>
    <m/>
    <m/>
    <n v="8.1820000000000004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8.1820000000000004"/>
    <n v="8.182E-3"/>
    <m/>
    <n v="0.33333333333333331"/>
    <n v="0.29166666666666669"/>
    <n v="2.8"/>
    <n v="0"/>
    <n v="52"/>
    <s v="BASE DE DATOS"/>
  </r>
  <r>
    <s v="19"/>
    <x v="8"/>
    <s v="COHORI"/>
    <s v="33024093"/>
    <s v="33024093"/>
    <s v="EL"/>
    <m/>
    <m/>
    <n v="5.9870000000000001"/>
    <n v="5.15"/>
    <m/>
    <m/>
    <n v="48.62"/>
    <m/>
    <m/>
    <m/>
    <n v="0"/>
    <n v="0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48.62"/>
    <n v="4.8619999999999997E-2"/>
    <m/>
    <n v="0.85528571428571432"/>
    <n v="0.73571428571428577"/>
    <n v="147.19999999999999"/>
    <n v="0"/>
    <n v="32"/>
    <s v="BASE DE DATOS"/>
  </r>
  <r>
    <s v="19"/>
    <x v="6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7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8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6"/>
    <s v="ALICOR"/>
    <s v="33022093"/>
    <s v="33022093"/>
    <s v="EL"/>
    <m/>
    <m/>
    <n v="2.65"/>
    <n v="2.65"/>
    <m/>
    <m/>
    <n v="108.625"/>
    <m/>
    <m/>
    <m/>
    <n v="6.79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08.625"/>
    <n v="0.108625"/>
    <m/>
    <n v="0.22083333333333333"/>
    <n v="0.22083333333333333"/>
    <n v="2.65"/>
    <n v="0"/>
    <n v="3"/>
    <s v="BASE DE DATOS"/>
  </r>
  <r>
    <s v="19"/>
    <x v="6"/>
    <s v="ALICOR"/>
    <s v="33022993"/>
    <s v="33022993"/>
    <s v="EL"/>
    <m/>
    <m/>
    <n v="3.97"/>
    <n v="3.97"/>
    <m/>
    <m/>
    <n v="50.6"/>
    <m/>
    <m/>
    <m/>
    <n v="3.16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50.6"/>
    <n v="5.0599999999999999E-2"/>
    <m/>
    <n v="0.33083333333333337"/>
    <n v="0.33083333333333337"/>
    <n v="3.97"/>
    <n v="0"/>
    <n v="3"/>
    <s v="BASE DE DATOS"/>
  </r>
  <r>
    <s v="19"/>
    <x v="9"/>
    <s v="CARTSA"/>
    <s v="33119102"/>
    <s v="33119102"/>
    <s v="TV"/>
    <m/>
    <m/>
    <n v="9.8000000000000007"/>
    <n v="9.8000000000000007"/>
    <m/>
    <m/>
    <n v="6360.3320000000003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6360.3320000000003"/>
    <n v="6.3603320000000005"/>
    <m/>
    <n v="0.81666666666666676"/>
    <n v="0.81666666666666676"/>
    <n v="7.5"/>
    <n v="0"/>
    <n v="9"/>
    <s v="BASE DE DATOS"/>
  </r>
  <r>
    <s v="19"/>
    <x v="8"/>
    <s v="CARTSA"/>
    <s v="33119102"/>
    <s v="33119102"/>
    <s v="TV"/>
    <m/>
    <m/>
    <n v="9.8000000000000007"/>
    <n v="9.8000000000000007"/>
    <m/>
    <m/>
    <n v="6441.5420000000004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6441.5420000000004"/>
    <n v="6.4415420000000001"/>
    <m/>
    <n v="0.81666666666666676"/>
    <n v="0.81666666666666676"/>
    <n v="7.5"/>
    <n v="0"/>
    <n v="9"/>
    <s v="BASE DE DATOS"/>
  </r>
  <r>
    <s v="19"/>
    <x v="8"/>
    <s v="ALICOR"/>
    <s v="33022093"/>
    <s v="33022093"/>
    <s v="EL"/>
    <m/>
    <m/>
    <n v="2.65"/>
    <n v="2.65"/>
    <m/>
    <m/>
    <n v="113.09"/>
    <m/>
    <m/>
    <m/>
    <n v="7.07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13.09"/>
    <n v="0.11309000000000001"/>
    <m/>
    <n v="0.22083333333333333"/>
    <n v="0.22083333333333333"/>
    <n v="2.65"/>
    <n v="0"/>
    <n v="3"/>
    <s v="BASE DE DATOS"/>
  </r>
  <r>
    <s v="19"/>
    <x v="8"/>
    <s v="ALICOR"/>
    <s v="33022993"/>
    <s v="33022993"/>
    <s v="EL"/>
    <m/>
    <m/>
    <n v="3.97"/>
    <n v="3.97"/>
    <m/>
    <m/>
    <n v="69"/>
    <m/>
    <m/>
    <m/>
    <n v="4.3099999999999996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69"/>
    <n v="6.9000000000000006E-2"/>
    <m/>
    <n v="0.33083333333333337"/>
    <n v="0.33083333333333337"/>
    <n v="3.97"/>
    <n v="0"/>
    <n v="3"/>
    <s v="BASE DE DATOS"/>
  </r>
  <r>
    <s v="19"/>
    <x v="7"/>
    <s v="ALICOR"/>
    <s v="33022993"/>
    <s v="33022993"/>
    <s v="EL"/>
    <m/>
    <m/>
    <n v="3.97"/>
    <n v="3.97"/>
    <m/>
    <m/>
    <n v="64"/>
    <m/>
    <m/>
    <m/>
    <n v="4"/>
    <n v="3.97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64"/>
    <n v="6.4000000000000001E-2"/>
    <m/>
    <n v="0.33083333333333337"/>
    <n v="0.33083333333333337"/>
    <n v="3.97"/>
    <n v="0"/>
    <n v="3"/>
    <s v="BASE DE DATOS"/>
  </r>
  <r>
    <s v="19"/>
    <x v="7"/>
    <s v="ALICOR"/>
    <s v="33022093"/>
    <s v="33022093"/>
    <s v="EL"/>
    <m/>
    <m/>
    <n v="2.65"/>
    <n v="2.65"/>
    <m/>
    <m/>
    <n v="130.00200000000001"/>
    <m/>
    <m/>
    <m/>
    <n v="8.1300000000000008"/>
    <n v="2.65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30.00200000000001"/>
    <n v="0.13000200000000001"/>
    <m/>
    <n v="0.22083333333333333"/>
    <n v="0.22083333333333333"/>
    <n v="2.65"/>
    <n v="0"/>
    <n v="3"/>
    <s v="BASE DE DATOS"/>
  </r>
  <r>
    <s v="19"/>
    <x v="9"/>
    <s v="OLEODU"/>
    <s v="33046894"/>
    <s v="33046894"/>
    <s v="EL"/>
    <m/>
    <m/>
    <n v="1.82"/>
    <n v="1.6"/>
    <m/>
    <m/>
    <n v="109.74"/>
    <m/>
    <m/>
    <m/>
    <n v="36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109.74"/>
    <n v="0.10973999999999999"/>
    <m/>
    <n v="0.15166666666666667"/>
    <n v="0.13333333333333333"/>
    <n v="0.38500000000000001"/>
    <n v="0"/>
    <n v="60"/>
    <s v="BASE DE DATOS"/>
  </r>
  <r>
    <s v="19"/>
    <x v="9"/>
    <s v="OLEODU"/>
    <s v="33047094"/>
    <s v="33047094"/>
    <s v="EL"/>
    <m/>
    <m/>
    <n v="1.895"/>
    <n v="1.7450000000000001"/>
    <m/>
    <m/>
    <n v="70.016000000000005"/>
    <m/>
    <m/>
    <m/>
    <n v="7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0.016000000000005"/>
    <n v="7.0016000000000009E-2"/>
    <m/>
    <n v="0.15791666666666668"/>
    <n v="0.14541666666666667"/>
    <n v="0.52800000000000002"/>
    <n v="0"/>
    <n v="60"/>
    <s v="BASE DE DATOS"/>
  </r>
  <r>
    <s v="19"/>
    <x v="9"/>
    <s v="OLEODU"/>
    <s v="33046694"/>
    <s v="33046694"/>
    <s v="EL"/>
    <m/>
    <m/>
    <n v="2.4500000000000002"/>
    <n v="2.2000000000000002"/>
    <m/>
    <m/>
    <n v="172.6"/>
    <m/>
    <m/>
    <m/>
    <n v="73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72.6"/>
    <n v="0.1726"/>
    <m/>
    <n v="0.20416666666666669"/>
    <n v="0.18333333333333335"/>
    <n v="0.57999999999999996"/>
    <n v="0"/>
    <n v="60"/>
    <s v="BASE DE DATOS"/>
  </r>
  <r>
    <s v="19"/>
    <x v="9"/>
    <s v="OLEODU"/>
    <s v="33047394"/>
    <s v="33047394"/>
    <s v="EL"/>
    <m/>
    <m/>
    <n v="1.55"/>
    <n v="1.45"/>
    <m/>
    <m/>
    <n v="109.6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09.6"/>
    <n v="0.10959999999999999"/>
    <m/>
    <n v="0.12916666666666668"/>
    <n v="0.12083333333333333"/>
    <n v="0.35399999999999998"/>
    <n v="0"/>
    <n v="60"/>
    <s v="BASE DE DATOS"/>
  </r>
  <r>
    <s v="19"/>
    <x v="9"/>
    <s v="OLEODU"/>
    <s v="33047194"/>
    <s v="33047194"/>
    <s v="EL"/>
    <m/>
    <m/>
    <n v="1.645"/>
    <n v="1.5"/>
    <m/>
    <m/>
    <n v="51.930999999999997"/>
    <m/>
    <m/>
    <m/>
    <n v="11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51.930999999999997"/>
    <n v="5.1930999999999998E-2"/>
    <m/>
    <n v="0.13708333333333333"/>
    <n v="0.125"/>
    <n v="0.26"/>
    <n v="0"/>
    <n v="60"/>
    <s v="BASE DE DATOS"/>
  </r>
  <r>
    <s v="19"/>
    <x v="9"/>
    <s v="OLEODU"/>
    <s v="33046994"/>
    <s v="33046994"/>
    <s v="EL"/>
    <m/>
    <m/>
    <n v="0.15"/>
    <n v="0.12"/>
    <m/>
    <m/>
    <n v="28.298999999999999"/>
    <m/>
    <m/>
    <m/>
    <n v="28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8.298999999999999"/>
    <n v="2.8298999999999998E-2"/>
    <m/>
    <n v="1.2499999999999999E-2"/>
    <n v="0.01"/>
    <n v="6.6000000000000003E-2"/>
    <n v="0"/>
    <n v="60"/>
    <s v="BASE DE DATOS"/>
  </r>
  <r>
    <s v="19"/>
    <x v="9"/>
    <s v="OLEODU"/>
    <s v="33046794"/>
    <s v="33046794"/>
    <s v="EL"/>
    <m/>
    <m/>
    <n v="2.6"/>
    <n v="2.2000000000000002"/>
    <m/>
    <m/>
    <n v="139.38999999999999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39.38999999999999"/>
    <n v="0.13938999999999999"/>
    <m/>
    <n v="0.21666666666666667"/>
    <n v="0.18333333333333335"/>
    <n v="0.4"/>
    <n v="0"/>
    <n v="60"/>
    <s v="BASE DE DATOS"/>
  </r>
  <r>
    <s v="19"/>
    <x v="9"/>
    <s v="OLEODU"/>
    <s v="33047294"/>
    <s v="33047294"/>
    <s v="EL"/>
    <m/>
    <m/>
    <n v="0.745"/>
    <n v="0.64500000000000002"/>
    <m/>
    <m/>
    <n v="37.134"/>
    <m/>
    <m/>
    <m/>
    <n v="1"/>
    <n v="-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7.134"/>
    <n v="3.7134E-2"/>
    <m/>
    <n v="6.2083333333333331E-2"/>
    <n v="5.3749999999999999E-2"/>
    <n v="0.15"/>
    <n v="0"/>
    <n v="60"/>
    <s v="BASE DE DATOS"/>
  </r>
  <r>
    <s v="19"/>
    <x v="9"/>
    <s v="OLEODU"/>
    <s v="33046594"/>
    <s v="33046594"/>
    <s v="EL"/>
    <m/>
    <m/>
    <n v="1.635"/>
    <n v="1.48"/>
    <m/>
    <m/>
    <n v="34.866"/>
    <m/>
    <m/>
    <m/>
    <n v="36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34.866"/>
    <n v="3.4866000000000001E-2"/>
    <m/>
    <n v="0.13625000000000001"/>
    <n v="0.12333333333333334"/>
    <n v="0.14499999999999999"/>
    <n v="0"/>
    <n v="60"/>
    <s v="BASE DE DATOS"/>
  </r>
  <r>
    <s v="19"/>
    <x v="9"/>
    <s v="CARAVE"/>
    <s v="53203912"/>
    <s v="53203912"/>
    <s v="EL"/>
    <m/>
    <m/>
    <n v="1.089"/>
    <n v="0.871"/>
    <m/>
    <m/>
    <n v="394.91"/>
    <m/>
    <m/>
    <m/>
    <n v="154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94.91"/>
    <n v="0.39491000000000004"/>
    <m/>
    <n v="9.0749999999999997E-2"/>
    <n v="7.2583333333333333E-2"/>
    <n v="0.17499999999999999"/>
    <n v="0"/>
    <n v="25"/>
    <s v="BASE DE DATOS"/>
  </r>
  <r>
    <s v="19"/>
    <x v="9"/>
    <s v="CARAVE"/>
    <s v="53203812"/>
    <s v="53203812"/>
    <s v="EL"/>
    <m/>
    <m/>
    <n v="2.3450000000000002"/>
    <n v="1.8759999999999999"/>
    <m/>
    <m/>
    <n v="570.09199999999998"/>
    <m/>
    <m/>
    <m/>
    <n v="44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70.09199999999998"/>
    <n v="0.57009199999999993"/>
    <m/>
    <n v="0.19541666666666668"/>
    <n v="0.15633333333333332"/>
    <n v="0.57999999999999996"/>
    <n v="0"/>
    <n v="25"/>
    <s v="BASE DE DATOS"/>
  </r>
  <r>
    <s v="19"/>
    <x v="9"/>
    <s v="PLUSPE"/>
    <s v="53007495"/>
    <s v="53007495"/>
    <s v="EL"/>
    <m/>
    <m/>
    <n v="9.9"/>
    <n v="7.3"/>
    <m/>
    <m/>
    <n v="1246.42"/>
    <m/>
    <m/>
    <m/>
    <n v="565"/>
    <n v="3.6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1246.42"/>
    <n v="1.2464200000000001"/>
    <m/>
    <n v="0.82500000000000007"/>
    <n v="0.60833333333333328"/>
    <n v="3.66"/>
    <n v="0"/>
    <n v="61"/>
    <s v="BASE DE DATOS"/>
  </r>
  <r>
    <s v="19"/>
    <x v="9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9"/>
    <s v="PLUSPE"/>
    <s v="53008695"/>
    <s v="53008695"/>
    <s v="EL"/>
    <m/>
    <m/>
    <n v="6.2469999999999999"/>
    <n v="5.2619999999999996"/>
    <m/>
    <m/>
    <n v="330.79"/>
    <m/>
    <m/>
    <m/>
    <n v="50"/>
    <n v="1.53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330.79"/>
    <n v="0.33079000000000003"/>
    <m/>
    <n v="0.52058333333333329"/>
    <n v="0.43849999999999995"/>
    <n v="1.73"/>
    <n v="0"/>
    <n v="61"/>
    <s v="BASE DE DATOS"/>
  </r>
  <r>
    <s v="19"/>
    <x v="9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9"/>
    <s v="PLUSPE"/>
    <s v="53008795"/>
    <s v="53008795"/>
    <s v="EL"/>
    <m/>
    <m/>
    <n v="4.45"/>
    <n v="3.11"/>
    <m/>
    <m/>
    <n v="419.59"/>
    <m/>
    <m/>
    <m/>
    <n v="125"/>
    <n v="0.91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19.59"/>
    <n v="0.41958999999999996"/>
    <m/>
    <n v="0.37083333333333335"/>
    <n v="0.25916666666666666"/>
    <n v="1.53"/>
    <n v="0"/>
    <n v="61"/>
    <s v="BASE DE DATOS"/>
  </r>
  <r>
    <s v="19"/>
    <x v="9"/>
    <s v="PLUSPE"/>
    <s v="53013499"/>
    <s v="53013499"/>
    <s v="EL"/>
    <m/>
    <m/>
    <n v="0.5"/>
    <n v="0.42"/>
    <m/>
    <m/>
    <n v="48.61"/>
    <m/>
    <m/>
    <m/>
    <n v="12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8.61"/>
    <n v="4.861E-2"/>
    <m/>
    <n v="4.1666666666666664E-2"/>
    <n v="3.4999999999999996E-2"/>
    <n v="0.4"/>
    <n v="0"/>
    <n v="61"/>
    <s v="BASE DE DATOS"/>
  </r>
  <r>
    <s v="19"/>
    <x v="9"/>
    <s v="PLUSPE"/>
    <s v="53007395"/>
    <s v="53007395"/>
    <s v="EL"/>
    <m/>
    <m/>
    <n v="27.05"/>
    <n v="24.03"/>
    <m/>
    <m/>
    <n v="3283.49"/>
    <m/>
    <m/>
    <m/>
    <n v="1013"/>
    <n v="11.28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3283.49"/>
    <n v="3.2834899999999996"/>
    <m/>
    <n v="2.2541666666666669"/>
    <n v="2.0024999999999999"/>
    <n v="18.39"/>
    <n v="0"/>
    <n v="61"/>
    <s v="BASE DE DATOS"/>
  </r>
  <r>
    <s v="19"/>
    <x v="9"/>
    <s v="PLUSPE"/>
    <s v="53007595"/>
    <s v="53007595"/>
    <s v="EL"/>
    <m/>
    <m/>
    <n v="17.7"/>
    <n v="16.59"/>
    <m/>
    <m/>
    <n v="7038.3"/>
    <m/>
    <m/>
    <m/>
    <n v="990"/>
    <n v="15.54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7038.3"/>
    <n v="7.0383000000000004"/>
    <m/>
    <n v="1.4749999999999999"/>
    <n v="1.3825000000000001"/>
    <n v="16.61"/>
    <n v="0"/>
    <n v="61"/>
    <s v="BASE DE DATOS"/>
  </r>
  <r>
    <s v="19"/>
    <x v="9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10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10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10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10"/>
    <s v="UNACEM"/>
    <s v="33084798"/>
    <s v="33084798"/>
    <s v="TG"/>
    <m/>
    <m/>
    <n v="41.75"/>
    <n v="37.5"/>
    <m/>
    <m/>
    <n v="3663.2550000000001"/>
    <m/>
    <m/>
    <m/>
    <n v="284"/>
    <n v="35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663.2550000000001"/>
    <n v="3.6632549999999999"/>
    <m/>
    <n v="3.4791666666666665"/>
    <n v="3.125"/>
    <n v="40"/>
    <n v="0"/>
    <n v="72"/>
    <s v="BASE DE DATOS"/>
  </r>
  <r>
    <s v="19"/>
    <x v="10"/>
    <s v="ANTAPA"/>
    <s v="33004293"/>
    <s v="33004293"/>
    <s v="EL"/>
    <m/>
    <m/>
    <n v="17.96"/>
    <n v="16"/>
    <m/>
    <m/>
    <n v="3.5910000000000002"/>
    <m/>
    <m/>
    <m/>
    <n v="2.69"/>
    <n v="2.7149999999999999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3.5910000000000002"/>
    <n v="3.591E-3"/>
    <m/>
    <n v="1.4966666666666668"/>
    <n v="1.3333333333333333"/>
    <n v="4.6420000000000003"/>
    <n v="0"/>
    <n v="23"/>
    <s v="BASE DE DATOS"/>
  </r>
  <r>
    <s v="19"/>
    <x v="9"/>
    <s v="TPL"/>
    <s v="33039294"/>
    <s v="33039294"/>
    <s v="TV"/>
    <m/>
    <m/>
    <n v="15"/>
    <n v="12"/>
    <m/>
    <m/>
    <n v="6015.2950000000001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6015.2950000000001"/>
    <n v="6.0152950000000001"/>
    <m/>
    <n v="1.25"/>
    <n v="1"/>
    <n v="11"/>
    <n v="0"/>
    <n v="71"/>
    <s v="BASE DE DATOS"/>
  </r>
  <r>
    <s v="19"/>
    <x v="10"/>
    <s v="TPL"/>
    <s v="33039294"/>
    <s v="33039294"/>
    <s v="TV"/>
    <m/>
    <m/>
    <n v="15"/>
    <n v="12"/>
    <m/>
    <m/>
    <n v="6359.8890000000001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6359.8890000000001"/>
    <n v="6.3598889999999999"/>
    <m/>
    <n v="1.25"/>
    <n v="1"/>
    <n v="11"/>
    <n v="0"/>
    <n v="71"/>
    <s v="BASE DE DATOS"/>
  </r>
  <r>
    <s v="19"/>
    <x v="10"/>
    <s v="PERLNG"/>
    <s v="33176909"/>
    <s v="33176909"/>
    <s v="TG"/>
    <m/>
    <m/>
    <n v="77.400000000000006"/>
    <n v="71.69"/>
    <m/>
    <m/>
    <n v="25557.72"/>
    <m/>
    <m/>
    <m/>
    <n v="68"/>
    <n v="44.94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25557.72"/>
    <n v="25.55772"/>
    <m/>
    <n v="6.45"/>
    <n v="5.9741666666666662"/>
    <n v="44.94"/>
    <n v="0"/>
    <n v="56"/>
    <s v="BASE DE DATOS"/>
  </r>
  <r>
    <s v="19"/>
    <x v="10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10"/>
    <s v="MKOLPA"/>
    <s v="53025918"/>
    <s v="53025918"/>
    <s v="EL"/>
    <m/>
    <m/>
    <n v="0.499"/>
    <n v="0.32"/>
    <m/>
    <m/>
    <n v="37.5"/>
    <m/>
    <m/>
    <m/>
    <n v="6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7.5"/>
    <n v="3.7499999999999999E-2"/>
    <m/>
    <n v="4.1583333333333333E-2"/>
    <n v="2.6666666666666668E-2"/>
    <n v="0.3"/>
    <n v="0"/>
    <n v="27"/>
    <s v="BASE DE DATOS"/>
  </r>
  <r>
    <s v="19"/>
    <x v="10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10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10"/>
    <s v="YANACO"/>
    <s v="53202108"/>
    <s v="53202108"/>
    <s v="EL"/>
    <m/>
    <m/>
    <n v="4.08"/>
    <n v="2.85"/>
    <m/>
    <m/>
    <n v="0.155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155"/>
    <n v="1.55E-4"/>
    <m/>
    <n v="0.34"/>
    <n v="0.23750000000000002"/>
    <n v="0"/>
    <n v="0"/>
    <n v="48"/>
    <s v="BASE DE DATOS"/>
  </r>
  <r>
    <s v="19"/>
    <x v="10"/>
    <s v="YANACO"/>
    <s v="53201807"/>
    <s v="53201807"/>
    <s v="EL"/>
    <m/>
    <m/>
    <n v="10.95"/>
    <n v="7.4"/>
    <m/>
    <m/>
    <n v="8.5999999999999993E-2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8.5999999999999993E-2"/>
    <n v="8.599999999999999E-5"/>
    <m/>
    <n v="0.91249999999999998"/>
    <n v="0.6166666666666667"/>
    <n v="0"/>
    <n v="0"/>
    <n v="48"/>
    <s v="BASE DE DATOS"/>
  </r>
  <r>
    <s v="19"/>
    <x v="10"/>
    <s v="YANACO"/>
    <s v="33045194"/>
    <s v="33045194"/>
    <s v="EL"/>
    <m/>
    <m/>
    <n v="3.18"/>
    <n v="2.15"/>
    <m/>
    <m/>
    <n v="0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26500000000000001"/>
    <n v="0.17916666666666667"/>
    <n v="0"/>
    <n v="0"/>
    <n v="48"/>
    <s v="BASE DE DATOS"/>
  </r>
  <r>
    <s v="19"/>
    <x v="10"/>
    <s v="YANACO"/>
    <s v="33045094"/>
    <s v="33045094"/>
    <s v="EL"/>
    <m/>
    <m/>
    <n v="5.46"/>
    <n v="3.3"/>
    <m/>
    <m/>
    <n v="0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500000000000002"/>
    <n v="0.27499999999999997"/>
    <n v="0"/>
    <n v="0"/>
    <n v="48"/>
    <s v="BASE DE DATOS"/>
  </r>
  <r>
    <s v="19"/>
    <x v="10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10"/>
    <s v="YANACO"/>
    <s v="53018302"/>
    <s v="53018302"/>
    <s v="EL"/>
    <m/>
    <m/>
    <n v="8.65"/>
    <n v="6"/>
    <m/>
    <m/>
    <n v="0.876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.876"/>
    <n v="8.7600000000000004E-4"/>
    <m/>
    <n v="0.72083333333333333"/>
    <n v="0.5"/>
    <n v="0"/>
    <n v="0"/>
    <n v="48"/>
    <s v="BASE DE DATOS"/>
  </r>
  <r>
    <s v="19"/>
    <x v="10"/>
    <s v="YANACO"/>
    <s v="33045294"/>
    <s v="33045294"/>
    <s v="EL"/>
    <m/>
    <m/>
    <n v="5.4249999999999998"/>
    <n v="3.4"/>
    <m/>
    <m/>
    <n v="0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45208333333333334"/>
    <n v="0.28333333333333333"/>
    <n v="0"/>
    <n v="0"/>
    <n v="48"/>
    <s v="BASE DE DATOS"/>
  </r>
  <r>
    <s v="19"/>
    <x v="10"/>
    <s v="IEQSA"/>
    <s v="33055795"/>
    <s v="33055795"/>
    <s v="EL"/>
    <m/>
    <m/>
    <n v="2.62"/>
    <n v="1.2929999999999999"/>
    <m/>
    <m/>
    <n v="8.4079999999999995"/>
    <m/>
    <m/>
    <m/>
    <n v="0"/>
    <n v="1.4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8.4079999999999995"/>
    <n v="8.4079999999999988E-3"/>
    <m/>
    <n v="0.21833333333333335"/>
    <n v="0.14008333333333334"/>
    <n v="1.45"/>
    <n v="0"/>
    <n v="41"/>
    <s v="BASE DE DATOS"/>
  </r>
  <r>
    <s v="19"/>
    <x v="10"/>
    <s v="PLUSMA"/>
    <s v="33137405"/>
    <s v="33137405"/>
    <s v="TG"/>
    <m/>
    <m/>
    <n v="32"/>
    <n v="28.8"/>
    <m/>
    <m/>
    <n v="9521.59"/>
    <m/>
    <m/>
    <m/>
    <n v="0"/>
    <n v="13.641999999999999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9521.59"/>
    <n v="9.5215899999999998"/>
    <m/>
    <n v="2.6666666666666665"/>
    <n v="2.4"/>
    <n v="13.664"/>
    <n v="0"/>
    <n v="62"/>
    <s v="BASE DE DATOS"/>
  </r>
  <r>
    <s v="19"/>
    <x v="10"/>
    <s v="QUELLA"/>
    <s v="20181545"/>
    <s v="20181545"/>
    <s v="EL"/>
    <m/>
    <m/>
    <n v="2.64"/>
    <n v="1.8939999999999999"/>
    <m/>
    <m/>
    <n v="239.65299999999999"/>
    <m/>
    <m/>
    <m/>
    <n v="122"/>
    <n v="0.65400000000000003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39.65299999999999"/>
    <n v="0.239653"/>
    <m/>
    <n v="0.22"/>
    <n v="0.15783333333333333"/>
    <n v="1.8939999999999999"/>
    <n v="0"/>
    <n v="5"/>
    <s v="BASE DE DATOS"/>
  </r>
  <r>
    <s v="19"/>
    <x v="10"/>
    <s v="QUELLA"/>
    <s v="20191306"/>
    <s v="20191306"/>
    <s v="EL"/>
    <m/>
    <m/>
    <n v="5"/>
    <n v="3.8319999999999999"/>
    <m/>
    <m/>
    <n v="279.62799999999999"/>
    <m/>
    <m/>
    <m/>
    <n v="54"/>
    <n v="2.78"/>
    <x v="1"/>
    <s v="QUELLA20191306EL"/>
    <s v="Anglo American Quellaveco S.A."/>
    <s v="QUELLAVECO"/>
    <x v="88"/>
    <s v="C.T. Salviani"/>
    <x v="4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79.62799999999999"/>
    <n v="0.27962799999999999"/>
    <m/>
    <n v="2.5"/>
    <n v="1.9159999999999999"/>
    <n v="2.78"/>
    <n v="0"/>
    <n v="5"/>
    <s v="BASE DE DATOS"/>
  </r>
  <r>
    <s v="19"/>
    <x v="10"/>
    <s v="QUELLA"/>
    <s v="20191041"/>
    <s v="20191041"/>
    <s v="EL"/>
    <m/>
    <m/>
    <n v="1.64"/>
    <n v="1.28"/>
    <m/>
    <m/>
    <n v="127.794"/>
    <m/>
    <m/>
    <m/>
    <n v="75"/>
    <n v="0.42699999999999999"/>
    <x v="1"/>
    <s v="QUELLA20191041EL"/>
    <s v="Anglo American Quellaveco S.A."/>
    <s v="QUELLAVECO"/>
    <x v="88"/>
    <s v="C.T. Cortadera"/>
    <x v="410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127.794"/>
    <n v="0.12779399999999999"/>
    <m/>
    <n v="0.82"/>
    <n v="0.75"/>
    <n v="0.67800000000000005"/>
    <n v="0"/>
    <n v="5"/>
    <s v="BASE DE DATOS"/>
  </r>
  <r>
    <s v="19"/>
    <x v="10"/>
    <s v="EACGSA"/>
    <s v="53011498"/>
    <s v="53011498"/>
    <s v="TV"/>
    <m/>
    <m/>
    <n v="37"/>
    <n v="32"/>
    <m/>
    <m/>
    <n v="15017.4"/>
    <m/>
    <m/>
    <m/>
    <n v="54"/>
    <n v="22.58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5017.4"/>
    <n v="15.0174"/>
    <m/>
    <n v="3.0833333333333335"/>
    <n v="2.6666666666666665"/>
    <n v="24"/>
    <n v="0"/>
    <n v="10"/>
    <s v="BASE DE DATOS"/>
  </r>
  <r>
    <s v="19"/>
    <x v="10"/>
    <s v="ILLAPU"/>
    <s v="33273911"/>
    <s v="33273911"/>
    <s v="TG"/>
    <m/>
    <m/>
    <n v="13.6"/>
    <n v="13.6"/>
    <m/>
    <m/>
    <n v="7130.7820000000002"/>
    <m/>
    <m/>
    <m/>
    <n v="0"/>
    <n v="13.738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7130.7820000000002"/>
    <n v="7.130782"/>
    <m/>
    <n v="1.1333333333333333"/>
    <n v="1.1333333333333333"/>
    <n v="14.2"/>
    <n v="0"/>
    <n v="39"/>
    <s v="BASE DE DATOS"/>
  </r>
  <r>
    <s v="19"/>
    <x v="10"/>
    <s v="CARTSA"/>
    <s v="33119102"/>
    <s v="33119102"/>
    <s v="TV"/>
    <m/>
    <m/>
    <n v="9.8000000000000007"/>
    <n v="9.8000000000000007"/>
    <m/>
    <m/>
    <n v="6717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6717"/>
    <n v="6.7169999999999996"/>
    <m/>
    <n v="0.81666666666666676"/>
    <n v="0.81666666666666676"/>
    <n v="7.5"/>
    <n v="0"/>
    <n v="9"/>
    <s v="BASE DE DATOS"/>
  </r>
  <r>
    <s v="19"/>
    <x v="10"/>
    <s v="RETAMA"/>
    <s v="33025293"/>
    <s v="33025293"/>
    <s v="EL"/>
    <m/>
    <m/>
    <n v="13.734999999999999"/>
    <n v="9.9849999999999994"/>
    <m/>
    <m/>
    <n v="3.8959999999999999"/>
    <m/>
    <m/>
    <m/>
    <n v="0"/>
    <n v="0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3.8959999999999999"/>
    <n v="3.8959999999999997E-3"/>
    <m/>
    <n v="1.1445833333333333"/>
    <n v="0.83208333333333329"/>
    <n v="2.4750000000000001"/>
    <n v="0"/>
    <n v="45"/>
    <s v="BASE DE DATOS"/>
  </r>
  <r>
    <s v="19"/>
    <x v="10"/>
    <s v="PESPEL"/>
    <s v="53027219"/>
    <s v="53027219"/>
    <s v="EL"/>
    <m/>
    <m/>
    <n v="1.28"/>
    <n v="1.28"/>
    <m/>
    <m/>
    <n v="0"/>
    <m/>
    <m/>
    <m/>
    <n v="0"/>
    <n v="0"/>
    <x v="1"/>
    <s v="PESPEL53027219EL"/>
    <s v="Pesquera Pelayo S.A.C."/>
    <s v="PESQUERA PELAYO"/>
    <x v="130"/>
    <s v="C.T. NEPESUR"/>
    <x v="411"/>
    <s v="EL"/>
    <x v="0"/>
    <n v="0"/>
    <x v="0"/>
    <s v="Instalado"/>
    <s v="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64"/>
    <n v="0.64"/>
    <n v="0"/>
    <n v="0"/>
    <n v="59"/>
    <s v="BASE DE DATOS"/>
  </r>
  <r>
    <s v="19"/>
    <x v="10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10"/>
    <s v="SLUISA"/>
    <s v="53202509"/>
    <s v="53202509"/>
    <s v="EL"/>
    <m/>
    <m/>
    <n v="4.5650000000000004"/>
    <n v="3.11"/>
    <m/>
    <m/>
    <n v="3"/>
    <m/>
    <m/>
    <m/>
    <n v="3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3"/>
    <n v="3.0000000000000001E-3"/>
    <m/>
    <n v="0.38041666666666668"/>
    <n v="0.25916666666666666"/>
    <n v="0.49"/>
    <n v="0"/>
    <n v="20"/>
    <s v="BASE DE DATOS"/>
  </r>
  <r>
    <s v="19"/>
    <x v="10"/>
    <s v="SLUISA"/>
    <s v="53021312"/>
    <s v="53021312"/>
    <s v="EL"/>
    <m/>
    <m/>
    <n v="0.54500000000000004"/>
    <n v="0.35"/>
    <m/>
    <m/>
    <n v="9.3810000000000002"/>
    <m/>
    <m/>
    <m/>
    <n v="12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9.3810000000000002"/>
    <n v="9.3810000000000004E-3"/>
    <m/>
    <n v="4.5416666666666668E-2"/>
    <n v="2.9166666666666664E-2"/>
    <n v="8.18"/>
    <n v="0"/>
    <n v="20"/>
    <s v="BASE DE DATOS"/>
  </r>
  <r>
    <s v="19"/>
    <x v="10"/>
    <s v="ANABIS"/>
    <s v="71403385"/>
    <s v="71403385"/>
    <s v="EL"/>
    <m/>
    <m/>
    <n v="7.36"/>
    <n v="3.56"/>
    <m/>
    <m/>
    <n v="62.44"/>
    <m/>
    <m/>
    <m/>
    <n v="0"/>
    <n v="2.383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62.44"/>
    <n v="6.2439999999999996E-2"/>
    <m/>
    <n v="0.6133333333333334"/>
    <n v="0.29666666666666669"/>
    <n v="3.56"/>
    <n v="0"/>
    <n v="4"/>
    <s v="BASE DE DATOS"/>
  </r>
  <r>
    <s v="19"/>
    <x v="10"/>
    <s v="ANABIS"/>
    <s v="53024214"/>
    <s v="53024214"/>
    <s v="EL"/>
    <m/>
    <m/>
    <n v="3.36"/>
    <n v="1.95"/>
    <m/>
    <m/>
    <n v="38.262999999999998"/>
    <m/>
    <m/>
    <m/>
    <n v="0"/>
    <n v="2.0219999999999998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38.262999999999998"/>
    <n v="3.8262999999999998E-2"/>
    <m/>
    <n v="0.27999999999999997"/>
    <n v="0.16250000000000001"/>
    <n v="2.141"/>
    <n v="0"/>
    <n v="4"/>
    <s v="BASE DE DATOS"/>
  </r>
  <r>
    <s v="19"/>
    <x v="10"/>
    <s v="APUMAY"/>
    <s v="71402522"/>
    <s v="71402522"/>
    <s v="EL"/>
    <m/>
    <m/>
    <n v="4"/>
    <n v="3.2"/>
    <m/>
    <m/>
    <n v="79.275999999999996"/>
    <m/>
    <m/>
    <m/>
    <n v="100"/>
    <n v="1.4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79.275999999999996"/>
    <n v="7.9275999999999999E-2"/>
    <m/>
    <n v="0.33333333333333331"/>
    <n v="0.26666666666666666"/>
    <n v="1.4"/>
    <n v="0"/>
    <n v="6"/>
    <s v="BASE DE DATOS"/>
  </r>
  <r>
    <s v="19"/>
    <x v="10"/>
    <s v="ARUNTA"/>
    <s v="71403991"/>
    <s v="71403991"/>
    <s v="EL"/>
    <m/>
    <m/>
    <n v="3.83"/>
    <n v="2.200000000000000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10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10"/>
    <s v="ARUNTA"/>
    <s v="53019903"/>
    <s v="53019903"/>
    <s v="EL"/>
    <m/>
    <m/>
    <n v="10.438000000000001"/>
    <n v="5.2859999999999996"/>
    <m/>
    <m/>
    <n v="28.957999999999998"/>
    <m/>
    <m/>
    <m/>
    <n v="0"/>
    <n v="3.218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28.957999999999998"/>
    <n v="2.8957999999999998E-2"/>
    <m/>
    <n v="0.86983333333333335"/>
    <n v="0.44049999999999995"/>
    <n v="3.7389999999999999"/>
    <n v="0"/>
    <n v="7"/>
    <s v="BASE DE DATOS"/>
  </r>
  <r>
    <s v="19"/>
    <x v="10"/>
    <s v="AUSTRA"/>
    <s v="53201507"/>
    <s v="53201507"/>
    <s v="EL"/>
    <m/>
    <m/>
    <n v="3.03"/>
    <n v="0"/>
    <m/>
    <m/>
    <n v="24.045999999999999"/>
    <m/>
    <m/>
    <m/>
    <n v="0"/>
    <n v="1.6060000000000001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24.045999999999999"/>
    <n v="2.4045999999999998E-2"/>
    <m/>
    <n v="0.2525"/>
    <n v="3.4249999999999996E-2"/>
    <n v="1.6060000000000001"/>
    <n v="0"/>
    <n v="8"/>
    <s v="BASE DE DATOS"/>
  </r>
  <r>
    <s v="19"/>
    <x v="10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10"/>
    <s v="CPPC"/>
    <s v="33100900"/>
    <s v="33100900"/>
    <s v="EL"/>
    <m/>
    <m/>
    <n v="2.0499999999999998"/>
    <n v="1.5"/>
    <m/>
    <m/>
    <n v="0"/>
    <m/>
    <m/>
    <m/>
    <n v="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17083333333333331"/>
    <n v="0.125"/>
    <n v="1.5"/>
    <n v="0"/>
    <n v="31"/>
    <s v="BASE DE DATOS"/>
  </r>
  <r>
    <s v="19"/>
    <x v="10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10"/>
    <s v="CNPC"/>
    <s v="11011797"/>
    <s v="11011797"/>
    <s v="EL"/>
    <m/>
    <m/>
    <n v="8.5500000000000007"/>
    <n v="7.6950000000000003"/>
    <m/>
    <m/>
    <n v="3525.085"/>
    <m/>
    <m/>
    <m/>
    <n v="422"/>
    <n v="5.577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525.085"/>
    <n v="3.5250850000000002"/>
    <m/>
    <n v="0.71250000000000002"/>
    <n v="0.64124999999999999"/>
    <n v="5.6559999999999997"/>
    <n v="0"/>
    <n v="21"/>
    <s v="BASE DE DATOS"/>
  </r>
  <r>
    <s v="19"/>
    <x v="10"/>
    <s v="PLUSPI"/>
    <s v="33138205"/>
    <s v="33138205"/>
    <s v="TG"/>
    <m/>
    <m/>
    <n v="28"/>
    <n v="24.5"/>
    <m/>
    <m/>
    <n v="6416.5810000000001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416.5810000000001"/>
    <n v="6.4165809999999999"/>
    <m/>
    <n v="2.3333333333333335"/>
    <n v="2.0416666666666665"/>
    <n v="14.24"/>
    <n v="0"/>
    <n v="62"/>
    <s v="BASE DE DATOS"/>
  </r>
  <r>
    <s v="19"/>
    <x v="10"/>
    <s v="BATEAS"/>
    <s v="33016093"/>
    <s v="33016093"/>
    <s v="EL"/>
    <m/>
    <m/>
    <n v="1"/>
    <n v="0.5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10"/>
    <s v="BATEAS"/>
    <s v="53022112"/>
    <s v="53022112"/>
    <s v="EL"/>
    <m/>
    <m/>
    <n v="3.3"/>
    <n v="1.76"/>
    <m/>
    <m/>
    <n v="15.316000000000001"/>
    <m/>
    <m/>
    <m/>
    <n v="0"/>
    <n v="0.7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15.316000000000001"/>
    <n v="1.5316000000000001E-2"/>
    <m/>
    <n v="0.27499999999999997"/>
    <n v="0.14666666666666667"/>
    <n v="0.8"/>
    <n v="0"/>
    <n v="46"/>
    <s v="BASE DE DATOS"/>
  </r>
  <r>
    <s v="19"/>
    <x v="10"/>
    <s v="RELAPA"/>
    <s v="33111900"/>
    <s v="33111900"/>
    <s v="TG"/>
    <m/>
    <m/>
    <n v="11.25"/>
    <n v="11.25"/>
    <m/>
    <m/>
    <n v="5679.67"/>
    <m/>
    <m/>
    <m/>
    <n v="0"/>
    <n v="9.2100000000000009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5679.67"/>
    <n v="5.6796699999999998"/>
    <m/>
    <n v="0.9375"/>
    <n v="0.9375"/>
    <n v="9.82"/>
    <n v="0"/>
    <n v="65"/>
    <s v="BASE DE DATOS"/>
  </r>
  <r>
    <s v="19"/>
    <x v="10"/>
    <s v="PODERO"/>
    <s v="33072296"/>
    <s v="33072296"/>
    <s v="EL"/>
    <m/>
    <m/>
    <n v="6.915"/>
    <n v="5.69"/>
    <m/>
    <m/>
    <n v="440.71"/>
    <m/>
    <m/>
    <m/>
    <n v="220"/>
    <n v="3.37"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440.71"/>
    <n v="0.44070999999999999"/>
    <m/>
    <n v="0.57625000000000004"/>
    <n v="0.47416666666666668"/>
    <n v="5.29"/>
    <n v="0"/>
    <n v="18"/>
    <s v="BASE DE DATOS"/>
  </r>
  <r>
    <s v="19"/>
    <x v="10"/>
    <s v="PODERO"/>
    <s v="33081997"/>
    <s v="33081997"/>
    <s v="EL"/>
    <m/>
    <m/>
    <n v="1.45"/>
    <n v="1.2"/>
    <m/>
    <m/>
    <n v="210.28"/>
    <m/>
    <m/>
    <m/>
    <n v="0"/>
    <n v="0.57999999999999996"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210.28"/>
    <n v="0.21027999999999999"/>
    <m/>
    <n v="0.12083333333333333"/>
    <n v="9.9999999999999992E-2"/>
    <n v="1.17"/>
    <n v="0"/>
    <n v="18"/>
    <s v="BASE DE DATOS"/>
  </r>
  <r>
    <s v="19"/>
    <x v="10"/>
    <s v="SDF"/>
    <s v="33075397"/>
    <s v="33075397"/>
    <s v="EL"/>
    <m/>
    <m/>
    <n v="3"/>
    <n v="2.9"/>
    <m/>
    <m/>
    <n v="0.02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2"/>
    <n v="2.0000000000000002E-5"/>
    <m/>
    <n v="0.25"/>
    <n v="0.24166666666666667"/>
    <n v="2.9"/>
    <n v="0"/>
    <n v="69"/>
    <s v="BASE DE DATOS"/>
  </r>
  <r>
    <s v="19"/>
    <x v="10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10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10"/>
    <s v="QUEISC"/>
    <s v="53202209"/>
    <s v="53202209"/>
    <s v="EL"/>
    <m/>
    <m/>
    <n v="7.7969999999999997"/>
    <n v="3.11"/>
    <m/>
    <m/>
    <n v="4.18"/>
    <m/>
    <m/>
    <m/>
    <n v="0"/>
    <n v="0.48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4.18"/>
    <n v="4.1799999999999997E-3"/>
    <m/>
    <n v="0.64974999999999994"/>
    <n v="0.25916666666666666"/>
    <n v="0.85"/>
    <n v="0"/>
    <n v="37"/>
    <s v="BASE DE DATOS"/>
  </r>
  <r>
    <s v="19"/>
    <x v="10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10"/>
    <s v="CMCHUN"/>
    <s v="53024717"/>
    <s v="53024717"/>
    <s v="EL"/>
    <m/>
    <m/>
    <n v="0.34"/>
    <n v="0.3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10"/>
    <s v="CMCHUN"/>
    <s v="53024817"/>
    <s v="53024817"/>
    <s v="EL"/>
    <m/>
    <m/>
    <n v="0.20399999999999999"/>
    <n v="0.2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10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10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10"/>
    <s v="STRATU"/>
    <s v="33179009"/>
    <s v="33179009"/>
    <s v="EL"/>
    <m/>
    <m/>
    <n v="42"/>
    <n v="42"/>
    <m/>
    <m/>
    <n v="17861.63"/>
    <m/>
    <m/>
    <m/>
    <n v="2695"/>
    <n v="27.3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7861.63"/>
    <n v="17.861630000000002"/>
    <m/>
    <n v="3.5"/>
    <n v="3.5"/>
    <n v="28.62"/>
    <n v="0"/>
    <n v="55"/>
    <s v="BASE DE DATOS"/>
  </r>
  <r>
    <s v="19"/>
    <x v="10"/>
    <s v="STRATU"/>
    <s v="33039894"/>
    <s v="33039894"/>
    <s v="EL"/>
    <m/>
    <m/>
    <n v="72.98"/>
    <n v="50.01"/>
    <m/>
    <m/>
    <n v="9494.09"/>
    <m/>
    <m/>
    <m/>
    <n v="4518.53"/>
    <n v="15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9494.09"/>
    <n v="9.4940899999999999"/>
    <m/>
    <n v="6.081666666666667"/>
    <n v="4.1091666666666669"/>
    <n v="19.78"/>
    <n v="0"/>
    <n v="55"/>
    <s v="BASE DE DATOS"/>
  </r>
  <r>
    <s v="19"/>
    <x v="10"/>
    <s v="STRATU"/>
    <s v="33148006"/>
    <s v="33148006"/>
    <s v="EL"/>
    <m/>
    <m/>
    <n v="20.8"/>
    <n v="16"/>
    <m/>
    <m/>
    <n v="641.55999999999995"/>
    <m/>
    <m/>
    <m/>
    <n v="306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641.55999999999995"/>
    <n v="0.64155999999999991"/>
    <m/>
    <n v="1.7333333333333334"/>
    <n v="1.3333333333333333"/>
    <n v="6"/>
    <n v="0"/>
    <n v="55"/>
    <s v="BASE DE DATOS"/>
  </r>
  <r>
    <s v="19"/>
    <x v="10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10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10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0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0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10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0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10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0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9"/>
    <s v="SDF"/>
    <s v="33075397"/>
    <s v="33075397"/>
    <s v="EL"/>
    <m/>
    <m/>
    <n v="3"/>
    <n v="2.9"/>
    <m/>
    <m/>
    <n v="4.16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4.16"/>
    <n v="4.1600000000000005E-3"/>
    <m/>
    <n v="0.25"/>
    <n v="0.24166666666666667"/>
    <n v="2.9"/>
    <n v="0"/>
    <n v="69"/>
    <s v="BASE DE DATOS"/>
  </r>
  <r>
    <s v="19"/>
    <x v="10"/>
    <s v="PLUSPE"/>
    <s v="53007395"/>
    <s v="53007395"/>
    <s v="EL"/>
    <m/>
    <m/>
    <n v="27.05"/>
    <n v="24.03"/>
    <m/>
    <m/>
    <n v="5342.78"/>
    <m/>
    <m/>
    <m/>
    <n v="1425"/>
    <n v="13.45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5342.78"/>
    <n v="5.3427799999999994"/>
    <m/>
    <n v="2.2541666666666669"/>
    <n v="2.0024999999999999"/>
    <n v="18.39"/>
    <n v="0"/>
    <n v="61"/>
    <s v="BASE DE DATOS"/>
  </r>
  <r>
    <s v="19"/>
    <x v="10"/>
    <s v="PLUSPE"/>
    <s v="53007595"/>
    <s v="53007595"/>
    <s v="EL"/>
    <m/>
    <m/>
    <n v="17.7"/>
    <n v="16.59"/>
    <m/>
    <m/>
    <n v="8708.84"/>
    <m/>
    <m/>
    <m/>
    <n v="1430"/>
    <n v="15.321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8708.84"/>
    <n v="8.7088400000000004"/>
    <m/>
    <n v="1.4749999999999999"/>
    <n v="1.3825000000000001"/>
    <n v="16.61"/>
    <n v="0"/>
    <n v="61"/>
    <s v="BASE DE DATOS"/>
  </r>
  <r>
    <s v="19"/>
    <x v="10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10"/>
    <s v="PLUSPE"/>
    <s v="53007495"/>
    <s v="53007495"/>
    <s v="EL"/>
    <m/>
    <m/>
    <n v="9.9"/>
    <n v="7.3"/>
    <m/>
    <m/>
    <n v="1405.2850000000001"/>
    <m/>
    <m/>
    <m/>
    <n v="220"/>
    <n v="3.16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1405.2850000000001"/>
    <n v="1.4052850000000001"/>
    <m/>
    <n v="0.82500000000000007"/>
    <n v="0.60833333333333328"/>
    <n v="3.66"/>
    <n v="0"/>
    <n v="61"/>
    <s v="BASE DE DATOS"/>
  </r>
  <r>
    <s v="19"/>
    <x v="10"/>
    <s v="PLUSPE"/>
    <s v="53008695"/>
    <s v="53008695"/>
    <s v="EL"/>
    <m/>
    <m/>
    <n v="6.2469999999999999"/>
    <n v="5.2619999999999996"/>
    <m/>
    <m/>
    <n v="793.65"/>
    <m/>
    <m/>
    <m/>
    <n v="235"/>
    <n v="1.62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793.65"/>
    <n v="0.79364999999999997"/>
    <m/>
    <n v="0.52058333333333329"/>
    <n v="0.43849999999999995"/>
    <n v="1.73"/>
    <n v="0"/>
    <n v="61"/>
    <s v="BASE DE DATOS"/>
  </r>
  <r>
    <s v="19"/>
    <x v="10"/>
    <s v="PLUSPE"/>
    <s v="53008795"/>
    <s v="53008795"/>
    <s v="EL"/>
    <m/>
    <m/>
    <n v="4.45"/>
    <n v="3.11"/>
    <m/>
    <m/>
    <n v="646.32600000000002"/>
    <m/>
    <m/>
    <m/>
    <n v="118"/>
    <n v="1.339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646.32600000000002"/>
    <n v="0.64632600000000007"/>
    <m/>
    <n v="0.37083333333333335"/>
    <n v="0.25916666666666666"/>
    <n v="1.53"/>
    <n v="0"/>
    <n v="61"/>
    <s v="BASE DE DATOS"/>
  </r>
  <r>
    <s v="19"/>
    <x v="10"/>
    <s v="PLUSPE"/>
    <s v="53007195"/>
    <s v="53007195"/>
    <s v="EL"/>
    <m/>
    <m/>
    <n v="0.2"/>
    <n v="0.13"/>
    <m/>
    <m/>
    <n v="0.48"/>
    <m/>
    <m/>
    <m/>
    <n v="0"/>
    <n v="0.04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.48"/>
    <n v="4.7999999999999996E-4"/>
    <m/>
    <n v="1.6666666666666666E-2"/>
    <n v="1.0833333333333334E-2"/>
    <n v="9.5000000000000001E-2"/>
    <n v="0"/>
    <n v="61"/>
    <s v="BASE DE DATOS"/>
  </r>
  <r>
    <s v="19"/>
    <x v="10"/>
    <s v="PLUSPE"/>
    <s v="53013499"/>
    <s v="53013499"/>
    <s v="EL"/>
    <m/>
    <m/>
    <n v="0.5"/>
    <n v="0.42"/>
    <m/>
    <m/>
    <n v="45.14"/>
    <m/>
    <m/>
    <m/>
    <n v="24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5.14"/>
    <n v="4.514E-2"/>
    <m/>
    <n v="4.1666666666666664E-2"/>
    <n v="3.4999999999999996E-2"/>
    <n v="0.4"/>
    <n v="0"/>
    <n v="61"/>
    <s v="BASE DE DATOS"/>
  </r>
  <r>
    <s v="19"/>
    <x v="10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10"/>
    <s v="CARAVE"/>
    <s v="53203912"/>
    <s v="53203912"/>
    <s v="EL"/>
    <m/>
    <m/>
    <n v="1.089"/>
    <n v="0.871"/>
    <m/>
    <m/>
    <n v="404.68799999999999"/>
    <m/>
    <m/>
    <m/>
    <n v="120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404.68799999999999"/>
    <n v="0.40468799999999999"/>
    <m/>
    <n v="9.0749999999999997E-2"/>
    <n v="7.2583333333333333E-2"/>
    <n v="0.17499999999999999"/>
    <n v="0"/>
    <n v="25"/>
    <s v="BASE DE DATOS"/>
  </r>
  <r>
    <s v="19"/>
    <x v="10"/>
    <s v="CARAVE"/>
    <s v="53203812"/>
    <s v="53203812"/>
    <s v="EL"/>
    <m/>
    <m/>
    <n v="2.3450000000000002"/>
    <n v="1.8759999999999999"/>
    <m/>
    <m/>
    <n v="560.20399999999995"/>
    <m/>
    <m/>
    <m/>
    <n v="120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60.20399999999995"/>
    <n v="0.56020399999999992"/>
    <m/>
    <n v="0.19541666666666668"/>
    <n v="0.15633333333333332"/>
    <n v="0.57999999999999996"/>
    <n v="0"/>
    <n v="25"/>
    <s v="BASE DE DATOS"/>
  </r>
  <r>
    <s v="19"/>
    <x v="10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10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10"/>
    <s v="NXACAJ"/>
    <s v="53203010"/>
    <s v="53203010"/>
    <s v="EL"/>
    <m/>
    <m/>
    <n v="2"/>
    <n v="2"/>
    <m/>
    <m/>
    <n v="1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"/>
    <n v="1E-3"/>
    <m/>
    <n v="0.16666666666666666"/>
    <n v="0.16666666666666666"/>
    <n v="1.6"/>
    <n v="0"/>
    <n v="52"/>
    <s v="BASE DE DATOS"/>
  </r>
  <r>
    <s v="19"/>
    <x v="10"/>
    <s v="NXACAJ"/>
    <s v="53203210"/>
    <s v="53203210"/>
    <s v="EL"/>
    <m/>
    <m/>
    <n v="2"/>
    <n v="2"/>
    <m/>
    <m/>
    <n v="1.1000000000000001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1000000000000001"/>
    <n v="1.1000000000000001E-3"/>
    <m/>
    <n v="0.16666666666666666"/>
    <n v="0.16666666666666666"/>
    <n v="1.5"/>
    <n v="0"/>
    <n v="52"/>
    <s v="BASE DE DATOS"/>
  </r>
  <r>
    <s v="19"/>
    <x v="10"/>
    <s v="NXACAJ"/>
    <s v="33021593"/>
    <s v="33021593"/>
    <s v="TV"/>
    <m/>
    <m/>
    <n v="3.5"/>
    <n v="3.5"/>
    <m/>
    <m/>
    <n v="0"/>
    <m/>
    <m/>
    <m/>
    <n v="0"/>
    <n v="2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0"/>
    <n v="0"/>
    <m/>
    <n v="0.29166666666666669"/>
    <n v="0.29166666666666669"/>
    <n v="2"/>
    <n v="0"/>
    <n v="52"/>
    <s v="BASE DE DATOS"/>
  </r>
  <r>
    <s v="19"/>
    <x v="10"/>
    <s v="NXACAJ"/>
    <s v="53203110"/>
    <s v="53203110"/>
    <s v="TV"/>
    <m/>
    <m/>
    <n v="4"/>
    <n v="3.5"/>
    <m/>
    <m/>
    <n v="877.32899999999995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877.32899999999995"/>
    <n v="0.87732899999999991"/>
    <m/>
    <n v="0.33333333333333331"/>
    <n v="0.29166666666666669"/>
    <n v="2.8"/>
    <n v="0"/>
    <n v="52"/>
    <s v="BASE DE DATOS"/>
  </r>
  <r>
    <s v="19"/>
    <x v="10"/>
    <s v="COHORI"/>
    <s v="33024093"/>
    <s v="33024093"/>
    <s v="EL"/>
    <m/>
    <m/>
    <n v="5.9870000000000001"/>
    <n v="5.15"/>
    <m/>
    <m/>
    <n v="4.53"/>
    <m/>
    <m/>
    <m/>
    <n v="0"/>
    <n v="0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4.53"/>
    <n v="4.5300000000000002E-3"/>
    <m/>
    <n v="0.85528571428571432"/>
    <n v="0.73571428571428577"/>
    <n v="147.19999999999999"/>
    <n v="0"/>
    <n v="32"/>
    <s v="BASE DE DATOS"/>
  </r>
  <r>
    <s v="19"/>
    <x v="10"/>
    <s v="TASA"/>
    <s v="00350777"/>
    <s v="00350777"/>
    <s v="EL"/>
    <m/>
    <m/>
    <n v="3.94"/>
    <n v="0"/>
    <m/>
    <m/>
    <n v="0"/>
    <m/>
    <m/>
    <m/>
    <n v="0"/>
    <n v="0"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BASE DE DATOS"/>
  </r>
  <r>
    <s v="19"/>
    <x v="10"/>
    <s v="OLEODU"/>
    <s v="33046894"/>
    <s v="33046894"/>
    <s v="EL"/>
    <m/>
    <m/>
    <n v="1.82"/>
    <n v="1.6"/>
    <m/>
    <m/>
    <n v="110.07"/>
    <m/>
    <m/>
    <m/>
    <n v="72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110.07"/>
    <n v="0.11006999999999999"/>
    <m/>
    <n v="0.15166666666666667"/>
    <n v="0.13333333333333333"/>
    <n v="0.38500000000000001"/>
    <n v="0"/>
    <n v="60"/>
    <s v="BASE DE DATOS"/>
  </r>
  <r>
    <s v="19"/>
    <x v="10"/>
    <s v="OLEODU"/>
    <s v="33047094"/>
    <s v="33047094"/>
    <s v="EL"/>
    <m/>
    <m/>
    <n v="1.895"/>
    <n v="1.7450000000000001"/>
    <m/>
    <m/>
    <n v="66.465999999999994"/>
    <m/>
    <m/>
    <m/>
    <n v="2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66.465999999999994"/>
    <n v="6.6465999999999997E-2"/>
    <m/>
    <n v="0.15791666666666668"/>
    <n v="0.14541666666666667"/>
    <n v="0.52800000000000002"/>
    <n v="0"/>
    <n v="60"/>
    <s v="BASE DE DATOS"/>
  </r>
  <r>
    <s v="19"/>
    <x v="10"/>
    <s v="OLEODU"/>
    <s v="33046694"/>
    <s v="33046694"/>
    <s v="EL"/>
    <m/>
    <m/>
    <n v="2.4500000000000002"/>
    <n v="2.2000000000000002"/>
    <m/>
    <m/>
    <n v="158.62"/>
    <m/>
    <m/>
    <m/>
    <n v="61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58.62"/>
    <n v="0.15862000000000001"/>
    <m/>
    <n v="0.20416666666666669"/>
    <n v="0.18333333333333335"/>
    <n v="0.57999999999999996"/>
    <n v="0"/>
    <n v="60"/>
    <s v="BASE DE DATOS"/>
  </r>
  <r>
    <s v="19"/>
    <x v="10"/>
    <s v="OLEODU"/>
    <s v="33047394"/>
    <s v="33047394"/>
    <s v="EL"/>
    <m/>
    <m/>
    <n v="1.55"/>
    <n v="1.45"/>
    <m/>
    <m/>
    <n v="105.63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05.63"/>
    <n v="0.10563"/>
    <m/>
    <n v="0.12916666666666668"/>
    <n v="0.12083333333333333"/>
    <n v="0.35399999999999998"/>
    <n v="0"/>
    <n v="60"/>
    <s v="BASE DE DATOS"/>
  </r>
  <r>
    <s v="19"/>
    <x v="10"/>
    <s v="OLEODU"/>
    <s v="33047194"/>
    <s v="33047194"/>
    <s v="EL"/>
    <m/>
    <m/>
    <n v="1.645"/>
    <n v="1.5"/>
    <m/>
    <m/>
    <n v="49.744"/>
    <m/>
    <m/>
    <m/>
    <n v="49.5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49.744"/>
    <n v="4.9743999999999997E-2"/>
    <m/>
    <n v="0.13708333333333333"/>
    <n v="0.125"/>
    <n v="0.26"/>
    <n v="0"/>
    <n v="60"/>
    <s v="BASE DE DATOS"/>
  </r>
  <r>
    <s v="19"/>
    <x v="10"/>
    <s v="OLEODU"/>
    <s v="33046994"/>
    <s v="33046994"/>
    <s v="EL"/>
    <m/>
    <m/>
    <n v="0.15"/>
    <n v="0.12"/>
    <m/>
    <m/>
    <n v="26.638999999999999"/>
    <m/>
    <m/>
    <m/>
    <n v="25.5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6.638999999999999"/>
    <n v="2.6638999999999999E-2"/>
    <m/>
    <n v="1.2499999999999999E-2"/>
    <n v="0.01"/>
    <n v="6.6000000000000003E-2"/>
    <n v="0"/>
    <n v="60"/>
    <s v="BASE DE DATOS"/>
  </r>
  <r>
    <s v="19"/>
    <x v="10"/>
    <s v="OLEODU"/>
    <s v="33046794"/>
    <s v="33046794"/>
    <s v="EL"/>
    <m/>
    <m/>
    <n v="2.6"/>
    <n v="2.2000000000000002"/>
    <m/>
    <m/>
    <n v="192.4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192.4"/>
    <n v="0.19240000000000002"/>
    <m/>
    <n v="0.21666666666666667"/>
    <n v="0.18333333333333335"/>
    <n v="0.4"/>
    <n v="0"/>
    <n v="60"/>
    <s v="BASE DE DATOS"/>
  </r>
  <r>
    <s v="19"/>
    <x v="10"/>
    <s v="OLEODU"/>
    <s v="33047294"/>
    <s v="33047294"/>
    <s v="EL"/>
    <m/>
    <m/>
    <n v="0.745"/>
    <n v="0.64500000000000002"/>
    <m/>
    <m/>
    <n v="32.92"/>
    <m/>
    <m/>
    <m/>
    <n v="0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2.92"/>
    <n v="3.2920000000000005E-2"/>
    <m/>
    <n v="6.2083333333333331E-2"/>
    <n v="5.3749999999999999E-2"/>
    <n v="0.15"/>
    <n v="0"/>
    <n v="60"/>
    <s v="BASE DE DATOS"/>
  </r>
  <r>
    <s v="19"/>
    <x v="10"/>
    <s v="OLEODU"/>
    <s v="33046594"/>
    <s v="33046594"/>
    <s v="EL"/>
    <m/>
    <m/>
    <n v="1.635"/>
    <n v="1.48"/>
    <m/>
    <m/>
    <n v="32.93"/>
    <m/>
    <m/>
    <m/>
    <n v="44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32.93"/>
    <n v="3.2930000000000001E-2"/>
    <m/>
    <n v="0.13625000000000001"/>
    <n v="0.12333333333333334"/>
    <n v="0.14499999999999999"/>
    <n v="0"/>
    <n v="60"/>
    <s v="BASE DE DATOS"/>
  </r>
  <r>
    <s v="19"/>
    <x v="9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10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10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10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10"/>
    <s v="LAREDO"/>
    <s v="53204012"/>
    <s v="53204012"/>
    <s v="TV"/>
    <m/>
    <m/>
    <n v="1.25"/>
    <n v="1.25"/>
    <m/>
    <m/>
    <n v="16.684000000000001"/>
    <m/>
    <m/>
    <m/>
    <n v="0"/>
    <n v="0.82"/>
    <x v="1"/>
    <s v="LAREDO53204012TV"/>
    <s v="Empresa Agroindustrial Laredo S.A.A."/>
    <s v="LAREDO"/>
    <x v="128"/>
    <s v="C.T. TURBO GENERADOR 1"/>
    <x v="403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6.684000000000001"/>
    <n v="1.6684000000000001E-2"/>
    <m/>
    <n v="0.20833333333333334"/>
    <n v="0.20833333333333334"/>
    <n v="0.99"/>
    <n v="0"/>
    <n v="1"/>
    <s v="BASE DE DATOS"/>
  </r>
  <r>
    <s v="19"/>
    <x v="10"/>
    <s v="LAREDO"/>
    <s v="53204212"/>
    <s v="53204212"/>
    <s v="TV"/>
    <m/>
    <m/>
    <n v="3"/>
    <n v="2.5"/>
    <m/>
    <m/>
    <n v="22.334"/>
    <m/>
    <m/>
    <m/>
    <n v="0"/>
    <n v="1.86"/>
    <x v="1"/>
    <s v="LAREDO53204212TV"/>
    <s v="Empresa Agroindustrial Laredo S.A.A."/>
    <s v="LAREDO"/>
    <x v="128"/>
    <s v="C.T. TURBO GENERADOR 3"/>
    <x v="40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2.334"/>
    <n v="2.2334E-2"/>
    <m/>
    <n v="0.6"/>
    <n v="0.5"/>
    <n v="1.86"/>
    <n v="0"/>
    <n v="1"/>
    <s v="BASE DE DATOS"/>
  </r>
  <r>
    <s v="19"/>
    <x v="10"/>
    <s v="LAREDO"/>
    <s v="53024617"/>
    <s v="53024617"/>
    <s v="TV"/>
    <m/>
    <m/>
    <n v="10"/>
    <n v="10"/>
    <m/>
    <m/>
    <n v="2632.0639999999999"/>
    <m/>
    <m/>
    <m/>
    <n v="0"/>
    <n v="4.4160000000000004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632.0639999999999"/>
    <n v="2.6320639999999997"/>
    <m/>
    <n v="0.83333333333333337"/>
    <n v="0.83333333333333337"/>
    <n v="10"/>
    <n v="0"/>
    <n v="1"/>
    <s v="BASE DE DATOS"/>
  </r>
  <r>
    <s v="19"/>
    <x v="10"/>
    <s v="LAREDO"/>
    <s v="53204412"/>
    <s v="53204412"/>
    <s v="TV"/>
    <m/>
    <m/>
    <n v="0.8"/>
    <n v="0.8"/>
    <m/>
    <m/>
    <n v="21.741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21.741"/>
    <n v="2.1741E-2"/>
    <m/>
    <n v="7.2727272727272738E-2"/>
    <n v="7.2727272727272738E-2"/>
    <n v="0.8"/>
    <n v="0"/>
    <n v="1"/>
    <s v="BASE DE DATOS"/>
  </r>
  <r>
    <s v="19"/>
    <x v="10"/>
    <s v="ALICOR"/>
    <s v="33022093"/>
    <s v="33022093"/>
    <s v="EL"/>
    <m/>
    <m/>
    <n v="2.65"/>
    <n v="2.65"/>
    <m/>
    <m/>
    <n v="99.31"/>
    <m/>
    <m/>
    <m/>
    <n v="6.21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99.31"/>
    <n v="9.9309999999999996E-2"/>
    <m/>
    <n v="0.22083333333333333"/>
    <n v="0.22083333333333333"/>
    <n v="2.65"/>
    <n v="0"/>
    <n v="3"/>
    <s v="BASE DE DATOS"/>
  </r>
  <r>
    <s v="19"/>
    <x v="10"/>
    <s v="ALICOR"/>
    <s v="33022993"/>
    <s v="33022993"/>
    <s v="EL"/>
    <m/>
    <m/>
    <n v="3.97"/>
    <n v="3.97"/>
    <m/>
    <m/>
    <n v="79.3"/>
    <m/>
    <m/>
    <m/>
    <n v="5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79.3"/>
    <n v="7.9299999999999995E-2"/>
    <m/>
    <n v="0.33083333333333337"/>
    <n v="0.33083333333333337"/>
    <n v="3.97"/>
    <n v="0"/>
    <n v="3"/>
    <s v="BASE DE DATOS"/>
  </r>
  <r>
    <s v="19"/>
    <x v="10"/>
    <s v="MILPO"/>
    <s v="33020593"/>
    <s v="33020593"/>
    <s v="EL"/>
    <m/>
    <m/>
    <n v="2.9159999999999999"/>
    <n v="2.35"/>
    <m/>
    <m/>
    <n v="0"/>
    <m/>
    <m/>
    <m/>
    <n v="0"/>
    <n v="0"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BASE DE DATOS"/>
  </r>
  <r>
    <s v="19"/>
    <x v="10"/>
    <s v="MINSUR"/>
    <s v="0000001E"/>
    <s v="0000001E"/>
    <s v="EL"/>
    <m/>
    <m/>
    <n v="6.165"/>
    <n v="4"/>
    <m/>
    <m/>
    <n v="1108.9590000000001"/>
    <m/>
    <m/>
    <m/>
    <n v="35"/>
    <n v="3.15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108.9590000000001"/>
    <n v="1.108959"/>
    <m/>
    <n v="0.51375000000000004"/>
    <n v="0.33333333333333331"/>
    <n v="3.3"/>
    <n v="0"/>
    <n v="50"/>
    <s v="BASE DE DATOS"/>
  </r>
  <r>
    <s v="19"/>
    <x v="10"/>
    <s v="MINSUR"/>
    <s v="53202609"/>
    <s v="53202609"/>
    <s v="EL"/>
    <m/>
    <m/>
    <n v="3.99"/>
    <n v="3.15"/>
    <m/>
    <m/>
    <n v="1.026"/>
    <m/>
    <m/>
    <m/>
    <n v="0"/>
    <n v="3.1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1.026"/>
    <n v="1.026E-3"/>
    <m/>
    <n v="0.33250000000000002"/>
    <n v="0.26250000000000001"/>
    <n v="3.1"/>
    <n v="0"/>
    <n v="50"/>
    <s v="BASE DE DATOS"/>
  </r>
  <r>
    <s v="19"/>
    <x v="10"/>
    <s v="MINSUR"/>
    <s v="33016193"/>
    <s v="33016193"/>
    <s v="EL"/>
    <m/>
    <m/>
    <n v="8.5"/>
    <n v="6.03"/>
    <m/>
    <m/>
    <n v="70.239999999999995"/>
    <m/>
    <m/>
    <m/>
    <n v="140"/>
    <n v="4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70.239999999999995"/>
    <n v="7.0239999999999997E-2"/>
    <m/>
    <n v="0.70833333333333337"/>
    <n v="0.50250000000000006"/>
    <n v="4.01"/>
    <n v="0"/>
    <n v="50"/>
    <s v="BASE DE DATOS"/>
  </r>
  <r>
    <s v="19"/>
    <x v="10"/>
    <s v="MINSUR"/>
    <s v="53024315"/>
    <s v="53024315"/>
    <s v="EL"/>
    <m/>
    <m/>
    <n v="3.65"/>
    <n v="2.5"/>
    <m/>
    <m/>
    <n v="0"/>
    <m/>
    <m/>
    <m/>
    <n v="0"/>
    <n v="0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0"/>
    <n v="0"/>
    <m/>
    <n v="0.30416666666666664"/>
    <n v="0.20833333333333334"/>
    <n v="1.8"/>
    <n v="0"/>
    <n v="50"/>
    <s v="BASE DE DATOS"/>
  </r>
  <r>
    <s v="19"/>
    <x v="11"/>
    <s v="ANTAPA"/>
    <s v="33004293"/>
    <s v="33004293"/>
    <s v="EL"/>
    <m/>
    <m/>
    <n v="17.96"/>
    <n v="16"/>
    <m/>
    <m/>
    <n v="0.875"/>
    <m/>
    <m/>
    <m/>
    <n v="1.1399999999999999"/>
    <n v="2.57"/>
    <x v="1"/>
    <s v="ANTAPA33004293EL"/>
    <s v="Compa¤¡a Minera Antapaccay S.A."/>
    <s v="ANTAPACCAY"/>
    <x v="83"/>
    <s v="C.T. Tintaya"/>
    <x v="295"/>
    <s v="EL"/>
    <x v="0"/>
    <n v="0"/>
    <x v="0"/>
    <s v="Instalado"/>
    <s v="Operativo"/>
    <s v="Autoproductor"/>
    <x v="2"/>
    <x v="0"/>
    <s v="NO COES"/>
    <x v="0"/>
    <s v="Privado"/>
    <s v="CUSCO"/>
    <s v="CUSCO"/>
    <s v="ESPINAR"/>
    <s v="LA CONVENCION"/>
    <n v="0"/>
    <s v="Diésel"/>
    <n v="0"/>
    <n v="0"/>
    <n v="0"/>
    <x v="1"/>
    <m/>
    <n v="0.875"/>
    <n v="8.7500000000000002E-4"/>
    <m/>
    <n v="1.4966666666666668"/>
    <n v="1.3333333333333333"/>
    <n v="4.6420000000000003"/>
    <n v="0"/>
    <n v="23"/>
    <s v="BASE DE DATOS"/>
  </r>
  <r>
    <s v="19"/>
    <x v="11"/>
    <s v="PACASA"/>
    <s v="33002893"/>
    <s v="33002893"/>
    <s v="TV"/>
    <m/>
    <m/>
    <n v="6.6"/>
    <n v="6.2"/>
    <m/>
    <m/>
    <n v="0"/>
    <m/>
    <m/>
    <m/>
    <n v="0"/>
    <n v="0"/>
    <x v="1"/>
    <s v="PACASA33002893TV"/>
    <s v="Cementos Pacasmayo S.A.A."/>
    <s v="CE-PACASMAYO"/>
    <x v="85"/>
    <s v="C. T. Pacasmayo"/>
    <x v="298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PACASMAYO"/>
    <s v="PACASMAYO"/>
    <n v="0"/>
    <s v="Residual 6"/>
    <n v="0"/>
    <n v="0"/>
    <n v="0"/>
    <x v="1"/>
    <m/>
    <n v="0"/>
    <n v="0"/>
    <m/>
    <n v="0.54999999999999993"/>
    <n v="0.51666666666666672"/>
    <n v="0"/>
    <n v="0"/>
    <n v="12"/>
    <s v="BASE DE DATOS"/>
  </r>
  <r>
    <s v="19"/>
    <x v="11"/>
    <s v="UNACEM"/>
    <s v="33010493"/>
    <s v="33010493"/>
    <s v="EL"/>
    <m/>
    <m/>
    <n v="3"/>
    <n v="3"/>
    <m/>
    <m/>
    <n v="0"/>
    <m/>
    <m/>
    <m/>
    <n v="0"/>
    <n v="0"/>
    <x v="1"/>
    <s v="UNACEM33010493EL"/>
    <s v="Uni¢n Andina de Cementos S.A.A."/>
    <s v="UNACEM"/>
    <x v="89"/>
    <s v="C.T. Cemento Andino"/>
    <x v="310"/>
    <s v="EL"/>
    <x v="0"/>
    <n v="0"/>
    <x v="0"/>
    <s v="Instalado"/>
    <s v="Operativo"/>
    <s v="Autoproductor"/>
    <x v="2"/>
    <x v="0"/>
    <s v="NO COES"/>
    <x v="0"/>
    <s v="Privado"/>
    <s v="JUNIN"/>
    <s v="JUNIN"/>
    <s v="TARMA"/>
    <s v="LA UNION"/>
    <n v="0"/>
    <s v="Diésel"/>
    <n v="0"/>
    <n v="0"/>
    <n v="0"/>
    <x v="1"/>
    <m/>
    <n v="0"/>
    <n v="0"/>
    <m/>
    <n v="0.25"/>
    <n v="0.25"/>
    <n v="0"/>
    <n v="0"/>
    <n v="72"/>
    <s v="BASE DE DATOS"/>
  </r>
  <r>
    <s v="19"/>
    <x v="11"/>
    <s v="UNACEM"/>
    <s v="33104600"/>
    <s v="33104600"/>
    <s v="EL"/>
    <m/>
    <m/>
    <n v="0.8"/>
    <n v="0.75"/>
    <m/>
    <m/>
    <n v="0"/>
    <m/>
    <m/>
    <m/>
    <n v="0"/>
    <n v="0"/>
    <x v="1"/>
    <s v="UNACEM33104600EL"/>
    <s v="Uni¢n Andina de Cementos S.A.A."/>
    <s v="UNACEM"/>
    <x v="89"/>
    <s v="C.T. Cementos Lima"/>
    <x v="31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11"/>
    <s v="UNACEM"/>
    <s v="33106100"/>
    <s v="33106100"/>
    <s v="EL"/>
    <m/>
    <m/>
    <n v="0.8"/>
    <n v="0.75"/>
    <m/>
    <m/>
    <n v="0"/>
    <m/>
    <m/>
    <m/>
    <n v="0"/>
    <n v="0"/>
    <x v="1"/>
    <s v="UNACEM33106100EL"/>
    <s v="Uni¢n Andina de Cementos S.A.A."/>
    <s v="UNACEM"/>
    <x v="89"/>
    <s v="C.T. Cementos Lima 2"/>
    <x v="312"/>
    <s v="EL"/>
    <x v="0"/>
    <n v="0"/>
    <x v="0"/>
    <s v="Instalado"/>
    <s v="Inoperativo"/>
    <s v="Autoproductor"/>
    <x v="2"/>
    <x v="1"/>
    <s v="NO COES"/>
    <x v="0"/>
    <s v="Privado"/>
    <s v="LIMA"/>
    <s v="LIMA"/>
    <s v="LIMA"/>
    <s v="VILLAMARIA DEL TRIUNFO"/>
    <n v="0"/>
    <s v="Diésel"/>
    <n v="0"/>
    <n v="0"/>
    <n v="0"/>
    <x v="1"/>
    <m/>
    <n v="0"/>
    <n v="0"/>
    <m/>
    <n v="6.6666666666666666E-2"/>
    <n v="6.25E-2"/>
    <n v="0"/>
    <n v="0"/>
    <n v="72"/>
    <s v="BASE DE DATOS"/>
  </r>
  <r>
    <s v="19"/>
    <x v="11"/>
    <s v="UNACEM"/>
    <s v="33084798"/>
    <s v="33084798"/>
    <s v="TG"/>
    <m/>
    <m/>
    <n v="41.75"/>
    <n v="37.5"/>
    <m/>
    <m/>
    <n v="3162.9290000000001"/>
    <m/>
    <m/>
    <m/>
    <n v="192"/>
    <n v="40"/>
    <x v="1"/>
    <s v="UNACEM33084798TG"/>
    <s v="Uni¢n Andina de Cementos S.A.A."/>
    <s v="UNACEM"/>
    <x v="89"/>
    <s v="C.T. Atocongo"/>
    <x v="313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VILLAMARIA DEL TRIUNFO"/>
    <n v="0"/>
    <s v="Gas Natural"/>
    <n v="0"/>
    <n v="0"/>
    <n v="0"/>
    <x v="1"/>
    <m/>
    <n v="3162.9290000000001"/>
    <n v="3.1629290000000001"/>
    <m/>
    <n v="3.4791666666666665"/>
    <n v="3.125"/>
    <n v="40"/>
    <n v="0"/>
    <n v="72"/>
    <s v="BASE DE DATOS"/>
  </r>
  <r>
    <s v="19"/>
    <x v="11"/>
    <s v="SPCC"/>
    <s v="03025091"/>
    <s v="03025091"/>
    <s v="EL"/>
    <m/>
    <m/>
    <n v="1.25"/>
    <n v="1"/>
    <m/>
    <m/>
    <n v="0"/>
    <m/>
    <m/>
    <m/>
    <n v="0"/>
    <n v="0"/>
    <x v="1"/>
    <s v="SPCC03025091EL"/>
    <s v="Southern Per£ Cooper Corporation"/>
    <s v="SOUTHERN"/>
    <x v="105"/>
    <s v="C.T. EMERGENCIA FUND ILO"/>
    <x v="349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10416666666666667"/>
    <n v="8.3333333333333329E-2"/>
    <n v="0"/>
    <n v="0"/>
    <n v="68"/>
    <s v="BASE DE DATOS"/>
  </r>
  <r>
    <s v="19"/>
    <x v="11"/>
    <s v="SPCC"/>
    <s v="33021793"/>
    <s v="33021793"/>
    <s v="EL"/>
    <m/>
    <m/>
    <n v="4.3"/>
    <n v="2.8"/>
    <m/>
    <m/>
    <n v="0"/>
    <m/>
    <m/>
    <m/>
    <n v="0"/>
    <n v="0"/>
    <x v="1"/>
    <s v="SPCC33021793EL"/>
    <s v="Southern Per£ Cooper Corporation"/>
    <s v="SOUTHERN"/>
    <x v="105"/>
    <s v="C.T. REFINERÍA"/>
    <x v="350"/>
    <s v="EL"/>
    <x v="0"/>
    <n v="0"/>
    <x v="0"/>
    <s v="Instalado"/>
    <s v="Operativo"/>
    <s v="Autoproductor"/>
    <x v="2"/>
    <x v="0"/>
    <s v="NO COES"/>
    <x v="0"/>
    <s v="Privado"/>
    <s v="MOQUEGUA"/>
    <s v="MOQUEGUA"/>
    <s v="ILO"/>
    <s v="PACOCHA"/>
    <n v="0"/>
    <s v="Diésel"/>
    <n v="0"/>
    <n v="0"/>
    <n v="0"/>
    <x v="1"/>
    <m/>
    <n v="0"/>
    <n v="0"/>
    <m/>
    <n v="0.35833333333333334"/>
    <n v="0.23333333333333331"/>
    <n v="0"/>
    <n v="0"/>
    <n v="68"/>
    <s v="BASE DE DATOS"/>
  </r>
  <r>
    <s v="19"/>
    <x v="11"/>
    <s v="PERLNG"/>
    <s v="33176909"/>
    <s v="33176909"/>
    <s v="TG"/>
    <m/>
    <m/>
    <n v="77.400000000000006"/>
    <n v="71.69"/>
    <m/>
    <m/>
    <n v="23283.72"/>
    <m/>
    <m/>
    <m/>
    <n v="62"/>
    <n v="44.71"/>
    <x v="1"/>
    <s v="PERLNG33176909TG"/>
    <s v="PERU LNG SRL"/>
    <s v="PERÚ LNG"/>
    <x v="86"/>
    <s v="C.T. Pampa Melchorita II"/>
    <x v="299"/>
    <s v="TG"/>
    <x v="3"/>
    <n v="0"/>
    <x v="0"/>
    <s v="Instalado"/>
    <s v="Operativo"/>
    <s v="Autoproductor"/>
    <x v="2"/>
    <x v="1"/>
    <s v="NO COES"/>
    <x v="0"/>
    <s v="Privado"/>
    <s v="LIMA"/>
    <s v="LIMA"/>
    <s v="CAÑETE"/>
    <s v="SAN VICENTE DE CAÑETE"/>
    <n v="0"/>
    <s v="Gas Natural"/>
    <n v="0"/>
    <n v="0"/>
    <n v="0"/>
    <x v="1"/>
    <m/>
    <n v="23283.72"/>
    <n v="23.283720000000002"/>
    <m/>
    <n v="6.45"/>
    <n v="5.9741666666666662"/>
    <n v="44.94"/>
    <n v="0"/>
    <n v="56"/>
    <s v="BASE DE DATOS"/>
  </r>
  <r>
    <s v="19"/>
    <x v="11"/>
    <s v="MKOLPA"/>
    <s v="53025918"/>
    <s v="53025918"/>
    <s v="EL"/>
    <m/>
    <m/>
    <n v="0.499"/>
    <n v="0.32"/>
    <m/>
    <m/>
    <n v="37.5"/>
    <m/>
    <m/>
    <m/>
    <n v="6"/>
    <n v="0.3"/>
    <x v="1"/>
    <s v="MKOLPA53025918EL"/>
    <s v="Compañia Minera Kolpa S.A."/>
    <s v="KOLPA"/>
    <x v="98"/>
    <s v="C.T. Kolpa"/>
    <x v="325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Diésel"/>
    <n v="0"/>
    <n v="0"/>
    <n v="0"/>
    <x v="1"/>
    <m/>
    <n v="37.5"/>
    <n v="3.7499999999999999E-2"/>
    <m/>
    <n v="4.1583333333333333E-2"/>
    <n v="2.6666666666666668E-2"/>
    <n v="0.3"/>
    <n v="0"/>
    <n v="27"/>
    <s v="BASE DE DATOS"/>
  </r>
  <r>
    <s v="19"/>
    <x v="11"/>
    <s v="CORPAA"/>
    <s v="33103300"/>
    <s v="33103300"/>
    <s v="EL"/>
    <m/>
    <m/>
    <n v="1.25"/>
    <n v="0"/>
    <m/>
    <m/>
    <n v="0"/>
    <m/>
    <m/>
    <m/>
    <n v="0"/>
    <n v="0"/>
    <x v="1"/>
    <s v="CORPAA33103300EL"/>
    <s v="Corporación Aceros Arequipa S.A."/>
    <s v="ACEROS AREQUIPA"/>
    <x v="90"/>
    <s v="C.T. ACEROS"/>
    <x v="314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10416666666666667"/>
    <n v="0.10416666666666667"/>
    <n v="0"/>
    <n v="0"/>
    <n v="33"/>
    <s v="BASE DE DATOS"/>
  </r>
  <r>
    <s v="19"/>
    <x v="11"/>
    <s v="AGREGA"/>
    <s v="33035594"/>
    <s v="33035594"/>
    <s v="EL"/>
    <m/>
    <m/>
    <n v="1.45"/>
    <n v="1.45"/>
    <m/>
    <m/>
    <n v="0"/>
    <m/>
    <m/>
    <m/>
    <n v="0"/>
    <n v="0"/>
    <x v="1"/>
    <s v="AGREGA33035594EL"/>
    <s v="C¡a. Minera Agregados Calc reos"/>
    <s v="COMACSA"/>
    <x v="113"/>
    <s v="C.T. Calcáreos"/>
    <x v="365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OS OLIVOS"/>
    <n v="0"/>
    <s v="Diésel"/>
    <n v="0"/>
    <n v="0"/>
    <n v="0"/>
    <x v="1"/>
    <m/>
    <n v="0"/>
    <n v="0"/>
    <m/>
    <n v="0.13181818181818181"/>
    <n v="0.13181818181818181"/>
    <n v="0.497"/>
    <n v="0"/>
    <n v="16"/>
    <s v="BASE DE DATOS"/>
  </r>
  <r>
    <s v="19"/>
    <x v="11"/>
    <s v="PLUSPI"/>
    <s v="33138205"/>
    <s v="33138205"/>
    <s v="TG"/>
    <m/>
    <m/>
    <n v="28"/>
    <n v="24.5"/>
    <m/>
    <m/>
    <n v="6582.1229999999996"/>
    <m/>
    <m/>
    <m/>
    <n v="0"/>
    <n v="14.24"/>
    <x v="1"/>
    <s v="PLUSPI33138205TG"/>
    <s v="Pluspetrol Per£ Corp.Suc.del Per£ - Pisco"/>
    <s v="PLUSPETROL CORPORATION"/>
    <x v="102"/>
    <s v="C.T. FRAC. PISCO"/>
    <x v="336"/>
    <s v="TG"/>
    <x v="3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Gas Natural"/>
    <n v="0"/>
    <n v="0"/>
    <n v="0"/>
    <x v="1"/>
    <m/>
    <n v="6582.1229999999996"/>
    <n v="6.5821229999999993"/>
    <m/>
    <n v="2.3333333333333335"/>
    <n v="2.0416666666666665"/>
    <n v="14.24"/>
    <n v="0"/>
    <n v="62"/>
    <s v="BASE DE DATOS"/>
  </r>
  <r>
    <s v="19"/>
    <x v="11"/>
    <s v="PLUSMA"/>
    <s v="33137405"/>
    <s v="33137405"/>
    <s v="TG"/>
    <m/>
    <m/>
    <n v="32"/>
    <n v="28.8"/>
    <m/>
    <m/>
    <n v="9395.2000000000007"/>
    <m/>
    <m/>
    <m/>
    <n v="0"/>
    <n v="13.564"/>
    <x v="1"/>
    <s v="PLUSMA33137405TG"/>
    <s v="Pluspetrol Per£ Corp.Suc.del Per£ - Malvinas"/>
    <s v="PLUSPETROL CORPORATION"/>
    <x v="102"/>
    <s v="C.T. MALVINAS"/>
    <x v="337"/>
    <s v="TG"/>
    <x v="3"/>
    <n v="0"/>
    <x v="0"/>
    <s v="Instalado"/>
    <s v="Operativo"/>
    <s v="Autoproductor"/>
    <x v="2"/>
    <x v="1"/>
    <s v="NO COES"/>
    <x v="0"/>
    <s v="Privado"/>
    <s v="CUSCO"/>
    <s v="CUSCO"/>
    <s v="LA CONVENCION"/>
    <s v="ECHARATE"/>
    <n v="0"/>
    <s v="Gas Natural"/>
    <n v="0"/>
    <n v="0"/>
    <n v="0"/>
    <x v="1"/>
    <m/>
    <n v="9395.2000000000007"/>
    <n v="9.3952000000000009"/>
    <m/>
    <n v="2.6666666666666665"/>
    <n v="2.4"/>
    <n v="13.664"/>
    <n v="0"/>
    <n v="62"/>
    <s v="BASE DE DATOS"/>
  </r>
  <r>
    <s v="19"/>
    <x v="11"/>
    <s v="CMCHUN"/>
    <s v="53017902"/>
    <s v="53017902"/>
    <s v="EL"/>
    <m/>
    <m/>
    <n v="4.99"/>
    <n v="3.6"/>
    <m/>
    <m/>
    <n v="0"/>
    <m/>
    <m/>
    <m/>
    <n v="0"/>
    <n v="0"/>
    <x v="1"/>
    <s v="CMCHUN53017902EL"/>
    <s v="Compañía Minera Chungar S.A.C."/>
    <s v="CHUNGAR"/>
    <x v="107"/>
    <s v="C.T. Esperanza"/>
    <x v="352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HUAYLLAY"/>
    <n v="0"/>
    <s v="Diésel"/>
    <n v="0"/>
    <n v="0"/>
    <n v="0"/>
    <x v="1"/>
    <m/>
    <n v="0"/>
    <n v="0"/>
    <m/>
    <n v="0.41583333333333333"/>
    <n v="0.3"/>
    <n v="0"/>
    <n v="0"/>
    <n v="26"/>
    <s v="BASE DE DATOS"/>
  </r>
  <r>
    <s v="19"/>
    <x v="11"/>
    <s v="CMCHUN"/>
    <s v="53024717"/>
    <s v="53024717"/>
    <s v="EL"/>
    <m/>
    <m/>
    <n v="0.34"/>
    <n v="0"/>
    <m/>
    <m/>
    <n v="0"/>
    <m/>
    <m/>
    <m/>
    <n v="0"/>
    <n v="0"/>
    <x v="1"/>
    <s v="CMCHUN53024717EL"/>
    <s v="Compañía Minera Chungar S.A.C."/>
    <s v="CHUNGAR"/>
    <x v="107"/>
    <s v="C.T. Planta Concentradora"/>
    <x v="353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2.8333333333333335E-2"/>
    <n v="2.4999999999999998E-2"/>
    <n v="0"/>
    <n v="0"/>
    <n v="26"/>
    <s v="BASE DE DATOS"/>
  </r>
  <r>
    <s v="19"/>
    <x v="11"/>
    <s v="CMCHUN"/>
    <s v="53024817"/>
    <s v="53024817"/>
    <s v="EL"/>
    <m/>
    <m/>
    <n v="0.20399999999999999"/>
    <n v="0"/>
    <m/>
    <m/>
    <n v="0"/>
    <m/>
    <m/>
    <m/>
    <n v="0"/>
    <n v="0"/>
    <x v="1"/>
    <s v="CMCHUN53024817EL"/>
    <s v="Compañía Minera Chungar S.A.C."/>
    <s v="CHUNGAR"/>
    <x v="107"/>
    <s v="C.T. Tajo Don Pablo"/>
    <x v="354"/>
    <s v="EL"/>
    <x v="0"/>
    <n v="0"/>
    <x v="0"/>
    <s v="Instalado"/>
    <s v="Operativo"/>
    <s v="Autoproductor"/>
    <x v="2"/>
    <x v="1"/>
    <s v="NO COES"/>
    <x v="0"/>
    <s v="Privado"/>
    <s v="JUNIN"/>
    <s v="JUNIN"/>
    <n v="0"/>
    <n v="0"/>
    <n v="0"/>
    <s v="Diésel"/>
    <n v="0"/>
    <n v="0"/>
    <n v="0"/>
    <x v="1"/>
    <m/>
    <n v="0"/>
    <n v="0"/>
    <m/>
    <n v="1.6999999999999998E-2"/>
    <n v="1.6666666666666666E-2"/>
    <n v="0"/>
    <n v="0"/>
    <n v="26"/>
    <s v="BASE DE DATOS"/>
  </r>
  <r>
    <s v="19"/>
    <x v="11"/>
    <s v="OXIPAS"/>
    <s v="53025617"/>
    <s v="53025617"/>
    <s v="EL"/>
    <m/>
    <m/>
    <n v="1.3"/>
    <n v="1.2"/>
    <m/>
    <m/>
    <n v="0"/>
    <m/>
    <m/>
    <m/>
    <n v="0"/>
    <n v="0"/>
    <x v="1"/>
    <s v="OXIPAS53025617EL"/>
    <s v="Oxido de Pasco S.A.C."/>
    <s v="OXIDOS PASCO"/>
    <x v="108"/>
    <s v="Generador T‚rmico Nø 01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11"/>
    <s v="OXIPAS"/>
    <s v="53025717"/>
    <s v="53025717"/>
    <s v="EL"/>
    <m/>
    <m/>
    <n v="1.3"/>
    <n v="1.2"/>
    <m/>
    <m/>
    <n v="0"/>
    <m/>
    <m/>
    <m/>
    <n v="0"/>
    <n v="0"/>
    <x v="1"/>
    <s v="OXIPAS53025717EL"/>
    <s v="Oxido de Pasco S.A.C."/>
    <s v="OXIDOS PASCO"/>
    <x v="108"/>
    <s v="Generador T‚rmico Nø 02"/>
    <x v="355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RANCAS"/>
    <n v="0"/>
    <s v="Diésel"/>
    <n v="0"/>
    <n v="0"/>
    <n v="0"/>
    <x v="1"/>
    <m/>
    <n v="0"/>
    <n v="0"/>
    <m/>
    <n v="0.13"/>
    <n v="0.12"/>
    <n v="0"/>
    <n v="0"/>
    <n v="54"/>
    <s v="BASE DE DATOS"/>
  </r>
  <r>
    <s v="19"/>
    <x v="11"/>
    <s v="EVINCH"/>
    <s v="0000109"/>
    <s v="0000109"/>
    <s v="EL"/>
    <m/>
    <m/>
    <n v="1.1000000000000001"/>
    <n v="0.68"/>
    <m/>
    <m/>
    <n v="0"/>
    <m/>
    <m/>
    <m/>
    <n v="0"/>
    <n v="0"/>
    <x v="1"/>
    <s v="EVINCH0000109EL"/>
    <s v="Empresa Explotadora Vinchos LTDA S.A.C."/>
    <s v="VINCHOS"/>
    <x v="109"/>
    <s v="C.T. Vinchos"/>
    <x v="356"/>
    <s v="EL"/>
    <x v="0"/>
    <n v="0"/>
    <x v="0"/>
    <s v="Instalado"/>
    <s v="Operativo"/>
    <s v="Autoproductor"/>
    <x v="2"/>
    <x v="1"/>
    <s v="NO COES"/>
    <x v="0"/>
    <s v="Privado"/>
    <s v="PASCO"/>
    <s v="PASCO"/>
    <s v="PASCO"/>
    <s v="PALLANCHACRA"/>
    <n v="0"/>
    <s v="Diésel"/>
    <n v="0"/>
    <n v="0"/>
    <n v="0"/>
    <x v="1"/>
    <m/>
    <n v="0"/>
    <n v="0"/>
    <m/>
    <n v="9.1666666666666674E-2"/>
    <n v="5.6666666666666671E-2"/>
    <n v="0"/>
    <n v="0"/>
    <n v="35"/>
    <s v="BASE DE DATOS"/>
  </r>
  <r>
    <s v="19"/>
    <x v="11"/>
    <s v="VOLCAN"/>
    <s v="0000209"/>
    <s v="0000209"/>
    <s v="EL"/>
    <m/>
    <m/>
    <n v="6"/>
    <n v="0"/>
    <m/>
    <m/>
    <n v="0"/>
    <m/>
    <m/>
    <m/>
    <n v="0"/>
    <n v="0"/>
    <x v="1"/>
    <s v="VOLCAN0000209EL"/>
    <s v="Volc n C¡a. Minera"/>
    <s v="VOLCAN"/>
    <x v="110"/>
    <s v="C.T. CERRO DE PASCO"/>
    <x v="357"/>
    <s v="EL"/>
    <x v="0"/>
    <n v="0"/>
    <x v="0"/>
    <s v="Instalado"/>
    <s v="Inoperativo"/>
    <s v="Autoproductor"/>
    <x v="2"/>
    <x v="1"/>
    <s v="NO COES"/>
    <x v="0"/>
    <s v="Privado"/>
    <s v="PASCO"/>
    <s v="PASCO"/>
    <s v="PASCO"/>
    <s v="CHAUPIMARCA"/>
    <n v="0"/>
    <s v="Diésel"/>
    <n v="0"/>
    <n v="0"/>
    <n v="0"/>
    <x v="1"/>
    <m/>
    <n v="0"/>
    <n v="0"/>
    <m/>
    <n v="0.5"/>
    <n v="0"/>
    <n v="0"/>
    <n v="0"/>
    <n v="74"/>
    <s v="BASE DE DATOS"/>
  </r>
  <r>
    <s v="19"/>
    <x v="11"/>
    <s v="VOLCAN"/>
    <s v="53024917"/>
    <s v="53024917"/>
    <s v="EL"/>
    <m/>
    <m/>
    <n v="1.825"/>
    <n v="1.2"/>
    <m/>
    <m/>
    <n v="0"/>
    <m/>
    <m/>
    <m/>
    <n v="0"/>
    <n v="0"/>
    <x v="1"/>
    <s v="VOLCAN53024917EL"/>
    <s v="Volc n C¡a. Minera"/>
    <s v="VOLCAN"/>
    <x v="110"/>
    <s v="C.T. SAN CRISTOBAL U1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1"/>
    <s v="VOLCAN"/>
    <s v="53025017"/>
    <s v="53025017"/>
    <s v="EL"/>
    <m/>
    <m/>
    <n v="1.825"/>
    <n v="1.2"/>
    <m/>
    <m/>
    <n v="0"/>
    <m/>
    <m/>
    <m/>
    <n v="0"/>
    <n v="0"/>
    <x v="1"/>
    <s v="VOLCAN53025017EL"/>
    <s v="Volc n C¡a. Minera"/>
    <s v="VOLCAN"/>
    <x v="110"/>
    <s v="C.T. SAN CRISTOBAL U2"/>
    <x v="358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1"/>
    <s v="VOLCAN"/>
    <s v="53025117"/>
    <s v="53025117"/>
    <s v="EL"/>
    <m/>
    <m/>
    <n v="1.6"/>
    <n v="1"/>
    <m/>
    <m/>
    <n v="0"/>
    <m/>
    <m/>
    <m/>
    <n v="0"/>
    <n v="0"/>
    <x v="1"/>
    <s v="VOLCAN53025117EL"/>
    <s v="Volc n C¡a. Minera"/>
    <s v="VOLCAN"/>
    <x v="110"/>
    <s v="C.T. CARAHUACRA U3"/>
    <x v="359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11"/>
    <s v="VOLCAN"/>
    <s v="53025217"/>
    <s v="53025217"/>
    <s v="EL"/>
    <m/>
    <m/>
    <n v="1.825"/>
    <n v="1.2"/>
    <m/>
    <m/>
    <n v="0"/>
    <m/>
    <m/>
    <m/>
    <n v="0"/>
    <n v="0"/>
    <x v="1"/>
    <s v="VOLCAN53025217EL"/>
    <s v="Volc n C¡a. Minera"/>
    <s v="VOLCAN"/>
    <x v="110"/>
    <s v="C.T. ANDAYCHAGUA U4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1"/>
    <s v="VOLCAN"/>
    <s v="53025317"/>
    <s v="53025317"/>
    <s v="EL"/>
    <m/>
    <m/>
    <n v="1.6"/>
    <n v="1"/>
    <m/>
    <m/>
    <n v="0"/>
    <m/>
    <m/>
    <m/>
    <n v="0"/>
    <n v="0"/>
    <x v="1"/>
    <s v="VOLCAN53025317EL"/>
    <s v="Volc n C¡a. Minera"/>
    <s v="VOLCAN"/>
    <x v="110"/>
    <s v="C.T. ANDAYCHAGUA U5"/>
    <x v="360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HUAY HUAY"/>
    <n v="0"/>
    <s v="Diésel"/>
    <n v="0"/>
    <n v="0"/>
    <n v="0"/>
    <x v="1"/>
    <m/>
    <n v="0"/>
    <n v="0"/>
    <m/>
    <n v="0.13333333333333333"/>
    <n v="8.3333333333333329E-2"/>
    <n v="0"/>
    <n v="0"/>
    <n v="74"/>
    <s v="BASE DE DATOS"/>
  </r>
  <r>
    <s v="19"/>
    <x v="11"/>
    <s v="VOLCAN"/>
    <s v="53025417"/>
    <s v="53025417"/>
    <s v="EL"/>
    <m/>
    <m/>
    <n v="1.825"/>
    <n v="1.2"/>
    <m/>
    <m/>
    <n v="0"/>
    <m/>
    <m/>
    <m/>
    <n v="0"/>
    <n v="0"/>
    <x v="1"/>
    <s v="VOLCAN53025417EL"/>
    <s v="Volc n C¡a. Minera"/>
    <s v="VOLCAN"/>
    <x v="110"/>
    <s v="C.T. TICLIO U6"/>
    <x v="36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CHICLA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1"/>
    <s v="VOLCAN"/>
    <s v="53025517"/>
    <s v="53025517"/>
    <s v="EL"/>
    <m/>
    <m/>
    <n v="1.825"/>
    <n v="1.2"/>
    <m/>
    <m/>
    <n v="0"/>
    <m/>
    <m/>
    <m/>
    <n v="0"/>
    <n v="0"/>
    <x v="1"/>
    <s v="VOLCAN53025517EL"/>
    <s v="Volc n C¡a. Minera"/>
    <s v="VOLCAN"/>
    <x v="110"/>
    <s v="C.T. PLANTA VICTORIA U7"/>
    <x v="362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YAULI"/>
    <n v="0"/>
    <s v="Diésel"/>
    <n v="0"/>
    <n v="0"/>
    <n v="0"/>
    <x v="1"/>
    <m/>
    <n v="0"/>
    <n v="0"/>
    <m/>
    <n v="0.15208333333333332"/>
    <n v="9.9999999999999992E-2"/>
    <n v="0"/>
    <n v="0"/>
    <n v="74"/>
    <s v="BASE DE DATOS"/>
  </r>
  <r>
    <s v="19"/>
    <x v="11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11"/>
    <s v="SLUISA"/>
    <s v="53202509"/>
    <s v="53202509"/>
    <s v="EL"/>
    <m/>
    <m/>
    <n v="4.5650000000000004"/>
    <n v="3.11"/>
    <m/>
    <m/>
    <n v="0.4"/>
    <m/>
    <m/>
    <m/>
    <n v="1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0.4"/>
    <n v="4.0000000000000002E-4"/>
    <m/>
    <n v="0.38041666666666668"/>
    <n v="0.25916666666666666"/>
    <n v="0.49"/>
    <n v="0"/>
    <n v="20"/>
    <s v="BASE DE DATOS"/>
  </r>
  <r>
    <s v="19"/>
    <x v="11"/>
    <s v="SLUISA"/>
    <s v="53021312"/>
    <s v="53021312"/>
    <s v="EL"/>
    <m/>
    <m/>
    <n v="0.54500000000000004"/>
    <n v="0.35"/>
    <m/>
    <m/>
    <n v="9.2200000000000006"/>
    <m/>
    <m/>
    <m/>
    <n v="16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9.2200000000000006"/>
    <n v="9.2200000000000008E-3"/>
    <m/>
    <n v="4.5416666666666668E-2"/>
    <n v="2.9166666666666664E-2"/>
    <n v="8.18"/>
    <n v="0"/>
    <n v="20"/>
    <s v="BASE DE DATOS"/>
  </r>
  <r>
    <s v="19"/>
    <x v="11"/>
    <s v="PESPEL"/>
    <s v="53027219"/>
    <s v="53027219"/>
    <s v="EL"/>
    <m/>
    <m/>
    <n v="1.28"/>
    <n v="1.28"/>
    <m/>
    <m/>
    <n v="0"/>
    <m/>
    <m/>
    <m/>
    <n v="0"/>
    <n v="0"/>
    <x v="1"/>
    <s v="PESPEL53027219EL"/>
    <s v="Pesquera Pelayo S.A.C."/>
    <s v="PESQUERA PELAYO"/>
    <x v="130"/>
    <s v="C.T. NEPESUR"/>
    <x v="411"/>
    <s v="EL"/>
    <x v="0"/>
    <n v="0"/>
    <x v="0"/>
    <s v="Instalado"/>
    <s v="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0"/>
    <n v="0"/>
    <m/>
    <n v="0.64"/>
    <n v="0.64"/>
    <n v="0"/>
    <n v="0"/>
    <n v="59"/>
    <s v="BASE DE DATOS"/>
  </r>
  <r>
    <s v="19"/>
    <x v="11"/>
    <s v="TASA"/>
    <s v="33063096"/>
    <s v="33063096"/>
    <s v="EL"/>
    <m/>
    <m/>
    <n v="2.78"/>
    <n v="0"/>
    <m/>
    <m/>
    <n v="0"/>
    <m/>
    <m/>
    <m/>
    <n v="0"/>
    <n v="0"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BASE DE DATOS"/>
  </r>
  <r>
    <s v="19"/>
    <x v="11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10"/>
    <s v="AUSGRU"/>
    <s v="33104100"/>
    <s v="33104100"/>
    <s v="EL"/>
    <m/>
    <m/>
    <n v="3.54"/>
    <n v="2.8319999999999999"/>
    <m/>
    <m/>
    <n v="0.94699999999999995"/>
    <m/>
    <m/>
    <m/>
    <n v="0"/>
    <n v="2.68"/>
    <x v="1"/>
    <s v="AUSGRU33104100EL"/>
    <s v="Austral Group S.A."/>
    <s v="AUSTRAL"/>
    <x v="116"/>
    <s v="C.T. Planta Pisco"/>
    <x v="415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ARACAS"/>
    <n v="0"/>
    <s v="Diésel"/>
    <n v="0"/>
    <n v="0"/>
    <n v="0"/>
    <x v="1"/>
    <m/>
    <n v="0.94699999999999995"/>
    <n v="9.4699999999999993E-4"/>
    <m/>
    <n v="3.54"/>
    <n v="2.8319999999999999"/>
    <n v="2.68"/>
    <n v="0"/>
    <n v="8"/>
    <s v="BASE DE DATOS"/>
  </r>
  <r>
    <s v="19"/>
    <x v="11"/>
    <s v="PACHAP"/>
    <s v="00012012"/>
    <s v="00012012"/>
    <s v="EL"/>
    <m/>
    <m/>
    <n v="2.4500000000000002"/>
    <n v="1.7"/>
    <m/>
    <m/>
    <n v="0"/>
    <m/>
    <m/>
    <m/>
    <n v="0"/>
    <n v="0"/>
    <x v="0"/>
    <s v="PACHAP00012012EL"/>
    <s v="ICM PACHAPAQUI S.A.C."/>
    <s v="ICM PACHAPAQUI"/>
    <x v="133"/>
    <s v="C.T. ICM Pachapaqui"/>
    <x v="416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AQUIA"/>
    <n v="0"/>
    <s v="Diésel"/>
    <n v="0"/>
    <n v="0"/>
    <n v="0"/>
    <x v="1"/>
    <m/>
    <n v="0"/>
    <n v="0"/>
    <m/>
    <s v="-"/>
    <s v="-"/>
    <m/>
    <n v="0"/>
    <n v="38"/>
    <s v="BASE DE DATOS"/>
  </r>
  <r>
    <s v="19"/>
    <x v="11"/>
    <s v="RETAMA"/>
    <s v="33025293"/>
    <s v="33025293"/>
    <s v="EL"/>
    <m/>
    <m/>
    <n v="13.734999999999999"/>
    <n v="9.9849999999999994"/>
    <m/>
    <m/>
    <n v="2.9060000000000001"/>
    <m/>
    <m/>
    <m/>
    <n v="0"/>
    <n v="0"/>
    <x v="1"/>
    <s v="RETAMA33025293EL"/>
    <s v="Minera Aur¡fera Retamas S.A."/>
    <s v="RETAMAS"/>
    <x v="106"/>
    <s v="C.T. San Andr‚s"/>
    <x v="351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RCOY"/>
    <n v="0"/>
    <s v="Diésel"/>
    <n v="0"/>
    <n v="0"/>
    <n v="0"/>
    <x v="1"/>
    <m/>
    <n v="2.9060000000000001"/>
    <n v="2.9060000000000002E-3"/>
    <m/>
    <n v="1.1445833333333333"/>
    <n v="0.83208333333333329"/>
    <n v="2.4750000000000001"/>
    <n v="0"/>
    <n v="45"/>
    <s v="BASE DE DATOS"/>
  </r>
  <r>
    <s v="19"/>
    <x v="11"/>
    <s v="ILLAPU"/>
    <s v="33273911"/>
    <s v="33273911"/>
    <s v="TG"/>
    <m/>
    <m/>
    <n v="13.6"/>
    <n v="13.6"/>
    <m/>
    <m/>
    <n v="7590.7150000000001"/>
    <m/>
    <m/>
    <m/>
    <n v="0"/>
    <n v="13.6"/>
    <x v="1"/>
    <s v="ILLAPU33273911TG"/>
    <s v="Illapu Energy S.A."/>
    <s v="ILLAPU"/>
    <x v="97"/>
    <s v="C.T. Planta Huachipa"/>
    <x v="324"/>
    <s v="TG"/>
    <x v="3"/>
    <n v="0"/>
    <x v="0"/>
    <s v="Instalado"/>
    <s v="Operativo"/>
    <s v="Autoproductor"/>
    <x v="2"/>
    <x v="0"/>
    <s v="NO COES"/>
    <x v="0"/>
    <s v="Privado"/>
    <s v="LIMA"/>
    <s v="LIMA"/>
    <s v="LIMA"/>
    <s v="CHOSICA"/>
    <n v="0"/>
    <s v="Gas Natural"/>
    <s v="COGENERADOR"/>
    <n v="0"/>
    <n v="0"/>
    <x v="1"/>
    <m/>
    <n v="7590.7150000000001"/>
    <n v="7.5907150000000003"/>
    <m/>
    <n v="1.1333333333333333"/>
    <n v="1.1333333333333333"/>
    <n v="14.2"/>
    <n v="0"/>
    <n v="39"/>
    <s v="BASE DE DATOS"/>
  </r>
  <r>
    <s v="19"/>
    <x v="11"/>
    <s v="OLEODU"/>
    <s v="33046894"/>
    <s v="33046894"/>
    <s v="EL"/>
    <m/>
    <m/>
    <n v="1.82"/>
    <n v="1.6"/>
    <m/>
    <m/>
    <n v="126.8"/>
    <m/>
    <m/>
    <m/>
    <n v="36"/>
    <n v="0.38500000000000001"/>
    <x v="1"/>
    <s v="OLEODU33046894EL"/>
    <s v="Petroper£ Oleoducto"/>
    <s v="PETROPERÚ"/>
    <x v="115"/>
    <s v="C.T ANDOAS"/>
    <x v="367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PASTAZA"/>
    <n v="0"/>
    <s v="Diésel"/>
    <n v="0"/>
    <n v="0"/>
    <n v="0"/>
    <x v="1"/>
    <m/>
    <n v="126.8"/>
    <n v="0.1268"/>
    <m/>
    <n v="0.15166666666666667"/>
    <n v="0.13333333333333333"/>
    <n v="0.38500000000000001"/>
    <n v="0"/>
    <n v="60"/>
    <s v="BASE DE DATOS"/>
  </r>
  <r>
    <s v="19"/>
    <x v="11"/>
    <s v="OLEODU"/>
    <s v="33047094"/>
    <s v="33047094"/>
    <s v="EL"/>
    <m/>
    <m/>
    <n v="1.895"/>
    <n v="1.7450000000000001"/>
    <m/>
    <m/>
    <n v="75.194000000000003"/>
    <m/>
    <m/>
    <m/>
    <n v="22"/>
    <n v="0.52800000000000002"/>
    <x v="1"/>
    <s v="OLEODU33047094EL"/>
    <s v="Petroper£ Oleoducto"/>
    <s v="PETROPERÚ"/>
    <x v="115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75.194000000000003"/>
    <n v="7.5193999999999997E-2"/>
    <m/>
    <n v="0.15791666666666668"/>
    <n v="0.14541666666666667"/>
    <n v="0.52800000000000002"/>
    <n v="0"/>
    <n v="60"/>
    <s v="BASE DE DATOS"/>
  </r>
  <r>
    <s v="19"/>
    <x v="11"/>
    <s v="OLEODU"/>
    <s v="33046694"/>
    <s v="33046694"/>
    <s v="EL"/>
    <m/>
    <m/>
    <n v="2.4500000000000002"/>
    <n v="2.2000000000000002"/>
    <m/>
    <m/>
    <n v="167.95"/>
    <m/>
    <m/>
    <m/>
    <n v="40"/>
    <n v="0.57999999999999996"/>
    <x v="1"/>
    <s v="OLEODU33046694EL"/>
    <s v="Petroper£ Oleoducto"/>
    <s v="PETROPERÚ"/>
    <x v="115"/>
    <s v="C.T. ESTACION 5"/>
    <x v="369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167.95"/>
    <n v="0.16794999999999999"/>
    <m/>
    <n v="0.20416666666666669"/>
    <n v="0.18333333333333335"/>
    <n v="0.57999999999999996"/>
    <n v="0"/>
    <n v="60"/>
    <s v="BASE DE DATOS"/>
  </r>
  <r>
    <s v="19"/>
    <x v="11"/>
    <s v="OLEODU"/>
    <s v="33047394"/>
    <s v="33047394"/>
    <s v="EL"/>
    <m/>
    <m/>
    <n v="1.55"/>
    <n v="1.45"/>
    <m/>
    <m/>
    <n v="101.74"/>
    <m/>
    <m/>
    <m/>
    <n v="0"/>
    <n v="0.35399999999999998"/>
    <x v="1"/>
    <s v="OLEODU33047394EL"/>
    <s v="Petroper£ Oleoducto"/>
    <s v="PETROPERÚ"/>
    <x v="115"/>
    <s v="C.T. ESTACION 7"/>
    <x v="370"/>
    <s v="EL"/>
    <x v="0"/>
    <n v="0"/>
    <x v="0"/>
    <s v="Instalado"/>
    <s v="Operativo"/>
    <s v="Autoproductor"/>
    <x v="2"/>
    <x v="1"/>
    <s v="NO COES"/>
    <x v="0"/>
    <s v="Privado"/>
    <s v="AMAZONAS"/>
    <s v="AMAZONAS"/>
    <s v="UTCUBAMBA"/>
    <s v="EL MILAGRO"/>
    <n v="0"/>
    <s v="Diésel"/>
    <n v="0"/>
    <n v="0"/>
    <n v="0"/>
    <x v="1"/>
    <m/>
    <n v="101.74"/>
    <n v="0.10174"/>
    <m/>
    <n v="0.12916666666666668"/>
    <n v="0.12083333333333333"/>
    <n v="0.35399999999999998"/>
    <n v="0"/>
    <n v="60"/>
    <s v="BASE DE DATOS"/>
  </r>
  <r>
    <s v="19"/>
    <x v="11"/>
    <s v="OLEODU"/>
    <s v="33047194"/>
    <s v="33047194"/>
    <s v="EL"/>
    <m/>
    <m/>
    <n v="1.645"/>
    <n v="1.5"/>
    <m/>
    <m/>
    <n v="48.969000000000001"/>
    <m/>
    <m/>
    <m/>
    <n v="51"/>
    <n v="0.26"/>
    <x v="1"/>
    <s v="OLEODU33047194EL"/>
    <s v="Petroper£ Oleoducto"/>
    <s v="PETROPERÚ"/>
    <x v="115"/>
    <s v="C.T. ESTACION 9"/>
    <x v="371"/>
    <s v="EL"/>
    <x v="0"/>
    <n v="0"/>
    <x v="0"/>
    <s v="Instalado"/>
    <s v="Operativo"/>
    <s v="Autoproductor"/>
    <x v="2"/>
    <x v="1"/>
    <s v="NO COES"/>
    <x v="0"/>
    <s v="Privado"/>
    <s v="PIURA"/>
    <s v="PIURA"/>
    <s v="HUANCABAMBA"/>
    <s v="HUARMACA"/>
    <n v="0"/>
    <s v="Diésel"/>
    <n v="0"/>
    <n v="0"/>
    <n v="0"/>
    <x v="1"/>
    <m/>
    <n v="48.969000000000001"/>
    <n v="4.8968999999999999E-2"/>
    <m/>
    <n v="0.13708333333333333"/>
    <n v="0.125"/>
    <n v="0.26"/>
    <n v="0"/>
    <n v="60"/>
    <s v="BASE DE DATOS"/>
  </r>
  <r>
    <s v="19"/>
    <x v="11"/>
    <s v="OLEODU"/>
    <s v="33046994"/>
    <s v="33046994"/>
    <s v="EL"/>
    <m/>
    <m/>
    <n v="0.15"/>
    <n v="0.12"/>
    <m/>
    <m/>
    <n v="28.937000000000001"/>
    <m/>
    <m/>
    <m/>
    <n v="23.5"/>
    <n v="6.6000000000000003E-2"/>
    <x v="1"/>
    <s v="OLEODU33046994EL"/>
    <s v="Petroper£ Oleoducto"/>
    <s v="PETROPERÚ"/>
    <x v="115"/>
    <s v="C.T. ESTACION MORONA"/>
    <x v="372"/>
    <s v="EL"/>
    <x v="0"/>
    <n v="0"/>
    <x v="0"/>
    <s v="Instalado"/>
    <s v="Operativo"/>
    <s v="Autoproductor"/>
    <x v="2"/>
    <x v="1"/>
    <s v="NO COES"/>
    <x v="0"/>
    <s v="Privado"/>
    <s v="LORETO"/>
    <s v="LORETO"/>
    <s v="ALTO AMAZONAS"/>
    <s v="MANSERICHE"/>
    <n v="0"/>
    <s v="Diésel"/>
    <n v="0"/>
    <n v="0"/>
    <n v="0"/>
    <x v="1"/>
    <m/>
    <n v="28.937000000000001"/>
    <n v="2.8937000000000001E-2"/>
    <m/>
    <n v="1.2499999999999999E-2"/>
    <n v="0.01"/>
    <n v="6.6000000000000003E-2"/>
    <n v="0"/>
    <n v="60"/>
    <s v="BASE DE DATOS"/>
  </r>
  <r>
    <s v="19"/>
    <x v="11"/>
    <s v="OLEODU"/>
    <s v="33046794"/>
    <s v="33046794"/>
    <s v="EL"/>
    <m/>
    <m/>
    <n v="2.6"/>
    <n v="2.2000000000000002"/>
    <m/>
    <m/>
    <n v="372.07"/>
    <m/>
    <m/>
    <m/>
    <n v="0"/>
    <n v="0.4"/>
    <x v="1"/>
    <s v="OLEODU33046794EL"/>
    <s v="Petroper£ Oleoducto"/>
    <s v="PETROPERÚ"/>
    <x v="115"/>
    <s v="C.T.ESTACION 1"/>
    <x v="37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 "/>
    <s v="URANINAS"/>
    <n v="0"/>
    <s v="Diésel"/>
    <n v="0"/>
    <n v="0"/>
    <n v="0"/>
    <x v="1"/>
    <m/>
    <n v="372.07"/>
    <n v="0.37207000000000001"/>
    <m/>
    <n v="0.21666666666666667"/>
    <n v="0.18333333333333335"/>
    <n v="0.4"/>
    <n v="0"/>
    <n v="60"/>
    <s v="BASE DE DATOS"/>
  </r>
  <r>
    <s v="19"/>
    <x v="11"/>
    <s v="OLEODU"/>
    <s v="33047294"/>
    <s v="33047294"/>
    <s v="EL"/>
    <m/>
    <m/>
    <n v="0.745"/>
    <n v="0.64500000000000002"/>
    <m/>
    <m/>
    <n v="35.984000000000002"/>
    <m/>
    <m/>
    <m/>
    <n v="0"/>
    <n v="0.15"/>
    <x v="1"/>
    <s v="OLEODU33047294EL"/>
    <s v="Petroper£ Oleoducto"/>
    <s v="PETROPERÚ"/>
    <x v="115"/>
    <s v="C.T.ESTACION 6"/>
    <x v="374"/>
    <s v="EL"/>
    <x v="0"/>
    <n v="0"/>
    <x v="0"/>
    <s v="Instalado"/>
    <s v="Operativo"/>
    <s v="Autoproductor"/>
    <x v="2"/>
    <x v="1"/>
    <s v="NO COES"/>
    <x v="0"/>
    <s v="Privado"/>
    <s v="AMAZONAS"/>
    <s v="AMAZONAS"/>
    <s v="BAGUA"/>
    <s v="IMASA"/>
    <n v="0"/>
    <s v="Diésel"/>
    <n v="0"/>
    <n v="0"/>
    <n v="0"/>
    <x v="1"/>
    <m/>
    <n v="35.984000000000002"/>
    <n v="3.5984000000000002E-2"/>
    <m/>
    <n v="6.2083333333333331E-2"/>
    <n v="5.3749999999999999E-2"/>
    <n v="0.15"/>
    <n v="0"/>
    <n v="60"/>
    <s v="BASE DE DATOS"/>
  </r>
  <r>
    <s v="19"/>
    <x v="11"/>
    <s v="OLEODU"/>
    <s v="33046594"/>
    <s v="33046594"/>
    <s v="EL"/>
    <m/>
    <m/>
    <n v="1.635"/>
    <n v="1.48"/>
    <m/>
    <m/>
    <n v="32.512999999999998"/>
    <m/>
    <m/>
    <m/>
    <n v="41"/>
    <n v="0.14499999999999999"/>
    <x v="1"/>
    <s v="OLEODU33046594EL"/>
    <s v="Petroper£ Oleoducto"/>
    <s v="PETROPERÚ"/>
    <x v="115"/>
    <s v="C.T.ESTACION 8"/>
    <x v="37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UTERVO"/>
    <s v="CUTERVO"/>
    <n v="0"/>
    <s v="Diésel"/>
    <n v="0"/>
    <n v="0"/>
    <n v="0"/>
    <x v="1"/>
    <m/>
    <n v="32.512999999999998"/>
    <n v="3.2513E-2"/>
    <m/>
    <n v="0.13625000000000001"/>
    <n v="0.12333333333333334"/>
    <n v="0.14499999999999999"/>
    <n v="0"/>
    <n v="60"/>
    <s v="BASE DE DATOS"/>
  </r>
  <r>
    <s v="19"/>
    <x v="11"/>
    <s v="CARAVE"/>
    <s v="53203912"/>
    <s v="53203912"/>
    <s v="EL"/>
    <m/>
    <m/>
    <n v="1.089"/>
    <n v="0.871"/>
    <m/>
    <m/>
    <n v="387.27499999999998"/>
    <m/>
    <m/>
    <m/>
    <n v="94"/>
    <n v="0.17499999999999999"/>
    <x v="1"/>
    <s v="CARAVE53203912EL"/>
    <s v="Compa¤ia Minera Caraveli S.A.C."/>
    <s v="CARAVELI"/>
    <x v="125"/>
    <s v="C.T. Mina"/>
    <x v="39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387.27499999999998"/>
    <n v="0.38727499999999998"/>
    <m/>
    <n v="9.0749999999999997E-2"/>
    <n v="7.2583333333333333E-2"/>
    <n v="0.17499999999999999"/>
    <n v="0"/>
    <n v="25"/>
    <s v="BASE DE DATOS"/>
  </r>
  <r>
    <s v="19"/>
    <x v="11"/>
    <s v="CARAVE"/>
    <s v="53203812"/>
    <s v="53203812"/>
    <s v="EL"/>
    <m/>
    <m/>
    <n v="2.3450000000000002"/>
    <n v="1.8759999999999999"/>
    <m/>
    <m/>
    <n v="587.60299999999995"/>
    <m/>
    <m/>
    <m/>
    <n v="120"/>
    <n v="0.57999999999999996"/>
    <x v="1"/>
    <s v="CARAVE53203812EL"/>
    <s v="Compa¤ia Minera Caraveli S.A.C."/>
    <s v="CARAVELI"/>
    <x v="125"/>
    <s v="C.T. Planta"/>
    <x v="39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RAVELI"/>
    <s v="HUANU HUANU"/>
    <n v="0"/>
    <s v="Diésel"/>
    <n v="0"/>
    <n v="0"/>
    <n v="0"/>
    <x v="1"/>
    <m/>
    <n v="587.60299999999995"/>
    <n v="0.58760299999999999"/>
    <m/>
    <n v="0.19541666666666668"/>
    <n v="0.15633333333333332"/>
    <n v="0.57999999999999996"/>
    <n v="0"/>
    <n v="25"/>
    <s v="BASE DE DATOS"/>
  </r>
  <r>
    <s v="19"/>
    <x v="11"/>
    <s v="BATEAS"/>
    <s v="33016093"/>
    <s v="33016093"/>
    <s v="EL"/>
    <m/>
    <m/>
    <n v="1"/>
    <n v="0.55000000000000004"/>
    <m/>
    <m/>
    <n v="0"/>
    <m/>
    <m/>
    <m/>
    <n v="0"/>
    <n v="0"/>
    <x v="1"/>
    <s v="BATEAS33016093EL"/>
    <s v="Minera Bateas S.A.C."/>
    <s v="BATEAS"/>
    <x v="84"/>
    <s v="C.T. Huayllacho"/>
    <x v="29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0"/>
    <n v="0"/>
    <m/>
    <n v="8.3333333333333329E-2"/>
    <n v="4.5833333333333337E-2"/>
    <n v="0"/>
    <n v="0"/>
    <n v="46"/>
    <s v="BASE DE DATOS"/>
  </r>
  <r>
    <s v="19"/>
    <x v="11"/>
    <s v="BATEAS"/>
    <s v="53022112"/>
    <s v="53022112"/>
    <s v="EL"/>
    <m/>
    <m/>
    <n v="3.3"/>
    <n v="1.76"/>
    <m/>
    <m/>
    <n v="4.9800000000000004"/>
    <m/>
    <m/>
    <m/>
    <n v="0"/>
    <n v="0.8"/>
    <x v="1"/>
    <s v="BATEAS53022112EL"/>
    <s v="Minera Bateas S.A.C."/>
    <s v="BATEAS"/>
    <x v="84"/>
    <s v="GRUPOS ALQUILADOS"/>
    <x v="297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YLLOMA"/>
    <s v="CAYLLOMA"/>
    <n v="0"/>
    <s v="Diésel"/>
    <n v="0"/>
    <n v="0"/>
    <n v="0"/>
    <x v="1"/>
    <m/>
    <n v="4.9800000000000004"/>
    <n v="4.9800000000000001E-3"/>
    <m/>
    <n v="0.27499999999999997"/>
    <n v="0.14666666666666667"/>
    <n v="0.8"/>
    <n v="0"/>
    <n v="46"/>
    <s v="BASE DE DATOS"/>
  </r>
  <r>
    <s v="19"/>
    <x v="11"/>
    <s v="ARUNTA"/>
    <s v="71403991"/>
    <s v="71403991"/>
    <s v="EL"/>
    <m/>
    <m/>
    <n v="3.83"/>
    <n v="2.2000000000000002"/>
    <m/>
    <m/>
    <n v="0"/>
    <m/>
    <m/>
    <m/>
    <n v="0"/>
    <n v="0"/>
    <x v="1"/>
    <s v="ARUNTA71403991EL"/>
    <s v="Aruntani S.A.C."/>
    <s v="ARUNTANI"/>
    <x v="93"/>
    <s v="C.T. Jesica"/>
    <x v="318"/>
    <s v="EL"/>
    <x v="0"/>
    <n v="0"/>
    <x v="0"/>
    <s v="Instalado"/>
    <s v="Operativo"/>
    <s v="Autoproductor"/>
    <x v="2"/>
    <x v="1"/>
    <s v="NO COES"/>
    <x v="0"/>
    <s v="Privado"/>
    <s v="PUNO"/>
    <s v="PUNO"/>
    <s v="LAMPA"/>
    <s v="OCUVIRI"/>
    <n v="0"/>
    <s v="Diésel"/>
    <n v="0"/>
    <n v="0"/>
    <n v="0"/>
    <x v="1"/>
    <m/>
    <n v="0"/>
    <n v="0"/>
    <m/>
    <n v="0.31916666666666665"/>
    <n v="0.18333333333333335"/>
    <n v="2.2200000000000002"/>
    <n v="0"/>
    <n v="7"/>
    <s v="BASE DE DATOS"/>
  </r>
  <r>
    <s v="19"/>
    <x v="11"/>
    <s v="ARUNTA"/>
    <s v="53019803"/>
    <s v="53019803"/>
    <s v="EL"/>
    <m/>
    <m/>
    <n v="0"/>
    <n v="0"/>
    <m/>
    <m/>
    <n v="0"/>
    <m/>
    <m/>
    <m/>
    <n v="0"/>
    <n v="0"/>
    <x v="0"/>
    <s v="ARUNTA53019803EL"/>
    <s v="Aruntani S.A.C."/>
    <s v="ARUNTANI"/>
    <x v="93"/>
    <s v="C.T. Santa Rosa - Aru"/>
    <x v="66"/>
    <s v="EL"/>
    <x v="0"/>
    <n v="0"/>
    <x v="0"/>
    <s v="Instalado"/>
    <s v="In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s v="-"/>
    <s v="-"/>
    <m/>
    <n v="0"/>
    <n v="7"/>
    <s v="BASE DE DATOS"/>
  </r>
  <r>
    <s v="19"/>
    <x v="11"/>
    <s v="ARUNTA"/>
    <s v="53019903"/>
    <s v="53019903"/>
    <s v="EL"/>
    <m/>
    <m/>
    <n v="10.438000000000001"/>
    <n v="5.2859999999999996"/>
    <m/>
    <m/>
    <n v="0"/>
    <m/>
    <m/>
    <m/>
    <n v="0"/>
    <n v="0"/>
    <x v="1"/>
    <s v="ARUNTA53019903EL"/>
    <s v="Aruntani S.A.C."/>
    <s v="ARUNTANI"/>
    <x v="93"/>
    <s v="C.T. Tucari - Aru"/>
    <x v="31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CARUMAS"/>
    <n v="0"/>
    <s v="Diésel"/>
    <n v="0"/>
    <n v="0"/>
    <n v="0"/>
    <x v="1"/>
    <m/>
    <n v="0"/>
    <n v="0"/>
    <m/>
    <n v="0.86983333333333335"/>
    <n v="0.44049999999999995"/>
    <n v="3.7389999999999999"/>
    <n v="0"/>
    <n v="7"/>
    <s v="BASE DE DATOS"/>
  </r>
  <r>
    <s v="19"/>
    <x v="11"/>
    <s v="APUMAY"/>
    <s v="71402522"/>
    <s v="71402522"/>
    <s v="EL"/>
    <m/>
    <m/>
    <n v="4"/>
    <n v="3.2"/>
    <m/>
    <m/>
    <n v="39.744"/>
    <m/>
    <m/>
    <m/>
    <n v="0"/>
    <n v="1.375"/>
    <x v="1"/>
    <s v="APUMAY71402522EL"/>
    <s v="Apumayo S.A.C."/>
    <s v="APUMAYO"/>
    <x v="92"/>
    <s v="C.T. Apumayo"/>
    <x v="317"/>
    <s v="EL"/>
    <x v="0"/>
    <n v="0"/>
    <x v="0"/>
    <s v="Instalado"/>
    <s v="Operativo"/>
    <s v="Autoproductor"/>
    <x v="2"/>
    <x v="1"/>
    <s v="NO COES"/>
    <x v="0"/>
    <s v="Privado"/>
    <s v="AYACUCHO"/>
    <s v="AYACUCHO"/>
    <s v="LUCANAS"/>
    <s v="CHAVIÑA"/>
    <n v="0"/>
    <s v="Diésel"/>
    <n v="0"/>
    <n v="0"/>
    <n v="0"/>
    <x v="1"/>
    <m/>
    <n v="39.744"/>
    <n v="3.9744000000000002E-2"/>
    <m/>
    <n v="0.33333333333333331"/>
    <n v="0.26666666666666666"/>
    <n v="1.4"/>
    <n v="0"/>
    <n v="6"/>
    <s v="BASE DE DATOS"/>
  </r>
  <r>
    <s v="19"/>
    <x v="11"/>
    <s v="ANABIS"/>
    <s v="71403385"/>
    <s v="71403385"/>
    <s v="EL"/>
    <m/>
    <m/>
    <n v="7.36"/>
    <n v="3.56"/>
    <m/>
    <m/>
    <n v="82.844999999999999"/>
    <m/>
    <m/>
    <m/>
    <n v="10"/>
    <n v="1.591"/>
    <x v="1"/>
    <s v="ANABIS71403385EL"/>
    <s v="Anabi S.A.C:"/>
    <s v="ANABI"/>
    <x v="91"/>
    <s v="C.T. Anabi"/>
    <x v="315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82.844999999999999"/>
    <n v="8.2845000000000002E-2"/>
    <m/>
    <n v="0.6133333333333334"/>
    <n v="0.29666666666666669"/>
    <n v="3.56"/>
    <n v="0"/>
    <n v="4"/>
    <s v="BASE DE DATOS"/>
  </r>
  <r>
    <s v="19"/>
    <x v="11"/>
    <s v="ANABIS"/>
    <s v="53024214"/>
    <s v="53024214"/>
    <s v="EL"/>
    <m/>
    <m/>
    <n v="3.36"/>
    <n v="1.95"/>
    <m/>
    <m/>
    <n v="42.302"/>
    <m/>
    <m/>
    <m/>
    <n v="0"/>
    <n v="1.95"/>
    <x v="1"/>
    <s v="ANABIS53024214EL"/>
    <s v="Anabi S.A.C:"/>
    <s v="ANABI"/>
    <x v="91"/>
    <s v="C.T. Anama"/>
    <x v="316"/>
    <s v="EL"/>
    <x v="0"/>
    <n v="0"/>
    <x v="0"/>
    <s v="Instalado"/>
    <s v="Operativo"/>
    <s v="Autoproductor"/>
    <x v="2"/>
    <x v="1"/>
    <s v="NO COES"/>
    <x v="0"/>
    <s v="Privado"/>
    <s v="CUSCO"/>
    <s v="CUSCO"/>
    <s v="CHUMBIVILCAS"/>
    <s v="QUIÑOTA"/>
    <n v="0"/>
    <s v="Diésel"/>
    <n v="0"/>
    <n v="0"/>
    <n v="0"/>
    <x v="1"/>
    <m/>
    <n v="42.302"/>
    <n v="4.2301999999999999E-2"/>
    <m/>
    <n v="0.27999999999999997"/>
    <n v="0.16250000000000001"/>
    <n v="2.141"/>
    <n v="0"/>
    <n v="4"/>
    <s v="BASE DE DATOS"/>
  </r>
  <r>
    <s v="19"/>
    <x v="11"/>
    <s v="SDF"/>
    <s v="33075397"/>
    <s v="33075397"/>
    <s v="EL"/>
    <m/>
    <m/>
    <n v="3"/>
    <n v="2.9"/>
    <m/>
    <m/>
    <n v="0.02"/>
    <m/>
    <m/>
    <m/>
    <n v="1"/>
    <n v="2.9"/>
    <x v="1"/>
    <s v="SDF33075397EL"/>
    <s v="Sudamericana de Fibras S.A."/>
    <s v="SDF"/>
    <x v="114"/>
    <s v="C. T. SUDAMERICANA"/>
    <x v="366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0.02"/>
    <n v="2.0000000000000002E-5"/>
    <m/>
    <n v="0.25"/>
    <n v="0.24166666666666667"/>
    <n v="2.9"/>
    <n v="0"/>
    <n v="69"/>
    <s v="BASE DE DATOS"/>
  </r>
  <r>
    <s v="19"/>
    <x v="11"/>
    <s v="QUELLA"/>
    <s v="20191041"/>
    <s v="20191041"/>
    <s v="EL"/>
    <m/>
    <m/>
    <n v="1.64"/>
    <n v="1.5"/>
    <m/>
    <m/>
    <n v="158.17500000000001"/>
    <m/>
    <m/>
    <m/>
    <n v="100"/>
    <n v="0.67800000000000005"/>
    <x v="1"/>
    <s v="QUELLA20191041EL"/>
    <s v="Anglo American Quellaveco S.A."/>
    <s v="QUELLAVECO"/>
    <x v="88"/>
    <s v="C.T. Cortadera"/>
    <x v="410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158.17500000000001"/>
    <n v="0.15817500000000001"/>
    <m/>
    <n v="0.82"/>
    <n v="0.75"/>
    <n v="0.67800000000000005"/>
    <n v="0"/>
    <n v="5"/>
    <s v="BASE DE DATOS"/>
  </r>
  <r>
    <s v="19"/>
    <x v="11"/>
    <s v="QUELLA"/>
    <s v="20191306"/>
    <s v="20191306"/>
    <s v="EL"/>
    <m/>
    <m/>
    <n v="5"/>
    <n v="3.8319999999999999"/>
    <m/>
    <m/>
    <n v="498.05900000000003"/>
    <m/>
    <m/>
    <m/>
    <n v="67"/>
    <n v="1.8069999999999999"/>
    <x v="1"/>
    <s v="QUELLA20191306EL"/>
    <s v="Anglo American Quellaveco S.A."/>
    <s v="QUELLAVECO"/>
    <x v="88"/>
    <s v="C.T. Salviani"/>
    <x v="4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498.05900000000003"/>
    <n v="0.49805900000000003"/>
    <m/>
    <n v="2.5"/>
    <n v="1.9159999999999999"/>
    <n v="2.78"/>
    <n v="0"/>
    <n v="5"/>
    <s v="BASE DE DATOS"/>
  </r>
  <r>
    <s v="19"/>
    <x v="11"/>
    <s v="QUELLA"/>
    <s v="20181545"/>
    <s v="20181545"/>
    <s v="EL"/>
    <m/>
    <m/>
    <n v="2.64"/>
    <n v="1.8939999999999999"/>
    <m/>
    <m/>
    <n v="229.62899999999999"/>
    <m/>
    <m/>
    <m/>
    <n v="110"/>
    <n v="0.46"/>
    <x v="1"/>
    <s v="QUELLA20181545EL"/>
    <s v="Anglo American Quellaveco S.A."/>
    <s v="QUELLAVECO"/>
    <x v="88"/>
    <s v="C.T. Quellaveco"/>
    <x v="309"/>
    <s v="EL"/>
    <x v="0"/>
    <n v="0"/>
    <x v="0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Diésel"/>
    <n v="0"/>
    <n v="0"/>
    <n v="0"/>
    <x v="1"/>
    <m/>
    <n v="229.62899999999999"/>
    <n v="0.229629"/>
    <m/>
    <n v="0.22"/>
    <n v="0.15783333333333333"/>
    <n v="1.8939999999999999"/>
    <n v="0"/>
    <n v="5"/>
    <s v="BASE DE DATOS"/>
  </r>
  <r>
    <s v="19"/>
    <x v="11"/>
    <s v="PLUSPE"/>
    <s v="53007395"/>
    <s v="53007395"/>
    <s v="EL"/>
    <m/>
    <m/>
    <n v="27.05"/>
    <n v="24.03"/>
    <m/>
    <m/>
    <n v="8859.0239999999994"/>
    <m/>
    <m/>
    <m/>
    <n v="2220"/>
    <n v="16"/>
    <x v="1"/>
    <s v="PLUSPE53007395EL"/>
    <s v="Pluspetrol Per£ Corporati¢n Sucursal del Per£"/>
    <s v="PLUSPETROL NORTE"/>
    <x v="87"/>
    <s v="C.T. CORRIENTES 1"/>
    <x v="30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8859.0239999999994"/>
    <n v="8.8590239999999998"/>
    <m/>
    <n v="2.2541666666666669"/>
    <n v="2.0024999999999999"/>
    <n v="18.39"/>
    <n v="0"/>
    <n v="61"/>
    <s v="BASE DE DATOS"/>
  </r>
  <r>
    <s v="19"/>
    <x v="11"/>
    <s v="PLUSPE"/>
    <s v="53007595"/>
    <s v="53007595"/>
    <s v="EL"/>
    <m/>
    <m/>
    <n v="17.7"/>
    <n v="16.59"/>
    <m/>
    <m/>
    <n v="7499.6"/>
    <m/>
    <m/>
    <m/>
    <n v="1045"/>
    <n v="10.936999999999999"/>
    <x v="1"/>
    <s v="PLUSPE53007595EL"/>
    <s v="Pluspetrol Per£ Corporati¢n Sucursal del Per£"/>
    <s v="PLUSPETROL NORTE"/>
    <x v="87"/>
    <s v="C.T. CORRIENTES 2"/>
    <x v="30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7499.6"/>
    <n v="7.4996"/>
    <m/>
    <n v="1.4749999999999999"/>
    <n v="1.3825000000000001"/>
    <n v="16.61"/>
    <n v="0"/>
    <n v="61"/>
    <s v="BASE DE DATOS"/>
  </r>
  <r>
    <s v="19"/>
    <x v="11"/>
    <s v="PLUSPE"/>
    <s v="53007295"/>
    <s v="53007295"/>
    <s v="EL"/>
    <m/>
    <m/>
    <n v="0.6"/>
    <n v="0.56000000000000005"/>
    <m/>
    <m/>
    <n v="0"/>
    <m/>
    <m/>
    <m/>
    <n v="0"/>
    <n v="0"/>
    <x v="1"/>
    <s v="PLUSPE53007295EL"/>
    <s v="Pluspetrol Per£ Corporati¢n Sucursal del Per£"/>
    <s v="PLUSPETROL NORTE"/>
    <x v="87"/>
    <s v="C.T. 149 - PAVAYACU"/>
    <x v="30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4.9999999999999996E-2"/>
    <n v="4.6666666666666669E-2"/>
    <n v="0"/>
    <n v="0"/>
    <n v="61"/>
    <s v="BASE DE DATOS"/>
  </r>
  <r>
    <s v="19"/>
    <x v="11"/>
    <s v="PLUSPE"/>
    <s v="53007495"/>
    <s v="53007495"/>
    <s v="EL"/>
    <m/>
    <m/>
    <n v="9.9"/>
    <n v="7.3"/>
    <m/>
    <m/>
    <n v="1897.89"/>
    <m/>
    <m/>
    <m/>
    <n v="540"/>
    <n v="2.93"/>
    <x v="1"/>
    <s v="PLUSPE53007495EL"/>
    <s v="Pluspetrol Per£ Corporati¢n Sucursal del Per£"/>
    <s v="PLUSPETROL NORTE"/>
    <x v="87"/>
    <s v="C.T. 130 - PAVAYACU"/>
    <x v="303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Gas Natural"/>
    <n v="0"/>
    <n v="0"/>
    <n v="0"/>
    <x v="1"/>
    <m/>
    <n v="1897.89"/>
    <n v="1.8978900000000001"/>
    <m/>
    <n v="0.82500000000000007"/>
    <n v="0.60833333333333328"/>
    <n v="3.66"/>
    <n v="0"/>
    <n v="61"/>
    <s v="BASE DE DATOS"/>
  </r>
  <r>
    <s v="19"/>
    <x v="11"/>
    <s v="PLUSPE"/>
    <s v="53008695"/>
    <s v="53008695"/>
    <s v="EL"/>
    <m/>
    <m/>
    <n v="6.2469999999999999"/>
    <n v="5.2619999999999996"/>
    <m/>
    <m/>
    <n v="972.827"/>
    <m/>
    <m/>
    <m/>
    <n v="344"/>
    <n v="1.54"/>
    <x v="1"/>
    <s v="PLUSPE53008695EL"/>
    <s v="Pluspetrol Per£ Corporati¢n Sucursal del Per£"/>
    <s v="PLUSPETROL NORTE"/>
    <x v="87"/>
    <s v="C.T. BAT.3 - YANAYACU"/>
    <x v="304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972.827"/>
    <n v="0.972827"/>
    <m/>
    <n v="0.52058333333333329"/>
    <n v="0.43849999999999995"/>
    <n v="1.73"/>
    <n v="0"/>
    <n v="61"/>
    <s v="BASE DE DATOS"/>
  </r>
  <r>
    <s v="19"/>
    <x v="11"/>
    <s v="PLUSPE"/>
    <s v="53008795"/>
    <s v="53008795"/>
    <s v="EL"/>
    <m/>
    <m/>
    <n v="4.45"/>
    <n v="3.11"/>
    <m/>
    <m/>
    <n v="891.68600000000004"/>
    <m/>
    <m/>
    <m/>
    <n v="301"/>
    <n v="1.53"/>
    <x v="1"/>
    <s v="PLUSPE53008795EL"/>
    <s v="Pluspetrol Per£ Corporati¢n Sucursal del Per£"/>
    <s v="PLUSPETROL NORTE"/>
    <x v="87"/>
    <s v="C.T. BAT.8 - CHAMBIRA"/>
    <x v="305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891.68600000000004"/>
    <n v="0.89168600000000009"/>
    <m/>
    <n v="0.37083333333333335"/>
    <n v="0.25916666666666666"/>
    <n v="1.53"/>
    <n v="0"/>
    <n v="61"/>
    <s v="BASE DE DATOS"/>
  </r>
  <r>
    <s v="19"/>
    <x v="11"/>
    <s v="PLUSPE"/>
    <s v="53007195"/>
    <s v="53007195"/>
    <s v="EL"/>
    <m/>
    <m/>
    <n v="0.2"/>
    <n v="0.13"/>
    <m/>
    <m/>
    <n v="0"/>
    <m/>
    <m/>
    <m/>
    <n v="0"/>
    <n v="0"/>
    <x v="1"/>
    <s v="PLUSPE53007195EL"/>
    <s v="Pluspetrol Per£ Corporati¢n Sucursal del Per£"/>
    <s v="PLUSPETROL NORTE"/>
    <x v="87"/>
    <s v="C.T. BAT.5 - PAVAYACU"/>
    <x v="306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1.6666666666666666E-2"/>
    <n v="1.0833333333333334E-2"/>
    <n v="9.5000000000000001E-2"/>
    <n v="0"/>
    <n v="61"/>
    <s v="BASE DE DATOS"/>
  </r>
  <r>
    <s v="19"/>
    <x v="11"/>
    <s v="PLUSPE"/>
    <s v="53013499"/>
    <s v="53013499"/>
    <s v="EL"/>
    <m/>
    <m/>
    <n v="0.5"/>
    <n v="0.42"/>
    <m/>
    <m/>
    <n v="49.35"/>
    <m/>
    <m/>
    <m/>
    <n v="17"/>
    <n v="0.04"/>
    <x v="1"/>
    <s v="PLUSPE53013499EL"/>
    <s v="Pluspetrol Per£ Corporati¢n Sucursal del Per£"/>
    <s v="PLUSPETROL NORTE"/>
    <x v="87"/>
    <s v="C.T. CAPIRONA"/>
    <x v="307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49.35"/>
    <n v="4.9349999999999998E-2"/>
    <m/>
    <n v="4.1666666666666664E-2"/>
    <n v="3.4999999999999996E-2"/>
    <n v="0.4"/>
    <n v="0"/>
    <n v="61"/>
    <s v="BASE DE DATOS"/>
  </r>
  <r>
    <s v="19"/>
    <x v="11"/>
    <s v="PLUSPE"/>
    <s v="53016301"/>
    <s v="53016301"/>
    <s v="EL"/>
    <m/>
    <m/>
    <n v="3.7999999999999999E-2"/>
    <n v="3.7999999999999999E-2"/>
    <m/>
    <m/>
    <n v="0"/>
    <m/>
    <m/>
    <m/>
    <n v="0"/>
    <n v="0"/>
    <x v="1"/>
    <s v="PLUSPE53016301EL"/>
    <s v="Pluspetrol Per£ Corporati¢n Sucursal del Per£"/>
    <s v="PLUSPETROL NORTE"/>
    <x v="87"/>
    <s v="C.T. NVA. ESPERANZA"/>
    <x v="308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0"/>
    <n v="0"/>
    <m/>
    <n v="3.1666666666666666E-3"/>
    <n v="3.1666666666666666E-3"/>
    <n v="0"/>
    <n v="0"/>
    <n v="61"/>
    <s v="BASE DE DATOS"/>
  </r>
  <r>
    <s v="19"/>
    <x v="11"/>
    <s v="QUEISC"/>
    <s v="33076597"/>
    <s v="33076597"/>
    <s v="EL"/>
    <m/>
    <m/>
    <n v="5.56"/>
    <n v="4.07"/>
    <m/>
    <m/>
    <n v="0"/>
    <m/>
    <m/>
    <m/>
    <n v="0"/>
    <n v="0"/>
    <x v="1"/>
    <s v="QUEISC33076597EL"/>
    <s v="Empresa Minera Los Quenuales S.A. - Unidad Iscaycruz"/>
    <s v="QUENUALES"/>
    <x v="104"/>
    <s v="C.T. Iscaycruz"/>
    <x v="34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PACHANGARÁ"/>
    <n v="0"/>
    <s v="Diésel"/>
    <n v="0"/>
    <n v="0"/>
    <n v="0"/>
    <x v="1"/>
    <m/>
    <n v="0"/>
    <n v="0"/>
    <m/>
    <n v="0.46333333333333332"/>
    <n v="0.33916666666666667"/>
    <n v="0"/>
    <n v="0"/>
    <n v="37"/>
    <s v="BASE DE DATOS"/>
  </r>
  <r>
    <s v="19"/>
    <x v="11"/>
    <s v="QUEISC"/>
    <s v="33079697"/>
    <s v="33079697"/>
    <s v="EL"/>
    <m/>
    <m/>
    <n v="0.37"/>
    <n v="0.28999999999999998"/>
    <m/>
    <m/>
    <n v="0"/>
    <m/>
    <m/>
    <m/>
    <n v="0"/>
    <n v="0"/>
    <x v="1"/>
    <s v="QUEISC33079697EL"/>
    <s v="Empresa Minera Los Quenuales S.A. - Unidad Iscaycruz"/>
    <s v="QUENUALES"/>
    <x v="104"/>
    <s v="C.T. Lagsaura"/>
    <x v="348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CHURÍN"/>
    <n v="0"/>
    <s v="Diésel"/>
    <n v="0"/>
    <n v="0"/>
    <n v="0"/>
    <x v="1"/>
    <m/>
    <n v="0"/>
    <n v="0"/>
    <m/>
    <n v="3.0833333333333334E-2"/>
    <n v="2.4166666666666666E-2"/>
    <n v="0"/>
    <n v="0"/>
    <n v="37"/>
    <s v="BASE DE DATOS"/>
  </r>
  <r>
    <s v="19"/>
    <x v="11"/>
    <s v="QUEISC"/>
    <s v="53202209"/>
    <s v="53202209"/>
    <s v="EL"/>
    <m/>
    <m/>
    <n v="7.7969999999999997"/>
    <n v="3.11"/>
    <m/>
    <m/>
    <n v="0"/>
    <m/>
    <m/>
    <m/>
    <n v="0"/>
    <n v="0"/>
    <x v="1"/>
    <s v="QUEISC53202209EL"/>
    <s v="Empresa Minera Los Quenuales S.A. - Unidad Iscaycruz"/>
    <s v="QUENUALES"/>
    <x v="104"/>
    <s v="C.T. Contonga"/>
    <x v="346"/>
    <s v="EL"/>
    <x v="0"/>
    <n v="0"/>
    <x v="0"/>
    <s v="Instalado"/>
    <s v="Operativo"/>
    <s v="Autoproductor"/>
    <x v="2"/>
    <x v="1"/>
    <s v="NO COES"/>
    <x v="0"/>
    <s v="Privado"/>
    <s v="ANCASH"/>
    <s v="ANCASH"/>
    <s v="HUARI"/>
    <s v="SAN MARCOS"/>
    <n v="0"/>
    <s v="Diésel"/>
    <n v="0"/>
    <n v="0"/>
    <n v="0"/>
    <x v="1"/>
    <m/>
    <n v="0"/>
    <n v="0"/>
    <m/>
    <n v="0.64974999999999994"/>
    <n v="0.25916666666666666"/>
    <n v="0.85"/>
    <n v="0"/>
    <n v="37"/>
    <s v="BASE DE DATOS"/>
  </r>
  <r>
    <s v="19"/>
    <x v="11"/>
    <s v="YANACO"/>
    <s v="53006495"/>
    <s v="53006495"/>
    <s v="EL"/>
    <m/>
    <m/>
    <n v="0.67500000000000004"/>
    <n v="0.53"/>
    <m/>
    <m/>
    <n v="0"/>
    <m/>
    <m/>
    <m/>
    <n v="0"/>
    <n v="0"/>
    <x v="1"/>
    <s v="YANACO53006495EL"/>
    <s v="Minera Yanacocha S.A."/>
    <s v="YANACOCHA"/>
    <x v="103"/>
    <s v="C.T. China Linda"/>
    <x v="339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5.6250000000000001E-2"/>
    <n v="4.4166666666666667E-2"/>
    <n v="0"/>
    <n v="0"/>
    <n v="48"/>
    <s v="BASE DE DATOS"/>
  </r>
  <r>
    <s v="19"/>
    <x v="11"/>
    <s v="YANACO"/>
    <s v="53202108"/>
    <s v="53202108"/>
    <s v="EL"/>
    <m/>
    <m/>
    <n v="4.08"/>
    <n v="2.85"/>
    <m/>
    <m/>
    <n v="0.215"/>
    <m/>
    <m/>
    <m/>
    <n v="0"/>
    <n v="0"/>
    <x v="1"/>
    <s v="YANACO53202108EL"/>
    <s v="Minera Yanacocha S.A."/>
    <s v="YANACOCHA"/>
    <x v="103"/>
    <s v="C.T. Gold Mill"/>
    <x v="338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215"/>
    <n v="2.1499999999999999E-4"/>
    <m/>
    <n v="0.34"/>
    <n v="0.23750000000000002"/>
    <n v="0"/>
    <n v="0"/>
    <n v="48"/>
    <s v="BASE DE DATOS"/>
  </r>
  <r>
    <s v="19"/>
    <x v="11"/>
    <s v="YANACO"/>
    <s v="53201807"/>
    <s v="53201807"/>
    <s v="EL"/>
    <m/>
    <m/>
    <n v="10.95"/>
    <n v="7.4"/>
    <m/>
    <m/>
    <n v="0.86"/>
    <m/>
    <m/>
    <m/>
    <n v="0"/>
    <n v="0"/>
    <x v="1"/>
    <s v="YANACO53201807EL"/>
    <s v="Minera Yanacocha S.A."/>
    <s v="YANACOCHA"/>
    <x v="103"/>
    <s v="C.T. La Pajuela"/>
    <x v="340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86"/>
    <n v="8.5999999999999998E-4"/>
    <m/>
    <n v="0.91249999999999998"/>
    <n v="0.6166666666666667"/>
    <n v="0"/>
    <n v="0"/>
    <n v="48"/>
    <s v="BASE DE DATOS"/>
  </r>
  <r>
    <s v="19"/>
    <x v="11"/>
    <s v="YANACO"/>
    <s v="33045194"/>
    <s v="33045194"/>
    <s v="EL"/>
    <m/>
    <m/>
    <n v="3.18"/>
    <n v="2.15"/>
    <m/>
    <m/>
    <n v="1.1000000000000001"/>
    <m/>
    <m/>
    <m/>
    <n v="0"/>
    <n v="0"/>
    <x v="1"/>
    <s v="YANACO33045194EL"/>
    <s v="Minera Yanacocha S.A."/>
    <s v="YANACOCHA"/>
    <x v="103"/>
    <s v="C.T. Maqui Maqui"/>
    <x v="34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1.1000000000000001"/>
    <n v="1.1000000000000001E-3"/>
    <m/>
    <n v="0.26500000000000001"/>
    <n v="0.17916666666666667"/>
    <n v="0"/>
    <n v="0"/>
    <n v="48"/>
    <s v="BASE DE DATOS"/>
  </r>
  <r>
    <s v="19"/>
    <x v="11"/>
    <s v="YANACO"/>
    <s v="33045094"/>
    <s v="33045094"/>
    <s v="EL"/>
    <m/>
    <m/>
    <n v="5.46"/>
    <n v="3.3"/>
    <m/>
    <m/>
    <n v="0.34599999999999997"/>
    <m/>
    <m/>
    <m/>
    <n v="0"/>
    <n v="0"/>
    <x v="1"/>
    <s v="YANACO33045094EL"/>
    <s v="Minera Yanacocha S.A."/>
    <s v="YANACOCHA"/>
    <x v="103"/>
    <s v="C.T. Pampa Larga"/>
    <x v="342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.34599999999999997"/>
    <n v="3.4599999999999995E-4"/>
    <m/>
    <n v="0.45500000000000002"/>
    <n v="0.27499999999999997"/>
    <n v="0"/>
    <n v="0"/>
    <n v="48"/>
    <s v="BASE DE DATOS"/>
  </r>
  <r>
    <s v="19"/>
    <x v="11"/>
    <s v="YANACO"/>
    <s v="53200404"/>
    <s v="53200404"/>
    <s v="EL"/>
    <m/>
    <m/>
    <n v="1.82"/>
    <n v="1.3"/>
    <m/>
    <m/>
    <n v="0"/>
    <m/>
    <m/>
    <m/>
    <n v="0"/>
    <n v="0"/>
    <x v="1"/>
    <s v="YANACO53200404EL"/>
    <s v="Minera Yanacocha S.A."/>
    <s v="YANACOCHA"/>
    <x v="103"/>
    <s v="C.T. Pond. de Carachugo"/>
    <x v="343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0"/>
    <n v="0"/>
    <m/>
    <n v="0.15166666666666667"/>
    <n v="0.10833333333333334"/>
    <n v="0"/>
    <n v="0"/>
    <n v="48"/>
    <s v="BASE DE DATOS"/>
  </r>
  <r>
    <s v="19"/>
    <x v="11"/>
    <s v="YANACO"/>
    <s v="53018302"/>
    <s v="53018302"/>
    <s v="EL"/>
    <m/>
    <m/>
    <n v="8.65"/>
    <n v="6"/>
    <m/>
    <m/>
    <n v="0.49"/>
    <m/>
    <m/>
    <m/>
    <n v="0"/>
    <n v="0"/>
    <x v="1"/>
    <s v="YANACO53018302EL"/>
    <s v="Minera Yanacocha S.A."/>
    <s v="YANACOCHA"/>
    <x v="103"/>
    <s v="C.T. Quinua"/>
    <x v="3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CAJAMARCA"/>
    <n v="0"/>
    <s v="Diésel"/>
    <n v="0"/>
    <n v="0"/>
    <n v="0"/>
    <x v="1"/>
    <m/>
    <n v="0.49"/>
    <n v="4.8999999999999998E-4"/>
    <m/>
    <n v="0.72083333333333333"/>
    <n v="0.5"/>
    <n v="0"/>
    <n v="0"/>
    <n v="48"/>
    <s v="BASE DE DATOS"/>
  </r>
  <r>
    <s v="19"/>
    <x v="11"/>
    <s v="YANACO"/>
    <s v="33045294"/>
    <s v="33045294"/>
    <s v="EL"/>
    <m/>
    <m/>
    <n v="5.4249999999999998"/>
    <n v="3.4"/>
    <m/>
    <m/>
    <n v="5.1999999999999998E-2"/>
    <m/>
    <m/>
    <m/>
    <n v="0"/>
    <n v="0"/>
    <x v="1"/>
    <s v="YANACO33045294EL"/>
    <s v="Minera Yanacocha S.A."/>
    <s v="YANACOCHA"/>
    <x v="103"/>
    <s v="C.T. Yanacocha Norte"/>
    <x v="345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CAJAMARCA"/>
    <s v="ENCAÑADA"/>
    <n v="0"/>
    <s v="Diésel"/>
    <n v="0"/>
    <n v="0"/>
    <n v="0"/>
    <x v="1"/>
    <m/>
    <n v="5.1999999999999998E-2"/>
    <n v="5.1999999999999997E-5"/>
    <m/>
    <n v="0.45208333333333334"/>
    <n v="0.28333333333333333"/>
    <n v="0"/>
    <n v="0"/>
    <n v="48"/>
    <s v="BASE DE DATOS"/>
  </r>
  <r>
    <s v="19"/>
    <x v="11"/>
    <s v="RELAPA"/>
    <s v="33111900"/>
    <s v="33111900"/>
    <s v="TG"/>
    <m/>
    <m/>
    <n v="11.25"/>
    <n v="11.25"/>
    <m/>
    <m/>
    <n v="6090.0450000000001"/>
    <m/>
    <m/>
    <m/>
    <n v="0"/>
    <n v="8.93"/>
    <x v="1"/>
    <s v="RELAPA33111900TG"/>
    <s v="Refiner¡a La Pampilla S.A."/>
    <s v="RELAPASA"/>
    <x v="123"/>
    <s v="C.T. La Pampilla"/>
    <x v="390"/>
    <s v="TG"/>
    <x v="3"/>
    <n v="0"/>
    <x v="0"/>
    <s v="Instalado"/>
    <s v="Operativo"/>
    <s v="Autoproductor"/>
    <x v="2"/>
    <x v="0"/>
    <s v="NO COES"/>
    <x v="0"/>
    <s v="Privado"/>
    <s v="LIMA"/>
    <s v="CALLAO"/>
    <s v="CALLAO"/>
    <s v="Ventanilla"/>
    <n v="0"/>
    <s v="Gas Natural"/>
    <n v="0"/>
    <n v="0"/>
    <n v="0"/>
    <x v="1"/>
    <m/>
    <n v="6090.0450000000001"/>
    <n v="6.0900449999999999"/>
    <m/>
    <n v="0.9375"/>
    <n v="0.9375"/>
    <n v="9.82"/>
    <n v="0"/>
    <n v="65"/>
    <s v="BASE DE DATOS"/>
  </r>
  <r>
    <s v="19"/>
    <x v="11"/>
    <s v="IEQSA"/>
    <s v="33055795"/>
    <s v="33055795"/>
    <s v="EL"/>
    <m/>
    <m/>
    <n v="2.62"/>
    <n v="1.681"/>
    <m/>
    <m/>
    <n v="13.45"/>
    <m/>
    <m/>
    <m/>
    <n v="0"/>
    <n v="1.45"/>
    <x v="1"/>
    <s v="IEQSA33055795EL"/>
    <s v="Industrias Electroquimicas S. A."/>
    <s v="IEQSA"/>
    <x v="95"/>
    <s v="C.T. IEQSA"/>
    <x v="321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3.45"/>
    <n v="1.345E-2"/>
    <m/>
    <n v="0.21833333333333335"/>
    <n v="0.14008333333333334"/>
    <n v="1.45"/>
    <n v="0"/>
    <n v="41"/>
    <s v="BASE DE DATOS"/>
  </r>
  <r>
    <s v="19"/>
    <x v="11"/>
    <s v="MINSUR"/>
    <s v="0000001E"/>
    <s v="0000001E"/>
    <s v="EL"/>
    <m/>
    <m/>
    <n v="6.165"/>
    <n v="4"/>
    <m/>
    <m/>
    <n v="1132.73"/>
    <m/>
    <m/>
    <m/>
    <n v="0"/>
    <n v="3.3"/>
    <x v="1"/>
    <s v="MINSUR0000001EEL"/>
    <s v="Minsur S.A."/>
    <s v="MINSUR"/>
    <x v="99"/>
    <s v="C.T. FUNDICIÓN GAS NATURAL"/>
    <x v="328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Gas Natural"/>
    <n v="0"/>
    <n v="0"/>
    <n v="0"/>
    <x v="1"/>
    <m/>
    <n v="1132.73"/>
    <n v="1.13273"/>
    <m/>
    <n v="0.51375000000000004"/>
    <n v="0.33333333333333331"/>
    <n v="3.3"/>
    <n v="0"/>
    <n v="50"/>
    <s v="BASE DE DATOS"/>
  </r>
  <r>
    <s v="19"/>
    <x v="11"/>
    <s v="MINSUR"/>
    <s v="33016193"/>
    <s v="33016193"/>
    <s v="EL"/>
    <m/>
    <m/>
    <n v="8.5"/>
    <n v="6.03"/>
    <m/>
    <m/>
    <n v="57.22"/>
    <m/>
    <m/>
    <m/>
    <n v="113"/>
    <n v="3.9"/>
    <x v="1"/>
    <s v="MINSUR33016193EL"/>
    <s v="Minsur S.A."/>
    <s v="MINSUR"/>
    <x v="99"/>
    <s v="C.T. SAN RAFAEL"/>
    <x v="327"/>
    <s v="EL"/>
    <x v="0"/>
    <n v="0"/>
    <x v="0"/>
    <s v="Instalado"/>
    <s v="Operativo"/>
    <s v="Autoproductor"/>
    <x v="2"/>
    <x v="0"/>
    <s v="NO COES"/>
    <x v="0"/>
    <s v="Privado"/>
    <s v="PUNO"/>
    <s v="PUNO"/>
    <s v="MELGAR"/>
    <s v="ANTANTA"/>
    <n v="0"/>
    <s v="Diésel"/>
    <n v="0"/>
    <n v="0"/>
    <n v="0"/>
    <x v="1"/>
    <m/>
    <n v="57.22"/>
    <n v="5.722E-2"/>
    <m/>
    <n v="0.70833333333333337"/>
    <n v="0.50250000000000006"/>
    <n v="4.01"/>
    <n v="0"/>
    <n v="50"/>
    <s v="BASE DE DATOS"/>
  </r>
  <r>
    <s v="19"/>
    <x v="11"/>
    <s v="MINSUR"/>
    <s v="53024315"/>
    <s v="53024315"/>
    <s v="EL"/>
    <m/>
    <m/>
    <n v="3.65"/>
    <n v="2.5"/>
    <m/>
    <m/>
    <n v="1.02"/>
    <m/>
    <m/>
    <m/>
    <n v="0"/>
    <n v="1.2"/>
    <x v="1"/>
    <s v="MINSUR53024315EL"/>
    <s v="Minsur S.A."/>
    <s v="MINSUR"/>
    <x v="99"/>
    <s v="C.T. PUCAMARCA"/>
    <x v="326"/>
    <s v="EL"/>
    <x v="0"/>
    <n v="0"/>
    <x v="0"/>
    <s v="Instalado"/>
    <s v="Operativo"/>
    <s v="Autoproductor"/>
    <x v="2"/>
    <x v="0"/>
    <s v="NO COES"/>
    <x v="0"/>
    <s v="Privado"/>
    <s v="TACNA"/>
    <s v="TACNA"/>
    <s v="TACNA"/>
    <s v="PALCA"/>
    <s v="PUCAMARCA"/>
    <s v="Diésel"/>
    <n v="0"/>
    <n v="0"/>
    <n v="0"/>
    <x v="1"/>
    <m/>
    <n v="1.02"/>
    <n v="1.0200000000000001E-3"/>
    <m/>
    <n v="0.30416666666666664"/>
    <n v="0.20833333333333334"/>
    <n v="1.8"/>
    <n v="0"/>
    <n v="50"/>
    <s v="BASE DE DATOS"/>
  </r>
  <r>
    <s v="19"/>
    <x v="11"/>
    <s v="MINSUR"/>
    <s v="53202609"/>
    <s v="53202609"/>
    <s v="EL"/>
    <m/>
    <m/>
    <n v="3.99"/>
    <n v="3.15"/>
    <m/>
    <m/>
    <n v="0.86199999999999999"/>
    <m/>
    <m/>
    <m/>
    <n v="0"/>
    <n v="1.2"/>
    <x v="1"/>
    <s v="MINSUR53202609EL"/>
    <s v="Minsur S.A."/>
    <s v="MINSUR"/>
    <x v="99"/>
    <s v="C.T. FUNDICIÓN DIESEL"/>
    <x v="329"/>
    <s v="EL"/>
    <x v="0"/>
    <n v="0"/>
    <x v="0"/>
    <s v="Instalado"/>
    <s v="Operativo"/>
    <s v="Autoproductor"/>
    <x v="2"/>
    <x v="0"/>
    <s v="NO COES"/>
    <x v="0"/>
    <s v="Privado"/>
    <s v="ICA"/>
    <s v="ICA"/>
    <s v="PISCO"/>
    <s v="PARACAS"/>
    <n v="0"/>
    <s v="Diésel"/>
    <n v="0"/>
    <n v="0"/>
    <n v="0"/>
    <x v="1"/>
    <m/>
    <n v="0.86199999999999999"/>
    <n v="8.6200000000000003E-4"/>
    <m/>
    <n v="0.33250000000000002"/>
    <n v="0.26250000000000001"/>
    <n v="3.1"/>
    <n v="0"/>
    <n v="50"/>
    <s v="BASE DE DATOS"/>
  </r>
  <r>
    <s v="19"/>
    <x v="11"/>
    <s v="CPPC"/>
    <s v="33101200"/>
    <s v="33101200"/>
    <s v="EL"/>
    <m/>
    <m/>
    <n v="1.8"/>
    <n v="1.5"/>
    <m/>
    <m/>
    <n v="0"/>
    <m/>
    <m/>
    <m/>
    <n v="0"/>
    <n v="1.5"/>
    <x v="1"/>
    <s v="CPPC33101200EL"/>
    <s v="Cia.Pesquera del Pac¡fico Centro S.A."/>
    <s v="PACÍFICO"/>
    <x v="101"/>
    <s v="C.T.Planta Chimbote"/>
    <x v="333"/>
    <s v="EL"/>
    <x v="0"/>
    <n v="0"/>
    <x v="0"/>
    <s v="Instalado"/>
    <s v="Inoperativo"/>
    <s v="Autoproductor"/>
    <x v="2"/>
    <x v="0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15"/>
    <n v="0.125"/>
    <n v="1.5"/>
    <n v="0"/>
    <n v="31"/>
    <s v="BASE DE DATOS"/>
  </r>
  <r>
    <s v="19"/>
    <x v="11"/>
    <s v="CPPC"/>
    <s v="33100900"/>
    <s v="33100900"/>
    <s v="EL"/>
    <m/>
    <m/>
    <n v="2.0499999999999998"/>
    <n v="1.5"/>
    <m/>
    <m/>
    <n v="30.55"/>
    <m/>
    <m/>
    <m/>
    <n v="20"/>
    <n v="1.5"/>
    <x v="1"/>
    <s v="CPPC33100900EL"/>
    <s v="Cia.Pesquera del Pac¡fico Centro S.A."/>
    <s v="PACÍFICO"/>
    <x v="101"/>
    <s v="C.T.Planta Supe"/>
    <x v="334"/>
    <s v="EL"/>
    <x v="0"/>
    <n v="0"/>
    <x v="0"/>
    <s v="Instalado"/>
    <s v="Inoperativo"/>
    <s v="Autoproductor"/>
    <x v="2"/>
    <x v="0"/>
    <s v="NO COES"/>
    <x v="0"/>
    <s v="Privado"/>
    <s v="LIMA"/>
    <s v="LIMA"/>
    <s v="BARRANCA"/>
    <s v="PUERTO SUPE"/>
    <n v="0"/>
    <s v="Diésel"/>
    <n v="0"/>
    <n v="0"/>
    <n v="0"/>
    <x v="1"/>
    <m/>
    <n v="30.55"/>
    <n v="3.0550000000000001E-2"/>
    <m/>
    <n v="0.17083333333333331"/>
    <n v="0.125"/>
    <n v="1.5"/>
    <n v="0"/>
    <n v="31"/>
    <s v="BASE DE DATOS"/>
  </r>
  <r>
    <s v="19"/>
    <x v="11"/>
    <s v="CPPC"/>
    <s v="33101000"/>
    <s v="33101000"/>
    <s v="EL"/>
    <m/>
    <m/>
    <n v="3.05"/>
    <n v="1.5"/>
    <m/>
    <m/>
    <n v="0"/>
    <m/>
    <m/>
    <m/>
    <n v="0"/>
    <n v="1.5"/>
    <x v="1"/>
    <s v="CPPC33101000EL"/>
    <s v="Cia.Pesquera del Pac¡fico Centro S.A."/>
    <s v="PACÍFICO"/>
    <x v="101"/>
    <s v="C.T.Planta Tambo de Mora"/>
    <x v="335"/>
    <s v="EL"/>
    <x v="0"/>
    <n v="0"/>
    <x v="0"/>
    <s v="Instalado"/>
    <s v="Operativo"/>
    <s v="Autoproductor"/>
    <x v="2"/>
    <x v="0"/>
    <s v="NO COES"/>
    <x v="0"/>
    <s v="Privado"/>
    <s v="ICA"/>
    <s v="ICA"/>
    <s v="CHINCHA ALTA"/>
    <s v="TAMBO DE MORA"/>
    <n v="0"/>
    <s v="Diésel"/>
    <n v="0"/>
    <n v="0"/>
    <n v="0"/>
    <x v="1"/>
    <m/>
    <n v="0"/>
    <n v="0"/>
    <m/>
    <n v="0.25416666666666665"/>
    <n v="0.125"/>
    <n v="1.5"/>
    <n v="0"/>
    <n v="31"/>
    <s v="BASE DE DATOS"/>
  </r>
  <r>
    <s v="19"/>
    <x v="11"/>
    <s v="CARTSA"/>
    <s v="33119102"/>
    <s v="33119102"/>
    <s v="TV"/>
    <m/>
    <m/>
    <n v="9.8000000000000007"/>
    <n v="9.8000000000000007"/>
    <m/>
    <m/>
    <n v="6078.28"/>
    <m/>
    <m/>
    <m/>
    <n v="15"/>
    <n v="7.5"/>
    <x v="1"/>
    <s v="CARTSA33119102TV"/>
    <s v="Cartavio S.A.A."/>
    <s v="CARTAVIO"/>
    <x v="126"/>
    <s v="C.T. Cartavio"/>
    <x v="39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SANTIAGO DE CAO"/>
    <n v="0"/>
    <s v="Bagazo"/>
    <s v="COGENERADOR"/>
    <n v="0"/>
    <n v="0"/>
    <x v="1"/>
    <m/>
    <n v="6078.28"/>
    <n v="6.0782799999999995"/>
    <m/>
    <n v="0.81666666666666676"/>
    <n v="0.81666666666666676"/>
    <n v="7.5"/>
    <n v="0"/>
    <n v="9"/>
    <s v="BASE DE DATOS"/>
  </r>
  <r>
    <s v="19"/>
    <x v="11"/>
    <s v="HAYDUK"/>
    <s v="53027320"/>
    <s v="53027320"/>
    <s v="EL"/>
    <m/>
    <m/>
    <n v="3.45"/>
    <n v="2.8"/>
    <m/>
    <m/>
    <n v="0"/>
    <m/>
    <m/>
    <m/>
    <n v="0"/>
    <n v="0"/>
    <x v="1"/>
    <s v="HAYDUK53027320EL"/>
    <s v="Pesquera Hayduk S.A."/>
    <s v="HAYDUCK"/>
    <x v="134"/>
    <s v="C.T. Tambo de Mora"/>
    <x v="417"/>
    <s v="EL"/>
    <x v="0"/>
    <n v="0"/>
    <x v="0"/>
    <s v="Instalado"/>
    <s v="Operativo"/>
    <s v="Autoproductor"/>
    <x v="2"/>
    <x v="1"/>
    <s v="NO COES"/>
    <x v="0"/>
    <s v="Privado"/>
    <s v="ICA"/>
    <s v="ICA"/>
    <s v="CIHNCHA"/>
    <s v="TAMBO DE MORA"/>
    <n v="0"/>
    <s v="Diésel"/>
    <n v="0"/>
    <n v="0"/>
    <n v="0"/>
    <x v="1"/>
    <m/>
    <n v="0"/>
    <n v="0"/>
    <m/>
    <n v="1.7250000000000001"/>
    <n v="1.4"/>
    <n v="0"/>
    <n v="0"/>
    <n v="58"/>
    <s v="BASE DE DATOS"/>
  </r>
  <r>
    <s v="19"/>
    <x v="10"/>
    <s v="HAYDUK"/>
    <s v="53027320"/>
    <s v="53027320"/>
    <s v="EL"/>
    <m/>
    <m/>
    <n v="3.45"/>
    <n v="2.8"/>
    <m/>
    <m/>
    <n v="0"/>
    <m/>
    <m/>
    <m/>
    <n v="0"/>
    <n v="0"/>
    <x v="1"/>
    <s v="HAYDUK53027320EL"/>
    <s v="Pesquera Hayduk S.A."/>
    <s v="HAYDUCK"/>
    <x v="134"/>
    <s v="C.T. Tambo de Mora"/>
    <x v="417"/>
    <s v="EL"/>
    <x v="0"/>
    <n v="0"/>
    <x v="0"/>
    <s v="Instalado"/>
    <s v="Operativo"/>
    <s v="Autoproductor"/>
    <x v="2"/>
    <x v="1"/>
    <s v="NO COES"/>
    <x v="0"/>
    <s v="Privado"/>
    <s v="ICA"/>
    <s v="ICA"/>
    <s v="CIHNCHA"/>
    <s v="TAMBO DE MORA"/>
    <n v="0"/>
    <s v="Diésel"/>
    <n v="0"/>
    <n v="0"/>
    <n v="0"/>
    <x v="1"/>
    <m/>
    <n v="0"/>
    <n v="0"/>
    <m/>
    <n v="1.7250000000000001"/>
    <n v="1.4"/>
    <n v="0"/>
    <n v="0"/>
    <n v="58"/>
    <s v="BASE DE DATOS"/>
  </r>
  <r>
    <s v="19"/>
    <x v="11"/>
    <s v="COHORI"/>
    <s v="33024093"/>
    <s v="33024093"/>
    <s v="EL"/>
    <m/>
    <m/>
    <n v="5.9870000000000001"/>
    <n v="5.15"/>
    <m/>
    <m/>
    <n v="0.8"/>
    <m/>
    <m/>
    <m/>
    <n v="0"/>
    <n v="0"/>
    <x v="1"/>
    <s v="COHORI33024093EL"/>
    <s v="Consorcio Minero Horizonte S.A"/>
    <s v="HORIZONTE"/>
    <x v="121"/>
    <s v="C.T. Parcoy"/>
    <x v="383"/>
    <s v="EL"/>
    <x v="0"/>
    <n v="0"/>
    <x v="0"/>
    <s v="Instalado"/>
    <s v="Operativo"/>
    <s v="Autoproductor"/>
    <x v="2"/>
    <x v="0"/>
    <s v="NO COES"/>
    <x v="0"/>
    <s v="Privado"/>
    <s v="LA LIBERTAD"/>
    <s v="LA LIBERTAD"/>
    <s v="PATAZ"/>
    <s v="PARCOY"/>
    <n v="0"/>
    <s v="Diésel"/>
    <n v="0"/>
    <n v="0"/>
    <n v="0"/>
    <x v="1"/>
    <m/>
    <n v="0.8"/>
    <n v="8.0000000000000004E-4"/>
    <m/>
    <n v="0.85528571428571432"/>
    <n v="0.73571428571428577"/>
    <n v="147.19999999999999"/>
    <n v="0"/>
    <n v="32"/>
    <s v="BASE DE DATOS"/>
  </r>
  <r>
    <s v="19"/>
    <x v="11"/>
    <s v="MILPO"/>
    <s v="33020593"/>
    <s v="33020593"/>
    <s v="EL"/>
    <m/>
    <m/>
    <n v="2.9159999999999999"/>
    <n v="2.35"/>
    <m/>
    <m/>
    <n v="0"/>
    <m/>
    <m/>
    <m/>
    <n v="0"/>
    <n v="0"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BASE DE DATOS"/>
  </r>
  <r>
    <s v="19"/>
    <x v="11"/>
    <s v="ALICOR"/>
    <s v="33022093"/>
    <s v="33022093"/>
    <s v="EL"/>
    <m/>
    <m/>
    <n v="2.65"/>
    <n v="2.65"/>
    <m/>
    <m/>
    <n v="93.796999999999997"/>
    <m/>
    <m/>
    <m/>
    <n v="5.86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93.796999999999997"/>
    <n v="9.3796999999999991E-2"/>
    <m/>
    <n v="0.22083333333333333"/>
    <n v="0.22083333333333333"/>
    <n v="2.65"/>
    <n v="0"/>
    <n v="3"/>
    <s v="BASE DE DATOS"/>
  </r>
  <r>
    <s v="19"/>
    <x v="11"/>
    <s v="ALICOR"/>
    <s v="33022993"/>
    <s v="33022993"/>
    <s v="EL"/>
    <m/>
    <m/>
    <n v="3.97"/>
    <n v="3.97"/>
    <m/>
    <m/>
    <n v="50.2"/>
    <m/>
    <m/>
    <m/>
    <n v="3.14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50.2"/>
    <n v="5.0200000000000002E-2"/>
    <m/>
    <n v="0.33083333333333337"/>
    <n v="0.33083333333333337"/>
    <n v="3.97"/>
    <n v="0"/>
    <n v="3"/>
    <s v="BASE DE DATOS"/>
  </r>
  <r>
    <s v="19"/>
    <x v="11"/>
    <s v="CNPC"/>
    <s v="11011797"/>
    <s v="11011797"/>
    <s v="EL"/>
    <m/>
    <m/>
    <n v="8.5500000000000007"/>
    <n v="7.6950000000000003"/>
    <m/>
    <m/>
    <n v="3637.0149999999999"/>
    <m/>
    <m/>
    <m/>
    <n v="1599.75"/>
    <n v="5.5330000000000004"/>
    <x v="1"/>
    <s v="CNPC11011797EL"/>
    <s v="CNPC PERU S.A."/>
    <s v="CNPC PERU"/>
    <x v="94"/>
    <s v="C.T. LOTE X"/>
    <x v="320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EL ALTO"/>
    <n v="0"/>
    <s v="Gas Natural"/>
    <n v="0"/>
    <n v="0"/>
    <n v="0"/>
    <x v="1"/>
    <m/>
    <n v="3637.0149999999999"/>
    <n v="3.6370149999999999"/>
    <m/>
    <n v="0.71250000000000002"/>
    <n v="0.64124999999999999"/>
    <n v="5.6559999999999997"/>
    <n v="0"/>
    <n v="21"/>
    <s v="BASE DE DATOS"/>
  </r>
  <r>
    <s v="19"/>
    <x v="11"/>
    <s v="STRATU"/>
    <s v="33179009"/>
    <s v="33179009"/>
    <s v="EL"/>
    <m/>
    <m/>
    <n v="42"/>
    <n v="42"/>
    <m/>
    <m/>
    <n v="19439.07"/>
    <m/>
    <m/>
    <m/>
    <n v="3080"/>
    <n v="27.9"/>
    <x v="1"/>
    <s v="STRATU33179009EL"/>
    <s v="Pacific Stratus Energy del Perú S.A."/>
    <s v="STRATUS ENERGY"/>
    <x v="100"/>
    <s v="C.T. Huayuri"/>
    <x v="330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Residual 6"/>
    <n v="0"/>
    <n v="0"/>
    <n v="0"/>
    <x v="1"/>
    <m/>
    <n v="19439.07"/>
    <n v="19.439070000000001"/>
    <m/>
    <n v="3.5"/>
    <n v="3.5"/>
    <n v="28.62"/>
    <n v="0"/>
    <n v="55"/>
    <s v="BASE DE DATOS"/>
  </r>
  <r>
    <s v="19"/>
    <x v="11"/>
    <s v="STRATU"/>
    <s v="33039894"/>
    <s v="33039894"/>
    <s v="EL"/>
    <m/>
    <m/>
    <n v="72.98"/>
    <n v="49.31"/>
    <m/>
    <m/>
    <n v="8713.58"/>
    <m/>
    <m/>
    <m/>
    <n v="4014.45"/>
    <n v="13.51"/>
    <x v="1"/>
    <s v="STRATU33039894EL"/>
    <s v="Pacific Stratus Energy del Perú S.A."/>
    <s v="STRATUS ENERGY"/>
    <x v="100"/>
    <s v="C.T. MINICENTRALES L-1AB"/>
    <x v="331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ALTO AMAZONAS"/>
    <n v="0"/>
    <s v="Gas Natural"/>
    <n v="0"/>
    <n v="0"/>
    <n v="0"/>
    <x v="1"/>
    <m/>
    <n v="8713.58"/>
    <n v="8.7135800000000003"/>
    <m/>
    <n v="6.081666666666667"/>
    <n v="4.1091666666666669"/>
    <n v="19.78"/>
    <n v="0"/>
    <n v="55"/>
    <s v="BASE DE DATOS"/>
  </r>
  <r>
    <s v="19"/>
    <x v="11"/>
    <s v="STRATU"/>
    <s v="33148006"/>
    <s v="33148006"/>
    <s v="EL"/>
    <m/>
    <m/>
    <n v="20.8"/>
    <n v="16"/>
    <m/>
    <m/>
    <n v="357.02"/>
    <m/>
    <m/>
    <m/>
    <n v="137"/>
    <n v="0"/>
    <x v="1"/>
    <s v="STRATU33148006EL"/>
    <s v="Pacific Stratus Energy del Perú S.A."/>
    <s v="STRATUS ENERGY"/>
    <x v="100"/>
    <s v="C.T. Guayabal"/>
    <x v="332"/>
    <s v="EL"/>
    <x v="0"/>
    <n v="0"/>
    <x v="0"/>
    <s v="Instalado"/>
    <s v="Operativo"/>
    <s v="Autoproductor"/>
    <x v="2"/>
    <x v="1"/>
    <s v="NO COES"/>
    <x v="0"/>
    <s v="Privado"/>
    <s v="LORETO"/>
    <s v="LORETO"/>
    <s v="LORETO"/>
    <s v="TROMPETEROS"/>
    <n v="0"/>
    <s v="Diésel"/>
    <n v="0"/>
    <n v="0"/>
    <n v="0"/>
    <x v="1"/>
    <m/>
    <n v="357.02"/>
    <n v="0.35702"/>
    <m/>
    <n v="1.7333333333333334"/>
    <n v="1.3333333333333333"/>
    <n v="6"/>
    <n v="0"/>
    <n v="55"/>
    <s v="BASE DE DATOS"/>
  </r>
  <r>
    <s v="19"/>
    <x v="11"/>
    <s v="TPL"/>
    <s v="33039294"/>
    <s v="33039294"/>
    <s v="TV"/>
    <m/>
    <m/>
    <n v="15"/>
    <n v="12"/>
    <m/>
    <m/>
    <n v="6392.2889999999998"/>
    <m/>
    <m/>
    <m/>
    <n v="0"/>
    <n v="11"/>
    <x v="1"/>
    <s v="TPL33039294TV"/>
    <s v="TRUPAL S.A."/>
    <s v="TRUPAL"/>
    <x v="112"/>
    <s v="C.T.Trupal"/>
    <x v="364"/>
    <s v="TV"/>
    <x v="2"/>
    <n v="0"/>
    <x v="0"/>
    <s v="Instalado"/>
    <s v="Operativo"/>
    <s v="Autoproductor"/>
    <x v="2"/>
    <x v="0"/>
    <s v="NO COES"/>
    <x v="0"/>
    <s v="Privado"/>
    <s v="LA LIBERTAD"/>
    <s v="LA LIBERTAD"/>
    <s v="ASCOPE"/>
    <s v="SANTIAGO DE CAO"/>
    <n v="0"/>
    <s v="Bagazo"/>
    <n v="0"/>
    <n v="0"/>
    <n v="0"/>
    <x v="1"/>
    <m/>
    <n v="6392.2889999999998"/>
    <n v="6.3922889999999999"/>
    <m/>
    <n v="1.25"/>
    <n v="1"/>
    <n v="11"/>
    <n v="0"/>
    <n v="71"/>
    <s v="BASE DE DATOS"/>
  </r>
  <r>
    <s v="19"/>
    <x v="9"/>
    <s v="ALICOR"/>
    <s v="33022093"/>
    <s v="33022093"/>
    <s v="EL"/>
    <m/>
    <m/>
    <n v="2.65"/>
    <n v="2.65"/>
    <m/>
    <m/>
    <n v="103.58"/>
    <m/>
    <m/>
    <m/>
    <n v="6.47"/>
    <n v="2.6"/>
    <x v="1"/>
    <s v="ALICOR33022093EL"/>
    <s v="Alicorp"/>
    <s v="ALICORP"/>
    <x v="127"/>
    <s v="C.T. Oleaginosa Callao"/>
    <x v="395"/>
    <s v="EL"/>
    <x v="0"/>
    <n v="0"/>
    <x v="0"/>
    <s v="Instalado"/>
    <s v="Operativo"/>
    <s v="Autoproductor"/>
    <x v="2"/>
    <x v="0"/>
    <s v="NO COES"/>
    <x v="0"/>
    <s v="Privado"/>
    <s v="LIMA"/>
    <s v="CALLAO"/>
    <s v="CALLAO"/>
    <s v="CARMEN DE LA LEGUA"/>
    <n v="0"/>
    <s v="Diésel"/>
    <n v="0"/>
    <n v="0"/>
    <n v="0"/>
    <x v="1"/>
    <m/>
    <n v="103.58"/>
    <n v="0.10357999999999999"/>
    <m/>
    <n v="0.22083333333333333"/>
    <n v="0.22083333333333333"/>
    <n v="2.65"/>
    <n v="0"/>
    <n v="3"/>
    <s v="BASE DE DATOS"/>
  </r>
  <r>
    <s v="19"/>
    <x v="9"/>
    <s v="ALICOR"/>
    <s v="33022993"/>
    <s v="33022993"/>
    <s v="EL"/>
    <m/>
    <m/>
    <n v="3.97"/>
    <n v="3.97"/>
    <m/>
    <m/>
    <n v="69"/>
    <m/>
    <m/>
    <m/>
    <n v="4.3099999999999996"/>
    <n v="2.6"/>
    <x v="1"/>
    <s v="ALICOR33022993EL"/>
    <s v="Alicorp"/>
    <s v="ALICORP"/>
    <x v="127"/>
    <s v="C.T. Far. Fideeria"/>
    <x v="397"/>
    <s v="EL"/>
    <x v="0"/>
    <n v="0"/>
    <x v="0"/>
    <s v="Instalado"/>
    <s v="Inoperativo"/>
    <s v="Autoproductor"/>
    <x v="2"/>
    <x v="0"/>
    <s v="NO COES"/>
    <x v="0"/>
    <s v="Privado"/>
    <s v="LIMA"/>
    <s v="CALLAO"/>
    <s v="CALLAO"/>
    <s v="CALLAO"/>
    <n v="0"/>
    <s v="Diésel"/>
    <n v="0"/>
    <n v="0"/>
    <n v="0"/>
    <x v="1"/>
    <m/>
    <n v="69"/>
    <n v="6.9000000000000006E-2"/>
    <m/>
    <n v="0.33083333333333337"/>
    <n v="0.33083333333333337"/>
    <n v="3.97"/>
    <n v="0"/>
    <n v="3"/>
    <s v="BASE DE DATOS"/>
  </r>
  <r>
    <s v="19"/>
    <x v="11"/>
    <s v="PODERO"/>
    <s v="33072296"/>
    <s v="33072296"/>
    <s v="EL"/>
    <m/>
    <m/>
    <n v="6.915"/>
    <n v="5.69"/>
    <m/>
    <m/>
    <n v="311.38"/>
    <m/>
    <m/>
    <m/>
    <n v="70"/>
    <n v="4.2300000000000004"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311.38"/>
    <n v="0.31137999999999999"/>
    <m/>
    <n v="0.57625000000000004"/>
    <n v="0.47416666666666668"/>
    <n v="5.29"/>
    <n v="0"/>
    <n v="18"/>
    <s v="BASE DE DATOS"/>
  </r>
  <r>
    <s v="19"/>
    <x v="11"/>
    <s v="PODERO"/>
    <s v="33081997"/>
    <s v="33081997"/>
    <s v="EL"/>
    <m/>
    <m/>
    <n v="1.45"/>
    <n v="1.2"/>
    <m/>
    <m/>
    <n v="186.55"/>
    <m/>
    <m/>
    <m/>
    <n v="40"/>
    <n v="0.52"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186.55"/>
    <n v="0.18655000000000002"/>
    <m/>
    <n v="0.12083333333333333"/>
    <n v="9.9999999999999992E-2"/>
    <n v="1.17"/>
    <n v="0"/>
    <n v="18"/>
    <s v="BASE DE DATOS"/>
  </r>
  <r>
    <s v="19"/>
    <x v="10"/>
    <s v="AGUENE"/>
    <s v="53014699"/>
    <s v="53014699"/>
    <s v="TG"/>
    <m/>
    <m/>
    <n v="1"/>
    <n v="1"/>
    <m/>
    <m/>
    <n v="193.03800000000001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93.03800000000001"/>
    <n v="0.19303800000000002"/>
    <m/>
    <n v="8.3333333333333329E-2"/>
    <n v="8.3333333333333329E-2"/>
    <n v="0.22"/>
    <n v="0"/>
    <n v="2"/>
    <s v="BASE DE DATOS"/>
  </r>
  <r>
    <s v="19"/>
    <x v="11"/>
    <s v="AGUENE"/>
    <s v="53014699"/>
    <s v="53014699"/>
    <s v="TG"/>
    <m/>
    <m/>
    <n v="1"/>
    <n v="1"/>
    <m/>
    <m/>
    <n v="197.06"/>
    <m/>
    <m/>
    <m/>
    <n v="42"/>
    <n v="0.22"/>
    <x v="1"/>
    <s v="AGUENE53014699TG"/>
    <s v="Aguaytia Energy del Per£"/>
    <s v="AGUAYTÍA"/>
    <x v="111"/>
    <s v="C.T. Gas"/>
    <x v="363"/>
    <s v="TG"/>
    <x v="3"/>
    <n v="0"/>
    <x v="0"/>
    <s v="Instalado"/>
    <s v="Operativo"/>
    <s v="Autoproductor"/>
    <x v="2"/>
    <x v="1"/>
    <s v="NO COES"/>
    <x v="0"/>
    <s v="Privado"/>
    <s v="UCAYALI"/>
    <s v="UCAYALI"/>
    <s v="PADRE ABAD"/>
    <s v="PADRE ABAD (Aguaytia)"/>
    <n v="0"/>
    <s v="Gas Natural"/>
    <n v="0"/>
    <n v="0"/>
    <n v="0"/>
    <x v="1"/>
    <m/>
    <n v="197.06"/>
    <n v="0.19706000000000001"/>
    <m/>
    <n v="8.3333333333333329E-2"/>
    <n v="8.3333333333333329E-2"/>
    <n v="0.22"/>
    <n v="0"/>
    <n v="2"/>
    <s v="BASE DE DATOS"/>
  </r>
  <r>
    <s v="19"/>
    <x v="11"/>
    <s v="LAREDO"/>
    <s v="53204012"/>
    <s v="53204012"/>
    <s v="TV"/>
    <m/>
    <m/>
    <n v="1.25"/>
    <n v="1.25"/>
    <m/>
    <m/>
    <n v="1.8560000000000001"/>
    <m/>
    <m/>
    <m/>
    <n v="0"/>
    <n v="0.86"/>
    <x v="1"/>
    <s v="LAREDO53204012TV"/>
    <s v="Empresa Agroindustrial Laredo S.A.A."/>
    <s v="LAREDO"/>
    <x v="128"/>
    <s v="C.T. TURBO GENERADOR 1"/>
    <x v="403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1.8560000000000001"/>
    <n v="1.856E-3"/>
    <m/>
    <n v="0.20833333333333334"/>
    <n v="0.20833333333333334"/>
    <n v="0.99"/>
    <n v="0"/>
    <n v="1"/>
    <s v="BASE DE DATOS"/>
  </r>
  <r>
    <s v="19"/>
    <x v="11"/>
    <s v="LAREDO"/>
    <s v="53204212"/>
    <s v="53204212"/>
    <s v="TV"/>
    <m/>
    <m/>
    <n v="3"/>
    <n v="2.5"/>
    <m/>
    <m/>
    <n v="4.3719999999999999"/>
    <m/>
    <m/>
    <m/>
    <n v="0"/>
    <n v="1.82"/>
    <x v="1"/>
    <s v="LAREDO53204212TV"/>
    <s v="Empresa Agroindustrial Laredo S.A.A."/>
    <s v="LAREDO"/>
    <x v="128"/>
    <s v="C.T. TURBO GENERADOR 3"/>
    <x v="404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4.3719999999999999"/>
    <n v="4.372E-3"/>
    <m/>
    <n v="0.6"/>
    <n v="0.5"/>
    <n v="1.86"/>
    <n v="0"/>
    <n v="1"/>
    <s v="BASE DE DATOS"/>
  </r>
  <r>
    <s v="19"/>
    <x v="11"/>
    <s v="LAREDO"/>
    <s v="53024617"/>
    <s v="53024617"/>
    <s v="TV"/>
    <m/>
    <m/>
    <n v="10"/>
    <n v="10"/>
    <m/>
    <m/>
    <n v="2737.712"/>
    <m/>
    <m/>
    <m/>
    <n v="0"/>
    <n v="4.3099999999999996"/>
    <x v="1"/>
    <s v="LAREDO53024617TV"/>
    <s v="Empresa Agroindustrial Laredo S.A.A."/>
    <s v="LAREDO"/>
    <x v="128"/>
    <s v="C.T. TURBO GENERADOR 5"/>
    <x v="401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Bagazo"/>
    <s v="COGENERADOR"/>
    <n v="0"/>
    <n v="0"/>
    <x v="1"/>
    <m/>
    <n v="2737.712"/>
    <n v="2.7377120000000001"/>
    <m/>
    <n v="0.83333333333333337"/>
    <n v="0.83333333333333337"/>
    <n v="10"/>
    <n v="0"/>
    <n v="1"/>
    <s v="BASE DE DATOS"/>
  </r>
  <r>
    <s v="19"/>
    <x v="11"/>
    <s v="LAREDO"/>
    <s v="53204412"/>
    <s v="53204412"/>
    <s v="TV"/>
    <m/>
    <m/>
    <n v="0.8"/>
    <n v="0.8"/>
    <m/>
    <m/>
    <n v="17.632000000000001"/>
    <m/>
    <m/>
    <m/>
    <n v="0"/>
    <n v="0.8"/>
    <x v="1"/>
    <s v="LAREDO53204412TV"/>
    <s v="Empresa Agroindustrial Laredo S.A.A."/>
    <s v="LAREDO"/>
    <x v="128"/>
    <s v="C.T. UNIDAD DIESEL"/>
    <x v="402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TRUJILLO"/>
    <s v="LAREDO"/>
    <n v="0"/>
    <s v="Diésel"/>
    <s v="COGENERADOR"/>
    <n v="0"/>
    <n v="0"/>
    <x v="1"/>
    <m/>
    <n v="17.632000000000001"/>
    <n v="1.7632000000000002E-2"/>
    <m/>
    <n v="7.2727272727272738E-2"/>
    <n v="7.2727272727272738E-2"/>
    <n v="0.8"/>
    <n v="0"/>
    <n v="1"/>
    <s v="BASE DE DATOS"/>
  </r>
  <r>
    <s v="19"/>
    <x v="2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2"/>
    <s v="SLUISA"/>
    <s v="53202509"/>
    <s v="53202509"/>
    <s v="EL"/>
    <m/>
    <m/>
    <n v="4.5650000000000004"/>
    <n v="3.11"/>
    <m/>
    <m/>
    <n v="0.5"/>
    <m/>
    <m/>
    <m/>
    <n v="1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0.5"/>
    <n v="5.0000000000000001E-4"/>
    <m/>
    <n v="0.38041666666666668"/>
    <n v="0.25916666666666666"/>
    <n v="0.49"/>
    <n v="0"/>
    <n v="20"/>
    <s v="BASE DE DATOS"/>
  </r>
  <r>
    <s v="19"/>
    <x v="2"/>
    <s v="SLUISA"/>
    <s v="53021312"/>
    <s v="53021312"/>
    <s v="EL"/>
    <m/>
    <m/>
    <n v="0.54500000000000004"/>
    <n v="0.35"/>
    <m/>
    <m/>
    <n v="12.465999999999999"/>
    <m/>
    <m/>
    <m/>
    <n v="20"/>
    <n v="8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2.465999999999999"/>
    <n v="1.2466E-2"/>
    <m/>
    <n v="4.5416666666666668E-2"/>
    <n v="2.9166666666666664E-2"/>
    <n v="8.18"/>
    <n v="0"/>
    <n v="20"/>
    <s v="BASE DE DATOS"/>
  </r>
  <r>
    <s v="19"/>
    <x v="3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3"/>
    <s v="SLUISA"/>
    <s v="53202509"/>
    <s v="53202509"/>
    <s v="EL"/>
    <m/>
    <m/>
    <n v="4.5650000000000004"/>
    <n v="3.11"/>
    <m/>
    <m/>
    <n v="2.2999999999999998"/>
    <m/>
    <m/>
    <m/>
    <n v="4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2.2999999999999998"/>
    <n v="2.3E-3"/>
    <m/>
    <n v="0.38041666666666668"/>
    <n v="0.25916666666666666"/>
    <n v="0.49"/>
    <n v="0"/>
    <n v="20"/>
    <s v="BASE DE DATOS"/>
  </r>
  <r>
    <s v="19"/>
    <x v="3"/>
    <s v="SLUISA"/>
    <s v="53021312"/>
    <s v="53021312"/>
    <s v="EL"/>
    <m/>
    <m/>
    <n v="0.54500000000000004"/>
    <n v="0.35"/>
    <m/>
    <m/>
    <n v="9.5850000000000009"/>
    <m/>
    <m/>
    <m/>
    <n v="15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9.5850000000000009"/>
    <n v="9.5850000000000015E-3"/>
    <m/>
    <n v="4.5416666666666668E-2"/>
    <n v="2.9166666666666664E-2"/>
    <n v="8.18"/>
    <n v="0"/>
    <n v="20"/>
    <s v="BASE DE DATOS"/>
  </r>
  <r>
    <s v="19"/>
    <x v="4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4"/>
    <s v="SLUISA"/>
    <s v="53202509"/>
    <s v="53202509"/>
    <s v="EL"/>
    <m/>
    <m/>
    <n v="4.5650000000000004"/>
    <n v="3.11"/>
    <m/>
    <m/>
    <n v="0"/>
    <m/>
    <m/>
    <m/>
    <n v="0"/>
    <n v="0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0"/>
    <n v="0"/>
    <m/>
    <n v="0.38041666666666668"/>
    <n v="0.25916666666666666"/>
    <n v="0.49"/>
    <n v="0"/>
    <n v="20"/>
    <s v="BASE DE DATOS"/>
  </r>
  <r>
    <s v="19"/>
    <x v="4"/>
    <s v="SLUISA"/>
    <s v="53021312"/>
    <s v="53021312"/>
    <s v="EL"/>
    <m/>
    <m/>
    <n v="0.54500000000000004"/>
    <n v="0.35"/>
    <m/>
    <m/>
    <n v="10.404999999999999"/>
    <m/>
    <m/>
    <m/>
    <n v="15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0.404999999999999"/>
    <n v="1.0404999999999999E-2"/>
    <m/>
    <n v="4.5416666666666668E-2"/>
    <n v="2.9166666666666664E-2"/>
    <n v="8.18"/>
    <n v="0"/>
    <n v="20"/>
    <s v="BASE DE DATOS"/>
  </r>
  <r>
    <s v="19"/>
    <x v="5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5"/>
    <s v="SLUISA"/>
    <s v="53202509"/>
    <s v="53202509"/>
    <s v="EL"/>
    <m/>
    <m/>
    <n v="4.5650000000000004"/>
    <n v="3.11"/>
    <m/>
    <m/>
    <n v="0"/>
    <m/>
    <m/>
    <m/>
    <n v="0"/>
    <n v="0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0"/>
    <n v="0"/>
    <m/>
    <n v="0.38041666666666668"/>
    <n v="0.25916666666666666"/>
    <n v="0.49"/>
    <n v="0"/>
    <n v="20"/>
    <s v="BASE DE DATOS"/>
  </r>
  <r>
    <s v="19"/>
    <x v="5"/>
    <s v="SLUISA"/>
    <s v="53021312"/>
    <s v="53021312"/>
    <s v="EL"/>
    <m/>
    <m/>
    <n v="0.54500000000000004"/>
    <n v="0.35"/>
    <m/>
    <m/>
    <n v="10.055"/>
    <m/>
    <m/>
    <m/>
    <n v="22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0.055"/>
    <n v="1.0055E-2"/>
    <m/>
    <n v="4.5416666666666668E-2"/>
    <n v="2.9166666666666664E-2"/>
    <n v="8.18"/>
    <n v="0"/>
    <n v="20"/>
    <s v="BASE DE DATOS"/>
  </r>
  <r>
    <s v="19"/>
    <x v="6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6"/>
    <s v="SLUISA"/>
    <s v="53202509"/>
    <s v="53202509"/>
    <s v="EL"/>
    <m/>
    <m/>
    <n v="4.5650000000000004"/>
    <n v="3.11"/>
    <m/>
    <m/>
    <n v="7.8"/>
    <m/>
    <m/>
    <m/>
    <n v="10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7.8"/>
    <n v="7.7999999999999996E-3"/>
    <m/>
    <n v="0.38041666666666668"/>
    <n v="0.25916666666666666"/>
    <n v="0.49"/>
    <n v="0"/>
    <n v="20"/>
    <s v="BASE DE DATOS"/>
  </r>
  <r>
    <s v="19"/>
    <x v="6"/>
    <s v="SLUISA"/>
    <s v="53021312"/>
    <s v="53021312"/>
    <s v="EL"/>
    <m/>
    <m/>
    <n v="0.54500000000000004"/>
    <n v="0.35"/>
    <m/>
    <m/>
    <n v="11.045"/>
    <m/>
    <m/>
    <m/>
    <n v="25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1.045"/>
    <n v="1.1044999999999999E-2"/>
    <m/>
    <n v="4.5416666666666668E-2"/>
    <n v="2.9166666666666664E-2"/>
    <n v="8.18"/>
    <n v="0"/>
    <n v="20"/>
    <s v="BASE DE DATOS"/>
  </r>
  <r>
    <s v="19"/>
    <x v="7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7"/>
    <s v="SLUISA"/>
    <s v="53202509"/>
    <s v="53202509"/>
    <s v="EL"/>
    <m/>
    <m/>
    <n v="4.5650000000000004"/>
    <n v="3.11"/>
    <m/>
    <m/>
    <n v="12.1"/>
    <m/>
    <m/>
    <m/>
    <n v="16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2.1"/>
    <n v="1.21E-2"/>
    <m/>
    <n v="0.38041666666666668"/>
    <n v="0.25916666666666666"/>
    <n v="0.49"/>
    <n v="0"/>
    <n v="20"/>
    <s v="BASE DE DATOS"/>
  </r>
  <r>
    <s v="19"/>
    <x v="7"/>
    <s v="SLUISA"/>
    <s v="53021312"/>
    <s v="53021312"/>
    <s v="EL"/>
    <m/>
    <m/>
    <n v="0.54500000000000004"/>
    <n v="0.35"/>
    <m/>
    <m/>
    <n v="10.182"/>
    <m/>
    <m/>
    <m/>
    <n v="18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0.182"/>
    <n v="1.0182E-2"/>
    <m/>
    <n v="4.5416666666666668E-2"/>
    <n v="2.9166666666666664E-2"/>
    <n v="8.18"/>
    <n v="0"/>
    <n v="20"/>
    <s v="BASE DE DATOS"/>
  </r>
  <r>
    <s v="19"/>
    <x v="8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8"/>
    <s v="SLUISA"/>
    <s v="53202509"/>
    <s v="53202509"/>
    <s v="EL"/>
    <m/>
    <m/>
    <n v="4.5650000000000004"/>
    <n v="3.11"/>
    <m/>
    <m/>
    <n v="24.1"/>
    <m/>
    <m/>
    <m/>
    <n v="22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24.1"/>
    <n v="2.41E-2"/>
    <m/>
    <n v="0.38041666666666668"/>
    <n v="0.25916666666666666"/>
    <n v="0.49"/>
    <n v="0"/>
    <n v="20"/>
    <s v="BASE DE DATOS"/>
  </r>
  <r>
    <s v="19"/>
    <x v="8"/>
    <s v="SLUISA"/>
    <s v="53021312"/>
    <s v="53021312"/>
    <s v="EL"/>
    <m/>
    <m/>
    <n v="0.54500000000000004"/>
    <n v="0.35"/>
    <m/>
    <m/>
    <n v="9.7680000000000007"/>
    <m/>
    <m/>
    <m/>
    <n v="14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9.7680000000000007"/>
    <n v="9.7680000000000006E-3"/>
    <m/>
    <n v="4.5416666666666668E-2"/>
    <n v="2.9166666666666664E-2"/>
    <n v="8.18"/>
    <n v="0"/>
    <n v="20"/>
    <s v="BASE DE DATOS"/>
  </r>
  <r>
    <s v="19"/>
    <x v="9"/>
    <s v="SLUISA"/>
    <s v="33001293"/>
    <s v="33001293"/>
    <s v="EL"/>
    <m/>
    <m/>
    <n v="2.19"/>
    <n v="1.5"/>
    <m/>
    <m/>
    <n v="0"/>
    <m/>
    <m/>
    <m/>
    <n v="0"/>
    <n v="0"/>
    <x v="1"/>
    <s v="SLUISA33001293EL"/>
    <s v="C¡a. Minera Santa Luisa"/>
    <s v="SANTA LUISA"/>
    <x v="119"/>
    <s v="C.T. Huanzalá"/>
    <x v="379"/>
    <s v="EL"/>
    <x v="0"/>
    <n v="0"/>
    <x v="0"/>
    <s v="Instalado"/>
    <s v="Operativo"/>
    <s v="Autoproductor"/>
    <x v="2"/>
    <x v="1"/>
    <s v="NO COES"/>
    <x v="0"/>
    <s v="Privado"/>
    <s v="HUANUCO"/>
    <s v="HUANUCO"/>
    <s v="DOS DE MAYO"/>
    <s v="HUALLANCA"/>
    <n v="0"/>
    <s v="Diésel"/>
    <n v="0"/>
    <n v="0"/>
    <n v="0"/>
    <x v="1"/>
    <m/>
    <n v="0"/>
    <n v="0"/>
    <m/>
    <n v="0.1825"/>
    <n v="0.125"/>
    <n v="0"/>
    <n v="0"/>
    <n v="20"/>
    <s v="BASE DE DATOS"/>
  </r>
  <r>
    <s v="19"/>
    <x v="9"/>
    <s v="SLUISA"/>
    <s v="53202509"/>
    <s v="53202509"/>
    <s v="EL"/>
    <m/>
    <m/>
    <n v="4.5650000000000004"/>
    <n v="3.11"/>
    <m/>
    <m/>
    <n v="10.199999999999999"/>
    <m/>
    <m/>
    <m/>
    <n v="10"/>
    <n v="0.49"/>
    <x v="1"/>
    <s v="SLUISA53202509EL"/>
    <s v="C¡a. Minera Santa Luisa"/>
    <s v="SANTA LUISA"/>
    <x v="119"/>
    <s v="C.T. Pallca"/>
    <x v="380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10.199999999999999"/>
    <n v="1.0199999999999999E-2"/>
    <m/>
    <n v="0.38041666666666668"/>
    <n v="0.25916666666666666"/>
    <n v="0.49"/>
    <n v="0"/>
    <n v="20"/>
    <s v="BASE DE DATOS"/>
  </r>
  <r>
    <s v="19"/>
    <x v="9"/>
    <s v="SLUISA"/>
    <s v="53021312"/>
    <s v="53021312"/>
    <s v="EL"/>
    <m/>
    <m/>
    <n v="0.54500000000000004"/>
    <n v="0.35"/>
    <m/>
    <m/>
    <n v="9.8290000000000006"/>
    <m/>
    <m/>
    <m/>
    <n v="12"/>
    <n v="0.18"/>
    <x v="1"/>
    <s v="SLUISA53021312EL"/>
    <s v="C¡a. Minera Santa Luisa"/>
    <s v="SANTA LUISA"/>
    <x v="119"/>
    <s v="C.T. Atalaya"/>
    <x v="53"/>
    <s v="EL"/>
    <x v="0"/>
    <n v="0"/>
    <x v="0"/>
    <s v="Instalado"/>
    <s v="Operativo"/>
    <s v="Autoproductor"/>
    <x v="2"/>
    <x v="1"/>
    <s v="NO COES"/>
    <x v="0"/>
    <s v="Privado"/>
    <s v="ANCASH"/>
    <s v="ANCASH"/>
    <s v="BOLOGNESI"/>
    <s v="PACLLON"/>
    <n v="0"/>
    <s v="Diésel"/>
    <n v="0"/>
    <n v="0"/>
    <n v="0"/>
    <x v="1"/>
    <m/>
    <n v="9.8290000000000006"/>
    <n v="9.8290000000000009E-3"/>
    <m/>
    <n v="4.5416666666666668E-2"/>
    <n v="2.9166666666666664E-2"/>
    <n v="8.18"/>
    <n v="0"/>
    <n v="20"/>
    <s v="BASE DE DATOS"/>
  </r>
  <r>
    <s v="19"/>
    <x v="8"/>
    <s v="MOROCO"/>
    <s v="33020993"/>
    <s v="33020993"/>
    <s v="EL"/>
    <m/>
    <m/>
    <n v="12"/>
    <n v="8"/>
    <m/>
    <m/>
    <n v="0"/>
    <m/>
    <m/>
    <m/>
    <n v="0"/>
    <n v="0.3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9"/>
    <s v="MOROCO"/>
    <s v="33020993"/>
    <s v="33020993"/>
    <s v="EL"/>
    <m/>
    <m/>
    <n v="12"/>
    <n v="8"/>
    <m/>
    <m/>
    <n v="0"/>
    <m/>
    <m/>
    <m/>
    <n v="0"/>
    <n v="0.3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10"/>
    <s v="MOROCO"/>
    <s v="33020993"/>
    <s v="33020993"/>
    <s v="EL"/>
    <m/>
    <m/>
    <n v="12"/>
    <n v="8"/>
    <m/>
    <m/>
    <n v="0"/>
    <m/>
    <m/>
    <m/>
    <n v="0"/>
    <n v="0.3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"/>
    <n v="0"/>
    <m/>
    <n v="1"/>
    <n v="0.66666666666666663"/>
    <n v="1.5"/>
    <n v="0"/>
    <n v="28"/>
    <s v="BASE DE DATOS"/>
  </r>
  <r>
    <s v="19"/>
    <x v="11"/>
    <s v="MOROCO"/>
    <s v="33020993"/>
    <s v="33020993"/>
    <s v="EL"/>
    <m/>
    <m/>
    <n v="12"/>
    <n v="8"/>
    <m/>
    <m/>
    <n v="0.35199999999999998"/>
    <m/>
    <m/>
    <m/>
    <n v="0"/>
    <n v="0.35"/>
    <x v="1"/>
    <s v="MOROCO33020993EL"/>
    <s v="C¡a. Minera San Ignacio de Morococha"/>
    <s v="MOROCOCHA"/>
    <x v="124"/>
    <s v="C.T. San Vicente"/>
    <x v="391"/>
    <s v="EL"/>
    <x v="0"/>
    <n v="0"/>
    <x v="0"/>
    <s v="Instalado"/>
    <s v="Operativo"/>
    <s v="Autoproductor"/>
    <x v="2"/>
    <x v="1"/>
    <s v="NO COES"/>
    <x v="0"/>
    <s v="Privado"/>
    <s v="JUNIN"/>
    <s v="JUNIN"/>
    <s v="YAULI"/>
    <s v="MOROCOCHA"/>
    <n v="0"/>
    <s v="Diésel"/>
    <n v="0"/>
    <n v="0"/>
    <n v="0"/>
    <x v="1"/>
    <m/>
    <n v="0.35199999999999998"/>
    <n v="3.5199999999999999E-4"/>
    <m/>
    <n v="1"/>
    <n v="0.66666666666666663"/>
    <n v="1.5"/>
    <n v="0"/>
    <n v="28"/>
    <s v="BASE DE DATOS"/>
  </r>
  <r>
    <s v="19"/>
    <x v="9"/>
    <s v="AUSTRA"/>
    <s v="53201507"/>
    <s v="53201507"/>
    <s v="EL"/>
    <m/>
    <m/>
    <n v="3.03"/>
    <n v="0"/>
    <m/>
    <m/>
    <n v="0"/>
    <m/>
    <m/>
    <m/>
    <n v="0"/>
    <n v="0"/>
    <x v="1"/>
    <s v="AUSTRA53201507EL"/>
    <s v="Austral Group S.A.A - Chancay"/>
    <s v="AUSTRAL"/>
    <x v="116"/>
    <s v="C.T. Planta Chancay"/>
    <x v="376"/>
    <s v="EL"/>
    <x v="0"/>
    <n v="0"/>
    <x v="0"/>
    <s v="Instalado"/>
    <s v="Operativo"/>
    <s v="Autoproductor"/>
    <x v="2"/>
    <x v="1"/>
    <s v="NO COES"/>
    <x v="0"/>
    <s v="Privado"/>
    <s v="LIMA"/>
    <s v="LIMA"/>
    <s v="HUARAL"/>
    <s v="CHANCAY"/>
    <n v="0"/>
    <s v="Diésel"/>
    <n v="0"/>
    <n v="0"/>
    <n v="0"/>
    <x v="1"/>
    <m/>
    <n v="0"/>
    <n v="0"/>
    <m/>
    <n v="0.2525"/>
    <n v="3.4249999999999996E-2"/>
    <n v="1.6060000000000001"/>
    <n v="0"/>
    <n v="8"/>
    <s v="BASE DE DATOS"/>
  </r>
  <r>
    <s v="19"/>
    <x v="11"/>
    <s v="EACGSA"/>
    <s v="53011498"/>
    <s v="53011498"/>
    <s v="TV"/>
    <m/>
    <m/>
    <n v="37"/>
    <n v="32"/>
    <m/>
    <m/>
    <n v="13605.57"/>
    <m/>
    <m/>
    <m/>
    <n v="110"/>
    <n v="22.85"/>
    <x v="1"/>
    <s v="EACGSA53011498TV"/>
    <s v="Empresa Agroindustrial Casa Grande S.A."/>
    <s v="CASA GRANDE"/>
    <x v="117"/>
    <s v="CENTRAL THERMICA CASA GRANDE"/>
    <x v="377"/>
    <s v="TV"/>
    <x v="2"/>
    <n v="0"/>
    <x v="0"/>
    <s v="Instalado"/>
    <s v="Operativo"/>
    <s v="Autoproductor"/>
    <x v="2"/>
    <x v="1"/>
    <s v="NO COES"/>
    <x v="0"/>
    <s v="Privado"/>
    <s v="LA LIBERTAD"/>
    <s v="LA LIBERTAD"/>
    <s v="ASCOPE"/>
    <s v="ASCOPE"/>
    <n v="0"/>
    <s v="Bagazo"/>
    <s v="COGENERADOR"/>
    <n v="0"/>
    <n v="0"/>
    <x v="1"/>
    <m/>
    <n v="13605.57"/>
    <n v="13.60557"/>
    <m/>
    <n v="3.0833333333333335"/>
    <n v="2.6666666666666665"/>
    <n v="24"/>
    <n v="0"/>
    <n v="10"/>
    <s v="BASE DE DATOS"/>
  </r>
  <r>
    <s v="19"/>
    <x v="7"/>
    <s v="INKBOR"/>
    <s v="33082398"/>
    <s v="33082398"/>
    <s v="EL"/>
    <m/>
    <m/>
    <n v="0.91"/>
    <n v="0.82799999999999996"/>
    <m/>
    <m/>
    <n v="0.81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81"/>
    <n v="8.1000000000000006E-4"/>
    <m/>
    <n v="7.5833333333333336E-2"/>
    <n v="6.8999999999999992E-2"/>
    <n v="0.7"/>
    <n v="0"/>
    <n v="42"/>
    <s v="BASE DE DATOS"/>
  </r>
  <r>
    <s v="19"/>
    <x v="7"/>
    <s v="INKBOR"/>
    <s v="33029094"/>
    <s v="33029094"/>
    <s v="EL"/>
    <m/>
    <m/>
    <n v="1.1299999999999999"/>
    <n v="0.90400000000000003"/>
    <m/>
    <m/>
    <n v="31.861999999999998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31.861999999999998"/>
    <n v="3.1862000000000001E-2"/>
    <m/>
    <n v="9.4166666666666662E-2"/>
    <n v="7.5333333333333335E-2"/>
    <n v="0.25"/>
    <n v="0"/>
    <n v="42"/>
    <s v="BASE DE DATOS"/>
  </r>
  <r>
    <s v="19"/>
    <x v="8"/>
    <s v="INKBOR"/>
    <s v="33029094"/>
    <s v="33029094"/>
    <s v="EL"/>
    <m/>
    <m/>
    <n v="1.1299999999999999"/>
    <n v="0.90400000000000003"/>
    <m/>
    <m/>
    <n v="32.533000000000001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32.533000000000001"/>
    <n v="3.2532999999999999E-2"/>
    <m/>
    <n v="9.4166666666666662E-2"/>
    <n v="7.5333333333333335E-2"/>
    <n v="0.25"/>
    <n v="0"/>
    <n v="42"/>
    <s v="BASE DE DATOS"/>
  </r>
  <r>
    <s v="19"/>
    <x v="8"/>
    <s v="INKBOR"/>
    <s v="33082398"/>
    <s v="33082398"/>
    <s v="EL"/>
    <m/>
    <m/>
    <n v="0.91"/>
    <n v="0.82799999999999996"/>
    <m/>
    <m/>
    <n v="0.98499999999999999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98499999999999999"/>
    <n v="9.8499999999999998E-4"/>
    <m/>
    <n v="7.5833333333333336E-2"/>
    <n v="6.8999999999999992E-2"/>
    <n v="0.7"/>
    <n v="0"/>
    <n v="42"/>
    <s v="BASE DE DATOS"/>
  </r>
  <r>
    <s v="19"/>
    <x v="9"/>
    <s v="INKBOR"/>
    <s v="33029094"/>
    <s v="33029094"/>
    <s v="EL"/>
    <m/>
    <m/>
    <n v="1.1299999999999999"/>
    <n v="0.90400000000000003"/>
    <m/>
    <m/>
    <n v="31.21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31.21"/>
    <n v="3.1210000000000002E-2"/>
    <m/>
    <n v="9.4166666666666662E-2"/>
    <n v="7.5333333333333335E-2"/>
    <n v="0.25"/>
    <n v="0"/>
    <n v="42"/>
    <s v="BASE DE DATOS"/>
  </r>
  <r>
    <s v="19"/>
    <x v="9"/>
    <s v="INKBOR"/>
    <s v="33082398"/>
    <s v="33082398"/>
    <s v="EL"/>
    <m/>
    <m/>
    <n v="0.91"/>
    <n v="0.82799999999999996"/>
    <m/>
    <m/>
    <n v="0.89900000000000002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89900000000000002"/>
    <n v="8.9900000000000006E-4"/>
    <m/>
    <n v="7.5833333333333336E-2"/>
    <n v="6.8999999999999992E-2"/>
    <n v="0.7"/>
    <n v="0"/>
    <n v="42"/>
    <s v="BASE DE DATOS"/>
  </r>
  <r>
    <s v="19"/>
    <x v="10"/>
    <s v="INKBOR"/>
    <s v="33029094"/>
    <s v="33029094"/>
    <s v="EL"/>
    <m/>
    <m/>
    <n v="1.1299999999999999"/>
    <n v="0.90400000000000003"/>
    <m/>
    <m/>
    <n v="26.341000000000001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26.341000000000001"/>
    <n v="2.6341E-2"/>
    <m/>
    <n v="9.4166666666666662E-2"/>
    <n v="7.5333333333333335E-2"/>
    <n v="0.25"/>
    <n v="0"/>
    <n v="42"/>
    <s v="BASE DE DATOS"/>
  </r>
  <r>
    <s v="19"/>
    <x v="10"/>
    <s v="INKBOR"/>
    <s v="33082398"/>
    <s v="33082398"/>
    <s v="EL"/>
    <m/>
    <m/>
    <n v="0.91"/>
    <n v="0.82799999999999996"/>
    <m/>
    <m/>
    <n v="0.78100000000000003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78100000000000003"/>
    <n v="7.8100000000000001E-4"/>
    <m/>
    <n v="7.5833333333333336E-2"/>
    <n v="6.8999999999999992E-2"/>
    <n v="0.7"/>
    <n v="0"/>
    <n v="42"/>
    <s v="BASE DE DATOS"/>
  </r>
  <r>
    <s v="19"/>
    <x v="11"/>
    <s v="INKBOR"/>
    <s v="33029094"/>
    <s v="33029094"/>
    <s v="EL"/>
    <m/>
    <m/>
    <n v="1.1299999999999999"/>
    <n v="0.90400000000000003"/>
    <m/>
    <m/>
    <n v="20.584"/>
    <m/>
    <m/>
    <m/>
    <n v="10"/>
    <n v="0.25"/>
    <x v="1"/>
    <s v="INKBOR33029094EL"/>
    <s v="Inkabor SAC"/>
    <s v="INKABOR"/>
    <x v="96"/>
    <s v="C.T. Ubinas"/>
    <x v="32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20.584"/>
    <n v="2.0583999999999998E-2"/>
    <m/>
    <n v="9.4166666666666662E-2"/>
    <n v="7.5333333333333335E-2"/>
    <n v="0.25"/>
    <n v="0"/>
    <n v="42"/>
    <s v="BASE DE DATOS"/>
  </r>
  <r>
    <s v="19"/>
    <x v="11"/>
    <s v="INKBOR"/>
    <s v="33082398"/>
    <s v="33082398"/>
    <s v="EL"/>
    <m/>
    <m/>
    <n v="0.91"/>
    <n v="0.82799999999999996"/>
    <m/>
    <m/>
    <n v="0.74"/>
    <m/>
    <m/>
    <m/>
    <n v="2"/>
    <n v="0.7"/>
    <x v="1"/>
    <s v="INKBOR33082398EL"/>
    <s v="Inkabor SAC"/>
    <s v="INKABOR"/>
    <x v="96"/>
    <s v="C.T. Rio Seco"/>
    <x v="323"/>
    <s v="EL"/>
    <x v="0"/>
    <n v="0"/>
    <x v="0"/>
    <s v="Instalado"/>
    <s v="Operativo"/>
    <s v="Autoproductor"/>
    <x v="2"/>
    <x v="1"/>
    <s v="NO COES"/>
    <x v="0"/>
    <s v="Privado"/>
    <s v="AREQUIPA"/>
    <s v="AREQUIPA"/>
    <s v="AREQUIPA"/>
    <s v="CERRO COLORADO"/>
    <n v="0"/>
    <s v="Diésel"/>
    <n v="0"/>
    <n v="0"/>
    <n v="0"/>
    <x v="1"/>
    <m/>
    <n v="0.74"/>
    <n v="7.3999999999999999E-4"/>
    <m/>
    <n v="7.5833333333333336E-2"/>
    <n v="6.8999999999999992E-2"/>
    <n v="0.7"/>
    <n v="0"/>
    <n v="42"/>
    <s v="BASE DE DATOS"/>
  </r>
  <r>
    <s v="19"/>
    <x v="11"/>
    <s v="NXACAJ"/>
    <s v="33021593"/>
    <s v="33021593"/>
    <s v="EL"/>
    <m/>
    <m/>
    <n v="2.5"/>
    <n v="2"/>
    <m/>
    <m/>
    <n v="0"/>
    <m/>
    <m/>
    <m/>
    <n v="0"/>
    <n v="0"/>
    <x v="1"/>
    <s v="NXACAJ33021593EL"/>
    <s v="Nexa Resources Cajamarquilla S.A."/>
    <s v="NEXA CAJAMARQUILLA"/>
    <x v="122"/>
    <s v="C.T. Cajamarquilla EL"/>
    <x v="384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20833333333333334"/>
    <n v="0.16666666666666666"/>
    <n v="0"/>
    <n v="0"/>
    <n v="52"/>
    <s v="BASE DE DATOS"/>
  </r>
  <r>
    <s v="19"/>
    <x v="11"/>
    <s v="NXACAJ"/>
    <s v="53202910"/>
    <s v="53202910"/>
    <s v="EL"/>
    <m/>
    <m/>
    <n v="2"/>
    <n v="0"/>
    <m/>
    <m/>
    <n v="0"/>
    <m/>
    <m/>
    <m/>
    <n v="0"/>
    <n v="0"/>
    <x v="1"/>
    <s v="NXACAJ53202910EL"/>
    <s v="Nexa Resources Cajamarquilla S.A."/>
    <s v="NEXA CAJAMARQUILLA"/>
    <x v="122"/>
    <s v="C.T. Cajamarquilla EL-1"/>
    <x v="385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0"/>
    <n v="0"/>
    <m/>
    <n v="0.16666666666666666"/>
    <n v="0"/>
    <n v="0"/>
    <n v="0"/>
    <n v="52"/>
    <s v="BASE DE DATOS"/>
  </r>
  <r>
    <s v="19"/>
    <x v="11"/>
    <s v="NXACAJ"/>
    <s v="53203010"/>
    <s v="53203010"/>
    <s v="EL"/>
    <m/>
    <m/>
    <n v="2"/>
    <n v="2"/>
    <m/>
    <m/>
    <n v="1"/>
    <m/>
    <m/>
    <m/>
    <n v="0"/>
    <n v="1.6"/>
    <x v="1"/>
    <s v="NXACAJ53203010EL"/>
    <s v="Nexa Resources Cajamarquilla S.A."/>
    <s v="NEXA CAJAMARQUILLA"/>
    <x v="122"/>
    <s v="C.T. Cajamarquilla EL-2"/>
    <x v="386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"/>
    <n v="1E-3"/>
    <m/>
    <n v="0.16666666666666666"/>
    <n v="0.16666666666666666"/>
    <n v="1.6"/>
    <n v="0"/>
    <n v="52"/>
    <s v="BASE DE DATOS"/>
  </r>
  <r>
    <s v="19"/>
    <x v="11"/>
    <s v="NXACAJ"/>
    <s v="53203210"/>
    <s v="53203210"/>
    <s v="EL"/>
    <m/>
    <m/>
    <n v="2"/>
    <n v="2"/>
    <m/>
    <m/>
    <n v="1.1000000000000001"/>
    <m/>
    <m/>
    <m/>
    <n v="0"/>
    <n v="1.5"/>
    <x v="1"/>
    <s v="NXACAJ53203210EL"/>
    <s v="Nexa Resources Cajamarquilla S.A."/>
    <s v="NEXA CAJAMARQUILLA"/>
    <x v="122"/>
    <s v="C.T. CAJAMARQUILLA EL-3"/>
    <x v="387"/>
    <s v="EL"/>
    <x v="0"/>
    <n v="0"/>
    <x v="0"/>
    <s v="Instalado"/>
    <s v="Inoperativo"/>
    <s v="Autoproductor"/>
    <x v="2"/>
    <x v="0"/>
    <s v="NO COES"/>
    <x v="0"/>
    <s v="Privado"/>
    <s v="LIMA"/>
    <s v="LIMA"/>
    <s v="LIMA"/>
    <s v="LURIGANCHO"/>
    <n v="0"/>
    <s v="Diésel"/>
    <n v="0"/>
    <n v="0"/>
    <n v="0"/>
    <x v="1"/>
    <m/>
    <n v="1.1000000000000001"/>
    <n v="1.1000000000000001E-3"/>
    <m/>
    <n v="0.16666666666666666"/>
    <n v="0.16666666666666666"/>
    <n v="1.5"/>
    <n v="0"/>
    <n v="52"/>
    <s v="BASE DE DATOS"/>
  </r>
  <r>
    <s v="19"/>
    <x v="11"/>
    <s v="NXACAJ"/>
    <s v="33021593"/>
    <s v="33021593"/>
    <s v="TV"/>
    <m/>
    <m/>
    <n v="3.5"/>
    <n v="3.5"/>
    <m/>
    <m/>
    <n v="0"/>
    <m/>
    <m/>
    <m/>
    <n v="0"/>
    <n v="0"/>
    <x v="1"/>
    <s v="NXACAJ33021593TV"/>
    <s v="Nexa Resources Cajamarquilla S.A."/>
    <s v="NEXA CAJAMARQUILLA"/>
    <x v="122"/>
    <s v="C.T. Cajamarquilla TV"/>
    <x v="388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0"/>
    <n v="0"/>
    <m/>
    <n v="0.29166666666666669"/>
    <n v="0.29166666666666669"/>
    <n v="2"/>
    <n v="0"/>
    <n v="52"/>
    <s v="BASE DE DATOS"/>
  </r>
  <r>
    <s v="19"/>
    <x v="11"/>
    <s v="NXACAJ"/>
    <s v="53203110"/>
    <s v="53203110"/>
    <s v="TV"/>
    <m/>
    <m/>
    <n v="4"/>
    <n v="3.5"/>
    <m/>
    <m/>
    <n v="1063.7070000000001"/>
    <m/>
    <m/>
    <m/>
    <n v="0"/>
    <n v="2"/>
    <x v="1"/>
    <s v="NXACAJ53203110TV"/>
    <s v="Nexa Resources Cajamarquilla S.A."/>
    <s v="NEXA CAJAMARQUILLA"/>
    <x v="122"/>
    <s v="C.T. Cajamarquilla 2"/>
    <x v="389"/>
    <s v="TV"/>
    <x v="2"/>
    <n v="0"/>
    <x v="0"/>
    <s v="Instalado"/>
    <s v="Operativo"/>
    <s v="Autoproductor"/>
    <x v="2"/>
    <x v="0"/>
    <s v="NO COES"/>
    <x v="0"/>
    <s v="Privado"/>
    <s v="LIMA"/>
    <s v="LIMA"/>
    <s v="LIMA"/>
    <s v="LURIGANCHO"/>
    <n v="0"/>
    <s v="Vapor"/>
    <n v="0"/>
    <n v="0"/>
    <n v="0"/>
    <x v="1"/>
    <m/>
    <n v="1063.7070000000001"/>
    <n v="1.0637070000000002"/>
    <m/>
    <n v="0.33333333333333331"/>
    <n v="0.29166666666666669"/>
    <n v="2.8"/>
    <n v="0"/>
    <n v="52"/>
    <s v="BASE DE DATOS"/>
  </r>
  <r>
    <s v="19"/>
    <x v="0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1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2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3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4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5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6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7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8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9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10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11"/>
    <s v="CESESA"/>
    <s v="33086698"/>
    <s v="33086698"/>
    <s v="EL"/>
    <m/>
    <m/>
    <n v="2"/>
    <n v="1.8"/>
    <m/>
    <m/>
    <n v="0"/>
    <m/>
    <m/>
    <m/>
    <m/>
    <m/>
    <x v="1"/>
    <s v="CESESA33086698EL"/>
    <s v="Cementos Selva S.A."/>
    <s v="CE-SELVA"/>
    <x v="135"/>
    <s v="C.T.CEMENTOS RIOJA"/>
    <x v="418"/>
    <s v="EL"/>
    <x v="0"/>
    <n v="0"/>
    <x v="0"/>
    <s v="Instalado"/>
    <s v="Inoperativo"/>
    <s v="Autoproductor"/>
    <x v="2"/>
    <x v="0"/>
    <s v="NO COES"/>
    <x v="0"/>
    <s v="Privado"/>
    <s v="SAN MARTÍN"/>
    <s v="SAN MARTÍN"/>
    <s v="RIOJA"/>
    <s v="ELÍAS SOPLÍN VARGAS"/>
    <n v="0"/>
    <s v="Diésel"/>
    <n v="0"/>
    <n v="0"/>
    <n v="0"/>
    <x v="1"/>
    <m/>
    <n v="0"/>
    <n v="0"/>
    <m/>
    <n v="0.16666666666666666"/>
    <n v="0.15"/>
    <n v="0"/>
    <n v="0"/>
    <n v="13"/>
    <s v="ESTIMADO"/>
  </r>
  <r>
    <s v="19"/>
    <x v="0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0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0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1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1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1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2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2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2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3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3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3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4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4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4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5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5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5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6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6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6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7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7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7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8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8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8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9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9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9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10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10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10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11"/>
    <s v="CELIMA"/>
    <s v="33108900"/>
    <s v="33108900"/>
    <s v="EL"/>
    <m/>
    <m/>
    <n v="3.3090000000000002"/>
    <n v="3.1435499999999998"/>
    <m/>
    <m/>
    <n v="4.5779480520947704"/>
    <m/>
    <m/>
    <m/>
    <m/>
    <m/>
    <x v="1"/>
    <s v="CELIMA33108900EL"/>
    <s v="Ceramica Lima S.A."/>
    <s v="CELIMA"/>
    <x v="136"/>
    <s v="Celima 01"/>
    <x v="419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5779480520947704"/>
    <n v="4.5779480520947704E-3"/>
    <m/>
    <n v="0.27575"/>
    <n v="0.26196249999999999"/>
    <n v="0"/>
    <n v="0"/>
    <n v="14"/>
    <s v="ESTIMADO"/>
  </r>
  <r>
    <s v="19"/>
    <x v="11"/>
    <s v="CELIMA"/>
    <s v="33109000"/>
    <s v="33109000"/>
    <s v="EL"/>
    <m/>
    <m/>
    <n v="2.4750000000000005"/>
    <n v="2.3512500000000003"/>
    <m/>
    <m/>
    <n v="4.3256907254550532"/>
    <m/>
    <m/>
    <m/>
    <m/>
    <m/>
    <x v="1"/>
    <s v="CELIMA33109000EL"/>
    <s v="Ceramica Lima S.A."/>
    <s v="CELIMA"/>
    <x v="136"/>
    <s v="Celima 02"/>
    <x v="420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3256907254550532"/>
    <n v="4.3256907254550529E-3"/>
    <m/>
    <n v="0.20625000000000004"/>
    <n v="0.19593750000000001"/>
    <n v="0"/>
    <n v="0"/>
    <n v="14"/>
    <s v="ESTIMADO"/>
  </r>
  <r>
    <s v="19"/>
    <x v="11"/>
    <s v="CELIMA"/>
    <s v="CELIMA3"/>
    <s v="CELIMA3"/>
    <s v="EL"/>
    <m/>
    <m/>
    <n v="3.5219999999999998"/>
    <n v="3.3449999999999998"/>
    <m/>
    <m/>
    <n v="2.2837497618862086"/>
    <m/>
    <m/>
    <m/>
    <m/>
    <m/>
    <x v="1"/>
    <s v="CELIMACELIMA3EL"/>
    <s v="Ceramica Lima S.A."/>
    <s v="CELIMA"/>
    <x v="136"/>
    <s v="C.T. Celima 03"/>
    <x v="421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PUNTA HERMOSA"/>
    <n v="0"/>
    <s v="Diésel"/>
    <n v="0"/>
    <n v="0"/>
    <n v="0"/>
    <x v="1"/>
    <m/>
    <n v="2.2837497618862086"/>
    <n v="2.2837497618862085E-3"/>
    <m/>
    <n v="0.29349999999999998"/>
    <n v="0.27875"/>
    <n v="0"/>
    <n v="0"/>
    <n v="14"/>
    <s v="ESTIMADO"/>
  </r>
  <r>
    <s v="19"/>
    <x v="0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1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2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3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4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5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6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7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8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9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10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11"/>
    <s v="BUENAV"/>
    <s v="00372835"/>
    <s v="00372835"/>
    <s v="EL"/>
    <m/>
    <m/>
    <n v="5.3550000000000004"/>
    <n v="1.2"/>
    <m/>
    <m/>
    <n v="0"/>
    <m/>
    <m/>
    <m/>
    <m/>
    <m/>
    <x v="1"/>
    <s v="BUENAV00372835EL"/>
    <s v="C¡a. de Minas Buenaventura"/>
    <s v="BUENAVENTURA"/>
    <x v="137"/>
    <s v="C. T. Mallay"/>
    <x v="422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44625000000000004"/>
    <n v="9.9999999999999992E-2"/>
    <n v="0"/>
    <n v="0"/>
    <n v="22"/>
    <s v="ESTIMADO"/>
  </r>
  <r>
    <s v="19"/>
    <x v="0"/>
    <s v="BUENAV"/>
    <s v="31023393"/>
    <s v="31023393"/>
    <s v="HI"/>
    <m/>
    <m/>
    <n v="3.4609999999999999"/>
    <n v="3.3"/>
    <m/>
    <m/>
    <n v="2054.1391312000001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054.1391312000001"/>
    <n v="2.0541391311999999"/>
    <m/>
    <n v="0.28841666666666665"/>
    <n v="0.27499999999999997"/>
    <n v="0"/>
    <n v="0"/>
    <n v="22"/>
    <s v="ESTIMADO"/>
  </r>
  <r>
    <s v="19"/>
    <x v="1"/>
    <s v="BUENAV"/>
    <s v="31023393"/>
    <s v="31023393"/>
    <s v="HI"/>
    <m/>
    <m/>
    <n v="3.4609999999999999"/>
    <n v="3.3"/>
    <m/>
    <m/>
    <n v="1951.4321746399999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951.4321746399999"/>
    <n v="1.9514321746399999"/>
    <m/>
    <n v="0.28841666666666665"/>
    <n v="0.27499999999999997"/>
    <n v="0"/>
    <n v="0"/>
    <n v="22"/>
    <s v="ESTIMADO"/>
  </r>
  <r>
    <s v="19"/>
    <x v="2"/>
    <s v="BUENAV"/>
    <s v="31023393"/>
    <s v="31023393"/>
    <s v="HI"/>
    <m/>
    <m/>
    <n v="3.4609999999999999"/>
    <n v="3.3"/>
    <m/>
    <m/>
    <n v="2068.5181051183999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068.5181051183999"/>
    <n v="2.0685181051183998"/>
    <m/>
    <n v="0.28841666666666665"/>
    <n v="0.27499999999999997"/>
    <n v="0"/>
    <n v="0"/>
    <n v="22"/>
    <s v="ESTIMADO"/>
  </r>
  <r>
    <s v="19"/>
    <x v="3"/>
    <s v="BUENAV"/>
    <s v="31023393"/>
    <s v="31023393"/>
    <s v="HI"/>
    <m/>
    <m/>
    <n v="3.4609999999999999"/>
    <n v="3.3"/>
    <m/>
    <m/>
    <n v="2171.94401037432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171.94401037432"/>
    <n v="2.1719440103743199"/>
    <m/>
    <n v="0.28841666666666665"/>
    <n v="0.27499999999999997"/>
    <n v="0"/>
    <n v="0"/>
    <n v="22"/>
    <s v="ESTIMADO"/>
  </r>
  <r>
    <s v="19"/>
    <x v="4"/>
    <s v="BUENAV"/>
    <s v="31023393"/>
    <s v="31023393"/>
    <s v="HI"/>
    <m/>
    <m/>
    <n v="3.4609999999999999"/>
    <n v="3.3"/>
    <m/>
    <m/>
    <n v="2247.9620507374211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247.9620507374211"/>
    <n v="2.2479620507374212"/>
    <m/>
    <n v="0.28841666666666665"/>
    <n v="0.27499999999999997"/>
    <n v="0"/>
    <n v="0"/>
    <n v="22"/>
    <s v="ESTIMADO"/>
  </r>
  <r>
    <s v="19"/>
    <x v="5"/>
    <s v="BUENAV"/>
    <s v="31023393"/>
    <s v="31023393"/>
    <s v="HI"/>
    <m/>
    <m/>
    <n v="3.4609999999999999"/>
    <n v="3.3"/>
    <m/>
    <m/>
    <n v="1670.76774312681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670.76774312681"/>
    <n v="1.67076774312681"/>
    <m/>
    <n v="0.28841666666666665"/>
    <n v="0.27499999999999997"/>
    <n v="0"/>
    <n v="0"/>
    <n v="22"/>
    <s v="ESTIMADO"/>
  </r>
  <r>
    <s v="19"/>
    <x v="6"/>
    <s v="BUENAV"/>
    <s v="31023393"/>
    <s v="31023393"/>
    <s v="HI"/>
    <m/>
    <m/>
    <n v="3.4609999999999999"/>
    <n v="3.3"/>
    <m/>
    <m/>
    <n v="1620.6447108330058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620.6447108330058"/>
    <n v="1.6206447108330058"/>
    <m/>
    <n v="0.28841666666666665"/>
    <n v="0.27499999999999997"/>
    <n v="0"/>
    <n v="0"/>
    <n v="22"/>
    <s v="ESTIMADO"/>
  </r>
  <r>
    <s v="19"/>
    <x v="7"/>
    <s v="BUENAV"/>
    <s v="31023393"/>
    <s v="31023393"/>
    <s v="HI"/>
    <m/>
    <m/>
    <n v="3.4609999999999999"/>
    <n v="3.3"/>
    <m/>
    <m/>
    <n v="1207.1995810747001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207.1995810747001"/>
    <n v="1.2071995810747"/>
    <m/>
    <n v="0.28841666666666665"/>
    <n v="0.27499999999999997"/>
    <n v="0"/>
    <n v="0"/>
    <n v="22"/>
    <s v="ESTIMADO"/>
  </r>
  <r>
    <s v="19"/>
    <x v="8"/>
    <s v="BUENAV"/>
    <s v="31023393"/>
    <s v="31023393"/>
    <s v="HI"/>
    <m/>
    <m/>
    <n v="3.4609999999999999"/>
    <n v="3.3"/>
    <m/>
    <m/>
    <n v="1879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879"/>
    <n v="1.879"/>
    <m/>
    <n v="0.28841666666666665"/>
    <n v="0.27499999999999997"/>
    <n v="0"/>
    <n v="0"/>
    <n v="22"/>
    <s v="ESTIMADO"/>
  </r>
  <r>
    <s v="19"/>
    <x v="9"/>
    <s v="BUENAV"/>
    <s v="31023393"/>
    <s v="31023393"/>
    <s v="HI"/>
    <m/>
    <m/>
    <n v="3.4609999999999999"/>
    <n v="3.3"/>
    <m/>
    <m/>
    <n v="2010.5300000000002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010.5300000000002"/>
    <n v="2.0105300000000002"/>
    <m/>
    <n v="0.28841666666666665"/>
    <n v="0.27499999999999997"/>
    <n v="0"/>
    <n v="0"/>
    <n v="22"/>
    <s v="ESTIMADO"/>
  </r>
  <r>
    <s v="19"/>
    <x v="10"/>
    <s v="BUENAV"/>
    <s v="31023393"/>
    <s v="31023393"/>
    <s v="HI"/>
    <m/>
    <m/>
    <n v="3.4609999999999999"/>
    <n v="3.3"/>
    <m/>
    <m/>
    <n v="2310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310"/>
    <n v="2.31"/>
    <m/>
    <n v="0.28841666666666665"/>
    <n v="0.27499999999999997"/>
    <n v="0"/>
    <n v="0"/>
    <n v="22"/>
    <s v="ESTIMADO"/>
  </r>
  <r>
    <s v="19"/>
    <x v="11"/>
    <s v="BUENAV"/>
    <s v="31023393"/>
    <s v="31023393"/>
    <s v="HI"/>
    <m/>
    <m/>
    <n v="3.4609999999999999"/>
    <n v="3.3"/>
    <m/>
    <m/>
    <n v="2350"/>
    <m/>
    <m/>
    <m/>
    <m/>
    <m/>
    <x v="1"/>
    <s v="BUENAV31023393HI"/>
    <s v="C¡a. de Minas Buenaventura"/>
    <s v="BUENAVENTURA"/>
    <x v="137"/>
    <s v="C. H. Patón"/>
    <x v="423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350"/>
    <n v="2.35"/>
    <m/>
    <n v="0.28841666666666665"/>
    <n v="0.27499999999999997"/>
    <n v="0"/>
    <n v="0"/>
    <n v="22"/>
    <s v="ESTIMADO"/>
  </r>
  <r>
    <s v="19"/>
    <x v="0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1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2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3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4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5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6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7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8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9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10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11"/>
    <s v="BUENAV"/>
    <s v="31023493"/>
    <s v="31023493"/>
    <s v="HI"/>
    <m/>
    <m/>
    <n v="1.3440000000000001"/>
    <n v="1.2"/>
    <m/>
    <m/>
    <n v="0"/>
    <m/>
    <m/>
    <m/>
    <m/>
    <m/>
    <x v="1"/>
    <s v="BUENAV31023493HI"/>
    <s v="C¡a. de Minas Buenaventura"/>
    <s v="BUENAVENTURA"/>
    <x v="137"/>
    <s v="C.H Tucsi"/>
    <x v="424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0"/>
    <n v="0"/>
    <m/>
    <n v="0.112"/>
    <n v="9.9999999999999992E-2"/>
    <n v="0"/>
    <n v="0"/>
    <n v="22"/>
    <s v="ESTIMADO"/>
  </r>
  <r>
    <s v="19"/>
    <x v="0"/>
    <s v="BUENAV"/>
    <s v="31023593"/>
    <s v="31023593"/>
    <s v="HI"/>
    <m/>
    <m/>
    <n v="0.88800000000000001"/>
    <n v="0.8"/>
    <m/>
    <m/>
    <n v="532.38473599999998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532.38473599999998"/>
    <n v="0.53238473600000003"/>
    <m/>
    <n v="7.3999999999999996E-2"/>
    <n v="6.6666666666666666E-2"/>
    <n v="0"/>
    <n v="0"/>
    <n v="22"/>
    <s v="ESTIMADO"/>
  </r>
  <r>
    <s v="19"/>
    <x v="1"/>
    <s v="BUENAV"/>
    <s v="31023593"/>
    <s v="31023593"/>
    <s v="HI"/>
    <m/>
    <m/>
    <n v="0.88800000000000001"/>
    <n v="0.8"/>
    <m/>
    <m/>
    <n v="505.76549919999997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505.76549919999997"/>
    <n v="0.50576549919999991"/>
    <m/>
    <n v="7.3999999999999996E-2"/>
    <n v="6.6666666666666666E-2"/>
    <n v="0"/>
    <n v="0"/>
    <n v="22"/>
    <s v="ESTIMADO"/>
  </r>
  <r>
    <s v="19"/>
    <x v="2"/>
    <s v="BUENAV"/>
    <s v="31023593"/>
    <s v="31023593"/>
    <s v="HI"/>
    <m/>
    <m/>
    <n v="0.88800000000000001"/>
    <n v="0.8"/>
    <m/>
    <m/>
    <n v="536.11142915200003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536.11142915200003"/>
    <n v="0.53611142915200005"/>
    <m/>
    <n v="7.3999999999999996E-2"/>
    <n v="6.6666666666666666E-2"/>
    <n v="0"/>
    <n v="0"/>
    <n v="22"/>
    <s v="ESTIMADO"/>
  </r>
  <r>
    <s v="19"/>
    <x v="3"/>
    <s v="BUENAV"/>
    <s v="31023593"/>
    <s v="31023593"/>
    <s v="HI"/>
    <m/>
    <m/>
    <n v="0.88800000000000001"/>
    <n v="0.8"/>
    <m/>
    <m/>
    <n v="562.91700060960011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562.91700060960011"/>
    <n v="0.56291700060960015"/>
    <m/>
    <n v="7.3999999999999996E-2"/>
    <n v="6.6666666666666666E-2"/>
    <n v="0"/>
    <n v="0"/>
    <n v="22"/>
    <s v="ESTIMADO"/>
  </r>
  <r>
    <s v="19"/>
    <x v="4"/>
    <s v="BUENAV"/>
    <s v="31023593"/>
    <s v="31023593"/>
    <s v="HI"/>
    <m/>
    <m/>
    <n v="0.88800000000000001"/>
    <n v="0.8"/>
    <m/>
    <m/>
    <n v="582.61909563093604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582.61909563093604"/>
    <n v="0.58261909563093606"/>
    <m/>
    <n v="7.3999999999999996E-2"/>
    <n v="6.6666666666666666E-2"/>
    <n v="0"/>
    <n v="0"/>
    <n v="22"/>
    <s v="ESTIMADO"/>
  </r>
  <r>
    <s v="19"/>
    <x v="5"/>
    <s v="BUENAV"/>
    <s v="31023593"/>
    <s v="31023593"/>
    <s v="HI"/>
    <m/>
    <m/>
    <n v="0.88800000000000001"/>
    <n v="0.8"/>
    <m/>
    <m/>
    <n v="495.22623128629562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495.22623128629562"/>
    <n v="0.49522623128629562"/>
    <m/>
    <n v="7.3999999999999996E-2"/>
    <n v="6.6666666666666666E-2"/>
    <n v="0"/>
    <n v="0"/>
    <n v="22"/>
    <s v="ESTIMADO"/>
  </r>
  <r>
    <s v="19"/>
    <x v="6"/>
    <s v="BUENAV"/>
    <s v="31023593"/>
    <s v="31023593"/>
    <s v="HI"/>
    <m/>
    <m/>
    <n v="0.88800000000000001"/>
    <n v="0.8"/>
    <m/>
    <m/>
    <n v="480.36944434770675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480.36944434770675"/>
    <n v="0.48036944434770673"/>
    <m/>
    <n v="7.3999999999999996E-2"/>
    <n v="6.6666666666666666E-2"/>
    <n v="0"/>
    <n v="0"/>
    <n v="22"/>
    <s v="ESTIMADO"/>
  </r>
  <r>
    <s v="19"/>
    <x v="7"/>
    <s v="BUENAV"/>
    <s v="31023593"/>
    <s v="31023593"/>
    <s v="HI"/>
    <m/>
    <m/>
    <n v="0.88800000000000001"/>
    <n v="0.8"/>
    <m/>
    <m/>
    <n v="446.74358324336731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446.74358324336731"/>
    <n v="0.44674358324336733"/>
    <m/>
    <n v="7.3999999999999996E-2"/>
    <n v="6.6666666666666666E-2"/>
    <n v="0"/>
    <n v="0"/>
    <n v="22"/>
    <s v="ESTIMADO"/>
  </r>
  <r>
    <s v="19"/>
    <x v="8"/>
    <s v="BUENAV"/>
    <s v="31023593"/>
    <s v="31023593"/>
    <s v="HI"/>
    <m/>
    <m/>
    <n v="0.88800000000000001"/>
    <n v="0.8"/>
    <m/>
    <m/>
    <n v="419.93896824876526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419.93896824876526"/>
    <n v="0.41993896824876525"/>
    <m/>
    <n v="7.3999999999999996E-2"/>
    <n v="6.6666666666666666E-2"/>
    <n v="0"/>
    <n v="0"/>
    <n v="22"/>
    <s v="ESTIMADO"/>
  </r>
  <r>
    <s v="19"/>
    <x v="9"/>
    <s v="BUENAV"/>
    <s v="31023593"/>
    <s v="31023593"/>
    <s v="HI"/>
    <m/>
    <m/>
    <n v="0.88800000000000001"/>
    <n v="0.8"/>
    <m/>
    <m/>
    <n v="449.33469602617885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449.33469602617885"/>
    <n v="0.44933469602617887"/>
    <m/>
    <n v="7.3999999999999996E-2"/>
    <n v="6.6666666666666666E-2"/>
    <n v="0"/>
    <n v="0"/>
    <n v="22"/>
    <s v="ESTIMADO"/>
  </r>
  <r>
    <s v="19"/>
    <x v="10"/>
    <s v="BUENAV"/>
    <s v="31023593"/>
    <s v="31023593"/>
    <s v="HI"/>
    <m/>
    <m/>
    <n v="0.88800000000000001"/>
    <n v="0.8"/>
    <m/>
    <m/>
    <n v="610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610"/>
    <n v="0.61"/>
    <m/>
    <n v="7.3999999999999996E-2"/>
    <n v="6.6666666666666666E-2"/>
    <n v="0"/>
    <n v="0"/>
    <n v="22"/>
    <s v="ESTIMADO"/>
  </r>
  <r>
    <s v="19"/>
    <x v="11"/>
    <s v="BUENAV"/>
    <s v="31023593"/>
    <s v="31023593"/>
    <s v="HI"/>
    <m/>
    <m/>
    <n v="0.88800000000000001"/>
    <n v="0.8"/>
    <m/>
    <m/>
    <n v="390"/>
    <m/>
    <m/>
    <m/>
    <m/>
    <m/>
    <x v="1"/>
    <s v="BUENAV31023593HI"/>
    <s v="C¡a. de Minas Buenaventura"/>
    <s v="BUENAVENTURA"/>
    <x v="137"/>
    <s v="C.H. Huapa"/>
    <x v="4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ANGARAES"/>
    <s v="LIRCAY"/>
    <n v="0"/>
    <s v="Agua"/>
    <n v="0"/>
    <n v="0"/>
    <n v="0"/>
    <x v="1"/>
    <m/>
    <n v="390"/>
    <n v="0.39"/>
    <m/>
    <n v="7.3999999999999996E-2"/>
    <n v="6.6666666666666666E-2"/>
    <n v="0"/>
    <n v="0"/>
    <n v="22"/>
    <s v="ESTIMADO"/>
  </r>
  <r>
    <s v="19"/>
    <x v="0"/>
    <s v="BUENAV"/>
    <s v="31023793"/>
    <s v="31023793"/>
    <s v="HI"/>
    <m/>
    <m/>
    <n v="3.9"/>
    <n v="3.9"/>
    <m/>
    <m/>
    <n v="1100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100"/>
    <n v="1.1000000000000001"/>
    <m/>
    <n v="0.32500000000000001"/>
    <n v="0.32500000000000001"/>
    <n v="0"/>
    <n v="0"/>
    <n v="22"/>
    <s v="ESTIMADO"/>
  </r>
  <r>
    <s v="19"/>
    <x v="1"/>
    <s v="BUENAV"/>
    <s v="31023793"/>
    <s v="31023793"/>
    <s v="HI"/>
    <m/>
    <m/>
    <n v="3.9"/>
    <n v="3.9"/>
    <m/>
    <m/>
    <n v="1045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045"/>
    <n v="1.0449999999999999"/>
    <m/>
    <n v="0.32500000000000001"/>
    <n v="0.32500000000000001"/>
    <n v="0"/>
    <n v="0"/>
    <n v="22"/>
    <s v="ESTIMADO"/>
  </r>
  <r>
    <s v="19"/>
    <x v="2"/>
    <s v="BUENAV"/>
    <s v="31023793"/>
    <s v="31023793"/>
    <s v="HI"/>
    <m/>
    <m/>
    <n v="3.9"/>
    <n v="3.9"/>
    <m/>
    <m/>
    <n v="1107.7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107.7"/>
    <n v="1.1077000000000001"/>
    <m/>
    <n v="0.32500000000000001"/>
    <n v="0.32500000000000001"/>
    <n v="0"/>
    <n v="0"/>
    <n v="22"/>
    <s v="ESTIMADO"/>
  </r>
  <r>
    <s v="19"/>
    <x v="3"/>
    <s v="BUENAV"/>
    <s v="31023793"/>
    <s v="31023793"/>
    <s v="HI"/>
    <m/>
    <m/>
    <n v="3.9"/>
    <n v="3.9"/>
    <m/>
    <m/>
    <n v="1163.085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163.085"/>
    <n v="1.1630850000000001"/>
    <m/>
    <n v="0.32500000000000001"/>
    <n v="0.32500000000000001"/>
    <n v="0"/>
    <n v="0"/>
    <n v="22"/>
    <s v="ESTIMADO"/>
  </r>
  <r>
    <s v="19"/>
    <x v="4"/>
    <s v="BUENAV"/>
    <s v="31023793"/>
    <s v="31023793"/>
    <s v="HI"/>
    <m/>
    <m/>
    <n v="3.9"/>
    <n v="3.9"/>
    <m/>
    <m/>
    <n v="1203.7929749999998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203.7929749999998"/>
    <n v="1.2037929749999998"/>
    <m/>
    <n v="0.32500000000000001"/>
    <n v="0.32500000000000001"/>
    <n v="0"/>
    <n v="0"/>
    <n v="22"/>
    <s v="ESTIMADO"/>
  </r>
  <r>
    <s v="19"/>
    <x v="5"/>
    <s v="BUENAV"/>
    <s v="31023793"/>
    <s v="31023793"/>
    <s v="HI"/>
    <m/>
    <m/>
    <n v="3.9"/>
    <n v="3.9"/>
    <m/>
    <m/>
    <n v="1023.2240287499999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023.2240287499999"/>
    <n v="1.0232240287499998"/>
    <m/>
    <n v="0.32500000000000001"/>
    <n v="0.32500000000000001"/>
    <n v="0"/>
    <n v="0"/>
    <n v="22"/>
    <s v="ESTIMADO"/>
  </r>
  <r>
    <s v="19"/>
    <x v="6"/>
    <s v="BUENAV"/>
    <s v="31023793"/>
    <s v="31023793"/>
    <s v="HI"/>
    <m/>
    <m/>
    <n v="3.9"/>
    <n v="3.9"/>
    <m/>
    <m/>
    <n v="992.52730788749989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992.52730788749989"/>
    <n v="0.99252730788749988"/>
    <m/>
    <n v="0.32500000000000001"/>
    <n v="0.32500000000000001"/>
    <n v="0"/>
    <n v="0"/>
    <n v="22"/>
    <s v="ESTIMADO"/>
  </r>
  <r>
    <s v="19"/>
    <x v="7"/>
    <s v="BUENAV"/>
    <s v="31023793"/>
    <s v="31023793"/>
    <s v="HI"/>
    <m/>
    <m/>
    <n v="3.9"/>
    <n v="3.9"/>
    <m/>
    <m/>
    <n v="923.0503963353749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923.0503963353749"/>
    <n v="0.92305039633537489"/>
    <m/>
    <n v="0.32500000000000001"/>
    <n v="0.32500000000000001"/>
    <n v="0"/>
    <n v="0"/>
    <n v="22"/>
    <s v="ESTIMADO"/>
  </r>
  <r>
    <s v="19"/>
    <x v="8"/>
    <s v="BUENAV"/>
    <s v="31023793"/>
    <s v="31023793"/>
    <s v="HI"/>
    <m/>
    <m/>
    <n v="3.9"/>
    <n v="3.9"/>
    <m/>
    <m/>
    <n v="960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960"/>
    <n v="0.96"/>
    <m/>
    <n v="0.32500000000000001"/>
    <n v="0.32500000000000001"/>
    <n v="0"/>
    <n v="0"/>
    <n v="22"/>
    <s v="ESTIMADO"/>
  </r>
  <r>
    <s v="19"/>
    <x v="9"/>
    <s v="BUENAV"/>
    <s v="31023793"/>
    <s v="31023793"/>
    <s v="HI"/>
    <m/>
    <m/>
    <n v="3.9"/>
    <n v="3.9"/>
    <m/>
    <m/>
    <n v="1027.2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027.2"/>
    <n v="1.0272000000000001"/>
    <m/>
    <n v="0.32500000000000001"/>
    <n v="0.32500000000000001"/>
    <n v="0"/>
    <n v="0"/>
    <n v="22"/>
    <s v="ESTIMADO"/>
  </r>
  <r>
    <s v="19"/>
    <x v="10"/>
    <s v="BUENAV"/>
    <s v="31023793"/>
    <s v="31023793"/>
    <s v="HI"/>
    <m/>
    <m/>
    <n v="3.9"/>
    <n v="3.9"/>
    <m/>
    <m/>
    <n v="1630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630"/>
    <n v="1.63"/>
    <m/>
    <n v="0.32500000000000001"/>
    <n v="0.32500000000000001"/>
    <n v="0"/>
    <n v="0"/>
    <n v="22"/>
    <s v="ESTIMADO"/>
  </r>
  <r>
    <s v="19"/>
    <x v="11"/>
    <s v="BUENAV"/>
    <s v="31023793"/>
    <s v="31023793"/>
    <s v="HI"/>
    <m/>
    <m/>
    <n v="3.9"/>
    <n v="3.9"/>
    <m/>
    <m/>
    <n v="1540"/>
    <m/>
    <m/>
    <m/>
    <m/>
    <m/>
    <x v="1"/>
    <s v="BUENAV31023793HI"/>
    <s v="C¡a. de Minas Buenaventura"/>
    <s v="BUENAVENTURA"/>
    <x v="137"/>
    <s v="C. H. Huancarama"/>
    <x v="426"/>
    <s v="HI"/>
    <x v="1"/>
    <n v="0"/>
    <x v="1"/>
    <s v="Instalado"/>
    <s v="Operativo"/>
    <s v="Autoproductor"/>
    <x v="2"/>
    <x v="1"/>
    <s v="NO COES"/>
    <x v="0"/>
    <s v="Privado"/>
    <s v="AREQUIPA"/>
    <s v="AREQUIPA"/>
    <s v="CASTILLA"/>
    <s v="ORCOPAMPA"/>
    <n v="0"/>
    <s v="Agua"/>
    <n v="0"/>
    <n v="0"/>
    <n v="0"/>
    <x v="1"/>
    <m/>
    <n v="1540"/>
    <n v="1.54"/>
    <m/>
    <n v="0.32500000000000001"/>
    <n v="0.32500000000000001"/>
    <n v="0"/>
    <n v="0"/>
    <n v="22"/>
    <s v="ESTIMADO"/>
  </r>
  <r>
    <s v="19"/>
    <x v="0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1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2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3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4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5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6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7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8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9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10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11"/>
    <s v="BUENAV"/>
    <s v="33023293"/>
    <s v="33023293"/>
    <s v="EL"/>
    <m/>
    <m/>
    <n v="3.5"/>
    <n v="3.5"/>
    <m/>
    <m/>
    <n v="0"/>
    <m/>
    <m/>
    <m/>
    <m/>
    <m/>
    <x v="1"/>
    <s v="BUENAV33023293EL"/>
    <s v="C¡a. de Minas Buenaventura"/>
    <s v="BUENAVENTURA"/>
    <x v="137"/>
    <s v="C. T. Uchucchacua"/>
    <x v="427"/>
    <s v="EL"/>
    <x v="0"/>
    <n v="0"/>
    <x v="0"/>
    <s v="Instalado"/>
    <s v="Operativo"/>
    <s v="Autoproductor"/>
    <x v="2"/>
    <x v="1"/>
    <s v="NO COES"/>
    <x v="0"/>
    <s v="Privado"/>
    <s v="LIMA"/>
    <s v="LIMA"/>
    <s v="OYON"/>
    <s v="OYON"/>
    <n v="0"/>
    <s v="Diésel"/>
    <n v="0"/>
    <n v="0"/>
    <n v="0"/>
    <x v="1"/>
    <m/>
    <n v="0"/>
    <n v="0"/>
    <m/>
    <n v="0.29166666666666669"/>
    <n v="0.29166666666666669"/>
    <n v="0"/>
    <n v="0"/>
    <n v="22"/>
    <s v="ESTIMADO"/>
  </r>
  <r>
    <s v="19"/>
    <x v="0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1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2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3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4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5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6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7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8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9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10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11"/>
    <s v="BUENAV"/>
    <s v="33023693"/>
    <s v="33023693"/>
    <s v="EL"/>
    <m/>
    <m/>
    <n v="6.11"/>
    <n v="4.16"/>
    <m/>
    <m/>
    <n v="0"/>
    <m/>
    <m/>
    <m/>
    <m/>
    <m/>
    <x v="1"/>
    <s v="BUENAV33023693EL"/>
    <s v="C¡a. de Minas Buenaventura"/>
    <s v="BUENAVENTURA"/>
    <x v="137"/>
    <s v="C. T. Orcopampa"/>
    <x v="118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50916666666666666"/>
    <n v="0.34666666666666668"/>
    <n v="0"/>
    <n v="0"/>
    <n v="22"/>
    <s v="ESTIMADO"/>
  </r>
  <r>
    <s v="19"/>
    <x v="0"/>
    <s v="BUENAV"/>
    <s v="51006195"/>
    <s v="51006195"/>
    <s v="HI"/>
    <m/>
    <m/>
    <n v="1.26"/>
    <n v="1.26"/>
    <m/>
    <m/>
    <n v="652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652"/>
    <n v="0.65200000000000002"/>
    <m/>
    <n v="0.105"/>
    <n v="0.105"/>
    <n v="0"/>
    <n v="0"/>
    <n v="22"/>
    <s v="ESTIMADO"/>
  </r>
  <r>
    <s v="19"/>
    <x v="1"/>
    <s v="BUENAV"/>
    <s v="51006195"/>
    <s v="51006195"/>
    <s v="HI"/>
    <m/>
    <m/>
    <n v="1.26"/>
    <n v="1.26"/>
    <m/>
    <m/>
    <n v="619.4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619.4"/>
    <n v="0.61939999999999995"/>
    <m/>
    <n v="0.105"/>
    <n v="0.105"/>
    <n v="0"/>
    <n v="0"/>
    <n v="22"/>
    <s v="ESTIMADO"/>
  </r>
  <r>
    <s v="19"/>
    <x v="2"/>
    <s v="BUENAV"/>
    <s v="51006195"/>
    <s v="51006195"/>
    <s v="HI"/>
    <m/>
    <m/>
    <n v="1.26"/>
    <n v="1.26"/>
    <m/>
    <m/>
    <n v="656.56399999999996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656.56399999999996"/>
    <n v="0.65656399999999993"/>
    <m/>
    <n v="0.105"/>
    <n v="0.105"/>
    <n v="0"/>
    <n v="0"/>
    <n v="22"/>
    <s v="ESTIMADO"/>
  </r>
  <r>
    <s v="19"/>
    <x v="3"/>
    <s v="BUENAV"/>
    <s v="51006195"/>
    <s v="51006195"/>
    <s v="HI"/>
    <m/>
    <m/>
    <n v="1.26"/>
    <n v="1.26"/>
    <m/>
    <m/>
    <n v="689.3922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689.3922"/>
    <n v="0.68939220000000001"/>
    <m/>
    <n v="0.105"/>
    <n v="0.105"/>
    <n v="0"/>
    <n v="0"/>
    <n v="22"/>
    <s v="ESTIMADO"/>
  </r>
  <r>
    <s v="19"/>
    <x v="4"/>
    <s v="BUENAV"/>
    <s v="51006195"/>
    <s v="51006195"/>
    <s v="HI"/>
    <m/>
    <m/>
    <n v="1.26"/>
    <n v="1.26"/>
    <m/>
    <m/>
    <n v="713.52092699999992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713.52092699999992"/>
    <n v="0.71352092699999992"/>
    <m/>
    <n v="0.105"/>
    <n v="0.105"/>
    <n v="0"/>
    <n v="0"/>
    <n v="22"/>
    <s v="ESTIMADO"/>
  </r>
  <r>
    <s v="19"/>
    <x v="5"/>
    <s v="BUENAV"/>
    <s v="51006195"/>
    <s v="51006195"/>
    <s v="HI"/>
    <m/>
    <m/>
    <n v="1.26"/>
    <n v="1.26"/>
    <m/>
    <m/>
    <n v="606.49278794999987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606.49278794999987"/>
    <n v="0.60649278794999983"/>
    <m/>
    <n v="0.105"/>
    <n v="0.105"/>
    <n v="0"/>
    <n v="0"/>
    <n v="22"/>
    <s v="ESTIMADO"/>
  </r>
  <r>
    <s v="19"/>
    <x v="6"/>
    <s v="BUENAV"/>
    <s v="51006195"/>
    <s v="51006195"/>
    <s v="HI"/>
    <m/>
    <m/>
    <n v="1.26"/>
    <n v="1.26"/>
    <m/>
    <m/>
    <n v="588.29800431149988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588.29800431149988"/>
    <n v="0.58829800431149992"/>
    <m/>
    <n v="0.105"/>
    <n v="0.105"/>
    <n v="0"/>
    <n v="0"/>
    <n v="22"/>
    <s v="ESTIMADO"/>
  </r>
  <r>
    <s v="19"/>
    <x v="7"/>
    <s v="BUENAV"/>
    <s v="51006195"/>
    <s v="51006195"/>
    <s v="HI"/>
    <m/>
    <m/>
    <n v="1.26"/>
    <n v="1.26"/>
    <m/>
    <m/>
    <n v="547.11714400969493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547.11714400969493"/>
    <n v="0.54711714400969491"/>
    <m/>
    <n v="0.105"/>
    <n v="0.105"/>
    <n v="0"/>
    <n v="0"/>
    <n v="22"/>
    <s v="ESTIMADO"/>
  </r>
  <r>
    <s v="19"/>
    <x v="8"/>
    <s v="BUENAV"/>
    <s v="51006195"/>
    <s v="51006195"/>
    <s v="HI"/>
    <m/>
    <m/>
    <n v="1.26"/>
    <n v="1.26"/>
    <m/>
    <m/>
    <n v="514.29011536911321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514.29011536911321"/>
    <n v="0.51429011536911318"/>
    <m/>
    <n v="0.105"/>
    <n v="0.105"/>
    <n v="0"/>
    <n v="0"/>
    <n v="22"/>
    <s v="ESTIMADO"/>
  </r>
  <r>
    <s v="19"/>
    <x v="9"/>
    <s v="BUENAV"/>
    <s v="51006195"/>
    <s v="51006195"/>
    <s v="HI"/>
    <m/>
    <m/>
    <n v="1.26"/>
    <n v="1.26"/>
    <m/>
    <m/>
    <n v="550.29042344495122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550.29042344495122"/>
    <n v="0.55029042344495127"/>
    <m/>
    <n v="0.105"/>
    <n v="0.105"/>
    <n v="0"/>
    <n v="0"/>
    <n v="22"/>
    <s v="ESTIMADO"/>
  </r>
  <r>
    <s v="19"/>
    <x v="10"/>
    <s v="BUENAV"/>
    <s v="51006195"/>
    <s v="51006195"/>
    <s v="HI"/>
    <m/>
    <m/>
    <n v="1.26"/>
    <n v="1.26"/>
    <m/>
    <m/>
    <n v="750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750"/>
    <n v="0.75"/>
    <m/>
    <n v="0.105"/>
    <n v="0.105"/>
    <n v="0"/>
    <n v="0"/>
    <n v="22"/>
    <s v="ESTIMADO"/>
  </r>
  <r>
    <s v="19"/>
    <x v="11"/>
    <s v="BUENAV"/>
    <s v="51006195"/>
    <s v="51006195"/>
    <s v="HI"/>
    <m/>
    <m/>
    <n v="1.26"/>
    <n v="1.26"/>
    <m/>
    <m/>
    <n v="510"/>
    <m/>
    <m/>
    <m/>
    <m/>
    <m/>
    <x v="1"/>
    <s v="BUENAV51006195HI"/>
    <s v="C¡a. de Minas Buenaventura"/>
    <s v="BUENAVENTURA"/>
    <x v="137"/>
    <s v="C. H. Ingenio"/>
    <x v="125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CHOCOLPA"/>
    <n v="0"/>
    <s v="Agua"/>
    <n v="0"/>
    <n v="0"/>
    <n v="0"/>
    <x v="1"/>
    <m/>
    <n v="510"/>
    <n v="0.51"/>
    <m/>
    <n v="0.105"/>
    <n v="0.105"/>
    <n v="0"/>
    <n v="0"/>
    <n v="22"/>
    <s v="ESTIMADO"/>
  </r>
  <r>
    <s v="19"/>
    <x v="0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1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2"/>
    <s v="BUENAV"/>
    <s v="53201307"/>
    <s v="53201307"/>
    <s v="EL"/>
    <m/>
    <m/>
    <n v="2.13"/>
    <n v="0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3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4"/>
    <s v="BUENAV"/>
    <s v="53201307"/>
    <s v="53201307"/>
    <s v="EL"/>
    <m/>
    <m/>
    <n v="2.13"/>
    <n v="0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5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6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7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8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9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10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11"/>
    <s v="BUENAV"/>
    <s v="53201307"/>
    <s v="53201307"/>
    <s v="EL"/>
    <m/>
    <m/>
    <n v="2.13"/>
    <n v="1.1499999999999999"/>
    <m/>
    <m/>
    <n v="0"/>
    <m/>
    <m/>
    <m/>
    <m/>
    <m/>
    <x v="1"/>
    <s v="BUENAV53201307EL"/>
    <s v="C¡a. de Minas Buenaventura"/>
    <s v="BUENAVENTURA"/>
    <x v="137"/>
    <s v="C. T. de Cordova"/>
    <x v="428"/>
    <s v="EL"/>
    <x v="0"/>
    <n v="0"/>
    <x v="0"/>
    <s v="Instalado"/>
    <s v="Operativo"/>
    <s v="Autoproductor"/>
    <x v="2"/>
    <x v="1"/>
    <s v="NO COES"/>
    <x v="0"/>
    <s v="Privado"/>
    <s v="HUANCAVELICA"/>
    <s v="HUANCAVELICA"/>
    <s v="HUAYTARA"/>
    <s v="LARAMARCA"/>
    <n v="0"/>
    <s v="Diésel"/>
    <n v="0"/>
    <n v="0"/>
    <n v="0"/>
    <x v="1"/>
    <m/>
    <n v="0"/>
    <n v="0"/>
    <m/>
    <n v="0.17749999999999999"/>
    <n v="9.5833333333333326E-2"/>
    <n v="0"/>
    <n v="0"/>
    <n v="22"/>
    <s v="ESTIMADO"/>
  </r>
  <r>
    <s v="19"/>
    <x v="0"/>
    <s v="BUENAV"/>
    <s v="53201407"/>
    <s v="53201407"/>
    <s v="EL"/>
    <m/>
    <m/>
    <n v="1.45"/>
    <n v="1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1"/>
    <s v="BUENAV"/>
    <s v="53201407"/>
    <s v="53201407"/>
    <s v="EL"/>
    <m/>
    <m/>
    <n v="1.45"/>
    <n v="1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2"/>
    <s v="BUENAV"/>
    <s v="53201407"/>
    <s v="53201407"/>
    <s v="EL"/>
    <m/>
    <m/>
    <n v="1.45"/>
    <n v="1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3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4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5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6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7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8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9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10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11"/>
    <s v="BUENAV"/>
    <s v="53201407"/>
    <s v="53201407"/>
    <s v="EL"/>
    <m/>
    <m/>
    <n v="1.45"/>
    <n v="0"/>
    <m/>
    <m/>
    <n v="0"/>
    <m/>
    <m/>
    <m/>
    <m/>
    <m/>
    <x v="1"/>
    <s v="BUENAV53201407EL"/>
    <s v="C¡a. de Minas Buenaventura"/>
    <s v="BUENAVENTURA"/>
    <x v="137"/>
    <s v="C. T. Ishihuinca"/>
    <x v="42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CARAVELI"/>
    <s v="CARAVELI"/>
    <n v="0"/>
    <s v="Diésel"/>
    <n v="0"/>
    <n v="0"/>
    <n v="0"/>
    <x v="1"/>
    <m/>
    <n v="0"/>
    <n v="0"/>
    <m/>
    <n v="0.12083333333333333"/>
    <n v="8.3333333333333329E-2"/>
    <n v="0"/>
    <n v="0"/>
    <n v="22"/>
    <s v="ESTIMADO"/>
  </r>
  <r>
    <s v="19"/>
    <x v="0"/>
    <s v="ARES2"/>
    <s v="33020293"/>
    <s v="33020293"/>
    <s v="EL"/>
    <m/>
    <m/>
    <n v="9.1999999999999993"/>
    <n v="5.0999999999999996"/>
    <m/>
    <m/>
    <n v="12.361621888395673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12.361621888395673"/>
    <n v="1.2361621888395673E-2"/>
    <m/>
    <n v="0.76666666666666661"/>
    <n v="0.42499999999999999"/>
    <n v="0"/>
    <n v="0"/>
    <n v="24"/>
    <s v="ESTIMADO"/>
  </r>
  <r>
    <s v="19"/>
    <x v="1"/>
    <s v="ARES2"/>
    <s v="33020293"/>
    <s v="33020293"/>
    <s v="EL"/>
    <m/>
    <m/>
    <n v="9.1999999999999993"/>
    <n v="5.0999999999999996"/>
    <m/>
    <m/>
    <n v="11.619924575091932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11.619924575091932"/>
    <n v="1.1619924575091933E-2"/>
    <m/>
    <n v="0.76666666666666661"/>
    <n v="0.42499999999999999"/>
    <n v="0"/>
    <n v="0"/>
    <n v="24"/>
    <s v="ESTIMADO"/>
  </r>
  <r>
    <s v="19"/>
    <x v="2"/>
    <s v="ARES2"/>
    <s v="33020293"/>
    <s v="33020293"/>
    <s v="EL"/>
    <m/>
    <m/>
    <n v="9.1999999999999993"/>
    <n v="5.0999999999999996"/>
    <m/>
    <m/>
    <n v="11.038928346337336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11.038928346337336"/>
    <n v="1.1038928346337335E-2"/>
    <m/>
    <n v="0.76666666666666661"/>
    <n v="0.42499999999999999"/>
    <n v="0"/>
    <n v="0"/>
    <n v="24"/>
    <s v="ESTIMADO"/>
  </r>
  <r>
    <s v="19"/>
    <x v="3"/>
    <s v="ARES2"/>
    <s v="33020293"/>
    <s v="33020293"/>
    <s v="EL"/>
    <m/>
    <m/>
    <n v="9.1999999999999993"/>
    <n v="5.0999999999999996"/>
    <m/>
    <m/>
    <n v="10.15581407863035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10.15581407863035"/>
    <n v="1.015581407863035E-2"/>
    <m/>
    <n v="0.76666666666666661"/>
    <n v="0.42499999999999999"/>
    <n v="0"/>
    <n v="0"/>
    <n v="24"/>
    <s v="ESTIMADO"/>
  </r>
  <r>
    <s v="19"/>
    <x v="4"/>
    <s v="ARES2"/>
    <s v="33020293"/>
    <s v="33020293"/>
    <s v="EL"/>
    <m/>
    <m/>
    <n v="9.1999999999999993"/>
    <n v="5.0999999999999996"/>
    <m/>
    <m/>
    <n v="10.511267571382412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10.511267571382412"/>
    <n v="1.0511267571382411E-2"/>
    <m/>
    <n v="0.76666666666666661"/>
    <n v="0.42499999999999999"/>
    <n v="0"/>
    <n v="0"/>
    <n v="24"/>
    <s v="ESTIMADO"/>
  </r>
  <r>
    <s v="19"/>
    <x v="5"/>
    <s v="ARES2"/>
    <s v="33020293"/>
    <s v="33020293"/>
    <s v="EL"/>
    <m/>
    <m/>
    <n v="9.1999999999999993"/>
    <n v="5.0999999999999996"/>
    <m/>
    <m/>
    <n v="8.4090140571059298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8.4090140571059298"/>
    <n v="8.4090140571059305E-3"/>
    <m/>
    <n v="0.76666666666666661"/>
    <n v="0.42499999999999999"/>
    <n v="0"/>
    <n v="0"/>
    <n v="24"/>
    <s v="ESTIMADO"/>
  </r>
  <r>
    <s v="19"/>
    <x v="6"/>
    <s v="ARES2"/>
    <s v="33020293"/>
    <s v="33020293"/>
    <s v="EL"/>
    <m/>
    <m/>
    <n v="9.1999999999999993"/>
    <n v="5.0999999999999996"/>
    <m/>
    <m/>
    <n v="7.9044732136795739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7.9044732136795739"/>
    <n v="7.9044732136795744E-3"/>
    <m/>
    <n v="0.76666666666666661"/>
    <n v="0.42499999999999999"/>
    <n v="0"/>
    <n v="0"/>
    <n v="24"/>
    <s v="ESTIMADO"/>
  </r>
  <r>
    <s v="19"/>
    <x v="7"/>
    <s v="ARES2"/>
    <s v="33020293"/>
    <s v="33020293"/>
    <s v="EL"/>
    <m/>
    <m/>
    <n v="9.1999999999999993"/>
    <n v="5.0999999999999996"/>
    <m/>
    <m/>
    <n v="6.7188022316276372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6.7188022316276372"/>
    <n v="6.7188022316276375E-3"/>
    <m/>
    <n v="0.76666666666666661"/>
    <n v="0.42499999999999999"/>
    <n v="0"/>
    <n v="0"/>
    <n v="24"/>
    <s v="ESTIMADO"/>
  </r>
  <r>
    <s v="19"/>
    <x v="8"/>
    <s v="ARES2"/>
    <s v="33020293"/>
    <s v="33020293"/>
    <s v="EL"/>
    <m/>
    <m/>
    <n v="9.1999999999999993"/>
    <n v="5.0999999999999996"/>
    <m/>
    <m/>
    <n v="6.3156740977299783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6.3156740977299783"/>
    <n v="6.315674097729978E-3"/>
    <m/>
    <n v="0.76666666666666661"/>
    <n v="0.42499999999999999"/>
    <n v="0"/>
    <n v="0"/>
    <n v="24"/>
    <s v="ESTIMADO"/>
  </r>
  <r>
    <s v="19"/>
    <x v="9"/>
    <s v="ARES2"/>
    <s v="33020293"/>
    <s v="33020293"/>
    <s v="EL"/>
    <m/>
    <m/>
    <n v="9.1999999999999993"/>
    <n v="5.0999999999999996"/>
    <m/>
    <m/>
    <n v="5.3683229830704811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5.3683229830704811"/>
    <n v="5.3683229830704809E-3"/>
    <m/>
    <n v="0.76666666666666661"/>
    <n v="0.42499999999999999"/>
    <n v="0"/>
    <n v="0"/>
    <n v="24"/>
    <s v="ESTIMADO"/>
  </r>
  <r>
    <s v="19"/>
    <x v="10"/>
    <s v="ARES2"/>
    <s v="33020293"/>
    <s v="33020293"/>
    <s v="EL"/>
    <m/>
    <m/>
    <n v="9.1999999999999993"/>
    <n v="5.0999999999999996"/>
    <m/>
    <m/>
    <n v="5.0462236040862516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5.0462236040862516"/>
    <n v="5.0462236040862514E-3"/>
    <m/>
    <n v="0.76666666666666661"/>
    <n v="0.42499999999999999"/>
    <n v="0"/>
    <n v="0"/>
    <n v="24"/>
    <s v="ESTIMADO"/>
  </r>
  <r>
    <s v="19"/>
    <x v="11"/>
    <s v="ARES2"/>
    <s v="33020293"/>
    <s v="33020293"/>
    <s v="EL"/>
    <m/>
    <m/>
    <n v="9.1999999999999993"/>
    <n v="5.0999999999999996"/>
    <m/>
    <m/>
    <n v="4.0369788832690015"/>
    <m/>
    <m/>
    <m/>
    <m/>
    <m/>
    <x v="1"/>
    <s v="ARES233020293EL"/>
    <s v="C¡a. Minera Ares S.A.C."/>
    <s v="ARES"/>
    <x v="138"/>
    <s v="C.T. Arcata"/>
    <x v="43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CAYARANI"/>
    <n v="0"/>
    <s v="Diésel"/>
    <n v="0"/>
    <n v="0"/>
    <n v="0"/>
    <x v="1"/>
    <m/>
    <n v="4.0369788832690015"/>
    <n v="4.0369788832690014E-3"/>
    <m/>
    <n v="0.76666666666666661"/>
    <n v="0.42499999999999999"/>
    <n v="0"/>
    <n v="0"/>
    <n v="24"/>
    <s v="ESTIMADO"/>
  </r>
  <r>
    <s v="19"/>
    <x v="0"/>
    <s v="ARES2"/>
    <s v="33079697"/>
    <s v="33079697"/>
    <s v="EL"/>
    <m/>
    <m/>
    <n v="0.6"/>
    <n v="0.33"/>
    <m/>
    <m/>
    <n v="9.0732688762538185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9.0732688762538185"/>
    <n v="9.0732688762538184E-3"/>
    <m/>
    <n v="4.9999999999999996E-2"/>
    <n v="2.75E-2"/>
    <n v="0"/>
    <n v="0"/>
    <n v="24"/>
    <s v="ESTIMADO"/>
  </r>
  <r>
    <s v="19"/>
    <x v="1"/>
    <s v="ARES2"/>
    <s v="33079697"/>
    <s v="33079697"/>
    <s v="EL"/>
    <m/>
    <m/>
    <n v="0.6"/>
    <n v="0.33"/>
    <m/>
    <m/>
    <n v="8.5288727436785887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8.5288727436785887"/>
    <n v="8.528872743678589E-3"/>
    <m/>
    <n v="4.9999999999999996E-2"/>
    <n v="2.75E-2"/>
    <n v="0"/>
    <n v="0"/>
    <n v="24"/>
    <s v="ESTIMADO"/>
  </r>
  <r>
    <s v="19"/>
    <x v="2"/>
    <s v="ARES2"/>
    <s v="33079697"/>
    <s v="33079697"/>
    <s v="EL"/>
    <m/>
    <m/>
    <n v="0.6"/>
    <n v="0.33"/>
    <m/>
    <m/>
    <n v="8.1024291064946592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8.1024291064946592"/>
    <n v="8.1024291064946598E-3"/>
    <m/>
    <n v="4.9999999999999996E-2"/>
    <n v="2.75E-2"/>
    <n v="0"/>
    <n v="0"/>
    <n v="24"/>
    <s v="ESTIMADO"/>
  </r>
  <r>
    <s v="19"/>
    <x v="3"/>
    <s v="ARES2"/>
    <s v="33079697"/>
    <s v="33079697"/>
    <s v="EL"/>
    <m/>
    <m/>
    <n v="0.6"/>
    <n v="0.33"/>
    <m/>
    <m/>
    <n v="7.4542347779750866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7.4542347779750866"/>
    <n v="7.4542347779750868E-3"/>
    <m/>
    <n v="4.9999999999999996E-2"/>
    <n v="2.75E-2"/>
    <n v="0"/>
    <n v="0"/>
    <n v="24"/>
    <s v="ESTIMADO"/>
  </r>
  <r>
    <s v="19"/>
    <x v="4"/>
    <s v="ARES2"/>
    <s v="33079697"/>
    <s v="33079697"/>
    <s v="EL"/>
    <m/>
    <m/>
    <n v="0.6"/>
    <n v="0.33"/>
    <m/>
    <m/>
    <n v="7.7151329952042138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7.7151329952042138"/>
    <n v="7.7151329952042137E-3"/>
    <m/>
    <n v="4.9999999999999996E-2"/>
    <n v="2.75E-2"/>
    <n v="0"/>
    <n v="0"/>
    <n v="24"/>
    <s v="ESTIMADO"/>
  </r>
  <r>
    <s v="19"/>
    <x v="5"/>
    <s v="ARES2"/>
    <s v="33079697"/>
    <s v="33079697"/>
    <s v="EL"/>
    <m/>
    <m/>
    <n v="0.6"/>
    <n v="0.33"/>
    <m/>
    <m/>
    <n v="6.1721063961633718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6.1721063961633718"/>
    <n v="6.1721063961633713E-3"/>
    <m/>
    <n v="4.9999999999999996E-2"/>
    <n v="2.75E-2"/>
    <n v="0"/>
    <n v="0"/>
    <n v="24"/>
    <s v="ESTIMADO"/>
  </r>
  <r>
    <s v="19"/>
    <x v="6"/>
    <s v="ARES2"/>
    <s v="33079697"/>
    <s v="33079697"/>
    <s v="EL"/>
    <m/>
    <m/>
    <n v="0.6"/>
    <n v="0.33"/>
    <m/>
    <m/>
    <n v="5.8017800123935688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5.8017800123935688"/>
    <n v="5.8017800123935691E-3"/>
    <m/>
    <n v="4.9999999999999996E-2"/>
    <n v="2.75E-2"/>
    <n v="0"/>
    <n v="0"/>
    <n v="24"/>
    <s v="ESTIMADO"/>
  </r>
  <r>
    <s v="19"/>
    <x v="7"/>
    <s v="ARES2"/>
    <s v="33079697"/>
    <s v="33079697"/>
    <s v="EL"/>
    <m/>
    <m/>
    <n v="0.6"/>
    <n v="0.33"/>
    <m/>
    <m/>
    <n v="4.9315130105345331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4.9315130105345331"/>
    <n v="4.9315130105345327E-3"/>
    <m/>
    <n v="4.9999999999999996E-2"/>
    <n v="2.75E-2"/>
    <n v="0"/>
    <n v="0"/>
    <n v="24"/>
    <s v="ESTIMADO"/>
  </r>
  <r>
    <s v="19"/>
    <x v="8"/>
    <s v="ARES2"/>
    <s v="33079697"/>
    <s v="33079697"/>
    <s v="EL"/>
    <m/>
    <m/>
    <n v="0.6"/>
    <n v="0.33"/>
    <m/>
    <m/>
    <n v="4.6356222299024612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4.6356222299024612"/>
    <n v="4.6356222299024615E-3"/>
    <m/>
    <n v="4.9999999999999996E-2"/>
    <n v="2.75E-2"/>
    <n v="0"/>
    <n v="0"/>
    <n v="24"/>
    <s v="ESTIMADO"/>
  </r>
  <r>
    <s v="19"/>
    <x v="9"/>
    <s v="ARES2"/>
    <s v="33079697"/>
    <s v="33079697"/>
    <s v="EL"/>
    <m/>
    <m/>
    <n v="0.6"/>
    <n v="0.33"/>
    <m/>
    <m/>
    <n v="3.9402788954170918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3.9402788954170918"/>
    <n v="3.9402788954170914E-3"/>
    <m/>
    <n v="4.9999999999999996E-2"/>
    <n v="2.75E-2"/>
    <n v="0"/>
    <n v="0"/>
    <n v="24"/>
    <s v="ESTIMADO"/>
  </r>
  <r>
    <s v="19"/>
    <x v="10"/>
    <s v="ARES2"/>
    <s v="33079697"/>
    <s v="33079697"/>
    <s v="EL"/>
    <m/>
    <m/>
    <n v="0.6"/>
    <n v="0.33"/>
    <m/>
    <m/>
    <n v="3.7038621616920659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3.7038621616920659"/>
    <n v="3.703862161692066E-3"/>
    <m/>
    <n v="4.9999999999999996E-2"/>
    <n v="2.75E-2"/>
    <n v="0"/>
    <n v="0"/>
    <n v="24"/>
    <s v="ESTIMADO"/>
  </r>
  <r>
    <s v="19"/>
    <x v="11"/>
    <s v="ARES2"/>
    <s v="33079697"/>
    <s v="33079697"/>
    <s v="EL"/>
    <m/>
    <m/>
    <n v="0.6"/>
    <n v="0.33"/>
    <m/>
    <m/>
    <n v="2.9630897293536531"/>
    <m/>
    <m/>
    <m/>
    <m/>
    <m/>
    <x v="1"/>
    <s v="ARES233079697EL"/>
    <s v="C¡a. Minera Ares S.A.C."/>
    <s v="ARES"/>
    <x v="138"/>
    <s v="C.T. Sipan"/>
    <x v="431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 MIGUEL"/>
    <s v="LLAPA (Pampa Cuyoc La Colpa)"/>
    <n v="0"/>
    <s v="Diésel"/>
    <n v="0"/>
    <n v="0"/>
    <n v="0"/>
    <x v="1"/>
    <m/>
    <n v="2.9630897293536531"/>
    <n v="2.9630897293536529E-3"/>
    <m/>
    <n v="4.9999999999999996E-2"/>
    <n v="2.75E-2"/>
    <n v="0"/>
    <n v="0"/>
    <n v="24"/>
    <s v="ESTIMADO"/>
  </r>
  <r>
    <s v="19"/>
    <x v="0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1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2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3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4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5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6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7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8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9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10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11"/>
    <s v="ARES2"/>
    <s v="33086798"/>
    <s v="33086798"/>
    <s v="EL"/>
    <m/>
    <m/>
    <n v="5.0999999999999996"/>
    <n v="4.5"/>
    <m/>
    <m/>
    <n v="0"/>
    <m/>
    <m/>
    <m/>
    <m/>
    <m/>
    <x v="1"/>
    <s v="ARES233086798EL"/>
    <s v="C¡a. Minera Ares S.A.C."/>
    <s v="ARES"/>
    <x v="138"/>
    <s v="C.T. Ares"/>
    <x v="432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ASTILLA"/>
    <s v="ORCOPAMPA"/>
    <n v="0"/>
    <s v="Diésel"/>
    <n v="0"/>
    <n v="0"/>
    <n v="0"/>
    <x v="1"/>
    <m/>
    <n v="0"/>
    <n v="0"/>
    <m/>
    <n v="0.42499999999999999"/>
    <n v="0.375"/>
    <n v="0"/>
    <n v="0"/>
    <n v="24"/>
    <s v="ESTIMADO"/>
  </r>
  <r>
    <s v="19"/>
    <x v="0"/>
    <s v="ARES2"/>
    <s v="33087198"/>
    <s v="33087198"/>
    <s v="EL"/>
    <m/>
    <m/>
    <n v="6"/>
    <n v="5"/>
    <m/>
    <m/>
    <n v="10.673008179457964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10.673008179457964"/>
    <n v="1.0673008179457964E-2"/>
    <m/>
    <n v="0.5"/>
    <n v="0.41666666666666669"/>
    <n v="0"/>
    <n v="0"/>
    <n v="24"/>
    <s v="ESTIMADO"/>
  </r>
  <r>
    <s v="19"/>
    <x v="1"/>
    <s v="ARES2"/>
    <s v="33087198"/>
    <s v="33087198"/>
    <s v="EL"/>
    <m/>
    <m/>
    <n v="6"/>
    <n v="5"/>
    <m/>
    <m/>
    <n v="10.032627688690486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10.032627688690486"/>
    <n v="1.0032627688690485E-2"/>
    <m/>
    <n v="0.5"/>
    <n v="0.41666666666666669"/>
    <n v="0"/>
    <n v="0"/>
    <n v="24"/>
    <s v="ESTIMADO"/>
  </r>
  <r>
    <s v="19"/>
    <x v="2"/>
    <s v="ARES2"/>
    <s v="33087198"/>
    <s v="33087198"/>
    <s v="EL"/>
    <m/>
    <m/>
    <n v="6"/>
    <n v="5"/>
    <m/>
    <m/>
    <n v="9.5309963042559609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9.5309963042559609"/>
    <n v="9.5309963042559606E-3"/>
    <m/>
    <n v="0.5"/>
    <n v="0.41666666666666669"/>
    <n v="0"/>
    <n v="0"/>
    <n v="24"/>
    <s v="ESTIMADO"/>
  </r>
  <r>
    <s v="19"/>
    <x v="3"/>
    <s v="ARES2"/>
    <s v="33087198"/>
    <s v="33087198"/>
    <s v="EL"/>
    <m/>
    <m/>
    <n v="6"/>
    <n v="5"/>
    <m/>
    <m/>
    <n v="8.7685165999154844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8.7685165999154844"/>
    <n v="8.7685165999154841E-3"/>
    <m/>
    <n v="0.5"/>
    <n v="0.41666666666666669"/>
    <n v="0"/>
    <n v="0"/>
    <n v="24"/>
    <s v="ESTIMADO"/>
  </r>
  <r>
    <s v="19"/>
    <x v="4"/>
    <s v="ARES2"/>
    <s v="33087198"/>
    <s v="33087198"/>
    <s v="EL"/>
    <m/>
    <m/>
    <n v="6"/>
    <n v="5"/>
    <m/>
    <m/>
    <n v="9.0754146809125249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9.0754146809125249"/>
    <n v="9.0754146809125247E-3"/>
    <m/>
    <n v="0.5"/>
    <n v="0.41666666666666669"/>
    <n v="0"/>
    <n v="0"/>
    <n v="24"/>
    <s v="ESTIMADO"/>
  </r>
  <r>
    <s v="19"/>
    <x v="5"/>
    <s v="ARES2"/>
    <s v="33087198"/>
    <s v="33087198"/>
    <s v="EL"/>
    <m/>
    <m/>
    <n v="6"/>
    <n v="5"/>
    <m/>
    <m/>
    <n v="7.2603317447300206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7.2603317447300206"/>
    <n v="7.2603317447300208E-3"/>
    <m/>
    <n v="0.5"/>
    <n v="0.41666666666666669"/>
    <n v="0"/>
    <n v="0"/>
    <n v="24"/>
    <s v="ESTIMADO"/>
  </r>
  <r>
    <s v="19"/>
    <x v="6"/>
    <s v="ARES2"/>
    <s v="33087198"/>
    <s v="33087198"/>
    <s v="EL"/>
    <m/>
    <m/>
    <n v="6"/>
    <n v="5"/>
    <m/>
    <m/>
    <n v="6.824711840046219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6.824711840046219"/>
    <n v="6.824711840046219E-3"/>
    <m/>
    <n v="0.5"/>
    <n v="0.41666666666666669"/>
    <n v="0"/>
    <n v="0"/>
    <n v="24"/>
    <s v="ESTIMADO"/>
  </r>
  <r>
    <s v="19"/>
    <x v="7"/>
    <s v="ARES2"/>
    <s v="33087198"/>
    <s v="33087198"/>
    <s v="EL"/>
    <m/>
    <m/>
    <n v="6"/>
    <n v="5"/>
    <m/>
    <m/>
    <n v="5.8010050640392858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5.8010050640392858"/>
    <n v="5.8010050640392857E-3"/>
    <m/>
    <n v="0.5"/>
    <n v="0.41666666666666669"/>
    <n v="0"/>
    <n v="0"/>
    <n v="24"/>
    <s v="ESTIMADO"/>
  </r>
  <r>
    <s v="19"/>
    <x v="8"/>
    <s v="ARES2"/>
    <s v="33087198"/>
    <s v="33087198"/>
    <s v="EL"/>
    <m/>
    <m/>
    <n v="6"/>
    <n v="5"/>
    <m/>
    <m/>
    <n v="5.4529447601969281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5.4529447601969281"/>
    <n v="5.4529447601969283E-3"/>
    <m/>
    <n v="0.5"/>
    <n v="0.41666666666666669"/>
    <n v="0"/>
    <n v="0"/>
    <n v="24"/>
    <s v="ESTIMADO"/>
  </r>
  <r>
    <s v="19"/>
    <x v="9"/>
    <s v="ARES2"/>
    <s v="33087198"/>
    <s v="33087198"/>
    <s v="EL"/>
    <m/>
    <m/>
    <n v="6"/>
    <n v="5"/>
    <m/>
    <m/>
    <n v="4.6350030461673883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4.6350030461673883"/>
    <n v="4.635003046167388E-3"/>
    <m/>
    <n v="0.5"/>
    <n v="0.41666666666666669"/>
    <n v="0"/>
    <n v="0"/>
    <n v="24"/>
    <s v="ESTIMADO"/>
  </r>
  <r>
    <s v="19"/>
    <x v="10"/>
    <s v="ARES2"/>
    <s v="33087198"/>
    <s v="33087198"/>
    <s v="EL"/>
    <m/>
    <m/>
    <n v="6"/>
    <n v="5"/>
    <m/>
    <m/>
    <n v="4.3569028633973446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4.3569028633973446"/>
    <n v="4.3569028633973442E-3"/>
    <m/>
    <n v="0.5"/>
    <n v="0.41666666666666669"/>
    <n v="0"/>
    <n v="0"/>
    <n v="24"/>
    <s v="ESTIMADO"/>
  </r>
  <r>
    <s v="19"/>
    <x v="11"/>
    <s v="ARES2"/>
    <s v="33087198"/>
    <s v="33087198"/>
    <s v="EL"/>
    <m/>
    <m/>
    <n v="6"/>
    <n v="5"/>
    <m/>
    <m/>
    <n v="3.485522290717876"/>
    <m/>
    <m/>
    <m/>
    <m/>
    <m/>
    <x v="1"/>
    <s v="ARES233087198EL"/>
    <s v="C¡a. Minera Ares S.A.C."/>
    <s v="ARES"/>
    <x v="138"/>
    <s v="C.T. Selene"/>
    <x v="433"/>
    <s v="EL"/>
    <x v="0"/>
    <n v="0"/>
    <x v="0"/>
    <s v="Instalado"/>
    <s v="Operativo"/>
    <s v="Autoproductor"/>
    <x v="2"/>
    <x v="1"/>
    <s v="NO COES"/>
    <x v="0"/>
    <s v="Privado"/>
    <s v="APURIMAC"/>
    <s v="APURIMAC"/>
    <s v="AYMARAES"/>
    <s v="COTARUSE (Pampamarca)"/>
    <n v="0"/>
    <s v="Diésel"/>
    <n v="0"/>
    <n v="0"/>
    <n v="0"/>
    <x v="1"/>
    <m/>
    <n v="3.485522290717876"/>
    <n v="3.485522290717876E-3"/>
    <m/>
    <n v="0.5"/>
    <n v="0.41666666666666669"/>
    <n v="0"/>
    <n v="0"/>
    <n v="24"/>
    <s v="ESTIMADO"/>
  </r>
  <r>
    <s v="19"/>
    <x v="0"/>
    <s v="ARES2"/>
    <s v="53023914"/>
    <s v="53023914"/>
    <s v="EL"/>
    <m/>
    <m/>
    <n v="1.2"/>
    <n v="1"/>
    <m/>
    <m/>
    <n v="5.4940541726203005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5.4940541726203005"/>
    <n v="5.4940541726203008E-3"/>
    <m/>
    <n v="9.9999999999999992E-2"/>
    <n v="8.3333333333333329E-2"/>
    <n v="0"/>
    <n v="0"/>
    <n v="24"/>
    <s v="ESTIMADO"/>
  </r>
  <r>
    <s v="19"/>
    <x v="1"/>
    <s v="ARES2"/>
    <s v="53023914"/>
    <s v="53023914"/>
    <s v="EL"/>
    <m/>
    <m/>
    <n v="1.2"/>
    <n v="1"/>
    <m/>
    <m/>
    <n v="5.1644109222630821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5.1644109222630821"/>
    <n v="5.1644109222630822E-3"/>
    <m/>
    <n v="9.9999999999999992E-2"/>
    <n v="8.3333333333333329E-2"/>
    <n v="0"/>
    <n v="0"/>
    <n v="24"/>
    <s v="ESTIMADO"/>
  </r>
  <r>
    <s v="19"/>
    <x v="2"/>
    <s v="ARES2"/>
    <s v="53023914"/>
    <s v="53023914"/>
    <s v="EL"/>
    <m/>
    <m/>
    <n v="1.2"/>
    <n v="1"/>
    <m/>
    <m/>
    <n v="4.9061903761499277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4.9061903761499277"/>
    <n v="4.9061903761499276E-3"/>
    <m/>
    <n v="9.9999999999999992E-2"/>
    <n v="8.3333333333333329E-2"/>
    <n v="0"/>
    <n v="0"/>
    <n v="24"/>
    <s v="ESTIMADO"/>
  </r>
  <r>
    <s v="19"/>
    <x v="3"/>
    <s v="ARES2"/>
    <s v="53023914"/>
    <s v="53023914"/>
    <s v="EL"/>
    <m/>
    <m/>
    <n v="1.2"/>
    <n v="1"/>
    <m/>
    <m/>
    <n v="4.513695146057934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4.513695146057934"/>
    <n v="4.5136951460579338E-3"/>
    <m/>
    <n v="9.9999999999999992E-2"/>
    <n v="8.3333333333333329E-2"/>
    <n v="0"/>
    <n v="0"/>
    <n v="24"/>
    <s v="ESTIMADO"/>
  </r>
  <r>
    <s v="19"/>
    <x v="4"/>
    <s v="ARES2"/>
    <s v="53023914"/>
    <s v="53023914"/>
    <s v="EL"/>
    <m/>
    <m/>
    <n v="1.2"/>
    <n v="1"/>
    <m/>
    <m/>
    <n v="4.6716744761699616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4.6716744761699616"/>
    <n v="4.6716744761699618E-3"/>
    <m/>
    <n v="9.9999999999999992E-2"/>
    <n v="8.3333333333333329E-2"/>
    <n v="0"/>
    <n v="0"/>
    <n v="24"/>
    <s v="ESTIMADO"/>
  </r>
  <r>
    <s v="19"/>
    <x v="5"/>
    <s v="ARES2"/>
    <s v="53023914"/>
    <s v="53023914"/>
    <s v="EL"/>
    <m/>
    <m/>
    <n v="1.2"/>
    <n v="1"/>
    <m/>
    <m/>
    <n v="3.7373395809359695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3.7373395809359695"/>
    <n v="3.7373395809359696E-3"/>
    <m/>
    <n v="9.9999999999999992E-2"/>
    <n v="8.3333333333333329E-2"/>
    <n v="0"/>
    <n v="0"/>
    <n v="24"/>
    <s v="ESTIMADO"/>
  </r>
  <r>
    <s v="19"/>
    <x v="6"/>
    <s v="ARES2"/>
    <s v="53023914"/>
    <s v="53023914"/>
    <s v="EL"/>
    <m/>
    <m/>
    <n v="1.2"/>
    <n v="1"/>
    <m/>
    <m/>
    <n v="3.513099206079811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3.513099206079811"/>
    <n v="3.5130992060798108E-3"/>
    <m/>
    <n v="9.9999999999999992E-2"/>
    <n v="8.3333333333333329E-2"/>
    <n v="0"/>
    <n v="0"/>
    <n v="24"/>
    <s v="ESTIMADO"/>
  </r>
  <r>
    <s v="19"/>
    <x v="7"/>
    <s v="ARES2"/>
    <s v="53023914"/>
    <s v="53023914"/>
    <s v="EL"/>
    <m/>
    <m/>
    <n v="1.2"/>
    <n v="1"/>
    <m/>
    <m/>
    <n v="2.9861343251678392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2.9861343251678392"/>
    <n v="2.9861343251678394E-3"/>
    <m/>
    <n v="9.9999999999999992E-2"/>
    <n v="8.3333333333333329E-2"/>
    <n v="0"/>
    <n v="0"/>
    <n v="24"/>
    <s v="ESTIMADO"/>
  </r>
  <r>
    <s v="19"/>
    <x v="8"/>
    <s v="ARES2"/>
    <s v="53023914"/>
    <s v="53023914"/>
    <s v="EL"/>
    <m/>
    <m/>
    <n v="1.2"/>
    <n v="1"/>
    <m/>
    <m/>
    <n v="2.8069662656577687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2.8069662656577687"/>
    <n v="2.8069662656577689E-3"/>
    <m/>
    <n v="9.9999999999999992E-2"/>
    <n v="8.3333333333333329E-2"/>
    <n v="0"/>
    <n v="0"/>
    <n v="24"/>
    <s v="ESTIMADO"/>
  </r>
  <r>
    <s v="19"/>
    <x v="9"/>
    <s v="ARES2"/>
    <s v="53023914"/>
    <s v="53023914"/>
    <s v="EL"/>
    <m/>
    <m/>
    <n v="1.2"/>
    <n v="1"/>
    <m/>
    <m/>
    <n v="2.3859213258091034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2.3859213258091034"/>
    <n v="2.3859213258091033E-3"/>
    <m/>
    <n v="9.9999999999999992E-2"/>
    <n v="8.3333333333333329E-2"/>
    <n v="0"/>
    <n v="0"/>
    <n v="24"/>
    <s v="ESTIMADO"/>
  </r>
  <r>
    <s v="19"/>
    <x v="10"/>
    <s v="ARES2"/>
    <s v="53023914"/>
    <s v="53023914"/>
    <s v="EL"/>
    <m/>
    <m/>
    <n v="1.2"/>
    <n v="1"/>
    <m/>
    <m/>
    <n v="2.2427660462605572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2.2427660462605572"/>
    <n v="2.2427660462605572E-3"/>
    <m/>
    <n v="9.9999999999999992E-2"/>
    <n v="8.3333333333333329E-2"/>
    <n v="0"/>
    <n v="0"/>
    <n v="24"/>
    <s v="ESTIMADO"/>
  </r>
  <r>
    <s v="19"/>
    <x v="11"/>
    <s v="ARES2"/>
    <s v="53023914"/>
    <s v="53023914"/>
    <s v="EL"/>
    <m/>
    <m/>
    <n v="1.2"/>
    <n v="1"/>
    <m/>
    <m/>
    <n v="1.7942128370084458"/>
    <m/>
    <m/>
    <m/>
    <m/>
    <m/>
    <x v="1"/>
    <s v="ARES253023914EL"/>
    <s v="C¡a. Minera Ares S.A.C."/>
    <s v="ARES"/>
    <x v="138"/>
    <s v="C.T. Pallancata"/>
    <x v="434"/>
    <s v="EL"/>
    <x v="0"/>
    <n v="0"/>
    <x v="0"/>
    <s v="Instalado"/>
    <s v="Operativo"/>
    <s v="Autoproductor"/>
    <x v="2"/>
    <x v="1"/>
    <s v="NO COES"/>
    <x v="0"/>
    <s v="Privado"/>
    <s v="AYACUCHO"/>
    <s v="AYACUCHO"/>
    <s v="PARINACOCHAS"/>
    <s v="CORONEL CASTAÑEDA"/>
    <s v="PALLANCATA"/>
    <s v="Diésel"/>
    <n v="0"/>
    <n v="0"/>
    <n v="0"/>
    <x v="1"/>
    <m/>
    <n v="1.7942128370084458"/>
    <n v="1.7942128370084457E-3"/>
    <m/>
    <n v="9.9999999999999992E-2"/>
    <n v="8.3333333333333329E-2"/>
    <n v="0"/>
    <n v="0"/>
    <n v="24"/>
    <s v="ESTIMADO"/>
  </r>
  <r>
    <s v="19"/>
    <x v="0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0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1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1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2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2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3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3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4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4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5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5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6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6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7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7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8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8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9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9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10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10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11"/>
    <s v="CORPCE"/>
    <s v="33109100"/>
    <s v="33109100"/>
    <s v="EL"/>
    <m/>
    <m/>
    <n v="1.47"/>
    <n v="1.2495000000000001"/>
    <m/>
    <m/>
    <n v="4.8701575022284791"/>
    <m/>
    <m/>
    <m/>
    <m/>
    <m/>
    <x v="1"/>
    <s v="CORPCE33109100EL"/>
    <s v="Corporaci¢n Ceramica S.A."/>
    <s v="CORP. CERÁMICA"/>
    <x v="139"/>
    <s v="Corporación 1"/>
    <x v="43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SAN MARTIN DE PORRES"/>
    <n v="0"/>
    <s v="Diésel"/>
    <n v="0"/>
    <n v="0"/>
    <n v="0"/>
    <x v="1"/>
    <m/>
    <n v="4.8701575022284791"/>
    <n v="4.8701575022284792E-3"/>
    <m/>
    <n v="0.1225"/>
    <n v="0.10412500000000001"/>
    <n v="0"/>
    <n v="0"/>
    <n v="34"/>
    <s v="ESTIMADO"/>
  </r>
  <r>
    <s v="19"/>
    <x v="11"/>
    <s v="CORPCE"/>
    <s v="33109200"/>
    <s v="33109200"/>
    <s v="EL"/>
    <m/>
    <m/>
    <n v="0.70399999999999996"/>
    <n v="0.66879999999999995"/>
    <m/>
    <m/>
    <n v="4.6017986441011205"/>
    <m/>
    <m/>
    <m/>
    <m/>
    <m/>
    <x v="1"/>
    <s v="CORPCE33109200EL"/>
    <s v="Corporaci¢n Ceramica S.A."/>
    <s v="CORP. CERÁMICA"/>
    <x v="139"/>
    <s v="Corporación 2"/>
    <x v="436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4.6017986441011205"/>
    <n v="4.6017986441011204E-3"/>
    <m/>
    <n v="5.8666666666666666E-2"/>
    <n v="5.5733333333333329E-2"/>
    <n v="0"/>
    <n v="0"/>
    <n v="34"/>
    <s v="ESTIMADO"/>
  </r>
  <r>
    <s v="19"/>
    <x v="0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1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2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3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4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5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6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7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8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9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10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11"/>
    <s v="TUMAN"/>
    <s v="10200713"/>
    <s v="10200713"/>
    <s v="TV"/>
    <m/>
    <m/>
    <n v="8.4"/>
    <n v="0"/>
    <m/>
    <m/>
    <n v="0"/>
    <m/>
    <m/>
    <m/>
    <m/>
    <m/>
    <x v="1"/>
    <s v="TUMAN10200713TV"/>
    <s v="Empresa Agroindustrial Tum n S.A.A."/>
    <s v="TUMÁN"/>
    <x v="140"/>
    <s v="C.T. Tumán"/>
    <x v="437"/>
    <s v="TV"/>
    <x v="2"/>
    <n v="0"/>
    <x v="0"/>
    <s v="Instalado"/>
    <s v="Operativo"/>
    <s v="Autoproductor"/>
    <x v="2"/>
    <x v="1"/>
    <s v="NO COES"/>
    <x v="0"/>
    <s v="Privado"/>
    <s v="LAMBAYEQUE"/>
    <s v="LAMBAYEQUE"/>
    <s v="LAMBAYEQUE"/>
    <s v="TUMÁN"/>
    <n v="0"/>
    <s v="Bagazo"/>
    <s v="COGENERADOR"/>
    <n v="0"/>
    <n v="0"/>
    <x v="1"/>
    <m/>
    <n v="0"/>
    <n v="0"/>
    <m/>
    <n v="0.70000000000000007"/>
    <n v="0"/>
    <n v="0"/>
    <n v="0"/>
    <n v="36"/>
    <s v="ESTIMADO"/>
  </r>
  <r>
    <s v="19"/>
    <x v="0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0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0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0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0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1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1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1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1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1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2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2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2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2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2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3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3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3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3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3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4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4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4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4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4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5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5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5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5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5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6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6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6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6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6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7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7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7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7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7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8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8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8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8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8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9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9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9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9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9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10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10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10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10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10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11"/>
    <s v="MAPGAC"/>
    <s v="43110100"/>
    <s v="43110100"/>
    <s v="EL"/>
    <m/>
    <m/>
    <n v="0.89500000000000002"/>
    <n v="0.80600000000000005"/>
    <m/>
    <m/>
    <n v="0"/>
    <m/>
    <m/>
    <m/>
    <m/>
    <m/>
    <x v="1"/>
    <s v="MAPGAC43110100EL"/>
    <s v="Maple Gas Corpporation del Per£"/>
    <s v="MAPLE GAS"/>
    <x v="141"/>
    <s v="C.T. Maquia"/>
    <x v="439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n v="0"/>
    <s v="Diésel"/>
    <n v="0"/>
    <n v="0"/>
    <n v="0"/>
    <x v="1"/>
    <m/>
    <n v="0"/>
    <n v="0"/>
    <m/>
    <n v="7.4583333333333335E-2"/>
    <n v="6.7166666666666666E-2"/>
    <n v="0"/>
    <n v="0"/>
    <n v="43"/>
    <s v="ESTIMADO"/>
  </r>
  <r>
    <s v="19"/>
    <x v="11"/>
    <s v="MAPGAC"/>
    <s v="43110300"/>
    <s v="43110300"/>
    <s v="EL"/>
    <m/>
    <m/>
    <n v="0.68300000000000005"/>
    <n v="0.61499999999999999"/>
    <m/>
    <m/>
    <n v="0"/>
    <m/>
    <m/>
    <m/>
    <m/>
    <m/>
    <x v="1"/>
    <s v="MAPGAC43110300EL"/>
    <s v="Maple Gas Corpporation del Per£"/>
    <s v="MAPLE GAS"/>
    <x v="141"/>
    <s v="C.T. Agua Caliente"/>
    <x v="440"/>
    <s v="EL"/>
    <x v="0"/>
    <n v="0"/>
    <x v="0"/>
    <s v="Instalado"/>
    <s v="Operativo"/>
    <s v="Autoproductor"/>
    <x v="2"/>
    <x v="1"/>
    <s v="NO COES"/>
    <x v="0"/>
    <s v="Privado"/>
    <s v="HUANUCO"/>
    <s v="HUANUCO"/>
    <s v="PUERTO INCA"/>
    <s v="ONORIA"/>
    <n v="0"/>
    <s v="Diésel"/>
    <n v="0"/>
    <n v="0"/>
    <n v="0"/>
    <x v="1"/>
    <m/>
    <n v="0"/>
    <n v="0"/>
    <m/>
    <n v="5.6916666666666671E-2"/>
    <n v="5.1249999999999997E-2"/>
    <n v="0"/>
    <n v="0"/>
    <n v="43"/>
    <s v="ESTIMADO"/>
  </r>
  <r>
    <s v="19"/>
    <x v="11"/>
    <s v="MAPGAC"/>
    <s v="53023014"/>
    <s v="53023014"/>
    <s v="EL"/>
    <m/>
    <m/>
    <n v="0.13"/>
    <n v="0.11700000000000001"/>
    <m/>
    <m/>
    <n v="0"/>
    <m/>
    <m/>
    <m/>
    <m/>
    <m/>
    <x v="1"/>
    <s v="MAPGAC53023014EL"/>
    <s v="Maple Gas Corpporation del Per£"/>
    <s v="MAPLE GAS"/>
    <x v="141"/>
    <s v="C.T. Puerto Oriente"/>
    <x v="441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1.0833333333333334E-2"/>
    <n v="9.75E-3"/>
    <n v="0"/>
    <n v="0"/>
    <n v="43"/>
    <s v="ESTIMADO"/>
  </r>
  <r>
    <s v="19"/>
    <x v="11"/>
    <s v="MAPGAC"/>
    <s v="53023114"/>
    <s v="53023114"/>
    <s v="EL"/>
    <m/>
    <m/>
    <n v="0.34"/>
    <n v="0.30599999999999999"/>
    <m/>
    <m/>
    <n v="0"/>
    <m/>
    <m/>
    <m/>
    <m/>
    <m/>
    <x v="1"/>
    <s v="MAPGAC53023114EL"/>
    <s v="Maple Gas Corpporation del Per£"/>
    <s v="MAPLE GAS"/>
    <x v="141"/>
    <s v="C.T. Pacaya"/>
    <x v="442"/>
    <s v="EL"/>
    <x v="0"/>
    <n v="0"/>
    <x v="0"/>
    <s v="Instalado"/>
    <s v="Operativo"/>
    <s v="Autoproductor"/>
    <x v="2"/>
    <x v="1"/>
    <s v="NO COES"/>
    <x v="0"/>
    <s v="Privado"/>
    <s v="LORETO"/>
    <s v="LORETO"/>
    <s v="UCAYALI"/>
    <s v="CONTAMANA"/>
    <s v="PUERTO ORIENTE"/>
    <s v="Diésel"/>
    <n v="0"/>
    <n v="0"/>
    <n v="0"/>
    <x v="1"/>
    <m/>
    <n v="0"/>
    <n v="0"/>
    <m/>
    <n v="2.8333333333333335E-2"/>
    <n v="2.5499999999999998E-2"/>
    <n v="0"/>
    <n v="0"/>
    <n v="43"/>
    <s v="ESTIMADO"/>
  </r>
  <r>
    <s v="19"/>
    <x v="11"/>
    <s v="MAPGAC"/>
    <s v="33125702"/>
    <s v="33125702"/>
    <s v="EL"/>
    <m/>
    <m/>
    <n v="0.625"/>
    <n v="0.56200000000000006"/>
    <m/>
    <m/>
    <n v="0"/>
    <m/>
    <m/>
    <m/>
    <m/>
    <m/>
    <x v="1"/>
    <s v="MAPGAC33125702EL"/>
    <s v="Maple Gas Corpporation del Per£"/>
    <s v="MAPLE GAS"/>
    <x v="141"/>
    <s v="C.T. Refineria"/>
    <x v="438"/>
    <s v="EL"/>
    <x v="0"/>
    <n v="0"/>
    <x v="0"/>
    <s v="Instalado"/>
    <s v="Operativo"/>
    <s v="Autoproductor"/>
    <x v="2"/>
    <x v="1"/>
    <s v="NO COES"/>
    <x v="0"/>
    <s v="Privado"/>
    <s v="UCAYALI"/>
    <s v="UCAYALI"/>
    <s v="CRNL. PORTILLO"/>
    <s v="CALLARIA"/>
    <n v="0"/>
    <s v="Diésel"/>
    <n v="0"/>
    <n v="0"/>
    <n v="0"/>
    <x v="1"/>
    <m/>
    <n v="0"/>
    <n v="0"/>
    <m/>
    <n v="5.2083333333333336E-2"/>
    <n v="4.6833333333333338E-2"/>
    <n v="0"/>
    <n v="0"/>
    <n v="43"/>
    <s v="ESTIMADO"/>
  </r>
  <r>
    <s v="19"/>
    <x v="0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1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2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3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4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5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6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7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8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9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10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11"/>
    <s v="ITEXPI"/>
    <s v="33127602"/>
    <s v="33127602"/>
    <s v="EL"/>
    <m/>
    <m/>
    <n v="9.09"/>
    <n v="7.1"/>
    <m/>
    <m/>
    <n v="0"/>
    <m/>
    <m/>
    <m/>
    <m/>
    <m/>
    <x v="1"/>
    <s v="ITEXPI33127602EL"/>
    <s v="Industria Textil Piura S.A."/>
    <s v="TEXTIL PIURA"/>
    <x v="142"/>
    <s v="C.T. Textil Piura S.A."/>
    <x v="443"/>
    <s v="EL"/>
    <x v="0"/>
    <n v="0"/>
    <x v="0"/>
    <s v="Instalado"/>
    <s v="Operativo"/>
    <s v="Autoproductor"/>
    <x v="2"/>
    <x v="1"/>
    <s v="NO COES"/>
    <x v="0"/>
    <s v="Privado"/>
    <s v="PIURA"/>
    <s v="PIURA"/>
    <s v="PIURA"/>
    <s v="PIURA"/>
    <n v="0"/>
    <s v="Diésel"/>
    <n v="0"/>
    <n v="0"/>
    <n v="0"/>
    <x v="1"/>
    <m/>
    <n v="0"/>
    <n v="0"/>
    <m/>
    <n v="0.75749999999999995"/>
    <n v="0.59166666666666667"/>
    <n v="0"/>
    <n v="0"/>
    <n v="40"/>
    <s v="ESTIMADO"/>
  </r>
  <r>
    <s v="19"/>
    <x v="0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1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2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3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4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5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6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7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8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9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10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11"/>
    <s v="MZANJA"/>
    <s v="53203311"/>
    <s v="53203311"/>
    <s v="EL"/>
    <m/>
    <m/>
    <n v="3.67"/>
    <n v="2.4"/>
    <m/>
    <m/>
    <n v="0"/>
    <m/>
    <m/>
    <m/>
    <m/>
    <m/>
    <x v="1"/>
    <s v="MZANJA53203311EL"/>
    <s v="Minera La Zanja S.R.L."/>
    <s v="LA ZANJA"/>
    <x v="143"/>
    <s v="C.T. La Zanja"/>
    <x v="444"/>
    <s v="EL"/>
    <x v="0"/>
    <n v="0"/>
    <x v="0"/>
    <s v="Instalado"/>
    <s v="Operativo"/>
    <s v="Autoproductor"/>
    <x v="2"/>
    <x v="1"/>
    <s v="NO COES"/>
    <x v="0"/>
    <s v="Privado"/>
    <s v="CAJAMARCA"/>
    <s v="CAJAMARCA"/>
    <s v="SANTA CRUZ"/>
    <s v="PULAN"/>
    <n v="0"/>
    <s v="Diésel"/>
    <n v="0"/>
    <n v="0"/>
    <n v="0"/>
    <x v="1"/>
    <m/>
    <n v="0"/>
    <n v="0"/>
    <m/>
    <n v="0.30583333333333335"/>
    <n v="0.19999999999999998"/>
    <n v="0"/>
    <n v="0"/>
    <n v="47"/>
    <s v="ESTIMADO"/>
  </r>
  <r>
    <s v="19"/>
    <x v="0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1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2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3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4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5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6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7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8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9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10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11"/>
    <s v="MEPSA"/>
    <s v="33081797"/>
    <s v="33081797"/>
    <s v="EL"/>
    <m/>
    <m/>
    <n v="0.75"/>
    <n v="0.6"/>
    <m/>
    <m/>
    <n v="0"/>
    <m/>
    <m/>
    <m/>
    <m/>
    <m/>
    <x v="1"/>
    <s v="MEPSA33081797EL"/>
    <s v="Metal£rgica Peruana S.A."/>
    <s v="MEPSA"/>
    <x v="144"/>
    <s v="C.T. MEPSA"/>
    <x v="445"/>
    <s v="EL"/>
    <x v="0"/>
    <n v="0"/>
    <x v="0"/>
    <s v="Instalado"/>
    <s v="Operativo"/>
    <s v="Autoproductor"/>
    <x v="2"/>
    <x v="1"/>
    <s v="NO COES"/>
    <x v="0"/>
    <s v="Privado"/>
    <s v="LIMA"/>
    <s v="LIMA"/>
    <s v="LIMA"/>
    <s v="LIMA"/>
    <n v="0"/>
    <s v="Diésel"/>
    <n v="0"/>
    <n v="0"/>
    <n v="0"/>
    <x v="1"/>
    <m/>
    <n v="0"/>
    <n v="0"/>
    <m/>
    <n v="6.25E-2"/>
    <n v="4.9999999999999996E-2"/>
    <n v="0"/>
    <n v="0"/>
    <n v="44"/>
    <s v="ESTIMADO"/>
  </r>
  <r>
    <s v="19"/>
    <x v="0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1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2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3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4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5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6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7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8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9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10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11"/>
    <s v="YANAQU"/>
    <s v="53018803"/>
    <s v="53018803"/>
    <s v="EL"/>
    <m/>
    <m/>
    <n v="0.9"/>
    <n v="0"/>
    <m/>
    <m/>
    <n v="0"/>
    <m/>
    <m/>
    <m/>
    <m/>
    <m/>
    <x v="1"/>
    <s v="YANAQU53018803EL"/>
    <s v="Minera Yanaquihua S.A.C."/>
    <s v="YANAQUIHUA"/>
    <x v="145"/>
    <s v="C.T. Yanaquihua"/>
    <x v="446"/>
    <s v="EL"/>
    <x v="0"/>
    <n v="0"/>
    <x v="0"/>
    <s v="Instalado"/>
    <s v="Operativo"/>
    <s v="Autoproductor"/>
    <x v="2"/>
    <x v="1"/>
    <s v="NO COES"/>
    <x v="0"/>
    <s v="Privado"/>
    <s v="AREQUIPA"/>
    <s v="AREQUIPA"/>
    <s v="CONDESUYOS"/>
    <s v="YANAQUIHUA"/>
    <n v="0"/>
    <s v="Diésel"/>
    <n v="0"/>
    <n v="0"/>
    <n v="0"/>
    <x v="1"/>
    <m/>
    <n v="0"/>
    <n v="0"/>
    <m/>
    <n v="7.4999999999999997E-2"/>
    <n v="0"/>
    <n v="0"/>
    <n v="0"/>
    <n v="49"/>
    <s v="ESTIMADO"/>
  </r>
  <r>
    <s v="19"/>
    <x v="0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1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2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3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4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5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6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7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8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9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10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11"/>
    <s v="PEDIAM"/>
    <s v="00000896"/>
    <s v="00000896"/>
    <s v="EL"/>
    <m/>
    <m/>
    <n v="4.9340000000000002"/>
    <n v="4.085"/>
    <m/>
    <m/>
    <n v="0"/>
    <m/>
    <m/>
    <m/>
    <m/>
    <m/>
    <x v="1"/>
    <s v="PEDIAM00000896EL"/>
    <s v="Pesquera Diamante S.A."/>
    <s v="DIAMANTE"/>
    <x v="146"/>
    <s v="C.T. Bayovar"/>
    <x v="368"/>
    <s v="EL"/>
    <x v="0"/>
    <n v="0"/>
    <x v="0"/>
    <s v="Instalado"/>
    <s v="Operativo"/>
    <s v="Autoproductor"/>
    <x v="2"/>
    <x v="1"/>
    <s v="NO COES"/>
    <x v="0"/>
    <s v="Privado"/>
    <s v="PIURA"/>
    <s v="PIURA"/>
    <s v="SECHURA"/>
    <s v="SECHURA"/>
    <n v="0"/>
    <s v="Diésel"/>
    <n v="0"/>
    <n v="0"/>
    <n v="0"/>
    <x v="1"/>
    <m/>
    <n v="0"/>
    <n v="0"/>
    <m/>
    <n v="0.41116666666666668"/>
    <n v="0.34041666666666665"/>
    <n v="0"/>
    <n v="0"/>
    <n v="57"/>
    <s v="ESTIMADO"/>
  </r>
  <r>
    <s v="19"/>
    <x v="0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1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2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3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4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5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6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7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8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9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10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11"/>
    <s v="PEDIAM"/>
    <s v="33099700"/>
    <s v="33099700"/>
    <s v="EL"/>
    <m/>
    <m/>
    <n v="2.94"/>
    <n v="2.4"/>
    <m/>
    <m/>
    <n v="0"/>
    <m/>
    <m/>
    <m/>
    <m/>
    <m/>
    <x v="1"/>
    <s v="PEDIAM33099700EL"/>
    <s v="Pesquera Diamante S.A."/>
    <s v="DIAMANTE"/>
    <x v="146"/>
    <s v="C.T. Samanco"/>
    <x v="447"/>
    <s v="EL"/>
    <x v="0"/>
    <n v="0"/>
    <x v="0"/>
    <s v="Instalado"/>
    <s v="In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245"/>
    <n v="0.19999999999999998"/>
    <n v="0"/>
    <n v="0"/>
    <n v="57"/>
    <s v="ESTIMADO"/>
  </r>
  <r>
    <s v="19"/>
    <x v="0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1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2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3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4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5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6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7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8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9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10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11"/>
    <s v="PEDIAM"/>
    <s v="53021412"/>
    <s v="53021412"/>
    <s v="EL"/>
    <m/>
    <m/>
    <n v="2.54"/>
    <n v="1.72"/>
    <m/>
    <m/>
    <n v="0"/>
    <m/>
    <m/>
    <m/>
    <m/>
    <m/>
    <x v="1"/>
    <s v="PEDIAM53021412EL"/>
    <s v="Pesquera Diamante S.A."/>
    <s v="DIAMANTE"/>
    <x v="146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1166666666666667"/>
    <n v="0.14333333333333334"/>
    <n v="0"/>
    <n v="0"/>
    <n v="57"/>
    <s v="ESTIMADO"/>
  </r>
  <r>
    <s v="19"/>
    <x v="0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1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2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3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4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5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6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7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8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9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10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11"/>
    <s v="PEDIAM"/>
    <s v="53021512"/>
    <s v="53021512"/>
    <s v="EL"/>
    <m/>
    <m/>
    <n v="3.45"/>
    <n v="3.3"/>
    <m/>
    <m/>
    <n v="0"/>
    <m/>
    <m/>
    <m/>
    <m/>
    <m/>
    <x v="1"/>
    <s v="PEDIAM53021512EL"/>
    <s v="Pesquera Diamante S.A."/>
    <s v="DIAMANTE"/>
    <x v="146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8750000000000003"/>
    <n v="0.27499999999999997"/>
    <n v="0"/>
    <n v="0"/>
    <n v="57"/>
    <s v="ESTIMADO"/>
  </r>
  <r>
    <s v="19"/>
    <x v="0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1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2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3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4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5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6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7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8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9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10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11"/>
    <s v="PEDIAM"/>
    <s v="53021612"/>
    <s v="53021612"/>
    <s v="EL"/>
    <m/>
    <m/>
    <n v="2.5"/>
    <n v="2.0499999999999998"/>
    <m/>
    <m/>
    <n v="0"/>
    <m/>
    <m/>
    <m/>
    <m/>
    <m/>
    <x v="1"/>
    <s v="PEDIAM53021612EL"/>
    <s v="Pesquera Diamante S.A."/>
    <s v="DIAMANTE"/>
    <x v="146"/>
    <s v="C.T. Callao"/>
    <x v="449"/>
    <s v="EL"/>
    <x v="0"/>
    <n v="0"/>
    <x v="0"/>
    <s v="Instalado"/>
    <s v="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20833333333333334"/>
    <n v="0.17083333333333331"/>
    <n v="0"/>
    <n v="0"/>
    <n v="57"/>
    <s v="ESTIMADO"/>
  </r>
  <r>
    <s v="19"/>
    <x v="0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1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2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3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4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5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6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7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8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9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10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11"/>
    <s v="PEDIAM"/>
    <s v="53021712"/>
    <s v="53021712"/>
    <s v="EL"/>
    <m/>
    <m/>
    <n v="4.93"/>
    <n v="4.2"/>
    <m/>
    <m/>
    <n v="0"/>
    <m/>
    <m/>
    <m/>
    <m/>
    <m/>
    <x v="1"/>
    <s v="PEDIAM53021712EL"/>
    <s v="Pesquera Diamante S.A."/>
    <s v="DIAMANTE"/>
    <x v="146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41083333333333333"/>
    <n v="0.35000000000000003"/>
    <n v="0"/>
    <n v="0"/>
    <n v="57"/>
    <s v="ESTIMADO"/>
  </r>
  <r>
    <s v="19"/>
    <x v="0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1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2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3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4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5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6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7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8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9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10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11"/>
    <s v="PEDIAM"/>
    <s v="53021812"/>
    <s v="53021812"/>
    <s v="EL"/>
    <m/>
    <m/>
    <n v="0.113"/>
    <n v="0.1"/>
    <m/>
    <m/>
    <n v="0"/>
    <m/>
    <m/>
    <m/>
    <m/>
    <m/>
    <x v="1"/>
    <s v="PEDIAM53021812EL"/>
    <s v="Pesquera Diamante S.A."/>
    <s v="DIAMANTE"/>
    <x v="146"/>
    <s v="C.T. Pisco Sur"/>
    <x v="451"/>
    <s v="EL"/>
    <x v="0"/>
    <n v="0"/>
    <x v="0"/>
    <s v="Instalado"/>
    <s v="In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9.4166666666666669E-3"/>
    <n v="8.3333333333333332E-3"/>
    <n v="0"/>
    <n v="0"/>
    <n v="57"/>
    <s v="ESTIMADO"/>
  </r>
  <r>
    <s v="19"/>
    <x v="0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1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2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3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4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5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6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7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8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9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10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11"/>
    <s v="PEDIAM"/>
    <s v="53200805"/>
    <s v="53200805"/>
    <s v="EL"/>
    <m/>
    <m/>
    <n v="1.22"/>
    <n v="0.96"/>
    <m/>
    <m/>
    <n v="0"/>
    <m/>
    <m/>
    <m/>
    <m/>
    <m/>
    <x v="1"/>
    <s v="PEDIAM53200805EL"/>
    <s v="Pesquera Diamante S.A."/>
    <s v="DIAMANTE"/>
    <x v="146"/>
    <s v="C.T. Mollendo"/>
    <x v="60"/>
    <s v="EL"/>
    <x v="0"/>
    <n v="0"/>
    <x v="0"/>
    <s v="Instalado"/>
    <s v="Operativo"/>
    <s v="Autoproductor"/>
    <x v="2"/>
    <x v="1"/>
    <s v="NO COES"/>
    <x v="0"/>
    <s v="Privado"/>
    <s v="AREQUIPA"/>
    <s v="AREQUIPA"/>
    <s v="ISLAY"/>
    <s v="MOLLENDO"/>
    <n v="0"/>
    <s v="Diésel"/>
    <n v="0"/>
    <n v="0"/>
    <n v="0"/>
    <x v="1"/>
    <m/>
    <n v="0"/>
    <n v="0"/>
    <m/>
    <n v="0.10166666666666667"/>
    <n v="0.08"/>
    <n v="0"/>
    <n v="0"/>
    <n v="57"/>
    <s v="ESTIMADO"/>
  </r>
  <r>
    <s v="19"/>
    <x v="0"/>
    <s v="IQUITO"/>
    <s v="33063196"/>
    <s v="33063196"/>
    <s v="EL"/>
    <m/>
    <m/>
    <n v="3.44"/>
    <n v="1.7"/>
    <m/>
    <m/>
    <n v="25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250"/>
    <n v="0.25"/>
    <m/>
    <n v="0.28666666666666668"/>
    <n v="0.14166666666666666"/>
    <n v="0"/>
    <n v="0"/>
    <n v="60"/>
    <s v="ESTIMADO"/>
  </r>
  <r>
    <s v="19"/>
    <x v="1"/>
    <s v="IQUITO"/>
    <s v="33063196"/>
    <s v="33063196"/>
    <s v="EL"/>
    <m/>
    <m/>
    <n v="3.44"/>
    <n v="1.7"/>
    <m/>
    <m/>
    <n v="21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210"/>
    <n v="0.21"/>
    <m/>
    <n v="0.28666666666666668"/>
    <n v="0.14166666666666666"/>
    <n v="0"/>
    <n v="0"/>
    <n v="60"/>
    <s v="ESTIMADO"/>
  </r>
  <r>
    <s v="19"/>
    <x v="2"/>
    <s v="IQUITO"/>
    <s v="33063196"/>
    <s v="33063196"/>
    <s v="EL"/>
    <m/>
    <m/>
    <n v="3.44"/>
    <n v="1.7"/>
    <m/>
    <m/>
    <n v="235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235"/>
    <n v="0.23499999999999999"/>
    <m/>
    <n v="0.28666666666666668"/>
    <n v="0.14166666666666666"/>
    <n v="0"/>
    <n v="0"/>
    <n v="60"/>
    <s v="ESTIMADO"/>
  </r>
  <r>
    <s v="19"/>
    <x v="3"/>
    <s v="IQUITO"/>
    <s v="33063196"/>
    <s v="33063196"/>
    <s v="EL"/>
    <m/>
    <m/>
    <n v="3.44"/>
    <n v="1.7"/>
    <m/>
    <m/>
    <n v="245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245"/>
    <n v="0.245"/>
    <m/>
    <n v="0.28666666666666668"/>
    <n v="0.14166666666666666"/>
    <n v="0"/>
    <n v="0"/>
    <n v="60"/>
    <s v="ESTIMADO"/>
  </r>
  <r>
    <s v="19"/>
    <x v="4"/>
    <s v="IQUITO"/>
    <s v="33063196"/>
    <s v="33063196"/>
    <s v="EL"/>
    <m/>
    <m/>
    <n v="3.44"/>
    <n v="1.7"/>
    <m/>
    <m/>
    <n v="20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200"/>
    <n v="0.2"/>
    <m/>
    <n v="0.28666666666666668"/>
    <n v="0.14166666666666666"/>
    <n v="0"/>
    <n v="0"/>
    <n v="60"/>
    <s v="ESTIMADO"/>
  </r>
  <r>
    <s v="19"/>
    <x v="5"/>
    <s v="IQUITO"/>
    <s v="33063196"/>
    <s v="33063196"/>
    <s v="EL"/>
    <m/>
    <m/>
    <n v="3.44"/>
    <n v="1.7"/>
    <m/>
    <m/>
    <n v="195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195"/>
    <n v="0.19500000000000001"/>
    <m/>
    <n v="0.28666666666666668"/>
    <n v="0.14166666666666666"/>
    <n v="0"/>
    <n v="0"/>
    <n v="60"/>
    <s v="ESTIMADO"/>
  </r>
  <r>
    <s v="19"/>
    <x v="6"/>
    <s v="IQUITO"/>
    <s v="33063196"/>
    <s v="33063196"/>
    <s v="EL"/>
    <m/>
    <m/>
    <n v="3.44"/>
    <n v="1.7"/>
    <m/>
    <m/>
    <n v="177.45000000000002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177.45000000000002"/>
    <n v="0.17745000000000002"/>
    <m/>
    <n v="0.28666666666666668"/>
    <n v="0.14166666666666666"/>
    <n v="0"/>
    <n v="0"/>
    <n v="60"/>
    <s v="ESTIMADO"/>
  </r>
  <r>
    <s v="19"/>
    <x v="7"/>
    <s v="IQUITO"/>
    <s v="33063196"/>
    <s v="33063196"/>
    <s v="EL"/>
    <m/>
    <m/>
    <n v="3.44"/>
    <n v="1.7"/>
    <m/>
    <m/>
    <n v="15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150"/>
    <n v="0.15"/>
    <m/>
    <n v="0.28666666666666668"/>
    <n v="0.14166666666666666"/>
    <n v="0"/>
    <n v="0"/>
    <n v="60"/>
    <s v="ESTIMADO"/>
  </r>
  <r>
    <s v="19"/>
    <x v="8"/>
    <s v="IQUITO"/>
    <s v="33063196"/>
    <s v="33063196"/>
    <s v="EL"/>
    <m/>
    <m/>
    <n v="3.44"/>
    <n v="1.7"/>
    <m/>
    <m/>
    <n v="12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120"/>
    <n v="0.12"/>
    <m/>
    <n v="0.28666666666666668"/>
    <n v="0.14166666666666666"/>
    <n v="0"/>
    <n v="0"/>
    <n v="60"/>
    <s v="ESTIMADO"/>
  </r>
  <r>
    <s v="19"/>
    <x v="9"/>
    <s v="IQUITO"/>
    <s v="33063196"/>
    <s v="33063196"/>
    <s v="EL"/>
    <m/>
    <m/>
    <n v="3.44"/>
    <n v="1.7"/>
    <m/>
    <m/>
    <n v="14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140"/>
    <n v="0.14000000000000001"/>
    <m/>
    <n v="0.28666666666666668"/>
    <n v="0.14166666666666666"/>
    <n v="0"/>
    <n v="0"/>
    <n v="60"/>
    <s v="ESTIMADO"/>
  </r>
  <r>
    <s v="19"/>
    <x v="10"/>
    <s v="IQUITO"/>
    <s v="33063196"/>
    <s v="33063196"/>
    <s v="EL"/>
    <m/>
    <m/>
    <n v="3.44"/>
    <n v="1.7"/>
    <m/>
    <m/>
    <n v="120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120"/>
    <n v="0.12"/>
    <m/>
    <n v="0.28666666666666668"/>
    <n v="0.14166666666666666"/>
    <n v="0"/>
    <n v="0"/>
    <n v="60"/>
    <s v="ESTIMADO"/>
  </r>
  <r>
    <s v="19"/>
    <x v="11"/>
    <s v="IQUITO"/>
    <s v="33063196"/>
    <s v="33063196"/>
    <s v="EL"/>
    <m/>
    <m/>
    <n v="3.44"/>
    <n v="1.7"/>
    <m/>
    <m/>
    <n v="95"/>
    <m/>
    <m/>
    <m/>
    <m/>
    <m/>
    <x v="1"/>
    <s v="IQUITO33063196EL"/>
    <s v="Petr¢leos del Per£ Selva - PETROPERU"/>
    <s v="PETROPERÚ"/>
    <x v="115"/>
    <s v="CENTRAL TERMICA REFINERIA IQUI"/>
    <x v="452"/>
    <s v="EL"/>
    <x v="0"/>
    <n v="0"/>
    <x v="0"/>
    <s v="Instalado"/>
    <s v="Operativo"/>
    <s v="Autoproductor"/>
    <x v="2"/>
    <x v="1"/>
    <s v="NO COES"/>
    <x v="0"/>
    <s v="Privado"/>
    <s v="LORETO"/>
    <s v="LORETO"/>
    <s v="MAYNAS"/>
    <s v="PUNCHANA"/>
    <n v="0"/>
    <s v="Diésel"/>
    <n v="0"/>
    <n v="0"/>
    <n v="0"/>
    <x v="1"/>
    <m/>
    <n v="95"/>
    <n v="9.5000000000000001E-2"/>
    <m/>
    <n v="0.28666666666666668"/>
    <n v="0.14166666666666666"/>
    <n v="0"/>
    <n v="0"/>
    <n v="60"/>
    <s v="ESTIMADO"/>
  </r>
  <r>
    <s v="19"/>
    <x v="0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1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2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3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4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5"/>
    <s v="RIOSEC"/>
    <s v="00718132"/>
    <s v="00718132"/>
    <s v="EL"/>
    <m/>
    <m/>
    <n v="1.825"/>
    <n v="0.5639999999999999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6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7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8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9"/>
    <s v="RIOSEC"/>
    <s v="00718132"/>
    <s v="00718132"/>
    <s v="EL"/>
    <m/>
    <m/>
    <n v="1.825"/>
    <n v="0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10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11"/>
    <s v="RIOSEC"/>
    <s v="00718132"/>
    <s v="00718132"/>
    <s v="EL"/>
    <m/>
    <m/>
    <n v="1.825"/>
    <n v="1.825"/>
    <m/>
    <m/>
    <n v="0"/>
    <m/>
    <m/>
    <m/>
    <m/>
    <m/>
    <x v="1"/>
    <s v="RIOSEC00718132EL"/>
    <s v="Procesadora Industrial Rio Seco S.A."/>
    <s v="RIO SECO"/>
    <x v="147"/>
    <s v="C.T. Rio Seco - EL"/>
    <x v="453"/>
    <s v="EL"/>
    <x v="0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Diésel"/>
    <n v="0"/>
    <n v="0"/>
    <n v="0"/>
    <x v="1"/>
    <m/>
    <n v="0"/>
    <n v="0"/>
    <m/>
    <n v="0.15208333333333332"/>
    <n v="0.15208333333333332"/>
    <n v="0"/>
    <n v="0"/>
    <n v="63"/>
    <s v="ESTIMADO"/>
  </r>
  <r>
    <s v="19"/>
    <x v="0"/>
    <s v="RIOSEC"/>
    <s v="00718132"/>
    <s v="00718132"/>
    <s v="TV"/>
    <m/>
    <m/>
    <n v="0.8"/>
    <n v="0.56399999999999995"/>
    <m/>
    <m/>
    <n v="420.12669999999997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420.12669999999997"/>
    <n v="0.42012669999999996"/>
    <m/>
    <n v="6.6666666666666666E-2"/>
    <n v="4.9833333333333334E-2"/>
    <n v="0"/>
    <n v="0"/>
    <n v="63"/>
    <s v="ESTIMADO"/>
  </r>
  <r>
    <s v="19"/>
    <x v="1"/>
    <s v="RIOSEC"/>
    <s v="00718132"/>
    <s v="00718132"/>
    <s v="TV"/>
    <m/>
    <m/>
    <n v="0.8"/>
    <n v="0.57599999999999996"/>
    <m/>
    <m/>
    <n v="395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95"/>
    <n v="0.39500000000000002"/>
    <m/>
    <n v="6.6666666666666666E-2"/>
    <n v="4.9833333333333334E-2"/>
    <n v="0"/>
    <n v="0"/>
    <n v="63"/>
    <s v="ESTIMADO"/>
  </r>
  <r>
    <s v="19"/>
    <x v="2"/>
    <s v="RIOSEC"/>
    <s v="00718132"/>
    <s v="00718132"/>
    <s v="TV"/>
    <m/>
    <m/>
    <n v="0.8"/>
    <n v="0.57899999999999996"/>
    <m/>
    <m/>
    <n v="412.77499999999998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412.77499999999998"/>
    <n v="0.412775"/>
    <m/>
    <n v="6.6666666666666666E-2"/>
    <n v="4.9833333333333334E-2"/>
    <n v="0"/>
    <n v="0"/>
    <n v="63"/>
    <s v="ESTIMADO"/>
  </r>
  <r>
    <s v="19"/>
    <x v="3"/>
    <s v="RIOSEC"/>
    <s v="00718132"/>
    <s v="00718132"/>
    <s v="TV"/>
    <m/>
    <m/>
    <n v="0.8"/>
    <n v="0.58399999999999996"/>
    <m/>
    <m/>
    <n v="310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10"/>
    <n v="0.31"/>
    <m/>
    <n v="6.6666666666666666E-2"/>
    <n v="4.9833333333333334E-2"/>
    <n v="0"/>
    <n v="0"/>
    <n v="63"/>
    <s v="ESTIMADO"/>
  </r>
  <r>
    <s v="19"/>
    <x v="4"/>
    <s v="RIOSEC"/>
    <s v="00718132"/>
    <s v="00718132"/>
    <s v="TV"/>
    <m/>
    <m/>
    <n v="0.8"/>
    <n v="0.498"/>
    <m/>
    <m/>
    <n v="380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80"/>
    <n v="0.38"/>
    <m/>
    <n v="6.6666666666666666E-2"/>
    <n v="4.9833333333333334E-2"/>
    <n v="0"/>
    <n v="0"/>
    <n v="63"/>
    <s v="ESTIMADO"/>
  </r>
  <r>
    <s v="19"/>
    <x v="5"/>
    <s v="RIOSEC"/>
    <s v="00718132"/>
    <s v="00718132"/>
    <s v="TV"/>
    <m/>
    <m/>
    <n v="0.8"/>
    <n v="0.45400000000000001"/>
    <m/>
    <m/>
    <n v="361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61"/>
    <n v="0.36099999999999999"/>
    <m/>
    <n v="6.6666666666666666E-2"/>
    <n v="4.9833333333333334E-2"/>
    <n v="0"/>
    <n v="0"/>
    <n v="63"/>
    <s v="ESTIMADO"/>
  </r>
  <r>
    <s v="19"/>
    <x v="6"/>
    <s v="RIOSEC"/>
    <s v="00718132"/>
    <s v="00718132"/>
    <s v="TV"/>
    <m/>
    <m/>
    <n v="0.8"/>
    <n v="0.8"/>
    <m/>
    <m/>
    <n v="375.44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75.44"/>
    <n v="0.37544"/>
    <m/>
    <n v="6.6666666666666666E-2"/>
    <n v="4.9833333333333334E-2"/>
    <n v="0"/>
    <n v="0"/>
    <n v="63"/>
    <s v="ESTIMADO"/>
  </r>
  <r>
    <s v="19"/>
    <x v="7"/>
    <s v="RIOSEC"/>
    <s v="00718132"/>
    <s v="00718132"/>
    <s v="TV"/>
    <m/>
    <m/>
    <n v="0.8"/>
    <n v="0.626"/>
    <m/>
    <m/>
    <n v="352.91359999999997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52.91359999999997"/>
    <n v="0.35291359999999999"/>
    <m/>
    <n v="6.6666666666666666E-2"/>
    <n v="4.9833333333333334E-2"/>
    <n v="0"/>
    <n v="0"/>
    <n v="63"/>
    <s v="ESTIMADO"/>
  </r>
  <r>
    <s v="19"/>
    <x v="8"/>
    <s v="RIOSEC"/>
    <s v="00718132"/>
    <s v="00718132"/>
    <s v="TV"/>
    <m/>
    <m/>
    <n v="0.8"/>
    <n v="0.67700000000000005"/>
    <m/>
    <m/>
    <n v="367.03014400000001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67.03014400000001"/>
    <n v="0.367030144"/>
    <m/>
    <n v="6.6666666666666666E-2"/>
    <n v="4.9833333333333334E-2"/>
    <n v="0"/>
    <n v="0"/>
    <n v="63"/>
    <s v="ESTIMADO"/>
  </r>
  <r>
    <s v="19"/>
    <x v="9"/>
    <s v="RIOSEC"/>
    <s v="00718132"/>
    <s v="00718132"/>
    <s v="TV"/>
    <m/>
    <m/>
    <n v="0.8"/>
    <n v="0.64100000000000001"/>
    <m/>
    <m/>
    <n v="422.08466559999999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422.08466559999999"/>
    <n v="0.42208466560000002"/>
    <m/>
    <n v="6.6666666666666666E-2"/>
    <n v="4.9833333333333334E-2"/>
    <n v="0"/>
    <n v="0"/>
    <n v="63"/>
    <s v="ESTIMADO"/>
  </r>
  <r>
    <s v="19"/>
    <x v="10"/>
    <s v="RIOSEC"/>
    <s v="00718132"/>
    <s v="00718132"/>
    <s v="TV"/>
    <m/>
    <m/>
    <n v="0.8"/>
    <n v="0.61199999999999999"/>
    <m/>
    <m/>
    <n v="384.09704569600001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84.09704569600001"/>
    <n v="0.38409704569600001"/>
    <m/>
    <n v="6.6666666666666666E-2"/>
    <n v="4.9833333333333334E-2"/>
    <n v="0"/>
    <n v="0"/>
    <n v="63"/>
    <s v="ESTIMADO"/>
  </r>
  <r>
    <s v="19"/>
    <x v="11"/>
    <s v="RIOSEC"/>
    <s v="00718132"/>
    <s v="00718132"/>
    <s v="TV"/>
    <m/>
    <m/>
    <n v="0.8"/>
    <n v="0.59799999999999998"/>
    <m/>
    <m/>
    <n v="350"/>
    <m/>
    <m/>
    <m/>
    <m/>
    <m/>
    <x v="1"/>
    <s v="RIOSEC00718132TV"/>
    <s v="Procesadora Industrial Rio Seco S.A."/>
    <s v="RIO SECO"/>
    <x v="147"/>
    <s v="C.T. Rio Seco - TV"/>
    <x v="454"/>
    <s v="TV"/>
    <x v="2"/>
    <n v="0"/>
    <x v="0"/>
    <s v="Instalado"/>
    <s v="Operativo"/>
    <s v="Autoproductor"/>
    <x v="2"/>
    <x v="0"/>
    <s v="NO COES"/>
    <x v="0"/>
    <s v="Privado"/>
    <s v="LIMA"/>
    <s v="LIMA"/>
    <s v="HUARAL"/>
    <s v="HUARAL"/>
    <n v="0"/>
    <s v="Bagazo"/>
    <n v="0"/>
    <n v="0"/>
    <n v="0"/>
    <x v="1"/>
    <m/>
    <n v="350"/>
    <n v="0.35"/>
    <m/>
    <n v="6.6666666666666666E-2"/>
    <n v="4.9833333333333334E-2"/>
    <n v="0"/>
    <n v="0"/>
    <n v="63"/>
    <s v="ESTIMADO"/>
  </r>
  <r>
    <s v="19"/>
    <x v="0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1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2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3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4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5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6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7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8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9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10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11"/>
    <s v="QUIMPA"/>
    <s v="33039394"/>
    <s v="33039394"/>
    <s v="TV"/>
    <m/>
    <m/>
    <n v="23"/>
    <n v="0"/>
    <m/>
    <m/>
    <n v="0"/>
    <m/>
    <m/>
    <m/>
    <m/>
    <m/>
    <x v="1"/>
    <s v="QUIMPA33039394TV"/>
    <s v="Quimpac S.A."/>
    <s v="QUIMPAC"/>
    <x v="148"/>
    <s v="C.T. Paramonga"/>
    <x v="57"/>
    <s v="TV"/>
    <x v="2"/>
    <n v="0"/>
    <x v="0"/>
    <s v="Instalado"/>
    <s v="Operativo"/>
    <s v="Autoproductor"/>
    <x v="2"/>
    <x v="0"/>
    <s v="NO COES"/>
    <x v="0"/>
    <s v="Privado"/>
    <s v="LIMA"/>
    <s v="LIMA"/>
    <s v="BARRANCA"/>
    <s v="PARAMONGA"/>
    <n v="0"/>
    <s v="Bagazo"/>
    <n v="0"/>
    <n v="0"/>
    <s v="PRIMERA"/>
    <x v="1"/>
    <m/>
    <n v="0"/>
    <n v="0"/>
    <m/>
    <n v="1.9166666666666667"/>
    <n v="0"/>
    <n v="0"/>
    <n v="0"/>
    <n v="64"/>
    <s v="ESTIMADO"/>
  </r>
  <r>
    <s v="19"/>
    <x v="0"/>
    <s v="SAVIAP"/>
    <s v="00000011"/>
    <s v="00000011"/>
    <s v="EL"/>
    <m/>
    <m/>
    <n v="2.11"/>
    <n v="1.69"/>
    <m/>
    <m/>
    <n v="65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65"/>
    <n v="6.5000000000000002E-2"/>
    <m/>
    <n v="0.17583333333333331"/>
    <n v="0.14083333333333334"/>
    <n v="0"/>
    <n v="0"/>
    <n v="66"/>
    <s v="ESTIMADO"/>
  </r>
  <r>
    <s v="19"/>
    <x v="1"/>
    <s v="SAVIAP"/>
    <s v="00000011"/>
    <s v="00000011"/>
    <s v="EL"/>
    <m/>
    <m/>
    <n v="2.11"/>
    <n v="1.69"/>
    <m/>
    <m/>
    <n v="53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53"/>
    <n v="5.2999999999999999E-2"/>
    <m/>
    <n v="0.17583333333333331"/>
    <n v="0.14083333333333334"/>
    <n v="0"/>
    <n v="0"/>
    <n v="66"/>
    <s v="ESTIMADO"/>
  </r>
  <r>
    <s v="19"/>
    <x v="2"/>
    <s v="SAVIAP"/>
    <s v="00000011"/>
    <s v="00000011"/>
    <s v="EL"/>
    <m/>
    <m/>
    <n v="2.11"/>
    <n v="1.69"/>
    <m/>
    <m/>
    <n v="55.384999999999998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55.384999999999998"/>
    <n v="5.5384999999999997E-2"/>
    <m/>
    <n v="0.17583333333333331"/>
    <n v="0.14083333333333334"/>
    <n v="0"/>
    <n v="0"/>
    <n v="66"/>
    <s v="ESTIMADO"/>
  </r>
  <r>
    <s v="19"/>
    <x v="3"/>
    <s v="SAVIAP"/>
    <s v="00000011"/>
    <s v="00000011"/>
    <s v="EL"/>
    <m/>
    <m/>
    <n v="2.11"/>
    <n v="1.69"/>
    <m/>
    <m/>
    <n v="50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50"/>
    <n v="0.05"/>
    <m/>
    <n v="0.17583333333333331"/>
    <n v="0.14083333333333334"/>
    <n v="0"/>
    <n v="0"/>
    <n v="66"/>
    <s v="ESTIMADO"/>
  </r>
  <r>
    <s v="19"/>
    <x v="4"/>
    <s v="SAVIAP"/>
    <s v="00000011"/>
    <s v="00000011"/>
    <s v="EL"/>
    <m/>
    <m/>
    <n v="2.11"/>
    <n v="1.69"/>
    <m/>
    <m/>
    <n v="40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40"/>
    <n v="0.04"/>
    <m/>
    <n v="0.17583333333333331"/>
    <n v="0.14083333333333334"/>
    <n v="0"/>
    <n v="0"/>
    <n v="66"/>
    <s v="ESTIMADO"/>
  </r>
  <r>
    <s v="19"/>
    <x v="5"/>
    <s v="SAVIAP"/>
    <s v="00000011"/>
    <s v="00000011"/>
    <s v="EL"/>
    <m/>
    <m/>
    <n v="2.11"/>
    <n v="1.69"/>
    <m/>
    <m/>
    <n v="45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45"/>
    <n v="4.4999999999999998E-2"/>
    <m/>
    <n v="0.17583333333333331"/>
    <n v="0.14083333333333334"/>
    <n v="0"/>
    <n v="0"/>
    <n v="66"/>
    <s v="ESTIMADO"/>
  </r>
  <r>
    <s v="19"/>
    <x v="6"/>
    <s v="SAVIAP"/>
    <s v="00000011"/>
    <s v="00000011"/>
    <s v="EL"/>
    <m/>
    <m/>
    <n v="2.11"/>
    <n v="1.69"/>
    <m/>
    <m/>
    <n v="40.950000000000003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40.950000000000003"/>
    <n v="4.095E-2"/>
    <m/>
    <n v="0.17583333333333331"/>
    <n v="0.14083333333333334"/>
    <n v="0"/>
    <n v="0"/>
    <n v="66"/>
    <s v="ESTIMADO"/>
  </r>
  <r>
    <s v="19"/>
    <x v="7"/>
    <s v="SAVIAP"/>
    <s v="00000011"/>
    <s v="00000011"/>
    <s v="EL"/>
    <m/>
    <m/>
    <n v="2.11"/>
    <n v="1.69"/>
    <m/>
    <m/>
    <n v="40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40"/>
    <n v="0.04"/>
    <m/>
    <n v="0.17583333333333331"/>
    <n v="0.14083333333333334"/>
    <n v="0"/>
    <n v="0"/>
    <n v="66"/>
    <s v="ESTIMADO"/>
  </r>
  <r>
    <s v="19"/>
    <x v="8"/>
    <s v="SAVIAP"/>
    <s v="00000011"/>
    <s v="00000011"/>
    <s v="EL"/>
    <m/>
    <m/>
    <n v="2.11"/>
    <n v="1.69"/>
    <m/>
    <m/>
    <n v="35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35"/>
    <n v="3.5000000000000003E-2"/>
    <m/>
    <n v="0.17583333333333331"/>
    <n v="0.14083333333333334"/>
    <n v="0"/>
    <n v="0"/>
    <n v="66"/>
    <s v="ESTIMADO"/>
  </r>
  <r>
    <s v="19"/>
    <x v="9"/>
    <s v="SAVIAP"/>
    <s v="00000011"/>
    <s v="00000011"/>
    <s v="EL"/>
    <m/>
    <m/>
    <n v="2.11"/>
    <n v="1.69"/>
    <m/>
    <m/>
    <n v="30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30"/>
    <n v="0.03"/>
    <m/>
    <n v="0.17583333333333331"/>
    <n v="0.14083333333333334"/>
    <n v="0"/>
    <n v="0"/>
    <n v="66"/>
    <s v="ESTIMADO"/>
  </r>
  <r>
    <s v="19"/>
    <x v="10"/>
    <s v="SAVIAP"/>
    <s v="00000011"/>
    <s v="00000011"/>
    <s v="EL"/>
    <m/>
    <m/>
    <n v="2.11"/>
    <n v="1.69"/>
    <m/>
    <m/>
    <n v="25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25"/>
    <n v="2.5000000000000001E-2"/>
    <m/>
    <n v="0.17583333333333331"/>
    <n v="0.14083333333333334"/>
    <n v="0"/>
    <n v="0"/>
    <n v="66"/>
    <s v="ESTIMADO"/>
  </r>
  <r>
    <s v="19"/>
    <x v="11"/>
    <s v="SAVIAP"/>
    <s v="00000011"/>
    <s v="00000011"/>
    <s v="EL"/>
    <m/>
    <m/>
    <n v="2.11"/>
    <n v="1.69"/>
    <m/>
    <m/>
    <n v="19.399999999999999"/>
    <m/>
    <m/>
    <m/>
    <m/>
    <m/>
    <x v="1"/>
    <s v="SAVIAP00000011EL"/>
    <s v="Savia Perú S.A."/>
    <s v="SAVIA PERÚ"/>
    <x v="149"/>
    <s v="C. T. Negritos"/>
    <x v="455"/>
    <s v="EL"/>
    <x v="0"/>
    <n v="0"/>
    <x v="0"/>
    <s v="Instalado"/>
    <s v="Operativo"/>
    <s v="Autoproductor"/>
    <x v="2"/>
    <x v="1"/>
    <s v="NO COES"/>
    <x v="0"/>
    <s v="Privado"/>
    <s v="PIURA"/>
    <s v="PIURA"/>
    <s v="TALARA "/>
    <s v="LA BREA"/>
    <n v="0"/>
    <s v="Gas Natural"/>
    <n v="0"/>
    <n v="0"/>
    <n v="0"/>
    <x v="1"/>
    <m/>
    <n v="19.399999999999999"/>
    <n v="1.9399999999999997E-2"/>
    <m/>
    <n v="0.17583333333333331"/>
    <n v="0.14083333333333334"/>
    <n v="0"/>
    <n v="0"/>
    <n v="66"/>
    <s v="ESTIMADO"/>
  </r>
  <r>
    <s v="19"/>
    <x v="0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1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2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3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4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5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6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7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8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9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10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11"/>
    <s v="TASA"/>
    <s v="00004947"/>
    <s v="00004947"/>
    <s v="EL"/>
    <m/>
    <m/>
    <m/>
    <m/>
    <m/>
    <m/>
    <n v="0"/>
    <m/>
    <m/>
    <m/>
    <m/>
    <m/>
    <x v="1"/>
    <s v="TASA00004947EL"/>
    <s v="Tecnol¢gica de Alimentos S.A."/>
    <s v="TASA"/>
    <x v="131"/>
    <s v="C.T. Chimbote"/>
    <x v="456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CHIMBOTE"/>
    <n v="0"/>
    <s v="Diésel"/>
    <n v="0"/>
    <n v="0"/>
    <n v="0"/>
    <x v="1"/>
    <m/>
    <n v="0"/>
    <n v="0"/>
    <m/>
    <n v="0.35916666666666663"/>
    <n v="0.28599999999999998"/>
    <n v="0"/>
    <n v="0"/>
    <n v="70"/>
    <s v="ESTIMADO"/>
  </r>
  <r>
    <s v="19"/>
    <x v="0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1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2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3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4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5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6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7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8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9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11"/>
    <s v="TASA"/>
    <s v="00350777"/>
    <s v="00350777"/>
    <s v="EL"/>
    <m/>
    <m/>
    <m/>
    <m/>
    <m/>
    <m/>
    <n v="0"/>
    <m/>
    <m/>
    <m/>
    <m/>
    <m/>
    <x v="1"/>
    <s v="TASA00350777EL"/>
    <s v="Tecnol¢gica de Alimentos S.A."/>
    <s v="TASA"/>
    <x v="131"/>
    <s v="C.T. Végueta"/>
    <x v="412"/>
    <s v="EL"/>
    <x v="0"/>
    <n v="0"/>
    <x v="0"/>
    <s v="Instalado"/>
    <s v="Operativo"/>
    <s v="Autoproductor"/>
    <x v="2"/>
    <x v="1"/>
    <s v="NO COES"/>
    <x v="0"/>
    <s v="Privado"/>
    <s v="LIMA"/>
    <s v="LIMA"/>
    <s v="HUAURA"/>
    <s v="VEGUETA"/>
    <n v="0"/>
    <s v="Diésel"/>
    <n v="0"/>
    <n v="0"/>
    <n v="0"/>
    <x v="1"/>
    <m/>
    <n v="0"/>
    <n v="0"/>
    <m/>
    <n v="0.32833333333333331"/>
    <n v="0.19375000000000001"/>
    <n v="0"/>
    <n v="0"/>
    <n v="70"/>
    <s v="ESTIMADO"/>
  </r>
  <r>
    <s v="19"/>
    <x v="0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1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2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3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4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5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6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7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8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9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10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11"/>
    <s v="TASA"/>
    <s v="04782010"/>
    <s v="04782010"/>
    <s v="EL"/>
    <m/>
    <m/>
    <m/>
    <m/>
    <m/>
    <m/>
    <n v="0"/>
    <m/>
    <m/>
    <m/>
    <m/>
    <m/>
    <x v="1"/>
    <s v="TASA04782010EL"/>
    <s v="Tecnol¢gica de Alimentos S.A."/>
    <s v="TASA"/>
    <x v="131"/>
    <s v="C.T. Ilo"/>
    <x v="457"/>
    <s v="EL"/>
    <x v="0"/>
    <n v="0"/>
    <x v="0"/>
    <s v="Instalado"/>
    <s v="Operativo"/>
    <s v="Autoproductor"/>
    <x v="2"/>
    <x v="1"/>
    <s v="NO COES"/>
    <x v="0"/>
    <s v="Privado"/>
    <s v="MOQUEGUA"/>
    <s v="MOQUEGUA"/>
    <s v="ILO"/>
    <s v="ILO"/>
    <n v="0"/>
    <s v="Diésel"/>
    <n v="0"/>
    <n v="0"/>
    <n v="0"/>
    <x v="1"/>
    <m/>
    <n v="0"/>
    <n v="0"/>
    <m/>
    <n v="0.30083333333333334"/>
    <n v="0.2175"/>
    <n v="0"/>
    <n v="0"/>
    <n v="70"/>
    <s v="ESTIMADO"/>
  </r>
  <r>
    <s v="19"/>
    <x v="0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1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2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3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4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5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6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7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8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9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10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11"/>
    <s v="TASA"/>
    <s v="33056495"/>
    <s v="33056495"/>
    <s v="EL"/>
    <m/>
    <m/>
    <m/>
    <m/>
    <m/>
    <m/>
    <n v="0"/>
    <m/>
    <m/>
    <m/>
    <m/>
    <m/>
    <x v="1"/>
    <s v="TASA33056495EL"/>
    <s v="Tecnol¢gica de Alimentos S.A."/>
    <s v="TASA"/>
    <x v="131"/>
    <s v="C.T. Pisco Sur"/>
    <x v="451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27250000000000002"/>
    <n v="0.27166666666666667"/>
    <n v="0"/>
    <n v="0"/>
    <n v="70"/>
    <s v="ESTIMADO"/>
  </r>
  <r>
    <s v="19"/>
    <x v="0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1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2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3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4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5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6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7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8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9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10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11"/>
    <s v="TASA"/>
    <s v="33056895"/>
    <s v="33056895"/>
    <s v="EL"/>
    <m/>
    <m/>
    <m/>
    <m/>
    <m/>
    <m/>
    <n v="0"/>
    <m/>
    <m/>
    <m/>
    <m/>
    <m/>
    <x v="1"/>
    <s v="TASA33056895EL"/>
    <s v="Tecnol¢gica de Alimentos S.A."/>
    <s v="TASA"/>
    <x v="131"/>
    <s v="C.T. Paita"/>
    <x v="458"/>
    <s v="EL"/>
    <x v="0"/>
    <n v="0"/>
    <x v="0"/>
    <s v="Instalado"/>
    <s v="Operativo"/>
    <s v="Autoproductor"/>
    <x v="2"/>
    <x v="1"/>
    <s v="NO COES"/>
    <x v="0"/>
    <s v="Privado"/>
    <s v="PIURA"/>
    <s v="PIURA"/>
    <s v="PAITA"/>
    <s v="PAITA"/>
    <n v="0"/>
    <s v="Diésel"/>
    <n v="0"/>
    <n v="0"/>
    <n v="0"/>
    <x v="1"/>
    <m/>
    <n v="0"/>
    <n v="0"/>
    <m/>
    <n v="0.17666666666666667"/>
    <n v="0.17500000000000002"/>
    <n v="0"/>
    <n v="0"/>
    <n v="70"/>
    <s v="ESTIMADO"/>
  </r>
  <r>
    <s v="19"/>
    <x v="0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1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2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3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4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5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6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7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8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9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10"/>
    <s v="TASA"/>
    <s v="33063096"/>
    <s v="33063096"/>
    <s v="EL"/>
    <m/>
    <m/>
    <m/>
    <m/>
    <m/>
    <m/>
    <n v="0"/>
    <m/>
    <m/>
    <m/>
    <m/>
    <m/>
    <x v="1"/>
    <s v="TASA33063096EL"/>
    <s v="Tecnol¢gica de Alimentos S.A."/>
    <s v="TASA"/>
    <x v="131"/>
    <s v="C.T. Supe"/>
    <x v="414"/>
    <s v="EL"/>
    <x v="0"/>
    <n v="0"/>
    <x v="0"/>
    <s v="Instalado"/>
    <s v="Operativo"/>
    <s v="Autoproductor"/>
    <x v="2"/>
    <x v="1"/>
    <s v="NO COES"/>
    <x v="0"/>
    <s v="Privado"/>
    <s v="LIMA"/>
    <s v="LIMA"/>
    <s v="BARRANCA"/>
    <s v="SUPE"/>
    <n v="0"/>
    <s v="Diésel"/>
    <n v="0"/>
    <n v="0"/>
    <n v="0"/>
    <x v="1"/>
    <m/>
    <n v="0"/>
    <n v="0"/>
    <m/>
    <n v="0.23166666666666666"/>
    <n v="0.16"/>
    <n v="0"/>
    <n v="0"/>
    <n v="70"/>
    <s v="ESTIMADO"/>
  </r>
  <r>
    <s v="19"/>
    <x v="0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1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2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3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4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5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6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7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8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9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10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11"/>
    <s v="TASA"/>
    <s v="33129603"/>
    <s v="33129603"/>
    <s v="EL"/>
    <m/>
    <m/>
    <m/>
    <m/>
    <m/>
    <m/>
    <n v="0"/>
    <m/>
    <m/>
    <m/>
    <m/>
    <m/>
    <x v="1"/>
    <s v="TASA33129603EL"/>
    <s v="Tecnol¢gica de Alimentos S.A."/>
    <s v="TASA"/>
    <x v="131"/>
    <s v="C.T. Callao"/>
    <x v="449"/>
    <s v="EL"/>
    <x v="0"/>
    <n v="0"/>
    <x v="0"/>
    <s v="Instalado"/>
    <s v="Inoperativo"/>
    <s v="Autoproductor"/>
    <x v="2"/>
    <x v="1"/>
    <s v="NO COES"/>
    <x v="0"/>
    <s v="Privado"/>
    <s v="LIMA"/>
    <s v="CALLAO"/>
    <s v="CALLAO"/>
    <s v="CALLAO"/>
    <n v="0"/>
    <s v="Diésel"/>
    <n v="0"/>
    <n v="0"/>
    <n v="0"/>
    <x v="1"/>
    <m/>
    <n v="0"/>
    <n v="0"/>
    <m/>
    <n v="0.18166666666666667"/>
    <n v="0.17500000000000002"/>
    <n v="0"/>
    <n v="0"/>
    <n v="70"/>
    <s v="ESTIMADO"/>
  </r>
  <r>
    <s v="19"/>
    <x v="0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1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2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3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4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5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6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7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8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9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10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11"/>
    <s v="TASA"/>
    <s v="33129703"/>
    <s v="33129703"/>
    <s v="EL"/>
    <m/>
    <m/>
    <m/>
    <m/>
    <m/>
    <m/>
    <n v="0"/>
    <m/>
    <m/>
    <m/>
    <m/>
    <m/>
    <x v="1"/>
    <s v="TASA33129703EL"/>
    <s v="Tecnol¢gica de Alimentos S.A."/>
    <s v="TASA"/>
    <x v="131"/>
    <s v="C.T. Pisco Norte"/>
    <x v="450"/>
    <s v="EL"/>
    <x v="0"/>
    <n v="0"/>
    <x v="0"/>
    <s v="Instalado"/>
    <s v="Operativo"/>
    <s v="Autoproductor"/>
    <x v="2"/>
    <x v="1"/>
    <s v="NO COES"/>
    <x v="0"/>
    <s v="Privado"/>
    <s v="ICA"/>
    <s v="ICA"/>
    <s v="PISCO"/>
    <s v="PISCO"/>
    <n v="0"/>
    <s v="Diésel"/>
    <n v="0"/>
    <n v="0"/>
    <n v="0"/>
    <x v="1"/>
    <m/>
    <n v="0"/>
    <n v="0"/>
    <m/>
    <n v="0.32075000000000004"/>
    <n v="0.21041666666666667"/>
    <n v="0"/>
    <n v="0"/>
    <n v="70"/>
    <s v="ESTIMADO"/>
  </r>
  <r>
    <s v="19"/>
    <x v="0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1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2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3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4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5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6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7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8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9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10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11"/>
    <s v="TASA"/>
    <s v="33136504"/>
    <s v="33136504"/>
    <s v="EL"/>
    <m/>
    <m/>
    <m/>
    <m/>
    <m/>
    <m/>
    <n v="0"/>
    <m/>
    <m/>
    <m/>
    <m/>
    <m/>
    <x v="1"/>
    <s v="TASA33136504EL"/>
    <s v="Tecnol¢gica de Alimentos S.A."/>
    <s v="TASA"/>
    <x v="131"/>
    <s v="C.T. Malabrigo"/>
    <x v="44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ASCOPE"/>
    <s v="RAZURI"/>
    <n v="0"/>
    <s v="Diésel"/>
    <n v="0"/>
    <n v="0"/>
    <n v="0"/>
    <x v="1"/>
    <m/>
    <n v="0"/>
    <n v="0"/>
    <m/>
    <n v="0.2525"/>
    <n v="0.2508333333333333"/>
    <n v="0"/>
    <n v="0"/>
    <n v="70"/>
    <s v="ESTIMADO"/>
  </r>
  <r>
    <s v="19"/>
    <x v="0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1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2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3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4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5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6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7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8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9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10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11"/>
    <s v="TASA"/>
    <s v="33147106"/>
    <s v="33147106"/>
    <s v="EL"/>
    <m/>
    <m/>
    <m/>
    <m/>
    <m/>
    <m/>
    <n v="0"/>
    <m/>
    <m/>
    <m/>
    <m/>
    <m/>
    <x v="1"/>
    <s v="TASA33147106EL"/>
    <s v="Tecnol¢gica de Alimentos S.A."/>
    <s v="TASA"/>
    <x v="131"/>
    <s v="C.T. Samanco"/>
    <x v="447"/>
    <s v="EL"/>
    <x v="0"/>
    <n v="0"/>
    <x v="0"/>
    <s v="Instalado"/>
    <s v="Operativo"/>
    <s v="Autoproductor"/>
    <x v="2"/>
    <x v="1"/>
    <s v="NO COES"/>
    <x v="0"/>
    <s v="Privado"/>
    <s v="ANCASH"/>
    <s v="ANCASH"/>
    <s v="SANTA"/>
    <s v="SAMANCO"/>
    <n v="0"/>
    <s v="Diésel"/>
    <n v="0"/>
    <n v="0"/>
    <n v="0"/>
    <x v="1"/>
    <m/>
    <n v="0"/>
    <n v="0"/>
    <m/>
    <n v="0.16958333333333334"/>
    <n v="0.155"/>
    <n v="0"/>
    <n v="0"/>
    <n v="70"/>
    <s v="ESTIMADO"/>
  </r>
  <r>
    <s v="19"/>
    <x v="0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1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2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3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4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5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6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7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8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9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10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11"/>
    <s v="TASA"/>
    <s v="53020612"/>
    <s v="53020612"/>
    <s v="EL"/>
    <m/>
    <m/>
    <m/>
    <m/>
    <m/>
    <m/>
    <n v="0"/>
    <m/>
    <m/>
    <m/>
    <m/>
    <m/>
    <x v="1"/>
    <s v="TASA53020612EL"/>
    <s v="Tecnol¢gica de Alimentos S.A."/>
    <s v="TASA"/>
    <x v="131"/>
    <s v="C.T. Matarani"/>
    <x v="459"/>
    <s v="EL"/>
    <x v="0"/>
    <n v="0"/>
    <x v="0"/>
    <s v="Instalado"/>
    <s v="Inoperativo"/>
    <s v="Autoproductor"/>
    <x v="2"/>
    <x v="1"/>
    <s v="NO COES"/>
    <x v="0"/>
    <s v="Privado"/>
    <s v="AREQUIPA"/>
    <s v="AREQUIPA"/>
    <s v="ISLAY"/>
    <s v="ISLAY"/>
    <n v="0"/>
    <s v="Diésel"/>
    <n v="0"/>
    <n v="0"/>
    <n v="0"/>
    <x v="1"/>
    <m/>
    <n v="0"/>
    <n v="0"/>
    <m/>
    <n v="0.29166666666666669"/>
    <n v="0.28750000000000003"/>
    <n v="0"/>
    <n v="0"/>
    <n v="70"/>
    <s v="ESTIMADO"/>
  </r>
  <r>
    <s v="19"/>
    <x v="0"/>
    <s v="UCPB&amp;J"/>
    <s v="33002993"/>
    <s v="33002993"/>
    <s v="EL"/>
    <m/>
    <m/>
    <n v="2.1"/>
    <n v="1.89"/>
    <m/>
    <m/>
    <n v="1.8150134203289834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8150134203289834"/>
    <n v="1.8150134203289833E-3"/>
    <m/>
    <n v="0.17500000000000002"/>
    <n v="0.1575"/>
    <n v="0"/>
    <n v="0"/>
    <n v="73"/>
    <s v="ESTIMADO"/>
  </r>
  <r>
    <s v="19"/>
    <x v="1"/>
    <s v="UCPB&amp;J"/>
    <s v="33002993"/>
    <s v="33002993"/>
    <s v="EL"/>
    <m/>
    <m/>
    <n v="2.1"/>
    <n v="1.89"/>
    <m/>
    <m/>
    <n v="1.7061126151092443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7061126151092443"/>
    <n v="1.7061126151092442E-3"/>
    <m/>
    <n v="0.17500000000000002"/>
    <n v="0.1575"/>
    <n v="0"/>
    <n v="0"/>
    <n v="73"/>
    <s v="ESTIMADO"/>
  </r>
  <r>
    <s v="19"/>
    <x v="2"/>
    <s v="UCPB&amp;J"/>
    <s v="33002993"/>
    <s v="33002993"/>
    <s v="EL"/>
    <m/>
    <m/>
    <n v="2.1"/>
    <n v="1.89"/>
    <m/>
    <m/>
    <n v="1.7828876827891602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7828876827891602"/>
    <n v="1.7828876827891602E-3"/>
    <m/>
    <n v="0.17500000000000002"/>
    <n v="0.1575"/>
    <n v="0"/>
    <n v="0"/>
    <n v="73"/>
    <s v="ESTIMADO"/>
  </r>
  <r>
    <s v="19"/>
    <x v="3"/>
    <s v="UCPB&amp;J"/>
    <s v="33002993"/>
    <s v="33002993"/>
    <s v="EL"/>
    <m/>
    <m/>
    <n v="2.1"/>
    <n v="1.89"/>
    <m/>
    <m/>
    <n v="1.9255186974122931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9255186974122931"/>
    <n v="1.925518697412293E-3"/>
    <m/>
    <n v="0.17500000000000002"/>
    <n v="0.1575"/>
    <n v="0"/>
    <n v="0"/>
    <n v="73"/>
    <s v="ESTIMADO"/>
  </r>
  <r>
    <s v="19"/>
    <x v="4"/>
    <s v="UCPB&amp;J"/>
    <s v="33002993"/>
    <s v="33002993"/>
    <s v="EL"/>
    <m/>
    <m/>
    <n v="2.1"/>
    <n v="1.89"/>
    <m/>
    <m/>
    <n v="2.0795601932052765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2.0795601932052765"/>
    <n v="2.0795601932052767E-3"/>
    <m/>
    <n v="0.17500000000000002"/>
    <n v="0.1575"/>
    <n v="0"/>
    <n v="0"/>
    <n v="73"/>
    <s v="ESTIMADO"/>
  </r>
  <r>
    <s v="19"/>
    <x v="5"/>
    <s v="UCPB&amp;J"/>
    <s v="33002993"/>
    <s v="33002993"/>
    <s v="EL"/>
    <m/>
    <m/>
    <n v="2.1"/>
    <n v="1.89"/>
    <m/>
    <m/>
    <n v="1.9755821835450127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9755821835450127"/>
    <n v="1.9755821835450126E-3"/>
    <m/>
    <n v="0.17500000000000002"/>
    <n v="0.1575"/>
    <n v="0"/>
    <n v="0"/>
    <n v="73"/>
    <s v="ESTIMADO"/>
  </r>
  <r>
    <s v="19"/>
    <x v="6"/>
    <s v="UCPB&amp;J"/>
    <s v="33002993"/>
    <s v="33002993"/>
    <s v="EL"/>
    <m/>
    <m/>
    <n v="2.1"/>
    <n v="1.89"/>
    <m/>
    <m/>
    <n v="2.0743612927222634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2.0743612927222634"/>
    <n v="2.0743612927222634E-3"/>
    <m/>
    <n v="0.17500000000000002"/>
    <n v="0.1575"/>
    <n v="0"/>
    <n v="0"/>
    <n v="73"/>
    <s v="ESTIMADO"/>
  </r>
  <r>
    <s v="19"/>
    <x v="7"/>
    <s v="UCPB&amp;J"/>
    <s v="33002993"/>
    <s v="33002993"/>
    <s v="EL"/>
    <m/>
    <m/>
    <n v="2.1"/>
    <n v="1.89"/>
    <m/>
    <m/>
    <n v="1.7632070988139239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7632070988139239"/>
    <n v="1.763207098813924E-3"/>
    <m/>
    <n v="0.17500000000000002"/>
    <n v="0.1575"/>
    <n v="0"/>
    <n v="0"/>
    <n v="73"/>
    <s v="ESTIMADO"/>
  </r>
  <r>
    <s v="19"/>
    <x v="8"/>
    <s v="UCPB&amp;J"/>
    <s v="33002993"/>
    <s v="33002993"/>
    <s v="EL"/>
    <m/>
    <m/>
    <n v="2.1"/>
    <n v="1.89"/>
    <m/>
    <m/>
    <n v="1.6574146728850885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6574146728850885"/>
    <n v="1.6574146728850884E-3"/>
    <m/>
    <n v="0.17500000000000002"/>
    <n v="0.1575"/>
    <n v="0"/>
    <n v="0"/>
    <n v="73"/>
    <s v="ESTIMADO"/>
  </r>
  <r>
    <s v="19"/>
    <x v="9"/>
    <s v="UCPB&amp;J"/>
    <s v="33002993"/>
    <s v="33002993"/>
    <s v="EL"/>
    <m/>
    <m/>
    <n v="2.1"/>
    <n v="1.89"/>
    <m/>
    <m/>
    <n v="1.723711259800492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723711259800492"/>
    <n v="1.7237112598004921E-3"/>
    <m/>
    <n v="0.17500000000000002"/>
    <n v="0.1575"/>
    <n v="0"/>
    <n v="0"/>
    <n v="73"/>
    <s v="ESTIMADO"/>
  </r>
  <r>
    <s v="19"/>
    <x v="10"/>
    <s v="UCPB&amp;J"/>
    <s v="33002993"/>
    <s v="33002993"/>
    <s v="EL"/>
    <m/>
    <m/>
    <n v="2.1"/>
    <n v="1.89"/>
    <m/>
    <m/>
    <n v="1.4651545708304181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4651545708304181"/>
    <n v="1.4651545708304181E-3"/>
    <m/>
    <n v="0.17500000000000002"/>
    <n v="0.1575"/>
    <n v="0"/>
    <n v="0"/>
    <n v="73"/>
    <s v="ESTIMADO"/>
  </r>
  <r>
    <s v="19"/>
    <x v="11"/>
    <s v="UCPB&amp;J"/>
    <s v="33002993"/>
    <s v="33002993"/>
    <s v="EL"/>
    <m/>
    <m/>
    <n v="2.1"/>
    <n v="1.89"/>
    <m/>
    <m/>
    <n v="1.2453813852058553"/>
    <m/>
    <m/>
    <m/>
    <m/>
    <m/>
    <x v="1"/>
    <s v="UCPB&amp;J33002993EL"/>
    <s v="Uni¢n de Cervecer¡as Peruanas Backus y Johnston S.A."/>
    <s v="BACKUS"/>
    <x v="150"/>
    <s v="C.T. MLI"/>
    <x v="460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CHACLACAYO"/>
    <n v="0"/>
    <s v="Diésel"/>
    <n v="0"/>
    <n v="0"/>
    <n v="0"/>
    <x v="1"/>
    <m/>
    <n v="1.2453813852058553"/>
    <n v="1.2453813852058553E-3"/>
    <m/>
    <n v="0.17500000000000002"/>
    <n v="0.1575"/>
    <n v="0"/>
    <n v="0"/>
    <n v="73"/>
    <s v="ESTIMADO"/>
  </r>
  <r>
    <s v="19"/>
    <x v="0"/>
    <s v="UCPB&amp;J"/>
    <s v="33004993"/>
    <s v="33004993"/>
    <s v="EL"/>
    <m/>
    <m/>
    <n v="7.5"/>
    <n v="0"/>
    <m/>
    <m/>
    <n v="5.445040260986949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445040260986949"/>
    <n v="5.445040260986949E-3"/>
    <m/>
    <n v="0.625"/>
    <n v="0.19533333333333333"/>
    <n v="0"/>
    <n v="0"/>
    <n v="73"/>
    <s v="ESTIMADO"/>
  </r>
  <r>
    <s v="19"/>
    <x v="1"/>
    <s v="UCPB&amp;J"/>
    <s v="33004993"/>
    <s v="33004993"/>
    <s v="EL"/>
    <m/>
    <m/>
    <n v="7.5"/>
    <n v="0"/>
    <m/>
    <m/>
    <n v="5.1183378453277317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1183378453277317"/>
    <n v="5.118337845327732E-3"/>
    <m/>
    <n v="0.625"/>
    <n v="0.19533333333333333"/>
    <n v="0"/>
    <n v="0"/>
    <n v="73"/>
    <s v="ESTIMADO"/>
  </r>
  <r>
    <s v="19"/>
    <x v="2"/>
    <s v="UCPB&amp;J"/>
    <s v="33004993"/>
    <s v="33004993"/>
    <s v="EL"/>
    <m/>
    <m/>
    <n v="7.5"/>
    <n v="1.5620000000000001"/>
    <m/>
    <m/>
    <n v="5.3486630483674791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3486630483674791"/>
    <n v="5.3486630483674793E-3"/>
    <m/>
    <n v="0.625"/>
    <n v="0.19533333333333333"/>
    <n v="0"/>
    <n v="0"/>
    <n v="73"/>
    <s v="ESTIMADO"/>
  </r>
  <r>
    <s v="19"/>
    <x v="3"/>
    <s v="UCPB&amp;J"/>
    <s v="33004993"/>
    <s v="33004993"/>
    <s v="EL"/>
    <m/>
    <m/>
    <n v="7.5"/>
    <n v="2.3439999999999999"/>
    <m/>
    <m/>
    <n v="5.7765560922368779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7765560922368779"/>
    <n v="5.7765560922368783E-3"/>
    <m/>
    <n v="0.625"/>
    <n v="0.19533333333333333"/>
    <n v="0"/>
    <n v="0"/>
    <n v="73"/>
    <s v="ESTIMADO"/>
  </r>
  <r>
    <s v="19"/>
    <x v="4"/>
    <s v="UCPB&amp;J"/>
    <s v="33004993"/>
    <s v="33004993"/>
    <s v="EL"/>
    <m/>
    <m/>
    <n v="7.5"/>
    <n v="0"/>
    <m/>
    <m/>
    <n v="6.2386805796158287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6.2386805796158287"/>
    <n v="6.2386805796158283E-3"/>
    <m/>
    <n v="0.625"/>
    <n v="0.19533333333333333"/>
    <n v="0"/>
    <n v="0"/>
    <n v="73"/>
    <s v="ESTIMADO"/>
  </r>
  <r>
    <s v="19"/>
    <x v="5"/>
    <s v="UCPB&amp;J"/>
    <s v="33004993"/>
    <s v="33004993"/>
    <s v="EL"/>
    <m/>
    <m/>
    <n v="7.5"/>
    <n v="0"/>
    <m/>
    <m/>
    <n v="5.9267465506350367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9267465506350367"/>
    <n v="5.9267465506350368E-3"/>
    <m/>
    <n v="0.625"/>
    <n v="0.19533333333333333"/>
    <n v="0"/>
    <n v="0"/>
    <n v="73"/>
    <s v="ESTIMADO"/>
  </r>
  <r>
    <s v="19"/>
    <x v="6"/>
    <s v="UCPB&amp;J"/>
    <s v="33004993"/>
    <s v="33004993"/>
    <s v="EL"/>
    <m/>
    <m/>
    <n v="7.5"/>
    <n v="0"/>
    <m/>
    <m/>
    <n v="6.223083878166789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6.223083878166789"/>
    <n v="6.2230838781667892E-3"/>
    <m/>
    <n v="0.625"/>
    <n v="0.19533333333333333"/>
    <n v="0"/>
    <n v="0"/>
    <n v="73"/>
    <s v="ESTIMADO"/>
  </r>
  <r>
    <s v="19"/>
    <x v="7"/>
    <s v="UCPB&amp;J"/>
    <s v="33004993"/>
    <s v="33004993"/>
    <s v="EL"/>
    <m/>
    <m/>
    <n v="7.5"/>
    <n v="0"/>
    <m/>
    <m/>
    <n v="5.2896212964417701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2896212964417701"/>
    <n v="5.28962129644177E-3"/>
    <m/>
    <n v="0.625"/>
    <n v="0.19533333333333333"/>
    <n v="0"/>
    <n v="0"/>
    <n v="73"/>
    <s v="ESTIMADO"/>
  </r>
  <r>
    <s v="19"/>
    <x v="8"/>
    <s v="UCPB&amp;J"/>
    <s v="33004993"/>
    <s v="33004993"/>
    <s v="EL"/>
    <m/>
    <m/>
    <n v="7.5"/>
    <n v="0"/>
    <m/>
    <m/>
    <n v="4.9722440186552639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4.9722440186552639"/>
    <n v="4.9722440186552638E-3"/>
    <m/>
    <n v="0.625"/>
    <n v="0.19533333333333333"/>
    <n v="0"/>
    <n v="0"/>
    <n v="73"/>
    <s v="ESTIMADO"/>
  </r>
  <r>
    <s v="19"/>
    <x v="9"/>
    <s v="UCPB&amp;J"/>
    <s v="33004993"/>
    <s v="33004993"/>
    <s v="EL"/>
    <m/>
    <m/>
    <n v="7.5"/>
    <n v="0"/>
    <m/>
    <m/>
    <n v="5.1711337794014742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5.1711337794014742"/>
    <n v="5.1711337794014744E-3"/>
    <m/>
    <n v="0.625"/>
    <n v="0.19533333333333333"/>
    <n v="0"/>
    <n v="0"/>
    <n v="73"/>
    <s v="ESTIMADO"/>
  </r>
  <r>
    <s v="19"/>
    <x v="10"/>
    <s v="UCPB&amp;J"/>
    <s v="33004993"/>
    <s v="33004993"/>
    <s v="EL"/>
    <m/>
    <m/>
    <n v="7.5"/>
    <n v="0"/>
    <m/>
    <m/>
    <n v="4.395463712491253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4.395463712491253"/>
    <n v="4.3954637124912531E-3"/>
    <m/>
    <n v="0.625"/>
    <n v="0.19533333333333333"/>
    <n v="0"/>
    <n v="0"/>
    <n v="73"/>
    <s v="ESTIMADO"/>
  </r>
  <r>
    <s v="19"/>
    <x v="11"/>
    <s v="UCPB&amp;J"/>
    <s v="33004993"/>
    <s v="33004993"/>
    <s v="EL"/>
    <m/>
    <m/>
    <n v="7.5"/>
    <n v="0"/>
    <m/>
    <m/>
    <n v="3.736144155617565"/>
    <m/>
    <m/>
    <m/>
    <m/>
    <m/>
    <x v="1"/>
    <s v="UCPB&amp;J33004993EL"/>
    <s v="Uni¢n de Cervecer¡as Peruanas Backus y Johnston S.A."/>
    <s v="BACKUS"/>
    <x v="150"/>
    <s v="C.T. Ate"/>
    <x v="461"/>
    <s v="EL"/>
    <x v="0"/>
    <n v="0"/>
    <x v="0"/>
    <s v="Instalado"/>
    <s v="Operativo"/>
    <s v="Autoproductor"/>
    <x v="2"/>
    <x v="0"/>
    <s v="NO COES"/>
    <x v="0"/>
    <s v="Privado"/>
    <s v="LIMA"/>
    <s v="LIMA"/>
    <s v="LIMA"/>
    <s v="ATE"/>
    <n v="0"/>
    <s v="Diésel"/>
    <n v="0"/>
    <n v="0"/>
    <n v="0"/>
    <x v="1"/>
    <m/>
    <n v="3.736144155617565"/>
    <n v="3.7361441556175651E-3"/>
    <m/>
    <n v="0.625"/>
    <n v="0.19533333333333333"/>
    <n v="0"/>
    <n v="0"/>
    <n v="73"/>
    <s v="ESTIMADO"/>
  </r>
  <r>
    <s v="19"/>
    <x v="0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1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2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3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4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5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6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7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8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9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10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11"/>
    <s v="UCPB&amp;J"/>
    <s v="33010593"/>
    <s v="33010593"/>
    <s v="EL"/>
    <m/>
    <m/>
    <n v="0.9"/>
    <n v="0.86399999999999999"/>
    <m/>
    <m/>
    <n v="0"/>
    <m/>
    <m/>
    <m/>
    <m/>
    <m/>
    <x v="1"/>
    <s v="UCPB&amp;J33010593EL"/>
    <s v="Uni¢n de Cervecer¡as Peruanas Backus y Johnston S.A."/>
    <s v="BACKUS"/>
    <x v="150"/>
    <s v="C.T. CUS"/>
    <x v="462"/>
    <s v="EL"/>
    <x v="0"/>
    <n v="0"/>
    <x v="0"/>
    <s v="Instalado"/>
    <s v="Operativo"/>
    <s v="Autoproductor"/>
    <x v="2"/>
    <x v="1"/>
    <s v="NO COES"/>
    <x v="0"/>
    <s v="Privado"/>
    <s v="CUSCO"/>
    <s v="CUSCO"/>
    <s v="CUSCO"/>
    <s v="CUSCO"/>
    <n v="0"/>
    <s v="Diésel"/>
    <n v="0"/>
    <n v="0"/>
    <n v="0"/>
    <x v="1"/>
    <m/>
    <n v="0"/>
    <n v="0"/>
    <m/>
    <n v="7.4999999999999997E-2"/>
    <n v="7.1999999999999995E-2"/>
    <n v="0"/>
    <n v="0"/>
    <n v="73"/>
    <s v="ESTIMADO"/>
  </r>
  <r>
    <s v="19"/>
    <x v="0"/>
    <s v="UCPB&amp;J"/>
    <s v="33016493"/>
    <s v="33016493"/>
    <s v="EL"/>
    <m/>
    <m/>
    <n v="2.04"/>
    <n v="1.5"/>
    <m/>
    <m/>
    <n v="4.7462600941602915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4.7462600941602915"/>
    <n v="4.7462600941602911E-3"/>
    <m/>
    <n v="0.17"/>
    <n v="0.125"/>
    <n v="0"/>
    <n v="0"/>
    <n v="73"/>
    <s v="ESTIMADO"/>
  </r>
  <r>
    <s v="19"/>
    <x v="1"/>
    <s v="UCPB&amp;J"/>
    <s v="33016493"/>
    <s v="33016493"/>
    <s v="EL"/>
    <m/>
    <m/>
    <n v="2.04"/>
    <n v="1.5"/>
    <m/>
    <m/>
    <n v="4.4614844885106741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4.4614844885106741"/>
    <n v="4.4614844885106746E-3"/>
    <m/>
    <n v="0.17"/>
    <n v="0.125"/>
    <n v="0"/>
    <n v="0"/>
    <n v="73"/>
    <s v="ESTIMADO"/>
  </r>
  <r>
    <s v="19"/>
    <x v="2"/>
    <s v="UCPB&amp;J"/>
    <s v="33016493"/>
    <s v="33016493"/>
    <s v="EL"/>
    <m/>
    <m/>
    <n v="2.04"/>
    <n v="1.5"/>
    <m/>
    <m/>
    <n v="4.6622512904936544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4.6622512904936544"/>
    <n v="4.6622512904936544E-3"/>
    <m/>
    <n v="0.17"/>
    <n v="0.125"/>
    <n v="0"/>
    <n v="0"/>
    <n v="73"/>
    <s v="ESTIMADO"/>
  </r>
  <r>
    <s v="19"/>
    <x v="3"/>
    <s v="UCPB&amp;J"/>
    <s v="33016493"/>
    <s v="33016493"/>
    <s v="EL"/>
    <m/>
    <m/>
    <n v="2.04"/>
    <n v="1.5"/>
    <m/>
    <m/>
    <n v="5.035231393733147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5.035231393733147"/>
    <n v="5.035231393733147E-3"/>
    <m/>
    <n v="0.17"/>
    <n v="0.125"/>
    <n v="0"/>
    <n v="0"/>
    <n v="73"/>
    <s v="ESTIMADO"/>
  </r>
  <r>
    <s v="19"/>
    <x v="4"/>
    <s v="UCPB&amp;J"/>
    <s v="33016493"/>
    <s v="33016493"/>
    <s v="EL"/>
    <m/>
    <m/>
    <n v="2.04"/>
    <n v="1.5"/>
    <m/>
    <m/>
    <n v="5.4380499052317992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5.4380499052317992"/>
    <n v="5.4380499052317996E-3"/>
    <m/>
    <n v="0.17"/>
    <n v="0.125"/>
    <n v="0"/>
    <n v="0"/>
    <n v="73"/>
    <s v="ESTIMADO"/>
  </r>
  <r>
    <s v="19"/>
    <x v="5"/>
    <s v="UCPB&amp;J"/>
    <s v="33016493"/>
    <s v="33016493"/>
    <s v="EL"/>
    <m/>
    <m/>
    <n v="2.04"/>
    <n v="1.5"/>
    <m/>
    <m/>
    <n v="5.1661474099702094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5.1661474099702094"/>
    <n v="5.1661474099702091E-3"/>
    <m/>
    <n v="0.17"/>
    <n v="0.125"/>
    <n v="0"/>
    <n v="0"/>
    <n v="73"/>
    <s v="ESTIMADO"/>
  </r>
  <r>
    <s v="19"/>
    <x v="6"/>
    <s v="UCPB&amp;J"/>
    <s v="33016493"/>
    <s v="33016493"/>
    <s v="EL"/>
    <m/>
    <m/>
    <n v="2.04"/>
    <n v="1.5"/>
    <m/>
    <m/>
    <n v="5.4244547804687198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5.4244547804687198"/>
    <n v="5.4244547804687196E-3"/>
    <m/>
    <n v="0.17"/>
    <n v="0.125"/>
    <n v="0"/>
    <n v="0"/>
    <n v="73"/>
    <s v="ESTIMADO"/>
  </r>
  <r>
    <s v="19"/>
    <x v="7"/>
    <s v="UCPB&amp;J"/>
    <s v="33016493"/>
    <s v="33016493"/>
    <s v="EL"/>
    <m/>
    <m/>
    <n v="2.04"/>
    <n v="1.5"/>
    <m/>
    <m/>
    <n v="4.6107865633984115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4.6107865633984115"/>
    <n v="4.6107865633984117E-3"/>
    <m/>
    <n v="0.17"/>
    <n v="0.125"/>
    <n v="0"/>
    <n v="0"/>
    <n v="73"/>
    <s v="ESTIMADO"/>
  </r>
  <r>
    <s v="19"/>
    <x v="8"/>
    <s v="UCPB&amp;J"/>
    <s v="33016493"/>
    <s v="33016493"/>
    <s v="EL"/>
    <m/>
    <m/>
    <n v="2.04"/>
    <n v="1.5"/>
    <m/>
    <m/>
    <n v="4.3341393695945065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4.3341393695945065"/>
    <n v="4.3341393695945068E-3"/>
    <m/>
    <n v="0.17"/>
    <n v="0.125"/>
    <n v="0"/>
    <n v="0"/>
    <n v="73"/>
    <s v="ESTIMADO"/>
  </r>
  <r>
    <s v="19"/>
    <x v="9"/>
    <s v="UCPB&amp;J"/>
    <s v="33016493"/>
    <s v="33016493"/>
    <s v="EL"/>
    <m/>
    <m/>
    <n v="2.04"/>
    <n v="1.5"/>
    <m/>
    <m/>
    <n v="4.5075049443782866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4.5075049443782866"/>
    <n v="4.5075049443782864E-3"/>
    <m/>
    <n v="0.17"/>
    <n v="0.125"/>
    <n v="0"/>
    <n v="0"/>
    <n v="73"/>
    <s v="ESTIMADO"/>
  </r>
  <r>
    <s v="19"/>
    <x v="10"/>
    <s v="UCPB&amp;J"/>
    <s v="33016493"/>
    <s v="33016493"/>
    <s v="EL"/>
    <m/>
    <m/>
    <n v="2.04"/>
    <n v="1.5"/>
    <m/>
    <m/>
    <n v="3.8313792027215436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3.8313792027215436"/>
    <n v="3.8313792027215438E-3"/>
    <m/>
    <n v="0.17"/>
    <n v="0.125"/>
    <n v="0"/>
    <n v="0"/>
    <n v="73"/>
    <s v="ESTIMADO"/>
  </r>
  <r>
    <s v="19"/>
    <x v="11"/>
    <s v="UCPB&amp;J"/>
    <s v="33016493"/>
    <s v="33016493"/>
    <s v="EL"/>
    <m/>
    <m/>
    <n v="2.04"/>
    <n v="1.5"/>
    <m/>
    <m/>
    <n v="3.2566723223133121"/>
    <m/>
    <m/>
    <m/>
    <m/>
    <m/>
    <x v="1"/>
    <s v="UCPB&amp;J33016493EL"/>
    <s v="Uni¢n de Cervecer¡as Peruanas Backus y Johnston S.A."/>
    <s v="BACKUS"/>
    <x v="150"/>
    <s v="C.T. AQP"/>
    <x v="463"/>
    <s v="EL"/>
    <x v="0"/>
    <n v="0"/>
    <x v="0"/>
    <s v="Instalado"/>
    <s v="Operativo"/>
    <s v="Autoproductor"/>
    <x v="2"/>
    <x v="0"/>
    <s v="NO COES"/>
    <x v="0"/>
    <s v="Privado"/>
    <s v="AREQUIPA"/>
    <s v="AREQUIPA"/>
    <s v="AREQUIPA"/>
    <s v="SACHACA"/>
    <n v="0"/>
    <s v="Diésel"/>
    <n v="0"/>
    <n v="0"/>
    <n v="0"/>
    <x v="1"/>
    <m/>
    <n v="3.2566723223133121"/>
    <n v="3.2566723223133118E-3"/>
    <m/>
    <n v="0.17"/>
    <n v="0.125"/>
    <n v="0"/>
    <n v="0"/>
    <n v="73"/>
    <s v="ESTIMADO"/>
  </r>
  <r>
    <s v="19"/>
    <x v="0"/>
    <s v="UCPB&amp;J"/>
    <s v="53009897"/>
    <s v="53009897"/>
    <s v="EL"/>
    <m/>
    <m/>
    <n v="3.5"/>
    <n v="0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1"/>
    <s v="UCPB&amp;J"/>
    <s v="53009897"/>
    <s v="53009897"/>
    <s v="EL"/>
    <m/>
    <m/>
    <n v="3.5"/>
    <n v="0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2"/>
    <s v="UCPB&amp;J"/>
    <s v="53009897"/>
    <s v="53009897"/>
    <s v="EL"/>
    <m/>
    <m/>
    <n v="3.5"/>
    <n v="0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3"/>
    <s v="UCPB&amp;J"/>
    <s v="53009897"/>
    <s v="53009897"/>
    <s v="EL"/>
    <m/>
    <m/>
    <n v="3.5"/>
    <n v="0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4"/>
    <s v="UCPB&amp;J"/>
    <s v="53009897"/>
    <s v="53009897"/>
    <s v="EL"/>
    <m/>
    <m/>
    <n v="3.5"/>
    <n v="2.8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5"/>
    <s v="UCPB&amp;J"/>
    <s v="53009897"/>
    <s v="53009897"/>
    <s v="EL"/>
    <m/>
    <m/>
    <n v="3.5"/>
    <n v="2.8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6"/>
    <s v="UCPB&amp;J"/>
    <s v="53009897"/>
    <s v="53009897"/>
    <s v="EL"/>
    <m/>
    <m/>
    <n v="3.5"/>
    <n v="2.8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7"/>
    <s v="UCPB&amp;J"/>
    <s v="53009897"/>
    <s v="53009897"/>
    <s v="EL"/>
    <m/>
    <m/>
    <n v="3.5"/>
    <n v="0.1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8"/>
    <s v="UCPB&amp;J"/>
    <s v="53009897"/>
    <s v="53009897"/>
    <s v="EL"/>
    <m/>
    <m/>
    <n v="3.5"/>
    <n v="0.6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9"/>
    <s v="UCPB&amp;J"/>
    <s v="53009897"/>
    <s v="53009897"/>
    <s v="EL"/>
    <m/>
    <m/>
    <n v="3.5"/>
    <n v="0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10"/>
    <s v="UCPB&amp;J"/>
    <s v="53009897"/>
    <s v="53009897"/>
    <s v="EL"/>
    <m/>
    <m/>
    <n v="3.5"/>
    <n v="0.31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11"/>
    <s v="UCPB&amp;J"/>
    <s v="53009897"/>
    <s v="53009897"/>
    <s v="EL"/>
    <m/>
    <m/>
    <n v="3.5"/>
    <n v="0.31"/>
    <m/>
    <m/>
    <n v="0"/>
    <m/>
    <m/>
    <m/>
    <m/>
    <m/>
    <x v="1"/>
    <s v="UCPB&amp;J53009897EL"/>
    <s v="Uni¢n de Cervecer¡as Peruanas Backus y Johnston S.A."/>
    <s v="BACKUS"/>
    <x v="150"/>
    <s v="C.T. MOT"/>
    <x v="464"/>
    <s v="EL"/>
    <x v="0"/>
    <n v="0"/>
    <x v="0"/>
    <s v="Instalado"/>
    <s v="Operativo"/>
    <s v="Autoproductor"/>
    <x v="2"/>
    <x v="1"/>
    <s v="NO COES"/>
    <x v="0"/>
    <s v="Privado"/>
    <s v="LAMBAYEQUE"/>
    <s v="LAMBAYEQUE"/>
    <s v="LAMBAYEQUE"/>
    <s v="MOTUPE"/>
    <n v="0"/>
    <s v="Diésel"/>
    <n v="0"/>
    <n v="0"/>
    <n v="0"/>
    <x v="1"/>
    <m/>
    <n v="0"/>
    <n v="0"/>
    <m/>
    <n v="0.29166666666666669"/>
    <n v="2.5833333333333333E-2"/>
    <n v="0"/>
    <n v="0"/>
    <n v="73"/>
    <s v="ESTIMADO"/>
  </r>
  <r>
    <s v="19"/>
    <x v="3"/>
    <s v="CASAPA"/>
    <s v="53201907"/>
    <s v="53201907"/>
    <s v="EL"/>
    <m/>
    <m/>
    <n v="2.625"/>
    <n v="1.98"/>
    <m/>
    <m/>
    <n v="3.5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3.5"/>
    <n v="3.5000000000000001E-3"/>
    <m/>
    <n v="0.21875"/>
    <n v="0.16500000000000001"/>
    <n v="0.90700000000000003"/>
    <n v="0"/>
    <n v="17"/>
    <s v="ESTIMADO"/>
  </r>
  <r>
    <s v="19"/>
    <x v="3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4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4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5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5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6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6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7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7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8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8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9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9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10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10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11"/>
    <s v="CASAPA"/>
    <s v="53202007"/>
    <s v="53202007"/>
    <s v="EL"/>
    <m/>
    <m/>
    <n v="1.0900000000000001"/>
    <n v="0.4"/>
    <m/>
    <m/>
    <n v="0"/>
    <m/>
    <m/>
    <m/>
    <m/>
    <m/>
    <x v="1"/>
    <s v="CASAPA53202007EL"/>
    <s v="Cia. Minera Casapalca S.A."/>
    <s v="CASAPALCA"/>
    <x v="120"/>
    <s v="C.T. Juanita"/>
    <x v="381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9.0833333333333335E-2"/>
    <n v="3.3333333333333333E-2"/>
    <n v="0.35099999999999998"/>
    <n v="0"/>
    <n v="17"/>
    <s v="ESTIMADO"/>
  </r>
  <r>
    <s v="19"/>
    <x v="11"/>
    <s v="CASAPA"/>
    <s v="53201907"/>
    <s v="53201907"/>
    <s v="EL"/>
    <m/>
    <m/>
    <n v="2.625"/>
    <n v="1.98"/>
    <m/>
    <m/>
    <n v="0"/>
    <m/>
    <m/>
    <m/>
    <m/>
    <m/>
    <x v="1"/>
    <s v="CASAPA53201907EL"/>
    <s v="Cia. Minera Casapalca S.A."/>
    <s v="CASAPALCA"/>
    <x v="120"/>
    <s v="C.T. El Carmen"/>
    <x v="382"/>
    <s v="EL"/>
    <x v="0"/>
    <n v="0"/>
    <x v="0"/>
    <s v="Instalado"/>
    <s v="Operativo"/>
    <s v="Autoproductor"/>
    <x v="2"/>
    <x v="1"/>
    <s v="NO COES"/>
    <x v="0"/>
    <s v="Privado"/>
    <s v="LIMA"/>
    <s v="LIMA"/>
    <s v="HUAROCHIRI"/>
    <s v="CHICLA"/>
    <n v="0"/>
    <s v="Diésel"/>
    <n v="0"/>
    <n v="0"/>
    <n v="0"/>
    <x v="1"/>
    <m/>
    <n v="0"/>
    <n v="0"/>
    <m/>
    <n v="0.21875"/>
    <n v="0.16500000000000001"/>
    <n v="0.90700000000000003"/>
    <n v="0"/>
    <n v="17"/>
    <s v="ESTIMADO"/>
  </r>
  <r>
    <s v="19"/>
    <x v="0"/>
    <s v="PODERO"/>
    <s v="31028694"/>
    <s v="31028694"/>
    <s v="HI"/>
    <m/>
    <m/>
    <n v="6.915"/>
    <n v="5.69"/>
    <m/>
    <m/>
    <n v="554.11300000000006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554.11300000000006"/>
    <n v="0.55411300000000008"/>
    <m/>
    <n v="0.14333333333333334"/>
    <n v="0.13749999999999998"/>
    <n v="1.72"/>
    <n v="0"/>
    <n v="18"/>
    <s v="IMPRESO"/>
  </r>
  <r>
    <s v="19"/>
    <x v="1"/>
    <s v="PODERO"/>
    <s v="31028694"/>
    <s v="31028694"/>
    <s v="HI"/>
    <m/>
    <m/>
    <n v="1.45"/>
    <n v="1.2"/>
    <m/>
    <m/>
    <n v="570.81899999999996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570.81899999999996"/>
    <n v="0.57081899999999997"/>
    <m/>
    <n v="0.14333333333333334"/>
    <n v="0.13749999999999998"/>
    <n v="1.72"/>
    <n v="0"/>
    <n v="18"/>
    <s v="IMPRESO"/>
  </r>
  <r>
    <s v="19"/>
    <x v="2"/>
    <s v="PODERO"/>
    <s v="31028694"/>
    <s v="31028694"/>
    <s v="HI"/>
    <m/>
    <m/>
    <n v="6.915"/>
    <n v="5.69"/>
    <m/>
    <m/>
    <n v="624.72799999999995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624.72799999999995"/>
    <n v="0.62472799999999995"/>
    <m/>
    <n v="0.14333333333333334"/>
    <n v="0.13749999999999998"/>
    <n v="1.72"/>
    <n v="0"/>
    <n v="18"/>
    <s v="IMPRESO"/>
  </r>
  <r>
    <s v="19"/>
    <x v="3"/>
    <s v="PODERO"/>
    <s v="31028694"/>
    <s v="31028694"/>
    <s v="HI"/>
    <m/>
    <m/>
    <n v="1.72"/>
    <n v="1.65"/>
    <m/>
    <m/>
    <n v="542.37300000000005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542.37300000000005"/>
    <n v="0.54237299999999999"/>
    <m/>
    <n v="0.14333333333333334"/>
    <n v="0.13749999999999998"/>
    <n v="1.72"/>
    <n v="0"/>
    <n v="18"/>
    <s v="IMPRESO"/>
  </r>
  <r>
    <s v="19"/>
    <x v="4"/>
    <s v="PODERO"/>
    <s v="31028694"/>
    <s v="31028694"/>
    <s v="HI"/>
    <m/>
    <m/>
    <n v="1.72"/>
    <n v="1.65"/>
    <m/>
    <m/>
    <n v="689.59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689.59"/>
    <n v="0.68959000000000004"/>
    <m/>
    <n v="0.14333333333333334"/>
    <n v="0.13749999999999998"/>
    <n v="1.72"/>
    <n v="0"/>
    <n v="18"/>
    <s v="IMPRESO"/>
  </r>
  <r>
    <s v="19"/>
    <x v="5"/>
    <s v="PODERO"/>
    <s v="31028694"/>
    <s v="31028694"/>
    <s v="HI"/>
    <m/>
    <m/>
    <n v="1.72"/>
    <n v="1.65"/>
    <m/>
    <m/>
    <n v="618.18799999999999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618.18799999999999"/>
    <n v="0.61818799999999996"/>
    <m/>
    <n v="0.14333333333333334"/>
    <n v="0.13749999999999998"/>
    <n v="1.72"/>
    <n v="0"/>
    <n v="18"/>
    <s v="IMPRESO"/>
  </r>
  <r>
    <s v="19"/>
    <x v="6"/>
    <s v="PODERO"/>
    <s v="31028694"/>
    <s v="31028694"/>
    <s v="HI"/>
    <m/>
    <m/>
    <n v="1.72"/>
    <n v="1.65"/>
    <m/>
    <m/>
    <n v="505.30599999999998"/>
    <m/>
    <m/>
    <m/>
    <m/>
    <m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505.30599999999998"/>
    <n v="0.50530600000000003"/>
    <m/>
    <n v="0.14333333333333334"/>
    <n v="0.13749999999999998"/>
    <n v="1.72"/>
    <n v="0"/>
    <n v="18"/>
    <s v="IMPRESO"/>
  </r>
  <r>
    <s v="19"/>
    <x v="0"/>
    <s v="PODERO"/>
    <s v="33072296"/>
    <s v="33072296"/>
    <s v="EL"/>
    <m/>
    <m/>
    <n v="6.915"/>
    <n v="5.69"/>
    <m/>
    <m/>
    <n v="67.320999999999998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67.320999999999998"/>
    <n v="6.7320999999999992E-2"/>
    <m/>
    <n v="0.57625000000000004"/>
    <n v="0.47416666666666668"/>
    <n v="5.29"/>
    <n v="0"/>
    <n v="18"/>
    <s v="IMPRESO"/>
  </r>
  <r>
    <s v="19"/>
    <x v="1"/>
    <s v="PODERO"/>
    <s v="33072296"/>
    <s v="33072296"/>
    <s v="EL"/>
    <m/>
    <m/>
    <n v="1.45"/>
    <n v="1.2"/>
    <m/>
    <m/>
    <n v="19.866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19.866"/>
    <n v="1.9865999999999998E-2"/>
    <m/>
    <n v="0.57625000000000004"/>
    <n v="0.47416666666666668"/>
    <n v="5.29"/>
    <n v="0"/>
    <n v="18"/>
    <s v="IMPRESO"/>
  </r>
  <r>
    <s v="19"/>
    <x v="2"/>
    <s v="PODERO"/>
    <s v="33072296"/>
    <s v="33072296"/>
    <s v="EL"/>
    <m/>
    <m/>
    <n v="6.915"/>
    <n v="5.69"/>
    <m/>
    <m/>
    <n v="64.849000000000004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64.849000000000004"/>
    <n v="6.4849000000000004E-2"/>
    <m/>
    <n v="0.57625000000000004"/>
    <n v="0.47416666666666668"/>
    <n v="5.29"/>
    <n v="0"/>
    <n v="18"/>
    <s v="IMPRESO"/>
  </r>
  <r>
    <s v="19"/>
    <x v="3"/>
    <s v="PODERO"/>
    <s v="33072296"/>
    <s v="33072296"/>
    <s v="EL"/>
    <m/>
    <m/>
    <n v="1.45"/>
    <n v="1.2"/>
    <m/>
    <m/>
    <n v="67.301000000000002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67.301000000000002"/>
    <n v="6.7301E-2"/>
    <m/>
    <n v="0.57625000000000004"/>
    <n v="0.47416666666666668"/>
    <n v="5.29"/>
    <n v="0"/>
    <n v="18"/>
    <s v="IMPRESO"/>
  </r>
  <r>
    <s v="19"/>
    <x v="4"/>
    <s v="PODERO"/>
    <s v="33072296"/>
    <s v="33072296"/>
    <s v="EL"/>
    <m/>
    <m/>
    <n v="1.72"/>
    <n v="1.65"/>
    <m/>
    <m/>
    <n v="37.779000000000003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37.779000000000003"/>
    <n v="3.7779E-2"/>
    <m/>
    <n v="0.57625000000000004"/>
    <n v="0.47416666666666668"/>
    <n v="5.29"/>
    <n v="0"/>
    <n v="18"/>
    <s v="IMPRESO"/>
  </r>
  <r>
    <s v="19"/>
    <x v="5"/>
    <s v="PODERO"/>
    <s v="33072296"/>
    <s v="33072296"/>
    <s v="EL"/>
    <m/>
    <m/>
    <n v="1.72"/>
    <n v="1.65"/>
    <m/>
    <m/>
    <n v="34.563000000000002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34.563000000000002"/>
    <n v="3.4563000000000003E-2"/>
    <m/>
    <n v="0.57625000000000004"/>
    <n v="0.47416666666666668"/>
    <n v="5.29"/>
    <n v="0"/>
    <n v="18"/>
    <s v="IMPRESO"/>
  </r>
  <r>
    <s v="19"/>
    <x v="6"/>
    <s v="PODERO"/>
    <s v="33072296"/>
    <s v="33072296"/>
    <s v="EL"/>
    <m/>
    <m/>
    <n v="1.72"/>
    <n v="1.65"/>
    <m/>
    <m/>
    <n v="82.671999999999997"/>
    <m/>
    <m/>
    <m/>
    <m/>
    <m/>
    <x v="1"/>
    <s v="PODERO33072296EL"/>
    <s v="C¡a. Minera Poderosa S.A."/>
    <s v="PODEROSA"/>
    <x v="129"/>
    <s v="C.T. J.A. Samaniego Alcántara"/>
    <x v="407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 "/>
    <s v="PATAZ"/>
    <n v="0"/>
    <s v="Diésel"/>
    <n v="0"/>
    <n v="0"/>
    <n v="0"/>
    <x v="1"/>
    <m/>
    <n v="82.671999999999997"/>
    <n v="8.2671999999999995E-2"/>
    <m/>
    <n v="0.57625000000000004"/>
    <n v="0.47416666666666668"/>
    <n v="5.29"/>
    <n v="0"/>
    <n v="18"/>
    <s v="IMPRESO"/>
  </r>
  <r>
    <s v="19"/>
    <x v="0"/>
    <s v="PODERO"/>
    <s v="33081997"/>
    <s v="33081997"/>
    <s v="EL"/>
    <m/>
    <m/>
    <n v="1.45"/>
    <n v="1.2"/>
    <m/>
    <m/>
    <n v="329.85899999999998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329.85899999999998"/>
    <n v="0.32985899999999996"/>
    <m/>
    <n v="0.12083333333333333"/>
    <n v="9.9999999999999992E-2"/>
    <n v="1.17"/>
    <n v="0"/>
    <n v="18"/>
    <s v="IMPRESO"/>
  </r>
  <r>
    <s v="19"/>
    <x v="1"/>
    <s v="PODERO"/>
    <s v="33081997"/>
    <s v="33081997"/>
    <s v="EL"/>
    <m/>
    <m/>
    <n v="6.915"/>
    <n v="5.69"/>
    <m/>
    <m/>
    <n v="342.61700000000002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342.61700000000002"/>
    <n v="0.342617"/>
    <m/>
    <n v="0.12083333333333333"/>
    <n v="9.9999999999999992E-2"/>
    <n v="1.17"/>
    <n v="0"/>
    <n v="18"/>
    <s v="IMPRESO"/>
  </r>
  <r>
    <s v="19"/>
    <x v="2"/>
    <s v="PODERO"/>
    <s v="33081997"/>
    <s v="33081997"/>
    <s v="EL"/>
    <m/>
    <m/>
    <n v="1.45"/>
    <n v="1.2"/>
    <m/>
    <m/>
    <n v="338.34199999999998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338.34199999999998"/>
    <n v="0.33834199999999998"/>
    <m/>
    <n v="0.12083333333333333"/>
    <n v="9.9999999999999992E-2"/>
    <n v="1.17"/>
    <n v="0"/>
    <n v="18"/>
    <s v="IMPRESO"/>
  </r>
  <r>
    <s v="19"/>
    <x v="3"/>
    <s v="PODERO"/>
    <s v="33081997"/>
    <s v="33081997"/>
    <s v="EL"/>
    <m/>
    <m/>
    <n v="1.72"/>
    <n v="1.65"/>
    <m/>
    <m/>
    <n v="382.42200000000003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382.42200000000003"/>
    <n v="0.38242200000000004"/>
    <m/>
    <n v="0.12083333333333333"/>
    <n v="9.9999999999999992E-2"/>
    <n v="1.17"/>
    <n v="0"/>
    <n v="18"/>
    <s v="IMPRESO"/>
  </r>
  <r>
    <s v="19"/>
    <x v="4"/>
    <s v="PODERO"/>
    <s v="33081997"/>
    <s v="33081997"/>
    <s v="EL"/>
    <m/>
    <m/>
    <n v="1.72"/>
    <n v="1.65"/>
    <m/>
    <m/>
    <n v="317.66000000000003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317.66000000000003"/>
    <n v="0.31766"/>
    <m/>
    <n v="0.12083333333333333"/>
    <n v="9.9999999999999992E-2"/>
    <n v="1.17"/>
    <n v="0"/>
    <n v="18"/>
    <s v="IMPRESO"/>
  </r>
  <r>
    <s v="19"/>
    <x v="5"/>
    <s v="PODERO"/>
    <s v="33081997"/>
    <s v="33081997"/>
    <s v="EL"/>
    <m/>
    <m/>
    <n v="1.72"/>
    <n v="1.65"/>
    <m/>
    <m/>
    <n v="300.47899999999998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300.47899999999998"/>
    <n v="0.300479"/>
    <m/>
    <n v="0.12083333333333333"/>
    <n v="9.9999999999999992E-2"/>
    <n v="1.17"/>
    <n v="0"/>
    <n v="18"/>
    <s v="IMPRESO"/>
  </r>
  <r>
    <s v="19"/>
    <x v="6"/>
    <s v="PODERO"/>
    <s v="33081997"/>
    <s v="33081997"/>
    <s v="EL"/>
    <m/>
    <m/>
    <n v="1.72"/>
    <n v="1.65"/>
    <m/>
    <m/>
    <n v="404.40199999999999"/>
    <m/>
    <m/>
    <m/>
    <m/>
    <m/>
    <x v="1"/>
    <s v="PODERO33081997EL"/>
    <s v="C¡a. Minera Poderosa S.A."/>
    <s v="PODEROSA"/>
    <x v="129"/>
    <s v="C. T. Pataz"/>
    <x v="408"/>
    <s v="EL"/>
    <x v="0"/>
    <n v="0"/>
    <x v="0"/>
    <s v="Instalado"/>
    <s v="Operativo"/>
    <s v="Autoproductor"/>
    <x v="2"/>
    <x v="1"/>
    <s v="NO COES"/>
    <x v="0"/>
    <s v="Privado"/>
    <s v="LA LIBERTAD"/>
    <s v="LA LIBERTAD"/>
    <s v="PATAZ"/>
    <s v="PATAZ (Sta. María)"/>
    <n v="0"/>
    <s v="Diésel"/>
    <n v="0"/>
    <n v="0"/>
    <n v="0"/>
    <x v="1"/>
    <m/>
    <n v="404.40199999999999"/>
    <n v="0.40440199999999998"/>
    <m/>
    <n v="0.12083333333333333"/>
    <n v="9.9999999999999992E-2"/>
    <n v="1.17"/>
    <n v="0"/>
    <n v="18"/>
    <s v="IMPRESO"/>
  </r>
  <r>
    <m/>
    <x v="12"/>
    <n v="1"/>
    <m/>
    <m/>
    <m/>
    <m/>
    <m/>
    <m/>
    <m/>
    <m/>
    <m/>
    <m/>
    <m/>
    <m/>
    <m/>
    <m/>
    <m/>
    <x v="1"/>
    <m/>
    <m/>
    <m/>
    <x v="35"/>
    <m/>
    <x v="119"/>
    <m/>
    <x v="6"/>
    <m/>
    <x v="3"/>
    <m/>
    <m/>
    <m/>
    <x v="1"/>
    <x v="2"/>
    <m/>
    <x v="1"/>
    <m/>
    <m/>
    <m/>
    <m/>
    <m/>
    <m/>
    <m/>
    <m/>
    <m/>
    <m/>
    <x v="1"/>
    <m/>
    <m/>
    <m/>
    <m/>
    <s v="-"/>
    <s v="-"/>
    <m/>
    <m/>
    <m/>
    <m/>
  </r>
  <r>
    <s v="19"/>
    <x v="0"/>
    <s v="BROCAL"/>
    <s v="31023194"/>
    <s v="31023194"/>
    <s v="HI"/>
    <m/>
    <m/>
    <n v="1.92"/>
    <n v="1.452"/>
    <m/>
    <m/>
    <n v="1058.0920000000001"/>
    <m/>
    <m/>
    <m/>
    <m/>
    <n v="1.552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1058.0920000000001"/>
    <n v="1.058092"/>
    <m/>
    <n v="0.16"/>
    <n v="0.12758333333333333"/>
    <n v="1.56"/>
    <n v="0"/>
    <n v="67"/>
    <s v="BASE DE DATOS"/>
  </r>
  <r>
    <s v="19"/>
    <x v="0"/>
    <s v="BROCAL"/>
    <s v="31023893"/>
    <s v="31023893"/>
    <s v="HI"/>
    <m/>
    <m/>
    <n v="1.4159999999999999"/>
    <n v="1.07"/>
    <m/>
    <m/>
    <n v="795.41600000000005"/>
    <m/>
    <m/>
    <m/>
    <m/>
    <n v="1.1279999999999999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795.41600000000005"/>
    <n v="0.79541600000000001"/>
    <m/>
    <n v="0.11799999999999999"/>
    <n v="9.091666666666666E-2"/>
    <n v="1.1339999999999999"/>
    <n v="0"/>
    <n v="67"/>
    <s v="BASE DE DATOS"/>
  </r>
  <r>
    <s v="19"/>
    <x v="0"/>
    <s v="BROCAL"/>
    <s v="31030000"/>
    <s v="31030000"/>
    <s v="HI"/>
    <m/>
    <m/>
    <n v="0.8"/>
    <n v="0.70299999999999996"/>
    <m/>
    <m/>
    <n v="511.97199999999998"/>
    <m/>
    <m/>
    <m/>
    <m/>
    <n v="0.75700000000000001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511.97199999999998"/>
    <n v="0.51197199999999998"/>
    <m/>
    <n v="6.6666666666666666E-2"/>
    <n v="6.6666666666666666E-2"/>
    <n v="0.8"/>
    <n v="0"/>
    <n v="67"/>
    <s v="BASE DE DATOS"/>
  </r>
  <r>
    <s v="19"/>
    <x v="0"/>
    <s v="BROCAL"/>
    <s v="31031000"/>
    <s v="31031000"/>
    <s v="HI"/>
    <m/>
    <m/>
    <n v="0.2"/>
    <n v="0.13"/>
    <m/>
    <m/>
    <n v="95.447999999999993"/>
    <m/>
    <m/>
    <m/>
    <m/>
    <n v="0.159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95.447999999999993"/>
    <n v="9.5447999999999991E-2"/>
    <m/>
    <n v="1.6666666666666666E-2"/>
    <n v="1.6666666666666666E-2"/>
    <n v="0.16600000000000001"/>
    <n v="0"/>
    <n v="67"/>
    <s v="BASE DE DATOS"/>
  </r>
  <r>
    <s v="19"/>
    <x v="0"/>
    <s v="VALENT"/>
    <s v="31049194"/>
    <s v="31049194"/>
    <s v="HI"/>
    <m/>
    <m/>
    <n v="3.78"/>
    <n v="1.3220000000000001"/>
    <m/>
    <m/>
    <n v="890.28"/>
    <m/>
    <m/>
    <m/>
    <m/>
    <n v="1.689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890.28"/>
    <n v="0.89027999999999996"/>
    <m/>
    <n v="0.315"/>
    <n v="0.12866666666666668"/>
    <n v="1.8720000000000001"/>
    <n v="0"/>
    <n v="30"/>
    <s v="BASE DE DATOS"/>
  </r>
  <r>
    <s v="19"/>
    <x v="0"/>
    <s v="UNACEM"/>
    <s v="33010393"/>
    <s v="33010393"/>
    <s v="HI"/>
    <m/>
    <m/>
    <n v="5.6"/>
    <n v="5.6"/>
    <m/>
    <m/>
    <n v="4178.3580000000002"/>
    <m/>
    <m/>
    <m/>
    <m/>
    <n v="5.8479999999999999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178.3580000000002"/>
    <n v="4.1783580000000002"/>
    <m/>
    <n v="0.46666666666666662"/>
    <n v="0.46666666666666662"/>
    <n v="5.9109999999999996"/>
    <n v="0"/>
    <n v="72"/>
    <s v="BASE DE DATOS"/>
  </r>
  <r>
    <s v="19"/>
    <x v="0"/>
    <s v="UNACEM"/>
    <s v="33010193"/>
    <s v="33010193"/>
    <s v="HI"/>
    <m/>
    <m/>
    <n v="6.3"/>
    <n v="6.3"/>
    <m/>
    <m/>
    <n v="4575.6019999999999"/>
    <m/>
    <m/>
    <m/>
    <m/>
    <n v="6.3280000000000003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575.6019999999999"/>
    <n v="4.5756019999999999"/>
    <m/>
    <n v="0.52500000000000002"/>
    <n v="0.52500000000000002"/>
    <n v="6.3280000000000003"/>
    <n v="0"/>
    <n v="72"/>
    <s v="BASE DE DATOS"/>
  </r>
  <r>
    <s v="19"/>
    <x v="0"/>
    <s v="UNACEM"/>
    <s v="18170808"/>
    <s v="18170808"/>
    <s v="HI"/>
    <m/>
    <m/>
    <n v="12.8"/>
    <n v="12.8"/>
    <m/>
    <m/>
    <n v="8369.0679999999993"/>
    <m/>
    <m/>
    <m/>
    <m/>
    <n v="13.279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8369.0679999999993"/>
    <n v="8.3690679999999986"/>
    <m/>
    <n v="1.0666666666666667"/>
    <n v="1.0666666666666667"/>
    <n v="13.279"/>
    <n v="0"/>
    <n v="72"/>
    <s v="BASE DE DATOS"/>
  </r>
  <r>
    <s v="19"/>
    <x v="0"/>
    <s v="PACHAP"/>
    <s v="31146606"/>
    <s v="31146606"/>
    <s v="HI"/>
    <m/>
    <m/>
    <n v="1.6"/>
    <n v="0.35"/>
    <m/>
    <m/>
    <n v="26.920999999999999"/>
    <m/>
    <m/>
    <m/>
    <m/>
    <n v="53.41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26.920999999999999"/>
    <n v="2.6921E-2"/>
    <m/>
    <n v="0.13333333333333333"/>
    <n v="2.9166666666666664E-2"/>
    <n v="114.41"/>
    <n v="0"/>
    <n v="38"/>
    <s v="BASE DE DATOS"/>
  </r>
  <r>
    <s v="19"/>
    <x v="0"/>
    <s v="PACHAP"/>
    <s v="31146706"/>
    <s v="31146706"/>
    <s v="HI"/>
    <m/>
    <m/>
    <n v="0.94"/>
    <n v="0.35"/>
    <m/>
    <m/>
    <n v="74.585999999999999"/>
    <m/>
    <m/>
    <m/>
    <m/>
    <n v="100.25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74.585999999999999"/>
    <n v="7.4586E-2"/>
    <m/>
    <n v="7.8333333333333324E-2"/>
    <n v="2.9166666666666664E-2"/>
    <n v="119.78"/>
    <n v="0"/>
    <n v="38"/>
    <s v="BASE DE DATOS"/>
  </r>
  <r>
    <s v="19"/>
    <x v="0"/>
    <s v="QUEISC"/>
    <s v="989196"/>
    <s v="989196"/>
    <s v="HI"/>
    <m/>
    <m/>
    <n v="1.7"/>
    <n v="1.35"/>
    <m/>
    <m/>
    <n v="821.47"/>
    <m/>
    <m/>
    <m/>
    <m/>
    <n v="1.296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821.47"/>
    <n v="0.82147000000000003"/>
    <m/>
    <n v="0.14166666666666666"/>
    <n v="0.1125"/>
    <n v="1.298"/>
    <n v="0"/>
    <n v="37"/>
    <s v="BASE DE DATOS"/>
  </r>
  <r>
    <s v="19"/>
    <x v="0"/>
    <s v="SPCC"/>
    <s v="31024993"/>
    <s v="31024993"/>
    <s v="HI"/>
    <m/>
    <m/>
    <n v="9"/>
    <n v="6.5039999999999996"/>
    <m/>
    <m/>
    <n v="3208.34"/>
    <m/>
    <m/>
    <m/>
    <m/>
    <n v="5.625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3208.34"/>
    <n v="3.2083400000000002"/>
    <m/>
    <n v="0.75"/>
    <n v="0.54199999999999993"/>
    <n v="5.6349999999999998"/>
    <n v="0"/>
    <n v="68"/>
    <s v="BASE DE DATOS"/>
  </r>
  <r>
    <s v="19"/>
    <x v="0"/>
    <s v="CMCHUN"/>
    <s v="00022010"/>
    <s v="00022010"/>
    <s v="HI"/>
    <m/>
    <m/>
    <n v="9.18"/>
    <n v="9.18"/>
    <m/>
    <m/>
    <n v="6763.82"/>
    <m/>
    <m/>
    <m/>
    <m/>
    <n v="9.2119999999999997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763.82"/>
    <n v="6.7638199999999999"/>
    <m/>
    <n v="0.76500000000000001"/>
    <n v="0.76500000000000001"/>
    <n v="9.2170000000000005"/>
    <n v="0"/>
    <n v="26"/>
    <s v="BASE DE DATOS"/>
  </r>
  <r>
    <s v="19"/>
    <x v="0"/>
    <s v="CMCHUN"/>
    <s v="31007493"/>
    <s v="31007493"/>
    <s v="HI"/>
    <m/>
    <m/>
    <n v="1.1000000000000001"/>
    <n v="1.1000000000000001"/>
    <m/>
    <m/>
    <n v="655.62900000000002"/>
    <m/>
    <m/>
    <m/>
    <m/>
    <n v="1.1259999999999999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655.62900000000002"/>
    <n v="0.65562900000000002"/>
    <m/>
    <n v="9.1666666666666674E-2"/>
    <n v="9.1666666666666674E-2"/>
    <n v="1.129"/>
    <n v="0"/>
    <n v="26"/>
    <s v="BASE DE DATOS"/>
  </r>
  <r>
    <s v="19"/>
    <x v="0"/>
    <s v="CMCHUN"/>
    <s v="31007593"/>
    <s v="31007593"/>
    <s v="HI"/>
    <m/>
    <m/>
    <n v="1.952"/>
    <n v="1.4179999999999999"/>
    <m/>
    <m/>
    <n v="937.654"/>
    <m/>
    <m/>
    <m/>
    <m/>
    <n v="1.677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937.654"/>
    <n v="0.93765399999999999"/>
    <m/>
    <n v="0.16266666666666665"/>
    <n v="0.11816666666666666"/>
    <n v="1.677"/>
    <n v="0"/>
    <n v="26"/>
    <s v="BASE DE DATOS"/>
  </r>
  <r>
    <s v="19"/>
    <x v="0"/>
    <s v="CMCHUN"/>
    <s v="31015993"/>
    <s v="31015993"/>
    <s v="HI"/>
    <m/>
    <m/>
    <n v="2.2400000000000002"/>
    <n v="1.5"/>
    <m/>
    <m/>
    <n v="938.75800000000004"/>
    <m/>
    <m/>
    <m/>
    <m/>
    <n v="1.5449999999999999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938.75800000000004"/>
    <n v="0.93875800000000009"/>
    <m/>
    <n v="0.18666666666666668"/>
    <n v="0.125"/>
    <n v="1.5840000000000001"/>
    <n v="0"/>
    <n v="26"/>
    <s v="BASE DE DATOS"/>
  </r>
  <r>
    <s v="19"/>
    <x v="0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0"/>
    <s v="CMCHUN"/>
    <s v="41007293"/>
    <s v="41007293"/>
    <s v="HI"/>
    <m/>
    <m/>
    <n v="0.224"/>
    <n v="0.2"/>
    <m/>
    <m/>
    <n v="0"/>
    <m/>
    <m/>
    <m/>
    <m/>
    <n v="0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0"/>
    <s v="CMCHUN"/>
    <s v="41029994"/>
    <s v="41029994"/>
    <s v="HI"/>
    <m/>
    <m/>
    <n v="0.496"/>
    <n v="0.496"/>
    <m/>
    <m/>
    <n v="165.916"/>
    <m/>
    <m/>
    <m/>
    <m/>
    <n v="0.366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165.916"/>
    <n v="0.16591600000000001"/>
    <m/>
    <n v="4.1333333333333333E-2"/>
    <n v="4.1333333333333333E-2"/>
    <n v="0.55100000000000005"/>
    <n v="0"/>
    <n v="26"/>
    <s v="BASE DE DATOS"/>
  </r>
  <r>
    <s v="19"/>
    <x v="0"/>
    <s v="CMCHUN"/>
    <s v="51017802"/>
    <s v="51017802"/>
    <s v="HI"/>
    <m/>
    <m/>
    <n v="4.9000000000000004"/>
    <n v="4.9000000000000004"/>
    <m/>
    <m/>
    <n v="3369.5909999999999"/>
    <m/>
    <m/>
    <m/>
    <m/>
    <n v="4.8920000000000003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3369.5909999999999"/>
    <n v="3.3695909999999998"/>
    <m/>
    <n v="0.40833333333333338"/>
    <n v="0.40833333333333338"/>
    <n v="4.9390000000000001"/>
    <n v="0"/>
    <n v="26"/>
    <s v="BASE DE DATOS"/>
  </r>
  <r>
    <s v="19"/>
    <x v="0"/>
    <s v="CMCHUN"/>
    <s v="51018102"/>
    <s v="51018102"/>
    <s v="HI"/>
    <m/>
    <m/>
    <n v="0.97599999999999998"/>
    <n v="0.97599999999999998"/>
    <m/>
    <m/>
    <n v="698.53599999999994"/>
    <m/>
    <m/>
    <m/>
    <m/>
    <n v="0.982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98.53599999999994"/>
    <n v="0.69853599999999993"/>
    <m/>
    <n v="8.1333333333333327E-2"/>
    <n v="8.1333333333333327E-2"/>
    <n v="0.98399999999999999"/>
    <n v="0"/>
    <n v="26"/>
    <s v="BASE DE DATOS"/>
  </r>
  <r>
    <s v="19"/>
    <x v="0"/>
    <s v="CMCHUN"/>
    <s v="51018402"/>
    <s v="51018402"/>
    <s v="HI"/>
    <m/>
    <m/>
    <n v="0.94"/>
    <n v="0.85"/>
    <m/>
    <m/>
    <n v="612.72799999999995"/>
    <m/>
    <m/>
    <m/>
    <m/>
    <n v="0.84699999999999998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12.72799999999995"/>
    <n v="0.61272799999999994"/>
    <m/>
    <n v="7.8333333333333324E-2"/>
    <n v="7.0833333333333331E-2"/>
    <n v="0.84699999999999998"/>
    <n v="0"/>
    <n v="26"/>
    <s v="BASE DE DATOS"/>
  </r>
  <r>
    <s v="19"/>
    <x v="0"/>
    <s v="CMCHUN"/>
    <s v="51019703"/>
    <s v="51019703"/>
    <s v="HI"/>
    <m/>
    <m/>
    <n v="1.2"/>
    <n v="0.86"/>
    <m/>
    <m/>
    <n v="435.43700000000001"/>
    <m/>
    <m/>
    <m/>
    <m/>
    <n v="0.73799999999999999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35.43700000000001"/>
    <n v="0.43543700000000002"/>
    <m/>
    <n v="9.9999999999999992E-2"/>
    <n v="7.166666666666667E-2"/>
    <n v="0.98099999999999998"/>
    <n v="0"/>
    <n v="26"/>
    <s v="BASE DE DATOS"/>
  </r>
  <r>
    <s v="19"/>
    <x v="0"/>
    <s v="RAURA"/>
    <s v="31019993"/>
    <s v="31019993"/>
    <s v="HI"/>
    <m/>
    <m/>
    <n v="4.1399999999999997"/>
    <n v="3.7"/>
    <m/>
    <m/>
    <n v="2662.674"/>
    <m/>
    <m/>
    <m/>
    <m/>
    <n v="3.7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662.674"/>
    <n v="2.662674"/>
    <m/>
    <n v="0.34499999999999997"/>
    <n v="0.30833333333333335"/>
    <n v="3.7"/>
    <n v="0"/>
    <n v="19"/>
    <s v="BASE DE DATOS"/>
  </r>
  <r>
    <s v="19"/>
    <x v="1"/>
    <s v="BROCAL"/>
    <s v="31023194"/>
    <s v="31023194"/>
    <s v="HI"/>
    <m/>
    <m/>
    <n v="1.92"/>
    <n v="1.169"/>
    <m/>
    <m/>
    <n v="865.64800000000002"/>
    <m/>
    <m/>
    <m/>
    <m/>
    <n v="1.5580000000000001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865.64800000000002"/>
    <n v="0.86564799999999997"/>
    <m/>
    <n v="0.16"/>
    <n v="0.12758333333333333"/>
    <n v="1.56"/>
    <n v="0"/>
    <n v="67"/>
    <s v="BASE DE DATOS"/>
  </r>
  <r>
    <s v="19"/>
    <x v="1"/>
    <s v="BROCAL"/>
    <s v="31023893"/>
    <s v="31023893"/>
    <s v="HI"/>
    <m/>
    <m/>
    <n v="1.4159999999999999"/>
    <n v="0.93799999999999994"/>
    <m/>
    <m/>
    <n v="695.01"/>
    <m/>
    <m/>
    <m/>
    <m/>
    <n v="1.1240000000000001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695.01"/>
    <n v="0.69501000000000002"/>
    <m/>
    <n v="0.11799999999999999"/>
    <n v="9.091666666666666E-2"/>
    <n v="1.1339999999999999"/>
    <n v="0"/>
    <n v="67"/>
    <s v="BASE DE DATOS"/>
  </r>
  <r>
    <s v="19"/>
    <x v="1"/>
    <s v="BROCAL"/>
    <s v="31030000"/>
    <s v="31030000"/>
    <s v="HI"/>
    <m/>
    <m/>
    <n v="0.8"/>
    <n v="0.755"/>
    <m/>
    <m/>
    <n v="506.01600000000002"/>
    <m/>
    <m/>
    <m/>
    <m/>
    <n v="0.8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506.01600000000002"/>
    <n v="0.50601600000000002"/>
    <m/>
    <n v="6.6666666666666666E-2"/>
    <n v="6.6666666666666666E-2"/>
    <n v="0.8"/>
    <n v="0"/>
    <n v="67"/>
    <s v="BASE DE DATOS"/>
  </r>
  <r>
    <s v="19"/>
    <x v="1"/>
    <s v="BROCAL"/>
    <s v="31031000"/>
    <s v="31031000"/>
    <s v="HI"/>
    <m/>
    <m/>
    <n v="0.2"/>
    <n v="0.16300000000000001"/>
    <m/>
    <m/>
    <n v="108.024"/>
    <m/>
    <m/>
    <m/>
    <m/>
    <n v="0.16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108.024"/>
    <n v="0.108024"/>
    <m/>
    <n v="1.6666666666666666E-2"/>
    <n v="1.6666666666666666E-2"/>
    <n v="0.16600000000000001"/>
    <n v="0"/>
    <n v="67"/>
    <s v="BASE DE DATOS"/>
  </r>
  <r>
    <s v="19"/>
    <x v="1"/>
    <s v="QUEISC"/>
    <s v="989196"/>
    <s v="989196"/>
    <s v="HI"/>
    <m/>
    <m/>
    <n v="1.7"/>
    <n v="1.35"/>
    <m/>
    <m/>
    <n v="509.50099999999998"/>
    <m/>
    <m/>
    <m/>
    <m/>
    <n v="1.296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509.50099999999998"/>
    <n v="0.50950099999999998"/>
    <m/>
    <n v="0.14166666666666666"/>
    <n v="0.1125"/>
    <n v="1.298"/>
    <n v="0"/>
    <n v="37"/>
    <s v="BASE DE DATOS"/>
  </r>
  <r>
    <s v="19"/>
    <x v="1"/>
    <s v="VALENT"/>
    <s v="31049194"/>
    <s v="31049194"/>
    <s v="HI"/>
    <m/>
    <m/>
    <n v="3.78"/>
    <n v="1.4490000000000001"/>
    <m/>
    <m/>
    <n v="912.30399999999997"/>
    <m/>
    <m/>
    <m/>
    <m/>
    <n v="1.735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912.30399999999997"/>
    <n v="0.912304"/>
    <m/>
    <n v="0.315"/>
    <n v="0.12866666666666668"/>
    <n v="1.8720000000000001"/>
    <n v="0"/>
    <n v="30"/>
    <s v="BASE DE DATOS"/>
  </r>
  <r>
    <s v="19"/>
    <x v="1"/>
    <s v="SPCC"/>
    <s v="31024993"/>
    <s v="31024993"/>
    <s v="HI"/>
    <m/>
    <m/>
    <n v="9"/>
    <n v="6.5039999999999996"/>
    <m/>
    <m/>
    <n v="1181.1199999999999"/>
    <m/>
    <m/>
    <m/>
    <m/>
    <n v="4.931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1181.1199999999999"/>
    <n v="1.1811199999999999"/>
    <m/>
    <n v="0.75"/>
    <n v="0.54199999999999993"/>
    <n v="5.6349999999999998"/>
    <n v="0"/>
    <n v="68"/>
    <s v="BASE DE DATOS"/>
  </r>
  <r>
    <s v="19"/>
    <x v="1"/>
    <s v="UNACEM"/>
    <s v="33010393"/>
    <s v="33010393"/>
    <s v="HI"/>
    <m/>
    <m/>
    <n v="5.6"/>
    <n v="5.6"/>
    <m/>
    <m/>
    <n v="3724.92"/>
    <m/>
    <m/>
    <m/>
    <m/>
    <n v="5.8380000000000001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724.92"/>
    <n v="3.72492"/>
    <m/>
    <n v="0.46666666666666662"/>
    <n v="0.46666666666666662"/>
    <n v="5.9109999999999996"/>
    <n v="0"/>
    <n v="72"/>
    <s v="BASE DE DATOS"/>
  </r>
  <r>
    <s v="19"/>
    <x v="1"/>
    <s v="UNACEM"/>
    <s v="33010193"/>
    <s v="33010193"/>
    <s v="HI"/>
    <m/>
    <m/>
    <n v="6.3"/>
    <n v="6.3"/>
    <m/>
    <m/>
    <n v="4181.299"/>
    <m/>
    <m/>
    <m/>
    <m/>
    <n v="6.29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181.299"/>
    <n v="4.1812990000000001"/>
    <m/>
    <n v="0.52500000000000002"/>
    <n v="0.52500000000000002"/>
    <n v="6.3280000000000003"/>
    <n v="0"/>
    <n v="72"/>
    <s v="BASE DE DATOS"/>
  </r>
  <r>
    <s v="19"/>
    <x v="1"/>
    <s v="UNACEM"/>
    <s v="18170808"/>
    <s v="18170808"/>
    <s v="HI"/>
    <m/>
    <m/>
    <n v="12.8"/>
    <n v="12.8"/>
    <m/>
    <m/>
    <n v="7942.4110000000001"/>
    <m/>
    <m/>
    <m/>
    <m/>
    <n v="12.879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7942.4110000000001"/>
    <n v="7.9424109999999999"/>
    <m/>
    <n v="1.0666666666666667"/>
    <n v="1.0666666666666667"/>
    <n v="13.279"/>
    <n v="0"/>
    <n v="72"/>
    <s v="BASE DE DATOS"/>
  </r>
  <r>
    <s v="19"/>
    <x v="1"/>
    <s v="CMCHUN"/>
    <s v="00022010"/>
    <s v="00022010"/>
    <s v="HI"/>
    <m/>
    <m/>
    <n v="9.18"/>
    <n v="9.18"/>
    <m/>
    <m/>
    <n v="6177.9340000000002"/>
    <m/>
    <m/>
    <m/>
    <m/>
    <n v="9.2140000000000004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177.9340000000002"/>
    <n v="6.1779340000000005"/>
    <m/>
    <n v="0.76500000000000001"/>
    <n v="0.76500000000000001"/>
    <n v="9.2170000000000005"/>
    <n v="0"/>
    <n v="26"/>
    <s v="BASE DE DATOS"/>
  </r>
  <r>
    <s v="19"/>
    <x v="1"/>
    <s v="CMCHUN"/>
    <s v="31007493"/>
    <s v="31007493"/>
    <s v="HI"/>
    <m/>
    <m/>
    <n v="1.1000000000000001"/>
    <n v="1.1000000000000001"/>
    <m/>
    <m/>
    <n v="586.62800000000004"/>
    <m/>
    <m/>
    <m/>
    <m/>
    <n v="1.1259999999999999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86.62800000000004"/>
    <n v="0.58662800000000004"/>
    <m/>
    <n v="9.1666666666666674E-2"/>
    <n v="9.1666666666666674E-2"/>
    <n v="1.129"/>
    <n v="0"/>
    <n v="26"/>
    <s v="BASE DE DATOS"/>
  </r>
  <r>
    <s v="19"/>
    <x v="1"/>
    <s v="CMCHUN"/>
    <s v="31007593"/>
    <s v="31007593"/>
    <s v="HI"/>
    <m/>
    <m/>
    <n v="1.952"/>
    <n v="1.4179999999999999"/>
    <m/>
    <m/>
    <n v="945.32799999999997"/>
    <m/>
    <m/>
    <m/>
    <m/>
    <n v="1.66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945.32799999999997"/>
    <n v="0.94532799999999995"/>
    <m/>
    <n v="0.16266666666666665"/>
    <n v="0.11816666666666666"/>
    <n v="1.677"/>
    <n v="0"/>
    <n v="26"/>
    <s v="BASE DE DATOS"/>
  </r>
  <r>
    <s v="19"/>
    <x v="1"/>
    <s v="CMCHUN"/>
    <s v="31015993"/>
    <s v="31015993"/>
    <s v="HI"/>
    <m/>
    <m/>
    <n v="2.2400000000000002"/>
    <n v="1.5"/>
    <m/>
    <m/>
    <n v="850.62"/>
    <m/>
    <m/>
    <m/>
    <m/>
    <n v="1.452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850.62"/>
    <n v="0.85062000000000004"/>
    <m/>
    <n v="0.18666666666666668"/>
    <n v="0.125"/>
    <n v="1.5840000000000001"/>
    <n v="0"/>
    <n v="26"/>
    <s v="BASE DE DATOS"/>
  </r>
  <r>
    <s v="19"/>
    <x v="1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1"/>
    <s v="CMCHUN"/>
    <s v="41007293"/>
    <s v="41007293"/>
    <s v="HI"/>
    <m/>
    <m/>
    <n v="0.224"/>
    <n v="0.2"/>
    <m/>
    <m/>
    <n v="60.604999999999997"/>
    <m/>
    <m/>
    <m/>
    <m/>
    <n v="0.214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60.604999999999997"/>
    <n v="6.0604999999999999E-2"/>
    <m/>
    <n v="1.8666666666666668E-2"/>
    <n v="1.6666666666666666E-2"/>
    <n v="0.214"/>
    <n v="0"/>
    <n v="26"/>
    <s v="BASE DE DATOS"/>
  </r>
  <r>
    <s v="19"/>
    <x v="1"/>
    <s v="CMCHUN"/>
    <s v="41029994"/>
    <s v="41029994"/>
    <s v="HI"/>
    <m/>
    <m/>
    <n v="0.496"/>
    <n v="0.496"/>
    <m/>
    <m/>
    <n v="122.55"/>
    <m/>
    <m/>
    <m/>
    <m/>
    <n v="0.365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122.55"/>
    <n v="0.12254999999999999"/>
    <m/>
    <n v="4.1333333333333333E-2"/>
    <n v="4.1333333333333333E-2"/>
    <n v="0.55100000000000005"/>
    <n v="0"/>
    <n v="26"/>
    <s v="BASE DE DATOS"/>
  </r>
  <r>
    <s v="19"/>
    <x v="1"/>
    <s v="CMCHUN"/>
    <s v="51017802"/>
    <s v="51017802"/>
    <s v="HI"/>
    <m/>
    <m/>
    <n v="4.9000000000000004"/>
    <n v="4.9000000000000004"/>
    <m/>
    <m/>
    <n v="3244.652"/>
    <m/>
    <m/>
    <m/>
    <m/>
    <n v="4.9390000000000001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3244.652"/>
    <n v="3.2446519999999999"/>
    <m/>
    <n v="0.40833333333333338"/>
    <n v="0.40833333333333338"/>
    <n v="4.9390000000000001"/>
    <n v="0"/>
    <n v="26"/>
    <s v="BASE DE DATOS"/>
  </r>
  <r>
    <s v="19"/>
    <x v="1"/>
    <s v="CMCHUN"/>
    <s v="51018102"/>
    <s v="51018102"/>
    <s v="HI"/>
    <m/>
    <m/>
    <n v="0.97599999999999998"/>
    <n v="0.97599999999999998"/>
    <m/>
    <m/>
    <n v="648.27599999999995"/>
    <m/>
    <m/>
    <m/>
    <m/>
    <n v="0.982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48.27599999999995"/>
    <n v="0.64827599999999996"/>
    <m/>
    <n v="8.1333333333333327E-2"/>
    <n v="8.1333333333333327E-2"/>
    <n v="0.98399999999999999"/>
    <n v="0"/>
    <n v="26"/>
    <s v="BASE DE DATOS"/>
  </r>
  <r>
    <s v="19"/>
    <x v="1"/>
    <s v="CMCHUN"/>
    <s v="51018402"/>
    <s v="51018402"/>
    <s v="HI"/>
    <m/>
    <m/>
    <n v="0.94"/>
    <n v="0.85"/>
    <m/>
    <m/>
    <n v="552.21699999999998"/>
    <m/>
    <m/>
    <m/>
    <m/>
    <n v="0.83699999999999997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52.21699999999998"/>
    <n v="0.55221699999999996"/>
    <m/>
    <n v="7.8333333333333324E-2"/>
    <n v="7.0833333333333331E-2"/>
    <n v="0.84699999999999998"/>
    <n v="0"/>
    <n v="26"/>
    <s v="BASE DE DATOS"/>
  </r>
  <r>
    <s v="19"/>
    <x v="1"/>
    <s v="CMCHUN"/>
    <s v="51019703"/>
    <s v="51019703"/>
    <s v="HI"/>
    <m/>
    <m/>
    <n v="1.2"/>
    <n v="0.86"/>
    <m/>
    <m/>
    <n v="311.51900000000001"/>
    <m/>
    <m/>
    <m/>
    <m/>
    <n v="0.754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311.51900000000001"/>
    <n v="0.31151899999999999"/>
    <m/>
    <n v="9.9999999999999992E-2"/>
    <n v="7.166666666666667E-2"/>
    <n v="0.98099999999999998"/>
    <n v="0"/>
    <n v="26"/>
    <s v="BASE DE DATOS"/>
  </r>
  <r>
    <s v="19"/>
    <x v="1"/>
    <s v="PACHAP"/>
    <s v="31146606"/>
    <s v="31146606"/>
    <s v="HI"/>
    <m/>
    <m/>
    <n v="1.6"/>
    <n v="0.35"/>
    <m/>
    <m/>
    <n v="37.683"/>
    <m/>
    <m/>
    <m/>
    <m/>
    <n v="58.15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37.683"/>
    <n v="3.7683000000000001E-2"/>
    <m/>
    <n v="0.13333333333333333"/>
    <n v="2.9166666666666664E-2"/>
    <n v="114.41"/>
    <n v="0"/>
    <n v="38"/>
    <s v="BASE DE DATOS"/>
  </r>
  <r>
    <s v="19"/>
    <x v="1"/>
    <s v="PACHAP"/>
    <s v="31146706"/>
    <s v="31146706"/>
    <s v="HI"/>
    <m/>
    <m/>
    <n v="0.94"/>
    <n v="0.35"/>
    <m/>
    <m/>
    <n v="80.212999999999994"/>
    <m/>
    <m/>
    <m/>
    <m/>
    <n v="119.36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80.212999999999994"/>
    <n v="8.0212999999999993E-2"/>
    <m/>
    <n v="7.8333333333333324E-2"/>
    <n v="2.9166666666666664E-2"/>
    <n v="119.78"/>
    <n v="0"/>
    <n v="38"/>
    <s v="BASE DE DATOS"/>
  </r>
  <r>
    <s v="19"/>
    <x v="1"/>
    <s v="SLUISA"/>
    <s v="31001193"/>
    <s v="31001193"/>
    <s v="HI"/>
    <m/>
    <m/>
    <n v="4.3"/>
    <n v="4.3"/>
    <m/>
    <m/>
    <n v="2833.08"/>
    <m/>
    <m/>
    <m/>
    <m/>
    <n v="4.43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2833.08"/>
    <n v="2.8330799999999998"/>
    <m/>
    <n v="0.35833333333333334"/>
    <n v="0.35833333333333334"/>
    <n v="4.43"/>
    <n v="0"/>
    <n v="20"/>
    <s v="BASE DE DATOS"/>
  </r>
  <r>
    <s v="19"/>
    <x v="1"/>
    <s v="SLUISA"/>
    <s v="51024617"/>
    <s v="51024617"/>
    <s v="HI"/>
    <m/>
    <m/>
    <n v="1"/>
    <n v="1"/>
    <m/>
    <m/>
    <n v="205.9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05.9"/>
    <n v="0.2059"/>
    <m/>
    <n v="8.3333333333333329E-2"/>
    <n v="8.3333333333333329E-2"/>
    <n v="0.47"/>
    <n v="0"/>
    <n v="20"/>
    <s v="BASE DE DATOS"/>
  </r>
  <r>
    <s v="19"/>
    <x v="1"/>
    <s v="RAURA"/>
    <s v="31019993"/>
    <s v="31019993"/>
    <s v="HI"/>
    <m/>
    <m/>
    <n v="4.1399999999999997"/>
    <n v="3.7"/>
    <m/>
    <m/>
    <n v="2495.3220000000001"/>
    <m/>
    <m/>
    <m/>
    <m/>
    <n v="3.7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495.3220000000001"/>
    <n v="2.4953220000000003"/>
    <m/>
    <n v="0.34499999999999997"/>
    <n v="0.30833333333333335"/>
    <n v="3.7"/>
    <n v="0"/>
    <n v="19"/>
    <s v="BASE DE DATOS"/>
  </r>
  <r>
    <s v="19"/>
    <x v="0"/>
    <s v="SLUISA"/>
    <s v="31001193"/>
    <s v="31001193"/>
    <s v="HI"/>
    <m/>
    <m/>
    <n v="4.3"/>
    <n v="4.3"/>
    <m/>
    <m/>
    <n v="2973.7"/>
    <m/>
    <m/>
    <m/>
    <m/>
    <n v="4.3899999999999997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2973.7"/>
    <n v="2.9737"/>
    <m/>
    <n v="0.35833333333333334"/>
    <n v="0.35833333333333334"/>
    <n v="4.43"/>
    <n v="0"/>
    <n v="20"/>
    <s v="BASE DE DATOS"/>
  </r>
  <r>
    <s v="19"/>
    <x v="0"/>
    <s v="SLUISA"/>
    <s v="51024617"/>
    <s v="51024617"/>
    <s v="HI"/>
    <m/>
    <m/>
    <n v="1"/>
    <n v="1"/>
    <m/>
    <m/>
    <n v="234.8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34.8"/>
    <n v="0.23480000000000001"/>
    <m/>
    <n v="8.3333333333333329E-2"/>
    <n v="8.3333333333333329E-2"/>
    <n v="0.47"/>
    <n v="0"/>
    <n v="20"/>
    <s v="BASE DE DATOS"/>
  </r>
  <r>
    <s v="19"/>
    <x v="2"/>
    <s v="BROCAL"/>
    <s v="31023194"/>
    <s v="31023194"/>
    <s v="HI"/>
    <m/>
    <m/>
    <n v="1.92"/>
    <n v="1.5129999999999999"/>
    <m/>
    <m/>
    <n v="1117.8430000000001"/>
    <m/>
    <m/>
    <m/>
    <m/>
    <n v="1.5580000000000001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1117.8430000000001"/>
    <n v="1.1178430000000001"/>
    <m/>
    <n v="0.16"/>
    <n v="0.12758333333333333"/>
    <n v="1.56"/>
    <n v="0"/>
    <n v="67"/>
    <s v="BASE DE DATOS"/>
  </r>
  <r>
    <s v="19"/>
    <x v="2"/>
    <s v="BROCAL"/>
    <s v="31023893"/>
    <s v="31023893"/>
    <s v="HI"/>
    <m/>
    <m/>
    <n v="1.4159999999999999"/>
    <n v="1.1040000000000001"/>
    <m/>
    <m/>
    <n v="821.46900000000005"/>
    <m/>
    <m/>
    <m/>
    <m/>
    <n v="1.1279999999999999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821.46900000000005"/>
    <n v="0.821469"/>
    <m/>
    <n v="0.11799999999999999"/>
    <n v="9.091666666666666E-2"/>
    <n v="1.1339999999999999"/>
    <n v="0"/>
    <n v="67"/>
    <s v="BASE DE DATOS"/>
  </r>
  <r>
    <s v="19"/>
    <x v="2"/>
    <s v="BROCAL"/>
    <s v="31030000"/>
    <s v="31030000"/>
    <s v="HI"/>
    <m/>
    <m/>
    <n v="0.8"/>
    <n v="0.46899999999999997"/>
    <m/>
    <m/>
    <n v="336.57900000000001"/>
    <m/>
    <m/>
    <m/>
    <m/>
    <n v="0.79700000000000004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336.57900000000001"/>
    <n v="0.33657900000000002"/>
    <m/>
    <n v="6.6666666666666666E-2"/>
    <n v="6.6666666666666666E-2"/>
    <n v="0.8"/>
    <n v="0"/>
    <n v="67"/>
    <s v="BASE DE DATOS"/>
  </r>
  <r>
    <s v="19"/>
    <x v="2"/>
    <s v="BROCAL"/>
    <s v="31031000"/>
    <s v="31031000"/>
    <s v="HI"/>
    <m/>
    <m/>
    <n v="0.2"/>
    <n v="0.16300000000000001"/>
    <m/>
    <m/>
    <n v="120.53"/>
    <m/>
    <m/>
    <m/>
    <m/>
    <n v="0.16400000000000001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120.53"/>
    <n v="0.12053"/>
    <m/>
    <n v="1.6666666666666666E-2"/>
    <n v="1.6666666666666666E-2"/>
    <n v="0.16600000000000001"/>
    <n v="0"/>
    <n v="67"/>
    <s v="BASE DE DATOS"/>
  </r>
  <r>
    <s v="19"/>
    <x v="1"/>
    <s v="COHORI"/>
    <s v="18182809"/>
    <s v="18182809"/>
    <s v="HI"/>
    <m/>
    <m/>
    <n v="12.6"/>
    <n v="11.98"/>
    <m/>
    <m/>
    <n v="6427.4"/>
    <m/>
    <m/>
    <m/>
    <m/>
    <n v="11.38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6427.4"/>
    <n v="6.4273999999999996"/>
    <m/>
    <n v="1.1454545454545455"/>
    <n v="1.0890909090909091"/>
    <n v="11.79"/>
    <n v="0"/>
    <n v="32"/>
    <s v="BASE DE DATOS"/>
  </r>
  <r>
    <s v="19"/>
    <x v="2"/>
    <s v="COHORI"/>
    <s v="18182809"/>
    <s v="18182809"/>
    <s v="HI"/>
    <m/>
    <m/>
    <n v="12.6"/>
    <n v="11.98"/>
    <m/>
    <m/>
    <n v="7405.44"/>
    <m/>
    <m/>
    <m/>
    <m/>
    <n v="11.33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7405.44"/>
    <n v="7.4054399999999996"/>
    <m/>
    <n v="1.1454545454545455"/>
    <n v="1.0890909090909091"/>
    <n v="11.79"/>
    <n v="0"/>
    <n v="32"/>
    <s v="BASE DE DATOS"/>
  </r>
  <r>
    <s v="19"/>
    <x v="2"/>
    <s v="RAURA"/>
    <s v="31019993"/>
    <s v="31019993"/>
    <s v="HI"/>
    <m/>
    <m/>
    <n v="4.1399999999999997"/>
    <n v="3.7"/>
    <m/>
    <m/>
    <n v="2825.7550000000001"/>
    <m/>
    <m/>
    <m/>
    <m/>
    <n v="3.6989999999999998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2825.7550000000001"/>
    <n v="2.825755"/>
    <m/>
    <n v="0.34499999999999997"/>
    <n v="0.30833333333333335"/>
    <n v="3.7"/>
    <n v="0"/>
    <n v="19"/>
    <s v="BASE DE DATOS"/>
  </r>
  <r>
    <s v="19"/>
    <x v="2"/>
    <s v="VALENT"/>
    <s v="31049194"/>
    <s v="31049194"/>
    <s v="HI"/>
    <m/>
    <m/>
    <n v="3.78"/>
    <n v="1.4410000000000001"/>
    <m/>
    <m/>
    <n v="1086.306"/>
    <m/>
    <m/>
    <m/>
    <m/>
    <n v="1.782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086.306"/>
    <n v="1.086306"/>
    <m/>
    <n v="0.315"/>
    <n v="0.12866666666666668"/>
    <n v="1.8720000000000001"/>
    <n v="0"/>
    <n v="30"/>
    <s v="BASE DE DATOS"/>
  </r>
  <r>
    <s v="19"/>
    <x v="2"/>
    <s v="UNACEM"/>
    <s v="33010393"/>
    <s v="33010393"/>
    <s v="HI"/>
    <m/>
    <m/>
    <n v="5.6"/>
    <n v="5.6"/>
    <m/>
    <m/>
    <n v="4283.2709999999997"/>
    <m/>
    <m/>
    <m/>
    <m/>
    <n v="5.8129999999999997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283.2709999999997"/>
    <n v="4.2832710000000001"/>
    <m/>
    <n v="0.46666666666666662"/>
    <n v="0.46666666666666662"/>
    <n v="5.9109999999999996"/>
    <n v="0"/>
    <n v="72"/>
    <s v="BASE DE DATOS"/>
  </r>
  <r>
    <s v="19"/>
    <x v="2"/>
    <s v="UNACEM"/>
    <s v="33010193"/>
    <s v="33010193"/>
    <s v="HI"/>
    <m/>
    <m/>
    <n v="6.3"/>
    <n v="6.3"/>
    <m/>
    <m/>
    <n v="4645.2479999999996"/>
    <m/>
    <m/>
    <m/>
    <m/>
    <n v="6.2759999999999998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645.2479999999996"/>
    <n v="4.6452479999999996"/>
    <m/>
    <n v="0.52500000000000002"/>
    <n v="0.52500000000000002"/>
    <n v="6.3280000000000003"/>
    <n v="0"/>
    <n v="72"/>
    <s v="BASE DE DATOS"/>
  </r>
  <r>
    <s v="19"/>
    <x v="2"/>
    <s v="UNACEM"/>
    <s v="18170808"/>
    <s v="18170808"/>
    <s v="HI"/>
    <m/>
    <m/>
    <n v="12.8"/>
    <n v="12.8"/>
    <m/>
    <m/>
    <n v="9132.2870000000003"/>
    <m/>
    <m/>
    <m/>
    <m/>
    <n v="12.93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9132.2870000000003"/>
    <n v="9.1322869999999998"/>
    <m/>
    <n v="1.0666666666666667"/>
    <n v="1.0666666666666667"/>
    <n v="13.279"/>
    <n v="0"/>
    <n v="72"/>
    <s v="BASE DE DATOS"/>
  </r>
  <r>
    <s v="19"/>
    <x v="2"/>
    <s v="SPCC"/>
    <s v="31024993"/>
    <s v="31024993"/>
    <s v="HI"/>
    <m/>
    <m/>
    <n v="9"/>
    <n v="6.5039999999999996"/>
    <m/>
    <m/>
    <n v="1665.32"/>
    <m/>
    <m/>
    <m/>
    <m/>
    <n v="2.35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1665.32"/>
    <n v="1.6653199999999999"/>
    <m/>
    <n v="0.75"/>
    <n v="0.54199999999999993"/>
    <n v="5.6349999999999998"/>
    <n v="0"/>
    <n v="68"/>
    <s v="BASE DE DATOS"/>
  </r>
  <r>
    <s v="19"/>
    <x v="2"/>
    <s v="CMCHUN"/>
    <s v="00022010"/>
    <s v="00022010"/>
    <s v="HI"/>
    <m/>
    <m/>
    <n v="9.18"/>
    <n v="9.18"/>
    <m/>
    <m/>
    <n v="6825.5020000000004"/>
    <m/>
    <m/>
    <m/>
    <m/>
    <n v="9.2170000000000005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825.5020000000004"/>
    <n v="6.8255020000000002"/>
    <m/>
    <n v="0.76500000000000001"/>
    <n v="0.76500000000000001"/>
    <n v="9.2170000000000005"/>
    <n v="0"/>
    <n v="26"/>
    <s v="BASE DE DATOS"/>
  </r>
  <r>
    <s v="19"/>
    <x v="2"/>
    <s v="CMCHUN"/>
    <s v="31007493"/>
    <s v="31007493"/>
    <s v="HI"/>
    <m/>
    <m/>
    <n v="1.1000000000000001"/>
    <n v="1.1000000000000001"/>
    <m/>
    <m/>
    <n v="818.4"/>
    <m/>
    <m/>
    <m/>
    <m/>
    <n v="1.1279999999999999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818.4"/>
    <n v="0.81840000000000002"/>
    <m/>
    <n v="9.1666666666666674E-2"/>
    <n v="9.1666666666666674E-2"/>
    <n v="1.129"/>
    <n v="0"/>
    <n v="26"/>
    <s v="BASE DE DATOS"/>
  </r>
  <r>
    <s v="19"/>
    <x v="2"/>
    <s v="CMCHUN"/>
    <s v="31007593"/>
    <s v="31007593"/>
    <s v="HI"/>
    <m/>
    <m/>
    <n v="1.952"/>
    <n v="1.4179999999999999"/>
    <m/>
    <m/>
    <n v="449.56700000000001"/>
    <m/>
    <m/>
    <m/>
    <m/>
    <n v="0.70199999999999996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449.56700000000001"/>
    <n v="0.44956699999999999"/>
    <m/>
    <n v="0.16266666666666665"/>
    <n v="0.11816666666666666"/>
    <n v="1.677"/>
    <n v="0"/>
    <n v="26"/>
    <s v="BASE DE DATOS"/>
  </r>
  <r>
    <s v="19"/>
    <x v="2"/>
    <s v="CMCHUN"/>
    <s v="31015993"/>
    <s v="31015993"/>
    <s v="HI"/>
    <m/>
    <m/>
    <n v="2.2400000000000002"/>
    <n v="1.5"/>
    <m/>
    <m/>
    <n v="983.66899999999998"/>
    <m/>
    <m/>
    <m/>
    <m/>
    <n v="1.5840000000000001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983.66899999999998"/>
    <n v="0.98366900000000002"/>
    <m/>
    <n v="0.18666666666666668"/>
    <n v="0.125"/>
    <n v="1.5840000000000001"/>
    <n v="0"/>
    <n v="26"/>
    <s v="BASE DE DATOS"/>
  </r>
  <r>
    <s v="19"/>
    <x v="2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2"/>
    <s v="CMCHUN"/>
    <s v="41007293"/>
    <s v="41007293"/>
    <s v="HI"/>
    <m/>
    <m/>
    <n v="0.224"/>
    <n v="0.2"/>
    <m/>
    <m/>
    <n v="83.551000000000002"/>
    <m/>
    <m/>
    <m/>
    <m/>
    <n v="0.15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83.551000000000002"/>
    <n v="8.3551E-2"/>
    <m/>
    <n v="1.8666666666666668E-2"/>
    <n v="1.6666666666666666E-2"/>
    <n v="0.214"/>
    <n v="0"/>
    <n v="26"/>
    <s v="BASE DE DATOS"/>
  </r>
  <r>
    <s v="19"/>
    <x v="2"/>
    <s v="CMCHUN"/>
    <s v="41029994"/>
    <s v="41029994"/>
    <s v="HI"/>
    <m/>
    <m/>
    <n v="0.496"/>
    <n v="0.496"/>
    <m/>
    <m/>
    <n v="18.145"/>
    <m/>
    <m/>
    <m/>
    <m/>
    <n v="0.242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18.145"/>
    <n v="1.8144999999999998E-2"/>
    <m/>
    <n v="4.1333333333333333E-2"/>
    <n v="4.1333333333333333E-2"/>
    <n v="0.55100000000000005"/>
    <n v="0"/>
    <n v="26"/>
    <s v="BASE DE DATOS"/>
  </r>
  <r>
    <s v="19"/>
    <x v="2"/>
    <s v="CMCHUN"/>
    <s v="51017802"/>
    <s v="51017802"/>
    <s v="HI"/>
    <m/>
    <m/>
    <n v="4.9000000000000004"/>
    <n v="4.9000000000000004"/>
    <m/>
    <m/>
    <n v="3607.8090000000002"/>
    <m/>
    <m/>
    <m/>
    <m/>
    <n v="4.9000000000000004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3607.8090000000002"/>
    <n v="3.607809"/>
    <m/>
    <n v="0.40833333333333338"/>
    <n v="0.40833333333333338"/>
    <n v="4.9390000000000001"/>
    <n v="0"/>
    <n v="26"/>
    <s v="BASE DE DATOS"/>
  </r>
  <r>
    <s v="19"/>
    <x v="2"/>
    <s v="CMCHUN"/>
    <s v="51018102"/>
    <s v="51018102"/>
    <s v="HI"/>
    <m/>
    <m/>
    <n v="0.97599999999999998"/>
    <n v="0.97599999999999998"/>
    <m/>
    <m/>
    <n v="709.851"/>
    <m/>
    <m/>
    <m/>
    <m/>
    <n v="0.98399999999999999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709.851"/>
    <n v="0.70985100000000001"/>
    <m/>
    <n v="8.1333333333333327E-2"/>
    <n v="8.1333333333333327E-2"/>
    <n v="0.98399999999999999"/>
    <n v="0"/>
    <n v="26"/>
    <s v="BASE DE DATOS"/>
  </r>
  <r>
    <s v="19"/>
    <x v="2"/>
    <s v="CMCHUN"/>
    <s v="51018402"/>
    <s v="51018402"/>
    <s v="HI"/>
    <m/>
    <m/>
    <n v="0.94"/>
    <n v="0.85"/>
    <m/>
    <m/>
    <n v="574.21799999999996"/>
    <m/>
    <m/>
    <m/>
    <m/>
    <n v="0.84299999999999997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74.21799999999996"/>
    <n v="0.57421800000000001"/>
    <m/>
    <n v="7.8333333333333324E-2"/>
    <n v="7.0833333333333331E-2"/>
    <n v="0.84699999999999998"/>
    <n v="0"/>
    <n v="26"/>
    <s v="BASE DE DATOS"/>
  </r>
  <r>
    <s v="19"/>
    <x v="2"/>
    <s v="CMCHUN"/>
    <s v="51019703"/>
    <s v="51019703"/>
    <s v="HI"/>
    <m/>
    <m/>
    <n v="1.2"/>
    <n v="0.86"/>
    <m/>
    <m/>
    <n v="368.31200000000001"/>
    <m/>
    <m/>
    <m/>
    <m/>
    <n v="0.81299999999999994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368.31200000000001"/>
    <n v="0.36831200000000003"/>
    <m/>
    <n v="9.9999999999999992E-2"/>
    <n v="7.166666666666667E-2"/>
    <n v="0.98099999999999998"/>
    <n v="0"/>
    <n v="26"/>
    <s v="BASE DE DATOS"/>
  </r>
  <r>
    <s v="19"/>
    <x v="3"/>
    <s v="BROCAL"/>
    <s v="31023194"/>
    <s v="31023194"/>
    <s v="HI"/>
    <m/>
    <m/>
    <n v="1.92"/>
    <n v="1.4390000000000001"/>
    <m/>
    <m/>
    <n v="1035.9559999999999"/>
    <m/>
    <m/>
    <m/>
    <m/>
    <n v="1.554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1035.9559999999999"/>
    <n v="1.0359559999999999"/>
    <m/>
    <n v="0.16"/>
    <n v="0.12758333333333333"/>
    <n v="1.56"/>
    <n v="0"/>
    <n v="67"/>
    <s v="BASE DE DATOS"/>
  </r>
  <r>
    <s v="19"/>
    <x v="3"/>
    <s v="BROCAL"/>
    <s v="31023893"/>
    <s v="31023893"/>
    <s v="HI"/>
    <m/>
    <m/>
    <n v="1.4159999999999999"/>
    <n v="1.0649999999999999"/>
    <m/>
    <m/>
    <n v="766.61599999999999"/>
    <m/>
    <m/>
    <m/>
    <m/>
    <n v="1.1240000000000001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766.61599999999999"/>
    <n v="0.76661599999999996"/>
    <m/>
    <n v="0.11799999999999999"/>
    <n v="9.091666666666666E-2"/>
    <n v="1.1339999999999999"/>
    <n v="0"/>
    <n v="67"/>
    <s v="BASE DE DATOS"/>
  </r>
  <r>
    <s v="19"/>
    <x v="3"/>
    <s v="BROCAL"/>
    <s v="31030000"/>
    <s v="31030000"/>
    <s v="HI"/>
    <m/>
    <m/>
    <n v="0.8"/>
    <n v="0.53500000000000003"/>
    <m/>
    <m/>
    <n v="382.09800000000001"/>
    <m/>
    <m/>
    <m/>
    <m/>
    <n v="0.75700000000000001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382.09800000000001"/>
    <n v="0.38209799999999999"/>
    <m/>
    <n v="6.6666666666666666E-2"/>
    <n v="6.6666666666666666E-2"/>
    <n v="0.8"/>
    <n v="0"/>
    <n v="67"/>
    <s v="BASE DE DATOS"/>
  </r>
  <r>
    <s v="19"/>
    <x v="3"/>
    <s v="BROCAL"/>
    <s v="31031000"/>
    <s v="31031000"/>
    <s v="HI"/>
    <m/>
    <m/>
    <n v="0.2"/>
    <n v="0.16400000000000001"/>
    <m/>
    <m/>
    <n v="119.77200000000001"/>
    <m/>
    <m/>
    <m/>
    <m/>
    <n v="0.16600000000000001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119.77200000000001"/>
    <n v="0.119772"/>
    <m/>
    <n v="1.6666666666666666E-2"/>
    <n v="1.6666666666666666E-2"/>
    <n v="0.16600000000000001"/>
    <n v="0"/>
    <n v="67"/>
    <s v="BASE DE DATOS"/>
  </r>
  <r>
    <s v="19"/>
    <x v="3"/>
    <s v="COHORI"/>
    <s v="18182809"/>
    <s v="18182809"/>
    <s v="HI"/>
    <m/>
    <m/>
    <n v="12.6"/>
    <n v="11.98"/>
    <m/>
    <m/>
    <n v="7257.51"/>
    <m/>
    <m/>
    <m/>
    <m/>
    <n v="11.79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7257.51"/>
    <n v="7.2575099999999999"/>
    <m/>
    <n v="1.1454545454545455"/>
    <n v="1.0890909090909091"/>
    <n v="11.79"/>
    <n v="0"/>
    <n v="32"/>
    <s v="BASE DE DATOS"/>
  </r>
  <r>
    <s v="19"/>
    <x v="2"/>
    <s v="PACHAP"/>
    <s v="31146606"/>
    <s v="31146606"/>
    <s v="HI"/>
    <m/>
    <m/>
    <n v="1.6"/>
    <n v="0.35"/>
    <m/>
    <m/>
    <n v="49.680999999999997"/>
    <m/>
    <m/>
    <m/>
    <m/>
    <n v="67.349999999999994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9.680999999999997"/>
    <n v="4.9680999999999996E-2"/>
    <m/>
    <n v="0.13333333333333333"/>
    <n v="2.9166666666666664E-2"/>
    <n v="114.41"/>
    <n v="0"/>
    <n v="38"/>
    <s v="BASE DE DATOS"/>
  </r>
  <r>
    <s v="19"/>
    <x v="2"/>
    <s v="PACHAP"/>
    <s v="31146706"/>
    <s v="31146706"/>
    <s v="HI"/>
    <m/>
    <m/>
    <n v="0.94"/>
    <n v="0.35"/>
    <m/>
    <m/>
    <n v="82.986999999999995"/>
    <m/>
    <m/>
    <m/>
    <m/>
    <n v="110.33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82.986999999999995"/>
    <n v="8.2986999999999991E-2"/>
    <m/>
    <n v="7.8333333333333324E-2"/>
    <n v="2.9166666666666664E-2"/>
    <n v="119.78"/>
    <n v="0"/>
    <n v="38"/>
    <s v="BASE DE DATOS"/>
  </r>
  <r>
    <s v="19"/>
    <x v="3"/>
    <s v="PACHAP"/>
    <s v="31146606"/>
    <s v="31146606"/>
    <s v="HI"/>
    <m/>
    <m/>
    <n v="1.6"/>
    <n v="0.35"/>
    <m/>
    <m/>
    <n v="46.158999999999999"/>
    <m/>
    <m/>
    <m/>
    <m/>
    <n v="62.76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6.158999999999999"/>
    <n v="4.6158999999999999E-2"/>
    <m/>
    <n v="0.13333333333333333"/>
    <n v="2.9166666666666664E-2"/>
    <n v="114.41"/>
    <n v="0"/>
    <n v="38"/>
    <s v="BASE DE DATOS"/>
  </r>
  <r>
    <s v="19"/>
    <x v="3"/>
    <s v="PACHAP"/>
    <s v="31146706"/>
    <s v="31146706"/>
    <s v="HI"/>
    <m/>
    <m/>
    <n v="0.94"/>
    <n v="0.35"/>
    <m/>
    <m/>
    <n v="79.415999999999997"/>
    <m/>
    <m/>
    <m/>
    <m/>
    <n v="110.3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79.415999999999997"/>
    <n v="7.9416E-2"/>
    <m/>
    <n v="7.8333333333333324E-2"/>
    <n v="2.9166666666666664E-2"/>
    <n v="119.78"/>
    <n v="0"/>
    <n v="38"/>
    <s v="BASE DE DATOS"/>
  </r>
  <r>
    <s v="19"/>
    <x v="2"/>
    <s v="QUEISC"/>
    <s v="989196"/>
    <s v="989196"/>
    <s v="HI"/>
    <m/>
    <m/>
    <n v="1.7"/>
    <n v="1.35"/>
    <m/>
    <m/>
    <n v="743.22373179472902"/>
    <m/>
    <m/>
    <m/>
    <m/>
    <n v="1.296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743.22373179472902"/>
    <n v="0.743223731794729"/>
    <m/>
    <n v="0.14166666666666666"/>
    <n v="0.1125"/>
    <n v="1.298"/>
    <n v="0"/>
    <n v="37"/>
    <s v="BASE DE DATOS"/>
  </r>
  <r>
    <s v="19"/>
    <x v="3"/>
    <s v="QUEISC"/>
    <s v="989196"/>
    <s v="989196"/>
    <s v="HI"/>
    <m/>
    <m/>
    <n v="1.7"/>
    <n v="1.35"/>
    <m/>
    <m/>
    <n v="884.85400000000004"/>
    <m/>
    <m/>
    <m/>
    <m/>
    <n v="1.296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884.85400000000004"/>
    <n v="0.88485400000000003"/>
    <m/>
    <n v="0.14166666666666666"/>
    <n v="0.1125"/>
    <n v="1.298"/>
    <n v="0"/>
    <n v="37"/>
    <s v="BASE DE DATOS"/>
  </r>
  <r>
    <s v="19"/>
    <x v="3"/>
    <s v="RAURA"/>
    <s v="31019993"/>
    <s v="31019993"/>
    <s v="HI"/>
    <m/>
    <m/>
    <n v="4.1399999999999997"/>
    <n v="3.7"/>
    <m/>
    <m/>
    <n v="1090.626"/>
    <m/>
    <m/>
    <m/>
    <m/>
    <n v="3.7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090.626"/>
    <n v="1.0906259999999999"/>
    <m/>
    <n v="0.34499999999999997"/>
    <n v="0.30833333333333335"/>
    <n v="3.7"/>
    <n v="0"/>
    <n v="19"/>
    <s v="BASE DE DATOS"/>
  </r>
  <r>
    <s v="19"/>
    <x v="3"/>
    <s v="VALENT"/>
    <s v="31049194"/>
    <s v="31049194"/>
    <s v="HI"/>
    <m/>
    <m/>
    <n v="3.78"/>
    <n v="1.4330000000000001"/>
    <m/>
    <m/>
    <n v="1044.5809999999999"/>
    <m/>
    <m/>
    <m/>
    <m/>
    <n v="1.741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044.5809999999999"/>
    <n v="1.044581"/>
    <m/>
    <n v="0.315"/>
    <n v="0.12866666666666668"/>
    <n v="1.8720000000000001"/>
    <n v="0"/>
    <n v="30"/>
    <s v="BASE DE DATOS"/>
  </r>
  <r>
    <s v="19"/>
    <x v="3"/>
    <s v="SPCC"/>
    <s v="31024993"/>
    <s v="31024993"/>
    <s v="HI"/>
    <m/>
    <m/>
    <n v="9"/>
    <n v="6.5039999999999996"/>
    <m/>
    <m/>
    <n v="1554.92"/>
    <m/>
    <m/>
    <m/>
    <m/>
    <n v="2.3740000000000001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1554.92"/>
    <n v="1.5549200000000001"/>
    <m/>
    <n v="0.75"/>
    <n v="0.54199999999999993"/>
    <n v="5.6349999999999998"/>
    <n v="0"/>
    <n v="68"/>
    <s v="BASE DE DATOS"/>
  </r>
  <r>
    <s v="19"/>
    <x v="3"/>
    <s v="UNACEM"/>
    <s v="33010393"/>
    <s v="33010393"/>
    <s v="HI"/>
    <m/>
    <m/>
    <n v="5.6"/>
    <n v="5.6"/>
    <m/>
    <m/>
    <n v="4002.3820000000001"/>
    <m/>
    <m/>
    <m/>
    <m/>
    <n v="5.8410000000000002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002.3820000000001"/>
    <n v="4.0023819999999999"/>
    <m/>
    <n v="0.46666666666666662"/>
    <n v="0.46666666666666662"/>
    <n v="5.9109999999999996"/>
    <n v="0"/>
    <n v="72"/>
    <s v="BASE DE DATOS"/>
  </r>
  <r>
    <s v="19"/>
    <x v="3"/>
    <s v="UNACEM"/>
    <s v="33010193"/>
    <s v="33010193"/>
    <s v="HI"/>
    <m/>
    <m/>
    <n v="6.3"/>
    <n v="6.3"/>
    <m/>
    <m/>
    <n v="4261.741"/>
    <m/>
    <m/>
    <m/>
    <m/>
    <n v="6.3019999999999996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261.741"/>
    <n v="4.2617409999999998"/>
    <m/>
    <n v="0.52500000000000002"/>
    <n v="0.52500000000000002"/>
    <n v="6.3280000000000003"/>
    <n v="0"/>
    <n v="72"/>
    <s v="BASE DE DATOS"/>
  </r>
  <r>
    <s v="19"/>
    <x v="3"/>
    <s v="UNACEM"/>
    <s v="18170808"/>
    <s v="18170808"/>
    <s v="HI"/>
    <m/>
    <m/>
    <n v="12.8"/>
    <n v="12.8"/>
    <m/>
    <m/>
    <n v="8482.7849999999999"/>
    <m/>
    <m/>
    <m/>
    <m/>
    <n v="12.821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8482.7849999999999"/>
    <n v="8.4827849999999998"/>
    <m/>
    <n v="1.0666666666666667"/>
    <n v="1.0666666666666667"/>
    <n v="13.279"/>
    <n v="0"/>
    <n v="72"/>
    <s v="BASE DE DATOS"/>
  </r>
  <r>
    <s v="19"/>
    <x v="0"/>
    <s v="MOROCO"/>
    <s v="31021094"/>
    <s v="31021094"/>
    <s v="HI"/>
    <m/>
    <m/>
    <n v="11.5"/>
    <n v="11.5"/>
    <m/>
    <m/>
    <n v="6847.7439999999997"/>
    <m/>
    <m/>
    <m/>
    <m/>
    <n v="11.37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6847.7439999999997"/>
    <n v="6.8477439999999996"/>
    <m/>
    <n v="0.95833333333333337"/>
    <n v="0.95833333333333337"/>
    <n v="11.38"/>
    <n v="0"/>
    <n v="28"/>
    <s v="BASE DE DATOS"/>
  </r>
  <r>
    <s v="19"/>
    <x v="1"/>
    <s v="MOROCO"/>
    <s v="31021094"/>
    <s v="31021094"/>
    <s v="HI"/>
    <m/>
    <m/>
    <n v="11.5"/>
    <n v="11.5"/>
    <m/>
    <m/>
    <n v="6534.3239999999996"/>
    <m/>
    <m/>
    <m/>
    <m/>
    <n v="11.32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6534.3239999999996"/>
    <n v="6.5343239999999998"/>
    <m/>
    <n v="0.95833333333333337"/>
    <n v="0.95833333333333337"/>
    <n v="11.38"/>
    <n v="0"/>
    <n v="28"/>
    <s v="BASE DE DATOS"/>
  </r>
  <r>
    <s v="19"/>
    <x v="2"/>
    <s v="MOROCO"/>
    <s v="31021094"/>
    <s v="31021094"/>
    <s v="HI"/>
    <m/>
    <m/>
    <n v="11.5"/>
    <n v="11.5"/>
    <m/>
    <m/>
    <n v="6228.4579999999996"/>
    <m/>
    <m/>
    <m/>
    <m/>
    <n v="10.65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6228.4579999999996"/>
    <n v="6.2284579999999998"/>
    <m/>
    <n v="0.95833333333333337"/>
    <n v="0.95833333333333337"/>
    <n v="11.38"/>
    <n v="0"/>
    <n v="28"/>
    <s v="BASE DE DATOS"/>
  </r>
  <r>
    <s v="19"/>
    <x v="3"/>
    <s v="MOROCO"/>
    <s v="31021094"/>
    <s v="31021094"/>
    <s v="HI"/>
    <m/>
    <m/>
    <n v="11.5"/>
    <n v="11.5"/>
    <m/>
    <m/>
    <n v="6519.4470000000001"/>
    <m/>
    <m/>
    <m/>
    <m/>
    <n v="10.6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6519.4470000000001"/>
    <n v="6.5194470000000004"/>
    <m/>
    <n v="0.95833333333333337"/>
    <n v="0.95833333333333337"/>
    <n v="11.38"/>
    <n v="0"/>
    <n v="28"/>
    <s v="BASE DE DATOS"/>
  </r>
  <r>
    <s v="19"/>
    <x v="4"/>
    <s v="COHORI"/>
    <s v="18182809"/>
    <s v="18182809"/>
    <s v="HI"/>
    <m/>
    <m/>
    <n v="12.6"/>
    <n v="11.98"/>
    <m/>
    <m/>
    <n v="7476.7"/>
    <m/>
    <m/>
    <m/>
    <m/>
    <n v="11.63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7476.7"/>
    <n v="7.4767000000000001"/>
    <m/>
    <n v="1.1454545454545455"/>
    <n v="1.0890909090909091"/>
    <n v="11.79"/>
    <n v="0"/>
    <n v="32"/>
    <s v="BASE DE DATOS"/>
  </r>
  <r>
    <s v="19"/>
    <x v="4"/>
    <s v="MOROCO"/>
    <s v="31021094"/>
    <s v="31021094"/>
    <s v="HI"/>
    <m/>
    <m/>
    <n v="11.5"/>
    <n v="11.5"/>
    <m/>
    <m/>
    <n v="5163.1109999999999"/>
    <m/>
    <m/>
    <m/>
    <m/>
    <n v="11.35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5163.1109999999999"/>
    <n v="5.1631109999999998"/>
    <m/>
    <n v="0.95833333333333337"/>
    <n v="0.95833333333333337"/>
    <n v="11.38"/>
    <n v="0"/>
    <n v="28"/>
    <s v="BASE DE DATOS"/>
  </r>
  <r>
    <s v="19"/>
    <x v="4"/>
    <s v="PACHAP"/>
    <s v="31146606"/>
    <s v="31146606"/>
    <s v="HI"/>
    <m/>
    <m/>
    <n v="1.6"/>
    <n v="0.35"/>
    <m/>
    <m/>
    <n v="85.125"/>
    <m/>
    <m/>
    <m/>
    <m/>
    <n v="114.41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85.125"/>
    <n v="8.5125000000000006E-2"/>
    <m/>
    <n v="0.13333333333333333"/>
    <n v="2.9166666666666664E-2"/>
    <n v="114.41"/>
    <n v="0"/>
    <n v="38"/>
    <s v="BASE DE DATOS"/>
  </r>
  <r>
    <s v="19"/>
    <x v="4"/>
    <s v="PACHAP"/>
    <s v="31146706"/>
    <s v="31146706"/>
    <s v="HI"/>
    <m/>
    <m/>
    <n v="0.94"/>
    <n v="0.35"/>
    <m/>
    <m/>
    <n v="43.396000000000001"/>
    <m/>
    <m/>
    <m/>
    <m/>
    <n v="100.45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3.396000000000001"/>
    <n v="4.3396000000000004E-2"/>
    <m/>
    <n v="7.8333333333333324E-2"/>
    <n v="2.9166666666666664E-2"/>
    <n v="119.78"/>
    <n v="0"/>
    <n v="38"/>
    <s v="BASE DE DATOS"/>
  </r>
  <r>
    <s v="19"/>
    <x v="4"/>
    <s v="QUEISC"/>
    <s v="989196"/>
    <s v="989196"/>
    <s v="HI"/>
    <m/>
    <m/>
    <n v="1.7"/>
    <n v="1.35"/>
    <m/>
    <m/>
    <n v="850.42200000000003"/>
    <m/>
    <m/>
    <m/>
    <m/>
    <n v="1.296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850.42200000000003"/>
    <n v="0.85042200000000001"/>
    <m/>
    <n v="0.14166666666666666"/>
    <n v="0.1125"/>
    <n v="1.298"/>
    <n v="0"/>
    <n v="37"/>
    <s v="BASE DE DATOS"/>
  </r>
  <r>
    <s v="19"/>
    <x v="4"/>
    <s v="VALENT"/>
    <s v="31049194"/>
    <s v="31049194"/>
    <s v="HI"/>
    <m/>
    <m/>
    <n v="3.78"/>
    <n v="1.3069999999999999"/>
    <m/>
    <m/>
    <n v="980.31500000000005"/>
    <m/>
    <m/>
    <m/>
    <m/>
    <n v="1.573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980.31500000000005"/>
    <n v="0.98031500000000005"/>
    <m/>
    <n v="0.315"/>
    <n v="0.12866666666666668"/>
    <n v="1.8720000000000001"/>
    <n v="0"/>
    <n v="30"/>
    <s v="BASE DE DATOS"/>
  </r>
  <r>
    <s v="19"/>
    <x v="4"/>
    <s v="SPCC"/>
    <s v="31024993"/>
    <s v="31024993"/>
    <s v="HI"/>
    <m/>
    <m/>
    <n v="9"/>
    <n v="6.5039999999999996"/>
    <m/>
    <m/>
    <n v="1595.88"/>
    <m/>
    <m/>
    <m/>
    <m/>
    <n v="2.3730000000000002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1595.88"/>
    <n v="1.5958800000000002"/>
    <m/>
    <n v="0.75"/>
    <n v="0.54199999999999993"/>
    <n v="5.6349999999999998"/>
    <n v="0"/>
    <n v="68"/>
    <s v="BASE DE DATOS"/>
  </r>
  <r>
    <s v="19"/>
    <x v="4"/>
    <s v="UNACEM"/>
    <s v="33010393"/>
    <s v="33010393"/>
    <s v="HI"/>
    <m/>
    <m/>
    <n v="5.6"/>
    <n v="5.6"/>
    <m/>
    <m/>
    <n v="3756.1779999999999"/>
    <m/>
    <m/>
    <m/>
    <m/>
    <n v="5.8380000000000001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756.1779999999999"/>
    <n v="3.7561779999999998"/>
    <m/>
    <n v="0.46666666666666662"/>
    <n v="0.46666666666666662"/>
    <n v="5.9109999999999996"/>
    <n v="0"/>
    <n v="72"/>
    <s v="BASE DE DATOS"/>
  </r>
  <r>
    <s v="19"/>
    <x v="4"/>
    <s v="UNACEM"/>
    <s v="33010193"/>
    <s v="33010193"/>
    <s v="HI"/>
    <m/>
    <m/>
    <n v="6.3"/>
    <n v="6.3"/>
    <m/>
    <m/>
    <n v="4439.9859999999999"/>
    <m/>
    <m/>
    <m/>
    <m/>
    <n v="6.2779999999999996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439.9859999999999"/>
    <n v="4.4399860000000002"/>
    <m/>
    <n v="0.52500000000000002"/>
    <n v="0.52500000000000002"/>
    <n v="6.3280000000000003"/>
    <n v="0"/>
    <n v="72"/>
    <s v="BASE DE DATOS"/>
  </r>
  <r>
    <s v="19"/>
    <x v="4"/>
    <s v="UNACEM"/>
    <s v="18170808"/>
    <s v="18170808"/>
    <s v="HI"/>
    <m/>
    <m/>
    <n v="12.8"/>
    <n v="12.8"/>
    <m/>
    <m/>
    <n v="8370.2839999999997"/>
    <m/>
    <m/>
    <m/>
    <m/>
    <n v="12.755000000000001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8370.2839999999997"/>
    <n v="8.3702839999999998"/>
    <m/>
    <n v="1.0666666666666667"/>
    <n v="1.0666666666666667"/>
    <n v="13.279"/>
    <n v="0"/>
    <n v="72"/>
    <s v="BASE DE DATOS"/>
  </r>
  <r>
    <s v="19"/>
    <x v="3"/>
    <s v="CMCHUN"/>
    <s v="00022010"/>
    <s v="00022010"/>
    <s v="HI"/>
    <m/>
    <m/>
    <n v="9.18"/>
    <n v="9.18"/>
    <m/>
    <m/>
    <n v="6580.6440000000002"/>
    <m/>
    <m/>
    <m/>
    <m/>
    <n v="9.2140000000000004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580.6440000000002"/>
    <n v="6.5806440000000004"/>
    <m/>
    <n v="0.76500000000000001"/>
    <n v="0.76500000000000001"/>
    <n v="9.2170000000000005"/>
    <n v="0"/>
    <n v="26"/>
    <s v="BASE DE DATOS"/>
  </r>
  <r>
    <s v="19"/>
    <x v="3"/>
    <s v="CMCHUN"/>
    <s v="31007493"/>
    <s v="31007493"/>
    <s v="HI"/>
    <m/>
    <m/>
    <n v="1.1000000000000001"/>
    <n v="1.1000000000000001"/>
    <m/>
    <m/>
    <n v="598.33799999999997"/>
    <m/>
    <m/>
    <m/>
    <m/>
    <n v="1.129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98.33799999999997"/>
    <n v="0.59833799999999993"/>
    <m/>
    <n v="9.1666666666666674E-2"/>
    <n v="9.1666666666666674E-2"/>
    <n v="1.129"/>
    <n v="0"/>
    <n v="26"/>
    <s v="BASE DE DATOS"/>
  </r>
  <r>
    <s v="19"/>
    <x v="3"/>
    <s v="CMCHUN"/>
    <s v="31007593"/>
    <s v="31007593"/>
    <s v="HI"/>
    <m/>
    <m/>
    <n v="1.952"/>
    <n v="1.4179999999999999"/>
    <m/>
    <m/>
    <n v="571.99599999999998"/>
    <m/>
    <m/>
    <m/>
    <m/>
    <n v="0.61399999999999999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571.99599999999998"/>
    <n v="0.57199599999999995"/>
    <m/>
    <n v="0.16266666666666665"/>
    <n v="0.11816666666666666"/>
    <n v="1.677"/>
    <n v="0"/>
    <n v="26"/>
    <s v="BASE DE DATOS"/>
  </r>
  <r>
    <s v="19"/>
    <x v="3"/>
    <s v="CMCHUN"/>
    <s v="31015993"/>
    <s v="31015993"/>
    <s v="HI"/>
    <m/>
    <m/>
    <n v="2.2400000000000002"/>
    <n v="1.5"/>
    <m/>
    <m/>
    <n v="973.83699999999999"/>
    <m/>
    <m/>
    <m/>
    <m/>
    <n v="1.502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973.83699999999999"/>
    <n v="0.97383699999999995"/>
    <m/>
    <n v="0.18666666666666668"/>
    <n v="0.125"/>
    <n v="1.5840000000000001"/>
    <n v="0"/>
    <n v="26"/>
    <s v="BASE DE DATOS"/>
  </r>
  <r>
    <s v="19"/>
    <x v="3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3"/>
    <s v="CMCHUN"/>
    <s v="41007293"/>
    <s v="41007293"/>
    <s v="HI"/>
    <m/>
    <m/>
    <n v="0.224"/>
    <n v="0.2"/>
    <m/>
    <m/>
    <n v="0"/>
    <m/>
    <m/>
    <m/>
    <m/>
    <n v="7.1999999999999995E-2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3"/>
    <s v="CMCHUN"/>
    <s v="41029994"/>
    <s v="41029994"/>
    <s v="HI"/>
    <m/>
    <m/>
    <n v="0.496"/>
    <n v="0.496"/>
    <m/>
    <m/>
    <n v="0"/>
    <m/>
    <m/>
    <m/>
    <m/>
    <n v="0.303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4.1333333333333333E-2"/>
    <n v="4.1333333333333333E-2"/>
    <n v="0.55100000000000005"/>
    <n v="0"/>
    <n v="26"/>
    <s v="BASE DE DATOS"/>
  </r>
  <r>
    <s v="19"/>
    <x v="3"/>
    <s v="CMCHUN"/>
    <s v="51017802"/>
    <s v="51017802"/>
    <s v="HI"/>
    <m/>
    <m/>
    <n v="4.9000000000000004"/>
    <n v="4.9000000000000004"/>
    <m/>
    <m/>
    <n v="2916.8389999999999"/>
    <m/>
    <m/>
    <m/>
    <m/>
    <n v="4.8879999999999999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2916.8389999999999"/>
    <n v="2.916839"/>
    <m/>
    <n v="0.40833333333333338"/>
    <n v="0.40833333333333338"/>
    <n v="4.9390000000000001"/>
    <n v="0"/>
    <n v="26"/>
    <s v="BASE DE DATOS"/>
  </r>
  <r>
    <s v="19"/>
    <x v="3"/>
    <s v="CMCHUN"/>
    <s v="51018102"/>
    <s v="51018102"/>
    <s v="HI"/>
    <m/>
    <m/>
    <n v="0.97599999999999998"/>
    <n v="0.97599999999999998"/>
    <m/>
    <m/>
    <n v="701.61"/>
    <m/>
    <m/>
    <m/>
    <m/>
    <n v="0.980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701.61"/>
    <n v="0.70161000000000007"/>
    <m/>
    <n v="8.1333333333333327E-2"/>
    <n v="8.1333333333333327E-2"/>
    <n v="0.98399999999999999"/>
    <n v="0"/>
    <n v="26"/>
    <s v="BASE DE DATOS"/>
  </r>
  <r>
    <s v="19"/>
    <x v="3"/>
    <s v="CMCHUN"/>
    <s v="51018402"/>
    <s v="51018402"/>
    <s v="HI"/>
    <m/>
    <m/>
    <n v="0.94"/>
    <n v="0.85"/>
    <m/>
    <m/>
    <n v="609.61199999999997"/>
    <m/>
    <m/>
    <m/>
    <m/>
    <n v="0.84099999999999997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09.61199999999997"/>
    <n v="0.60961199999999993"/>
    <m/>
    <n v="7.8333333333333324E-2"/>
    <n v="7.0833333333333331E-2"/>
    <n v="0.84699999999999998"/>
    <n v="0"/>
    <n v="26"/>
    <s v="BASE DE DATOS"/>
  </r>
  <r>
    <s v="19"/>
    <x v="3"/>
    <s v="CMCHUN"/>
    <s v="51019703"/>
    <s v="51019703"/>
    <s v="HI"/>
    <m/>
    <m/>
    <n v="1.2"/>
    <n v="0.86"/>
    <m/>
    <m/>
    <n v="478.93400000000003"/>
    <m/>
    <m/>
    <m/>
    <m/>
    <n v="0.93200000000000005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78.93400000000003"/>
    <n v="0.47893400000000003"/>
    <m/>
    <n v="9.9999999999999992E-2"/>
    <n v="7.166666666666667E-2"/>
    <n v="0.98099999999999998"/>
    <n v="0"/>
    <n v="26"/>
    <s v="BASE DE DATOS"/>
  </r>
  <r>
    <s v="19"/>
    <x v="4"/>
    <s v="CMCHUN"/>
    <s v="00022010"/>
    <s v="00022010"/>
    <s v="HI"/>
    <m/>
    <m/>
    <n v="9.18"/>
    <n v="9.18"/>
    <m/>
    <m/>
    <n v="6580.8789999999999"/>
    <m/>
    <m/>
    <m/>
    <m/>
    <n v="9.2140000000000004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580.8789999999999"/>
    <n v="6.5808789999999995"/>
    <m/>
    <n v="0.76500000000000001"/>
    <n v="0.76500000000000001"/>
    <n v="9.2170000000000005"/>
    <n v="0"/>
    <n v="26"/>
    <s v="BASE DE DATOS"/>
  </r>
  <r>
    <s v="19"/>
    <x v="4"/>
    <s v="CMCHUN"/>
    <s v="31007493"/>
    <s v="31007493"/>
    <s v="HI"/>
    <m/>
    <m/>
    <n v="1.1000000000000001"/>
    <n v="1.1000000000000001"/>
    <m/>
    <m/>
    <n v="598.33799999999997"/>
    <m/>
    <m/>
    <m/>
    <m/>
    <n v="1.129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98.33799999999997"/>
    <n v="0.59833799999999993"/>
    <m/>
    <n v="9.1666666666666674E-2"/>
    <n v="9.1666666666666674E-2"/>
    <n v="1.129"/>
    <n v="0"/>
    <n v="26"/>
    <s v="BASE DE DATOS"/>
  </r>
  <r>
    <s v="19"/>
    <x v="4"/>
    <s v="CMCHUN"/>
    <s v="31007593"/>
    <s v="31007593"/>
    <s v="HI"/>
    <m/>
    <m/>
    <n v="1.952"/>
    <n v="1.4179999999999999"/>
    <m/>
    <m/>
    <n v="571.77700000000004"/>
    <m/>
    <m/>
    <m/>
    <m/>
    <n v="0.61399999999999999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571.77700000000004"/>
    <n v="0.57177700000000009"/>
    <m/>
    <n v="0.16266666666666665"/>
    <n v="0.11816666666666666"/>
    <n v="1.677"/>
    <n v="0"/>
    <n v="26"/>
    <s v="BASE DE DATOS"/>
  </r>
  <r>
    <s v="19"/>
    <x v="4"/>
    <s v="CMCHUN"/>
    <s v="31015993"/>
    <s v="31015993"/>
    <s v="HI"/>
    <m/>
    <m/>
    <n v="2.2400000000000002"/>
    <n v="1.5"/>
    <m/>
    <m/>
    <n v="973.83699999999999"/>
    <m/>
    <m/>
    <m/>
    <m/>
    <n v="1.502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973.83699999999999"/>
    <n v="0.97383699999999995"/>
    <m/>
    <n v="0.18666666666666668"/>
    <n v="0.125"/>
    <n v="1.5840000000000001"/>
    <n v="0"/>
    <n v="26"/>
    <s v="BASE DE DATOS"/>
  </r>
  <r>
    <s v="19"/>
    <x v="4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4"/>
    <s v="CMCHUN"/>
    <s v="41007293"/>
    <s v="41007293"/>
    <s v="HI"/>
    <m/>
    <m/>
    <n v="0.224"/>
    <n v="0.2"/>
    <m/>
    <m/>
    <n v="0"/>
    <m/>
    <m/>
    <m/>
    <m/>
    <n v="7.1999999999999995E-2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4"/>
    <s v="CMCHUN"/>
    <s v="41029994"/>
    <s v="41029994"/>
    <s v="HI"/>
    <m/>
    <m/>
    <n v="0.496"/>
    <n v="0.496"/>
    <m/>
    <m/>
    <n v="0"/>
    <m/>
    <m/>
    <m/>
    <m/>
    <n v="0.303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4.1333333333333333E-2"/>
    <n v="4.1333333333333333E-2"/>
    <n v="0.55100000000000005"/>
    <n v="0"/>
    <n v="26"/>
    <s v="BASE DE DATOS"/>
  </r>
  <r>
    <s v="19"/>
    <x v="4"/>
    <s v="CMCHUN"/>
    <s v="51017802"/>
    <s v="51017802"/>
    <s v="HI"/>
    <m/>
    <m/>
    <n v="4.9000000000000004"/>
    <n v="4.9000000000000004"/>
    <m/>
    <m/>
    <n v="2916.9720000000002"/>
    <m/>
    <m/>
    <m/>
    <m/>
    <n v="4.8879999999999999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2916.9720000000002"/>
    <n v="2.9169720000000003"/>
    <m/>
    <n v="0.40833333333333338"/>
    <n v="0.40833333333333338"/>
    <n v="4.9390000000000001"/>
    <n v="0"/>
    <n v="26"/>
    <s v="BASE DE DATOS"/>
  </r>
  <r>
    <s v="19"/>
    <x v="4"/>
    <s v="CMCHUN"/>
    <s v="51018102"/>
    <s v="51018102"/>
    <s v="HI"/>
    <m/>
    <m/>
    <n v="0.97599999999999998"/>
    <n v="0.97599999999999998"/>
    <m/>
    <m/>
    <n v="701.58399999999995"/>
    <m/>
    <m/>
    <m/>
    <m/>
    <n v="0.980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701.58399999999995"/>
    <n v="0.70158399999999999"/>
    <m/>
    <n v="8.1333333333333327E-2"/>
    <n v="8.1333333333333327E-2"/>
    <n v="0.98399999999999999"/>
    <n v="0"/>
    <n v="26"/>
    <s v="BASE DE DATOS"/>
  </r>
  <r>
    <s v="19"/>
    <x v="4"/>
    <s v="CMCHUN"/>
    <s v="51018402"/>
    <s v="51018402"/>
    <s v="HI"/>
    <m/>
    <m/>
    <n v="0.94"/>
    <n v="0.85"/>
    <m/>
    <m/>
    <n v="609.77099999999996"/>
    <m/>
    <m/>
    <m/>
    <m/>
    <n v="0.84099999999999997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09.77099999999996"/>
    <n v="0.60977099999999995"/>
    <m/>
    <n v="7.8333333333333324E-2"/>
    <n v="7.0833333333333331E-2"/>
    <n v="0.84699999999999998"/>
    <n v="0"/>
    <n v="26"/>
    <s v="BASE DE DATOS"/>
  </r>
  <r>
    <s v="19"/>
    <x v="4"/>
    <s v="CMCHUN"/>
    <s v="51019703"/>
    <s v="51019703"/>
    <s v="HI"/>
    <m/>
    <m/>
    <n v="1.2"/>
    <n v="0.86"/>
    <m/>
    <m/>
    <n v="478.803"/>
    <m/>
    <m/>
    <m/>
    <m/>
    <n v="0.93200000000000005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78.803"/>
    <n v="0.47880299999999998"/>
    <m/>
    <n v="9.9999999999999992E-2"/>
    <n v="7.166666666666667E-2"/>
    <n v="0.98099999999999998"/>
    <n v="0"/>
    <n v="26"/>
    <s v="BASE DE DATOS"/>
  </r>
  <r>
    <s v="19"/>
    <x v="5"/>
    <s v="CMCHUN"/>
    <s v="00022010"/>
    <s v="00022010"/>
    <s v="HI"/>
    <m/>
    <m/>
    <n v="9.18"/>
    <n v="9.18"/>
    <m/>
    <m/>
    <n v="5259.5789999999997"/>
    <m/>
    <m/>
    <m/>
    <m/>
    <n v="7.9089999999999998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259.5789999999997"/>
    <n v="5.2595789999999996"/>
    <m/>
    <n v="0.76500000000000001"/>
    <n v="0.76500000000000001"/>
    <n v="9.2170000000000005"/>
    <n v="0"/>
    <n v="26"/>
    <s v="BASE DE DATOS"/>
  </r>
  <r>
    <s v="19"/>
    <x v="5"/>
    <s v="CMCHUN"/>
    <s v="31007493"/>
    <s v="31007493"/>
    <s v="HI"/>
    <m/>
    <m/>
    <n v="1.1000000000000001"/>
    <n v="1.1000000000000001"/>
    <m/>
    <m/>
    <n v="543.53499999999997"/>
    <m/>
    <m/>
    <m/>
    <m/>
    <n v="1.0269999999999999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43.53499999999997"/>
    <n v="0.54353499999999999"/>
    <m/>
    <n v="9.1666666666666674E-2"/>
    <n v="9.1666666666666674E-2"/>
    <n v="1.129"/>
    <n v="0"/>
    <n v="26"/>
    <s v="BASE DE DATOS"/>
  </r>
  <r>
    <s v="19"/>
    <x v="5"/>
    <s v="CMCHUN"/>
    <s v="31007593"/>
    <s v="31007593"/>
    <s v="HI"/>
    <m/>
    <m/>
    <n v="1.952"/>
    <n v="1.4179999999999999"/>
    <m/>
    <m/>
    <n v="633.10799999999995"/>
    <m/>
    <m/>
    <m/>
    <m/>
    <n v="1.268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633.10799999999995"/>
    <n v="0.63310799999999989"/>
    <m/>
    <n v="0.16266666666666665"/>
    <n v="0.11816666666666666"/>
    <n v="1.677"/>
    <n v="0"/>
    <n v="26"/>
    <s v="BASE DE DATOS"/>
  </r>
  <r>
    <s v="19"/>
    <x v="5"/>
    <s v="CMCHUN"/>
    <s v="31015993"/>
    <s v="31015993"/>
    <s v="HI"/>
    <m/>
    <m/>
    <n v="2.2400000000000002"/>
    <n v="1.5"/>
    <m/>
    <m/>
    <n v="888.99900000000002"/>
    <m/>
    <m/>
    <m/>
    <m/>
    <n v="1.3460000000000001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888.99900000000002"/>
    <n v="0.88899899999999998"/>
    <m/>
    <n v="0.18666666666666668"/>
    <n v="0.125"/>
    <n v="1.5840000000000001"/>
    <n v="0"/>
    <n v="26"/>
    <s v="BASE DE DATOS"/>
  </r>
  <r>
    <s v="19"/>
    <x v="5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5"/>
    <s v="CMCHUN"/>
    <s v="41007293"/>
    <s v="41007293"/>
    <s v="HI"/>
    <m/>
    <m/>
    <n v="0.224"/>
    <n v="0.2"/>
    <m/>
    <m/>
    <n v="0"/>
    <m/>
    <m/>
    <m/>
    <m/>
    <n v="0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5"/>
    <s v="CMCHUN"/>
    <s v="41029994"/>
    <s v="41029994"/>
    <s v="HI"/>
    <m/>
    <m/>
    <n v="0.496"/>
    <n v="0.496"/>
    <m/>
    <m/>
    <n v="0"/>
    <m/>
    <m/>
    <m/>
    <m/>
    <n v="0.312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4.1333333333333333E-2"/>
    <n v="4.1333333333333333E-2"/>
    <n v="0.55100000000000005"/>
    <n v="0"/>
    <n v="26"/>
    <s v="BASE DE DATOS"/>
  </r>
  <r>
    <s v="19"/>
    <x v="5"/>
    <s v="CMCHUN"/>
    <s v="51017802"/>
    <s v="51017802"/>
    <s v="HI"/>
    <m/>
    <m/>
    <n v="4.9000000000000004"/>
    <n v="4.9000000000000004"/>
    <m/>
    <m/>
    <n v="2225.8510000000001"/>
    <m/>
    <m/>
    <m/>
    <m/>
    <n v="3.927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2225.8510000000001"/>
    <n v="2.225851"/>
    <m/>
    <n v="0.40833333333333338"/>
    <n v="0.40833333333333338"/>
    <n v="4.9390000000000001"/>
    <n v="0"/>
    <n v="26"/>
    <s v="BASE DE DATOS"/>
  </r>
  <r>
    <s v="19"/>
    <x v="5"/>
    <s v="CMCHUN"/>
    <s v="51018102"/>
    <s v="51018102"/>
    <s v="HI"/>
    <m/>
    <m/>
    <n v="0.97599999999999998"/>
    <n v="0.97599999999999998"/>
    <m/>
    <m/>
    <n v="499.935"/>
    <m/>
    <m/>
    <m/>
    <m/>
    <n v="0.76200000000000001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99.935"/>
    <n v="0.49993500000000002"/>
    <m/>
    <n v="8.1333333333333327E-2"/>
    <n v="8.1333333333333327E-2"/>
    <n v="0.98399999999999999"/>
    <n v="0"/>
    <n v="26"/>
    <s v="BASE DE DATOS"/>
  </r>
  <r>
    <s v="19"/>
    <x v="5"/>
    <s v="CMCHUN"/>
    <s v="51018402"/>
    <s v="51018402"/>
    <s v="HI"/>
    <m/>
    <m/>
    <n v="0.94"/>
    <n v="0.85"/>
    <m/>
    <m/>
    <n v="586.303"/>
    <m/>
    <m/>
    <m/>
    <m/>
    <n v="0.82799999999999996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86.303"/>
    <n v="0.58630300000000002"/>
    <m/>
    <n v="7.8333333333333324E-2"/>
    <n v="7.0833333333333331E-2"/>
    <n v="0.84699999999999998"/>
    <n v="0"/>
    <n v="26"/>
    <s v="BASE DE DATOS"/>
  </r>
  <r>
    <s v="19"/>
    <x v="5"/>
    <s v="CMCHUN"/>
    <s v="51019703"/>
    <s v="51019703"/>
    <s v="HI"/>
    <m/>
    <m/>
    <n v="1.2"/>
    <n v="0.86"/>
    <m/>
    <m/>
    <n v="464.976"/>
    <m/>
    <m/>
    <m/>
    <m/>
    <n v="0.66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64.976"/>
    <n v="0.464976"/>
    <m/>
    <n v="9.9999999999999992E-2"/>
    <n v="7.166666666666667E-2"/>
    <n v="0.98099999999999998"/>
    <n v="0"/>
    <n v="26"/>
    <s v="BASE DE DATOS"/>
  </r>
  <r>
    <s v="19"/>
    <x v="5"/>
    <s v="PACHAP"/>
    <s v="31146606"/>
    <s v="31146606"/>
    <s v="HI"/>
    <m/>
    <m/>
    <n v="1.6"/>
    <n v="0.35"/>
    <m/>
    <m/>
    <n v="45.158999999999999"/>
    <m/>
    <m/>
    <m/>
    <m/>
    <n v="62.76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5.158999999999999"/>
    <n v="4.5158999999999998E-2"/>
    <m/>
    <n v="0.13333333333333333"/>
    <n v="2.9166666666666664E-2"/>
    <n v="114.41"/>
    <n v="0"/>
    <n v="38"/>
    <s v="BASE DE DATOS"/>
  </r>
  <r>
    <s v="19"/>
    <x v="5"/>
    <s v="PACHAP"/>
    <s v="31146706"/>
    <s v="31146706"/>
    <s v="HI"/>
    <m/>
    <m/>
    <n v="0.94"/>
    <n v="0.35"/>
    <m/>
    <m/>
    <n v="79.415999999999997"/>
    <m/>
    <m/>
    <m/>
    <m/>
    <n v="110.3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79.415999999999997"/>
    <n v="7.9416E-2"/>
    <m/>
    <n v="7.8333333333333324E-2"/>
    <n v="2.9166666666666664E-2"/>
    <n v="119.78"/>
    <n v="0"/>
    <n v="38"/>
    <s v="BASE DE DATOS"/>
  </r>
  <r>
    <s v="19"/>
    <x v="5"/>
    <s v="QUEISC"/>
    <s v="989196"/>
    <s v="989196"/>
    <s v="HI"/>
    <m/>
    <m/>
    <n v="1.7"/>
    <n v="1.35"/>
    <m/>
    <m/>
    <n v="860.33500000000004"/>
    <m/>
    <m/>
    <m/>
    <m/>
    <n v="1.296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860.33500000000004"/>
    <n v="0.86033500000000007"/>
    <m/>
    <n v="0.14166666666666666"/>
    <n v="0.1125"/>
    <n v="1.298"/>
    <n v="0"/>
    <n v="37"/>
    <s v="BASE DE DATOS"/>
  </r>
  <r>
    <s v="19"/>
    <x v="4"/>
    <s v="RAURA"/>
    <s v="31019993"/>
    <s v="31019993"/>
    <s v="HI"/>
    <m/>
    <m/>
    <n v="4.1399999999999997"/>
    <n v="3.7"/>
    <m/>
    <m/>
    <n v="1537.674"/>
    <m/>
    <m/>
    <m/>
    <m/>
    <n v="2.8279999999999998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537.674"/>
    <n v="1.537674"/>
    <m/>
    <n v="0.34499999999999997"/>
    <n v="0.30833333333333335"/>
    <n v="3.7"/>
    <n v="0"/>
    <n v="19"/>
    <s v="BASE DE DATOS"/>
  </r>
  <r>
    <s v="19"/>
    <x v="5"/>
    <s v="RAURA"/>
    <s v="31019993"/>
    <s v="31019993"/>
    <s v="HI"/>
    <m/>
    <m/>
    <n v="4.1399999999999997"/>
    <n v="3.7"/>
    <m/>
    <m/>
    <n v="1565.5060000000001"/>
    <m/>
    <m/>
    <m/>
    <m/>
    <n v="2.726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565.5060000000001"/>
    <n v="1.5655060000000001"/>
    <m/>
    <n v="0.34499999999999997"/>
    <n v="0.30833333333333335"/>
    <n v="3.7"/>
    <n v="0"/>
    <n v="19"/>
    <s v="BASE DE DATOS"/>
  </r>
  <r>
    <s v="19"/>
    <x v="5"/>
    <s v="VALENT"/>
    <s v="31049194"/>
    <s v="31049194"/>
    <s v="HI"/>
    <m/>
    <m/>
    <n v="3.78"/>
    <n v="1.3029999999999999"/>
    <m/>
    <m/>
    <n v="952.1"/>
    <m/>
    <m/>
    <m/>
    <m/>
    <n v="1.702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952.1"/>
    <n v="0.95210000000000006"/>
    <m/>
    <n v="0.315"/>
    <n v="0.12866666666666668"/>
    <n v="1.8720000000000001"/>
    <n v="0"/>
    <n v="30"/>
    <s v="BASE DE DATOS"/>
  </r>
  <r>
    <s v="19"/>
    <x v="5"/>
    <s v="SPCC"/>
    <s v="31024993"/>
    <s v="31024993"/>
    <s v="HI"/>
    <m/>
    <m/>
    <n v="9"/>
    <n v="6.5039999999999996"/>
    <m/>
    <m/>
    <n v="1294.06"/>
    <m/>
    <m/>
    <m/>
    <m/>
    <n v="2.3679999999999999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1294.06"/>
    <n v="1.29406"/>
    <m/>
    <n v="0.75"/>
    <n v="0.54199999999999993"/>
    <n v="5.6349999999999998"/>
    <n v="0"/>
    <n v="68"/>
    <s v="BASE DE DATOS"/>
  </r>
  <r>
    <s v="19"/>
    <x v="4"/>
    <s v="BROCAL"/>
    <s v="31023194"/>
    <s v="31023194"/>
    <s v="HI"/>
    <m/>
    <m/>
    <n v="1.92"/>
    <n v="1.383"/>
    <m/>
    <m/>
    <n v="1027.5360000000001"/>
    <m/>
    <m/>
    <m/>
    <m/>
    <n v="1.542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1027.5360000000001"/>
    <n v="1.027536"/>
    <m/>
    <n v="0.16"/>
    <n v="0.12758333333333333"/>
    <n v="1.56"/>
    <n v="0"/>
    <n v="67"/>
    <s v="BASE DE DATOS"/>
  </r>
  <r>
    <s v="19"/>
    <x v="4"/>
    <s v="BROCAL"/>
    <s v="31023893"/>
    <s v="31023893"/>
    <s v="HI"/>
    <m/>
    <m/>
    <n v="1.4159999999999999"/>
    <n v="1.0429999999999999"/>
    <m/>
    <m/>
    <n v="774.14599999999996"/>
    <m/>
    <m/>
    <m/>
    <m/>
    <n v="1.1120000000000001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774.14599999999996"/>
    <n v="0.774146"/>
    <m/>
    <n v="0.11799999999999999"/>
    <n v="9.091666666666666E-2"/>
    <n v="1.1339999999999999"/>
    <n v="0"/>
    <n v="67"/>
    <s v="BASE DE DATOS"/>
  </r>
  <r>
    <s v="19"/>
    <x v="4"/>
    <s v="BROCAL"/>
    <s v="31030000"/>
    <s v="31030000"/>
    <s v="HI"/>
    <m/>
    <m/>
    <n v="0.8"/>
    <n v="0.747"/>
    <m/>
    <m/>
    <n v="550.80600000000004"/>
    <m/>
    <m/>
    <m/>
    <m/>
    <n v="0.78700000000000003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550.80600000000004"/>
    <n v="0.55080600000000002"/>
    <m/>
    <n v="6.6666666666666666E-2"/>
    <n v="6.6666666666666666E-2"/>
    <n v="0.8"/>
    <n v="0"/>
    <n v="67"/>
    <s v="BASE DE DATOS"/>
  </r>
  <r>
    <s v="19"/>
    <x v="4"/>
    <s v="BROCAL"/>
    <s v="31031000"/>
    <s v="31031000"/>
    <s v="HI"/>
    <m/>
    <m/>
    <n v="0.2"/>
    <n v="0.16"/>
    <m/>
    <m/>
    <n v="118.871"/>
    <m/>
    <m/>
    <m/>
    <m/>
    <n v="0.16300000000000001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118.871"/>
    <n v="0.11887099999999999"/>
    <m/>
    <n v="1.6666666666666666E-2"/>
    <n v="1.6666666666666666E-2"/>
    <n v="0.16600000000000001"/>
    <n v="0"/>
    <n v="67"/>
    <s v="BASE DE DATOS"/>
  </r>
  <r>
    <s v="19"/>
    <x v="5"/>
    <s v="BROCAL"/>
    <s v="31023194"/>
    <s v="31023194"/>
    <s v="HI"/>
    <m/>
    <m/>
    <n v="1.92"/>
    <n v="0.91500000000000004"/>
    <m/>
    <m/>
    <n v="654.38599999999997"/>
    <m/>
    <m/>
    <m/>
    <m/>
    <n v="1.39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654.38599999999997"/>
    <n v="0.65438599999999991"/>
    <m/>
    <n v="0.16"/>
    <n v="0.12758333333333333"/>
    <n v="1.56"/>
    <n v="0"/>
    <n v="67"/>
    <s v="BASE DE DATOS"/>
  </r>
  <r>
    <s v="19"/>
    <x v="5"/>
    <s v="BROCAL"/>
    <s v="31023893"/>
    <s v="31023893"/>
    <s v="HI"/>
    <m/>
    <m/>
    <n v="1.4159999999999999"/>
    <n v="0.747"/>
    <m/>
    <m/>
    <n v="536.80399999999997"/>
    <m/>
    <m/>
    <m/>
    <m/>
    <n v="1.1160000000000001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536.80399999999997"/>
    <n v="0.53680399999999995"/>
    <m/>
    <n v="0.11799999999999999"/>
    <n v="9.091666666666666E-2"/>
    <n v="1.1339999999999999"/>
    <n v="0"/>
    <n v="67"/>
    <s v="BASE DE DATOS"/>
  </r>
  <r>
    <s v="19"/>
    <x v="5"/>
    <s v="BROCAL"/>
    <s v="31030000"/>
    <s v="31030000"/>
    <s v="HI"/>
    <m/>
    <m/>
    <n v="0.8"/>
    <n v="0.65800000000000003"/>
    <m/>
    <m/>
    <n v="473.06700000000001"/>
    <m/>
    <m/>
    <m/>
    <m/>
    <n v="0.79100000000000004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473.06700000000001"/>
    <n v="0.47306700000000002"/>
    <m/>
    <n v="6.6666666666666666E-2"/>
    <n v="6.6666666666666666E-2"/>
    <n v="0.8"/>
    <n v="0"/>
    <n v="67"/>
    <s v="BASE DE DATOS"/>
  </r>
  <r>
    <s v="19"/>
    <x v="5"/>
    <s v="BROCAL"/>
    <s v="31031000"/>
    <s v="31031000"/>
    <s v="HI"/>
    <m/>
    <m/>
    <n v="0.2"/>
    <n v="0.1"/>
    <m/>
    <m/>
    <n v="71.929000000000002"/>
    <m/>
    <m/>
    <m/>
    <m/>
    <n v="0.13100000000000001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71.929000000000002"/>
    <n v="7.1929000000000007E-2"/>
    <m/>
    <n v="1.6666666666666666E-2"/>
    <n v="1.6666666666666666E-2"/>
    <n v="0.16600000000000001"/>
    <n v="0"/>
    <n v="67"/>
    <s v="BASE DE DATOS"/>
  </r>
  <r>
    <s v="19"/>
    <x v="6"/>
    <s v="BROCAL"/>
    <s v="31023194"/>
    <s v="31023194"/>
    <s v="HI"/>
    <m/>
    <m/>
    <n v="1.92"/>
    <n v="0.91600000000000004"/>
    <m/>
    <m/>
    <n v="660.51400000000001"/>
    <m/>
    <m/>
    <m/>
    <m/>
    <n v="1.556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660.51400000000001"/>
    <n v="0.66051400000000005"/>
    <m/>
    <n v="0.16"/>
    <n v="0.12758333333333333"/>
    <n v="1.56"/>
    <n v="0"/>
    <n v="67"/>
    <s v="BASE DE DATOS"/>
  </r>
  <r>
    <s v="19"/>
    <x v="6"/>
    <s v="BROCAL"/>
    <s v="31023893"/>
    <s v="31023893"/>
    <s v="HI"/>
    <m/>
    <m/>
    <n v="1.4159999999999999"/>
    <n v="0.73399999999999999"/>
    <m/>
    <m/>
    <n v="534.11599999999999"/>
    <m/>
    <m/>
    <m/>
    <m/>
    <n v="1.1259999999999999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534.11599999999999"/>
    <n v="0.53411600000000004"/>
    <m/>
    <n v="0.11799999999999999"/>
    <n v="9.091666666666666E-2"/>
    <n v="1.1339999999999999"/>
    <n v="0"/>
    <n v="67"/>
    <s v="BASE DE DATOS"/>
  </r>
  <r>
    <s v="19"/>
    <x v="6"/>
    <s v="BROCAL"/>
    <s v="31031000"/>
    <s v="31031000"/>
    <s v="HI"/>
    <m/>
    <m/>
    <n v="0.2"/>
    <n v="6.2E-2"/>
    <m/>
    <m/>
    <n v="46.5"/>
    <m/>
    <m/>
    <m/>
    <m/>
    <n v="6.6000000000000003E-2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46.5"/>
    <n v="4.65E-2"/>
    <m/>
    <n v="1.6666666666666666E-2"/>
    <n v="1.6666666666666666E-2"/>
    <n v="0.16600000000000001"/>
    <n v="0"/>
    <n v="67"/>
    <s v="BASE DE DATOS"/>
  </r>
  <r>
    <s v="19"/>
    <x v="6"/>
    <s v="BROCAL"/>
    <s v="31030000"/>
    <s v="31030000"/>
    <s v="HI"/>
    <m/>
    <m/>
    <n v="0.8"/>
    <n v="0.65"/>
    <m/>
    <m/>
    <n v="463.685"/>
    <m/>
    <m/>
    <m/>
    <m/>
    <n v="0.73399999999999999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463.685"/>
    <n v="0.46368500000000001"/>
    <m/>
    <n v="6.6666666666666666E-2"/>
    <n v="6.6666666666666666E-2"/>
    <n v="0.8"/>
    <n v="0"/>
    <n v="67"/>
    <s v="BASE DE DATOS"/>
  </r>
  <r>
    <s v="19"/>
    <x v="6"/>
    <s v="CMCHUN"/>
    <s v="00022010"/>
    <s v="00022010"/>
    <s v="HI"/>
    <m/>
    <m/>
    <n v="9.18"/>
    <n v="9.18"/>
    <m/>
    <m/>
    <n v="5736.2510000000002"/>
    <m/>
    <m/>
    <m/>
    <m/>
    <n v="8.89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736.2510000000002"/>
    <n v="5.7362510000000002"/>
    <m/>
    <n v="0.76500000000000001"/>
    <n v="0.76500000000000001"/>
    <n v="9.2170000000000005"/>
    <n v="0"/>
    <n v="26"/>
    <s v="BASE DE DATOS"/>
  </r>
  <r>
    <s v="19"/>
    <x v="6"/>
    <s v="CMCHUN"/>
    <s v="31007493"/>
    <s v="31007493"/>
    <s v="HI"/>
    <m/>
    <m/>
    <n v="1.1000000000000001"/>
    <n v="1.1000000000000001"/>
    <m/>
    <m/>
    <n v="493.31599999999997"/>
    <m/>
    <m/>
    <m/>
    <m/>
    <n v="0.76900000000000002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493.31599999999997"/>
    <n v="0.49331599999999998"/>
    <m/>
    <n v="9.1666666666666674E-2"/>
    <n v="9.1666666666666674E-2"/>
    <n v="1.129"/>
    <n v="0"/>
    <n v="26"/>
    <s v="BASE DE DATOS"/>
  </r>
  <r>
    <s v="19"/>
    <x v="6"/>
    <s v="CMCHUN"/>
    <s v="31007593"/>
    <s v="31007593"/>
    <s v="HI"/>
    <m/>
    <m/>
    <n v="1.952"/>
    <n v="1.4179999999999999"/>
    <m/>
    <m/>
    <n v="622.07100000000003"/>
    <m/>
    <m/>
    <m/>
    <m/>
    <n v="0.877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622.07100000000003"/>
    <n v="0.62207100000000004"/>
    <m/>
    <n v="0.16266666666666665"/>
    <n v="0.11816666666666666"/>
    <n v="1.677"/>
    <n v="0"/>
    <n v="26"/>
    <s v="BASE DE DATOS"/>
  </r>
  <r>
    <s v="19"/>
    <x v="6"/>
    <s v="CMCHUN"/>
    <s v="31015993"/>
    <s v="31015993"/>
    <s v="HI"/>
    <m/>
    <m/>
    <n v="2.2400000000000002"/>
    <n v="1.5"/>
    <m/>
    <m/>
    <n v="729.83100000000002"/>
    <m/>
    <m/>
    <m/>
    <m/>
    <n v="1.0349999999999999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729.83100000000002"/>
    <n v="0.72983100000000001"/>
    <m/>
    <n v="0.18666666666666668"/>
    <n v="0.125"/>
    <n v="1.5840000000000001"/>
    <n v="0"/>
    <n v="26"/>
    <s v="BASE DE DATOS"/>
  </r>
  <r>
    <s v="19"/>
    <x v="6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6"/>
    <s v="CMCHUN"/>
    <s v="41007293"/>
    <s v="41007293"/>
    <s v="HI"/>
    <m/>
    <m/>
    <n v="0.224"/>
    <n v="0.2"/>
    <m/>
    <m/>
    <n v="0"/>
    <m/>
    <m/>
    <m/>
    <m/>
    <n v="0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6"/>
    <s v="CMCHUN"/>
    <s v="41029994"/>
    <s v="41029994"/>
    <s v="HI"/>
    <m/>
    <m/>
    <n v="0.496"/>
    <n v="0.496"/>
    <m/>
    <m/>
    <n v="0"/>
    <m/>
    <m/>
    <m/>
    <m/>
    <n v="0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4.1333333333333333E-2"/>
    <n v="4.1333333333333333E-2"/>
    <n v="0.55100000000000005"/>
    <n v="0"/>
    <n v="26"/>
    <s v="BASE DE DATOS"/>
  </r>
  <r>
    <s v="19"/>
    <x v="6"/>
    <s v="CMCHUN"/>
    <s v="51017802"/>
    <s v="51017802"/>
    <s v="HI"/>
    <m/>
    <m/>
    <n v="4.9000000000000004"/>
    <n v="4.9000000000000004"/>
    <m/>
    <m/>
    <n v="2563.0430000000001"/>
    <m/>
    <m/>
    <m/>
    <m/>
    <n v="4.6559999999999997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2563.0430000000001"/>
    <n v="2.563043"/>
    <m/>
    <n v="0.40833333333333338"/>
    <n v="0.40833333333333338"/>
    <n v="4.9390000000000001"/>
    <n v="0"/>
    <n v="26"/>
    <s v="BASE DE DATOS"/>
  </r>
  <r>
    <s v="19"/>
    <x v="6"/>
    <s v="CMCHUN"/>
    <s v="51018102"/>
    <s v="51018102"/>
    <s v="HI"/>
    <m/>
    <m/>
    <n v="0.97599999999999998"/>
    <n v="0.97599999999999998"/>
    <m/>
    <m/>
    <n v="588.09199999999998"/>
    <m/>
    <m/>
    <m/>
    <m/>
    <n v="0.982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88.09199999999998"/>
    <n v="0.58809199999999995"/>
    <m/>
    <n v="8.1333333333333327E-2"/>
    <n v="8.1333333333333327E-2"/>
    <n v="0.98399999999999999"/>
    <n v="0"/>
    <n v="26"/>
    <s v="BASE DE DATOS"/>
  </r>
  <r>
    <s v="19"/>
    <x v="6"/>
    <s v="CMCHUN"/>
    <s v="51018402"/>
    <s v="51018402"/>
    <s v="HI"/>
    <m/>
    <m/>
    <n v="0.94"/>
    <n v="0.85"/>
    <m/>
    <m/>
    <n v="595.05899999999997"/>
    <m/>
    <m/>
    <m/>
    <m/>
    <n v="0.82699999999999996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95.05899999999997"/>
    <n v="0.595059"/>
    <m/>
    <n v="7.8333333333333324E-2"/>
    <n v="7.0833333333333331E-2"/>
    <n v="0.84699999999999998"/>
    <n v="0"/>
    <n v="26"/>
    <s v="BASE DE DATOS"/>
  </r>
  <r>
    <s v="19"/>
    <x v="6"/>
    <s v="CMCHUN"/>
    <s v="51019703"/>
    <s v="51019703"/>
    <s v="HI"/>
    <m/>
    <m/>
    <n v="1.2"/>
    <n v="0.86"/>
    <m/>
    <m/>
    <n v="486.44600000000003"/>
    <m/>
    <m/>
    <m/>
    <m/>
    <n v="0.67700000000000005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86.44600000000003"/>
    <n v="0.48644600000000005"/>
    <m/>
    <n v="9.9999999999999992E-2"/>
    <n v="7.166666666666667E-2"/>
    <n v="0.98099999999999998"/>
    <n v="0"/>
    <n v="26"/>
    <s v="BASE DE DATOS"/>
  </r>
  <r>
    <s v="19"/>
    <x v="6"/>
    <s v="COHORI"/>
    <s v="18182809"/>
    <s v="18182809"/>
    <s v="HI"/>
    <m/>
    <m/>
    <n v="12.6"/>
    <n v="11.98"/>
    <m/>
    <m/>
    <n v="4369.79"/>
    <m/>
    <m/>
    <m/>
    <m/>
    <n v="11.4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4369.79"/>
    <n v="4.3697900000000001"/>
    <m/>
    <n v="1.1454545454545455"/>
    <n v="1.0890909090909091"/>
    <n v="11.79"/>
    <n v="0"/>
    <n v="32"/>
    <s v="BASE DE DATOS"/>
  </r>
  <r>
    <s v="19"/>
    <x v="6"/>
    <s v="PACHAP"/>
    <s v="31146606"/>
    <s v="31146606"/>
    <s v="HI"/>
    <m/>
    <m/>
    <n v="1.6"/>
    <n v="0.35"/>
    <m/>
    <m/>
    <n v="46.631999999999998"/>
    <m/>
    <m/>
    <m/>
    <m/>
    <n v="62.67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6.631999999999998"/>
    <n v="4.6632E-2"/>
    <m/>
    <n v="0.13333333333333333"/>
    <n v="2.9166666666666664E-2"/>
    <n v="114.41"/>
    <n v="0"/>
    <n v="38"/>
    <s v="BASE DE DATOS"/>
  </r>
  <r>
    <s v="19"/>
    <x v="6"/>
    <s v="PACHAP"/>
    <s v="31146706"/>
    <s v="31146706"/>
    <s v="HI"/>
    <m/>
    <m/>
    <n v="0.94"/>
    <n v="0.35"/>
    <m/>
    <m/>
    <n v="89.122"/>
    <m/>
    <m/>
    <m/>
    <m/>
    <n v="119.78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89.122"/>
    <n v="8.9122000000000007E-2"/>
    <m/>
    <n v="7.8333333333333324E-2"/>
    <n v="2.9166666666666664E-2"/>
    <n v="119.78"/>
    <n v="0"/>
    <n v="38"/>
    <s v="BASE DE DATOS"/>
  </r>
  <r>
    <s v="19"/>
    <x v="6"/>
    <s v="RAURA"/>
    <s v="31019993"/>
    <s v="31019993"/>
    <s v="HI"/>
    <m/>
    <m/>
    <n v="4.1399999999999997"/>
    <n v="3.7"/>
    <m/>
    <m/>
    <n v="1408.287"/>
    <m/>
    <m/>
    <m/>
    <m/>
    <n v="2.9910000000000001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408.287"/>
    <n v="1.4082870000000001"/>
    <m/>
    <n v="0.34499999999999997"/>
    <n v="0.30833333333333335"/>
    <n v="3.7"/>
    <n v="0"/>
    <n v="19"/>
    <s v="BASE DE DATOS"/>
  </r>
  <r>
    <s v="19"/>
    <x v="6"/>
    <s v="VALENT"/>
    <s v="31049194"/>
    <s v="31049194"/>
    <s v="HI"/>
    <m/>
    <m/>
    <n v="3.78"/>
    <n v="1.4059999999999999"/>
    <m/>
    <m/>
    <n v="1060.69"/>
    <m/>
    <m/>
    <m/>
    <m/>
    <n v="1.66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060.69"/>
    <n v="1.0606900000000001"/>
    <m/>
    <n v="0.315"/>
    <n v="0.12866666666666668"/>
    <n v="1.8720000000000001"/>
    <n v="0"/>
    <n v="30"/>
    <s v="BASE DE DATOS"/>
  </r>
  <r>
    <s v="19"/>
    <x v="6"/>
    <s v="SPCC"/>
    <s v="31024993"/>
    <s v="31024993"/>
    <s v="HI"/>
    <m/>
    <m/>
    <n v="9"/>
    <n v="6.5039999999999996"/>
    <m/>
    <m/>
    <n v="2994.17"/>
    <m/>
    <m/>
    <m/>
    <m/>
    <n v="5.6349999999999998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2994.17"/>
    <n v="2.99417"/>
    <m/>
    <n v="0.75"/>
    <n v="0.54199999999999993"/>
    <n v="5.6349999999999998"/>
    <n v="0"/>
    <n v="68"/>
    <s v="BASE DE DATOS"/>
  </r>
  <r>
    <s v="19"/>
    <x v="5"/>
    <s v="UNACEM"/>
    <s v="33010393"/>
    <s v="33010393"/>
    <s v="HI"/>
    <m/>
    <m/>
    <n v="5.6"/>
    <n v="5.6"/>
    <m/>
    <m/>
    <n v="3977.1190000000001"/>
    <m/>
    <m/>
    <m/>
    <m/>
    <n v="5.8490000000000002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977.1190000000001"/>
    <n v="3.9771190000000001"/>
    <m/>
    <n v="0.46666666666666662"/>
    <n v="0.46666666666666662"/>
    <n v="5.9109999999999996"/>
    <n v="0"/>
    <n v="72"/>
    <s v="BASE DE DATOS"/>
  </r>
  <r>
    <s v="19"/>
    <x v="5"/>
    <s v="UNACEM"/>
    <s v="33010193"/>
    <s v="33010193"/>
    <s v="HI"/>
    <m/>
    <m/>
    <n v="6.3"/>
    <n v="6.3"/>
    <m/>
    <m/>
    <n v="4361.7820000000002"/>
    <m/>
    <m/>
    <m/>
    <m/>
    <n v="6.2969999999999997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361.7820000000002"/>
    <n v="4.3617819999999998"/>
    <m/>
    <n v="0.52500000000000002"/>
    <n v="0.52500000000000002"/>
    <n v="6.3280000000000003"/>
    <n v="0"/>
    <n v="72"/>
    <s v="BASE DE DATOS"/>
  </r>
  <r>
    <s v="19"/>
    <x v="5"/>
    <s v="UNACEM"/>
    <s v="18170808"/>
    <s v="18170808"/>
    <s v="HI"/>
    <m/>
    <m/>
    <n v="12.8"/>
    <n v="12.8"/>
    <m/>
    <m/>
    <n v="6001.0330000000004"/>
    <m/>
    <m/>
    <m/>
    <m/>
    <n v="11.353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6001.0330000000004"/>
    <n v="6.0010330000000005"/>
    <m/>
    <n v="1.0666666666666667"/>
    <n v="1.0666666666666667"/>
    <n v="13.279"/>
    <n v="0"/>
    <n v="72"/>
    <s v="BASE DE DATOS"/>
  </r>
  <r>
    <s v="19"/>
    <x v="6"/>
    <s v="UNACEM"/>
    <s v="33010393"/>
    <s v="33010393"/>
    <s v="HI"/>
    <m/>
    <m/>
    <n v="5.6"/>
    <n v="5.6"/>
    <m/>
    <m/>
    <n v="3948.462"/>
    <m/>
    <m/>
    <m/>
    <m/>
    <n v="5.851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948.462"/>
    <n v="3.9484620000000001"/>
    <m/>
    <n v="0.46666666666666662"/>
    <n v="0.46666666666666662"/>
    <n v="5.9109999999999996"/>
    <n v="0"/>
    <n v="72"/>
    <s v="BASE DE DATOS"/>
  </r>
  <r>
    <s v="19"/>
    <x v="6"/>
    <s v="UNACEM"/>
    <s v="33010193"/>
    <s v="33010193"/>
    <s v="HI"/>
    <m/>
    <m/>
    <n v="6.3"/>
    <n v="6.3"/>
    <m/>
    <m/>
    <n v="4392.6750000000002"/>
    <m/>
    <m/>
    <m/>
    <m/>
    <n v="6.3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392.6750000000002"/>
    <n v="4.3926750000000006"/>
    <m/>
    <n v="0.52500000000000002"/>
    <n v="0.52500000000000002"/>
    <n v="6.3280000000000003"/>
    <n v="0"/>
    <n v="72"/>
    <s v="BASE DE DATOS"/>
  </r>
  <r>
    <s v="19"/>
    <x v="6"/>
    <s v="UNACEM"/>
    <s v="18170808"/>
    <s v="18170808"/>
    <s v="HI"/>
    <m/>
    <m/>
    <n v="12.8"/>
    <n v="12.8"/>
    <m/>
    <m/>
    <n v="5254.2870000000003"/>
    <m/>
    <m/>
    <m/>
    <m/>
    <n v="11.448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5254.2870000000003"/>
    <n v="5.2542870000000006"/>
    <m/>
    <n v="1.0666666666666667"/>
    <n v="1.0666666666666667"/>
    <n v="13.279"/>
    <n v="0"/>
    <n v="72"/>
    <s v="BASE DE DATOS"/>
  </r>
  <r>
    <s v="19"/>
    <x v="7"/>
    <s v="COHORI"/>
    <s v="18182809"/>
    <s v="18182809"/>
    <s v="HI"/>
    <m/>
    <m/>
    <n v="12.6"/>
    <n v="11.98"/>
    <m/>
    <m/>
    <n v="3633.64"/>
    <m/>
    <m/>
    <m/>
    <m/>
    <n v="11.4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3633.64"/>
    <n v="3.6336399999999998"/>
    <m/>
    <n v="1.1454545454545455"/>
    <n v="1.0890909090909091"/>
    <n v="11.79"/>
    <n v="0"/>
    <n v="32"/>
    <s v="BASE DE DATOS"/>
  </r>
  <r>
    <s v="19"/>
    <x v="7"/>
    <s v="CMCHUN"/>
    <s v="00022010"/>
    <s v="00022010"/>
    <s v="HI"/>
    <m/>
    <m/>
    <n v="9.18"/>
    <n v="9.18"/>
    <m/>
    <m/>
    <n v="6203.107"/>
    <m/>
    <m/>
    <m/>
    <m/>
    <n v="8.89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203.107"/>
    <n v="6.2031070000000001"/>
    <m/>
    <n v="0.76500000000000001"/>
    <n v="0.76500000000000001"/>
    <n v="9.2170000000000005"/>
    <n v="0"/>
    <n v="26"/>
    <s v="BASE DE DATOS"/>
  </r>
  <r>
    <s v="19"/>
    <x v="7"/>
    <s v="CMCHUN"/>
    <s v="31007493"/>
    <s v="31007493"/>
    <s v="HI"/>
    <m/>
    <m/>
    <n v="1.1000000000000001"/>
    <n v="1.1000000000000001"/>
    <m/>
    <m/>
    <n v="534.49900000000002"/>
    <m/>
    <m/>
    <m/>
    <m/>
    <n v="0.76900000000000002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34.49900000000002"/>
    <n v="0.53449900000000006"/>
    <m/>
    <n v="9.1666666666666674E-2"/>
    <n v="9.1666666666666674E-2"/>
    <n v="1.129"/>
    <n v="0"/>
    <n v="26"/>
    <s v="BASE DE DATOS"/>
  </r>
  <r>
    <s v="19"/>
    <x v="7"/>
    <s v="CMCHUN"/>
    <s v="31007593"/>
    <s v="31007593"/>
    <s v="HI"/>
    <m/>
    <m/>
    <n v="1.952"/>
    <n v="1.4179999999999999"/>
    <m/>
    <m/>
    <n v="657.34"/>
    <m/>
    <m/>
    <m/>
    <m/>
    <n v="0.877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657.34"/>
    <n v="0.65734000000000004"/>
    <m/>
    <n v="0.16266666666666665"/>
    <n v="0.11816666666666666"/>
    <n v="1.677"/>
    <n v="0"/>
    <n v="26"/>
    <s v="BASE DE DATOS"/>
  </r>
  <r>
    <s v="19"/>
    <x v="7"/>
    <s v="CMCHUN"/>
    <s v="31015993"/>
    <s v="31015993"/>
    <s v="HI"/>
    <m/>
    <m/>
    <n v="2.2400000000000002"/>
    <n v="1.5"/>
    <m/>
    <m/>
    <n v="821.77099999999996"/>
    <m/>
    <m/>
    <m/>
    <m/>
    <n v="1.0349999999999999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821.77099999999996"/>
    <n v="0.82177099999999992"/>
    <m/>
    <n v="0.18666666666666668"/>
    <n v="0.125"/>
    <n v="1.5840000000000001"/>
    <n v="0"/>
    <n v="26"/>
    <s v="BASE DE DATOS"/>
  </r>
  <r>
    <s v="19"/>
    <x v="7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7"/>
    <s v="CMCHUN"/>
    <s v="41007293"/>
    <s v="41007293"/>
    <s v="HI"/>
    <m/>
    <m/>
    <n v="0.224"/>
    <n v="0.2"/>
    <m/>
    <m/>
    <n v="0"/>
    <m/>
    <m/>
    <m/>
    <m/>
    <n v="0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7"/>
    <s v="CMCHUN"/>
    <s v="41029994"/>
    <s v="41029994"/>
    <s v="HI"/>
    <m/>
    <m/>
    <n v="0.496"/>
    <n v="0.496"/>
    <m/>
    <m/>
    <n v="0"/>
    <m/>
    <m/>
    <m/>
    <m/>
    <n v="0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4.1333333333333333E-2"/>
    <n v="4.1333333333333333E-2"/>
    <n v="0.55100000000000005"/>
    <n v="0"/>
    <n v="26"/>
    <s v="BASE DE DATOS"/>
  </r>
  <r>
    <s v="19"/>
    <x v="7"/>
    <s v="CMCHUN"/>
    <s v="51017802"/>
    <s v="51017802"/>
    <s v="HI"/>
    <m/>
    <m/>
    <n v="4.9000000000000004"/>
    <n v="4.9000000000000004"/>
    <m/>
    <m/>
    <n v="2770.6759999999999"/>
    <m/>
    <m/>
    <m/>
    <m/>
    <n v="4.6559999999999997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2770.6759999999999"/>
    <n v="2.7706759999999999"/>
    <m/>
    <n v="0.40833333333333338"/>
    <n v="0.40833333333333338"/>
    <n v="4.9390000000000001"/>
    <n v="0"/>
    <n v="26"/>
    <s v="BASE DE DATOS"/>
  </r>
  <r>
    <s v="19"/>
    <x v="7"/>
    <s v="CMCHUN"/>
    <s v="51018102"/>
    <s v="51018102"/>
    <s v="HI"/>
    <m/>
    <m/>
    <n v="0.97599999999999998"/>
    <n v="0.97599999999999998"/>
    <m/>
    <m/>
    <n v="692.64499999999998"/>
    <m/>
    <m/>
    <m/>
    <m/>
    <n v="0.982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92.64499999999998"/>
    <n v="0.69264499999999996"/>
    <m/>
    <n v="8.1333333333333327E-2"/>
    <n v="8.1333333333333327E-2"/>
    <n v="0.98399999999999999"/>
    <n v="0"/>
    <n v="26"/>
    <s v="BASE DE DATOS"/>
  </r>
  <r>
    <s v="19"/>
    <x v="7"/>
    <s v="CMCHUN"/>
    <s v="51018402"/>
    <s v="51018402"/>
    <s v="HI"/>
    <m/>
    <m/>
    <n v="0.94"/>
    <n v="0.85"/>
    <m/>
    <m/>
    <n v="529.36800000000005"/>
    <m/>
    <m/>
    <m/>
    <m/>
    <n v="0.82699999999999996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29.36800000000005"/>
    <n v="0.52936800000000006"/>
    <m/>
    <n v="7.8333333333333324E-2"/>
    <n v="7.0833333333333331E-2"/>
    <n v="0.84699999999999998"/>
    <n v="0"/>
    <n v="26"/>
    <s v="BASE DE DATOS"/>
  </r>
  <r>
    <s v="19"/>
    <x v="7"/>
    <s v="CMCHUN"/>
    <s v="51019703"/>
    <s v="51019703"/>
    <s v="HI"/>
    <m/>
    <m/>
    <n v="1.2"/>
    <n v="0.86"/>
    <m/>
    <m/>
    <n v="393.81700000000001"/>
    <m/>
    <m/>
    <m/>
    <m/>
    <n v="0.67700000000000005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393.81700000000001"/>
    <n v="0.39381700000000003"/>
    <m/>
    <n v="9.9999999999999992E-2"/>
    <n v="7.166666666666667E-2"/>
    <n v="0.98099999999999998"/>
    <n v="0"/>
    <n v="26"/>
    <s v="BASE DE DATOS"/>
  </r>
  <r>
    <s v="19"/>
    <x v="7"/>
    <s v="PACHAP"/>
    <s v="31146606"/>
    <s v="31146606"/>
    <s v="HI"/>
    <m/>
    <m/>
    <n v="1.6"/>
    <n v="0.35"/>
    <m/>
    <m/>
    <n v="46.631999999999998"/>
    <m/>
    <m/>
    <m/>
    <m/>
    <n v="62.61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6.631999999999998"/>
    <n v="4.6632E-2"/>
    <m/>
    <n v="0.13333333333333333"/>
    <n v="2.9166666666666664E-2"/>
    <n v="114.41"/>
    <n v="0"/>
    <n v="38"/>
    <s v="BASE DE DATOS"/>
  </r>
  <r>
    <s v="19"/>
    <x v="7"/>
    <s v="PACHAP"/>
    <s v="31146706"/>
    <s v="31146706"/>
    <s v="HI"/>
    <m/>
    <m/>
    <n v="0.94"/>
    <n v="0.35"/>
    <m/>
    <m/>
    <n v="89.122"/>
    <m/>
    <m/>
    <m/>
    <m/>
    <n v="119.78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89.122"/>
    <n v="8.9122000000000007E-2"/>
    <m/>
    <n v="7.8333333333333324E-2"/>
    <n v="2.9166666666666664E-2"/>
    <n v="119.78"/>
    <n v="0"/>
    <n v="38"/>
    <s v="BASE DE DATOS"/>
  </r>
  <r>
    <s v="19"/>
    <x v="7"/>
    <s v="PODERO"/>
    <s v="31028694"/>
    <s v="31028694"/>
    <s v="HI"/>
    <m/>
    <m/>
    <n v="1.72"/>
    <n v="1.65"/>
    <m/>
    <m/>
    <n v="16.489999999999998"/>
    <m/>
    <m/>
    <m/>
    <m/>
    <n v="1.03"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16.489999999999998"/>
    <n v="1.6489999999999998E-2"/>
    <m/>
    <n v="0.14333333333333334"/>
    <n v="0.13749999999999998"/>
    <n v="1.72"/>
    <n v="0"/>
    <n v="18"/>
    <s v="BASE DE DATOS"/>
  </r>
  <r>
    <s v="19"/>
    <x v="7"/>
    <s v="VALENT"/>
    <s v="31049194"/>
    <s v="31049194"/>
    <s v="HI"/>
    <m/>
    <m/>
    <n v="3.78"/>
    <n v="1.413"/>
    <m/>
    <m/>
    <n v="1058.3530000000001"/>
    <m/>
    <m/>
    <m/>
    <m/>
    <n v="1.6539999999999999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058.3530000000001"/>
    <n v="1.0583530000000001"/>
    <m/>
    <n v="0.315"/>
    <n v="0.12866666666666668"/>
    <n v="1.8720000000000001"/>
    <n v="0"/>
    <n v="30"/>
    <s v="BASE DE DATOS"/>
  </r>
  <r>
    <s v="19"/>
    <x v="7"/>
    <s v="MOROCO"/>
    <s v="31021094"/>
    <s v="31021094"/>
    <s v="HI"/>
    <m/>
    <m/>
    <n v="11.5"/>
    <n v="11.5"/>
    <m/>
    <m/>
    <n v="2332.915"/>
    <m/>
    <m/>
    <m/>
    <m/>
    <n v="4.09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2332.915"/>
    <n v="2.3329149999999998"/>
    <m/>
    <n v="0.95833333333333337"/>
    <n v="0.95833333333333337"/>
    <n v="11.38"/>
    <n v="0"/>
    <n v="28"/>
    <s v="BASE DE DATOS"/>
  </r>
  <r>
    <s v="19"/>
    <x v="7"/>
    <s v="SPCC"/>
    <s v="31024993"/>
    <s v="31024993"/>
    <s v="HI"/>
    <m/>
    <m/>
    <n v="9"/>
    <n v="6.5039999999999996"/>
    <m/>
    <m/>
    <n v="3544.73"/>
    <m/>
    <m/>
    <m/>
    <m/>
    <n v="5.2779999999999996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3544.73"/>
    <n v="3.5447299999999999"/>
    <m/>
    <n v="0.75"/>
    <n v="0.54199999999999993"/>
    <n v="5.6349999999999998"/>
    <n v="0"/>
    <n v="68"/>
    <s v="BASE DE DATOS"/>
  </r>
  <r>
    <s v="19"/>
    <x v="7"/>
    <s v="UNACEM"/>
    <s v="33010393"/>
    <s v="33010393"/>
    <s v="HI"/>
    <m/>
    <m/>
    <n v="5.6"/>
    <n v="5.6"/>
    <m/>
    <m/>
    <n v="3443.694"/>
    <m/>
    <m/>
    <m/>
    <m/>
    <n v="5.7910000000000004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443.694"/>
    <n v="3.4436939999999998"/>
    <m/>
    <n v="0.46666666666666662"/>
    <n v="0.46666666666666662"/>
    <n v="5.9109999999999996"/>
    <n v="0"/>
    <n v="72"/>
    <s v="BASE DE DATOS"/>
  </r>
  <r>
    <s v="19"/>
    <x v="7"/>
    <s v="UNACEM"/>
    <s v="33010193"/>
    <s v="33010193"/>
    <s v="HI"/>
    <m/>
    <m/>
    <n v="6.3"/>
    <n v="6.3"/>
    <m/>
    <m/>
    <n v="3895.1419999999998"/>
    <m/>
    <m/>
    <m/>
    <m/>
    <n v="6.2949999999999999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895.1419999999998"/>
    <n v="3.8951419999999999"/>
    <m/>
    <n v="0.52500000000000002"/>
    <n v="0.52500000000000002"/>
    <n v="6.3280000000000003"/>
    <n v="0"/>
    <n v="72"/>
    <s v="BASE DE DATOS"/>
  </r>
  <r>
    <s v="19"/>
    <x v="7"/>
    <s v="UNACEM"/>
    <s v="18170808"/>
    <s v="18170808"/>
    <s v="HI"/>
    <m/>
    <m/>
    <n v="12.8"/>
    <n v="12.8"/>
    <m/>
    <m/>
    <n v="4277.3739999999998"/>
    <m/>
    <m/>
    <m/>
    <m/>
    <n v="8.0329999999999995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4277.3739999999998"/>
    <n v="4.277374"/>
    <m/>
    <n v="1.0666666666666667"/>
    <n v="1.0666666666666667"/>
    <n v="13.279"/>
    <n v="0"/>
    <n v="72"/>
    <s v="BASE DE DATOS"/>
  </r>
  <r>
    <s v="19"/>
    <x v="5"/>
    <s v="MOROCO"/>
    <s v="31021094"/>
    <s v="31021094"/>
    <s v="HI"/>
    <m/>
    <m/>
    <n v="11.5"/>
    <n v="11.5"/>
    <m/>
    <m/>
    <n v="3287.7339999999999"/>
    <m/>
    <m/>
    <m/>
    <m/>
    <n v="5.39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3287.7339999999999"/>
    <n v="3.2877339999999999"/>
    <m/>
    <n v="0.95833333333333337"/>
    <n v="0.95833333333333337"/>
    <n v="11.38"/>
    <n v="0"/>
    <n v="28"/>
    <s v="BASE DE DATOS"/>
  </r>
  <r>
    <s v="19"/>
    <x v="6"/>
    <s v="MOROCO"/>
    <s v="31021094"/>
    <s v="31021094"/>
    <s v="HI"/>
    <m/>
    <m/>
    <n v="11.5"/>
    <n v="11.5"/>
    <m/>
    <m/>
    <n v="2822.7179999999998"/>
    <m/>
    <m/>
    <m/>
    <m/>
    <n v="5.41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2822.7179999999998"/>
    <n v="2.8227180000000001"/>
    <m/>
    <n v="0.95833333333333337"/>
    <n v="0.95833333333333337"/>
    <n v="11.38"/>
    <n v="0"/>
    <n v="28"/>
    <s v="BASE DE DATOS"/>
  </r>
  <r>
    <s v="19"/>
    <x v="8"/>
    <s v="CMCHUN"/>
    <s v="00022010"/>
    <s v="00022010"/>
    <s v="HI"/>
    <m/>
    <m/>
    <n v="9.18"/>
    <n v="9.18"/>
    <m/>
    <m/>
    <n v="6265.8339999999998"/>
    <m/>
    <m/>
    <m/>
    <m/>
    <n v="9.2070000000000007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265.8339999999998"/>
    <n v="6.2658339999999999"/>
    <m/>
    <n v="0.76500000000000001"/>
    <n v="0.76500000000000001"/>
    <n v="9.2170000000000005"/>
    <n v="0"/>
    <n v="26"/>
    <s v="BASE DE DATOS"/>
  </r>
  <r>
    <s v="19"/>
    <x v="8"/>
    <s v="CMCHUN"/>
    <s v="31007493"/>
    <s v="31007493"/>
    <s v="HI"/>
    <m/>
    <m/>
    <n v="1.1000000000000001"/>
    <n v="1.1000000000000001"/>
    <m/>
    <m/>
    <n v="594.53899999999999"/>
    <m/>
    <m/>
    <m/>
    <m/>
    <n v="1.0980000000000001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94.53899999999999"/>
    <n v="0.59453900000000004"/>
    <m/>
    <n v="9.1666666666666674E-2"/>
    <n v="9.1666666666666674E-2"/>
    <n v="1.129"/>
    <n v="0"/>
    <n v="26"/>
    <s v="BASE DE DATOS"/>
  </r>
  <r>
    <s v="19"/>
    <x v="8"/>
    <s v="CMCHUN"/>
    <s v="31007593"/>
    <s v="31007593"/>
    <s v="HI"/>
    <m/>
    <m/>
    <n v="1.952"/>
    <n v="1.4179999999999999"/>
    <m/>
    <m/>
    <n v="645.96299999999997"/>
    <m/>
    <m/>
    <m/>
    <m/>
    <n v="1.415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645.96299999999997"/>
    <n v="0.64596299999999995"/>
    <m/>
    <n v="0.16266666666666665"/>
    <n v="0.11816666666666666"/>
    <n v="1.677"/>
    <n v="0"/>
    <n v="26"/>
    <s v="BASE DE DATOS"/>
  </r>
  <r>
    <s v="19"/>
    <x v="8"/>
    <s v="CMCHUN"/>
    <s v="31015993"/>
    <s v="31015993"/>
    <s v="HI"/>
    <m/>
    <m/>
    <n v="2.2400000000000002"/>
    <n v="1.5"/>
    <m/>
    <m/>
    <n v="758.61800000000005"/>
    <m/>
    <m/>
    <m/>
    <m/>
    <n v="1.1419999999999999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758.61800000000005"/>
    <n v="0.75861800000000001"/>
    <m/>
    <n v="0.18666666666666668"/>
    <n v="0.125"/>
    <n v="1.5840000000000001"/>
    <n v="0"/>
    <n v="26"/>
    <s v="BASE DE DATOS"/>
  </r>
  <r>
    <s v="19"/>
    <x v="8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8"/>
    <s v="CMCHUN"/>
    <s v="41007293"/>
    <s v="41007293"/>
    <s v="HI"/>
    <m/>
    <m/>
    <n v="0.224"/>
    <n v="0"/>
    <m/>
    <m/>
    <n v="0"/>
    <m/>
    <m/>
    <m/>
    <m/>
    <n v="0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8"/>
    <s v="CMCHUN"/>
    <s v="41029994"/>
    <s v="41029994"/>
    <s v="HI"/>
    <m/>
    <m/>
    <n v="0.496"/>
    <n v="0"/>
    <m/>
    <m/>
    <n v="0"/>
    <m/>
    <m/>
    <m/>
    <m/>
    <n v="0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4.1333333333333333E-2"/>
    <n v="4.1333333333333333E-2"/>
    <n v="0.55100000000000005"/>
    <n v="0"/>
    <n v="26"/>
    <s v="BASE DE DATOS"/>
  </r>
  <r>
    <s v="19"/>
    <x v="8"/>
    <s v="CMCHUN"/>
    <s v="51017802"/>
    <s v="51017802"/>
    <s v="HI"/>
    <m/>
    <m/>
    <n v="4.9000000000000004"/>
    <n v="4.9000000000000004"/>
    <m/>
    <m/>
    <n v="1277.961"/>
    <m/>
    <m/>
    <m/>
    <m/>
    <n v="4.6500000000000004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1277.961"/>
    <n v="1.2779609999999999"/>
    <m/>
    <n v="0.40833333333333338"/>
    <n v="0.40833333333333338"/>
    <n v="4.9390000000000001"/>
    <n v="0"/>
    <n v="26"/>
    <s v="BASE DE DATOS"/>
  </r>
  <r>
    <s v="19"/>
    <x v="8"/>
    <s v="CMCHUN"/>
    <s v="51018102"/>
    <s v="51018102"/>
    <s v="HI"/>
    <m/>
    <m/>
    <n v="0.97599999999999998"/>
    <n v="0.97599999999999998"/>
    <m/>
    <m/>
    <n v="692.971"/>
    <m/>
    <m/>
    <m/>
    <m/>
    <n v="0.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92.971"/>
    <n v="0.692971"/>
    <m/>
    <n v="8.1333333333333327E-2"/>
    <n v="8.1333333333333327E-2"/>
    <n v="0.98399999999999999"/>
    <n v="0"/>
    <n v="26"/>
    <s v="BASE DE DATOS"/>
  </r>
  <r>
    <s v="19"/>
    <x v="8"/>
    <s v="CMCHUN"/>
    <s v="51018402"/>
    <s v="51018402"/>
    <s v="HI"/>
    <m/>
    <m/>
    <n v="0.94"/>
    <n v="0.85"/>
    <m/>
    <m/>
    <n v="580.452"/>
    <m/>
    <m/>
    <m/>
    <m/>
    <n v="0.82299999999999995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80.452"/>
    <n v="0.58045199999999997"/>
    <m/>
    <n v="7.8333333333333324E-2"/>
    <n v="7.0833333333333331E-2"/>
    <n v="0.84699999999999998"/>
    <n v="0"/>
    <n v="26"/>
    <s v="BASE DE DATOS"/>
  </r>
  <r>
    <s v="19"/>
    <x v="8"/>
    <s v="CMCHUN"/>
    <s v="51019703"/>
    <s v="51019703"/>
    <s v="HI"/>
    <m/>
    <m/>
    <n v="1.2"/>
    <n v="0.86"/>
    <m/>
    <m/>
    <n v="459.54899999999998"/>
    <m/>
    <m/>
    <m/>
    <m/>
    <n v="0.78900000000000003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59.54899999999998"/>
    <n v="0.45954899999999999"/>
    <m/>
    <n v="9.9999999999999992E-2"/>
    <n v="7.166666666666667E-2"/>
    <n v="0.98099999999999998"/>
    <n v="0"/>
    <n v="26"/>
    <s v="BASE DE DATOS"/>
  </r>
  <r>
    <s v="19"/>
    <x v="8"/>
    <s v="PACHAP"/>
    <s v="31146606"/>
    <s v="31146606"/>
    <s v="HI"/>
    <m/>
    <m/>
    <n v="1.6"/>
    <n v="0.35"/>
    <m/>
    <m/>
    <n v="46.093000000000004"/>
    <m/>
    <m/>
    <m/>
    <m/>
    <n v="64.018000000000001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6.093000000000004"/>
    <n v="4.6093000000000002E-2"/>
    <m/>
    <n v="0.13333333333333333"/>
    <n v="2.9166666666666664E-2"/>
    <n v="114.41"/>
    <n v="0"/>
    <n v="38"/>
    <s v="BASE DE DATOS"/>
  </r>
  <r>
    <s v="19"/>
    <x v="8"/>
    <s v="PACHAP"/>
    <s v="31146706"/>
    <s v="31146706"/>
    <s v="HI"/>
    <m/>
    <m/>
    <n v="0.94"/>
    <n v="0.35"/>
    <m/>
    <m/>
    <n v="71.105999999999995"/>
    <m/>
    <m/>
    <m/>
    <m/>
    <n v="98.76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71.105999999999995"/>
    <n v="7.1105999999999989E-2"/>
    <m/>
    <n v="7.8333333333333324E-2"/>
    <n v="2.9166666666666664E-2"/>
    <n v="119.78"/>
    <n v="0"/>
    <n v="38"/>
    <s v="BASE DE DATOS"/>
  </r>
  <r>
    <s v="19"/>
    <x v="8"/>
    <s v="PODERO"/>
    <s v="31028694"/>
    <s v="31028694"/>
    <s v="HI"/>
    <m/>
    <m/>
    <n v="1.72"/>
    <n v="1.65"/>
    <m/>
    <m/>
    <n v="355.65"/>
    <m/>
    <m/>
    <m/>
    <m/>
    <n v="1.03"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355.65"/>
    <n v="0.35564999999999997"/>
    <m/>
    <n v="0.14333333333333334"/>
    <n v="0.13749999999999998"/>
    <n v="1.72"/>
    <n v="0"/>
    <n v="18"/>
    <s v="BASE DE DATOS"/>
  </r>
  <r>
    <s v="19"/>
    <x v="7"/>
    <s v="RAURA"/>
    <s v="31019993"/>
    <s v="31019993"/>
    <s v="HI"/>
    <m/>
    <m/>
    <n v="4.1399999999999997"/>
    <n v="3.7"/>
    <m/>
    <m/>
    <n v="1259.404"/>
    <m/>
    <m/>
    <m/>
    <m/>
    <n v="1.9430000000000001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259.404"/>
    <n v="1.259404"/>
    <m/>
    <n v="0.34499999999999997"/>
    <n v="0.30833333333333335"/>
    <n v="3.7"/>
    <n v="0"/>
    <n v="19"/>
    <s v="BASE DE DATOS"/>
  </r>
  <r>
    <s v="19"/>
    <x v="8"/>
    <s v="RAURA"/>
    <s v="31019993"/>
    <s v="31019993"/>
    <s v="HI"/>
    <m/>
    <m/>
    <n v="4.1399999999999997"/>
    <n v="3.7"/>
    <m/>
    <m/>
    <n v="1354.068"/>
    <m/>
    <m/>
    <m/>
    <m/>
    <n v="2.08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354.068"/>
    <n v="1.354068"/>
    <m/>
    <n v="0.34499999999999997"/>
    <n v="0.30833333333333335"/>
    <n v="3.7"/>
    <n v="0"/>
    <n v="19"/>
    <s v="BASE DE DATOS"/>
  </r>
  <r>
    <s v="19"/>
    <x v="8"/>
    <s v="VALENT"/>
    <s v="31049194"/>
    <s v="31049194"/>
    <s v="HI"/>
    <m/>
    <m/>
    <n v="3.78"/>
    <n v="1.44"/>
    <m/>
    <m/>
    <n v="1048.441"/>
    <m/>
    <m/>
    <m/>
    <m/>
    <n v="1.719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048.441"/>
    <n v="1.048441"/>
    <m/>
    <n v="0.315"/>
    <n v="0.12866666666666668"/>
    <n v="1.8720000000000001"/>
    <n v="0"/>
    <n v="30"/>
    <s v="BASE DE DATOS"/>
  </r>
  <r>
    <s v="19"/>
    <x v="8"/>
    <s v="SPCC"/>
    <s v="31024993"/>
    <s v="31024993"/>
    <s v="HI"/>
    <m/>
    <m/>
    <n v="9"/>
    <n v="6.5039999999999996"/>
    <m/>
    <m/>
    <n v="2987.96"/>
    <m/>
    <m/>
    <m/>
    <m/>
    <n v="5.3630000000000004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2987.96"/>
    <n v="2.9879600000000002"/>
    <m/>
    <n v="0.75"/>
    <n v="0.54199999999999993"/>
    <n v="5.6349999999999998"/>
    <n v="0"/>
    <n v="68"/>
    <s v="BASE DE DATOS"/>
  </r>
  <r>
    <s v="19"/>
    <x v="8"/>
    <s v="UNACEM"/>
    <s v="33010393"/>
    <s v="33010393"/>
    <s v="HI"/>
    <m/>
    <m/>
    <n v="5.6"/>
    <n v="5.6"/>
    <m/>
    <m/>
    <n v="2458.3209999999999"/>
    <m/>
    <m/>
    <m/>
    <m/>
    <n v="5.7210000000000001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2458.3209999999999"/>
    <n v="2.4583209999999998"/>
    <m/>
    <n v="0.46666666666666662"/>
    <n v="0.46666666666666662"/>
    <n v="5.9109999999999996"/>
    <n v="0"/>
    <n v="72"/>
    <s v="BASE DE DATOS"/>
  </r>
  <r>
    <s v="19"/>
    <x v="8"/>
    <s v="UNACEM"/>
    <s v="33010193"/>
    <s v="33010193"/>
    <s v="HI"/>
    <m/>
    <m/>
    <n v="6.3"/>
    <n v="6.3"/>
    <m/>
    <m/>
    <n v="2806.2069999999999"/>
    <m/>
    <m/>
    <m/>
    <m/>
    <n v="6.2770000000000001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2806.2069999999999"/>
    <n v="2.8062069999999997"/>
    <m/>
    <n v="0.52500000000000002"/>
    <n v="0.52500000000000002"/>
    <n v="6.3280000000000003"/>
    <n v="0"/>
    <n v="72"/>
    <s v="BASE DE DATOS"/>
  </r>
  <r>
    <s v="19"/>
    <x v="8"/>
    <s v="UNACEM"/>
    <s v="18170808"/>
    <s v="18170808"/>
    <s v="HI"/>
    <m/>
    <m/>
    <n v="12.8"/>
    <n v="12.8"/>
    <m/>
    <m/>
    <n v="3381.7710000000002"/>
    <m/>
    <m/>
    <m/>
    <m/>
    <n v="12.459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3381.7710000000002"/>
    <n v="3.3817710000000001"/>
    <m/>
    <n v="1.0666666666666667"/>
    <n v="1.0666666666666667"/>
    <n v="13.279"/>
    <n v="0"/>
    <n v="72"/>
    <s v="BASE DE DATOS"/>
  </r>
  <r>
    <s v="19"/>
    <x v="6"/>
    <s v="QUEISC"/>
    <s v="989196"/>
    <s v="989196"/>
    <s v="HI"/>
    <m/>
    <m/>
    <n v="1.7"/>
    <n v="1.35"/>
    <m/>
    <m/>
    <n v="900.135880400514"/>
    <m/>
    <m/>
    <m/>
    <m/>
    <n v="1.298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900.135880400514"/>
    <n v="0.90013588040051395"/>
    <m/>
    <n v="0.14166666666666666"/>
    <n v="0.1125"/>
    <n v="1.298"/>
    <n v="0"/>
    <n v="37"/>
    <s v="BASE DE DATOS"/>
  </r>
  <r>
    <s v="19"/>
    <x v="7"/>
    <s v="QUEISC"/>
    <s v="989196"/>
    <s v="989196"/>
    <s v="HI"/>
    <m/>
    <m/>
    <n v="1.7"/>
    <n v="1.35"/>
    <m/>
    <m/>
    <n v="872.67742707675905"/>
    <m/>
    <m/>
    <m/>
    <m/>
    <n v="1.298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872.67742707675905"/>
    <n v="0.87267742707675899"/>
    <m/>
    <n v="0.14166666666666666"/>
    <n v="0.1125"/>
    <n v="1.298"/>
    <n v="0"/>
    <n v="37"/>
    <s v="BASE DE DATOS"/>
  </r>
  <r>
    <s v="19"/>
    <x v="8"/>
    <s v="QUEISC"/>
    <s v="989196"/>
    <s v="989196"/>
    <s v="HI"/>
    <m/>
    <m/>
    <n v="1.7"/>
    <n v="1.35"/>
    <m/>
    <m/>
    <n v="791.45500000000004"/>
    <m/>
    <m/>
    <m/>
    <m/>
    <n v="1.298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791.45500000000004"/>
    <n v="0.79145500000000002"/>
    <m/>
    <n v="0.14166666666666666"/>
    <n v="0.1125"/>
    <n v="1.298"/>
    <n v="0"/>
    <n v="37"/>
    <s v="BASE DE DATOS"/>
  </r>
  <r>
    <s v="19"/>
    <x v="9"/>
    <s v="CMCHUN"/>
    <s v="00022010"/>
    <s v="00022010"/>
    <s v="HI"/>
    <m/>
    <m/>
    <n v="9.18"/>
    <n v="9.18"/>
    <m/>
    <m/>
    <n v="6025.2550000000001"/>
    <m/>
    <m/>
    <m/>
    <m/>
    <n v="9.1760000000000002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025.2550000000001"/>
    <n v="6.0252550000000005"/>
    <m/>
    <n v="0.76500000000000001"/>
    <n v="0.76500000000000001"/>
    <n v="9.2170000000000005"/>
    <n v="0"/>
    <n v="26"/>
    <s v="BASE DE DATOS"/>
  </r>
  <r>
    <s v="19"/>
    <x v="9"/>
    <s v="CMCHUN"/>
    <s v="31007493"/>
    <s v="31007493"/>
    <s v="HI"/>
    <m/>
    <m/>
    <n v="1.1000000000000001"/>
    <n v="1.1000000000000001"/>
    <m/>
    <m/>
    <n v="505.12599999999998"/>
    <m/>
    <m/>
    <m/>
    <m/>
    <n v="0.76500000000000001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505.12599999999998"/>
    <n v="0.50512599999999996"/>
    <m/>
    <n v="9.1666666666666674E-2"/>
    <n v="9.1666666666666674E-2"/>
    <n v="1.129"/>
    <n v="0"/>
    <n v="26"/>
    <s v="BASE DE DATOS"/>
  </r>
  <r>
    <s v="19"/>
    <x v="9"/>
    <s v="CMCHUN"/>
    <s v="31007593"/>
    <s v="31007593"/>
    <s v="HI"/>
    <m/>
    <m/>
    <n v="1.952"/>
    <n v="1.4179999999999999"/>
    <m/>
    <m/>
    <n v="588.85599999999999"/>
    <m/>
    <m/>
    <m/>
    <m/>
    <n v="1.2829999999999999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588.85599999999999"/>
    <n v="0.58885600000000005"/>
    <m/>
    <n v="0.16266666666666665"/>
    <n v="0.11816666666666666"/>
    <n v="1.677"/>
    <n v="0"/>
    <n v="26"/>
    <s v="BASE DE DATOS"/>
  </r>
  <r>
    <s v="19"/>
    <x v="9"/>
    <s v="CMCHUN"/>
    <s v="31015993"/>
    <s v="31015993"/>
    <s v="HI"/>
    <m/>
    <m/>
    <n v="2.2400000000000002"/>
    <n v="1.5"/>
    <m/>
    <m/>
    <n v="727.41899999999998"/>
    <m/>
    <m/>
    <m/>
    <m/>
    <n v="1.0980000000000001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727.41899999999998"/>
    <n v="0.72741900000000004"/>
    <m/>
    <n v="0.18666666666666668"/>
    <n v="0.125"/>
    <n v="1.5840000000000001"/>
    <n v="0"/>
    <n v="26"/>
    <s v="BASE DE DATOS"/>
  </r>
  <r>
    <s v="19"/>
    <x v="9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9"/>
    <s v="CMCHUN"/>
    <s v="41007293"/>
    <s v="41007293"/>
    <s v="HI"/>
    <m/>
    <m/>
    <n v="0.224"/>
    <n v="0.2"/>
    <m/>
    <m/>
    <n v="0"/>
    <m/>
    <m/>
    <m/>
    <m/>
    <n v="0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0"/>
    <n v="0"/>
    <m/>
    <n v="1.8666666666666668E-2"/>
    <n v="1.6666666666666666E-2"/>
    <n v="0.214"/>
    <n v="0"/>
    <n v="26"/>
    <s v="BASE DE DATOS"/>
  </r>
  <r>
    <s v="19"/>
    <x v="9"/>
    <s v="CMCHUN"/>
    <s v="41029994"/>
    <s v="41029994"/>
    <s v="HI"/>
    <m/>
    <m/>
    <n v="0.496"/>
    <n v="0.496"/>
    <m/>
    <m/>
    <n v="138.99600000000001"/>
    <m/>
    <m/>
    <m/>
    <m/>
    <n v="0.427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138.99600000000001"/>
    <n v="0.13899600000000001"/>
    <m/>
    <n v="4.1333333333333333E-2"/>
    <n v="4.1333333333333333E-2"/>
    <n v="0.55100000000000005"/>
    <n v="0"/>
    <n v="26"/>
    <s v="BASE DE DATOS"/>
  </r>
  <r>
    <s v="19"/>
    <x v="9"/>
    <s v="CMCHUN"/>
    <s v="51017802"/>
    <s v="51017802"/>
    <s v="HI"/>
    <m/>
    <m/>
    <n v="4.9000000000000004"/>
    <n v="4.9000000000000004"/>
    <m/>
    <m/>
    <n v="1199.221"/>
    <m/>
    <m/>
    <m/>
    <m/>
    <n v="1.6259999999999999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1199.221"/>
    <n v="1.1992210000000001"/>
    <m/>
    <n v="0.40833333333333338"/>
    <n v="0.40833333333333338"/>
    <n v="4.9390000000000001"/>
    <n v="0"/>
    <n v="26"/>
    <s v="BASE DE DATOS"/>
  </r>
  <r>
    <s v="19"/>
    <x v="9"/>
    <s v="CMCHUN"/>
    <s v="51018102"/>
    <s v="51018102"/>
    <s v="HI"/>
    <m/>
    <m/>
    <n v="0.97599999999999998"/>
    <n v="0.97599999999999998"/>
    <m/>
    <m/>
    <n v="704.68700000000001"/>
    <m/>
    <m/>
    <m/>
    <m/>
    <n v="0.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704.68700000000001"/>
    <n v="0.70468700000000006"/>
    <m/>
    <n v="8.1333333333333327E-2"/>
    <n v="8.1333333333333327E-2"/>
    <n v="0.98399999999999999"/>
    <n v="0"/>
    <n v="26"/>
    <s v="BASE DE DATOS"/>
  </r>
  <r>
    <s v="19"/>
    <x v="9"/>
    <s v="CMCHUN"/>
    <s v="51018402"/>
    <s v="51018402"/>
    <s v="HI"/>
    <m/>
    <m/>
    <n v="0.94"/>
    <n v="0.85"/>
    <m/>
    <m/>
    <n v="594.40300000000002"/>
    <m/>
    <m/>
    <m/>
    <m/>
    <n v="0.81399999999999995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94.40300000000002"/>
    <n v="0.59440300000000001"/>
    <m/>
    <n v="7.8333333333333324E-2"/>
    <n v="7.0833333333333331E-2"/>
    <n v="0.84699999999999998"/>
    <n v="0"/>
    <n v="26"/>
    <s v="BASE DE DATOS"/>
  </r>
  <r>
    <s v="19"/>
    <x v="9"/>
    <s v="CMCHUN"/>
    <s v="51019703"/>
    <s v="51019703"/>
    <s v="HI"/>
    <m/>
    <m/>
    <n v="1.2"/>
    <n v="0.86"/>
    <m/>
    <m/>
    <n v="439.51100000000002"/>
    <m/>
    <m/>
    <m/>
    <m/>
    <n v="0.98099999999999998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39.51100000000002"/>
    <n v="0.43951100000000004"/>
    <m/>
    <n v="9.9999999999999992E-2"/>
    <n v="7.166666666666667E-2"/>
    <n v="0.98099999999999998"/>
    <n v="0"/>
    <n v="26"/>
    <s v="BASE DE DATOS"/>
  </r>
  <r>
    <s v="19"/>
    <x v="9"/>
    <s v="COHORI"/>
    <s v="18182809"/>
    <s v="18182809"/>
    <s v="HI"/>
    <m/>
    <m/>
    <n v="12.6"/>
    <n v="11.98"/>
    <m/>
    <m/>
    <n v="5928.18"/>
    <m/>
    <m/>
    <m/>
    <m/>
    <n v="11.73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5928.18"/>
    <n v="5.9281800000000002"/>
    <m/>
    <n v="1.1454545454545455"/>
    <n v="1.0890909090909091"/>
    <n v="11.79"/>
    <n v="0"/>
    <n v="32"/>
    <s v="BASE DE DATOS"/>
  </r>
  <r>
    <s v="19"/>
    <x v="9"/>
    <s v="PACHAP"/>
    <s v="31146606"/>
    <s v="31146606"/>
    <s v="HI"/>
    <m/>
    <m/>
    <n v="1.6"/>
    <n v="0.35"/>
    <m/>
    <m/>
    <n v="44.720999999999997"/>
    <m/>
    <m/>
    <m/>
    <m/>
    <n v="60.12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4.720999999999997"/>
    <n v="4.4720999999999997E-2"/>
    <m/>
    <n v="0.13333333333333333"/>
    <n v="2.9166666666666664E-2"/>
    <n v="114.41"/>
    <n v="0"/>
    <n v="38"/>
    <s v="BASE DE DATOS"/>
  </r>
  <r>
    <s v="19"/>
    <x v="9"/>
    <s v="PACHAP"/>
    <s v="31146706"/>
    <s v="31146706"/>
    <s v="HI"/>
    <m/>
    <m/>
    <n v="0.94"/>
    <n v="0.35"/>
    <m/>
    <m/>
    <n v="80.504000000000005"/>
    <m/>
    <m/>
    <m/>
    <m/>
    <n v="108.2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80.504000000000005"/>
    <n v="8.0504000000000006E-2"/>
    <m/>
    <n v="7.8333333333333324E-2"/>
    <n v="2.9166666666666664E-2"/>
    <n v="119.78"/>
    <n v="0"/>
    <n v="38"/>
    <s v="BASE DE DATOS"/>
  </r>
  <r>
    <s v="19"/>
    <x v="9"/>
    <s v="PODERO"/>
    <s v="31028694"/>
    <s v="31028694"/>
    <s v="HI"/>
    <m/>
    <m/>
    <n v="1.72"/>
    <n v="1.65"/>
    <m/>
    <m/>
    <n v="331.48"/>
    <m/>
    <m/>
    <m/>
    <m/>
    <n v="0.94"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331.48"/>
    <n v="0.33148"/>
    <m/>
    <n v="0.14333333333333334"/>
    <n v="0.13749999999999998"/>
    <n v="1.72"/>
    <n v="0"/>
    <n v="18"/>
    <s v="BASE DE DATOS"/>
  </r>
  <r>
    <s v="19"/>
    <x v="9"/>
    <s v="VALENT"/>
    <s v="31049194"/>
    <s v="31049194"/>
    <s v="HI"/>
    <m/>
    <m/>
    <n v="3.78"/>
    <n v="1.502"/>
    <m/>
    <m/>
    <n v="1119.0889999999999"/>
    <m/>
    <m/>
    <m/>
    <m/>
    <n v="1.812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119.0889999999999"/>
    <n v="1.119089"/>
    <m/>
    <n v="0.315"/>
    <n v="0.12866666666666668"/>
    <n v="1.8720000000000001"/>
    <n v="0"/>
    <n v="30"/>
    <s v="BASE DE DATOS"/>
  </r>
  <r>
    <s v="19"/>
    <x v="9"/>
    <s v="UNACEM"/>
    <s v="33010393"/>
    <s v="33010393"/>
    <s v="HI"/>
    <m/>
    <m/>
    <n v="5.6"/>
    <n v="5.6"/>
    <m/>
    <m/>
    <n v="2968.694"/>
    <m/>
    <m/>
    <m/>
    <m/>
    <n v="5.867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2968.694"/>
    <n v="2.9686940000000002"/>
    <m/>
    <n v="0.46666666666666662"/>
    <n v="0.46666666666666662"/>
    <n v="5.9109999999999996"/>
    <n v="0"/>
    <n v="72"/>
    <s v="BASE DE DATOS"/>
  </r>
  <r>
    <s v="19"/>
    <x v="9"/>
    <s v="UNACEM"/>
    <s v="33010193"/>
    <s v="33010193"/>
    <s v="HI"/>
    <m/>
    <m/>
    <n v="6.3"/>
    <n v="6.3"/>
    <m/>
    <m/>
    <n v="2734.7350000000001"/>
    <m/>
    <m/>
    <m/>
    <m/>
    <n v="6.1550000000000002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2734.7350000000001"/>
    <n v="2.7347350000000001"/>
    <m/>
    <n v="0.52500000000000002"/>
    <n v="0.52500000000000002"/>
    <n v="6.3280000000000003"/>
    <n v="0"/>
    <n v="72"/>
    <s v="BASE DE DATOS"/>
  </r>
  <r>
    <s v="19"/>
    <x v="9"/>
    <s v="UNACEM"/>
    <s v="18170808"/>
    <s v="18170808"/>
    <s v="HI"/>
    <m/>
    <m/>
    <n v="12.8"/>
    <n v="12.8"/>
    <m/>
    <m/>
    <n v="5118.3900000000003"/>
    <m/>
    <m/>
    <m/>
    <m/>
    <n v="12.862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5118.3900000000003"/>
    <n v="5.1183900000000007"/>
    <m/>
    <n v="1.0666666666666667"/>
    <n v="1.0666666666666667"/>
    <n v="13.279"/>
    <n v="0"/>
    <n v="72"/>
    <s v="BASE DE DATOS"/>
  </r>
  <r>
    <s v="19"/>
    <x v="9"/>
    <s v="SPCC"/>
    <s v="31024993"/>
    <s v="31024993"/>
    <s v="HI"/>
    <m/>
    <m/>
    <n v="9"/>
    <n v="6.5039999999999996"/>
    <m/>
    <m/>
    <n v="3205.41"/>
    <m/>
    <m/>
    <m/>
    <m/>
    <n v="4.95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3205.41"/>
    <n v="3.2054099999999996"/>
    <m/>
    <n v="0.75"/>
    <n v="0.54199999999999993"/>
    <n v="5.6349999999999998"/>
    <n v="0"/>
    <n v="68"/>
    <s v="BASE DE DATOS"/>
  </r>
  <r>
    <s v="19"/>
    <x v="9"/>
    <s v="QUEISC"/>
    <s v="989196"/>
    <s v="989196"/>
    <s v="HI"/>
    <m/>
    <m/>
    <n v="1.7"/>
    <n v="1.35"/>
    <m/>
    <m/>
    <n v="833.44200000000001"/>
    <m/>
    <m/>
    <m/>
    <m/>
    <n v="1.2909999999999999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833.44200000000001"/>
    <n v="0.83344200000000002"/>
    <m/>
    <n v="0.14166666666666666"/>
    <n v="0.1125"/>
    <n v="1.298"/>
    <n v="0"/>
    <n v="37"/>
    <s v="BASE DE DATOS"/>
  </r>
  <r>
    <s v="19"/>
    <x v="8"/>
    <s v="COHORI"/>
    <s v="18182809"/>
    <s v="18182809"/>
    <s v="HI"/>
    <m/>
    <m/>
    <n v="12.6"/>
    <n v="11.98"/>
    <m/>
    <m/>
    <n v="4530.6899999999996"/>
    <m/>
    <m/>
    <m/>
    <m/>
    <n v="11.4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4530.6899999999996"/>
    <n v="4.5306899999999999"/>
    <m/>
    <n v="1.1454545454545455"/>
    <n v="1.0890909090909091"/>
    <n v="11.79"/>
    <n v="0"/>
    <n v="32"/>
    <s v="BASE DE DATOS"/>
  </r>
  <r>
    <s v="19"/>
    <x v="10"/>
    <s v="VALENT"/>
    <s v="31049194"/>
    <s v="31049194"/>
    <s v="HI"/>
    <m/>
    <m/>
    <n v="3.78"/>
    <n v="1.5169999999999999"/>
    <m/>
    <m/>
    <n v="1104.271"/>
    <m/>
    <m/>
    <m/>
    <m/>
    <n v="1.872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104.271"/>
    <n v="1.104271"/>
    <m/>
    <n v="0.315"/>
    <n v="0.12866666666666668"/>
    <n v="1.8720000000000001"/>
    <n v="0"/>
    <n v="30"/>
    <s v="BASE DE DATOS"/>
  </r>
  <r>
    <s v="19"/>
    <x v="10"/>
    <s v="UNACEM"/>
    <s v="33010393"/>
    <s v="33010393"/>
    <s v="HI"/>
    <m/>
    <m/>
    <n v="5.6"/>
    <n v="5.6"/>
    <m/>
    <m/>
    <n v="3610.0949999999998"/>
    <m/>
    <m/>
    <m/>
    <m/>
    <n v="5.9109999999999996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3610.0949999999998"/>
    <n v="3.6100949999999998"/>
    <m/>
    <n v="0.46666666666666662"/>
    <n v="0.46666666666666662"/>
    <n v="5.9109999999999996"/>
    <n v="0"/>
    <n v="72"/>
    <s v="BASE DE DATOS"/>
  </r>
  <r>
    <s v="19"/>
    <x v="10"/>
    <s v="UNACEM"/>
    <s v="33010193"/>
    <s v="33010193"/>
    <s v="HI"/>
    <m/>
    <m/>
    <n v="6.3"/>
    <n v="6.3"/>
    <m/>
    <m/>
    <n v="4023.81"/>
    <m/>
    <m/>
    <m/>
    <m/>
    <n v="6.1719999999999997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023.81"/>
    <n v="4.0238100000000001"/>
    <m/>
    <n v="0.52500000000000002"/>
    <n v="0.52500000000000002"/>
    <n v="6.3280000000000003"/>
    <n v="0"/>
    <n v="72"/>
    <s v="BASE DE DATOS"/>
  </r>
  <r>
    <s v="19"/>
    <x v="10"/>
    <s v="UNACEM"/>
    <s v="18170808"/>
    <s v="18170808"/>
    <s v="HI"/>
    <m/>
    <m/>
    <n v="12.8"/>
    <n v="12.8"/>
    <m/>
    <m/>
    <n v="6348.9880000000003"/>
    <m/>
    <m/>
    <m/>
    <m/>
    <n v="13.147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6348.9880000000003"/>
    <n v="6.3489880000000003"/>
    <m/>
    <n v="1.0666666666666667"/>
    <n v="1.0666666666666667"/>
    <n v="13.279"/>
    <n v="0"/>
    <n v="72"/>
    <s v="BASE DE DATOS"/>
  </r>
  <r>
    <s v="19"/>
    <x v="10"/>
    <s v="PACHAP"/>
    <s v="31146606"/>
    <s v="31146606"/>
    <s v="HI"/>
    <m/>
    <m/>
    <n v="1.6"/>
    <n v="0.35"/>
    <m/>
    <m/>
    <n v="45.906999999999996"/>
    <m/>
    <m/>
    <m/>
    <m/>
    <n v="64.36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5.906999999999996"/>
    <n v="4.5906999999999996E-2"/>
    <m/>
    <n v="0.13333333333333333"/>
    <n v="2.9166666666666664E-2"/>
    <n v="114.41"/>
    <n v="0"/>
    <n v="38"/>
    <s v="BASE DE DATOS"/>
  </r>
  <r>
    <s v="19"/>
    <x v="10"/>
    <s v="PACHAP"/>
    <s v="31146706"/>
    <s v="31146706"/>
    <s v="HI"/>
    <m/>
    <m/>
    <n v="0.94"/>
    <n v="0.35"/>
    <m/>
    <m/>
    <n v="77.063999999999993"/>
    <m/>
    <m/>
    <m/>
    <m/>
    <n v="107.03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77.063999999999993"/>
    <n v="7.7063999999999994E-2"/>
    <m/>
    <n v="7.8333333333333324E-2"/>
    <n v="2.9166666666666664E-2"/>
    <n v="119.78"/>
    <n v="0"/>
    <n v="38"/>
    <s v="BASE DE DATOS"/>
  </r>
  <r>
    <s v="19"/>
    <x v="10"/>
    <s v="SLUISA"/>
    <s v="31001193"/>
    <s v="31001193"/>
    <s v="HI"/>
    <m/>
    <m/>
    <n v="4.3"/>
    <n v="4.3"/>
    <m/>
    <m/>
    <n v="3007.42"/>
    <m/>
    <m/>
    <m/>
    <m/>
    <n v="4.3899999999999997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3007.42"/>
    <n v="3.0074200000000002"/>
    <m/>
    <n v="0.35833333333333334"/>
    <n v="0.35833333333333334"/>
    <n v="4.43"/>
    <n v="0"/>
    <n v="20"/>
    <s v="BASE DE DATOS"/>
  </r>
  <r>
    <s v="19"/>
    <x v="10"/>
    <s v="SLUISA"/>
    <s v="51024617"/>
    <s v="51024617"/>
    <s v="HI"/>
    <m/>
    <m/>
    <n v="1"/>
    <n v="1"/>
    <m/>
    <m/>
    <n v="225.4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25.4"/>
    <n v="0.22540000000000002"/>
    <m/>
    <n v="8.3333333333333329E-2"/>
    <n v="8.3333333333333329E-2"/>
    <n v="0.47"/>
    <n v="0"/>
    <n v="20"/>
    <s v="BASE DE DATOS"/>
  </r>
  <r>
    <s v="19"/>
    <x v="10"/>
    <s v="PODERO"/>
    <s v="31028694"/>
    <s v="31028694"/>
    <s v="HI"/>
    <m/>
    <m/>
    <n v="1.72"/>
    <n v="1.65"/>
    <m/>
    <m/>
    <n v="393.46"/>
    <m/>
    <m/>
    <m/>
    <m/>
    <n v="1.03"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393.46"/>
    <n v="0.39345999999999998"/>
    <m/>
    <n v="0.14333333333333334"/>
    <n v="0.13749999999999998"/>
    <n v="1.72"/>
    <n v="0"/>
    <n v="18"/>
    <s v="BASE DE DATOS"/>
  </r>
  <r>
    <s v="19"/>
    <x v="10"/>
    <s v="QUEISC"/>
    <s v="989196"/>
    <s v="989196"/>
    <s v="HI"/>
    <m/>
    <m/>
    <n v="1.7"/>
    <n v="1.35"/>
    <m/>
    <m/>
    <n v="766.02700000000004"/>
    <m/>
    <m/>
    <m/>
    <m/>
    <n v="1.28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766.02700000000004"/>
    <n v="0.76602700000000001"/>
    <m/>
    <n v="0.14166666666666666"/>
    <n v="0.1125"/>
    <n v="1.298"/>
    <n v="0"/>
    <n v="37"/>
    <s v="BASE DE DATOS"/>
  </r>
  <r>
    <s v="19"/>
    <x v="10"/>
    <s v="CMCHUN"/>
    <s v="00022010"/>
    <s v="00022010"/>
    <s v="HI"/>
    <m/>
    <m/>
    <n v="9.18"/>
    <n v="9.18"/>
    <m/>
    <m/>
    <n v="5673.5919999999996"/>
    <m/>
    <m/>
    <m/>
    <m/>
    <n v="9.1760000000000002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673.5919999999996"/>
    <n v="5.6735919999999993"/>
    <m/>
    <n v="0.76500000000000001"/>
    <n v="0.76500000000000001"/>
    <n v="9.2170000000000005"/>
    <n v="0"/>
    <n v="26"/>
    <s v="BASE DE DATOS"/>
  </r>
  <r>
    <s v="19"/>
    <x v="10"/>
    <s v="CMCHUN"/>
    <s v="31007493"/>
    <s v="31007493"/>
    <s v="HI"/>
    <m/>
    <m/>
    <n v="1.1000000000000001"/>
    <n v="1.1000000000000001"/>
    <m/>
    <m/>
    <n v="619.83600000000001"/>
    <m/>
    <m/>
    <m/>
    <m/>
    <n v="0.76500000000000001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619.83600000000001"/>
    <n v="0.61983600000000005"/>
    <m/>
    <n v="9.1666666666666674E-2"/>
    <n v="9.1666666666666674E-2"/>
    <n v="1.129"/>
    <n v="0"/>
    <n v="26"/>
    <s v="BASE DE DATOS"/>
  </r>
  <r>
    <s v="19"/>
    <x v="10"/>
    <s v="CMCHUN"/>
    <s v="31007593"/>
    <s v="31007593"/>
    <s v="HI"/>
    <m/>
    <m/>
    <n v="1.952"/>
    <n v="1.4179999999999999"/>
    <m/>
    <m/>
    <n v="715.577"/>
    <m/>
    <m/>
    <m/>
    <m/>
    <n v="1.2829999999999999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715.577"/>
    <n v="0.71557700000000002"/>
    <m/>
    <n v="0.16266666666666665"/>
    <n v="0.11816666666666666"/>
    <n v="1.677"/>
    <n v="0"/>
    <n v="26"/>
    <s v="BASE DE DATOS"/>
  </r>
  <r>
    <s v="19"/>
    <x v="10"/>
    <s v="CMCHUN"/>
    <s v="31015993"/>
    <s v="31015993"/>
    <s v="HI"/>
    <m/>
    <m/>
    <n v="2.2400000000000002"/>
    <n v="1.5"/>
    <m/>
    <m/>
    <n v="579.48099999999999"/>
    <m/>
    <m/>
    <m/>
    <m/>
    <n v="1.0980000000000001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579.48099999999999"/>
    <n v="0.57948100000000002"/>
    <m/>
    <n v="0.18666666666666668"/>
    <n v="0.125"/>
    <n v="1.5840000000000001"/>
    <n v="0"/>
    <n v="26"/>
    <s v="BASE DE DATOS"/>
  </r>
  <r>
    <s v="19"/>
    <x v="10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10"/>
    <s v="CMCHUN"/>
    <s v="41007293"/>
    <s v="41007293"/>
    <s v="HI"/>
    <m/>
    <m/>
    <n v="0.224"/>
    <n v="0.2"/>
    <m/>
    <m/>
    <n v="75.724000000000004"/>
    <m/>
    <m/>
    <m/>
    <m/>
    <n v="0.2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75.724000000000004"/>
    <n v="7.5724E-2"/>
    <m/>
    <n v="1.8666666666666668E-2"/>
    <n v="1.6666666666666666E-2"/>
    <n v="0.214"/>
    <n v="0"/>
    <n v="26"/>
    <s v="BASE DE DATOS"/>
  </r>
  <r>
    <s v="19"/>
    <x v="10"/>
    <s v="CMCHUN"/>
    <s v="41029994"/>
    <s v="41029994"/>
    <s v="HI"/>
    <m/>
    <m/>
    <n v="0.496"/>
    <n v="0.496"/>
    <m/>
    <m/>
    <n v="311.88499999999999"/>
    <m/>
    <m/>
    <m/>
    <m/>
    <n v="0.42799999999999999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311.88499999999999"/>
    <n v="0.31188499999999997"/>
    <m/>
    <n v="4.1333333333333333E-2"/>
    <n v="4.1333333333333333E-2"/>
    <n v="0.55100000000000005"/>
    <n v="0"/>
    <n v="26"/>
    <s v="BASE DE DATOS"/>
  </r>
  <r>
    <s v="19"/>
    <x v="10"/>
    <s v="CMCHUN"/>
    <s v="51017802"/>
    <s v="51017802"/>
    <s v="HI"/>
    <m/>
    <m/>
    <n v="4.9000000000000004"/>
    <n v="4.9000000000000004"/>
    <m/>
    <m/>
    <n v="1162.4369999999999"/>
    <m/>
    <m/>
    <m/>
    <m/>
    <n v="1.6259999999999999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1162.4369999999999"/>
    <n v="1.1624369999999999"/>
    <m/>
    <n v="0.40833333333333338"/>
    <n v="0.40833333333333338"/>
    <n v="4.9390000000000001"/>
    <n v="0"/>
    <n v="26"/>
    <s v="BASE DE DATOS"/>
  </r>
  <r>
    <s v="19"/>
    <x v="10"/>
    <s v="CMCHUN"/>
    <s v="51018102"/>
    <s v="51018102"/>
    <s v="HI"/>
    <m/>
    <m/>
    <n v="0.97599999999999998"/>
    <n v="0.97599999999999998"/>
    <m/>
    <m/>
    <n v="626.81600000000003"/>
    <m/>
    <m/>
    <m/>
    <m/>
    <n v="0.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26.81600000000003"/>
    <n v="0.62681600000000004"/>
    <m/>
    <n v="8.1333333333333327E-2"/>
    <n v="8.1333333333333327E-2"/>
    <n v="0.98399999999999999"/>
    <n v="0"/>
    <n v="26"/>
    <s v="BASE DE DATOS"/>
  </r>
  <r>
    <s v="19"/>
    <x v="10"/>
    <s v="CMCHUN"/>
    <s v="51018402"/>
    <s v="51018402"/>
    <s v="HI"/>
    <m/>
    <m/>
    <n v="0.94"/>
    <n v="0.85"/>
    <m/>
    <m/>
    <n v="583.06600000000003"/>
    <m/>
    <m/>
    <m/>
    <m/>
    <n v="0.81399999999999995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83.06600000000003"/>
    <n v="0.58306600000000008"/>
    <m/>
    <n v="7.8333333333333324E-2"/>
    <n v="7.0833333333333331E-2"/>
    <n v="0.84699999999999998"/>
    <n v="0"/>
    <n v="26"/>
    <s v="BASE DE DATOS"/>
  </r>
  <r>
    <s v="19"/>
    <x v="10"/>
    <s v="CMCHUN"/>
    <s v="51019703"/>
    <s v="51019703"/>
    <s v="HI"/>
    <m/>
    <m/>
    <n v="1.2"/>
    <n v="0.86"/>
    <m/>
    <m/>
    <n v="433.39"/>
    <m/>
    <m/>
    <m/>
    <m/>
    <n v="0.98099999999999998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433.39"/>
    <n v="0.43339"/>
    <m/>
    <n v="9.9999999999999992E-2"/>
    <n v="7.166666666666667E-2"/>
    <n v="0.98099999999999998"/>
    <n v="0"/>
    <n v="26"/>
    <s v="BASE DE DATOS"/>
  </r>
  <r>
    <s v="19"/>
    <x v="5"/>
    <s v="COHORI"/>
    <s v="18182809"/>
    <s v="18182809"/>
    <s v="HI"/>
    <m/>
    <m/>
    <n v="12.6"/>
    <n v="11.898"/>
    <m/>
    <m/>
    <n v="6297.11"/>
    <m/>
    <m/>
    <m/>
    <m/>
    <n v="11.38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6297.11"/>
    <n v="6.29711"/>
    <m/>
    <n v="1.1454545454545455"/>
    <n v="1.0890909090909091"/>
    <n v="11.79"/>
    <n v="0"/>
    <n v="32"/>
    <s v="BASE DE DATOS"/>
  </r>
  <r>
    <s v="19"/>
    <x v="10"/>
    <s v="COHORI"/>
    <s v="18182809"/>
    <s v="18182809"/>
    <s v="HI"/>
    <m/>
    <m/>
    <n v="12.6"/>
    <n v="11.98"/>
    <m/>
    <m/>
    <n v="6909.35"/>
    <m/>
    <m/>
    <m/>
    <m/>
    <n v="11.77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6909.35"/>
    <n v="6.9093500000000008"/>
    <m/>
    <n v="1.1454545454545455"/>
    <n v="1.0890909090909091"/>
    <n v="11.79"/>
    <n v="0"/>
    <n v="32"/>
    <s v="BASE DE DATOS"/>
  </r>
  <r>
    <s v="19"/>
    <x v="10"/>
    <s v="SPCC"/>
    <s v="31024993"/>
    <s v="31024993"/>
    <s v="HI"/>
    <m/>
    <m/>
    <n v="9"/>
    <n v="6.5039999999999996"/>
    <m/>
    <m/>
    <n v="2971.2260000000001"/>
    <m/>
    <m/>
    <m/>
    <m/>
    <n v="4.7699999999999996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2971.2260000000001"/>
    <n v="2.9712260000000001"/>
    <m/>
    <n v="0.75"/>
    <n v="0.54199999999999993"/>
    <n v="5.6349999999999998"/>
    <n v="0"/>
    <n v="68"/>
    <s v="BASE DE DATOS"/>
  </r>
  <r>
    <s v="19"/>
    <x v="10"/>
    <s v="RAURA"/>
    <s v="31019993"/>
    <s v="31019993"/>
    <s v="HI"/>
    <m/>
    <m/>
    <n v="4.1399999999999997"/>
    <n v="3.7"/>
    <m/>
    <m/>
    <n v="1311.2570000000001"/>
    <m/>
    <m/>
    <m/>
    <m/>
    <n v="1.978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311.2570000000001"/>
    <n v="1.3112570000000001"/>
    <m/>
    <n v="0.34499999999999997"/>
    <n v="0.30833333333333335"/>
    <n v="3.7"/>
    <n v="0"/>
    <n v="19"/>
    <s v="BASE DE DATOS"/>
  </r>
  <r>
    <s v="19"/>
    <x v="9"/>
    <s v="RAURA"/>
    <s v="31019993"/>
    <s v="31019993"/>
    <s v="HI"/>
    <m/>
    <m/>
    <n v="4.1399999999999997"/>
    <n v="3.7"/>
    <m/>
    <m/>
    <n v="1452.829"/>
    <m/>
    <m/>
    <m/>
    <m/>
    <n v="1.974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452.829"/>
    <n v="1.4528289999999999"/>
    <m/>
    <n v="0.34499999999999997"/>
    <n v="0.30833333333333335"/>
    <n v="3.7"/>
    <n v="0"/>
    <n v="19"/>
    <s v="BASE DE DATOS"/>
  </r>
  <r>
    <s v="19"/>
    <x v="10"/>
    <s v="ATACOC"/>
    <s v="31020793"/>
    <s v="31020793"/>
    <s v="HI"/>
    <m/>
    <m/>
    <n v="1.2"/>
    <n v="1"/>
    <m/>
    <m/>
    <n v="0"/>
    <m/>
    <m/>
    <m/>
    <m/>
    <n v="0"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BASE DE DATOS"/>
  </r>
  <r>
    <s v="19"/>
    <x v="10"/>
    <s v="ATACOC"/>
    <s v="31020893"/>
    <s v="31020893"/>
    <s v="HI"/>
    <m/>
    <m/>
    <n v="5.4"/>
    <n v="5.2"/>
    <m/>
    <m/>
    <n v="2966"/>
    <m/>
    <m/>
    <m/>
    <m/>
    <n v="4.694"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2966"/>
    <n v="2.9660000000000002"/>
    <m/>
    <n v="0.45"/>
    <n v="0.43333333333333335"/>
    <n v="4.7119999999999997"/>
    <n v="0"/>
    <n v="51"/>
    <s v="BASE DE DATOS"/>
  </r>
  <r>
    <s v="19"/>
    <x v="10"/>
    <s v="MILPO"/>
    <s v="31020493"/>
    <s v="31020493"/>
    <s v="HI"/>
    <m/>
    <m/>
    <n v="4.71"/>
    <n v="3.69"/>
    <m/>
    <m/>
    <n v="121.392"/>
    <m/>
    <m/>
    <m/>
    <m/>
    <n v="0.81499999999999995"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21.392"/>
    <n v="0.121392"/>
    <m/>
    <n v="0.39250000000000002"/>
    <n v="0.3075"/>
    <n v="3.19"/>
    <n v="0"/>
    <n v="53"/>
    <s v="BASE DE DATOS"/>
  </r>
  <r>
    <s v="19"/>
    <x v="11"/>
    <s v="UNACEM"/>
    <s v="33010393"/>
    <s v="33010393"/>
    <s v="HI"/>
    <m/>
    <m/>
    <n v="5.6"/>
    <n v="5.6"/>
    <m/>
    <m/>
    <n v="4164.875"/>
    <m/>
    <m/>
    <m/>
    <m/>
    <n v="5.8470000000000004"/>
    <x v="1"/>
    <s v="UNACEM33010393HI"/>
    <s v="Uni¢n Andina de Cementos S.A.A."/>
    <s v="UNACEM"/>
    <x v="89"/>
    <s v="C.H. Carpapata I"/>
    <x v="471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164.875"/>
    <n v="4.1648750000000003"/>
    <m/>
    <n v="0.46666666666666662"/>
    <n v="0.46666666666666662"/>
    <n v="5.9109999999999996"/>
    <n v="0"/>
    <n v="72"/>
    <s v="BASE DE DATOS"/>
  </r>
  <r>
    <s v="19"/>
    <x v="11"/>
    <s v="UNACEM"/>
    <s v="33010193"/>
    <s v="33010193"/>
    <s v="HI"/>
    <m/>
    <m/>
    <n v="6.3"/>
    <n v="6.3"/>
    <m/>
    <m/>
    <n v="4369.2740000000003"/>
    <m/>
    <m/>
    <m/>
    <m/>
    <n v="6.1829999999999998"/>
    <x v="1"/>
    <s v="UNACEM33010193HI"/>
    <s v="Uni¢n Andina de Cementos S.A.A."/>
    <s v="UNACEM"/>
    <x v="89"/>
    <s v="C.H. Carpapata II"/>
    <x v="472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n v="0"/>
    <n v="0"/>
    <x v="1"/>
    <m/>
    <n v="4369.2740000000003"/>
    <n v="4.3692740000000008"/>
    <m/>
    <n v="0.52500000000000002"/>
    <n v="0.52500000000000002"/>
    <n v="6.3280000000000003"/>
    <n v="0"/>
    <n v="72"/>
    <s v="BASE DE DATOS"/>
  </r>
  <r>
    <s v="19"/>
    <x v="11"/>
    <s v="UNACEM"/>
    <s v="18170808"/>
    <s v="18170808"/>
    <s v="HI"/>
    <m/>
    <m/>
    <n v="12.8"/>
    <n v="12.8"/>
    <m/>
    <m/>
    <n v="8450.5750000000007"/>
    <m/>
    <m/>
    <m/>
    <m/>
    <n v="12.827999999999999"/>
    <x v="1"/>
    <s v="UNACEM18170808HI"/>
    <s v="Uni¢n Andina de Cementos S.A.A."/>
    <s v="UNACEM"/>
    <x v="89"/>
    <s v="C.H. Carpapata III"/>
    <x v="473"/>
    <s v="HI"/>
    <x v="1"/>
    <n v="0"/>
    <x v="1"/>
    <s v="Instalado"/>
    <s v="Operativo"/>
    <s v="Autoproductor"/>
    <x v="2"/>
    <x v="0"/>
    <s v="NO COES"/>
    <x v="0"/>
    <s v="Privado"/>
    <s v="JUNIN"/>
    <s v="JUNIN"/>
    <s v="TARMA"/>
    <s v="PALCA"/>
    <n v="0"/>
    <s v="Agua"/>
    <n v="0"/>
    <s v="RER"/>
    <s v="-"/>
    <x v="1"/>
    <m/>
    <n v="8450.5750000000007"/>
    <n v="8.4505750000000006"/>
    <m/>
    <n v="1.0666666666666667"/>
    <n v="1.0666666666666667"/>
    <n v="13.279"/>
    <n v="0"/>
    <n v="72"/>
    <s v="BASE DE DATOS"/>
  </r>
  <r>
    <s v="19"/>
    <x v="11"/>
    <s v="VALENT"/>
    <s v="31049194"/>
    <s v="31049194"/>
    <s v="HI"/>
    <m/>
    <m/>
    <n v="3.78"/>
    <n v="1.544"/>
    <m/>
    <m/>
    <n v="1150.078"/>
    <m/>
    <m/>
    <m/>
    <m/>
    <n v="1.8720000000000001"/>
    <x v="1"/>
    <s v="VALENT31049194HI"/>
    <s v="C¡a. Minera San Valentin S.A."/>
    <s v="SAN VALENTÍN"/>
    <x v="152"/>
    <s v="C. H. Llapay"/>
    <x v="470"/>
    <s v="HI"/>
    <x v="1"/>
    <n v="0"/>
    <x v="1"/>
    <s v="Instalado"/>
    <s v="Operativo"/>
    <s v="Autoproductor"/>
    <x v="2"/>
    <x v="1"/>
    <s v="NO COES"/>
    <x v="0"/>
    <s v="Privado"/>
    <s v="LIMA"/>
    <s v="LIMA"/>
    <s v="YAUYOS"/>
    <s v="LARAOS"/>
    <n v="0"/>
    <s v="Agua"/>
    <n v="0"/>
    <n v="0"/>
    <n v="0"/>
    <x v="1"/>
    <m/>
    <n v="1150.078"/>
    <n v="1.1500779999999999"/>
    <m/>
    <n v="0.315"/>
    <n v="0.12866666666666668"/>
    <n v="1.8720000000000001"/>
    <n v="0"/>
    <n v="30"/>
    <s v="BASE DE DATOS"/>
  </r>
  <r>
    <s v="19"/>
    <x v="11"/>
    <s v="SPCC"/>
    <s v="31024993"/>
    <s v="31024993"/>
    <s v="HI"/>
    <m/>
    <m/>
    <n v="9"/>
    <n v="6.5039999999999996"/>
    <m/>
    <m/>
    <n v="3021.78"/>
    <m/>
    <m/>
    <m/>
    <m/>
    <n v="4.774"/>
    <x v="1"/>
    <s v="SPCC31024993HI"/>
    <s v="Southern Per£ Cooper Corporation"/>
    <s v="SOUTHERN"/>
    <x v="105"/>
    <s v="C.H. Cuajone"/>
    <x v="477"/>
    <s v="HI"/>
    <x v="1"/>
    <n v="0"/>
    <x v="1"/>
    <s v="Instalado"/>
    <s v="Operativo"/>
    <s v="Autoproductor"/>
    <x v="2"/>
    <x v="1"/>
    <s v="NO COES"/>
    <x v="0"/>
    <s v="Privado"/>
    <s v="MOQUEGUA"/>
    <s v="MOQUEGUA"/>
    <s v="MARISCAL NIETO"/>
    <s v="TORATA"/>
    <n v="0"/>
    <s v="Agua"/>
    <n v="0"/>
    <n v="0"/>
    <n v="0"/>
    <x v="1"/>
    <m/>
    <n v="3021.78"/>
    <n v="3.0217800000000001"/>
    <m/>
    <n v="0.75"/>
    <n v="0.54199999999999993"/>
    <n v="5.6349999999999998"/>
    <n v="0"/>
    <n v="68"/>
    <s v="BASE DE DATOS"/>
  </r>
  <r>
    <s v="19"/>
    <x v="11"/>
    <s v="CMCHUN"/>
    <s v="00022010"/>
    <s v="00022010"/>
    <s v="HI"/>
    <m/>
    <m/>
    <n v="9.18"/>
    <n v="9.18"/>
    <m/>
    <m/>
    <n v="6784.05"/>
    <m/>
    <m/>
    <m/>
    <m/>
    <n v="9.2140000000000004"/>
    <x v="1"/>
    <s v="CMCHUN00022010HI"/>
    <s v="Compañía Minera Chungar S.A.C."/>
    <s v="CHUNGAR"/>
    <x v="107"/>
    <s v="C.H. Ba¤os V"/>
    <x v="47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784.05"/>
    <n v="6.7840500000000006"/>
    <m/>
    <n v="0.76500000000000001"/>
    <n v="0.76500000000000001"/>
    <n v="9.2170000000000005"/>
    <n v="0"/>
    <n v="26"/>
    <s v="BASE DE DATOS"/>
  </r>
  <r>
    <s v="19"/>
    <x v="11"/>
    <s v="CMCHUN"/>
    <s v="31007493"/>
    <s v="31007493"/>
    <s v="HI"/>
    <m/>
    <m/>
    <n v="1.1000000000000001"/>
    <n v="1.1000000000000001"/>
    <m/>
    <m/>
    <n v="734.87"/>
    <m/>
    <m/>
    <m/>
    <m/>
    <n v="1.123"/>
    <x v="1"/>
    <s v="CMCHUN31007493HI"/>
    <s v="Compañía Minera Chungar S.A.C."/>
    <s v="CHUNGAR"/>
    <x v="107"/>
    <s v="C.H. Shagua"/>
    <x v="479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STA CRUZ DE ANDAMARCA"/>
    <n v="0"/>
    <s v="Agua"/>
    <n v="0"/>
    <n v="0"/>
    <n v="0"/>
    <x v="1"/>
    <m/>
    <n v="734.87"/>
    <n v="0.73487000000000002"/>
    <m/>
    <n v="9.1666666666666674E-2"/>
    <n v="9.1666666666666674E-2"/>
    <n v="1.129"/>
    <n v="0"/>
    <n v="26"/>
    <s v="BASE DE DATOS"/>
  </r>
  <r>
    <s v="19"/>
    <x v="11"/>
    <s v="CMCHUN"/>
    <s v="31007593"/>
    <s v="31007593"/>
    <s v="HI"/>
    <m/>
    <m/>
    <n v="1.952"/>
    <n v="1.4179999999999999"/>
    <m/>
    <m/>
    <n v="872.64"/>
    <m/>
    <m/>
    <m/>
    <m/>
    <n v="1.5680000000000001"/>
    <x v="1"/>
    <s v="CMCHUN31007593HI"/>
    <s v="Compañía Minera Chungar S.A.C."/>
    <s v="CHUNGAR"/>
    <x v="107"/>
    <s v="C.H. Huanchay"/>
    <x v="480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872.64"/>
    <n v="0.87263999999999997"/>
    <m/>
    <n v="0.16266666666666665"/>
    <n v="0.11816666666666666"/>
    <n v="1.677"/>
    <n v="0"/>
    <n v="26"/>
    <s v="BASE DE DATOS"/>
  </r>
  <r>
    <s v="19"/>
    <x v="11"/>
    <s v="CMCHUN"/>
    <s v="31015993"/>
    <s v="31015993"/>
    <s v="HI"/>
    <m/>
    <m/>
    <n v="2.2400000000000002"/>
    <n v="1.5"/>
    <m/>
    <m/>
    <n v="991.66200000000003"/>
    <m/>
    <m/>
    <m/>
    <m/>
    <n v="1.5069999999999999"/>
    <x v="1"/>
    <s v="CMCHUN31015993HI"/>
    <s v="Compañía Minera Chungar S.A.C."/>
    <s v="CHUNGAR"/>
    <x v="107"/>
    <s v="C.H. San José"/>
    <x v="481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991.66200000000003"/>
    <n v="0.99166200000000004"/>
    <m/>
    <n v="0.18666666666666668"/>
    <n v="0.125"/>
    <n v="1.5840000000000001"/>
    <n v="0"/>
    <n v="26"/>
    <s v="BASE DE DATOS"/>
  </r>
  <r>
    <s v="19"/>
    <x v="11"/>
    <s v="CMCHUN"/>
    <s v="33036293"/>
    <s v="33036293"/>
    <s v="HI"/>
    <m/>
    <m/>
    <n v="0.17599999999999999"/>
    <n v="0"/>
    <m/>
    <m/>
    <n v="0"/>
    <m/>
    <m/>
    <m/>
    <m/>
    <n v="0"/>
    <x v="1"/>
    <s v="CMCHUN33036293HI"/>
    <s v="Compañía Minera Chungar S.A.C."/>
    <s v="CHUNGAR"/>
    <x v="107"/>
    <s v="C.H. Francois"/>
    <x v="482"/>
    <s v="HI"/>
    <x v="1"/>
    <n v="0"/>
    <x v="1"/>
    <s v="Instalado"/>
    <s v="Inoperativo"/>
    <s v="Autoproductor"/>
    <x v="2"/>
    <x v="1"/>
    <s v="NO COES"/>
    <x v="0"/>
    <s v="Privado"/>
    <s v="PASCO"/>
    <s v="PASCO"/>
    <s v="PASCO"/>
    <s v="HUAYLLAY"/>
    <n v="0"/>
    <s v="Agua"/>
    <n v="0"/>
    <n v="0"/>
    <n v="0"/>
    <x v="1"/>
    <m/>
    <n v="0"/>
    <n v="0"/>
    <m/>
    <n v="1.4666666666666666E-2"/>
    <m/>
    <n v="0"/>
    <n v="0"/>
    <n v="26"/>
    <s v="BASE DE DATOS"/>
  </r>
  <r>
    <s v="19"/>
    <x v="11"/>
    <s v="CMCHUN"/>
    <s v="41007293"/>
    <s v="41007293"/>
    <s v="HI"/>
    <m/>
    <m/>
    <n v="0.224"/>
    <n v="0.2"/>
    <m/>
    <m/>
    <n v="88.450999999999993"/>
    <m/>
    <m/>
    <m/>
    <m/>
    <n v="0.17799999999999999"/>
    <x v="1"/>
    <s v="CMCHUN41007293HI"/>
    <s v="Compañía Minera Chungar S.A.C."/>
    <s v="CHUNGAR"/>
    <x v="107"/>
    <s v="C.H. Cacray"/>
    <x v="483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88.450999999999993"/>
    <n v="8.8450999999999988E-2"/>
    <m/>
    <n v="1.8666666666666668E-2"/>
    <n v="1.6666666666666666E-2"/>
    <n v="0.214"/>
    <n v="0"/>
    <n v="26"/>
    <s v="BASE DE DATOS"/>
  </r>
  <r>
    <s v="19"/>
    <x v="11"/>
    <s v="CMCHUN"/>
    <s v="41029994"/>
    <s v="41029994"/>
    <s v="HI"/>
    <m/>
    <m/>
    <n v="0.496"/>
    <n v="0.496"/>
    <m/>
    <m/>
    <n v="228.328"/>
    <m/>
    <m/>
    <m/>
    <m/>
    <n v="0.55100000000000005"/>
    <x v="1"/>
    <s v="CMCHUN41029994HI"/>
    <s v="Compañía Minera Chungar S.A.C."/>
    <s v="CHUNGAR"/>
    <x v="107"/>
    <s v="C.H. Yanahuin"/>
    <x v="484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PACARAOS"/>
    <n v="0"/>
    <s v="Agua"/>
    <n v="0"/>
    <n v="0"/>
    <n v="0"/>
    <x v="1"/>
    <m/>
    <n v="228.328"/>
    <n v="0.228328"/>
    <m/>
    <n v="4.1333333333333333E-2"/>
    <n v="4.1333333333333333E-2"/>
    <n v="0.55100000000000005"/>
    <n v="0"/>
    <n v="26"/>
    <s v="BASE DE DATOS"/>
  </r>
  <r>
    <s v="19"/>
    <x v="11"/>
    <s v="CMCHUN"/>
    <s v="51017802"/>
    <s v="51017802"/>
    <s v="HI"/>
    <m/>
    <m/>
    <n v="4.9000000000000004"/>
    <n v="4.9000000000000004"/>
    <m/>
    <m/>
    <n v="1201.2629999999999"/>
    <m/>
    <m/>
    <m/>
    <m/>
    <n v="1.64"/>
    <x v="1"/>
    <s v="CMCHUN51017802HI"/>
    <s v="Compañía Minera Chungar S.A.C."/>
    <s v="CHUNGAR"/>
    <x v="107"/>
    <s v="C.H. Ba¤os IV"/>
    <x v="485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1201.2629999999999"/>
    <n v="1.201263"/>
    <m/>
    <n v="0.40833333333333338"/>
    <n v="0.40833333333333338"/>
    <n v="4.9390000000000001"/>
    <n v="0"/>
    <n v="26"/>
    <s v="BASE DE DATOS"/>
  </r>
  <r>
    <s v="19"/>
    <x v="11"/>
    <s v="CMCHUN"/>
    <s v="51018102"/>
    <s v="51018102"/>
    <s v="HI"/>
    <m/>
    <m/>
    <n v="0.97599999999999998"/>
    <n v="0.97599999999999998"/>
    <m/>
    <m/>
    <n v="723.38699999999994"/>
    <m/>
    <m/>
    <m/>
    <m/>
    <n v="0.98099999999999998"/>
    <x v="1"/>
    <s v="CMCHUN51018102HI"/>
    <s v="Compañía Minera Chungar S.A.C."/>
    <s v="CHUNGAR"/>
    <x v="107"/>
    <s v="C.H. Ba¤os III"/>
    <x v="486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723.38699999999994"/>
    <n v="0.72338699999999989"/>
    <m/>
    <n v="8.1333333333333327E-2"/>
    <n v="8.1333333333333327E-2"/>
    <n v="0.98399999999999999"/>
    <n v="0"/>
    <n v="26"/>
    <s v="BASE DE DATOS"/>
  </r>
  <r>
    <s v="19"/>
    <x v="11"/>
    <s v="CMCHUN"/>
    <s v="51018402"/>
    <s v="51018402"/>
    <s v="HI"/>
    <m/>
    <m/>
    <n v="0.94"/>
    <n v="0.85"/>
    <m/>
    <m/>
    <n v="604.13499999999999"/>
    <m/>
    <m/>
    <m/>
    <m/>
    <n v="0.82899999999999996"/>
    <x v="1"/>
    <s v="CMCHUN51018402HI"/>
    <s v="Compañía Minera Chungar S.A.C."/>
    <s v="CHUNGAR"/>
    <x v="107"/>
    <s v="C.H. Ba¤os II"/>
    <x v="487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604.13499999999999"/>
    <n v="0.60413499999999998"/>
    <m/>
    <n v="7.8333333333333324E-2"/>
    <n v="7.0833333333333331E-2"/>
    <n v="0.84699999999999998"/>
    <n v="0"/>
    <n v="26"/>
    <s v="BASE DE DATOS"/>
  </r>
  <r>
    <s v="19"/>
    <x v="11"/>
    <s v="CMCHUN"/>
    <s v="51019703"/>
    <s v="51019703"/>
    <s v="HI"/>
    <m/>
    <m/>
    <n v="1.2"/>
    <n v="0.86"/>
    <m/>
    <m/>
    <n v="505.80399999999997"/>
    <m/>
    <m/>
    <m/>
    <m/>
    <n v="0.91600000000000004"/>
    <x v="1"/>
    <s v="CMCHUN51019703HI"/>
    <s v="Compañía Minera Chungar S.A.C."/>
    <s v="CHUNGAR"/>
    <x v="107"/>
    <s v="C.H. Ba¤os I"/>
    <x v="488"/>
    <s v="HI"/>
    <x v="1"/>
    <n v="0"/>
    <x v="1"/>
    <s v="Instalado"/>
    <s v="Operativo"/>
    <s v="Autoproductor"/>
    <x v="2"/>
    <x v="1"/>
    <s v="NO COES"/>
    <x v="0"/>
    <s v="Privado"/>
    <s v="LIMA"/>
    <s v="LIMA"/>
    <s v="HUARAL"/>
    <s v="ATAVILLOS ALTO"/>
    <n v="0"/>
    <s v="Agua"/>
    <n v="0"/>
    <n v="0"/>
    <n v="0"/>
    <x v="1"/>
    <m/>
    <n v="505.80399999999997"/>
    <n v="0.50580399999999992"/>
    <m/>
    <n v="9.9999999999999992E-2"/>
    <n v="7.166666666666667E-2"/>
    <n v="0.98099999999999998"/>
    <n v="0"/>
    <n v="26"/>
    <s v="BASE DE DATOS"/>
  </r>
  <r>
    <s v="19"/>
    <x v="11"/>
    <s v="SLUISA"/>
    <s v="31001193"/>
    <s v="31001193"/>
    <s v="HI"/>
    <m/>
    <m/>
    <n v="4.3"/>
    <n v="4.3"/>
    <m/>
    <m/>
    <n v="3183.53"/>
    <m/>
    <m/>
    <m/>
    <m/>
    <n v="4.38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3183.53"/>
    <n v="3.1835300000000002"/>
    <m/>
    <n v="0.35833333333333334"/>
    <n v="0.35833333333333334"/>
    <n v="4.43"/>
    <n v="0"/>
    <n v="20"/>
    <s v="BASE DE DATOS"/>
  </r>
  <r>
    <s v="19"/>
    <x v="11"/>
    <s v="SLUISA"/>
    <s v="51024617"/>
    <s v="51024617"/>
    <s v="HI"/>
    <m/>
    <m/>
    <n v="1"/>
    <n v="1"/>
    <m/>
    <m/>
    <n v="206.4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06.4"/>
    <n v="0.2064"/>
    <m/>
    <n v="8.3333333333333329E-2"/>
    <n v="8.3333333333333329E-2"/>
    <n v="0.47"/>
    <n v="0"/>
    <n v="20"/>
    <s v="BASE DE DATOS"/>
  </r>
  <r>
    <s v="19"/>
    <x v="11"/>
    <s v="PACHAP"/>
    <s v="31146606"/>
    <s v="31146606"/>
    <s v="HI"/>
    <m/>
    <m/>
    <n v="1.6"/>
    <n v="0.35"/>
    <m/>
    <m/>
    <n v="48.926000000000002"/>
    <m/>
    <m/>
    <m/>
    <m/>
    <n v="65.739999999999995"/>
    <x v="1"/>
    <s v="PACHAP31146606HI"/>
    <s v="ICM PACHAPAQUI S.A.C."/>
    <s v="ICM PACHAPAQUI"/>
    <x v="133"/>
    <s v="C.H. San Martín de Porres"/>
    <x v="474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48.926000000000002"/>
    <n v="4.8926000000000004E-2"/>
    <m/>
    <n v="0.13333333333333333"/>
    <n v="2.9166666666666664E-2"/>
    <n v="114.41"/>
    <n v="0"/>
    <n v="38"/>
    <s v="BASE DE DATOS"/>
  </r>
  <r>
    <s v="19"/>
    <x v="11"/>
    <s v="PACHAP"/>
    <s v="31146706"/>
    <s v="31146706"/>
    <s v="HI"/>
    <m/>
    <m/>
    <n v="0.94"/>
    <n v="0.35"/>
    <m/>
    <m/>
    <n v="79.685000000000002"/>
    <m/>
    <m/>
    <m/>
    <m/>
    <n v="107.1"/>
    <x v="1"/>
    <s v="PACHAP31146706HI"/>
    <s v="ICM PACHAPAQUI S.A.C."/>
    <s v="ICM PACHAPAQUI"/>
    <x v="133"/>
    <s v="C.H. San Judas Tadeo"/>
    <x v="475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AQUIA"/>
    <n v="0"/>
    <s v="Agua"/>
    <n v="0"/>
    <n v="0"/>
    <n v="0"/>
    <x v="1"/>
    <m/>
    <n v="79.685000000000002"/>
    <n v="7.9685000000000006E-2"/>
    <m/>
    <n v="7.8333333333333324E-2"/>
    <n v="2.9166666666666664E-2"/>
    <n v="119.78"/>
    <n v="0"/>
    <n v="38"/>
    <s v="BASE DE DATOS"/>
  </r>
  <r>
    <s v="19"/>
    <x v="11"/>
    <s v="QUEISC"/>
    <s v="989196"/>
    <s v="989196"/>
    <s v="HI"/>
    <m/>
    <m/>
    <n v="1.7"/>
    <n v="1.35"/>
    <m/>
    <m/>
    <n v="797.24900000000002"/>
    <m/>
    <m/>
    <m/>
    <m/>
    <n v="1.28"/>
    <x v="1"/>
    <s v="QUEISC989196HI"/>
    <s v="Empresa Minera Los Quenuales S.A. - Unidad Iscaycruz"/>
    <s v="QUENUALES"/>
    <x v="104"/>
    <s v="C.H. Rapaz II"/>
    <x v="476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s v="RAPAZ"/>
    <s v="Agua"/>
    <n v="0"/>
    <n v="0"/>
    <n v="0"/>
    <x v="1"/>
    <m/>
    <n v="797.24900000000002"/>
    <n v="0.79724899999999999"/>
    <m/>
    <n v="0.14166666666666666"/>
    <n v="0.1125"/>
    <n v="1.298"/>
    <n v="0"/>
    <n v="37"/>
    <s v="BASE DE DATOS"/>
  </r>
  <r>
    <s v="19"/>
    <x v="11"/>
    <s v="RAURA"/>
    <s v="31019993"/>
    <s v="31019993"/>
    <s v="HI"/>
    <m/>
    <m/>
    <n v="4.1399999999999997"/>
    <n v="3.7"/>
    <m/>
    <m/>
    <n v="1477.117"/>
    <m/>
    <m/>
    <m/>
    <m/>
    <n v="2.8159999999999998"/>
    <x v="1"/>
    <s v="RAURA31019993HI"/>
    <s v="C¡a. Minera Raura"/>
    <s v="RAURA"/>
    <x v="153"/>
    <s v="C.H. Cashaucro"/>
    <x v="489"/>
    <s v="HI"/>
    <x v="1"/>
    <n v="0"/>
    <x v="1"/>
    <s v="Instalado"/>
    <s v="Operativo"/>
    <s v="Autoproductor"/>
    <x v="2"/>
    <x v="1"/>
    <s v="NO COES"/>
    <x v="0"/>
    <s v="Privado"/>
    <s v="LIMA"/>
    <s v="LIMA"/>
    <s v="OYON"/>
    <s v="OYON"/>
    <n v="0"/>
    <s v="Agua"/>
    <n v="0"/>
    <n v="0"/>
    <n v="0"/>
    <x v="1"/>
    <m/>
    <n v="1477.117"/>
    <n v="1.477117"/>
    <m/>
    <n v="0.34499999999999997"/>
    <n v="0.30833333333333335"/>
    <n v="3.7"/>
    <n v="0"/>
    <n v="19"/>
    <s v="BASE DE DATOS"/>
  </r>
  <r>
    <s v="19"/>
    <x v="11"/>
    <s v="COHORI"/>
    <s v="18182809"/>
    <s v="18182809"/>
    <s v="HI"/>
    <m/>
    <m/>
    <n v="12.6"/>
    <n v="11.98"/>
    <m/>
    <m/>
    <n v="7475.56"/>
    <m/>
    <m/>
    <m/>
    <m/>
    <n v="11.72"/>
    <x v="1"/>
    <s v="COHORI18182809HI"/>
    <s v="Consorcio Minero Horizonte S.A"/>
    <s v="HORIZONTE"/>
    <x v="121"/>
    <s v="C.H. Pías 1"/>
    <x v="492"/>
    <s v="HI"/>
    <x v="1"/>
    <n v="0"/>
    <x v="1"/>
    <s v="Instalado"/>
    <s v="Operativo"/>
    <s v="Autoproductor"/>
    <x v="2"/>
    <x v="0"/>
    <s v="NO COES"/>
    <x v="0"/>
    <s v="Privado"/>
    <s v="LA LIBERTAD"/>
    <s v="LA LIBERTAD"/>
    <s v="PATAZ"/>
    <s v="PÍAS"/>
    <n v="0"/>
    <s v="Agua"/>
    <n v="0"/>
    <s v="RER"/>
    <s v="-"/>
    <x v="1"/>
    <m/>
    <n v="7475.56"/>
    <n v="7.4755600000000006"/>
    <m/>
    <n v="1.1454545454545455"/>
    <n v="1.0890909090909091"/>
    <n v="11.79"/>
    <n v="0"/>
    <n v="32"/>
    <s v="BASE DE DATOS"/>
  </r>
  <r>
    <s v="19"/>
    <x v="11"/>
    <s v="MILPO"/>
    <s v="31020493"/>
    <s v="31020493"/>
    <s v="HI"/>
    <m/>
    <m/>
    <n v="4.71"/>
    <n v="3.69"/>
    <m/>
    <m/>
    <n v="881.505"/>
    <m/>
    <m/>
    <m/>
    <m/>
    <n v="3.19"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881.505"/>
    <n v="0.88150499999999998"/>
    <m/>
    <n v="0.39250000000000002"/>
    <n v="0.3075"/>
    <n v="3.19"/>
    <n v="0"/>
    <n v="53"/>
    <s v="BASE DE DATOS"/>
  </r>
  <r>
    <s v="19"/>
    <x v="9"/>
    <s v="BROCAL"/>
    <s v="31023194"/>
    <s v="31023194"/>
    <s v="HI"/>
    <m/>
    <m/>
    <n v="1.92"/>
    <n v="0.627"/>
    <m/>
    <m/>
    <n v="206.85"/>
    <m/>
    <m/>
    <m/>
    <m/>
    <n v="1.3320000000000001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206.85"/>
    <n v="0.20685000000000001"/>
    <m/>
    <n v="0.16"/>
    <n v="0.12758333333333333"/>
    <n v="1.56"/>
    <n v="0"/>
    <n v="67"/>
    <s v="BASE DE DATOS"/>
  </r>
  <r>
    <s v="19"/>
    <x v="9"/>
    <s v="BROCAL"/>
    <s v="31023893"/>
    <s v="31023893"/>
    <s v="HI"/>
    <m/>
    <m/>
    <n v="1.4159999999999999"/>
    <n v="0.52800000000000002"/>
    <m/>
    <m/>
    <n v="167.798"/>
    <m/>
    <m/>
    <m/>
    <m/>
    <n v="1.012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167.798"/>
    <n v="0.167798"/>
    <m/>
    <n v="0.11799999999999999"/>
    <n v="9.091666666666666E-2"/>
    <n v="1.1339999999999999"/>
    <n v="0"/>
    <n v="67"/>
    <s v="BASE DE DATOS"/>
  </r>
  <r>
    <s v="19"/>
    <x v="9"/>
    <s v="BROCAL"/>
    <s v="31031000"/>
    <s v="31031000"/>
    <s v="HI"/>
    <m/>
    <m/>
    <n v="0.2"/>
    <n v="0.2"/>
    <m/>
    <m/>
    <n v="9.4969999999999999"/>
    <m/>
    <m/>
    <m/>
    <m/>
    <n v="7.8E-2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9.4969999999999999"/>
    <n v="9.4970000000000002E-3"/>
    <m/>
    <n v="1.6666666666666666E-2"/>
    <n v="1.6666666666666666E-2"/>
    <n v="0.16600000000000001"/>
    <n v="0"/>
    <n v="67"/>
    <s v="BASE DE DATOS"/>
  </r>
  <r>
    <s v="19"/>
    <x v="9"/>
    <s v="BROCAL"/>
    <s v="31030000"/>
    <s v="31030000"/>
    <s v="HI"/>
    <m/>
    <m/>
    <n v="0.8"/>
    <n v="0.8"/>
    <m/>
    <m/>
    <n v="288.66800000000001"/>
    <m/>
    <m/>
    <m/>
    <m/>
    <n v="0.40699999999999997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288.66800000000001"/>
    <n v="0.28866799999999998"/>
    <m/>
    <n v="6.6666666666666666E-2"/>
    <n v="6.6666666666666666E-2"/>
    <n v="0.8"/>
    <n v="0"/>
    <n v="67"/>
    <s v="BASE DE DATOS"/>
  </r>
  <r>
    <s v="19"/>
    <x v="10"/>
    <s v="BROCAL"/>
    <s v="31023194"/>
    <s v="31023194"/>
    <s v="HI"/>
    <m/>
    <m/>
    <n v="1.92"/>
    <n v="1.0189999999999999"/>
    <m/>
    <m/>
    <n v="398.31900000000002"/>
    <m/>
    <m/>
    <m/>
    <m/>
    <n v="1.516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398.31900000000002"/>
    <n v="0.39831900000000003"/>
    <m/>
    <n v="0.16"/>
    <n v="0.12758333333333333"/>
    <n v="1.56"/>
    <n v="0"/>
    <n v="67"/>
    <s v="BASE DE DATOS"/>
  </r>
  <r>
    <s v="19"/>
    <x v="10"/>
    <s v="BROCAL"/>
    <s v="31023893"/>
    <s v="31023893"/>
    <s v="HI"/>
    <m/>
    <m/>
    <n v="1.4159999999999999"/>
    <n v="0.80600000000000005"/>
    <m/>
    <m/>
    <n v="317.52199999999999"/>
    <m/>
    <m/>
    <m/>
    <m/>
    <n v="1.1180000000000001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317.52199999999999"/>
    <n v="0.31752199999999997"/>
    <m/>
    <n v="0.11799999999999999"/>
    <n v="9.091666666666666E-2"/>
    <n v="1.1339999999999999"/>
    <n v="0"/>
    <n v="67"/>
    <s v="BASE DE DATOS"/>
  </r>
  <r>
    <s v="19"/>
    <x v="10"/>
    <s v="BROCAL"/>
    <s v="31031000"/>
    <s v="31031000"/>
    <s v="HI"/>
    <m/>
    <m/>
    <n v="0.2"/>
    <n v="0.2"/>
    <m/>
    <m/>
    <n v="32.985999999999997"/>
    <m/>
    <m/>
    <m/>
    <m/>
    <n v="0.14000000000000001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32.985999999999997"/>
    <n v="3.2985999999999994E-2"/>
    <m/>
    <n v="1.6666666666666666E-2"/>
    <n v="1.6666666666666666E-2"/>
    <n v="0.16600000000000001"/>
    <n v="0"/>
    <n v="67"/>
    <s v="BASE DE DATOS"/>
  </r>
  <r>
    <s v="19"/>
    <x v="10"/>
    <s v="BROCAL"/>
    <s v="31030000"/>
    <s v="31030000"/>
    <s v="HI"/>
    <m/>
    <m/>
    <n v="0.8"/>
    <n v="0.8"/>
    <m/>
    <m/>
    <n v="363.15800000000002"/>
    <m/>
    <m/>
    <m/>
    <m/>
    <n v="0.73699999999999999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363.15800000000002"/>
    <n v="0.36315800000000004"/>
    <m/>
    <n v="6.6666666666666666E-2"/>
    <n v="6.6666666666666666E-2"/>
    <n v="0.8"/>
    <n v="0"/>
    <n v="67"/>
    <s v="BASE DE DATOS"/>
  </r>
  <r>
    <s v="19"/>
    <x v="11"/>
    <s v="BROCAL"/>
    <s v="31023194"/>
    <s v="31023194"/>
    <s v="HI"/>
    <m/>
    <m/>
    <n v="1.92"/>
    <n v="1.5309999999999999"/>
    <m/>
    <m/>
    <n v="987.52"/>
    <m/>
    <m/>
    <m/>
    <m/>
    <n v="1.56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987.52"/>
    <n v="0.98751999999999995"/>
    <m/>
    <n v="0.16"/>
    <n v="0.12758333333333333"/>
    <n v="1.56"/>
    <n v="0"/>
    <n v="67"/>
    <s v="BASE DE DATOS"/>
  </r>
  <r>
    <s v="19"/>
    <x v="11"/>
    <s v="BROCAL"/>
    <s v="31023893"/>
    <s v="31023893"/>
    <s v="HI"/>
    <m/>
    <m/>
    <n v="1.4159999999999999"/>
    <n v="1.091"/>
    <m/>
    <m/>
    <n v="683.19399999999996"/>
    <m/>
    <m/>
    <m/>
    <m/>
    <n v="1.1319999999999999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683.19399999999996"/>
    <n v="0.68319399999999997"/>
    <m/>
    <n v="0.11799999999999999"/>
    <n v="9.091666666666666E-2"/>
    <n v="1.1339999999999999"/>
    <n v="0"/>
    <n v="67"/>
    <s v="BASE DE DATOS"/>
  </r>
  <r>
    <s v="19"/>
    <x v="11"/>
    <s v="BROCAL"/>
    <s v="31031000"/>
    <s v="31031000"/>
    <s v="HI"/>
    <m/>
    <m/>
    <n v="0.2"/>
    <n v="0.2"/>
    <m/>
    <m/>
    <n v="62.78"/>
    <m/>
    <m/>
    <m/>
    <m/>
    <n v="0.156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62.78"/>
    <n v="6.2780000000000002E-2"/>
    <m/>
    <n v="1.6666666666666666E-2"/>
    <n v="1.6666666666666666E-2"/>
    <n v="0.16600000000000001"/>
    <n v="0"/>
    <n v="67"/>
    <s v="BASE DE DATOS"/>
  </r>
  <r>
    <s v="19"/>
    <x v="11"/>
    <s v="BROCAL"/>
    <s v="31030000"/>
    <s v="31030000"/>
    <s v="HI"/>
    <m/>
    <m/>
    <n v="0.8"/>
    <n v="0.8"/>
    <m/>
    <m/>
    <n v="513.05799999999999"/>
    <m/>
    <m/>
    <m/>
    <m/>
    <n v="0.76100000000000001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513.05799999999999"/>
    <n v="0.51305800000000001"/>
    <m/>
    <n v="6.6666666666666666E-2"/>
    <n v="6.6666666666666666E-2"/>
    <n v="0.8"/>
    <n v="0"/>
    <n v="67"/>
    <s v="BASE DE DATOS"/>
  </r>
  <r>
    <s v="19"/>
    <x v="11"/>
    <s v="ATACOC"/>
    <s v="31020793"/>
    <s v="31020793"/>
    <s v="HI"/>
    <m/>
    <m/>
    <n v="1.2"/>
    <n v="1"/>
    <m/>
    <m/>
    <n v="0"/>
    <m/>
    <m/>
    <m/>
    <m/>
    <n v="0"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BASE DE DATOS"/>
  </r>
  <r>
    <s v="19"/>
    <x v="11"/>
    <s v="ATACOC"/>
    <s v="31020893"/>
    <s v="31020893"/>
    <s v="HI"/>
    <m/>
    <m/>
    <n v="5.4"/>
    <n v="5.2"/>
    <m/>
    <m/>
    <n v="3726"/>
    <m/>
    <m/>
    <m/>
    <m/>
    <n v="4.7119999999999997"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3726"/>
    <n v="3.726"/>
    <m/>
    <n v="0.45"/>
    <n v="0.43333333333333335"/>
    <n v="4.7119999999999997"/>
    <n v="0"/>
    <n v="51"/>
    <s v="BASE DE DATOS"/>
  </r>
  <r>
    <s v="19"/>
    <x v="7"/>
    <s v="BROCAL"/>
    <s v="31023194"/>
    <s v="31023194"/>
    <s v="HI"/>
    <m/>
    <m/>
    <n v="1.92"/>
    <n v="0.78400000000000003"/>
    <m/>
    <m/>
    <n v="573.28200000000004"/>
    <m/>
    <m/>
    <m/>
    <m/>
    <n v="1.536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573.28200000000004"/>
    <n v="0.57328200000000007"/>
    <m/>
    <n v="0.16"/>
    <n v="0.12758333333333333"/>
    <n v="1.56"/>
    <n v="0"/>
    <n v="67"/>
    <s v="BASE DE DATOS"/>
  </r>
  <r>
    <s v="19"/>
    <x v="7"/>
    <s v="BROCAL"/>
    <s v="31023893"/>
    <s v="31023893"/>
    <s v="HI"/>
    <m/>
    <m/>
    <n v="1.4159999999999999"/>
    <n v="0.65300000000000002"/>
    <m/>
    <m/>
    <n v="485.15600000000001"/>
    <m/>
    <m/>
    <m/>
    <m/>
    <n v="1.1339999999999999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485.15600000000001"/>
    <n v="0.48515600000000003"/>
    <m/>
    <n v="0.11799999999999999"/>
    <n v="9.091666666666666E-2"/>
    <n v="1.1339999999999999"/>
    <n v="0"/>
    <n v="67"/>
    <s v="BASE DE DATOS"/>
  </r>
  <r>
    <s v="19"/>
    <x v="7"/>
    <s v="BROCAL"/>
    <s v="31031000"/>
    <s v="31031000"/>
    <s v="HI"/>
    <m/>
    <m/>
    <n v="0.2"/>
    <n v="0.2"/>
    <m/>
    <m/>
    <n v="19.114999999999998"/>
    <m/>
    <m/>
    <m/>
    <m/>
    <n v="3.5000000000000003E-2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19.114999999999998"/>
    <n v="1.9115E-2"/>
    <m/>
    <n v="1.6666666666666666E-2"/>
    <n v="1.6666666666666666E-2"/>
    <n v="0.16600000000000001"/>
    <n v="0"/>
    <n v="67"/>
    <s v="BASE DE DATOS"/>
  </r>
  <r>
    <s v="19"/>
    <x v="7"/>
    <s v="BROCAL"/>
    <s v="31030000"/>
    <s v="31030000"/>
    <s v="HI"/>
    <m/>
    <m/>
    <n v="0.8"/>
    <n v="0.8"/>
    <m/>
    <m/>
    <n v="470.577"/>
    <m/>
    <m/>
    <m/>
    <m/>
    <n v="0.70399999999999996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470.577"/>
    <n v="0.47057700000000002"/>
    <m/>
    <n v="6.6666666666666666E-2"/>
    <n v="6.6666666666666666E-2"/>
    <n v="0.8"/>
    <n v="0"/>
    <n v="67"/>
    <s v="BASE DE DATOS"/>
  </r>
  <r>
    <s v="19"/>
    <x v="8"/>
    <s v="BROCAL"/>
    <s v="31023194"/>
    <s v="31023194"/>
    <s v="HI"/>
    <m/>
    <m/>
    <n v="1.92"/>
    <n v="0.67500000000000004"/>
    <m/>
    <m/>
    <n v="480.40600000000001"/>
    <m/>
    <m/>
    <m/>
    <m/>
    <n v="1.532"/>
    <x v="1"/>
    <s v="BROCAL31023194HI"/>
    <s v="Soc. Minera el Brocal S.A."/>
    <s v="EL BROCAL"/>
    <x v="151"/>
    <s v="C.H. Jupayragra"/>
    <x v="466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480.40600000000001"/>
    <n v="0.480406"/>
    <m/>
    <n v="0.16"/>
    <n v="0.12758333333333333"/>
    <n v="1.56"/>
    <n v="0"/>
    <n v="67"/>
    <s v="BASE DE DATOS"/>
  </r>
  <r>
    <s v="19"/>
    <x v="8"/>
    <s v="BROCAL"/>
    <s v="31023893"/>
    <s v="31023893"/>
    <s v="HI"/>
    <m/>
    <m/>
    <n v="1.4159999999999999"/>
    <n v="0.57599999999999996"/>
    <m/>
    <m/>
    <n v="406.54399999999998"/>
    <m/>
    <m/>
    <m/>
    <m/>
    <n v="1.032"/>
    <x v="1"/>
    <s v="BROCAL31023893HI"/>
    <s v="Soc. Minera el Brocal S.A."/>
    <s v="EL BROCAL"/>
    <x v="151"/>
    <s v="C.H. Río Blanco"/>
    <x v="467"/>
    <s v="HI"/>
    <x v="1"/>
    <n v="0"/>
    <x v="1"/>
    <s v="Instalado"/>
    <s v="Operativo"/>
    <s v="Autoproductor"/>
    <x v="2"/>
    <x v="1"/>
    <s v="NO COES"/>
    <x v="0"/>
    <s v="Privado"/>
    <s v="PASCO"/>
    <s v="PASCO"/>
    <s v="PASCO"/>
    <s v="TINYAHUARCO"/>
    <n v="0"/>
    <s v="Agua"/>
    <n v="0"/>
    <n v="0"/>
    <n v="0"/>
    <x v="1"/>
    <m/>
    <n v="406.54399999999998"/>
    <n v="0.40654399999999996"/>
    <m/>
    <n v="0.11799999999999999"/>
    <n v="9.091666666666666E-2"/>
    <n v="1.1339999999999999"/>
    <n v="0"/>
    <n v="67"/>
    <s v="BASE DE DATOS"/>
  </r>
  <r>
    <s v="19"/>
    <x v="8"/>
    <s v="BROCAL"/>
    <s v="31031000"/>
    <s v="31031000"/>
    <s v="HI"/>
    <m/>
    <m/>
    <n v="0.2"/>
    <n v="0.2"/>
    <m/>
    <m/>
    <n v="14.276999999999999"/>
    <m/>
    <m/>
    <m/>
    <m/>
    <n v="4.2999999999999997E-2"/>
    <x v="1"/>
    <s v="BROCAL31031000HI"/>
    <s v="Soc. Minera el Brocal S.A."/>
    <s v="EL BROCAL"/>
    <x v="151"/>
    <s v="C.H. Sacsamarca"/>
    <x v="469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HUANCAVELICA"/>
    <n v="0"/>
    <s v="Agua"/>
    <n v="0"/>
    <n v="0"/>
    <n v="0"/>
    <x v="1"/>
    <m/>
    <n v="14.276999999999999"/>
    <n v="1.4277E-2"/>
    <m/>
    <n v="1.6666666666666666E-2"/>
    <n v="1.6666666666666666E-2"/>
    <n v="0.16600000000000001"/>
    <n v="0"/>
    <n v="67"/>
    <s v="BASE DE DATOS"/>
  </r>
  <r>
    <s v="19"/>
    <x v="8"/>
    <s v="BROCAL"/>
    <s v="31030000"/>
    <s v="31030000"/>
    <s v="HI"/>
    <m/>
    <m/>
    <n v="0.8"/>
    <n v="0.8"/>
    <m/>
    <m/>
    <n v="401.35300000000001"/>
    <m/>
    <m/>
    <m/>
    <m/>
    <n v="0.66900000000000004"/>
    <x v="1"/>
    <s v="BROCAL31030000HI"/>
    <s v="Soc. Minera el Brocal S.A."/>
    <s v="EL BROCAL"/>
    <x v="151"/>
    <s v="C.H. Yauli"/>
    <x v="468"/>
    <s v="HI"/>
    <x v="1"/>
    <n v="0"/>
    <x v="1"/>
    <s v="Instalado"/>
    <s v="Operativo"/>
    <s v="Autoproductor"/>
    <x v="2"/>
    <x v="1"/>
    <s v="NO COES"/>
    <x v="0"/>
    <s v="Privado"/>
    <s v="HUANCAVELICA"/>
    <s v="HUANCAVELICA"/>
    <s v="HUANCAVELICA"/>
    <s v="YAULI"/>
    <n v="0"/>
    <s v="Agua"/>
    <n v="0"/>
    <n v="0"/>
    <n v="0"/>
    <x v="1"/>
    <m/>
    <n v="401.35300000000001"/>
    <n v="0.40135300000000002"/>
    <m/>
    <n v="6.6666666666666666E-2"/>
    <n v="6.6666666666666666E-2"/>
    <n v="0.8"/>
    <n v="0"/>
    <n v="67"/>
    <s v="BASE DE DATOS"/>
  </r>
  <r>
    <s v="19"/>
    <x v="11"/>
    <s v="PODERO"/>
    <s v="31028694"/>
    <s v="31028694"/>
    <s v="HI"/>
    <m/>
    <m/>
    <n v="1.72"/>
    <n v="1.65"/>
    <m/>
    <m/>
    <n v="699.26"/>
    <m/>
    <m/>
    <m/>
    <m/>
    <n v="1.72"/>
    <x v="1"/>
    <s v="PODERO31028694HI"/>
    <s v="C¡a. Minera Poderosa S.A."/>
    <s v="PODEROSA"/>
    <x v="129"/>
    <s v="C.H. El Tingo"/>
    <x v="465"/>
    <s v="HI"/>
    <x v="1"/>
    <n v="0"/>
    <x v="1"/>
    <s v="Instalado"/>
    <s v="Operativo"/>
    <s v="Autoproductor"/>
    <x v="2"/>
    <x v="1"/>
    <s v="NO COES"/>
    <x v="0"/>
    <s v="Privado"/>
    <s v="LA LIBERTAD"/>
    <s v="LA LIBERTAD"/>
    <s v="PATAZ"/>
    <s v="PATAZ"/>
    <n v="0"/>
    <s v="Agua"/>
    <n v="0"/>
    <n v="0"/>
    <n v="0"/>
    <x v="1"/>
    <m/>
    <n v="699.26"/>
    <n v="0.69925999999999999"/>
    <m/>
    <n v="0.14333333333333334"/>
    <n v="0.13749999999999998"/>
    <n v="1.72"/>
    <n v="0"/>
    <n v="18"/>
    <s v="BASE DE DATOS"/>
  </r>
  <r>
    <s v="19"/>
    <x v="2"/>
    <s v="SLUISA"/>
    <s v="31001193"/>
    <s v="31001193"/>
    <s v="HI"/>
    <m/>
    <m/>
    <n v="4.3"/>
    <n v="4.3"/>
    <m/>
    <m/>
    <n v="3117.5740000000001"/>
    <m/>
    <m/>
    <m/>
    <m/>
    <n v="4.38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3117.5740000000001"/>
    <n v="3.1175740000000003"/>
    <m/>
    <n v="0.35833333333333334"/>
    <n v="0.35833333333333334"/>
    <n v="4.43"/>
    <n v="0"/>
    <n v="20"/>
    <s v="BASE DE DATOS"/>
  </r>
  <r>
    <s v="19"/>
    <x v="2"/>
    <s v="SLUISA"/>
    <s v="51024617"/>
    <s v="51024617"/>
    <s v="HI"/>
    <m/>
    <m/>
    <n v="1"/>
    <n v="1"/>
    <m/>
    <m/>
    <n v="210.3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10.3"/>
    <n v="0.21030000000000001"/>
    <m/>
    <n v="8.3333333333333329E-2"/>
    <n v="8.3333333333333329E-2"/>
    <n v="0.47"/>
    <n v="0"/>
    <n v="20"/>
    <s v="BASE DE DATOS"/>
  </r>
  <r>
    <s v="19"/>
    <x v="3"/>
    <s v="SLUISA"/>
    <s v="31001193"/>
    <s v="31001193"/>
    <s v="HI"/>
    <m/>
    <m/>
    <n v="4.3"/>
    <n v="4.3"/>
    <m/>
    <m/>
    <n v="2958.4639999999999"/>
    <m/>
    <m/>
    <m/>
    <m/>
    <n v="0.38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2958.4639999999999"/>
    <n v="2.9584639999999998"/>
    <m/>
    <n v="0.35833333333333334"/>
    <n v="0.35833333333333334"/>
    <n v="4.43"/>
    <n v="0"/>
    <n v="20"/>
    <s v="BASE DE DATOS"/>
  </r>
  <r>
    <s v="19"/>
    <x v="3"/>
    <s v="SLUISA"/>
    <s v="51024617"/>
    <s v="51024617"/>
    <s v="HI"/>
    <m/>
    <m/>
    <n v="1"/>
    <n v="1"/>
    <m/>
    <m/>
    <n v="245.9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45.9"/>
    <n v="0.24590000000000001"/>
    <m/>
    <n v="8.3333333333333329E-2"/>
    <n v="8.3333333333333329E-2"/>
    <n v="0.47"/>
    <n v="0"/>
    <n v="20"/>
    <s v="BASE DE DATOS"/>
  </r>
  <r>
    <s v="19"/>
    <x v="4"/>
    <s v="SLUISA"/>
    <s v="31001193"/>
    <s v="31001193"/>
    <s v="HI"/>
    <m/>
    <m/>
    <n v="4.3"/>
    <n v="4.3"/>
    <m/>
    <m/>
    <n v="2802.5"/>
    <m/>
    <m/>
    <m/>
    <m/>
    <n v="4.37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2802.5"/>
    <n v="2.8025000000000002"/>
    <m/>
    <n v="0.35833333333333334"/>
    <n v="0.35833333333333334"/>
    <n v="4.43"/>
    <n v="0"/>
    <n v="20"/>
    <s v="BASE DE DATOS"/>
  </r>
  <r>
    <s v="19"/>
    <x v="4"/>
    <s v="SLUISA"/>
    <s v="51024617"/>
    <s v="51024617"/>
    <s v="HI"/>
    <m/>
    <m/>
    <n v="1"/>
    <n v="1"/>
    <m/>
    <m/>
    <n v="244.3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44.3"/>
    <n v="0.24430000000000002"/>
    <m/>
    <n v="8.3333333333333329E-2"/>
    <n v="8.3333333333333329E-2"/>
    <n v="0.47"/>
    <n v="0"/>
    <n v="20"/>
    <s v="BASE DE DATOS"/>
  </r>
  <r>
    <s v="19"/>
    <x v="5"/>
    <s v="SLUISA"/>
    <s v="31001193"/>
    <s v="31001193"/>
    <s v="HI"/>
    <m/>
    <m/>
    <n v="4.3"/>
    <n v="4.3"/>
    <m/>
    <m/>
    <n v="1505.83"/>
    <m/>
    <m/>
    <m/>
    <m/>
    <n v="2.79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1505.83"/>
    <n v="1.50583"/>
    <m/>
    <n v="0.35833333333333334"/>
    <n v="0.35833333333333334"/>
    <n v="4.43"/>
    <n v="0"/>
    <n v="20"/>
    <s v="BASE DE DATOS"/>
  </r>
  <r>
    <s v="19"/>
    <x v="5"/>
    <s v="SLUISA"/>
    <s v="51024617"/>
    <s v="51024617"/>
    <s v="HI"/>
    <m/>
    <m/>
    <n v="1"/>
    <n v="1"/>
    <m/>
    <m/>
    <n v="234.6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34.6"/>
    <n v="0.2346"/>
    <m/>
    <n v="8.3333333333333329E-2"/>
    <n v="8.3333333333333329E-2"/>
    <n v="0.47"/>
    <n v="0"/>
    <n v="20"/>
    <s v="BASE DE DATOS"/>
  </r>
  <r>
    <s v="19"/>
    <x v="6"/>
    <s v="SLUISA"/>
    <s v="31001193"/>
    <s v="31001193"/>
    <s v="HI"/>
    <m/>
    <m/>
    <n v="4.3"/>
    <n v="4.3"/>
    <m/>
    <m/>
    <n v="1376.09"/>
    <m/>
    <m/>
    <m/>
    <m/>
    <n v="3.17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1376.09"/>
    <n v="1.3760899999999998"/>
    <m/>
    <n v="0.35833333333333334"/>
    <n v="0.35833333333333334"/>
    <n v="4.43"/>
    <n v="0"/>
    <n v="20"/>
    <s v="BASE DE DATOS"/>
  </r>
  <r>
    <s v="19"/>
    <x v="6"/>
    <s v="SLUISA"/>
    <s v="51024617"/>
    <s v="51024617"/>
    <s v="HI"/>
    <m/>
    <m/>
    <n v="1"/>
    <n v="1"/>
    <m/>
    <m/>
    <n v="220.6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20.6"/>
    <n v="0.22059999999999999"/>
    <m/>
    <n v="8.3333333333333329E-2"/>
    <n v="8.3333333333333329E-2"/>
    <n v="0.47"/>
    <n v="0"/>
    <n v="20"/>
    <s v="BASE DE DATOS"/>
  </r>
  <r>
    <s v="19"/>
    <x v="7"/>
    <s v="SLUISA"/>
    <s v="31001193"/>
    <s v="31001193"/>
    <s v="HI"/>
    <m/>
    <m/>
    <n v="4.3"/>
    <n v="4.3"/>
    <m/>
    <m/>
    <n v="1053.4000000000001"/>
    <m/>
    <m/>
    <m/>
    <m/>
    <n v="1.93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1053.4000000000001"/>
    <n v="1.0534000000000001"/>
    <m/>
    <n v="0.35833333333333334"/>
    <n v="0.35833333333333334"/>
    <n v="4.43"/>
    <n v="0"/>
    <n v="20"/>
    <s v="BASE DE DATOS"/>
  </r>
  <r>
    <s v="19"/>
    <x v="7"/>
    <s v="SLUISA"/>
    <s v="51024617"/>
    <s v="51024617"/>
    <s v="HI"/>
    <m/>
    <m/>
    <n v="1"/>
    <n v="1"/>
    <m/>
    <m/>
    <n v="206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06"/>
    <n v="0.20599999999999999"/>
    <m/>
    <n v="8.3333333333333329E-2"/>
    <n v="8.3333333333333329E-2"/>
    <n v="0.47"/>
    <n v="0"/>
    <n v="20"/>
    <s v="BASE DE DATOS"/>
  </r>
  <r>
    <s v="19"/>
    <x v="8"/>
    <s v="SLUISA"/>
    <s v="31001193"/>
    <s v="31001193"/>
    <s v="HI"/>
    <m/>
    <m/>
    <n v="4.3"/>
    <n v="4.3"/>
    <m/>
    <m/>
    <n v="1195.46"/>
    <m/>
    <m/>
    <m/>
    <m/>
    <n v="4.13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1195.46"/>
    <n v="1.19546"/>
    <m/>
    <n v="0.35833333333333334"/>
    <n v="0.35833333333333334"/>
    <n v="4.43"/>
    <n v="0"/>
    <n v="20"/>
    <s v="BASE DE DATOS"/>
  </r>
  <r>
    <s v="19"/>
    <x v="8"/>
    <s v="SLUISA"/>
    <s v="51024617"/>
    <s v="51024617"/>
    <s v="HI"/>
    <m/>
    <m/>
    <n v="1"/>
    <n v="1"/>
    <m/>
    <m/>
    <n v="212.8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12.8"/>
    <n v="0.21280000000000002"/>
    <m/>
    <n v="8.3333333333333329E-2"/>
    <n v="8.3333333333333329E-2"/>
    <n v="0.47"/>
    <n v="0"/>
    <n v="20"/>
    <s v="BASE DE DATOS"/>
  </r>
  <r>
    <s v="19"/>
    <x v="9"/>
    <s v="SLUISA"/>
    <s v="31001193"/>
    <s v="31001193"/>
    <s v="HI"/>
    <m/>
    <m/>
    <n v="4.3"/>
    <n v="4.3"/>
    <m/>
    <m/>
    <n v="1659.85"/>
    <m/>
    <m/>
    <m/>
    <m/>
    <n v="4.33"/>
    <x v="1"/>
    <s v="SLUISA31001193HI"/>
    <s v="C¡a. Minera Santa Luisa"/>
    <s v="SANTA LUISA"/>
    <x v="119"/>
    <s v="C.H. Huallanca Nueva"/>
    <x v="490"/>
    <s v="HI"/>
    <x v="1"/>
    <n v="0"/>
    <x v="1"/>
    <s v="Instalado"/>
    <s v="Operativo"/>
    <s v="Autoproductor"/>
    <x v="2"/>
    <x v="1"/>
    <s v="NO COES"/>
    <x v="0"/>
    <s v="Privado"/>
    <s v="HUANUCO"/>
    <s v="HUANUCO"/>
    <s v="DOS DE MAYO"/>
    <s v="HUALLANCA"/>
    <n v="0"/>
    <s v="Agua"/>
    <n v="0"/>
    <n v="0"/>
    <n v="0"/>
    <x v="1"/>
    <m/>
    <n v="1659.85"/>
    <n v="1.6598499999999998"/>
    <m/>
    <n v="0.35833333333333334"/>
    <n v="0.35833333333333334"/>
    <n v="4.43"/>
    <n v="0"/>
    <n v="20"/>
    <s v="BASE DE DATOS"/>
  </r>
  <r>
    <s v="19"/>
    <x v="9"/>
    <s v="SLUISA"/>
    <s v="51024617"/>
    <s v="51024617"/>
    <s v="HI"/>
    <m/>
    <m/>
    <n v="1"/>
    <n v="1"/>
    <m/>
    <m/>
    <n v="223.3"/>
    <m/>
    <m/>
    <m/>
    <m/>
    <n v="0.47"/>
    <x v="1"/>
    <s v="SLUISA51024617HI"/>
    <s v="C¡a. Minera Santa Luisa"/>
    <s v="SANTA LUISA"/>
    <x v="119"/>
    <s v="C.H. Pallca"/>
    <x v="491"/>
    <s v="HI"/>
    <x v="1"/>
    <n v="0"/>
    <x v="1"/>
    <s v="Instalado"/>
    <s v="Operativo"/>
    <s v="Autoproductor"/>
    <x v="2"/>
    <x v="1"/>
    <s v="NO COES"/>
    <x v="0"/>
    <s v="Privado"/>
    <s v="ANCASH"/>
    <s v="ANCASH"/>
    <s v="BOLOGNESI"/>
    <s v="PACLLON"/>
    <n v="0"/>
    <s v="Agua"/>
    <n v="0"/>
    <n v="0"/>
    <n v="0"/>
    <x v="1"/>
    <m/>
    <n v="223.3"/>
    <n v="0.2233"/>
    <m/>
    <n v="8.3333333333333329E-2"/>
    <n v="8.3333333333333329E-2"/>
    <n v="0.47"/>
    <n v="0"/>
    <n v="20"/>
    <s v="BASE DE DATOS"/>
  </r>
  <r>
    <s v="19"/>
    <x v="8"/>
    <s v="MOROCO"/>
    <s v="31021094"/>
    <s v="31021094"/>
    <s v="HI"/>
    <m/>
    <m/>
    <n v="11.5"/>
    <n v="11.5"/>
    <m/>
    <m/>
    <n v="2805.4780000000001"/>
    <m/>
    <m/>
    <m/>
    <m/>
    <n v="5.36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2805.4780000000001"/>
    <n v="2.8054779999999999"/>
    <m/>
    <n v="0.95833333333333337"/>
    <n v="0.95833333333333337"/>
    <n v="11.38"/>
    <n v="0"/>
    <n v="28"/>
    <s v="BASE DE DATOS"/>
  </r>
  <r>
    <s v="19"/>
    <x v="9"/>
    <s v="MOROCO"/>
    <s v="31021094"/>
    <s v="31021094"/>
    <s v="HI"/>
    <m/>
    <m/>
    <n v="11.5"/>
    <n v="11.5"/>
    <m/>
    <m/>
    <n v="4253.5870000000004"/>
    <m/>
    <m/>
    <m/>
    <m/>
    <n v="10.59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4253.5870000000004"/>
    <n v="4.2535870000000005"/>
    <m/>
    <n v="0.95833333333333337"/>
    <n v="0.95833333333333337"/>
    <n v="11.38"/>
    <n v="0"/>
    <n v="28"/>
    <s v="BASE DE DATOS"/>
  </r>
  <r>
    <s v="19"/>
    <x v="10"/>
    <s v="MOROCO"/>
    <s v="31021094"/>
    <s v="31021094"/>
    <s v="HI"/>
    <m/>
    <m/>
    <n v="11.5"/>
    <n v="11.5"/>
    <m/>
    <m/>
    <n v="5267.5910000000003"/>
    <m/>
    <m/>
    <m/>
    <m/>
    <n v="11.13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5267.5910000000003"/>
    <n v="5.2675910000000004"/>
    <m/>
    <n v="0.95833333333333337"/>
    <n v="0.95833333333333337"/>
    <n v="11.38"/>
    <n v="0"/>
    <n v="28"/>
    <s v="BASE DE DATOS"/>
  </r>
  <r>
    <s v="19"/>
    <x v="11"/>
    <s v="MOROCO"/>
    <s v="31021094"/>
    <s v="31021094"/>
    <s v="HI"/>
    <m/>
    <m/>
    <n v="11.5"/>
    <n v="11.5"/>
    <m/>
    <m/>
    <n v="6020.4939999999997"/>
    <m/>
    <m/>
    <m/>
    <m/>
    <n v="11.38"/>
    <x v="1"/>
    <s v="MOROCO31021094HI"/>
    <s v="C¡a. Minera San Ignacio de Morococha"/>
    <s v="MOROCOCHA"/>
    <x v="124"/>
    <s v="C.H. Monobamba"/>
    <x v="493"/>
    <s v="HI"/>
    <x v="1"/>
    <n v="0"/>
    <x v="1"/>
    <s v="Instalado"/>
    <s v="Operativo"/>
    <s v="Autoproductor"/>
    <x v="2"/>
    <x v="1"/>
    <s v="NO COES"/>
    <x v="0"/>
    <s v="Privado"/>
    <s v="JUNIN"/>
    <s v="JUNIN"/>
    <s v="CHANCHAMAYO"/>
    <s v="VITOC"/>
    <n v="0"/>
    <s v="Agua"/>
    <n v="0"/>
    <n v="0"/>
    <n v="0"/>
    <x v="1"/>
    <m/>
    <n v="6020.4939999999997"/>
    <n v="6.0204939999999993"/>
    <m/>
    <n v="0.95833333333333337"/>
    <n v="0.95833333333333337"/>
    <n v="11.38"/>
    <n v="0"/>
    <n v="28"/>
    <s v="BASE DE DATOS"/>
  </r>
  <r>
    <s v="19"/>
    <x v="0"/>
    <s v="CASTRO"/>
    <s v="31044894"/>
    <s v="31044894"/>
    <s v="HI"/>
    <m/>
    <m/>
    <n v="1"/>
    <n v="1"/>
    <m/>
    <m/>
    <n v="45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45"/>
    <n v="4.4999999999999998E-2"/>
    <m/>
    <n v="8.3333333333333329E-2"/>
    <n v="8.3333333333333329E-2"/>
    <n v="0"/>
    <n v="0"/>
    <n v="11"/>
    <s v="ESTIMADO"/>
  </r>
  <r>
    <s v="19"/>
    <x v="1"/>
    <s v="CASTRO"/>
    <s v="31044894"/>
    <s v="31044894"/>
    <s v="HI"/>
    <m/>
    <m/>
    <n v="1"/>
    <n v="1"/>
    <m/>
    <m/>
    <n v="32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32"/>
    <n v="3.2000000000000001E-2"/>
    <m/>
    <n v="8.3333333333333329E-2"/>
    <n v="8.3333333333333329E-2"/>
    <n v="0"/>
    <n v="0"/>
    <n v="11"/>
    <s v="ESTIMADO"/>
  </r>
  <r>
    <s v="19"/>
    <x v="2"/>
    <s v="CASTRO"/>
    <s v="31044894"/>
    <s v="31044894"/>
    <s v="HI"/>
    <m/>
    <m/>
    <n v="1"/>
    <n v="1"/>
    <m/>
    <m/>
    <n v="35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35"/>
    <n v="3.5000000000000003E-2"/>
    <m/>
    <n v="8.3333333333333329E-2"/>
    <n v="8.3333333333333329E-2"/>
    <n v="0"/>
    <n v="0"/>
    <n v="11"/>
    <s v="ESTIMADO"/>
  </r>
  <r>
    <s v="19"/>
    <x v="3"/>
    <s v="CASTRO"/>
    <s v="31044894"/>
    <s v="31044894"/>
    <s v="HI"/>
    <m/>
    <m/>
    <n v="1"/>
    <n v="1"/>
    <m/>
    <m/>
    <n v="38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38"/>
    <n v="3.7999999999999999E-2"/>
    <m/>
    <n v="8.3333333333333329E-2"/>
    <n v="8.3333333333333329E-2"/>
    <n v="0"/>
    <n v="0"/>
    <n v="11"/>
    <s v="ESTIMADO"/>
  </r>
  <r>
    <s v="19"/>
    <x v="4"/>
    <s v="CASTRO"/>
    <s v="31044894"/>
    <s v="31044894"/>
    <s v="HI"/>
    <m/>
    <m/>
    <n v="1"/>
    <n v="1"/>
    <m/>
    <m/>
    <n v="40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40"/>
    <n v="0.04"/>
    <m/>
    <n v="8.3333333333333329E-2"/>
    <n v="8.3333333333333329E-2"/>
    <n v="0"/>
    <n v="0"/>
    <n v="11"/>
    <s v="ESTIMADO"/>
  </r>
  <r>
    <s v="19"/>
    <x v="5"/>
    <s v="CASTRO"/>
    <s v="31044894"/>
    <s v="31044894"/>
    <s v="HI"/>
    <m/>
    <m/>
    <n v="1"/>
    <n v="1"/>
    <m/>
    <m/>
    <n v="45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45"/>
    <n v="4.4999999999999998E-2"/>
    <m/>
    <n v="8.3333333333333329E-2"/>
    <n v="8.3333333333333329E-2"/>
    <n v="0"/>
    <n v="0"/>
    <n v="11"/>
    <s v="ESTIMADO"/>
  </r>
  <r>
    <s v="19"/>
    <x v="6"/>
    <s v="CASTRO"/>
    <s v="31044894"/>
    <s v="31044894"/>
    <s v="HI"/>
    <m/>
    <m/>
    <n v="1"/>
    <n v="1"/>
    <m/>
    <m/>
    <n v="35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35"/>
    <n v="3.5000000000000003E-2"/>
    <m/>
    <n v="8.3333333333333329E-2"/>
    <n v="8.3333333333333329E-2"/>
    <n v="0"/>
    <n v="0"/>
    <n v="11"/>
    <s v="ESTIMADO"/>
  </r>
  <r>
    <s v="19"/>
    <x v="7"/>
    <s v="CASTRO"/>
    <s v="31044894"/>
    <s v="31044894"/>
    <s v="HI"/>
    <m/>
    <m/>
    <n v="1"/>
    <n v="1"/>
    <m/>
    <m/>
    <n v="30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30"/>
    <n v="0.03"/>
    <m/>
    <n v="8.3333333333333329E-2"/>
    <n v="8.3333333333333329E-2"/>
    <n v="0"/>
    <n v="0"/>
    <n v="11"/>
    <s v="ESTIMADO"/>
  </r>
  <r>
    <s v="19"/>
    <x v="8"/>
    <s v="CASTRO"/>
    <s v="31044894"/>
    <s v="31044894"/>
    <s v="HI"/>
    <m/>
    <m/>
    <n v="1"/>
    <n v="1"/>
    <m/>
    <m/>
    <n v="25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25"/>
    <n v="2.5000000000000001E-2"/>
    <m/>
    <n v="8.3333333333333329E-2"/>
    <n v="8.3333333333333329E-2"/>
    <n v="0"/>
    <n v="0"/>
    <n v="11"/>
    <s v="ESTIMADO"/>
  </r>
  <r>
    <s v="19"/>
    <x v="9"/>
    <s v="CASTRO"/>
    <s v="31044894"/>
    <s v="31044894"/>
    <s v="HI"/>
    <m/>
    <m/>
    <n v="1"/>
    <n v="1"/>
    <m/>
    <m/>
    <n v="20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20"/>
    <n v="0.02"/>
    <m/>
    <n v="8.3333333333333329E-2"/>
    <n v="8.3333333333333329E-2"/>
    <n v="0"/>
    <n v="0"/>
    <n v="11"/>
    <s v="ESTIMADO"/>
  </r>
  <r>
    <s v="19"/>
    <x v="10"/>
    <s v="CASTRO"/>
    <s v="31044894"/>
    <s v="31044894"/>
    <s v="HI"/>
    <m/>
    <m/>
    <n v="1"/>
    <n v="1"/>
    <m/>
    <m/>
    <n v="18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18"/>
    <n v="1.7999999999999999E-2"/>
    <m/>
    <n v="8.3333333333333329E-2"/>
    <n v="8.3333333333333329E-2"/>
    <n v="0"/>
    <n v="0"/>
    <n v="11"/>
    <s v="ESTIMADO"/>
  </r>
  <r>
    <s v="19"/>
    <x v="11"/>
    <s v="CASTRO"/>
    <s v="31044894"/>
    <s v="31044894"/>
    <s v="HI"/>
    <m/>
    <m/>
    <n v="1"/>
    <n v="1"/>
    <m/>
    <m/>
    <n v="10"/>
    <n v="0"/>
    <m/>
    <m/>
    <m/>
    <m/>
    <x v="1"/>
    <s v="CASTRO31044894HI"/>
    <s v="C¡a. Minera Castrovirreyna S.A."/>
    <s v="CASTROVIRREYNA"/>
    <x v="155"/>
    <s v="C.H. Santa InÚs"/>
    <x v="497"/>
    <s v="HI"/>
    <x v="1"/>
    <n v="0"/>
    <x v="1"/>
    <s v="Instalado"/>
    <s v="Operativo"/>
    <s v="Autoproductor"/>
    <x v="2"/>
    <x v="0"/>
    <s v="NO COES"/>
    <x v="0"/>
    <s v="Privado"/>
    <s v="HUANCAVELICA"/>
    <s v="HUANCAVELICA"/>
    <s v="CASTROVIRREYNA"/>
    <s v="SANTA ANA"/>
    <n v="0"/>
    <s v="Agua"/>
    <n v="0"/>
    <n v="0"/>
    <n v="0"/>
    <x v="1"/>
    <m/>
    <n v="10"/>
    <n v="0.01"/>
    <m/>
    <n v="8.3333333333333329E-2"/>
    <n v="8.3333333333333329E-2"/>
    <n v="0"/>
    <n v="0"/>
    <n v="11"/>
    <s v="ESTIMADO"/>
  </r>
  <r>
    <s v="19"/>
    <x v="0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0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1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1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2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2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3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3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4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4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5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5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6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6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7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7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8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8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9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9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10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10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11"/>
    <s v="SANNIC"/>
    <s v="00010001"/>
    <s v="00010001"/>
    <s v="EL"/>
    <m/>
    <m/>
    <n v="1.135"/>
    <n v="0"/>
    <m/>
    <m/>
    <n v="0"/>
    <m/>
    <m/>
    <m/>
    <m/>
    <m/>
    <x v="1"/>
    <s v="SANNIC00010001EL"/>
    <s v="C¡a. Minera San Nicolas S. A."/>
    <s v="SAN NICOLÁS"/>
    <x v="156"/>
    <s v="C.T. San Nicolás"/>
    <x v="76"/>
    <s v="EL"/>
    <x v="0"/>
    <n v="0"/>
    <x v="0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Diésel"/>
    <n v="0"/>
    <n v="0"/>
    <n v="0"/>
    <x v="1"/>
    <m/>
    <n v="0"/>
    <n v="0"/>
    <m/>
    <n v="9.4583333333333339E-2"/>
    <s v="-"/>
    <n v="0"/>
    <n v="0"/>
    <n v="29"/>
    <s v="ESTIMADO"/>
  </r>
  <r>
    <s v="19"/>
    <x v="11"/>
    <s v="SANNIC"/>
    <s v="00010002"/>
    <s v="00010002"/>
    <s v="HI"/>
    <m/>
    <m/>
    <n v="0.04"/>
    <n v="0"/>
    <m/>
    <m/>
    <n v="0"/>
    <m/>
    <m/>
    <m/>
    <m/>
    <m/>
    <x v="1"/>
    <s v="SANNIC00010002HI"/>
    <s v="C¡a. Minera San Nicolas S. A."/>
    <s v="SAN NICOLÁS"/>
    <x v="156"/>
    <s v="C.H. Mini CC.HH. El Tingo"/>
    <x v="498"/>
    <s v="HI"/>
    <x v="1"/>
    <n v="0"/>
    <x v="1"/>
    <s v="Instalado"/>
    <s v="Inoperativo"/>
    <s v="Autoproductor"/>
    <x v="2"/>
    <x v="1"/>
    <s v="NO COES"/>
    <x v="0"/>
    <s v="Privado"/>
    <s v="CAJAMARCA"/>
    <s v="CAJAMARCA"/>
    <s v="HUALGAYOC"/>
    <s v="HUALGAYOC"/>
    <n v="0"/>
    <s v="Agua"/>
    <n v="0"/>
    <n v="0"/>
    <n v="0"/>
    <x v="1"/>
    <m/>
    <n v="0"/>
    <n v="0"/>
    <m/>
    <n v="3.3333333333333335E-3"/>
    <s v="-"/>
    <n v="0"/>
    <n v="0"/>
    <n v="29"/>
    <s v="ESTIMADO"/>
  </r>
  <r>
    <s v="19"/>
    <x v="0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ESTIMADO"/>
  </r>
  <r>
    <s v="19"/>
    <x v="1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ESTIMADO"/>
  </r>
  <r>
    <s v="19"/>
    <x v="2"/>
    <s v="ATACOC"/>
    <s v="31020793"/>
    <s v="31020793"/>
    <s v="HI"/>
    <m/>
    <m/>
    <n v="1.2"/>
    <n v="1"/>
    <m/>
    <m/>
    <n v="622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622"/>
    <n v="0.622"/>
    <m/>
    <n v="9.9999999999999992E-2"/>
    <n v="8.3333333333333329E-2"/>
    <n v="0"/>
    <n v="0"/>
    <n v="51"/>
    <s v="IMPRESO"/>
  </r>
  <r>
    <s v="19"/>
    <x v="3"/>
    <s v="ATACOC"/>
    <s v="31020793"/>
    <s v="31020793"/>
    <s v="HI"/>
    <m/>
    <m/>
    <n v="1.2"/>
    <n v="1"/>
    <m/>
    <m/>
    <n v="163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63"/>
    <n v="0.16300000000000001"/>
    <m/>
    <n v="9.9999999999999992E-2"/>
    <n v="8.3333333333333329E-2"/>
    <n v="0"/>
    <n v="0"/>
    <n v="51"/>
    <s v="IMPRESO"/>
  </r>
  <r>
    <s v="19"/>
    <x v="4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IMPRESO"/>
  </r>
  <r>
    <s v="19"/>
    <x v="5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IMPRESO"/>
  </r>
  <r>
    <s v="19"/>
    <x v="6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IMPRESO"/>
  </r>
  <r>
    <s v="19"/>
    <x v="7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IMPRESO"/>
  </r>
  <r>
    <s v="19"/>
    <x v="8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IMPRESO"/>
  </r>
  <r>
    <s v="19"/>
    <x v="9"/>
    <s v="ATACOC"/>
    <s v="31020793"/>
    <s v="31020793"/>
    <s v="HI"/>
    <m/>
    <m/>
    <n v="1.2"/>
    <n v="1"/>
    <m/>
    <m/>
    <n v="0"/>
    <m/>
    <m/>
    <m/>
    <m/>
    <m/>
    <x v="1"/>
    <s v="ATACOC31020793HI"/>
    <s v="C¡a. Minera Atacocha"/>
    <s v="ATACOCHA"/>
    <x v="154"/>
    <s v="C.H. Marcapampa"/>
    <x v="494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0"/>
    <n v="0"/>
    <m/>
    <n v="9.9999999999999992E-2"/>
    <n v="8.3333333333333329E-2"/>
    <n v="0"/>
    <n v="0"/>
    <n v="51"/>
    <s v="IMPRESO"/>
  </r>
  <r>
    <s v="19"/>
    <x v="0"/>
    <s v="ATACOC"/>
    <s v="31020893"/>
    <s v="31020893"/>
    <s v="HI"/>
    <m/>
    <m/>
    <n v="5.4"/>
    <n v="5.2"/>
    <m/>
    <m/>
    <n v="2735.0843520000008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2735.0843520000008"/>
    <n v="2.7350843520000008"/>
    <m/>
    <n v="0.45"/>
    <n v="0.43333333333333335"/>
    <n v="4.7119999999999997"/>
    <n v="0"/>
    <n v="51"/>
    <s v="IMPRESO"/>
  </r>
  <r>
    <s v="19"/>
    <x v="1"/>
    <s v="ATACOC"/>
    <s v="31020893"/>
    <s v="31020893"/>
    <s v="HI"/>
    <m/>
    <m/>
    <n v="5.4"/>
    <n v="5.2"/>
    <m/>
    <m/>
    <n v="3363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3363"/>
    <n v="3.363"/>
    <m/>
    <n v="0.45"/>
    <n v="0.43333333333333335"/>
    <n v="4.7119999999999997"/>
    <n v="0"/>
    <n v="51"/>
    <s v="IMPRESO"/>
  </r>
  <r>
    <s v="19"/>
    <x v="2"/>
    <s v="ATACOC"/>
    <s v="31020893"/>
    <s v="31020893"/>
    <s v="HI"/>
    <m/>
    <m/>
    <n v="5.4"/>
    <n v="5.2"/>
    <m/>
    <m/>
    <n v="3568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3568"/>
    <n v="3.5680000000000001"/>
    <m/>
    <n v="0.45"/>
    <n v="0.43333333333333335"/>
    <n v="4.7119999999999997"/>
    <n v="0"/>
    <n v="51"/>
    <s v="IMPRESO"/>
  </r>
  <r>
    <s v="19"/>
    <x v="3"/>
    <s v="ATACOC"/>
    <s v="31020893"/>
    <s v="31020893"/>
    <s v="HI"/>
    <m/>
    <m/>
    <n v="5.4"/>
    <n v="5.2"/>
    <m/>
    <m/>
    <n v="1243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1243"/>
    <n v="1.2430000000000001"/>
    <m/>
    <n v="0.45"/>
    <n v="0.43333333333333335"/>
    <n v="4.7119999999999997"/>
    <n v="0"/>
    <n v="51"/>
    <s v="IMPRESO"/>
  </r>
  <r>
    <s v="19"/>
    <x v="4"/>
    <s v="ATACOC"/>
    <s v="31020893"/>
    <s v="31020893"/>
    <s v="HI"/>
    <m/>
    <m/>
    <n v="5.4"/>
    <n v="5.2"/>
    <m/>
    <m/>
    <n v="540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540"/>
    <n v="0.54"/>
    <m/>
    <n v="0.45"/>
    <n v="0.43333333333333335"/>
    <n v="4.7119999999999997"/>
    <n v="0"/>
    <n v="51"/>
    <s v="IMPRESO"/>
  </r>
  <r>
    <s v="19"/>
    <x v="5"/>
    <s v="ATACOC"/>
    <s v="31020893"/>
    <s v="31020893"/>
    <s v="HI"/>
    <m/>
    <m/>
    <n v="5.4"/>
    <n v="5.2"/>
    <m/>
    <m/>
    <n v="3688.47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3688.47"/>
    <n v="3.6884699999999997"/>
    <m/>
    <n v="0.45"/>
    <n v="0.43333333333333335"/>
    <n v="4.7119999999999997"/>
    <n v="0"/>
    <n v="51"/>
    <s v="IMPRESO"/>
  </r>
  <r>
    <s v="19"/>
    <x v="6"/>
    <s v="ATACOC"/>
    <s v="31020893"/>
    <s v="31020893"/>
    <s v="HI"/>
    <m/>
    <m/>
    <n v="5.4"/>
    <n v="5.2"/>
    <m/>
    <m/>
    <n v="3316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3316"/>
    <n v="3.3159999999999998"/>
    <m/>
    <n v="0.45"/>
    <n v="0.43333333333333335"/>
    <n v="4.7119999999999997"/>
    <n v="0"/>
    <n v="51"/>
    <s v="IMPRESO"/>
  </r>
  <r>
    <s v="19"/>
    <x v="7"/>
    <s v="ATACOC"/>
    <s v="31020893"/>
    <s v="31020893"/>
    <s v="HI"/>
    <m/>
    <m/>
    <n v="5.4"/>
    <n v="5.2"/>
    <m/>
    <m/>
    <n v="2763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2763"/>
    <n v="2.7629999999999999"/>
    <m/>
    <n v="0.45"/>
    <n v="0.43333333333333335"/>
    <n v="4.7119999999999997"/>
    <n v="0"/>
    <n v="51"/>
    <s v="IMPRESO"/>
  </r>
  <r>
    <s v="19"/>
    <x v="8"/>
    <s v="ATACOC"/>
    <s v="31020893"/>
    <s v="31020893"/>
    <s v="HI"/>
    <m/>
    <m/>
    <n v="5.4"/>
    <n v="5.2"/>
    <m/>
    <m/>
    <n v="2473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2473"/>
    <n v="2.4729999999999999"/>
    <m/>
    <n v="0.45"/>
    <n v="0.43333333333333335"/>
    <n v="4.7119999999999997"/>
    <n v="0"/>
    <n v="51"/>
    <s v="IMPRESO"/>
  </r>
  <r>
    <s v="19"/>
    <x v="9"/>
    <s v="ATACOC"/>
    <s v="31020893"/>
    <s v="31020893"/>
    <s v="HI"/>
    <m/>
    <m/>
    <n v="5.4"/>
    <n v="5.2"/>
    <m/>
    <m/>
    <n v="2552"/>
    <m/>
    <m/>
    <m/>
    <m/>
    <m/>
    <x v="1"/>
    <s v="ATACOC31020893HI"/>
    <s v="C¡a. Minera Atacocha"/>
    <s v="ATACOCHA"/>
    <x v="154"/>
    <s v="C.H. Chaprin"/>
    <x v="495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HUARICA"/>
    <n v="0"/>
    <s v="Agua"/>
    <n v="0"/>
    <n v="0"/>
    <n v="0"/>
    <x v="1"/>
    <m/>
    <n v="2552"/>
    <n v="2.552"/>
    <m/>
    <n v="0.45"/>
    <n v="0.43333333333333335"/>
    <n v="4.7119999999999997"/>
    <n v="0"/>
    <n v="51"/>
    <s v="IMPRESO"/>
  </r>
  <r>
    <s v="19"/>
    <x v="0"/>
    <s v="MILPO"/>
    <s v="31020493"/>
    <s v="31020493"/>
    <s v="HI"/>
    <m/>
    <m/>
    <n v="4.71"/>
    <n v="3.69"/>
    <m/>
    <m/>
    <n v="2192.356989375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2192.356989375"/>
    <n v="2.1923569893749999"/>
    <m/>
    <n v="0.39250000000000002"/>
    <n v="0.3075"/>
    <n v="3.19"/>
    <n v="0"/>
    <n v="53"/>
    <s v="ESTIMADO"/>
  </r>
  <r>
    <s v="19"/>
    <x v="0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ESTIMADO"/>
  </r>
  <r>
    <s v="19"/>
    <x v="1"/>
    <s v="MILPO"/>
    <s v="31020493"/>
    <s v="31020493"/>
    <s v="HI"/>
    <m/>
    <m/>
    <n v="4.71"/>
    <n v="3.69"/>
    <m/>
    <m/>
    <n v="2508.712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2508.712"/>
    <n v="2.5087120000000001"/>
    <m/>
    <n v="0.39250000000000002"/>
    <n v="0.3075"/>
    <n v="3.19"/>
    <n v="0"/>
    <n v="53"/>
    <s v="IMPRESO"/>
  </r>
  <r>
    <s v="19"/>
    <x v="1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2"/>
    <s v="MILPO"/>
    <s v="31020493"/>
    <s v="31020493"/>
    <s v="HI"/>
    <m/>
    <m/>
    <n v="4.71"/>
    <n v="3.69"/>
    <m/>
    <m/>
    <n v="2423.0839999999998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2423.0839999999998"/>
    <n v="2.4230839999999998"/>
    <m/>
    <n v="0.39250000000000002"/>
    <n v="0.3075"/>
    <n v="3.19"/>
    <n v="0"/>
    <n v="53"/>
    <s v="IMPRESO"/>
  </r>
  <r>
    <s v="19"/>
    <x v="2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3"/>
    <s v="MILPO"/>
    <s v="31020493"/>
    <s v="31020493"/>
    <s v="HI"/>
    <m/>
    <m/>
    <n v="4.71"/>
    <n v="3.69"/>
    <m/>
    <m/>
    <n v="2235.6039999999998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2235.6039999999998"/>
    <n v="2.2356039999999999"/>
    <m/>
    <n v="0.39250000000000002"/>
    <n v="0.3075"/>
    <n v="3.19"/>
    <n v="0"/>
    <n v="53"/>
    <s v="IMPRESO"/>
  </r>
  <r>
    <s v="19"/>
    <x v="3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4"/>
    <s v="MILPO"/>
    <s v="31020493"/>
    <s v="31020493"/>
    <s v="HI"/>
    <m/>
    <m/>
    <n v="4.71"/>
    <n v="3.69"/>
    <m/>
    <m/>
    <n v="2008.23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2008.23"/>
    <n v="2.0082300000000002"/>
    <m/>
    <n v="0.39250000000000002"/>
    <n v="0.3075"/>
    <n v="3.19"/>
    <n v="0"/>
    <n v="53"/>
    <s v="IMPRESO"/>
  </r>
  <r>
    <s v="19"/>
    <x v="4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5"/>
    <s v="MILPO"/>
    <s v="31020493"/>
    <s v="31020493"/>
    <s v="HI"/>
    <m/>
    <m/>
    <n v="4.71"/>
    <n v="3.69"/>
    <m/>
    <m/>
    <n v="1405.98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405.98"/>
    <n v="1.40598"/>
    <m/>
    <n v="0.39250000000000002"/>
    <n v="0.3075"/>
    <n v="3.19"/>
    <n v="0"/>
    <n v="53"/>
    <s v="IMPRESO"/>
  </r>
  <r>
    <s v="19"/>
    <x v="5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6"/>
    <s v="MILPO"/>
    <s v="31020493"/>
    <s v="31020493"/>
    <s v="HI"/>
    <m/>
    <m/>
    <n v="4.71"/>
    <n v="3.69"/>
    <m/>
    <m/>
    <n v="1093.375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093.375"/>
    <n v="1.093375"/>
    <m/>
    <n v="0.39250000000000002"/>
    <n v="0.3075"/>
    <n v="3.19"/>
    <n v="0"/>
    <n v="53"/>
    <s v="IMPRESO"/>
  </r>
  <r>
    <s v="19"/>
    <x v="6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7"/>
    <s v="MILPO"/>
    <s v="31020493"/>
    <s v="31020493"/>
    <s v="HI"/>
    <m/>
    <m/>
    <n v="4.71"/>
    <n v="3.69"/>
    <m/>
    <m/>
    <n v="143.65899999999999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43.65899999999999"/>
    <n v="0.14365899999999998"/>
    <m/>
    <n v="0.39250000000000002"/>
    <n v="0.3075"/>
    <n v="3.19"/>
    <n v="0"/>
    <n v="53"/>
    <s v="IMPRESO"/>
  </r>
  <r>
    <s v="19"/>
    <x v="7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8"/>
    <s v="MILPO"/>
    <s v="31020493"/>
    <s v="31020493"/>
    <s v="HI"/>
    <m/>
    <m/>
    <n v="4.71"/>
    <n v="3.69"/>
    <m/>
    <m/>
    <n v="131.571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31.571"/>
    <n v="0.13157099999999999"/>
    <m/>
    <n v="0.39250000000000002"/>
    <n v="0.3075"/>
    <n v="3.19"/>
    <n v="0"/>
    <n v="53"/>
    <s v="IMPRESO"/>
  </r>
  <r>
    <s v="19"/>
    <x v="8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s v="19"/>
    <x v="9"/>
    <s v="MILPO"/>
    <s v="31020493"/>
    <s v="31020493"/>
    <s v="HI"/>
    <m/>
    <m/>
    <n v="4.71"/>
    <n v="3.69"/>
    <m/>
    <m/>
    <n v="148.035"/>
    <m/>
    <m/>
    <m/>
    <m/>
    <m/>
    <x v="1"/>
    <s v="MILPO31020493HI"/>
    <s v="C¡a. Minera Milpo"/>
    <s v="PORVENIR"/>
    <x v="132"/>
    <s v="C.H. Candelaria"/>
    <x v="496"/>
    <s v="HI"/>
    <x v="1"/>
    <n v="0"/>
    <x v="1"/>
    <s v="Instalado"/>
    <s v="Operativo"/>
    <s v="Autoproductor"/>
    <x v="2"/>
    <x v="1"/>
    <s v="NO COES"/>
    <x v="0"/>
    <s v="Privado"/>
    <s v="PASCO"/>
    <s v="PASCO"/>
    <s v="CERRO PASCO"/>
    <s v="YANACANCHA"/>
    <n v="0"/>
    <s v="Agua"/>
    <n v="0"/>
    <n v="0"/>
    <n v="0"/>
    <x v="1"/>
    <m/>
    <n v="148.035"/>
    <n v="0.148035"/>
    <m/>
    <n v="0.39250000000000002"/>
    <n v="0.3075"/>
    <n v="3.19"/>
    <n v="0"/>
    <n v="53"/>
    <s v="IMPRESO"/>
  </r>
  <r>
    <s v="19"/>
    <x v="9"/>
    <s v="MILPO"/>
    <s v="33020593"/>
    <s v="33020593"/>
    <s v="EL"/>
    <m/>
    <m/>
    <n v="2.9159999999999999"/>
    <n v="2.35"/>
    <m/>
    <m/>
    <n v="0"/>
    <m/>
    <m/>
    <m/>
    <m/>
    <m/>
    <x v="1"/>
    <s v="MILPO33020593EL"/>
    <s v="C¡a. Minera Milpo"/>
    <s v="PORVENIR"/>
    <x v="132"/>
    <s v="C.T. Milpo"/>
    <x v="413"/>
    <s v="EL"/>
    <x v="0"/>
    <n v="0"/>
    <x v="0"/>
    <s v="Instalado"/>
    <s v="Operativo"/>
    <s v="Autoproductor"/>
    <x v="2"/>
    <x v="1"/>
    <s v="NO COES"/>
    <x v="0"/>
    <s v="Privado"/>
    <s v="PASCO"/>
    <s v="PASCO"/>
    <s v="CERRO PASCO"/>
    <s v="SAN FRANCISCO DE ASIS"/>
    <n v="0"/>
    <s v="Diésel"/>
    <n v="0"/>
    <n v="0"/>
    <n v="0"/>
    <x v="1"/>
    <m/>
    <n v="0"/>
    <n v="0"/>
    <m/>
    <n v="0.24299999999999999"/>
    <n v="0.19583333333333333"/>
    <n v="0"/>
    <n v="0"/>
    <n v="53"/>
    <s v="IMPRESO"/>
  </r>
  <r>
    <m/>
    <x v="12"/>
    <n v="1"/>
    <m/>
    <m/>
    <m/>
    <m/>
    <m/>
    <m/>
    <m/>
    <m/>
    <m/>
    <m/>
    <m/>
    <m/>
    <m/>
    <m/>
    <m/>
    <x v="1"/>
    <m/>
    <m/>
    <m/>
    <x v="35"/>
    <m/>
    <x v="119"/>
    <m/>
    <x v="6"/>
    <m/>
    <x v="3"/>
    <m/>
    <m/>
    <m/>
    <x v="1"/>
    <x v="2"/>
    <m/>
    <x v="1"/>
    <m/>
    <m/>
    <m/>
    <m/>
    <m/>
    <m/>
    <m/>
    <m/>
    <m/>
    <m/>
    <x v="1"/>
    <m/>
    <m/>
    <m/>
    <m/>
    <m/>
    <m/>
    <m/>
    <m/>
    <m/>
    <m/>
  </r>
  <r>
    <s v="19"/>
    <x v="13"/>
    <s v="NO INFORMANTE"/>
    <m/>
    <m/>
    <s v="HI"/>
    <m/>
    <m/>
    <n v="0.2"/>
    <n v="0.2"/>
    <m/>
    <m/>
    <n v="700.8"/>
    <m/>
    <m/>
    <m/>
    <m/>
    <m/>
    <x v="1"/>
    <m/>
    <m/>
    <m/>
    <x v="157"/>
    <m/>
    <x v="499"/>
    <m/>
    <x v="1"/>
    <m/>
    <x v="1"/>
    <s v="Instalado"/>
    <s v="Operativo"/>
    <m/>
    <x v="0"/>
    <x v="1"/>
    <s v="NO COES"/>
    <x v="2"/>
    <s v="Estatal"/>
    <s v="AMAZONAS"/>
    <s v="AMAZONAS"/>
    <s v="BONGARÁ"/>
    <s v="JAZAN"/>
    <m/>
    <m/>
    <m/>
    <m/>
    <m/>
    <x v="1"/>
    <m/>
    <n v="700.8"/>
    <n v="0.70079999999999998"/>
    <m/>
    <n v="0.2"/>
    <n v="0.2"/>
    <m/>
    <m/>
    <n v="83"/>
    <s v="ESTIMACIONES"/>
  </r>
  <r>
    <s v="19"/>
    <x v="13"/>
    <s v="NO INFORMANTE"/>
    <m/>
    <m/>
    <s v="HI"/>
    <m/>
    <m/>
    <n v="0.28000000000000003"/>
    <n v="0"/>
    <m/>
    <m/>
    <n v="0"/>
    <m/>
    <m/>
    <m/>
    <m/>
    <m/>
    <x v="1"/>
    <m/>
    <m/>
    <m/>
    <x v="157"/>
    <m/>
    <x v="500"/>
    <m/>
    <x v="1"/>
    <m/>
    <x v="1"/>
    <s v="Instalado"/>
    <s v="Inoperativo"/>
    <m/>
    <x v="0"/>
    <x v="1"/>
    <s v="NO COES"/>
    <x v="2"/>
    <s v="Estatal"/>
    <s v="ANCASH"/>
    <s v="ANCASH"/>
    <s v="OCROS"/>
    <s v="OCROS"/>
    <m/>
    <m/>
    <m/>
    <m/>
    <m/>
    <x v="1"/>
    <m/>
    <n v="0"/>
    <n v="0"/>
    <m/>
    <n v="0.28000000000000003"/>
    <n v="0"/>
    <m/>
    <m/>
    <n v="83"/>
    <s v="ESTIMACIONES"/>
  </r>
  <r>
    <s v="19"/>
    <x v="13"/>
    <s v="NO INFORMANTE"/>
    <m/>
    <m/>
    <s v="EL"/>
    <m/>
    <m/>
    <n v="0.05"/>
    <n v="0"/>
    <m/>
    <m/>
    <n v="0"/>
    <m/>
    <m/>
    <m/>
    <m/>
    <m/>
    <x v="1"/>
    <m/>
    <m/>
    <m/>
    <x v="157"/>
    <m/>
    <x v="501"/>
    <m/>
    <x v="0"/>
    <m/>
    <x v="0"/>
    <s v="Instalado"/>
    <s v="Inoperativo"/>
    <m/>
    <x v="0"/>
    <x v="1"/>
    <s v="NO COES"/>
    <x v="2"/>
    <s v="Estatal"/>
    <s v="ANCASH"/>
    <s v="ANCASH"/>
    <s v="BOLOGNESI"/>
    <s v="CAJACAY"/>
    <m/>
    <m/>
    <m/>
    <m/>
    <m/>
    <x v="1"/>
    <m/>
    <n v="0"/>
    <n v="0"/>
    <m/>
    <n v="0.05"/>
    <n v="0"/>
    <m/>
    <m/>
    <n v="83"/>
    <s v="ESTIMACIONES"/>
  </r>
  <r>
    <s v="19"/>
    <x v="13"/>
    <s v="NO INFORMANTE"/>
    <m/>
    <m/>
    <s v="EL"/>
    <m/>
    <m/>
    <n v="0.1"/>
    <n v="0"/>
    <m/>
    <m/>
    <n v="0"/>
    <m/>
    <m/>
    <m/>
    <m/>
    <m/>
    <x v="1"/>
    <m/>
    <m/>
    <m/>
    <x v="157"/>
    <m/>
    <x v="502"/>
    <m/>
    <x v="0"/>
    <m/>
    <x v="0"/>
    <s v="Instalado"/>
    <s v="Inoperativo"/>
    <m/>
    <x v="0"/>
    <x v="1"/>
    <s v="NO COES"/>
    <x v="2"/>
    <s v="Estatal"/>
    <s v="ANCASH"/>
    <s v="ANCASH"/>
    <s v="ANTONIO RAYMONDI"/>
    <s v="LLAMELLIN"/>
    <m/>
    <m/>
    <m/>
    <m/>
    <m/>
    <x v="1"/>
    <m/>
    <n v="0"/>
    <n v="0"/>
    <m/>
    <n v="0.1"/>
    <n v="0"/>
    <m/>
    <m/>
    <n v="83"/>
    <s v="ESTIMACIONES"/>
  </r>
  <r>
    <s v="19"/>
    <x v="13"/>
    <s v="NO INFORMANTE"/>
    <m/>
    <m/>
    <s v="HI"/>
    <m/>
    <m/>
    <n v="2.5000000000000001E-2"/>
    <n v="2.5000000000000001E-2"/>
    <m/>
    <m/>
    <n v="87.6"/>
    <m/>
    <m/>
    <m/>
    <m/>
    <m/>
    <x v="1"/>
    <m/>
    <m/>
    <m/>
    <x v="157"/>
    <m/>
    <x v="503"/>
    <m/>
    <x v="1"/>
    <m/>
    <x v="1"/>
    <s v="Instalado"/>
    <s v="Operativo"/>
    <m/>
    <x v="0"/>
    <x v="1"/>
    <s v="NO COES"/>
    <x v="2"/>
    <s v="Estatal"/>
    <s v="CAJAMARCA"/>
    <s v="CAJAMARCA"/>
    <s v="CELENDÍN"/>
    <s v="MIGUEL IGLESIAS"/>
    <m/>
    <m/>
    <m/>
    <m/>
    <m/>
    <x v="1"/>
    <m/>
    <n v="87.6"/>
    <n v="8.7599999999999997E-2"/>
    <m/>
    <n v="2.5000000000000001E-2"/>
    <n v="2.5000000000000001E-2"/>
    <m/>
    <m/>
    <n v="83"/>
    <s v="ESTIMACIONES"/>
  </r>
  <r>
    <s v="19"/>
    <x v="13"/>
    <s v="NO INFORMANTE"/>
    <m/>
    <m/>
    <s v="HI"/>
    <m/>
    <m/>
    <n v="0.06"/>
    <n v="0.06"/>
    <m/>
    <m/>
    <n v="210.24"/>
    <m/>
    <m/>
    <m/>
    <m/>
    <m/>
    <x v="1"/>
    <m/>
    <m/>
    <m/>
    <x v="157"/>
    <m/>
    <x v="504"/>
    <m/>
    <x v="1"/>
    <m/>
    <x v="1"/>
    <s v="Instalado"/>
    <s v="Operativo"/>
    <m/>
    <x v="0"/>
    <x v="1"/>
    <s v="NO COES"/>
    <x v="2"/>
    <s v="Estatal"/>
    <s v="CAJAMARCA"/>
    <s v="CAJAMARCA"/>
    <s v="CHOTA"/>
    <s v="PACCHA"/>
    <m/>
    <m/>
    <m/>
    <m/>
    <m/>
    <x v="1"/>
    <m/>
    <n v="210.24"/>
    <n v="0.21024000000000001"/>
    <m/>
    <n v="0.06"/>
    <n v="0.06"/>
    <m/>
    <m/>
    <n v="83"/>
    <s v="ESTIMACIONES"/>
  </r>
  <r>
    <s v="19"/>
    <x v="13"/>
    <s v="NO INFORMANTE"/>
    <m/>
    <m/>
    <s v="HI"/>
    <m/>
    <m/>
    <n v="6.0000000000000001E-3"/>
    <n v="6.0000000000000001E-3"/>
    <m/>
    <m/>
    <n v="21.024000000000001"/>
    <m/>
    <m/>
    <m/>
    <m/>
    <m/>
    <x v="1"/>
    <m/>
    <m/>
    <m/>
    <x v="157"/>
    <m/>
    <x v="505"/>
    <m/>
    <x v="1"/>
    <m/>
    <x v="1"/>
    <s v="Instalado"/>
    <s v="Operativo"/>
    <m/>
    <x v="0"/>
    <x v="1"/>
    <s v="NO COES"/>
    <x v="2"/>
    <s v="Estatal"/>
    <s v="CAJAMARCA"/>
    <s v="CAJAMARCA"/>
    <s v="JAEN"/>
    <s v="COLASAY"/>
    <m/>
    <m/>
    <m/>
    <m/>
    <m/>
    <x v="1"/>
    <m/>
    <n v="21.024000000000001"/>
    <n v="2.1024000000000001E-2"/>
    <m/>
    <n v="6.0000000000000001E-3"/>
    <n v="6.0000000000000001E-3"/>
    <m/>
    <m/>
    <n v="83"/>
    <s v="ESTIMACIONES"/>
  </r>
  <r>
    <s v="19"/>
    <x v="13"/>
    <s v="NO INFORMANTE"/>
    <m/>
    <m/>
    <s v="HI"/>
    <m/>
    <m/>
    <n v="0.05"/>
    <n v="0.05"/>
    <m/>
    <m/>
    <n v="175.2"/>
    <m/>
    <m/>
    <m/>
    <m/>
    <m/>
    <x v="1"/>
    <m/>
    <m/>
    <m/>
    <x v="157"/>
    <m/>
    <x v="506"/>
    <m/>
    <x v="1"/>
    <m/>
    <x v="1"/>
    <s v="Instalado"/>
    <s v="Operativo"/>
    <m/>
    <x v="0"/>
    <x v="1"/>
    <s v="NO COES"/>
    <x v="2"/>
    <s v="Estatal"/>
    <s v="CAJAMARCA"/>
    <s v="CAJAMARCA"/>
    <s v="SAN IGNACIO"/>
    <s v="TABACONAS"/>
    <m/>
    <m/>
    <m/>
    <m/>
    <m/>
    <x v="1"/>
    <m/>
    <n v="175.2"/>
    <n v="0.17519999999999999"/>
    <m/>
    <n v="0.05"/>
    <n v="0.05"/>
    <m/>
    <m/>
    <n v="83"/>
    <s v="ESTIMACIONES"/>
  </r>
  <r>
    <s v="19"/>
    <x v="13"/>
    <s v="NO INFORMANTE"/>
    <m/>
    <m/>
    <s v="EL"/>
    <m/>
    <m/>
    <n v="0.14399999999999999"/>
    <n v="0.14399999999999999"/>
    <m/>
    <m/>
    <n v="252.28799999999998"/>
    <m/>
    <m/>
    <m/>
    <m/>
    <m/>
    <x v="1"/>
    <m/>
    <m/>
    <m/>
    <x v="157"/>
    <m/>
    <x v="507"/>
    <m/>
    <x v="0"/>
    <m/>
    <x v="0"/>
    <s v="Instalado"/>
    <s v="Operativo"/>
    <m/>
    <x v="0"/>
    <x v="1"/>
    <s v="NO COES"/>
    <x v="2"/>
    <s v="Estatal"/>
    <s v="CAJAMARCA"/>
    <s v="CAJAMARCA"/>
    <s v="SAN MARCOS"/>
    <s v="EDUARDO VILLANUEVA"/>
    <m/>
    <m/>
    <m/>
    <m/>
    <m/>
    <x v="1"/>
    <m/>
    <n v="252.28799999999998"/>
    <n v="0.25228799999999996"/>
    <m/>
    <n v="0.14399999999999999"/>
    <n v="0.14399999999999999"/>
    <m/>
    <m/>
    <n v="83"/>
    <s v="ESTIMACIONES"/>
  </r>
  <r>
    <s v="19"/>
    <x v="13"/>
    <s v="NO INFORMANTE"/>
    <m/>
    <m/>
    <s v="HI"/>
    <m/>
    <m/>
    <n v="0.06"/>
    <n v="0.06"/>
    <m/>
    <m/>
    <n v="210.24"/>
    <m/>
    <m/>
    <m/>
    <m/>
    <m/>
    <x v="1"/>
    <m/>
    <m/>
    <m/>
    <x v="157"/>
    <m/>
    <x v="508"/>
    <m/>
    <x v="1"/>
    <m/>
    <x v="1"/>
    <s v="Instalado"/>
    <s v="Operativo"/>
    <m/>
    <x v="0"/>
    <x v="1"/>
    <s v="NO COES"/>
    <x v="2"/>
    <s v="Estatal"/>
    <s v="HUANUCO"/>
    <s v="HUANUCO"/>
    <s v="AMBO"/>
    <s v="SAN RAFAEL"/>
    <m/>
    <m/>
    <m/>
    <m/>
    <m/>
    <x v="1"/>
    <m/>
    <n v="210.24"/>
    <n v="0.21024000000000001"/>
    <m/>
    <n v="0.06"/>
    <n v="0.06"/>
    <m/>
    <m/>
    <n v="83"/>
    <s v="ESTIMACIONES"/>
  </r>
  <r>
    <s v="19"/>
    <x v="13"/>
    <s v="NO INFORMANTE"/>
    <m/>
    <m/>
    <s v="EL"/>
    <m/>
    <m/>
    <n v="6.0999999999999999E-2"/>
    <n v="6.0999999999999999E-2"/>
    <m/>
    <m/>
    <n v="106.872"/>
    <m/>
    <m/>
    <m/>
    <m/>
    <m/>
    <x v="1"/>
    <m/>
    <m/>
    <m/>
    <x v="157"/>
    <m/>
    <x v="509"/>
    <m/>
    <x v="0"/>
    <m/>
    <x v="0"/>
    <s v="Instalado"/>
    <s v="Operativo"/>
    <m/>
    <x v="0"/>
    <x v="1"/>
    <s v="NO COES"/>
    <x v="2"/>
    <s v="Estatal"/>
    <s v="ICA"/>
    <s v="ICA"/>
    <s v="PISCO"/>
    <s v="HUANCANO"/>
    <m/>
    <m/>
    <m/>
    <m/>
    <m/>
    <x v="1"/>
    <m/>
    <n v="106.872"/>
    <n v="0.10687199999999999"/>
    <m/>
    <n v="6.0999999999999999E-2"/>
    <n v="6.0999999999999999E-2"/>
    <m/>
    <m/>
    <n v="83"/>
    <s v="ESTIMACIONES"/>
  </r>
  <r>
    <s v="19"/>
    <x v="13"/>
    <s v="NO INFORMANTE"/>
    <m/>
    <m/>
    <s v="EL"/>
    <m/>
    <m/>
    <n v="0.06"/>
    <n v="0.06"/>
    <m/>
    <m/>
    <n v="105.12"/>
    <m/>
    <m/>
    <m/>
    <m/>
    <m/>
    <x v="1"/>
    <m/>
    <m/>
    <m/>
    <x v="157"/>
    <m/>
    <x v="510"/>
    <m/>
    <x v="0"/>
    <m/>
    <x v="0"/>
    <s v="Instalado"/>
    <s v="Operativo"/>
    <m/>
    <x v="0"/>
    <x v="1"/>
    <s v="NO COES"/>
    <x v="2"/>
    <s v="Estatal"/>
    <s v="LORETO"/>
    <s v="LORETO"/>
    <s v="ALTO AMAZONAS"/>
    <s v="YURIMAGUAS"/>
    <m/>
    <m/>
    <m/>
    <m/>
    <m/>
    <x v="1"/>
    <m/>
    <n v="105.12"/>
    <n v="0.10512000000000001"/>
    <m/>
    <n v="0.06"/>
    <n v="0.06"/>
    <m/>
    <m/>
    <n v="83"/>
    <s v="ESTIMACIONES"/>
  </r>
  <r>
    <s v="19"/>
    <x v="13"/>
    <s v="NO INFORMANTE"/>
    <m/>
    <m/>
    <s v="EL"/>
    <m/>
    <m/>
    <n v="0.06"/>
    <n v="0.06"/>
    <m/>
    <m/>
    <n v="105.12"/>
    <m/>
    <m/>
    <m/>
    <m/>
    <m/>
    <x v="1"/>
    <m/>
    <m/>
    <m/>
    <x v="157"/>
    <m/>
    <x v="511"/>
    <m/>
    <x v="0"/>
    <m/>
    <x v="0"/>
    <s v="Instalado"/>
    <s v="Operativo"/>
    <m/>
    <x v="0"/>
    <x v="1"/>
    <s v="NO COES"/>
    <x v="2"/>
    <s v="Estatal"/>
    <s v="LORETO"/>
    <s v="LORETO"/>
    <s v="ALTO AMAZONAS"/>
    <s v="YURIMAGUAS"/>
    <m/>
    <m/>
    <m/>
    <m/>
    <m/>
    <x v="1"/>
    <m/>
    <n v="105.12"/>
    <n v="0.10512000000000001"/>
    <m/>
    <n v="0.06"/>
    <n v="0.06"/>
    <m/>
    <m/>
    <n v="83"/>
    <s v="ESTIMACIONES"/>
  </r>
  <r>
    <s v="19"/>
    <x v="13"/>
    <s v="NO INFORMANTE"/>
    <m/>
    <m/>
    <s v="EL"/>
    <m/>
    <m/>
    <n v="0.04"/>
    <n v="0.04"/>
    <m/>
    <m/>
    <n v="70.08"/>
    <m/>
    <m/>
    <m/>
    <m/>
    <m/>
    <x v="1"/>
    <m/>
    <m/>
    <m/>
    <x v="157"/>
    <m/>
    <x v="512"/>
    <m/>
    <x v="0"/>
    <m/>
    <x v="0"/>
    <s v="Instalado"/>
    <s v="Operativo"/>
    <m/>
    <x v="0"/>
    <x v="1"/>
    <s v="NO COES"/>
    <x v="2"/>
    <s v="Estatal"/>
    <s v="MADRE DE DIOS"/>
    <s v="MADRE DE DIOS"/>
    <s v="TAHUAMANÚ"/>
    <s v="TAHUAMANÚ"/>
    <m/>
    <m/>
    <m/>
    <m/>
    <m/>
    <x v="1"/>
    <m/>
    <n v="70.08"/>
    <n v="7.0080000000000003E-2"/>
    <m/>
    <n v="0.04"/>
    <n v="0.04"/>
    <m/>
    <m/>
    <n v="83"/>
    <s v="ESTIMACIONES"/>
  </r>
  <r>
    <s v="19"/>
    <x v="13"/>
    <s v="NO INFORMANTE"/>
    <m/>
    <m/>
    <s v="EL"/>
    <m/>
    <m/>
    <n v="0.27500000000000002"/>
    <n v="0.27500000000000002"/>
    <m/>
    <m/>
    <n v="481.8"/>
    <m/>
    <m/>
    <m/>
    <m/>
    <m/>
    <x v="1"/>
    <m/>
    <m/>
    <m/>
    <x v="157"/>
    <m/>
    <x v="513"/>
    <m/>
    <x v="0"/>
    <m/>
    <x v="0"/>
    <s v="Instalado"/>
    <s v="Operativo"/>
    <m/>
    <x v="0"/>
    <x v="1"/>
    <s v="NO COES"/>
    <x v="2"/>
    <s v="Estatal"/>
    <s v="MADRE DE DIOS"/>
    <s v="MADRE DE DIOS"/>
    <s v="TAMBOPATA"/>
    <s v="INABARI"/>
    <m/>
    <m/>
    <m/>
    <m/>
    <m/>
    <x v="1"/>
    <m/>
    <n v="481.8"/>
    <n v="0.48180000000000001"/>
    <m/>
    <n v="0.27500000000000002"/>
    <n v="0.27500000000000002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m/>
    <m/>
    <x v="157"/>
    <m/>
    <x v="514"/>
    <m/>
    <x v="0"/>
    <m/>
    <x v="0"/>
    <s v="Instalado"/>
    <s v="Operativo"/>
    <m/>
    <x v="0"/>
    <x v="1"/>
    <s v="NO COES"/>
    <x v="2"/>
    <s v="Estatal"/>
    <s v="MADRE DE DIOS"/>
    <s v="MADRE DE DIOS"/>
    <s v="TAMBOPATA"/>
    <s v="LAS PIEDRAS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HI"/>
    <m/>
    <m/>
    <n v="0.06"/>
    <n v="0.06"/>
    <m/>
    <m/>
    <n v="210.24"/>
    <m/>
    <m/>
    <m/>
    <m/>
    <m/>
    <x v="1"/>
    <m/>
    <m/>
    <m/>
    <x v="157"/>
    <m/>
    <x v="515"/>
    <m/>
    <x v="1"/>
    <m/>
    <x v="1"/>
    <s v="Instalado"/>
    <s v="Operativo"/>
    <m/>
    <x v="0"/>
    <x v="1"/>
    <s v="NO COES"/>
    <x v="2"/>
    <s v="Estatal"/>
    <s v="PASCO"/>
    <s v="PASCO"/>
    <s v="PASCO"/>
    <s v="HUACHÓN"/>
    <m/>
    <m/>
    <m/>
    <m/>
    <m/>
    <x v="1"/>
    <m/>
    <n v="210.24"/>
    <n v="0.21024000000000001"/>
    <m/>
    <n v="0.06"/>
    <n v="0.06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m/>
    <m/>
    <x v="157"/>
    <m/>
    <x v="516"/>
    <m/>
    <x v="0"/>
    <m/>
    <x v="0"/>
    <s v="Instalado"/>
    <s v="Operativo"/>
    <m/>
    <x v="0"/>
    <x v="1"/>
    <s v="NO COES"/>
    <x v="2"/>
    <s v="Estatal"/>
    <s v="PIURA"/>
    <s v="PIURA"/>
    <s v="PIURA"/>
    <s v="TAMBO GRANDE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20499999999999999"/>
    <n v="0.20499999999999999"/>
    <m/>
    <m/>
    <n v="359.16"/>
    <m/>
    <m/>
    <m/>
    <m/>
    <m/>
    <x v="1"/>
    <m/>
    <m/>
    <m/>
    <x v="157"/>
    <m/>
    <x v="517"/>
    <m/>
    <x v="0"/>
    <m/>
    <x v="0"/>
    <s v="Instalado"/>
    <s v="Operativo"/>
    <m/>
    <x v="0"/>
    <x v="1"/>
    <s v="NO COES"/>
    <x v="2"/>
    <s v="Estatal"/>
    <s v="PUNO"/>
    <s v="PUNO"/>
    <s v="SAN ANTONIO DE PUTINA"/>
    <s v="ANANEA"/>
    <m/>
    <m/>
    <m/>
    <m/>
    <m/>
    <x v="1"/>
    <m/>
    <n v="359.16"/>
    <n v="0.35916000000000003"/>
    <m/>
    <n v="0.20499999999999999"/>
    <n v="0.20499999999999999"/>
    <m/>
    <m/>
    <n v="83"/>
    <s v="ESTIMACIONES"/>
  </r>
  <r>
    <s v="19"/>
    <x v="13"/>
    <s v="NO INFORMANTE"/>
    <m/>
    <m/>
    <s v="EL"/>
    <m/>
    <m/>
    <n v="0.3"/>
    <n v="0.3"/>
    <m/>
    <m/>
    <n v="525.6"/>
    <m/>
    <m/>
    <m/>
    <m/>
    <m/>
    <x v="1"/>
    <m/>
    <m/>
    <m/>
    <x v="157"/>
    <m/>
    <x v="518"/>
    <m/>
    <x v="0"/>
    <m/>
    <x v="0"/>
    <s v="Instalado"/>
    <s v="Operativo"/>
    <m/>
    <x v="0"/>
    <x v="1"/>
    <s v="NO COES"/>
    <x v="2"/>
    <s v="Estatal"/>
    <s v="PUNO"/>
    <s v="PUNO"/>
    <s v="MOHO"/>
    <s v="MOHO"/>
    <m/>
    <m/>
    <m/>
    <m/>
    <m/>
    <x v="1"/>
    <m/>
    <n v="525.6"/>
    <n v="0.52560000000000007"/>
    <m/>
    <n v="0.3"/>
    <n v="0.3"/>
    <m/>
    <m/>
    <n v="83"/>
    <s v="ESTIMACIONES"/>
  </r>
  <r>
    <s v="19"/>
    <x v="13"/>
    <s v="NO INFORMANTE"/>
    <m/>
    <m/>
    <s v="EL"/>
    <m/>
    <m/>
    <n v="0.3"/>
    <n v="0.3"/>
    <m/>
    <m/>
    <n v="525.6"/>
    <m/>
    <m/>
    <m/>
    <m/>
    <m/>
    <x v="1"/>
    <m/>
    <m/>
    <m/>
    <x v="157"/>
    <m/>
    <x v="519"/>
    <m/>
    <x v="0"/>
    <m/>
    <x v="0"/>
    <s v="Instalado"/>
    <s v="Operativo"/>
    <m/>
    <x v="0"/>
    <x v="1"/>
    <s v="NO COES"/>
    <x v="2"/>
    <s v="Estatal"/>
    <s v="PUNO"/>
    <s v="PUNO"/>
    <s v="AZANGARO"/>
    <s v="ASILLO"/>
    <m/>
    <m/>
    <m/>
    <m/>
    <m/>
    <x v="1"/>
    <m/>
    <n v="525.6"/>
    <n v="0.52560000000000007"/>
    <m/>
    <n v="0.3"/>
    <n v="0.3"/>
    <m/>
    <m/>
    <n v="83"/>
    <s v="ESTIMACIONES"/>
  </r>
  <r>
    <s v="19"/>
    <x v="13"/>
    <s v="NO INFORMANTE"/>
    <m/>
    <m/>
    <s v="EL"/>
    <m/>
    <m/>
    <n v="3.5000000000000003E-2"/>
    <n v="3.5000000000000003E-2"/>
    <m/>
    <m/>
    <n v="61.32"/>
    <m/>
    <m/>
    <m/>
    <m/>
    <m/>
    <x v="1"/>
    <m/>
    <m/>
    <m/>
    <x v="157"/>
    <m/>
    <x v="520"/>
    <m/>
    <x v="0"/>
    <m/>
    <x v="0"/>
    <s v="Instalado"/>
    <s v="Operativo"/>
    <m/>
    <x v="0"/>
    <x v="1"/>
    <s v="NO COES"/>
    <x v="2"/>
    <s v="Estatal"/>
    <s v="PUNO"/>
    <s v="PUNO"/>
    <s v="MOHO"/>
    <s v="TILALI"/>
    <m/>
    <m/>
    <m/>
    <m/>
    <m/>
    <x v="1"/>
    <m/>
    <n v="61.32"/>
    <n v="6.132E-2"/>
    <m/>
    <n v="3.5000000000000003E-2"/>
    <n v="3.5000000000000003E-2"/>
    <m/>
    <m/>
    <n v="83"/>
    <s v="ESTIMACIONES"/>
  </r>
  <r>
    <s v="19"/>
    <x v="13"/>
    <s v="NO INFORMANTE"/>
    <m/>
    <m/>
    <s v="EL"/>
    <m/>
    <m/>
    <n v="0.15"/>
    <n v="0.15"/>
    <m/>
    <m/>
    <n v="262.8"/>
    <m/>
    <m/>
    <m/>
    <m/>
    <m/>
    <x v="1"/>
    <m/>
    <m/>
    <m/>
    <x v="157"/>
    <m/>
    <x v="521"/>
    <m/>
    <x v="0"/>
    <m/>
    <x v="0"/>
    <s v="Instalado"/>
    <s v="Operativo"/>
    <m/>
    <x v="0"/>
    <x v="1"/>
    <s v="NO COES"/>
    <x v="2"/>
    <s v="Estatal"/>
    <s v="PUNO"/>
    <s v="PUNO"/>
    <s v="CHUCUITO"/>
    <s v="ZEPITA"/>
    <m/>
    <m/>
    <m/>
    <m/>
    <m/>
    <x v="1"/>
    <m/>
    <n v="262.8"/>
    <n v="0.26280000000000003"/>
    <m/>
    <n v="0.15"/>
    <n v="0.15"/>
    <m/>
    <m/>
    <n v="83"/>
    <s v="ESTIMACIONES"/>
  </r>
  <r>
    <s v="19"/>
    <x v="13"/>
    <s v="NO INFORMANTE"/>
    <m/>
    <m/>
    <s v="HI"/>
    <m/>
    <m/>
    <n v="0.1"/>
    <n v="0"/>
    <m/>
    <m/>
    <n v="0"/>
    <m/>
    <m/>
    <m/>
    <m/>
    <m/>
    <x v="1"/>
    <m/>
    <m/>
    <m/>
    <x v="157"/>
    <m/>
    <x v="522"/>
    <m/>
    <x v="1"/>
    <m/>
    <x v="1"/>
    <s v="Instalado"/>
    <s v="Inoperativo"/>
    <m/>
    <x v="0"/>
    <x v="1"/>
    <s v="NO COES"/>
    <x v="2"/>
    <s v="Estatal"/>
    <s v="CAJAMARCA"/>
    <s v="CAJAMARCA"/>
    <s v="SAN MARCOS"/>
    <s v="PAUCAMARCA"/>
    <m/>
    <m/>
    <m/>
    <m/>
    <m/>
    <x v="1"/>
    <m/>
    <n v="0"/>
    <n v="0"/>
    <m/>
    <n v="0.1"/>
    <n v="0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23"/>
    <m/>
    <x v="0"/>
    <m/>
    <x v="0"/>
    <s v="Instalado"/>
    <s v="Operativo"/>
    <m/>
    <x v="0"/>
    <x v="1"/>
    <s v="NO COES"/>
    <x v="2"/>
    <s v="Estatal"/>
    <s v="SAN MARTÍN"/>
    <s v="SAN MARTÍN"/>
    <s v="RIOJA"/>
    <s v="AWAJUN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24"/>
    <m/>
    <x v="0"/>
    <m/>
    <x v="0"/>
    <s v="Instalado"/>
    <s v="Operativo"/>
    <m/>
    <x v="0"/>
    <x v="1"/>
    <s v="NO COES"/>
    <x v="2"/>
    <s v="Estatal"/>
    <s v="SAN MARTÍN"/>
    <s v="SAN MARTÍN"/>
    <s v="MRCAL. CÁCERES"/>
    <s v="CAMPANILLA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25"/>
    <m/>
    <x v="0"/>
    <m/>
    <x v="0"/>
    <s v="Instalado"/>
    <s v="Operativo"/>
    <m/>
    <x v="0"/>
    <x v="1"/>
    <s v="NO COES"/>
    <x v="2"/>
    <s v="Estatal"/>
    <s v="SAN MARTÍN"/>
    <s v="SAN MARTÍN"/>
    <s v="RIOJA"/>
    <s v="PUEBLO LIBRE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26"/>
    <m/>
    <x v="0"/>
    <m/>
    <x v="0"/>
    <s v="Instalado"/>
    <s v="Operativo"/>
    <m/>
    <x v="0"/>
    <x v="1"/>
    <s v="NO COES"/>
    <x v="2"/>
    <s v="Estatal"/>
    <s v="SAN MARTÍN"/>
    <s v="SAN MARTÍN"/>
    <s v="MRCAL. CÁCERES"/>
    <s v="HUICUNGO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27"/>
    <m/>
    <x v="0"/>
    <m/>
    <x v="0"/>
    <s v="Instalado"/>
    <s v="Operativo"/>
    <m/>
    <x v="0"/>
    <x v="1"/>
    <s v="NO COES"/>
    <x v="2"/>
    <s v="Estatal"/>
    <s v="SAN MARTÍN"/>
    <s v="SAN MARTÍN"/>
    <s v="RIOJA"/>
    <s v="PARDO MIGUEL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12"/>
    <n v="0.12"/>
    <m/>
    <m/>
    <n v="210.24"/>
    <m/>
    <m/>
    <m/>
    <m/>
    <m/>
    <x v="1"/>
    <m/>
    <m/>
    <m/>
    <x v="157"/>
    <m/>
    <x v="528"/>
    <m/>
    <x v="0"/>
    <m/>
    <x v="0"/>
    <s v="Instalado"/>
    <s v="Operativo"/>
    <m/>
    <x v="0"/>
    <x v="1"/>
    <s v="NO COES"/>
    <x v="2"/>
    <s v="Estatal"/>
    <s v="SAN MARTÍN"/>
    <s v="SAN MARTÍN"/>
    <s v="RIOJA"/>
    <s v="PARDO MIGUEL"/>
    <m/>
    <m/>
    <m/>
    <m/>
    <m/>
    <x v="1"/>
    <m/>
    <n v="210.24"/>
    <n v="0.21024000000000001"/>
    <m/>
    <n v="0.12"/>
    <n v="0.12"/>
    <m/>
    <m/>
    <n v="83"/>
    <s v="ESTIMACIONES"/>
  </r>
  <r>
    <s v="19"/>
    <x v="13"/>
    <s v="NO INFORMANTE"/>
    <m/>
    <m/>
    <s v="EL"/>
    <m/>
    <m/>
    <n v="8.5000000000000006E-2"/>
    <n v="8.5000000000000006E-2"/>
    <m/>
    <m/>
    <n v="148.91999999999999"/>
    <m/>
    <m/>
    <m/>
    <m/>
    <m/>
    <x v="1"/>
    <m/>
    <m/>
    <m/>
    <x v="157"/>
    <m/>
    <x v="529"/>
    <m/>
    <x v="0"/>
    <m/>
    <x v="0"/>
    <s v="Instalado"/>
    <s v="Operativo"/>
    <m/>
    <x v="0"/>
    <x v="1"/>
    <s v="NO COES"/>
    <x v="2"/>
    <s v="Estatal"/>
    <s v="SAN MARTÍN"/>
    <s v="SAN MARTÍN"/>
    <s v="RIOJA"/>
    <s v="PONO DE CAYNARÁCHI"/>
    <m/>
    <m/>
    <m/>
    <m/>
    <m/>
    <x v="1"/>
    <m/>
    <n v="148.91999999999999"/>
    <n v="0.14892"/>
    <m/>
    <n v="8.5000000000000006E-2"/>
    <n v="8.5000000000000006E-2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30"/>
    <m/>
    <x v="0"/>
    <m/>
    <x v="0"/>
    <s v="Instalado"/>
    <s v="Operativo"/>
    <m/>
    <x v="0"/>
    <x v="1"/>
    <s v="NO COES"/>
    <x v="2"/>
    <s v="Estatal"/>
    <s v="SAN MARTÍN"/>
    <s v="SAN MARTÍN"/>
    <s v="RIOJA"/>
    <s v="NUEVO PORVENIR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9.6000000000000002E-2"/>
    <n v="9.6000000000000002E-2"/>
    <m/>
    <m/>
    <n v="168.19200000000001"/>
    <m/>
    <m/>
    <m/>
    <m/>
    <m/>
    <x v="1"/>
    <m/>
    <m/>
    <m/>
    <x v="157"/>
    <m/>
    <x v="15"/>
    <m/>
    <x v="0"/>
    <m/>
    <x v="0"/>
    <s v="Instalado"/>
    <s v="Operativo"/>
    <m/>
    <x v="0"/>
    <x v="1"/>
    <s v="NO COES"/>
    <x v="2"/>
    <s v="Estatal"/>
    <s v="SAN MARTÍN"/>
    <s v="SAN MARTÍN"/>
    <s v="BELLAVISTA"/>
    <s v="SAN PABLO"/>
    <m/>
    <m/>
    <m/>
    <m/>
    <m/>
    <x v="1"/>
    <m/>
    <n v="168.19200000000001"/>
    <n v="0.16819200000000001"/>
    <m/>
    <n v="9.6000000000000002E-2"/>
    <n v="9.6000000000000002E-2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31"/>
    <m/>
    <x v="0"/>
    <m/>
    <x v="0"/>
    <s v="Instalado"/>
    <s v="Operativo"/>
    <m/>
    <x v="0"/>
    <x v="1"/>
    <s v="NO COES"/>
    <x v="2"/>
    <s v="Estatal"/>
    <s v="SAN MARTÍN"/>
    <s v="SAN MARTÍN"/>
    <s v="RIOJA"/>
    <s v="PARDO MIGUEL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m/>
    <m/>
    <x v="157"/>
    <m/>
    <x v="532"/>
    <m/>
    <x v="0"/>
    <m/>
    <x v="0"/>
    <s v="Instalado"/>
    <s v="Operativo"/>
    <m/>
    <x v="0"/>
    <x v="1"/>
    <s v="NO COES"/>
    <x v="2"/>
    <s v="Estatal"/>
    <s v="SAN MARTÍN"/>
    <s v="SAN MARTÍN"/>
    <s v="RIOJA"/>
    <s v="PARDO MIGUEL"/>
    <m/>
    <m/>
    <m/>
    <m/>
    <m/>
    <x v="1"/>
    <m/>
    <n v="157.68"/>
    <n v="0.15768000000000001"/>
    <m/>
    <n v="0.09"/>
    <n v="0.09"/>
    <m/>
    <m/>
    <n v="83"/>
    <s v="ESTIMACIONES"/>
  </r>
  <r>
    <s v="19"/>
    <x v="13"/>
    <s v="NO INFORMANTE"/>
    <m/>
    <m/>
    <s v="EL"/>
    <m/>
    <m/>
    <n v="0.1"/>
    <n v="0"/>
    <m/>
    <m/>
    <n v="0"/>
    <m/>
    <m/>
    <m/>
    <m/>
    <m/>
    <x v="1"/>
    <m/>
    <m/>
    <m/>
    <x v="157"/>
    <m/>
    <x v="533"/>
    <m/>
    <x v="0"/>
    <m/>
    <x v="0"/>
    <s v="Instalado"/>
    <s v="Inoperativo"/>
    <m/>
    <x v="0"/>
    <x v="1"/>
    <s v="NO COES"/>
    <x v="2"/>
    <s v="Estatal"/>
    <s v="SAN MARTÍN"/>
    <s v="SAN MARTÍN"/>
    <s v="EL DORADO"/>
    <s v="AGUA BLANCA"/>
    <m/>
    <m/>
    <m/>
    <m/>
    <m/>
    <x v="1"/>
    <m/>
    <n v="0"/>
    <n v="0"/>
    <m/>
    <n v="0.1"/>
    <n v="0"/>
    <m/>
    <m/>
    <n v="83"/>
    <s v="ESTIMACIONES"/>
  </r>
  <r>
    <s v="19"/>
    <x v="13"/>
    <s v="NO INFORMANTE"/>
    <m/>
    <m/>
    <s v="EL"/>
    <m/>
    <m/>
    <n v="0.125"/>
    <n v="0"/>
    <m/>
    <m/>
    <n v="0"/>
    <m/>
    <m/>
    <m/>
    <m/>
    <m/>
    <x v="1"/>
    <m/>
    <m/>
    <m/>
    <x v="157"/>
    <m/>
    <x v="534"/>
    <m/>
    <x v="0"/>
    <m/>
    <x v="0"/>
    <s v="Instalado"/>
    <s v="Inoperativo"/>
    <m/>
    <x v="0"/>
    <x v="1"/>
    <s v="NO COES"/>
    <x v="2"/>
    <s v="Estatal"/>
    <s v="SAN MARTÍN"/>
    <s v="SAN MARTÍN"/>
    <s v="HUALLAGA"/>
    <s v="EL ESLABÓN"/>
    <m/>
    <m/>
    <m/>
    <m/>
    <m/>
    <x v="1"/>
    <m/>
    <n v="0"/>
    <n v="0"/>
    <m/>
    <n v="0.125"/>
    <n v="0"/>
    <m/>
    <m/>
    <n v="83"/>
    <s v="ESTIMACIONES"/>
  </r>
  <r>
    <s v="19"/>
    <x v="13"/>
    <s v="NO INFORMANTE"/>
    <m/>
    <m/>
    <s v="EL"/>
    <m/>
    <m/>
    <n v="0.18"/>
    <n v="0"/>
    <m/>
    <m/>
    <n v="0"/>
    <m/>
    <m/>
    <m/>
    <m/>
    <m/>
    <x v="1"/>
    <m/>
    <m/>
    <m/>
    <x v="157"/>
    <m/>
    <x v="535"/>
    <m/>
    <x v="0"/>
    <m/>
    <x v="0"/>
    <s v="Instalado"/>
    <s v="Inoperativo"/>
    <m/>
    <x v="0"/>
    <x v="1"/>
    <s v="NO COES"/>
    <x v="2"/>
    <s v="Estatal"/>
    <s v="SAN MARTÍN"/>
    <s v="SAN MARTÍN"/>
    <s v="SAN MARTÍN"/>
    <s v="HUIMBAYOC"/>
    <m/>
    <m/>
    <m/>
    <m/>
    <m/>
    <x v="1"/>
    <m/>
    <n v="0"/>
    <n v="0"/>
    <m/>
    <n v="0.18"/>
    <n v="0"/>
    <m/>
    <m/>
    <n v="83"/>
    <s v="ESTIMACIONES"/>
  </r>
  <r>
    <s v="19"/>
    <x v="13"/>
    <s v="NO INFORMANTE"/>
    <m/>
    <m/>
    <s v="EL"/>
    <m/>
    <m/>
    <n v="0.05"/>
    <n v="0"/>
    <m/>
    <m/>
    <n v="0"/>
    <m/>
    <m/>
    <m/>
    <m/>
    <m/>
    <x v="1"/>
    <m/>
    <m/>
    <m/>
    <x v="157"/>
    <m/>
    <x v="536"/>
    <m/>
    <x v="0"/>
    <m/>
    <x v="0"/>
    <s v="Instalado"/>
    <s v="Inoperativo"/>
    <m/>
    <x v="0"/>
    <x v="1"/>
    <s v="NO COES"/>
    <x v="2"/>
    <s v="Estatal"/>
    <s v="SAN MARTÍN"/>
    <s v="SAN MARTÍN"/>
    <s v="MOYOBAMBA"/>
    <s v="JEPELACIO"/>
    <m/>
    <m/>
    <m/>
    <m/>
    <m/>
    <x v="1"/>
    <m/>
    <n v="0"/>
    <n v="0"/>
    <m/>
    <n v="0.05"/>
    <n v="0"/>
    <m/>
    <m/>
    <n v="83"/>
    <s v="ESTIMACIONES"/>
  </r>
  <r>
    <s v="19"/>
    <x v="13"/>
    <s v="NO INFORMANTE"/>
    <m/>
    <m/>
    <s v="EL"/>
    <m/>
    <m/>
    <n v="0.55000000000000004"/>
    <n v="0"/>
    <m/>
    <m/>
    <n v="0"/>
    <m/>
    <m/>
    <m/>
    <m/>
    <m/>
    <x v="1"/>
    <m/>
    <m/>
    <m/>
    <x v="157"/>
    <m/>
    <x v="44"/>
    <m/>
    <x v="0"/>
    <m/>
    <x v="0"/>
    <s v="Instalado"/>
    <s v="Inoperativo"/>
    <m/>
    <x v="0"/>
    <x v="1"/>
    <s v="NO COES"/>
    <x v="2"/>
    <s v="Estatal"/>
    <s v="LORETO"/>
    <s v="LORETO"/>
    <s v="ALTO AMAZONAS"/>
    <s v="LAGUNAS"/>
    <m/>
    <m/>
    <m/>
    <m/>
    <m/>
    <x v="1"/>
    <m/>
    <n v="0"/>
    <n v="0"/>
    <m/>
    <n v="0.55000000000000004"/>
    <n v="0"/>
    <m/>
    <m/>
    <n v="83"/>
    <s v="ESTIMACIONES"/>
  </r>
  <r>
    <s v="19"/>
    <x v="13"/>
    <s v="NO INFORMANTE"/>
    <m/>
    <m/>
    <s v="EL"/>
    <m/>
    <m/>
    <n v="0.41599999999999998"/>
    <n v="0"/>
    <m/>
    <m/>
    <n v="0"/>
    <m/>
    <m/>
    <m/>
    <m/>
    <m/>
    <x v="1"/>
    <m/>
    <m/>
    <m/>
    <x v="157"/>
    <m/>
    <x v="537"/>
    <m/>
    <x v="0"/>
    <m/>
    <x v="0"/>
    <s v="Instalado"/>
    <s v="Inoperativo"/>
    <m/>
    <x v="0"/>
    <x v="1"/>
    <s v="NO COES"/>
    <x v="2"/>
    <s v="Estatal"/>
    <s v="SAN MARTÍN"/>
    <s v="SAN MARTÍN"/>
    <s v="RIOJA"/>
    <s v="PARDO MIGUEL"/>
    <m/>
    <m/>
    <m/>
    <m/>
    <m/>
    <x v="1"/>
    <m/>
    <n v="0"/>
    <n v="0"/>
    <m/>
    <n v="0.41599999999999998"/>
    <n v="0"/>
    <m/>
    <m/>
    <n v="83"/>
    <s v="ESTIMACIONES"/>
  </r>
  <r>
    <s v="19"/>
    <x v="13"/>
    <s v="NO INFORMANTE"/>
    <m/>
    <m/>
    <s v="EL"/>
    <m/>
    <m/>
    <n v="0.183"/>
    <n v="0"/>
    <m/>
    <m/>
    <n v="0"/>
    <m/>
    <m/>
    <m/>
    <m/>
    <m/>
    <x v="1"/>
    <m/>
    <m/>
    <m/>
    <x v="157"/>
    <m/>
    <x v="538"/>
    <m/>
    <x v="0"/>
    <m/>
    <x v="0"/>
    <s v="Instalado"/>
    <s v="Inoperativo"/>
    <m/>
    <x v="0"/>
    <x v="1"/>
    <s v="NO COES"/>
    <x v="2"/>
    <s v="Estatal"/>
    <s v="SAN MARTÍN"/>
    <s v="SAN MARTÍN"/>
    <s v="LAMAS"/>
    <s v="ALONSO ALVARADO"/>
    <m/>
    <m/>
    <m/>
    <m/>
    <m/>
    <x v="1"/>
    <m/>
    <n v="0"/>
    <n v="0"/>
    <m/>
    <n v="0.183"/>
    <n v="0"/>
    <m/>
    <m/>
    <n v="83"/>
    <s v="ESTIMACIONES"/>
  </r>
  <r>
    <s v="19"/>
    <x v="13"/>
    <s v="NO INFORMANTE"/>
    <m/>
    <m/>
    <s v="EL"/>
    <m/>
    <m/>
    <n v="0.23"/>
    <n v="0"/>
    <m/>
    <m/>
    <n v="0"/>
    <m/>
    <m/>
    <m/>
    <m/>
    <m/>
    <x v="1"/>
    <m/>
    <m/>
    <m/>
    <x v="157"/>
    <m/>
    <x v="539"/>
    <m/>
    <x v="0"/>
    <m/>
    <x v="0"/>
    <s v="Instalado"/>
    <s v="Inoperativo"/>
    <m/>
    <x v="0"/>
    <x v="1"/>
    <s v="NO COES"/>
    <x v="2"/>
    <s v="Estatal"/>
    <s v="SAN MARTÍN"/>
    <s v="SAN MARTÍN"/>
    <s v="PICOTA"/>
    <s v="SAN HILARIÓN"/>
    <m/>
    <m/>
    <m/>
    <m/>
    <m/>
    <x v="1"/>
    <m/>
    <n v="0"/>
    <n v="0"/>
    <m/>
    <n v="0.23"/>
    <n v="0"/>
    <m/>
    <m/>
    <n v="83"/>
    <s v="ESTIMACIONES"/>
  </r>
  <r>
    <s v="19"/>
    <x v="13"/>
    <s v="NO INFORMANTE"/>
    <m/>
    <m/>
    <s v="EL"/>
    <m/>
    <m/>
    <n v="9.6000000000000002E-2"/>
    <n v="0"/>
    <m/>
    <m/>
    <n v="0"/>
    <m/>
    <m/>
    <m/>
    <m/>
    <m/>
    <x v="1"/>
    <m/>
    <m/>
    <m/>
    <x v="157"/>
    <m/>
    <x v="540"/>
    <m/>
    <x v="0"/>
    <m/>
    <x v="0"/>
    <s v="Instalado"/>
    <s v="Inoperativo"/>
    <m/>
    <x v="0"/>
    <x v="1"/>
    <s v="NO COES"/>
    <x v="2"/>
    <s v="Estatal"/>
    <s v="SAN MARTÍN"/>
    <s v="SAN MARTÍN"/>
    <s v="LAMAS"/>
    <s v="ZAPATERO"/>
    <m/>
    <m/>
    <m/>
    <m/>
    <m/>
    <x v="1"/>
    <m/>
    <n v="0"/>
    <n v="0"/>
    <m/>
    <n v="9.6000000000000002E-2"/>
    <n v="0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m/>
    <m/>
    <x v="157"/>
    <m/>
    <x v="541"/>
    <m/>
    <x v="0"/>
    <m/>
    <x v="0"/>
    <s v="Instalado"/>
    <s v="Operativo"/>
    <m/>
    <x v="0"/>
    <x v="1"/>
    <s v="NO COES"/>
    <x v="2"/>
    <s v="Estatal"/>
    <s v="UCAYALI"/>
    <s v="UCAYALI"/>
    <s v="CRNEL. PORTILLO"/>
    <s v="MASISEA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m/>
    <m/>
    <x v="157"/>
    <m/>
    <x v="542"/>
    <m/>
    <x v="0"/>
    <m/>
    <x v="0"/>
    <s v="Instalado"/>
    <s v="Operativo"/>
    <m/>
    <x v="0"/>
    <x v="1"/>
    <s v="NO COES"/>
    <x v="2"/>
    <s v="Estatal"/>
    <s v="UCAYALI"/>
    <s v="UCAYALI"/>
    <s v="PADRE ABAD"/>
    <s v="IRAZOLA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8.5999999999999993E-2"/>
    <n v="8.5999999999999993E-2"/>
    <m/>
    <m/>
    <n v="150.672"/>
    <m/>
    <m/>
    <m/>
    <m/>
    <m/>
    <x v="1"/>
    <m/>
    <m/>
    <m/>
    <x v="157"/>
    <m/>
    <x v="543"/>
    <m/>
    <x v="0"/>
    <m/>
    <x v="0"/>
    <s v="Instalado"/>
    <s v="Operativo"/>
    <m/>
    <x v="0"/>
    <x v="1"/>
    <s v="NO COES"/>
    <x v="2"/>
    <s v="Estatal"/>
    <s v="UCAYALI"/>
    <s v="UCAYALI"/>
    <s v="PADRE ABAD"/>
    <s v="IRAZOLA"/>
    <m/>
    <m/>
    <m/>
    <m/>
    <m/>
    <x v="1"/>
    <m/>
    <n v="150.672"/>
    <n v="0.150672"/>
    <m/>
    <n v="8.5999999999999993E-2"/>
    <n v="8.5999999999999993E-2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m/>
    <m/>
    <x v="157"/>
    <m/>
    <x v="544"/>
    <m/>
    <x v="0"/>
    <m/>
    <x v="0"/>
    <s v="Instalado"/>
    <s v="Operativo"/>
    <m/>
    <x v="0"/>
    <x v="1"/>
    <s v="NO COES"/>
    <x v="2"/>
    <s v="Estatal"/>
    <s v="UCAYALI"/>
    <s v="UCAYALI"/>
    <s v="CRNEL. PORTILLO"/>
    <s v="MASISEA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5.2999999999999999E-2"/>
    <n v="5.2999999999999999E-2"/>
    <m/>
    <m/>
    <n v="92.855999999999995"/>
    <m/>
    <m/>
    <m/>
    <m/>
    <m/>
    <x v="1"/>
    <m/>
    <m/>
    <m/>
    <x v="157"/>
    <m/>
    <x v="545"/>
    <m/>
    <x v="0"/>
    <m/>
    <x v="0"/>
    <s v="Instalado"/>
    <s v="Operativo"/>
    <m/>
    <x v="0"/>
    <x v="1"/>
    <s v="NO COES"/>
    <x v="2"/>
    <s v="Estatal"/>
    <s v="UCAYALI"/>
    <s v="UCAYALI"/>
    <s v="CRNEL. PORTILLO"/>
    <s v="YARINACOCHA"/>
    <m/>
    <m/>
    <m/>
    <m/>
    <m/>
    <x v="1"/>
    <m/>
    <n v="92.855999999999995"/>
    <n v="9.2855999999999994E-2"/>
    <m/>
    <n v="5.2999999999999999E-2"/>
    <n v="5.2999999999999999E-2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m/>
    <m/>
    <x v="157"/>
    <m/>
    <x v="546"/>
    <m/>
    <x v="0"/>
    <m/>
    <x v="0"/>
    <s v="Instalado"/>
    <s v="Operativo"/>
    <m/>
    <x v="0"/>
    <x v="1"/>
    <s v="NO COES"/>
    <x v="2"/>
    <s v="Estatal"/>
    <s v="UCAYALI"/>
    <s v="UCAYALI"/>
    <s v="PADRE ABAD"/>
    <s v="IRAZOLA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38"/>
    <n v="0.38"/>
    <m/>
    <m/>
    <n v="665.76"/>
    <m/>
    <m/>
    <m/>
    <m/>
    <m/>
    <x v="1"/>
    <m/>
    <m/>
    <m/>
    <x v="157"/>
    <m/>
    <x v="547"/>
    <m/>
    <x v="0"/>
    <m/>
    <x v="0"/>
    <s v="Instalado"/>
    <s v="Operativo"/>
    <m/>
    <x v="0"/>
    <x v="1"/>
    <s v="NO COES"/>
    <x v="2"/>
    <s v="Estatal"/>
    <s v="UCAYALI"/>
    <s v="UCAYALI"/>
    <s v="CRNEL. PORTILLO"/>
    <s v="CAMPOVERDE"/>
    <m/>
    <m/>
    <m/>
    <m/>
    <m/>
    <x v="1"/>
    <m/>
    <n v="665.76"/>
    <n v="0.66576000000000002"/>
    <m/>
    <n v="0.38"/>
    <n v="0.38"/>
    <m/>
    <m/>
    <n v="83"/>
    <s v="ESTIMACIONES"/>
  </r>
  <r>
    <s v="19"/>
    <x v="13"/>
    <s v="NO INFORMANTE"/>
    <m/>
    <m/>
    <s v="EL"/>
    <m/>
    <m/>
    <n v="0.5"/>
    <n v="0.5"/>
    <m/>
    <m/>
    <n v="876"/>
    <m/>
    <m/>
    <m/>
    <m/>
    <m/>
    <x v="1"/>
    <m/>
    <m/>
    <m/>
    <x v="157"/>
    <m/>
    <x v="548"/>
    <m/>
    <x v="0"/>
    <m/>
    <x v="0"/>
    <s v="Instalado"/>
    <s v="Operativo"/>
    <m/>
    <x v="0"/>
    <x v="1"/>
    <s v="NO COES"/>
    <x v="2"/>
    <s v="Estatal"/>
    <s v="UCAYALI"/>
    <s v="UCAYALI"/>
    <s v="ATALAYA"/>
    <s v="RAYMONDI"/>
    <m/>
    <m/>
    <m/>
    <m/>
    <m/>
    <x v="1"/>
    <m/>
    <n v="876"/>
    <n v="0.876"/>
    <m/>
    <n v="0.5"/>
    <n v="0.5"/>
    <m/>
    <m/>
    <n v="83"/>
    <s v="ESTIMACIONES"/>
  </r>
  <r>
    <s v="19"/>
    <x v="13"/>
    <s v="NO INFORMANTE"/>
    <m/>
    <m/>
    <s v="EL"/>
    <m/>
    <m/>
    <n v="0.3"/>
    <n v="0.3"/>
    <m/>
    <m/>
    <n v="525.6"/>
    <m/>
    <m/>
    <m/>
    <m/>
    <m/>
    <x v="1"/>
    <m/>
    <m/>
    <m/>
    <x v="157"/>
    <m/>
    <x v="549"/>
    <m/>
    <x v="0"/>
    <m/>
    <x v="0"/>
    <s v="Instalado"/>
    <s v="Operativo"/>
    <m/>
    <x v="0"/>
    <x v="1"/>
    <s v="NO COES"/>
    <x v="2"/>
    <s v="Estatal"/>
    <s v="UCAYALI"/>
    <s v="UCAYALI"/>
    <s v="PADRE ABAD"/>
    <s v="CURIMANA"/>
    <m/>
    <m/>
    <m/>
    <m/>
    <m/>
    <x v="1"/>
    <m/>
    <n v="525.6"/>
    <n v="0.52560000000000007"/>
    <m/>
    <n v="0.3"/>
    <n v="0.3"/>
    <m/>
    <m/>
    <n v="83"/>
    <s v="ESTIMACIONES"/>
  </r>
  <r>
    <s v="19"/>
    <x v="13"/>
    <s v="NO INFORMANTE"/>
    <m/>
    <m/>
    <s v="EL"/>
    <m/>
    <m/>
    <n v="5.6000000000000001E-2"/>
    <n v="5.6000000000000001E-2"/>
    <m/>
    <m/>
    <n v="98.112000000000009"/>
    <m/>
    <m/>
    <m/>
    <m/>
    <m/>
    <x v="1"/>
    <m/>
    <m/>
    <m/>
    <x v="157"/>
    <m/>
    <x v="550"/>
    <m/>
    <x v="0"/>
    <m/>
    <x v="0"/>
    <s v="Instalado"/>
    <s v="Operativo"/>
    <m/>
    <x v="0"/>
    <x v="1"/>
    <s v="NO COES"/>
    <x v="2"/>
    <s v="Estatal"/>
    <s v="UCAYALI"/>
    <s v="UCAYALI"/>
    <s v="CRNEL. PORTILLO"/>
    <s v="IPARIA"/>
    <m/>
    <m/>
    <m/>
    <m/>
    <m/>
    <x v="1"/>
    <m/>
    <n v="98.112000000000009"/>
    <n v="9.8112000000000005E-2"/>
    <m/>
    <n v="5.6000000000000001E-2"/>
    <n v="5.6000000000000001E-2"/>
    <m/>
    <m/>
    <n v="83"/>
    <s v="ESTIMACIONES"/>
  </r>
  <r>
    <s v="19"/>
    <x v="13"/>
    <s v="NO INFORMANTE"/>
    <m/>
    <m/>
    <s v="EL"/>
    <m/>
    <m/>
    <n v="0.7"/>
    <n v="0.7"/>
    <m/>
    <m/>
    <n v="1226.4000000000001"/>
    <m/>
    <m/>
    <m/>
    <m/>
    <m/>
    <x v="1"/>
    <m/>
    <m/>
    <m/>
    <x v="157"/>
    <m/>
    <x v="551"/>
    <m/>
    <x v="0"/>
    <m/>
    <x v="0"/>
    <s v="Instalado"/>
    <s v="Operativo"/>
    <m/>
    <x v="0"/>
    <x v="1"/>
    <s v="NO COES"/>
    <x v="2"/>
    <s v="Estatal"/>
    <s v="UCAYALI"/>
    <s v="UCAYALI"/>
    <s v="PADRE ABAD"/>
    <s v="IRAZOLA"/>
    <m/>
    <m/>
    <m/>
    <m/>
    <m/>
    <x v="1"/>
    <m/>
    <n v="1226.4000000000001"/>
    <n v="1.2264000000000002"/>
    <m/>
    <n v="0.7"/>
    <n v="0.7"/>
    <m/>
    <m/>
    <n v="83"/>
    <s v="ESTIMACIONES"/>
  </r>
  <r>
    <s v="19"/>
    <x v="13"/>
    <s v="NO INFORMANTE"/>
    <m/>
    <m/>
    <s v="EL"/>
    <m/>
    <m/>
    <n v="0.51300000000000001"/>
    <n v="0.51300000000000001"/>
    <m/>
    <m/>
    <n v="898.77600000000007"/>
    <m/>
    <m/>
    <m/>
    <m/>
    <m/>
    <x v="1"/>
    <m/>
    <m/>
    <m/>
    <x v="157"/>
    <m/>
    <x v="552"/>
    <m/>
    <x v="0"/>
    <m/>
    <x v="0"/>
    <s v="Instalado"/>
    <s v="Operativo"/>
    <m/>
    <x v="0"/>
    <x v="1"/>
    <s v="NO COES"/>
    <x v="2"/>
    <s v="Estatal"/>
    <s v="UCAYALI"/>
    <s v="UCAYALI"/>
    <s v="CRNEL. PORTILLO"/>
    <s v="MASISEA"/>
    <m/>
    <m/>
    <m/>
    <m/>
    <m/>
    <x v="1"/>
    <m/>
    <n v="898.77600000000007"/>
    <n v="0.89877600000000002"/>
    <m/>
    <n v="0.51300000000000001"/>
    <n v="0.51300000000000001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m/>
    <m/>
    <x v="157"/>
    <m/>
    <x v="553"/>
    <m/>
    <x v="0"/>
    <m/>
    <x v="0"/>
    <s v="Instalado"/>
    <s v="Operativo"/>
    <m/>
    <x v="0"/>
    <x v="1"/>
    <s v="NO COES"/>
    <x v="2"/>
    <s v="Estatal"/>
    <s v="UCAYALI"/>
    <s v="UCAYALI"/>
    <s v="CRNEL. PORTILLO"/>
    <s v="NUEVA REQUENA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m/>
    <m/>
    <x v="157"/>
    <m/>
    <x v="554"/>
    <m/>
    <x v="0"/>
    <m/>
    <x v="0"/>
    <s v="Instalado"/>
    <s v="Operativo"/>
    <m/>
    <x v="0"/>
    <x v="1"/>
    <s v="NO COES"/>
    <x v="2"/>
    <s v="Estatal"/>
    <s v="UCAYALI"/>
    <s v="UCAYALI"/>
    <s v="ATALAYA"/>
    <s v="SEPAHUA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5.6000000000000001E-2"/>
    <n v="5.6000000000000001E-2"/>
    <m/>
    <m/>
    <n v="98.112000000000009"/>
    <m/>
    <m/>
    <m/>
    <m/>
    <m/>
    <x v="1"/>
    <m/>
    <m/>
    <m/>
    <x v="157"/>
    <m/>
    <x v="555"/>
    <m/>
    <x v="0"/>
    <m/>
    <x v="0"/>
    <s v="Instalado"/>
    <s v="Operativo"/>
    <m/>
    <x v="0"/>
    <x v="1"/>
    <s v="NO COES"/>
    <x v="2"/>
    <s v="Estatal"/>
    <s v="UCAYALI"/>
    <s v="UCAYALI"/>
    <s v="CRNEL. PORTILLO"/>
    <s v="CALLARÍA"/>
    <m/>
    <m/>
    <m/>
    <m/>
    <m/>
    <x v="1"/>
    <m/>
    <n v="98.112000000000009"/>
    <n v="9.8112000000000005E-2"/>
    <m/>
    <n v="5.6000000000000001E-2"/>
    <n v="5.6000000000000001E-2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m/>
    <m/>
    <x v="157"/>
    <m/>
    <x v="556"/>
    <m/>
    <x v="0"/>
    <m/>
    <x v="0"/>
    <s v="Instalado"/>
    <s v="Operativo"/>
    <m/>
    <x v="0"/>
    <x v="1"/>
    <s v="NO COES"/>
    <x v="2"/>
    <s v="Estatal"/>
    <s v="UCAYALI"/>
    <s v="UCAYALI"/>
    <s v="ATALAYA"/>
    <s v="YURUA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313"/>
    <n v="0.313"/>
    <m/>
    <m/>
    <n v="548.37599999999998"/>
    <m/>
    <m/>
    <m/>
    <m/>
    <m/>
    <x v="1"/>
    <m/>
    <m/>
    <m/>
    <x v="157"/>
    <m/>
    <x v="557"/>
    <m/>
    <x v="0"/>
    <m/>
    <x v="0"/>
    <s v="Instalado"/>
    <s v="Operativo"/>
    <m/>
    <x v="0"/>
    <x v="1"/>
    <s v="NO COES"/>
    <x v="2"/>
    <s v="Estatal"/>
    <s v="UCAYALI"/>
    <s v="UCAYALI"/>
    <s v="PURUS"/>
    <s v="PURUS"/>
    <m/>
    <m/>
    <m/>
    <m/>
    <m/>
    <x v="1"/>
    <m/>
    <n v="548.37599999999998"/>
    <n v="0.54837599999999997"/>
    <m/>
    <n v="0.313"/>
    <n v="0.313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m/>
    <m/>
    <x v="157"/>
    <m/>
    <x v="558"/>
    <m/>
    <x v="0"/>
    <m/>
    <x v="0"/>
    <s v="Instalado"/>
    <s v="Operativo"/>
    <m/>
    <x v="0"/>
    <x v="1"/>
    <s v="NO COES"/>
    <x v="2"/>
    <s v="Estatal"/>
    <s v="UCAYALI"/>
    <s v="UCAYALI"/>
    <s v="ATALAYA"/>
    <s v="TAHUANIA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m/>
    <m/>
    <x v="157"/>
    <m/>
    <x v="559"/>
    <m/>
    <x v="0"/>
    <m/>
    <x v="0"/>
    <s v="Instalado"/>
    <s v="Operativo"/>
    <m/>
    <x v="0"/>
    <x v="1"/>
    <s v="NO COES"/>
    <x v="2"/>
    <s v="Estatal"/>
    <s v="UCAYALI"/>
    <s v="UCAYALI"/>
    <s v="ATALAYA"/>
    <s v="TAHUANIA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2.7E-2"/>
    <n v="2.7E-2"/>
    <m/>
    <m/>
    <n v="47.304000000000002"/>
    <m/>
    <m/>
    <m/>
    <m/>
    <m/>
    <x v="1"/>
    <m/>
    <m/>
    <m/>
    <x v="157"/>
    <m/>
    <x v="560"/>
    <m/>
    <x v="0"/>
    <m/>
    <x v="0"/>
    <s v="Instalado"/>
    <s v="Operativo"/>
    <m/>
    <x v="0"/>
    <x v="1"/>
    <s v="NO COES"/>
    <x v="2"/>
    <s v="Estatal"/>
    <s v="UCAYALI"/>
    <s v="UCAYALI"/>
    <s v="ATALAYA"/>
    <s v="TAHUANIA"/>
    <m/>
    <m/>
    <m/>
    <m/>
    <m/>
    <x v="1"/>
    <m/>
    <n v="47.304000000000002"/>
    <n v="4.7303999999999999E-2"/>
    <m/>
    <n v="2.7E-2"/>
    <n v="2.7E-2"/>
    <m/>
    <m/>
    <n v="83"/>
    <s v="ESTIMACIONES"/>
  </r>
  <r>
    <s v="19"/>
    <x v="13"/>
    <s v="NO INFORMANTE"/>
    <m/>
    <m/>
    <s v="EL"/>
    <m/>
    <m/>
    <n v="0.52"/>
    <n v="2.7E-2"/>
    <m/>
    <m/>
    <n v="0"/>
    <m/>
    <m/>
    <m/>
    <m/>
    <m/>
    <x v="1"/>
    <m/>
    <m/>
    <m/>
    <x v="157"/>
    <m/>
    <x v="561"/>
    <m/>
    <x v="0"/>
    <m/>
    <x v="0"/>
    <s v="Instalado"/>
    <s v="Inoperativo"/>
    <m/>
    <x v="0"/>
    <x v="1"/>
    <s v="NO COES"/>
    <x v="2"/>
    <s v="Estatal"/>
    <s v="SAN MARTÍN"/>
    <s v="SAN MARTÍN"/>
    <s v="HUALLAGA"/>
    <s v="SAPOSOA"/>
    <m/>
    <m/>
    <m/>
    <m/>
    <m/>
    <x v="1"/>
    <m/>
    <n v="0"/>
    <n v="0"/>
    <m/>
    <n v="0.52"/>
    <n v="2.7E-2"/>
    <m/>
    <m/>
    <n v="83"/>
    <s v="ESTIMACIONES"/>
  </r>
  <r>
    <s v="19"/>
    <x v="13"/>
    <s v="NO INFORMANTE"/>
    <m/>
    <m/>
    <s v="EL"/>
    <m/>
    <m/>
    <n v="3.4000000000000002E-2"/>
    <n v="2.7E-2"/>
    <m/>
    <m/>
    <n v="0"/>
    <m/>
    <m/>
    <m/>
    <m/>
    <m/>
    <x v="1"/>
    <m/>
    <m/>
    <m/>
    <x v="157"/>
    <m/>
    <x v="562"/>
    <m/>
    <x v="0"/>
    <m/>
    <x v="0"/>
    <s v="Instalado"/>
    <s v="Inoperativo"/>
    <m/>
    <x v="0"/>
    <x v="1"/>
    <s v="NO COES"/>
    <x v="2"/>
    <s v="Estatal"/>
    <s v="SAN MARTÍN"/>
    <s v="SAN MARTÍN"/>
    <s v="LAMAS"/>
    <s v="SHANAO"/>
    <m/>
    <m/>
    <m/>
    <m/>
    <m/>
    <x v="1"/>
    <m/>
    <n v="0"/>
    <n v="0"/>
    <m/>
    <n v="3.4000000000000002E-2"/>
    <n v="2.7E-2"/>
    <m/>
    <m/>
    <n v="83"/>
    <s v="ESTIMACIONES"/>
  </r>
  <r>
    <s v="19"/>
    <x v="13"/>
    <s v="NO INFORMANTE"/>
    <m/>
    <m/>
    <s v="EL"/>
    <m/>
    <m/>
    <n v="0.14000000000000001"/>
    <n v="2.7E-2"/>
    <m/>
    <m/>
    <n v="0"/>
    <m/>
    <m/>
    <m/>
    <m/>
    <m/>
    <x v="1"/>
    <m/>
    <m/>
    <m/>
    <x v="157"/>
    <m/>
    <x v="563"/>
    <m/>
    <x v="0"/>
    <m/>
    <x v="0"/>
    <s v="Instalado"/>
    <s v="Inoperativo"/>
    <m/>
    <x v="0"/>
    <x v="1"/>
    <s v="NO COES"/>
    <x v="2"/>
    <s v="Estatal"/>
    <s v="SAN MARTÍN"/>
    <s v="SAN MARTÍN"/>
    <s v="EL DORADO"/>
    <s v="SHATOJA"/>
    <m/>
    <m/>
    <m/>
    <m/>
    <m/>
    <x v="1"/>
    <m/>
    <n v="0"/>
    <n v="0"/>
    <m/>
    <n v="0.14000000000000001"/>
    <n v="2.7E-2"/>
    <m/>
    <m/>
    <n v="83"/>
    <s v="ESTIMACIONES"/>
  </r>
  <r>
    <s v="19"/>
    <x v="13"/>
    <s v="NO INFORMANTE"/>
    <m/>
    <m/>
    <s v="EL"/>
    <m/>
    <m/>
    <n v="9.6000000000000002E-2"/>
    <n v="2.7E-2"/>
    <m/>
    <m/>
    <n v="0"/>
    <m/>
    <m/>
    <m/>
    <m/>
    <m/>
    <x v="1"/>
    <m/>
    <m/>
    <m/>
    <x v="157"/>
    <m/>
    <x v="564"/>
    <m/>
    <x v="0"/>
    <m/>
    <x v="0"/>
    <s v="Instalado"/>
    <s v="Inoperativo"/>
    <m/>
    <x v="0"/>
    <x v="1"/>
    <s v="NO COES"/>
    <x v="2"/>
    <s v="Estatal"/>
    <s v="SAN MARTÍN"/>
    <s v="SAN MARTÍN"/>
    <s v="PICOTA"/>
    <s v="TINGO DE PONAZA"/>
    <m/>
    <m/>
    <m/>
    <m/>
    <m/>
    <x v="1"/>
    <m/>
    <n v="0"/>
    <n v="0"/>
    <m/>
    <n v="9.6000000000000002E-2"/>
    <n v="2.7E-2"/>
    <m/>
    <m/>
    <n v="83"/>
    <s v="ESTIMACIONES"/>
  </r>
  <r>
    <s v="19"/>
    <x v="13"/>
    <s v="NO INFORMANTE"/>
    <m/>
    <m/>
    <s v="EL"/>
    <m/>
    <m/>
    <n v="0.21"/>
    <n v="2.7E-2"/>
    <m/>
    <m/>
    <n v="0"/>
    <m/>
    <m/>
    <m/>
    <m/>
    <m/>
    <x v="1"/>
    <m/>
    <m/>
    <m/>
    <x v="157"/>
    <m/>
    <x v="565"/>
    <m/>
    <x v="0"/>
    <m/>
    <x v="0"/>
    <s v="Instalado"/>
    <s v="Inoperativo"/>
    <m/>
    <x v="0"/>
    <x v="1"/>
    <s v="NO COES"/>
    <x v="2"/>
    <s v="Estatal"/>
    <s v="SAN MARTÍN"/>
    <s v="SAN MARTÍN"/>
    <s v="SAN MARTÍN"/>
    <s v="CHAZUTA"/>
    <m/>
    <m/>
    <m/>
    <m/>
    <m/>
    <x v="1"/>
    <m/>
    <n v="0"/>
    <n v="0"/>
    <m/>
    <n v="0.21"/>
    <n v="2.7E-2"/>
    <m/>
    <m/>
    <n v="83"/>
    <s v="ESTIMACIONES"/>
  </r>
  <r>
    <s v="19"/>
    <x v="13"/>
    <s v="NO INFORMANTE"/>
    <m/>
    <m/>
    <s v="EL"/>
    <m/>
    <m/>
    <n v="0.21"/>
    <n v="2.7E-2"/>
    <m/>
    <m/>
    <n v="0"/>
    <m/>
    <m/>
    <m/>
    <m/>
    <m/>
    <x v="1"/>
    <m/>
    <m/>
    <m/>
    <x v="157"/>
    <m/>
    <x v="566"/>
    <m/>
    <x v="0"/>
    <m/>
    <x v="0"/>
    <s v="Instalado"/>
    <s v="Inoperativo"/>
    <m/>
    <x v="0"/>
    <x v="1"/>
    <s v="NO COES"/>
    <x v="2"/>
    <s v="Estatal"/>
    <s v="SAN MARTÍN"/>
    <s v="SAN MARTÍN"/>
    <s v="RIOJA"/>
    <s v="NUEVA CAJAMARCA"/>
    <m/>
    <m/>
    <m/>
    <m/>
    <m/>
    <x v="1"/>
    <m/>
    <n v="0"/>
    <n v="0"/>
    <m/>
    <n v="0.21"/>
    <n v="2.7E-2"/>
    <m/>
    <m/>
    <n v="83"/>
    <s v="ESTIMACIONES"/>
  </r>
  <r>
    <s v="19"/>
    <x v="13"/>
    <s v="NO INFORMANTE"/>
    <m/>
    <m/>
    <s v="EL"/>
    <m/>
    <m/>
    <n v="5.5E-2"/>
    <n v="2.7E-2"/>
    <m/>
    <m/>
    <n v="0"/>
    <m/>
    <m/>
    <m/>
    <m/>
    <m/>
    <x v="1"/>
    <m/>
    <m/>
    <m/>
    <x v="157"/>
    <m/>
    <x v="567"/>
    <m/>
    <x v="0"/>
    <m/>
    <x v="0"/>
    <s v="Instalado"/>
    <s v="Inoperativo"/>
    <m/>
    <x v="0"/>
    <x v="1"/>
    <s v="NO COES"/>
    <x v="2"/>
    <s v="Estatal"/>
    <s v="SAN MARTÍN"/>
    <s v="SAN MARTÍN"/>
    <s v="HUALLAGA"/>
    <s v="SACANCHE"/>
    <m/>
    <m/>
    <m/>
    <m/>
    <m/>
    <x v="1"/>
    <m/>
    <n v="0"/>
    <n v="0"/>
    <m/>
    <n v="5.5E-2"/>
    <n v="2.7E-2"/>
    <m/>
    <m/>
    <n v="83"/>
    <s v="ESTIMACIONES"/>
  </r>
  <r>
    <s v="19"/>
    <x v="13"/>
    <s v="NO INFORMANTE"/>
    <m/>
    <m/>
    <s v="EOL"/>
    <m/>
    <m/>
    <n v="0.25"/>
    <n v="0.25"/>
    <m/>
    <m/>
    <n v="438"/>
    <m/>
    <m/>
    <m/>
    <m/>
    <m/>
    <x v="1"/>
    <m/>
    <s v="Electro Norte Medio S.A. - HIDRANDINA"/>
    <m/>
    <x v="157"/>
    <m/>
    <x v="568"/>
    <m/>
    <x v="8"/>
    <m/>
    <x v="4"/>
    <s v="Instalado"/>
    <s v="Operativo"/>
    <m/>
    <x v="0"/>
    <x v="1"/>
    <s v="NO COES"/>
    <x v="2"/>
    <s v="Estatal"/>
    <s v="LA LIBERTAD"/>
    <s v="LA LIBERTAD"/>
    <s v="RAZURI"/>
    <s v="MALABRIGO"/>
    <m/>
    <m/>
    <m/>
    <m/>
    <m/>
    <x v="1"/>
    <m/>
    <n v="438"/>
    <n v="0.438"/>
    <m/>
    <n v="0.25"/>
    <n v="0.25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69"/>
    <m/>
    <x v="0"/>
    <m/>
    <x v="0"/>
    <s v="Instalado"/>
    <s v="Operativo"/>
    <m/>
    <x v="0"/>
    <x v="1"/>
    <s v="NO COES"/>
    <x v="2"/>
    <s v="Estatal"/>
    <s v="ANCASH"/>
    <s v="ANCASH"/>
    <s v="CASMA"/>
    <s v="YAUTAN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70"/>
    <m/>
    <x v="0"/>
    <m/>
    <x v="0"/>
    <s v="Instalado"/>
    <s v="Operativo"/>
    <m/>
    <x v="0"/>
    <x v="1"/>
    <s v="NO COES"/>
    <x v="2"/>
    <s v="Estatal"/>
    <s v="ANCASH"/>
    <s v="ANCASH"/>
    <s v="RECUAY"/>
    <s v="MARCA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571"/>
    <m/>
    <x v="0"/>
    <m/>
    <x v="0"/>
    <s v="Instalado"/>
    <s v="Operativo"/>
    <m/>
    <x v="0"/>
    <x v="1"/>
    <s v="NO COES"/>
    <x v="2"/>
    <s v="Estatal"/>
    <s v="CAJAMARCA"/>
    <s v="CAJAMARCA"/>
    <s v="CHOTA"/>
    <s v="PACCHA (CHALAMARCA)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572"/>
    <m/>
    <x v="0"/>
    <m/>
    <x v="0"/>
    <s v="Instalado"/>
    <s v="Operativo"/>
    <m/>
    <x v="0"/>
    <x v="1"/>
    <s v="NO COES"/>
    <x v="2"/>
    <s v="Estatal"/>
    <s v="CAJAMARCA"/>
    <s v="CAJAMARCA"/>
    <s v="SAN IGNACIO"/>
    <s v="S.J. LOURDES (ICAMANCHE)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73"/>
    <m/>
    <x v="0"/>
    <m/>
    <x v="0"/>
    <s v="Instalado"/>
    <s v="Operativo"/>
    <m/>
    <x v="0"/>
    <x v="1"/>
    <s v="NO COES"/>
    <x v="2"/>
    <s v="Estatal"/>
    <s v="CAJAMARCA"/>
    <s v="CAJAMARCA"/>
    <s v="SAN MIGUEL"/>
    <s v="LLAPA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574"/>
    <m/>
    <x v="0"/>
    <m/>
    <x v="0"/>
    <s v="Instalado"/>
    <s v="Operativo"/>
    <m/>
    <x v="0"/>
    <x v="1"/>
    <s v="NO COES"/>
    <x v="2"/>
    <s v="Estatal"/>
    <s v="CAJAMARCA"/>
    <s v="CAJAMARCA"/>
    <s v="SANTA CRUZ"/>
    <s v="SAUCEPAMPA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575"/>
    <m/>
    <x v="0"/>
    <m/>
    <x v="0"/>
    <s v="Instalado"/>
    <s v="Operativo"/>
    <m/>
    <x v="0"/>
    <x v="1"/>
    <s v="NO COES"/>
    <x v="2"/>
    <s v="Estatal"/>
    <s v="HUANCAVELICA"/>
    <s v="HUANCAVELICA"/>
    <s v="CASTROVIRREYNA"/>
    <s v="AURAHUA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576"/>
    <m/>
    <x v="0"/>
    <m/>
    <x v="0"/>
    <s v="Instalado"/>
    <s v="Operativo"/>
    <m/>
    <x v="0"/>
    <x v="1"/>
    <s v="NO COES"/>
    <x v="2"/>
    <s v="Estatal"/>
    <s v="HUANCAVELICA"/>
    <s v="HUANCAVELICA"/>
    <s v="CASTROVIRREYNA"/>
    <s v="CHUPAMARCA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77"/>
    <m/>
    <x v="0"/>
    <m/>
    <x v="0"/>
    <s v="Instalado"/>
    <s v="Operativo"/>
    <m/>
    <x v="0"/>
    <x v="1"/>
    <s v="NO COES"/>
    <x v="2"/>
    <s v="Estatal"/>
    <s v="HUANUCO"/>
    <s v="HUANUCO"/>
    <s v="PACHITEA"/>
    <s v="HONORIA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OL"/>
    <m/>
    <m/>
    <n v="0.45"/>
    <n v="0.45"/>
    <m/>
    <m/>
    <n v="788.4"/>
    <m/>
    <m/>
    <m/>
    <m/>
    <m/>
    <x v="1"/>
    <m/>
    <s v="DEP - ADINELSA"/>
    <m/>
    <x v="157"/>
    <m/>
    <x v="578"/>
    <m/>
    <x v="8"/>
    <m/>
    <x v="4"/>
    <s v="Instalado"/>
    <s v="Operativo"/>
    <m/>
    <x v="0"/>
    <x v="1"/>
    <s v="NO COES"/>
    <x v="2"/>
    <s v="Estatal"/>
    <s v="ICA"/>
    <s v="ICA"/>
    <s v="NAZCA"/>
    <s v="MARCONA"/>
    <m/>
    <m/>
    <m/>
    <m/>
    <m/>
    <x v="1"/>
    <m/>
    <n v="788.4"/>
    <n v="0.78839999999999999"/>
    <m/>
    <n v="0.45"/>
    <n v="0.45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579"/>
    <m/>
    <x v="0"/>
    <m/>
    <x v="0"/>
    <s v="Instalado"/>
    <s v="Operativo"/>
    <m/>
    <x v="0"/>
    <x v="1"/>
    <s v="NO COES"/>
    <x v="2"/>
    <s v="Estatal"/>
    <s v="ICA"/>
    <s v="ICA"/>
    <s v="PISCO"/>
    <s v="HUANCANO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80"/>
    <m/>
    <x v="0"/>
    <m/>
    <x v="0"/>
    <s v="Instalado"/>
    <s v="Operativo"/>
    <m/>
    <x v="0"/>
    <x v="1"/>
    <s v="NO COES"/>
    <x v="2"/>
    <s v="Estatal"/>
    <s v="JUNIN"/>
    <s v="JUNIN"/>
    <s v="CHANCHAMAYO"/>
    <s v="SAN LUIS DE SHUARO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81"/>
    <m/>
    <x v="0"/>
    <m/>
    <x v="0"/>
    <s v="Instalado"/>
    <s v="Operativo"/>
    <m/>
    <x v="0"/>
    <x v="1"/>
    <s v="NO COES"/>
    <x v="2"/>
    <s v="Estatal"/>
    <s v="LA LIBERTAD"/>
    <s v="LA LIBERTAD"/>
    <s v="BOLIVAR"/>
    <s v="BOLIVAR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HI"/>
    <m/>
    <m/>
    <n v="0.14000000000000001"/>
    <n v="0.14000000000000001"/>
    <m/>
    <m/>
    <n v="490.56"/>
    <m/>
    <m/>
    <m/>
    <m/>
    <m/>
    <x v="1"/>
    <m/>
    <s v="MUNICIPALIDAD"/>
    <m/>
    <x v="157"/>
    <m/>
    <x v="582"/>
    <m/>
    <x v="1"/>
    <m/>
    <x v="1"/>
    <s v="Instalado"/>
    <s v="Operativo"/>
    <m/>
    <x v="0"/>
    <x v="1"/>
    <s v="NO COES"/>
    <x v="2"/>
    <s v="Estatal"/>
    <s v="LIMA"/>
    <s v="LIMA"/>
    <s v="YAUYOS"/>
    <s v="HONGOS"/>
    <m/>
    <m/>
    <m/>
    <m/>
    <m/>
    <x v="1"/>
    <m/>
    <n v="490.56"/>
    <n v="0.49056"/>
    <m/>
    <n v="0.14000000000000001"/>
    <n v="0.14000000000000001"/>
    <m/>
    <m/>
    <n v="83"/>
    <s v="ESTIMACIONES"/>
  </r>
  <r>
    <s v="19"/>
    <x v="13"/>
    <s v="NO INFORMANTE"/>
    <m/>
    <m/>
    <s v="HI"/>
    <m/>
    <m/>
    <n v="0.13"/>
    <n v="0.13"/>
    <m/>
    <m/>
    <n v="455.52"/>
    <m/>
    <m/>
    <m/>
    <m/>
    <m/>
    <x v="1"/>
    <m/>
    <s v="MUNICIPALIDAD"/>
    <m/>
    <x v="157"/>
    <m/>
    <x v="583"/>
    <m/>
    <x v="1"/>
    <m/>
    <x v="1"/>
    <s v="Instalado"/>
    <s v="Operativo"/>
    <m/>
    <x v="0"/>
    <x v="1"/>
    <s v="NO COES"/>
    <x v="2"/>
    <s v="Estatal"/>
    <s v="LIMA"/>
    <s v="LIMA"/>
    <s v="YAUYOS"/>
    <s v="QUINCHES"/>
    <m/>
    <m/>
    <m/>
    <m/>
    <m/>
    <x v="1"/>
    <m/>
    <n v="455.52"/>
    <n v="0.45551999999999998"/>
    <m/>
    <n v="0.13"/>
    <n v="0.13"/>
    <m/>
    <m/>
    <n v="83"/>
    <s v="ESTIMACIONES"/>
  </r>
  <r>
    <s v="19"/>
    <x v="13"/>
    <s v="NO INFORMANTE"/>
    <m/>
    <m/>
    <s v="HI"/>
    <m/>
    <m/>
    <n v="0.28000000000000003"/>
    <n v="0.28000000000000003"/>
    <m/>
    <m/>
    <n v="981.12"/>
    <m/>
    <m/>
    <m/>
    <m/>
    <m/>
    <x v="1"/>
    <m/>
    <s v="Electrocentro S. A."/>
    <m/>
    <x v="157"/>
    <m/>
    <x v="584"/>
    <m/>
    <x v="1"/>
    <m/>
    <x v="1"/>
    <s v="Instalado"/>
    <s v="Operativo"/>
    <m/>
    <x v="0"/>
    <x v="1"/>
    <s v="NO COES"/>
    <x v="2"/>
    <s v="Estatal"/>
    <s v="LIMA"/>
    <s v="LIMA"/>
    <s v="HUAURA"/>
    <s v="SANTA LEONOR"/>
    <m/>
    <m/>
    <m/>
    <m/>
    <m/>
    <x v="1"/>
    <m/>
    <n v="981.12"/>
    <n v="0.98111999999999999"/>
    <m/>
    <n v="0.28000000000000003"/>
    <n v="0.28000000000000003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85"/>
    <m/>
    <x v="0"/>
    <m/>
    <x v="0"/>
    <s v="Instalado"/>
    <s v="Operativo"/>
    <m/>
    <x v="0"/>
    <x v="1"/>
    <s v="NO COES"/>
    <x v="2"/>
    <s v="Estatal"/>
    <s v="LIMA"/>
    <s v="LIMA"/>
    <s v="CAJATAMBO"/>
    <s v="CAJATAMBO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86"/>
    <m/>
    <x v="0"/>
    <m/>
    <x v="0"/>
    <s v="Instalado"/>
    <s v="Operativo"/>
    <m/>
    <x v="0"/>
    <x v="1"/>
    <s v="NO COES"/>
    <x v="2"/>
    <s v="Estatal"/>
    <s v="LIMA"/>
    <s v="LIMA"/>
    <s v="YAUYOS"/>
    <s v="YAUYOS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87"/>
    <m/>
    <x v="0"/>
    <m/>
    <x v="0"/>
    <s v="Instalado"/>
    <s v="Operativo"/>
    <m/>
    <x v="0"/>
    <x v="1"/>
    <s v="NO COES"/>
    <x v="2"/>
    <s v="Estatal"/>
    <s v="MADRE DE DIOS"/>
    <s v="MADRE DE DIOS"/>
    <s v="TAMBOPATA"/>
    <s v="TAMBOPATA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588"/>
    <m/>
    <x v="1"/>
    <m/>
    <x v="1"/>
    <s v="Instalado"/>
    <s v="Operativo"/>
    <m/>
    <x v="0"/>
    <x v="1"/>
    <s v="NO COES"/>
    <x v="2"/>
    <s v="Estatal"/>
    <s v="PIURA"/>
    <s v="PIURA"/>
    <s v="AYABACA"/>
    <s v="FRIAS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15"/>
    <n v="0.15"/>
    <m/>
    <m/>
    <n v="525.6"/>
    <m/>
    <m/>
    <m/>
    <m/>
    <m/>
    <x v="1"/>
    <m/>
    <s v="MUNICIPALIDAD"/>
    <m/>
    <x v="157"/>
    <m/>
    <x v="589"/>
    <m/>
    <x v="1"/>
    <m/>
    <x v="1"/>
    <s v="Instalado"/>
    <s v="Operativo"/>
    <m/>
    <x v="0"/>
    <x v="1"/>
    <s v="NO COES"/>
    <x v="2"/>
    <s v="Estatal"/>
    <s v="PIURA"/>
    <s v="PIURA"/>
    <s v="HUANCABAMBA"/>
    <s v="HUARMACA"/>
    <m/>
    <m/>
    <m/>
    <m/>
    <m/>
    <x v="1"/>
    <m/>
    <n v="525.6"/>
    <n v="0.52560000000000007"/>
    <m/>
    <n v="0.15"/>
    <n v="0.15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90"/>
    <m/>
    <x v="0"/>
    <m/>
    <x v="0"/>
    <s v="Instalado"/>
    <s v="Operativo"/>
    <m/>
    <x v="0"/>
    <x v="1"/>
    <s v="NO COES"/>
    <x v="2"/>
    <s v="Estatal"/>
    <s v="PIURA"/>
    <s v="PIURA"/>
    <s v="SULLANA"/>
    <s v="LANCONES 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91"/>
    <m/>
    <x v="0"/>
    <m/>
    <x v="0"/>
    <s v="Instalado"/>
    <s v="Operativo"/>
    <m/>
    <x v="0"/>
    <x v="1"/>
    <s v="NO COES"/>
    <x v="2"/>
    <s v="Estatal"/>
    <s v="PIURA"/>
    <s v="PIURA"/>
    <s v="SULLANA"/>
    <s v="LANCONES 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92"/>
    <m/>
    <x v="0"/>
    <m/>
    <x v="0"/>
    <s v="Instalado"/>
    <s v="Operativo"/>
    <m/>
    <x v="0"/>
    <x v="1"/>
    <s v="NO COES"/>
    <x v="2"/>
    <s v="Estatal"/>
    <s v="PIURA"/>
    <s v="PIURA"/>
    <s v="PAITA"/>
    <s v="LA BOCANA (PARACHIQUE)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HI"/>
    <m/>
    <m/>
    <n v="0.41"/>
    <n v="0.41"/>
    <m/>
    <m/>
    <n v="1436.64"/>
    <m/>
    <m/>
    <m/>
    <m/>
    <m/>
    <x v="1"/>
    <m/>
    <s v="Electro Puno S.A.A."/>
    <m/>
    <x v="157"/>
    <m/>
    <x v="593"/>
    <m/>
    <x v="1"/>
    <m/>
    <x v="1"/>
    <s v="Instalado"/>
    <s v="Operativo"/>
    <m/>
    <x v="0"/>
    <x v="1"/>
    <s v="NO COES"/>
    <x v="2"/>
    <s v="Estatal"/>
    <s v="PUNO"/>
    <s v="PUNO"/>
    <s v="CARABAYA"/>
    <s v="MACUSANI"/>
    <m/>
    <m/>
    <m/>
    <m/>
    <m/>
    <x v="1"/>
    <m/>
    <n v="1436.64"/>
    <n v="1.4366400000000001"/>
    <m/>
    <n v="0.41"/>
    <n v="0.41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94"/>
    <m/>
    <x v="0"/>
    <m/>
    <x v="0"/>
    <s v="Instalado"/>
    <s v="Operativo"/>
    <m/>
    <x v="0"/>
    <x v="1"/>
    <s v="NO COES"/>
    <x v="2"/>
    <s v="Estatal"/>
    <s v="PUNO"/>
    <s v="PUNO"/>
    <s v="PUNO"/>
    <s v="PUNO (AMANTANI)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MUNICIPALIDAD"/>
    <m/>
    <x v="157"/>
    <m/>
    <x v="595"/>
    <m/>
    <x v="0"/>
    <m/>
    <x v="0"/>
    <s v="Instalado"/>
    <s v="Operativo"/>
    <m/>
    <x v="0"/>
    <x v="1"/>
    <s v="NO COES"/>
    <x v="2"/>
    <s v="Estatal"/>
    <s v="PUNO"/>
    <s v="PUNO"/>
    <s v="EL COLLAO"/>
    <s v="CAPASO"/>
    <m/>
    <m/>
    <m/>
    <m/>
    <m/>
    <x v="1"/>
    <m/>
    <n v="175.2"/>
    <n v="0.17519999999999999"/>
    <m/>
    <n v="0.1"/>
    <n v="0.1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96"/>
    <m/>
    <x v="0"/>
    <m/>
    <x v="0"/>
    <s v="Instalado"/>
    <s v="Operativo"/>
    <m/>
    <x v="0"/>
    <x v="1"/>
    <s v="NO COES"/>
    <x v="2"/>
    <s v="Estatal"/>
    <s v="PUNO"/>
    <s v="PUNO"/>
    <s v="PUNO"/>
    <s v="PICHANAQUI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97"/>
    <m/>
    <x v="0"/>
    <m/>
    <x v="0"/>
    <s v="Instalado"/>
    <s v="Operativo"/>
    <m/>
    <x v="0"/>
    <x v="1"/>
    <s v="NO COES"/>
    <x v="2"/>
    <s v="Estatal"/>
    <s v="PUNO"/>
    <s v="PUNO"/>
    <s v="EL COLLAO"/>
    <s v="SANTA ROSA (MAZO CRUZ)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5"/>
    <n v="0.5"/>
    <m/>
    <m/>
    <n v="876"/>
    <m/>
    <m/>
    <m/>
    <m/>
    <m/>
    <x v="1"/>
    <m/>
    <s v="MUNICIPALIDAD"/>
    <m/>
    <x v="157"/>
    <m/>
    <x v="598"/>
    <m/>
    <x v="0"/>
    <m/>
    <x v="0"/>
    <s v="Instalado"/>
    <s v="Operativo"/>
    <m/>
    <x v="0"/>
    <x v="1"/>
    <s v="NO COES"/>
    <x v="2"/>
    <s v="Estatal"/>
    <s v="SAN MARTÍN"/>
    <s v="SAN MARTÍN"/>
    <s v="TOCACHE"/>
    <s v="UCHIZA"/>
    <m/>
    <m/>
    <m/>
    <m/>
    <m/>
    <x v="1"/>
    <m/>
    <n v="876"/>
    <n v="0.876"/>
    <m/>
    <n v="0.5"/>
    <n v="0.5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599"/>
    <m/>
    <x v="0"/>
    <m/>
    <x v="0"/>
    <s v="Instalado"/>
    <s v="Operativo"/>
    <m/>
    <x v="0"/>
    <x v="1"/>
    <s v="NO COES"/>
    <x v="2"/>
    <s v="Estatal"/>
    <s v="TUMBES"/>
    <s v="TUMBES"/>
    <s v="COMANDANTE VILLAR"/>
    <s v="CASITAS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MUNICIPALIDAD"/>
    <m/>
    <x v="157"/>
    <m/>
    <x v="600"/>
    <m/>
    <x v="0"/>
    <m/>
    <x v="0"/>
    <s v="Instalado"/>
    <s v="Operativo"/>
    <m/>
    <x v="0"/>
    <x v="1"/>
    <s v="NO COES"/>
    <x v="2"/>
    <s v="Estatal"/>
    <s v="UCAYALI"/>
    <s v="UCAYALI"/>
    <s v="CORONEL PORTILLO"/>
    <s v="MASISEA (BELLA FLOR)"/>
    <m/>
    <m/>
    <m/>
    <m/>
    <m/>
    <x v="1"/>
    <m/>
    <n v="87.6"/>
    <n v="8.7599999999999997E-2"/>
    <m/>
    <n v="0.05"/>
    <n v="0.05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601"/>
    <m/>
    <x v="0"/>
    <m/>
    <x v="0"/>
    <s v="Instalado"/>
    <s v="Operativo"/>
    <m/>
    <x v="0"/>
    <x v="1"/>
    <s v="NO COES"/>
    <x v="2"/>
    <s v="Estatal"/>
    <s v="UCAYALI"/>
    <s v="UCAYALI"/>
    <s v="CORONEL PORTILLO"/>
    <s v="CAMPO VERDE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EL"/>
    <m/>
    <m/>
    <n v="0.2"/>
    <n v="0.2"/>
    <m/>
    <m/>
    <n v="350.4"/>
    <m/>
    <m/>
    <m/>
    <m/>
    <m/>
    <x v="1"/>
    <m/>
    <s v="MUNICIPALIDAD"/>
    <m/>
    <x v="157"/>
    <m/>
    <x v="602"/>
    <m/>
    <x v="0"/>
    <m/>
    <x v="0"/>
    <s v="Instalado"/>
    <s v="Operativo"/>
    <m/>
    <x v="0"/>
    <x v="1"/>
    <s v="NO COES"/>
    <x v="2"/>
    <s v="Estatal"/>
    <s v="UCAYALI"/>
    <s v="UCAYALI"/>
    <s v="PADRE ABAD"/>
    <s v="IRAZOLA (SAN ALEJANDRO)"/>
    <m/>
    <m/>
    <m/>
    <m/>
    <m/>
    <x v="1"/>
    <m/>
    <n v="350.4"/>
    <n v="0.35039999999999999"/>
    <m/>
    <n v="0.2"/>
    <n v="0.2"/>
    <m/>
    <m/>
    <n v="83"/>
    <s v="ESTIMACIONES"/>
  </r>
  <r>
    <s v="19"/>
    <x v="13"/>
    <s v="NO INFORMANTE"/>
    <m/>
    <m/>
    <s v="HI"/>
    <m/>
    <m/>
    <n v="0"/>
    <n v="0"/>
    <m/>
    <m/>
    <n v="0"/>
    <m/>
    <m/>
    <m/>
    <m/>
    <m/>
    <x v="1"/>
    <m/>
    <s v="MUNICIPALIDAD"/>
    <m/>
    <x v="157"/>
    <m/>
    <x v="162"/>
    <m/>
    <x v="1"/>
    <m/>
    <x v="1"/>
    <s v="Instalado"/>
    <s v="Inoperativo"/>
    <m/>
    <x v="0"/>
    <x v="1"/>
    <s v="NO COES"/>
    <x v="2"/>
    <s v="Estatal"/>
    <s v="AMAZONAS"/>
    <s v="AMAZONAS"/>
    <s v="CHACHAPOYAS"/>
    <s v="CHUQUIBAMBA"/>
    <m/>
    <m/>
    <m/>
    <m/>
    <m/>
    <x v="1"/>
    <m/>
    <n v="0"/>
    <n v="0"/>
    <m/>
    <n v="0"/>
    <n v="0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03"/>
    <m/>
    <x v="1"/>
    <m/>
    <x v="1"/>
    <s v="Instalado"/>
    <s v="Operativo"/>
    <m/>
    <x v="0"/>
    <x v="1"/>
    <s v="NO COES"/>
    <x v="2"/>
    <s v="Estatal"/>
    <s v="APURIMAC"/>
    <s v="APURIMAC"/>
    <s v="COTABAMBAS"/>
    <s v="TAMBOBAMBA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04"/>
    <m/>
    <x v="1"/>
    <m/>
    <x v="1"/>
    <s v="Instalado"/>
    <s v="Operativo"/>
    <m/>
    <x v="0"/>
    <x v="1"/>
    <s v="NO COES"/>
    <x v="2"/>
    <s v="Estatal"/>
    <s v="AREQUIPA"/>
    <s v="AREQUIPA"/>
    <s v="CAYLLOMA"/>
    <s v="CHIVAY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6.5000000000000002E-2"/>
    <n v="6.5000000000000002E-2"/>
    <m/>
    <m/>
    <n v="227.76"/>
    <m/>
    <m/>
    <m/>
    <m/>
    <m/>
    <x v="1"/>
    <m/>
    <s v="MUNICIPALIDAD"/>
    <m/>
    <x v="157"/>
    <m/>
    <x v="605"/>
    <m/>
    <x v="1"/>
    <m/>
    <x v="1"/>
    <s v="Instalado"/>
    <s v="Operativo"/>
    <m/>
    <x v="0"/>
    <x v="1"/>
    <s v="NO COES"/>
    <x v="2"/>
    <s v="Estatal"/>
    <s v="AREQUIPA"/>
    <s v="AREQUIPA"/>
    <s v="CAYLLOMA"/>
    <s v="TUTI"/>
    <m/>
    <m/>
    <m/>
    <m/>
    <m/>
    <x v="1"/>
    <m/>
    <n v="227.76"/>
    <n v="0.22775999999999999"/>
    <m/>
    <n v="6.5000000000000002E-2"/>
    <n v="6.5000000000000002E-2"/>
    <m/>
    <m/>
    <n v="83"/>
    <s v="ESTIMACIONES"/>
  </r>
  <r>
    <s v="19"/>
    <x v="13"/>
    <s v="NO INFORMANTE"/>
    <m/>
    <m/>
    <s v="HI"/>
    <m/>
    <m/>
    <n v="0.15"/>
    <n v="0.15"/>
    <m/>
    <m/>
    <n v="525.6"/>
    <m/>
    <m/>
    <m/>
    <m/>
    <m/>
    <x v="1"/>
    <m/>
    <s v="MUNICIPALIDAD"/>
    <m/>
    <x v="157"/>
    <m/>
    <x v="606"/>
    <m/>
    <x v="1"/>
    <m/>
    <x v="1"/>
    <s v="Instalado"/>
    <s v="Operativo"/>
    <m/>
    <x v="0"/>
    <x v="1"/>
    <s v="NO COES"/>
    <x v="2"/>
    <s v="Estatal"/>
    <s v="AREQUIPA"/>
    <s v="AREQUIPA"/>
    <s v="CAYLLOMA"/>
    <s v="CAYLLOMA"/>
    <m/>
    <m/>
    <m/>
    <m/>
    <m/>
    <x v="1"/>
    <m/>
    <n v="525.6"/>
    <n v="0.52560000000000007"/>
    <m/>
    <n v="0.15"/>
    <n v="0.15"/>
    <m/>
    <m/>
    <n v="83"/>
    <s v="ESTIMACIONES"/>
  </r>
  <r>
    <s v="19"/>
    <x v="13"/>
    <s v="NO INFORMANTE"/>
    <m/>
    <m/>
    <s v="HI"/>
    <m/>
    <m/>
    <n v="0.3"/>
    <n v="0.3"/>
    <m/>
    <m/>
    <n v="1051.2"/>
    <m/>
    <m/>
    <m/>
    <m/>
    <m/>
    <x v="1"/>
    <m/>
    <s v="MUNICIPALIDAD"/>
    <m/>
    <x v="157"/>
    <m/>
    <x v="607"/>
    <m/>
    <x v="1"/>
    <m/>
    <x v="1"/>
    <s v="Instalado"/>
    <s v="Operativo"/>
    <m/>
    <x v="0"/>
    <x v="1"/>
    <s v="NO COES"/>
    <x v="2"/>
    <s v="Estatal"/>
    <s v="AYACUCHO"/>
    <s v="AYACUCHO"/>
    <s v="LUCANAS"/>
    <s v="LUCANAS"/>
    <m/>
    <m/>
    <m/>
    <m/>
    <m/>
    <x v="1"/>
    <m/>
    <n v="1051.2"/>
    <n v="1.0512000000000001"/>
    <m/>
    <n v="0.3"/>
    <n v="0.3"/>
    <m/>
    <m/>
    <n v="83"/>
    <s v="ESTIMACIONES"/>
  </r>
  <r>
    <s v="19"/>
    <x v="13"/>
    <s v="NO INFORMANTE"/>
    <m/>
    <m/>
    <s v="HI"/>
    <m/>
    <m/>
    <n v="0.1"/>
    <n v="0"/>
    <m/>
    <m/>
    <n v="0"/>
    <m/>
    <m/>
    <m/>
    <m/>
    <m/>
    <x v="1"/>
    <m/>
    <s v="MUNICIPALIDAD"/>
    <m/>
    <x v="157"/>
    <m/>
    <x v="608"/>
    <m/>
    <x v="1"/>
    <m/>
    <x v="1"/>
    <s v="Instalado"/>
    <s v="Inoperativo"/>
    <m/>
    <x v="0"/>
    <x v="1"/>
    <s v="NO COES"/>
    <x v="2"/>
    <s v="Estatal"/>
    <s v="AYACUCHO"/>
    <s v="AYACUCHO"/>
    <s v="SUCRE"/>
    <s v="SORAS"/>
    <m/>
    <m/>
    <m/>
    <m/>
    <m/>
    <x v="1"/>
    <m/>
    <n v="0"/>
    <n v="0"/>
    <m/>
    <n v="0.1"/>
    <n v="0"/>
    <m/>
    <m/>
    <n v="83"/>
    <s v="ESTIMACIONES"/>
  </r>
  <r>
    <s v="19"/>
    <x v="13"/>
    <s v="NO INFORMANTE"/>
    <m/>
    <m/>
    <s v="HI"/>
    <m/>
    <m/>
    <n v="7.0000000000000007E-2"/>
    <n v="7.0000000000000007E-2"/>
    <m/>
    <m/>
    <n v="245.28"/>
    <m/>
    <m/>
    <m/>
    <m/>
    <m/>
    <x v="1"/>
    <m/>
    <s v="MUNICIPALIDAD"/>
    <m/>
    <x v="157"/>
    <m/>
    <x v="609"/>
    <m/>
    <x v="1"/>
    <m/>
    <x v="1"/>
    <s v="Instalado"/>
    <s v="Operativo"/>
    <m/>
    <x v="0"/>
    <x v="1"/>
    <s v="NO COES"/>
    <x v="2"/>
    <s v="Estatal"/>
    <s v="CAJAMARCA"/>
    <s v="CAJAMARCA"/>
    <s v="CELENDÍN"/>
    <s v="SUCRE"/>
    <m/>
    <m/>
    <m/>
    <m/>
    <m/>
    <x v="1"/>
    <m/>
    <n v="245.28"/>
    <n v="0.24528"/>
    <m/>
    <n v="7.0000000000000007E-2"/>
    <n v="7.0000000000000007E-2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10"/>
    <m/>
    <x v="1"/>
    <m/>
    <x v="1"/>
    <s v="Instalado"/>
    <s v="Operativo"/>
    <m/>
    <x v="0"/>
    <x v="1"/>
    <s v="NO COES"/>
    <x v="2"/>
    <s v="Estatal"/>
    <s v="CAJAMARCA"/>
    <s v="CAJAMARCA"/>
    <s v="CAJABAMBA"/>
    <s v="CONDEBAMBA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11"/>
    <m/>
    <x v="1"/>
    <m/>
    <x v="1"/>
    <s v="Instalado"/>
    <s v="Operativo"/>
    <m/>
    <x v="0"/>
    <x v="1"/>
    <s v="NO COES"/>
    <x v="2"/>
    <s v="Estatal"/>
    <s v="CAJAMARCA"/>
    <s v="CAJAMARCA"/>
    <s v="JAEN"/>
    <s v="COLASAY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12"/>
    <m/>
    <x v="1"/>
    <m/>
    <x v="1"/>
    <s v="Instalado"/>
    <s v="Operativo"/>
    <m/>
    <x v="0"/>
    <x v="1"/>
    <s v="NO COES"/>
    <x v="2"/>
    <s v="Estatal"/>
    <s v="CAJAMARCA"/>
    <s v="CAJAMARCA"/>
    <s v="CHOTA"/>
    <s v="CONCHÁN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13"/>
    <m/>
    <x v="1"/>
    <m/>
    <x v="1"/>
    <s v="Instalado"/>
    <s v="Operativo"/>
    <m/>
    <x v="0"/>
    <x v="1"/>
    <s v="NO COES"/>
    <x v="2"/>
    <s v="Estatal"/>
    <s v="CAJAMARCA"/>
    <s v="CAJAMARCA"/>
    <s v="CHOTA"/>
    <s v="CHADÍN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3"/>
    <n v="0.3"/>
    <m/>
    <m/>
    <n v="1051.2"/>
    <m/>
    <m/>
    <m/>
    <m/>
    <m/>
    <x v="1"/>
    <m/>
    <s v="MUNICIPALIDAD"/>
    <m/>
    <x v="157"/>
    <m/>
    <x v="614"/>
    <m/>
    <x v="1"/>
    <m/>
    <x v="1"/>
    <s v="Instalado"/>
    <s v="Operativo"/>
    <m/>
    <x v="0"/>
    <x v="1"/>
    <s v="NO COES"/>
    <x v="2"/>
    <s v="Estatal"/>
    <s v="CAJAMARCA"/>
    <s v="CAJAMARCA"/>
    <s v="HUALGAYOC"/>
    <s v="HUALGAYOC"/>
    <m/>
    <m/>
    <m/>
    <m/>
    <m/>
    <x v="1"/>
    <m/>
    <n v="1051.2"/>
    <n v="1.0512000000000001"/>
    <m/>
    <n v="0.3"/>
    <n v="0.3"/>
    <m/>
    <m/>
    <n v="83"/>
    <s v="ESTIMACIONES"/>
  </r>
  <r>
    <s v="19"/>
    <x v="13"/>
    <s v="NO INFORMANTE"/>
    <m/>
    <m/>
    <s v="HI"/>
    <m/>
    <m/>
    <n v="0.2"/>
    <n v="0.2"/>
    <m/>
    <m/>
    <n v="700.8"/>
    <m/>
    <m/>
    <m/>
    <m/>
    <m/>
    <x v="1"/>
    <m/>
    <s v="MUNICIPALIDAD"/>
    <m/>
    <x v="157"/>
    <m/>
    <x v="615"/>
    <m/>
    <x v="1"/>
    <m/>
    <x v="1"/>
    <s v="Instalado"/>
    <s v="Operativo"/>
    <m/>
    <x v="0"/>
    <x v="1"/>
    <s v="NO COES"/>
    <x v="2"/>
    <s v="Estatal"/>
    <s v="CAJAMARCA"/>
    <s v="CAJAMARCA"/>
    <s v="SAN MIGUEL"/>
    <s v="SAN MIGUEL"/>
    <m/>
    <m/>
    <m/>
    <m/>
    <m/>
    <x v="1"/>
    <m/>
    <n v="700.8"/>
    <n v="0.70079999999999998"/>
    <m/>
    <n v="0.2"/>
    <n v="0.2"/>
    <m/>
    <m/>
    <n v="83"/>
    <s v="ESTIMACIONES"/>
  </r>
  <r>
    <s v="19"/>
    <x v="13"/>
    <s v="NO INFORMANTE"/>
    <m/>
    <m/>
    <s v="HI"/>
    <m/>
    <m/>
    <n v="0.08"/>
    <n v="0.08"/>
    <m/>
    <m/>
    <n v="280.32"/>
    <m/>
    <m/>
    <m/>
    <m/>
    <m/>
    <x v="1"/>
    <m/>
    <s v="MUNICIPALIDAD"/>
    <m/>
    <x v="157"/>
    <m/>
    <x v="616"/>
    <m/>
    <x v="1"/>
    <m/>
    <x v="1"/>
    <s v="Instalado"/>
    <s v="Operativo"/>
    <m/>
    <x v="0"/>
    <x v="1"/>
    <s v="NO COES"/>
    <x v="2"/>
    <s v="Estatal"/>
    <s v="CAJAMARCA"/>
    <s v="CAJAMARCA"/>
    <s v="CUTERVO"/>
    <s v="STO. TOMÁS"/>
    <m/>
    <m/>
    <m/>
    <m/>
    <m/>
    <x v="1"/>
    <m/>
    <n v="280.32"/>
    <n v="0.28032000000000001"/>
    <m/>
    <n v="0.08"/>
    <n v="0.08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17"/>
    <m/>
    <x v="1"/>
    <m/>
    <x v="1"/>
    <s v="Instalado"/>
    <s v="Operativo"/>
    <m/>
    <x v="0"/>
    <x v="1"/>
    <s v="NO COES"/>
    <x v="2"/>
    <s v="Estatal"/>
    <s v="CAJAMARCA"/>
    <s v="CAJAMARCA"/>
    <s v="CHOTA"/>
    <s v="PACCHA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25"/>
    <n v="0.25"/>
    <m/>
    <m/>
    <n v="876"/>
    <m/>
    <m/>
    <m/>
    <m/>
    <m/>
    <x v="1"/>
    <m/>
    <s v="MUNICIPALIDAD"/>
    <m/>
    <x v="157"/>
    <m/>
    <x v="618"/>
    <m/>
    <x v="1"/>
    <m/>
    <x v="1"/>
    <s v="Instalado"/>
    <s v="Operativo"/>
    <m/>
    <x v="0"/>
    <x v="1"/>
    <s v="NO COES"/>
    <x v="2"/>
    <s v="Estatal"/>
    <s v="CAJAMARCA"/>
    <s v="CAJAMARCA"/>
    <s v="CHOTA"/>
    <s v="CHOTA"/>
    <m/>
    <m/>
    <m/>
    <m/>
    <m/>
    <x v="1"/>
    <m/>
    <n v="876"/>
    <n v="0.876"/>
    <m/>
    <n v="0.25"/>
    <n v="0.25"/>
    <m/>
    <m/>
    <n v="83"/>
    <s v="ESTIMACIONES"/>
  </r>
  <r>
    <s v="19"/>
    <x v="13"/>
    <s v="NO INFORMANTE"/>
    <m/>
    <m/>
    <s v="HI"/>
    <m/>
    <m/>
    <n v="0.6"/>
    <n v="0.6"/>
    <m/>
    <m/>
    <n v="2102.4"/>
    <m/>
    <m/>
    <m/>
    <m/>
    <m/>
    <x v="1"/>
    <m/>
    <s v="MUNICIPALIDAD"/>
    <m/>
    <x v="157"/>
    <m/>
    <x v="619"/>
    <m/>
    <x v="1"/>
    <m/>
    <x v="1"/>
    <s v="Instalado"/>
    <s v="Operativo"/>
    <m/>
    <x v="0"/>
    <x v="1"/>
    <s v="NO COES"/>
    <x v="2"/>
    <s v="Estatal"/>
    <s v="CAJAMARCA"/>
    <s v="CAJAMARCA"/>
    <s v="CHOTA"/>
    <s v="LAJAS"/>
    <m/>
    <m/>
    <m/>
    <m/>
    <m/>
    <x v="1"/>
    <m/>
    <n v="2102.4"/>
    <n v="2.1024000000000003"/>
    <m/>
    <n v="0.6"/>
    <n v="0.6"/>
    <m/>
    <m/>
    <n v="83"/>
    <s v="ESTIMACIONES"/>
  </r>
  <r>
    <s v="19"/>
    <x v="13"/>
    <s v="NO INFORMANTE"/>
    <m/>
    <m/>
    <s v="HI"/>
    <m/>
    <m/>
    <n v="0"/>
    <n v="0"/>
    <m/>
    <m/>
    <n v="0"/>
    <m/>
    <m/>
    <m/>
    <m/>
    <m/>
    <x v="1"/>
    <m/>
    <s v="Electro Norte Medio S.A. - HIDRANDINA"/>
    <m/>
    <x v="157"/>
    <m/>
    <x v="173"/>
    <m/>
    <x v="1"/>
    <m/>
    <x v="1"/>
    <s v="Instalado"/>
    <s v="Inoperativo"/>
    <m/>
    <x v="0"/>
    <x v="1"/>
    <s v="NO COES"/>
    <x v="2"/>
    <s v="Estatal"/>
    <s v="CAJAMARCA"/>
    <s v="CAJAMARCA"/>
    <s v="CAJAMARCA"/>
    <s v="NÁMORA"/>
    <m/>
    <m/>
    <m/>
    <m/>
    <m/>
    <x v="1"/>
    <m/>
    <n v="0"/>
    <n v="0"/>
    <m/>
    <n v="0"/>
    <n v="0"/>
    <m/>
    <m/>
    <n v="83"/>
    <s v="ESTIMACIONES"/>
  </r>
  <r>
    <s v="19"/>
    <x v="13"/>
    <s v="NO INFORMANTE"/>
    <m/>
    <m/>
    <s v="HI"/>
    <m/>
    <m/>
    <n v="0.3"/>
    <n v="0.3"/>
    <m/>
    <m/>
    <n v="1051.2"/>
    <m/>
    <m/>
    <m/>
    <m/>
    <m/>
    <x v="1"/>
    <m/>
    <s v="MUNICIPALIDAD"/>
    <m/>
    <x v="157"/>
    <m/>
    <x v="620"/>
    <m/>
    <x v="1"/>
    <m/>
    <x v="1"/>
    <s v="Instalado"/>
    <s v="Operativo"/>
    <m/>
    <x v="0"/>
    <x v="1"/>
    <s v="NO COES"/>
    <x v="2"/>
    <s v="Estatal"/>
    <s v="CUSCO"/>
    <s v="CUSCO"/>
    <s v="PAUCARTAMBO"/>
    <s v="KCOSÑISPATA"/>
    <m/>
    <m/>
    <m/>
    <m/>
    <m/>
    <x v="1"/>
    <m/>
    <n v="1051.2"/>
    <n v="1.0512000000000001"/>
    <m/>
    <n v="0.3"/>
    <n v="0.3"/>
    <m/>
    <m/>
    <n v="83"/>
    <s v="ESTIMACIONES"/>
  </r>
  <r>
    <s v="19"/>
    <x v="13"/>
    <s v="NO INFORMANTE"/>
    <m/>
    <m/>
    <s v="HI"/>
    <m/>
    <m/>
    <n v="0.27"/>
    <n v="0.27"/>
    <m/>
    <m/>
    <n v="946.08"/>
    <m/>
    <m/>
    <m/>
    <m/>
    <m/>
    <x v="1"/>
    <m/>
    <s v="MUNICIPALIDAD"/>
    <m/>
    <x v="157"/>
    <m/>
    <x v="621"/>
    <m/>
    <x v="1"/>
    <m/>
    <x v="1"/>
    <s v="Instalado"/>
    <s v="Operativo"/>
    <m/>
    <x v="0"/>
    <x v="1"/>
    <s v="NO COES"/>
    <x v="2"/>
    <s v="Estatal"/>
    <s v="HUANUCO"/>
    <s v="HUANUCO"/>
    <s v="MARAÑÓN"/>
    <s v="HUACRACHUCO"/>
    <m/>
    <m/>
    <m/>
    <m/>
    <m/>
    <x v="1"/>
    <m/>
    <n v="946.08"/>
    <n v="0.94608000000000003"/>
    <m/>
    <n v="0.27"/>
    <n v="0.27"/>
    <m/>
    <m/>
    <n v="83"/>
    <s v="ESTIMACIONES"/>
  </r>
  <r>
    <s v="19"/>
    <x v="13"/>
    <s v="NO INFORMANTE"/>
    <m/>
    <m/>
    <s v="HI"/>
    <m/>
    <m/>
    <n v="0.16"/>
    <n v="0.16"/>
    <m/>
    <m/>
    <n v="560.64"/>
    <m/>
    <m/>
    <m/>
    <m/>
    <m/>
    <x v="1"/>
    <m/>
    <s v="MUNICIPALIDAD"/>
    <m/>
    <x v="157"/>
    <m/>
    <x v="622"/>
    <m/>
    <x v="1"/>
    <m/>
    <x v="1"/>
    <s v="Instalado"/>
    <s v="Operativo"/>
    <m/>
    <x v="0"/>
    <x v="1"/>
    <s v="NO COES"/>
    <x v="2"/>
    <s v="Estatal"/>
    <s v="LA LIBERTAD"/>
    <s v="LA LIBERTAD"/>
    <s v="BOLIVAR"/>
    <s v="BOLIVAR"/>
    <m/>
    <m/>
    <m/>
    <m/>
    <m/>
    <x v="1"/>
    <m/>
    <n v="560.64"/>
    <n v="0.56064000000000003"/>
    <m/>
    <n v="0.16"/>
    <n v="0.16"/>
    <m/>
    <m/>
    <n v="83"/>
    <s v="ESTIMACIONES"/>
  </r>
  <r>
    <s v="19"/>
    <x v="13"/>
    <s v="NO INFORMANTE"/>
    <m/>
    <m/>
    <s v="HI"/>
    <m/>
    <m/>
    <n v="0.3"/>
    <n v="0.3"/>
    <m/>
    <m/>
    <n v="1051.2"/>
    <m/>
    <m/>
    <m/>
    <m/>
    <m/>
    <x v="1"/>
    <m/>
    <s v="MUNICIPALIDAD"/>
    <m/>
    <x v="157"/>
    <m/>
    <x v="623"/>
    <m/>
    <x v="1"/>
    <m/>
    <x v="1"/>
    <s v="Instalado"/>
    <s v="Operativo"/>
    <m/>
    <x v="0"/>
    <x v="1"/>
    <s v="NO COES"/>
    <x v="2"/>
    <s v="Estatal"/>
    <s v="LA LIBERTAD"/>
    <s v="LA LIBERTAD"/>
    <s v="PATAZ"/>
    <s v="PATAZ"/>
    <m/>
    <m/>
    <m/>
    <m/>
    <m/>
    <x v="1"/>
    <m/>
    <n v="1051.2"/>
    <n v="1.0512000000000001"/>
    <m/>
    <n v="0.3"/>
    <n v="0.3"/>
    <m/>
    <m/>
    <n v="83"/>
    <s v="ESTIMACIONES"/>
  </r>
  <r>
    <s v="19"/>
    <x v="13"/>
    <s v="NO INFORMANTE"/>
    <m/>
    <m/>
    <s v="HI"/>
    <m/>
    <m/>
    <n v="0.15"/>
    <n v="0.15"/>
    <m/>
    <m/>
    <n v="525.6"/>
    <m/>
    <m/>
    <m/>
    <m/>
    <m/>
    <x v="1"/>
    <m/>
    <s v="MUNICIPALIDAD"/>
    <m/>
    <x v="157"/>
    <m/>
    <x v="624"/>
    <m/>
    <x v="1"/>
    <m/>
    <x v="1"/>
    <s v="Instalado"/>
    <s v="Operativo"/>
    <m/>
    <x v="0"/>
    <x v="1"/>
    <s v="NO COES"/>
    <x v="2"/>
    <s v="Estatal"/>
    <s v="MOQUEGUA"/>
    <s v="MOQUEGUA"/>
    <s v="SANCHEZ CERRO"/>
    <s v="OMATE"/>
    <m/>
    <m/>
    <m/>
    <m/>
    <m/>
    <x v="1"/>
    <m/>
    <n v="525.6"/>
    <n v="0.52560000000000007"/>
    <m/>
    <n v="0.15"/>
    <n v="0.15"/>
    <m/>
    <m/>
    <n v="83"/>
    <s v="ESTIMACIONES"/>
  </r>
  <r>
    <s v="19"/>
    <x v="13"/>
    <s v="NO INFORMANTE"/>
    <m/>
    <m/>
    <s v="HI"/>
    <m/>
    <m/>
    <n v="0.2"/>
    <n v="0.2"/>
    <m/>
    <m/>
    <n v="700.8"/>
    <m/>
    <m/>
    <m/>
    <m/>
    <m/>
    <x v="1"/>
    <m/>
    <s v="MUNICIPALIDAD"/>
    <m/>
    <x v="157"/>
    <m/>
    <x v="625"/>
    <m/>
    <x v="1"/>
    <m/>
    <x v="1"/>
    <s v="Instalado"/>
    <s v="Operativo"/>
    <m/>
    <x v="0"/>
    <x v="1"/>
    <s v="NO COES"/>
    <x v="2"/>
    <s v="Estatal"/>
    <s v="MOQUEGUA"/>
    <s v="MOQUEGUA"/>
    <s v="SANCHEZ CERRO"/>
    <s v="PUQUINA"/>
    <m/>
    <m/>
    <m/>
    <m/>
    <m/>
    <x v="1"/>
    <m/>
    <n v="700.8"/>
    <n v="0.70079999999999998"/>
    <m/>
    <n v="0.2"/>
    <n v="0.2"/>
    <m/>
    <m/>
    <n v="83"/>
    <s v="ESTIMACIONES"/>
  </r>
  <r>
    <s v="19"/>
    <x v="13"/>
    <s v="NO INFORMANTE"/>
    <m/>
    <m/>
    <s v="HI"/>
    <m/>
    <m/>
    <n v="0.12"/>
    <n v="0.12"/>
    <m/>
    <m/>
    <n v="420.48"/>
    <m/>
    <m/>
    <m/>
    <m/>
    <m/>
    <x v="1"/>
    <m/>
    <s v="MUNICIPALIDAD"/>
    <m/>
    <x v="157"/>
    <m/>
    <x v="626"/>
    <m/>
    <x v="1"/>
    <m/>
    <x v="1"/>
    <s v="Instalado"/>
    <s v="Operativo"/>
    <m/>
    <x v="0"/>
    <x v="1"/>
    <s v="NO COES"/>
    <x v="2"/>
    <s v="Estatal"/>
    <s v="MOQUEGUA"/>
    <s v="MOQUEGUA"/>
    <s v="MARISCAL NIETO"/>
    <s v="SAN CRISTOBAL"/>
    <m/>
    <m/>
    <m/>
    <m/>
    <m/>
    <x v="1"/>
    <m/>
    <n v="420.48"/>
    <n v="0.42048000000000002"/>
    <m/>
    <n v="0.12"/>
    <n v="0.12"/>
    <m/>
    <m/>
    <n v="83"/>
    <s v="ESTIMACIONES"/>
  </r>
  <r>
    <s v="19"/>
    <x v="13"/>
    <s v="NO INFORMANTE"/>
    <m/>
    <m/>
    <s v="HI"/>
    <m/>
    <m/>
    <n v="0.16800000000000001"/>
    <n v="0.16800000000000001"/>
    <m/>
    <m/>
    <n v="588.67200000000014"/>
    <m/>
    <m/>
    <m/>
    <m/>
    <m/>
    <x v="1"/>
    <m/>
    <s v="MUNICIPALIDAD"/>
    <m/>
    <x v="157"/>
    <m/>
    <x v="627"/>
    <m/>
    <x v="1"/>
    <m/>
    <x v="1"/>
    <s v="Instalado"/>
    <s v="Operativo"/>
    <m/>
    <x v="0"/>
    <x v="1"/>
    <s v="NO COES"/>
    <x v="2"/>
    <s v="Estatal"/>
    <s v="PASCO"/>
    <s v="PASCO"/>
    <s v="CERRO PASCO"/>
    <s v="HUACHÓN"/>
    <m/>
    <m/>
    <m/>
    <m/>
    <m/>
    <x v="1"/>
    <m/>
    <n v="588.67200000000014"/>
    <n v="0.58867200000000008"/>
    <m/>
    <n v="0.16800000000000001"/>
    <n v="0.1680000000000000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28"/>
    <m/>
    <x v="1"/>
    <m/>
    <x v="1"/>
    <s v="Instalado"/>
    <s v="Operativo"/>
    <m/>
    <x v="0"/>
    <x v="1"/>
    <s v="NO COES"/>
    <x v="2"/>
    <s v="Estatal"/>
    <s v="PUNO"/>
    <s v="PUNO"/>
    <s v="SANDIA"/>
    <s v="UNTUCA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1"/>
    <n v="0.1"/>
    <m/>
    <m/>
    <n v="350.4"/>
    <m/>
    <m/>
    <m/>
    <m/>
    <m/>
    <x v="1"/>
    <m/>
    <s v="MUNICIPALIDAD"/>
    <m/>
    <x v="157"/>
    <m/>
    <x v="629"/>
    <m/>
    <x v="1"/>
    <m/>
    <x v="1"/>
    <s v="Instalado"/>
    <s v="Operativo"/>
    <m/>
    <x v="0"/>
    <x v="1"/>
    <s v="NO COES"/>
    <x v="2"/>
    <s v="Estatal"/>
    <s v="PUNO"/>
    <s v="PUNO"/>
    <s v="CARABAYA"/>
    <s v="AYAPATA"/>
    <m/>
    <m/>
    <m/>
    <m/>
    <m/>
    <x v="1"/>
    <m/>
    <n v="350.4"/>
    <n v="0.35039999999999999"/>
    <m/>
    <n v="0.1"/>
    <n v="0.1"/>
    <m/>
    <m/>
    <n v="83"/>
    <s v="ESTIMACIONES"/>
  </r>
  <r>
    <s v="19"/>
    <x v="13"/>
    <s v="NO INFORMANTE"/>
    <m/>
    <m/>
    <s v="HI"/>
    <m/>
    <m/>
    <n v="0.35"/>
    <n v="0.35"/>
    <m/>
    <m/>
    <n v="1226.4000000000001"/>
    <m/>
    <m/>
    <m/>
    <m/>
    <m/>
    <x v="1"/>
    <m/>
    <s v="MUNICIPALIDAD"/>
    <m/>
    <x v="157"/>
    <m/>
    <x v="630"/>
    <m/>
    <x v="1"/>
    <m/>
    <x v="1"/>
    <s v="Instalado"/>
    <s v="Operativo"/>
    <m/>
    <x v="0"/>
    <x v="1"/>
    <s v="NO COES"/>
    <x v="2"/>
    <s v="Estatal"/>
    <s v="PUNO"/>
    <s v="PUNO"/>
    <s v="SANDIA"/>
    <s v="CUYO CUYO"/>
    <m/>
    <m/>
    <m/>
    <m/>
    <m/>
    <x v="1"/>
    <m/>
    <n v="1226.4000000000001"/>
    <n v="1.2264000000000002"/>
    <m/>
    <n v="0.35"/>
    <n v="0.35"/>
    <m/>
    <m/>
    <n v="83"/>
    <s v="ESTIMACIONES"/>
  </r>
  <r>
    <s v="19"/>
    <x v="13"/>
    <s v="NO INFORMANTE"/>
    <m/>
    <m/>
    <s v="HI"/>
    <m/>
    <m/>
    <n v="0.2"/>
    <n v="0.2"/>
    <m/>
    <m/>
    <n v="700.8"/>
    <m/>
    <m/>
    <m/>
    <m/>
    <m/>
    <x v="1"/>
    <m/>
    <s v="MUNICIPALIDAD"/>
    <m/>
    <x v="157"/>
    <m/>
    <x v="631"/>
    <m/>
    <x v="1"/>
    <m/>
    <x v="1"/>
    <s v="Instalado"/>
    <s v="Operativo"/>
    <m/>
    <x v="0"/>
    <x v="1"/>
    <s v="NO COES"/>
    <x v="2"/>
    <s v="Estatal"/>
    <s v="PUNO"/>
    <s v="PUNO"/>
    <s v="CARABAYA"/>
    <s v="OLLACHEA"/>
    <m/>
    <m/>
    <m/>
    <m/>
    <m/>
    <x v="1"/>
    <m/>
    <n v="700.8"/>
    <n v="0.70079999999999998"/>
    <m/>
    <n v="0.2"/>
    <n v="0.2"/>
    <m/>
    <m/>
    <n v="83"/>
    <s v="ESTIMACIONES"/>
  </r>
  <r>
    <s v="19"/>
    <x v="13"/>
    <s v="NO INFORMANTE"/>
    <m/>
    <m/>
    <s v="HI"/>
    <m/>
    <m/>
    <n v="0.15"/>
    <n v="0.15"/>
    <m/>
    <m/>
    <n v="525.6"/>
    <m/>
    <m/>
    <m/>
    <m/>
    <m/>
    <x v="1"/>
    <m/>
    <s v="MUNICIPALIDAD"/>
    <m/>
    <x v="157"/>
    <m/>
    <x v="632"/>
    <m/>
    <x v="1"/>
    <m/>
    <x v="1"/>
    <s v="Instalado"/>
    <s v="Operativo"/>
    <m/>
    <x v="0"/>
    <x v="1"/>
    <s v="NO COES"/>
    <x v="2"/>
    <s v="Estatal"/>
    <s v="PUNO"/>
    <s v="PUNO"/>
    <s v="SANDIA"/>
    <s v="PHARA"/>
    <m/>
    <m/>
    <m/>
    <m/>
    <m/>
    <x v="1"/>
    <m/>
    <n v="525.6"/>
    <n v="0.52560000000000007"/>
    <m/>
    <n v="0.15"/>
    <n v="0.15"/>
    <m/>
    <m/>
    <n v="83"/>
    <s v="ESTIMACIONES"/>
  </r>
  <r>
    <s v="19"/>
    <x v="13"/>
    <s v="NO INFORMANTE"/>
    <m/>
    <m/>
    <s v="HI"/>
    <m/>
    <m/>
    <n v="0.23"/>
    <n v="0.23"/>
    <m/>
    <m/>
    <n v="805.92"/>
    <m/>
    <m/>
    <m/>
    <m/>
    <m/>
    <x v="1"/>
    <m/>
    <s v="MUNICIPALIDAD"/>
    <m/>
    <x v="157"/>
    <m/>
    <x v="633"/>
    <m/>
    <x v="1"/>
    <m/>
    <x v="1"/>
    <s v="Instalado"/>
    <s v="Operativo"/>
    <m/>
    <x v="0"/>
    <x v="1"/>
    <s v="NO COES"/>
    <x v="2"/>
    <s v="Estatal"/>
    <s v="SAN MARTÍN"/>
    <s v="SAN MARTÍN"/>
    <s v="RIOJA"/>
    <s v="PARDO MIGUEL"/>
    <m/>
    <m/>
    <m/>
    <m/>
    <m/>
    <x v="1"/>
    <m/>
    <n v="805.92"/>
    <n v="0.80591999999999997"/>
    <m/>
    <n v="0.23"/>
    <n v="0.23"/>
    <m/>
    <m/>
    <n v="83"/>
    <s v="ESTIMACIONES"/>
  </r>
  <r>
    <s v="19"/>
    <x v="13"/>
    <s v="NO INFORMANTE"/>
    <m/>
    <m/>
    <s v="EL"/>
    <m/>
    <m/>
    <n v="1.23"/>
    <n v="0"/>
    <m/>
    <m/>
    <n v="0"/>
    <m/>
    <m/>
    <m/>
    <m/>
    <m/>
    <x v="1"/>
    <m/>
    <s v="Corporación Pesquera San Antonio S.A."/>
    <m/>
    <x v="158"/>
    <m/>
    <x v="634"/>
    <m/>
    <x v="0"/>
    <m/>
    <x v="0"/>
    <s v="Instalado"/>
    <s v="Inoperativo"/>
    <m/>
    <x v="2"/>
    <x v="1"/>
    <s v="NO COES"/>
    <x v="2"/>
    <s v="Privado"/>
    <s v="AREQUIPA"/>
    <s v="AREQUIPA"/>
    <s v="MOLLENDO"/>
    <s v="MATARANI"/>
    <m/>
    <m/>
    <m/>
    <m/>
    <m/>
    <x v="1"/>
    <m/>
    <n v="0"/>
    <n v="0"/>
    <m/>
    <n v="1.23"/>
    <n v="0"/>
    <m/>
    <m/>
    <n v="75"/>
    <s v="ESTIMACIONES"/>
  </r>
  <r>
    <s v="19"/>
    <x v="13"/>
    <s v="NO INFORMANTE"/>
    <m/>
    <m/>
    <s v="EL"/>
    <m/>
    <m/>
    <n v="2.4500000000000002"/>
    <n v="0"/>
    <m/>
    <m/>
    <n v="0"/>
    <m/>
    <m/>
    <m/>
    <m/>
    <m/>
    <x v="1"/>
    <m/>
    <s v="Corporación Pesquera San Antonio S.A."/>
    <m/>
    <x v="158"/>
    <m/>
    <x v="415"/>
    <m/>
    <x v="0"/>
    <m/>
    <x v="0"/>
    <s v="Instalado"/>
    <s v="Inoperativo"/>
    <m/>
    <x v="2"/>
    <x v="1"/>
    <s v="NO COES"/>
    <x v="2"/>
    <s v="Privado"/>
    <s v="ICA"/>
    <s v="ICA"/>
    <s v="PISCO"/>
    <s v="PARACAS"/>
    <m/>
    <m/>
    <m/>
    <m/>
    <m/>
    <x v="1"/>
    <m/>
    <n v="0"/>
    <n v="0"/>
    <m/>
    <n v="2.4500000000000002"/>
    <n v="0"/>
    <m/>
    <m/>
    <n v="75"/>
    <s v="ESTIMACIONES"/>
  </r>
  <r>
    <s v="19"/>
    <x v="13"/>
    <s v="NO INFORMANTE"/>
    <m/>
    <m/>
    <s v="EL"/>
    <m/>
    <m/>
    <n v="2.1"/>
    <n v="0"/>
    <m/>
    <m/>
    <n v="0"/>
    <m/>
    <m/>
    <m/>
    <m/>
    <m/>
    <x v="1"/>
    <m/>
    <s v="Corporación Pesquera San Antonio S.A."/>
    <m/>
    <x v="158"/>
    <m/>
    <x v="334"/>
    <m/>
    <x v="0"/>
    <m/>
    <x v="0"/>
    <s v="Instalado"/>
    <s v="Inoperativo"/>
    <m/>
    <x v="2"/>
    <x v="1"/>
    <s v="NO COES"/>
    <x v="2"/>
    <s v="Privado"/>
    <s v="LIMA"/>
    <s v="LIMA"/>
    <s v="BARRANCA"/>
    <s v="PUERTO SUPE"/>
    <m/>
    <m/>
    <m/>
    <m/>
    <m/>
    <x v="1"/>
    <m/>
    <n v="0"/>
    <n v="0"/>
    <m/>
    <n v="2.1"/>
    <n v="0"/>
    <m/>
    <m/>
    <n v="75"/>
    <s v="ESTIMACIONES"/>
  </r>
  <r>
    <s v="19"/>
    <x v="13"/>
    <s v="NO INFORMANTE"/>
    <m/>
    <m/>
    <s v="EL"/>
    <m/>
    <m/>
    <n v="1.06"/>
    <n v="0"/>
    <m/>
    <m/>
    <n v="0"/>
    <m/>
    <m/>
    <m/>
    <m/>
    <m/>
    <x v="1"/>
    <m/>
    <s v="Corporación Pesquera San Antonio S.A."/>
    <m/>
    <x v="158"/>
    <m/>
    <x v="635"/>
    <m/>
    <x v="0"/>
    <m/>
    <x v="0"/>
    <s v="Instalado"/>
    <s v="Inoperativo"/>
    <m/>
    <x v="2"/>
    <x v="1"/>
    <s v="NO COES"/>
    <x v="2"/>
    <s v="Privado"/>
    <s v="ANCASH"/>
    <s v="ANCASH"/>
    <s v="SANTA"/>
    <s v="SAMANCO"/>
    <m/>
    <m/>
    <m/>
    <m/>
    <m/>
    <x v="1"/>
    <m/>
    <n v="0"/>
    <n v="0"/>
    <m/>
    <n v="1.06"/>
    <n v="0"/>
    <m/>
    <m/>
    <n v="75"/>
    <s v="ESTIMACIONES"/>
  </r>
  <r>
    <s v="19"/>
    <x v="13"/>
    <s v="NO INFORMANTE"/>
    <m/>
    <m/>
    <s v="EL"/>
    <m/>
    <m/>
    <n v="0.113"/>
    <n v="0.113"/>
    <m/>
    <m/>
    <n v="197.97600000000003"/>
    <m/>
    <m/>
    <m/>
    <m/>
    <m/>
    <x v="1"/>
    <m/>
    <s v="Alimentos Conservados El Santa S. A."/>
    <m/>
    <x v="158"/>
    <m/>
    <x v="636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197.97600000000003"/>
    <n v="0.19797600000000004"/>
    <m/>
    <n v="0.113"/>
    <n v="0.113"/>
    <m/>
    <m/>
    <n v="75"/>
    <s v="ESTIMACIONES"/>
  </r>
  <r>
    <s v="19"/>
    <x v="13"/>
    <s v="NO INFORMANTE"/>
    <m/>
    <m/>
    <s v="EL"/>
    <m/>
    <m/>
    <n v="0.436"/>
    <n v="0.436"/>
    <m/>
    <m/>
    <n v="763.87199999999996"/>
    <m/>
    <m/>
    <m/>
    <m/>
    <m/>
    <x v="1"/>
    <m/>
    <s v="Alimentos Maritimos S. A."/>
    <m/>
    <x v="158"/>
    <m/>
    <x v="637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763.87199999999996"/>
    <n v="0.763872"/>
    <m/>
    <n v="0.436"/>
    <n v="0.436"/>
    <m/>
    <m/>
    <n v="75"/>
    <s v="ESTIMACIONES"/>
  </r>
  <r>
    <s v="19"/>
    <x v="13"/>
    <s v="NO INFORMANTE"/>
    <m/>
    <m/>
    <s v="EL"/>
    <m/>
    <m/>
    <n v="0.44500000000000001"/>
    <n v="0.44500000000000001"/>
    <m/>
    <m/>
    <n v="779.64"/>
    <m/>
    <m/>
    <m/>
    <m/>
    <m/>
    <x v="1"/>
    <m/>
    <s v="Compañía Minera Nueva California S. A."/>
    <m/>
    <x v="158"/>
    <m/>
    <x v="638"/>
    <m/>
    <x v="0"/>
    <m/>
    <x v="0"/>
    <s v="Instalado"/>
    <s v="Operativo"/>
    <m/>
    <x v="2"/>
    <x v="1"/>
    <s v="NO COES"/>
    <x v="2"/>
    <s v="Privado"/>
    <s v="ANCASH"/>
    <s v="ANCASH"/>
    <s v="Yungay"/>
    <s v="Yungay"/>
    <m/>
    <m/>
    <m/>
    <m/>
    <m/>
    <x v="1"/>
    <m/>
    <n v="779.64"/>
    <n v="0.77964"/>
    <m/>
    <n v="0.44500000000000001"/>
    <n v="0.44500000000000001"/>
    <m/>
    <m/>
    <n v="75"/>
    <s v="ESTIMACIONES"/>
  </r>
  <r>
    <s v="19"/>
    <x v="13"/>
    <s v="NO INFORMANTE"/>
    <m/>
    <m/>
    <s v="EL"/>
    <m/>
    <m/>
    <n v="0.8"/>
    <n v="0.8"/>
    <m/>
    <m/>
    <n v="1401.6"/>
    <m/>
    <m/>
    <m/>
    <m/>
    <m/>
    <x v="1"/>
    <m/>
    <s v="Compañía Minera Santo Toribio S. A."/>
    <m/>
    <x v="158"/>
    <m/>
    <x v="639"/>
    <m/>
    <x v="0"/>
    <m/>
    <x v="0"/>
    <s v="Instalado"/>
    <s v="Operativo"/>
    <m/>
    <x v="2"/>
    <x v="1"/>
    <s v="NO COES"/>
    <x v="2"/>
    <s v="Privado"/>
    <s v="ANCASH"/>
    <s v="ANCASH"/>
    <s v="Huaraz"/>
    <s v="Huaraz"/>
    <m/>
    <m/>
    <m/>
    <m/>
    <m/>
    <x v="1"/>
    <m/>
    <n v="1401.6"/>
    <n v="1.4016"/>
    <m/>
    <n v="0.8"/>
    <n v="0.8"/>
    <m/>
    <m/>
    <n v="75"/>
    <s v="ESTIMACIONES"/>
  </r>
  <r>
    <s v="19"/>
    <x v="13"/>
    <s v="NO INFORMANTE"/>
    <m/>
    <m/>
    <s v="EL"/>
    <m/>
    <m/>
    <n v="3.65"/>
    <n v="3.65"/>
    <m/>
    <m/>
    <n v="6394.8"/>
    <m/>
    <m/>
    <m/>
    <m/>
    <m/>
    <x v="1"/>
    <m/>
    <s v="Compañía Peruana del Azucar S. A."/>
    <m/>
    <x v="158"/>
    <m/>
    <x v="640"/>
    <m/>
    <x v="0"/>
    <m/>
    <x v="0"/>
    <s v="Instalado"/>
    <s v="Operativo"/>
    <m/>
    <x v="2"/>
    <x v="1"/>
    <s v="NO COES"/>
    <x v="2"/>
    <s v="Privado"/>
    <s v="ANCASH"/>
    <s v="ANCASH"/>
    <s v="Santa"/>
    <s v="Nepeña"/>
    <m/>
    <m/>
    <m/>
    <m/>
    <m/>
    <x v="1"/>
    <m/>
    <n v="6394.8"/>
    <n v="6.3948"/>
    <m/>
    <n v="3.65"/>
    <n v="3.65"/>
    <m/>
    <m/>
    <n v="75"/>
    <s v="ESTIMACIONES"/>
  </r>
  <r>
    <s v="19"/>
    <x v="13"/>
    <s v="NO INFORMANTE"/>
    <m/>
    <m/>
    <s v="EL"/>
    <m/>
    <m/>
    <n v="0.6"/>
    <n v="0.6"/>
    <m/>
    <m/>
    <n v="1051.2"/>
    <m/>
    <m/>
    <m/>
    <m/>
    <m/>
    <x v="1"/>
    <m/>
    <s v="Compañía Pesquera Sarimón S. A."/>
    <m/>
    <x v="158"/>
    <m/>
    <x v="641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051.2"/>
    <n v="1.0512000000000001"/>
    <m/>
    <n v="0.6"/>
    <n v="0.6"/>
    <m/>
    <m/>
    <n v="75"/>
    <s v="ESTIMACIONES"/>
  </r>
  <r>
    <s v="19"/>
    <x v="13"/>
    <s v="NO INFORMANTE"/>
    <m/>
    <m/>
    <s v="EL"/>
    <m/>
    <m/>
    <n v="1.34"/>
    <n v="1.34"/>
    <m/>
    <m/>
    <n v="2347.6799999999998"/>
    <m/>
    <m/>
    <m/>
    <m/>
    <m/>
    <x v="1"/>
    <m/>
    <s v="Consorcio Pesquero Carolina S. A."/>
    <m/>
    <x v="158"/>
    <m/>
    <x v="642"/>
    <m/>
    <x v="0"/>
    <m/>
    <x v="0"/>
    <s v="Instalado"/>
    <s v="Operativo"/>
    <m/>
    <x v="2"/>
    <x v="1"/>
    <s v="NO COES"/>
    <x v="2"/>
    <s v="Privado"/>
    <s v="ANCASH"/>
    <s v="ANCASH"/>
    <s v="Santa"/>
    <s v="Coishco"/>
    <m/>
    <m/>
    <m/>
    <m/>
    <m/>
    <x v="1"/>
    <m/>
    <n v="2347.6799999999998"/>
    <n v="2.34768"/>
    <m/>
    <n v="1.34"/>
    <n v="1.34"/>
    <m/>
    <m/>
    <n v="75"/>
    <s v="ESTIMACIONES"/>
  </r>
  <r>
    <s v="19"/>
    <x v="13"/>
    <s v="NO INFORMANTE"/>
    <m/>
    <m/>
    <s v="EL"/>
    <m/>
    <m/>
    <n v="1.33"/>
    <n v="1.33"/>
    <m/>
    <m/>
    <n v="2330.16"/>
    <m/>
    <m/>
    <m/>
    <m/>
    <m/>
    <x v="1"/>
    <m/>
    <s v="Consorcio Pesquero Carolina S. A."/>
    <m/>
    <x v="158"/>
    <m/>
    <x v="643"/>
    <m/>
    <x v="0"/>
    <m/>
    <x v="0"/>
    <s v="Instalado"/>
    <s v="Operativo"/>
    <m/>
    <x v="2"/>
    <x v="1"/>
    <s v="NO COES"/>
    <x v="2"/>
    <s v="Privado"/>
    <s v="ANCASH"/>
    <s v="ANCASH"/>
    <s v="Huarmey"/>
    <s v="Huarmey"/>
    <m/>
    <m/>
    <m/>
    <m/>
    <m/>
    <x v="1"/>
    <m/>
    <n v="2330.16"/>
    <n v="2.3301599999999998"/>
    <m/>
    <n v="1.33"/>
    <n v="1.33"/>
    <m/>
    <m/>
    <n v="75"/>
    <s v="ESTIMACIONES"/>
  </r>
  <r>
    <s v="19"/>
    <x v="13"/>
    <s v="NO INFORMANTE"/>
    <m/>
    <m/>
    <s v="EL"/>
    <m/>
    <m/>
    <n v="1.5249999999999999"/>
    <n v="1.5249999999999999"/>
    <m/>
    <m/>
    <n v="2671.8"/>
    <m/>
    <m/>
    <m/>
    <m/>
    <m/>
    <x v="1"/>
    <m/>
    <s v="Corporación del Mar S. A."/>
    <m/>
    <x v="158"/>
    <m/>
    <x v="644"/>
    <m/>
    <x v="0"/>
    <m/>
    <x v="0"/>
    <s v="Instalado"/>
    <s v="Operativo"/>
    <m/>
    <x v="2"/>
    <x v="1"/>
    <s v="NO COES"/>
    <x v="2"/>
    <s v="Privado"/>
    <s v="ANCASH"/>
    <s v="ANCASH"/>
    <s v="Casma"/>
    <s v="Cmte. Noel"/>
    <m/>
    <m/>
    <m/>
    <m/>
    <m/>
    <x v="1"/>
    <m/>
    <n v="2671.8"/>
    <n v="2.6718000000000002"/>
    <m/>
    <n v="1.5249999999999999"/>
    <n v="1.5249999999999999"/>
    <m/>
    <m/>
    <n v="75"/>
    <s v="ESTIMACIONES"/>
  </r>
  <r>
    <s v="19"/>
    <x v="13"/>
    <s v="NO INFORMANTE"/>
    <m/>
    <m/>
    <s v="EL"/>
    <m/>
    <m/>
    <n v="2.0499999999999998"/>
    <n v="2.0499999999999998"/>
    <m/>
    <m/>
    <n v="3591.6"/>
    <m/>
    <m/>
    <m/>
    <m/>
    <m/>
    <x v="1"/>
    <m/>
    <s v="Corporación Fish Protein S. A."/>
    <m/>
    <x v="158"/>
    <m/>
    <x v="645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3591.6"/>
    <n v="3.5916000000000001"/>
    <m/>
    <n v="2.0499999999999998"/>
    <n v="2.0499999999999998"/>
    <m/>
    <m/>
    <n v="75"/>
    <s v="ESTIMACIONES"/>
  </r>
  <r>
    <s v="19"/>
    <x v="13"/>
    <s v="NO INFORMANTE"/>
    <m/>
    <m/>
    <s v="EL"/>
    <m/>
    <m/>
    <n v="0.25"/>
    <n v="0.25"/>
    <m/>
    <m/>
    <n v="438"/>
    <m/>
    <m/>
    <m/>
    <m/>
    <m/>
    <x v="1"/>
    <m/>
    <s v="Corporacion Pesquera Ribar S. A."/>
    <m/>
    <x v="158"/>
    <m/>
    <x v="646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438"/>
    <n v="0.438"/>
    <m/>
    <n v="0.25"/>
    <n v="0.25"/>
    <m/>
    <m/>
    <n v="75"/>
    <s v="ESTIMACIONES"/>
  </r>
  <r>
    <s v="19"/>
    <x v="13"/>
    <s v="NO INFORMANTE"/>
    <m/>
    <m/>
    <s v="EL"/>
    <m/>
    <m/>
    <n v="2.4500000000000002"/>
    <n v="2.4500000000000002"/>
    <m/>
    <m/>
    <n v="4292.3999999999996"/>
    <m/>
    <m/>
    <m/>
    <m/>
    <m/>
    <x v="1"/>
    <m/>
    <s v="Empresa Pesquera Maui S. A."/>
    <m/>
    <x v="158"/>
    <m/>
    <x v="647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4292.3999999999996"/>
    <n v="4.2923999999999998"/>
    <m/>
    <n v="2.4500000000000002"/>
    <n v="2.4500000000000002"/>
    <m/>
    <m/>
    <n v="75"/>
    <s v="ESTIMACIONES"/>
  </r>
  <r>
    <s v="19"/>
    <x v="13"/>
    <s v="NO INFORMANTE"/>
    <m/>
    <m/>
    <s v="EL"/>
    <m/>
    <m/>
    <n v="2.7829999999999999"/>
    <n v="0"/>
    <m/>
    <m/>
    <n v="0"/>
    <m/>
    <m/>
    <m/>
    <m/>
    <m/>
    <x v="1"/>
    <m/>
    <s v="Envasadora Chimbote Export S.A."/>
    <m/>
    <x v="158"/>
    <m/>
    <x v="648"/>
    <m/>
    <x v="0"/>
    <m/>
    <x v="0"/>
    <s v="Instalado"/>
    <s v="Inoperativo"/>
    <m/>
    <x v="2"/>
    <x v="1"/>
    <s v="NO COES"/>
    <x v="2"/>
    <s v="Privado"/>
    <s v="ANCASH"/>
    <s v="ANCASH"/>
    <s v="Santa"/>
    <s v="Samanco"/>
    <m/>
    <m/>
    <m/>
    <m/>
    <m/>
    <x v="1"/>
    <m/>
    <n v="0"/>
    <n v="0"/>
    <m/>
    <n v="2.7829999999999999"/>
    <n v="0"/>
    <m/>
    <m/>
    <n v="75"/>
    <s v="ESTIMACIONES"/>
  </r>
  <r>
    <s v="19"/>
    <x v="13"/>
    <s v="NO INFORMANTE"/>
    <m/>
    <m/>
    <s v="EL"/>
    <m/>
    <m/>
    <n v="0.437"/>
    <n v="0.437"/>
    <m/>
    <m/>
    <n v="765.62400000000002"/>
    <m/>
    <m/>
    <m/>
    <m/>
    <m/>
    <x v="1"/>
    <m/>
    <s v="Envasadora Polaris S.A."/>
    <m/>
    <x v="158"/>
    <m/>
    <x v="649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765.62400000000002"/>
    <n v="0.76562399999999997"/>
    <m/>
    <n v="0.437"/>
    <n v="0.437"/>
    <m/>
    <m/>
    <n v="75"/>
    <s v="ESTIMACIONES"/>
  </r>
  <r>
    <s v="19"/>
    <x v="13"/>
    <s v="NO INFORMANTE"/>
    <m/>
    <m/>
    <s v="EL"/>
    <m/>
    <m/>
    <n v="0.25"/>
    <n v="0.25"/>
    <m/>
    <m/>
    <n v="438"/>
    <m/>
    <m/>
    <m/>
    <m/>
    <m/>
    <x v="1"/>
    <m/>
    <s v="Fabrica de Conservas Islay S. A."/>
    <m/>
    <x v="158"/>
    <m/>
    <x v="650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438"/>
    <n v="0.438"/>
    <m/>
    <n v="0.25"/>
    <n v="0.25"/>
    <m/>
    <m/>
    <n v="75"/>
    <s v="ESTIMACIONES"/>
  </r>
  <r>
    <s v="19"/>
    <x v="13"/>
    <s v="NO INFORMANTE"/>
    <m/>
    <m/>
    <s v="EL"/>
    <m/>
    <m/>
    <n v="1.59"/>
    <n v="1.59"/>
    <m/>
    <m/>
    <n v="2785.68"/>
    <m/>
    <m/>
    <m/>
    <m/>
    <m/>
    <x v="1"/>
    <m/>
    <s v="Fabrica de conservas Islay S. A."/>
    <m/>
    <x v="158"/>
    <m/>
    <x v="651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785.68"/>
    <n v="2.7856799999999997"/>
    <m/>
    <n v="1.59"/>
    <n v="1.59"/>
    <m/>
    <m/>
    <n v="75"/>
    <s v="ESTIMACIONES"/>
  </r>
  <r>
    <s v="19"/>
    <x v="13"/>
    <s v="NO INFORMANTE"/>
    <m/>
    <m/>
    <s v="EL"/>
    <m/>
    <m/>
    <n v="2.58"/>
    <n v="2.58"/>
    <m/>
    <m/>
    <n v="4520.16"/>
    <m/>
    <m/>
    <m/>
    <m/>
    <m/>
    <x v="1"/>
    <m/>
    <s v="Grupo Sindicato Pesquero del Perú S. A."/>
    <m/>
    <x v="158"/>
    <m/>
    <x v="652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4520.16"/>
    <n v="4.5201599999999997"/>
    <m/>
    <n v="2.58"/>
    <n v="2.58"/>
    <m/>
    <m/>
    <n v="75"/>
    <s v="ESTIMACIONES"/>
  </r>
  <r>
    <s v="19"/>
    <x v="13"/>
    <s v="NO INFORMANTE"/>
    <m/>
    <m/>
    <s v="EL"/>
    <m/>
    <m/>
    <n v="1.3160000000000001"/>
    <n v="1.3160000000000001"/>
    <m/>
    <m/>
    <n v="2305.6320000000005"/>
    <m/>
    <m/>
    <m/>
    <m/>
    <m/>
    <x v="1"/>
    <m/>
    <s v="Pesca Conserva y Derivadfos S. A."/>
    <m/>
    <x v="158"/>
    <m/>
    <x v="653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305.6320000000005"/>
    <n v="2.3056320000000006"/>
    <m/>
    <n v="1.3160000000000001"/>
    <n v="1.3160000000000001"/>
    <m/>
    <m/>
    <n v="75"/>
    <s v="ESTIMACIONES"/>
  </r>
  <r>
    <s v="19"/>
    <x v="13"/>
    <s v="NO INFORMANTE"/>
    <m/>
    <m/>
    <s v="EL"/>
    <m/>
    <m/>
    <n v="0.46100000000000002"/>
    <n v="0.46100000000000002"/>
    <m/>
    <m/>
    <n v="807.67200000000003"/>
    <m/>
    <m/>
    <m/>
    <m/>
    <m/>
    <x v="1"/>
    <m/>
    <s v="Pesquera Acuarius S.R. Ltda."/>
    <m/>
    <x v="158"/>
    <m/>
    <x v="654"/>
    <m/>
    <x v="0"/>
    <m/>
    <x v="0"/>
    <s v="Instalado"/>
    <s v="Operativo"/>
    <m/>
    <x v="2"/>
    <x v="1"/>
    <s v="NO COES"/>
    <x v="2"/>
    <s v="Privado"/>
    <s v="ANCASH"/>
    <s v="ANCASH"/>
    <s v="Santa"/>
    <s v="Coishco"/>
    <m/>
    <m/>
    <m/>
    <m/>
    <m/>
    <x v="1"/>
    <m/>
    <n v="807.67200000000003"/>
    <n v="0.80767200000000006"/>
    <m/>
    <n v="0.46100000000000002"/>
    <n v="0.46100000000000002"/>
    <m/>
    <m/>
    <n v="75"/>
    <s v="ESTIMACIONES"/>
  </r>
  <r>
    <s v="19"/>
    <x v="13"/>
    <s v="NO INFORMANTE"/>
    <m/>
    <m/>
    <s v="EL"/>
    <m/>
    <m/>
    <n v="0.65"/>
    <n v="0.65"/>
    <m/>
    <m/>
    <n v="1138.8"/>
    <m/>
    <m/>
    <m/>
    <m/>
    <m/>
    <x v="1"/>
    <m/>
    <s v="Pesquera Arco Iris S. A."/>
    <m/>
    <x v="158"/>
    <m/>
    <x v="655"/>
    <m/>
    <x v="0"/>
    <m/>
    <x v="0"/>
    <s v="Instalado"/>
    <s v="Operativo"/>
    <m/>
    <x v="2"/>
    <x v="1"/>
    <s v="NO COES"/>
    <x v="2"/>
    <s v="Privado"/>
    <s v="ANCASH"/>
    <s v="ANCASH"/>
    <s v="Santa"/>
    <s v="Coishco"/>
    <m/>
    <m/>
    <m/>
    <m/>
    <m/>
    <x v="1"/>
    <m/>
    <n v="1138.8"/>
    <n v="1.1388"/>
    <m/>
    <n v="0.65"/>
    <n v="0.65"/>
    <m/>
    <m/>
    <n v="75"/>
    <s v="ESTIMACIONES"/>
  </r>
  <r>
    <s v="19"/>
    <x v="13"/>
    <s v="NO INFORMANTE"/>
    <m/>
    <m/>
    <s v="EL"/>
    <m/>
    <m/>
    <n v="0.08"/>
    <n v="0.08"/>
    <m/>
    <m/>
    <n v="140.16"/>
    <m/>
    <m/>
    <m/>
    <m/>
    <m/>
    <x v="1"/>
    <m/>
    <s v="Pesquera Colonial S. A."/>
    <m/>
    <x v="158"/>
    <m/>
    <x v="333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40.16"/>
    <n v="0.14016000000000001"/>
    <m/>
    <n v="0.08"/>
    <n v="0.08"/>
    <m/>
    <m/>
    <n v="75"/>
    <s v="ESTIMACIONES"/>
  </r>
  <r>
    <s v="19"/>
    <x v="13"/>
    <s v="NO INFORMANTE"/>
    <m/>
    <m/>
    <s v="EL"/>
    <m/>
    <m/>
    <n v="2.0150000000000001"/>
    <n v="2.0150000000000001"/>
    <m/>
    <m/>
    <n v="882.57"/>
    <m/>
    <m/>
    <m/>
    <m/>
    <m/>
    <x v="1"/>
    <m/>
    <s v="Pesquera Exalmar S.A."/>
    <m/>
    <x v="158"/>
    <m/>
    <x v="656"/>
    <m/>
    <x v="0"/>
    <m/>
    <x v="0"/>
    <s v="Instalado"/>
    <s v="Operativo"/>
    <m/>
    <x v="2"/>
    <x v="1"/>
    <s v="NO COES"/>
    <x v="2"/>
    <s v="Privado"/>
    <s v="ANCASH"/>
    <s v="ANCASH"/>
    <s v="Casma"/>
    <s v="Cmte. Noel"/>
    <m/>
    <m/>
    <m/>
    <m/>
    <m/>
    <x v="1"/>
    <m/>
    <n v="882.57"/>
    <n v="0.88257000000000008"/>
    <m/>
    <n v="2.0150000000000001"/>
    <n v="2.0150000000000001"/>
    <m/>
    <m/>
    <n v="75"/>
    <s v="ESTIMACIONES"/>
  </r>
  <r>
    <s v="19"/>
    <x v="13"/>
    <s v="NO INFORMANTE"/>
    <m/>
    <m/>
    <s v="EL"/>
    <m/>
    <m/>
    <n v="2.2000000000000002"/>
    <n v="2.2000000000000002"/>
    <m/>
    <m/>
    <n v="3854.4"/>
    <m/>
    <m/>
    <m/>
    <m/>
    <m/>
    <x v="1"/>
    <m/>
    <s v="Pesquera Hayduck S.A."/>
    <m/>
    <x v="134"/>
    <m/>
    <x v="657"/>
    <m/>
    <x v="0"/>
    <m/>
    <x v="0"/>
    <s v="Instalado"/>
    <s v="Operativo"/>
    <m/>
    <x v="2"/>
    <x v="1"/>
    <s v="NO COES"/>
    <x v="2"/>
    <s v="Privado"/>
    <s v="ANCASH"/>
    <s v="ANCASH"/>
    <s v="Santa"/>
    <s v="Coishco"/>
    <m/>
    <m/>
    <m/>
    <m/>
    <m/>
    <x v="1"/>
    <m/>
    <n v="3854.4"/>
    <n v="3.8544"/>
    <m/>
    <n v="2.2000000000000002"/>
    <n v="2.2000000000000002"/>
    <m/>
    <m/>
    <n v="75"/>
    <s v="ESTIMACIONES"/>
  </r>
  <r>
    <s v="19"/>
    <x v="13"/>
    <s v="NO INFORMANTE"/>
    <m/>
    <m/>
    <s v="EL"/>
    <m/>
    <m/>
    <n v="0.9"/>
    <n v="0.9"/>
    <m/>
    <m/>
    <n v="1576.8"/>
    <m/>
    <m/>
    <m/>
    <m/>
    <m/>
    <x v="1"/>
    <m/>
    <s v="Pesquera Industrial El Angel"/>
    <m/>
    <x v="158"/>
    <m/>
    <x v="658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576.8"/>
    <n v="1.5768"/>
    <m/>
    <n v="0.9"/>
    <n v="0.9"/>
    <m/>
    <m/>
    <n v="75"/>
    <s v="ESTIMACIONES"/>
  </r>
  <r>
    <s v="19"/>
    <x v="13"/>
    <s v="NO INFORMANTE"/>
    <m/>
    <m/>
    <s v="EL"/>
    <m/>
    <m/>
    <n v="3.7559999999999998"/>
    <n v="3.7559999999999998"/>
    <m/>
    <m/>
    <n v="6580.5119999999997"/>
    <m/>
    <m/>
    <m/>
    <m/>
    <m/>
    <x v="1"/>
    <m/>
    <s v="Pesquera Industrial El Angel"/>
    <m/>
    <x v="158"/>
    <m/>
    <x v="659"/>
    <m/>
    <x v="0"/>
    <m/>
    <x v="0"/>
    <s v="Instalado"/>
    <s v="Operativo"/>
    <m/>
    <x v="2"/>
    <x v="1"/>
    <s v="NO COES"/>
    <x v="2"/>
    <s v="Privado"/>
    <s v="ANCASH"/>
    <s v="ANCASH"/>
    <s v="Huarmey"/>
    <s v="Culebras"/>
    <m/>
    <m/>
    <m/>
    <m/>
    <m/>
    <x v="1"/>
    <m/>
    <n v="6580.5119999999997"/>
    <n v="6.5805119999999997"/>
    <m/>
    <n v="3.7559999999999998"/>
    <n v="3.7559999999999998"/>
    <m/>
    <m/>
    <n v="75"/>
    <s v="ESTIMACIONES"/>
  </r>
  <r>
    <s v="19"/>
    <x v="13"/>
    <s v="NO INFORMANTE"/>
    <m/>
    <m/>
    <s v="EL"/>
    <m/>
    <m/>
    <n v="0.20499999999999999"/>
    <n v="0.20499999999999999"/>
    <m/>
    <m/>
    <n v="359.16"/>
    <m/>
    <m/>
    <m/>
    <m/>
    <m/>
    <x v="1"/>
    <m/>
    <s v="Pesquera Marco Polo"/>
    <m/>
    <x v="158"/>
    <m/>
    <x v="660"/>
    <m/>
    <x v="0"/>
    <m/>
    <x v="0"/>
    <s v="Instalado"/>
    <s v="Operativo"/>
    <m/>
    <x v="2"/>
    <x v="1"/>
    <s v="NO COES"/>
    <x v="2"/>
    <s v="Privado"/>
    <s v="ANCASH"/>
    <s v="ANCASH"/>
    <s v="Santa"/>
    <s v="Nuevo Chimbote"/>
    <m/>
    <m/>
    <m/>
    <m/>
    <m/>
    <x v="1"/>
    <m/>
    <n v="359.16"/>
    <n v="0.35916000000000003"/>
    <m/>
    <n v="0.20499999999999999"/>
    <n v="0.20499999999999999"/>
    <m/>
    <m/>
    <n v="75"/>
    <s v="ESTIMACIONES"/>
  </r>
  <r>
    <s v="19"/>
    <x v="13"/>
    <s v="NO INFORMANTE"/>
    <m/>
    <m/>
    <s v="EL"/>
    <m/>
    <m/>
    <n v="1.0900000000000001"/>
    <n v="1.0900000000000001"/>
    <m/>
    <m/>
    <n v="1909.68"/>
    <m/>
    <m/>
    <m/>
    <m/>
    <m/>
    <x v="1"/>
    <m/>
    <s v="Pesquera San Fermín"/>
    <m/>
    <x v="158"/>
    <m/>
    <x v="661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909.68"/>
    <n v="1.90968"/>
    <m/>
    <n v="1.0900000000000001"/>
    <n v="1.0900000000000001"/>
    <m/>
    <m/>
    <n v="75"/>
    <s v="ESTIMACIONES"/>
  </r>
  <r>
    <s v="19"/>
    <x v="13"/>
    <s v="NO INFORMANTE"/>
    <m/>
    <m/>
    <s v="EL"/>
    <m/>
    <m/>
    <n v="1.1399999999999999"/>
    <n v="1.1399999999999999"/>
    <m/>
    <m/>
    <n v="1997.28"/>
    <m/>
    <m/>
    <m/>
    <m/>
    <m/>
    <x v="1"/>
    <m/>
    <s v="Pesquera Vista Florida S.A."/>
    <m/>
    <x v="158"/>
    <m/>
    <x v="662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1997.28"/>
    <n v="1.9972799999999999"/>
    <m/>
    <n v="1.1399999999999999"/>
    <n v="1.1399999999999999"/>
    <m/>
    <m/>
    <n v="75"/>
    <s v="ESTIMACIONES"/>
  </r>
  <r>
    <s v="19"/>
    <x v="13"/>
    <s v="NO INFORMANTE"/>
    <m/>
    <m/>
    <s v="EL"/>
    <m/>
    <m/>
    <n v="0.4"/>
    <n v="0.4"/>
    <m/>
    <m/>
    <n v="700.8"/>
    <m/>
    <m/>
    <m/>
    <m/>
    <m/>
    <x v="1"/>
    <m/>
    <s v="Profish S.A."/>
    <m/>
    <x v="158"/>
    <m/>
    <x v="663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700.8"/>
    <n v="0.70079999999999998"/>
    <m/>
    <n v="0.4"/>
    <n v="0.4"/>
    <m/>
    <m/>
    <n v="75"/>
    <s v="ESTIMACIONES"/>
  </r>
  <r>
    <s v="19"/>
    <x v="13"/>
    <s v="NO INFORMANTE"/>
    <m/>
    <m/>
    <s v="EL"/>
    <m/>
    <m/>
    <n v="0.25"/>
    <n v="0.25"/>
    <m/>
    <m/>
    <n v="438"/>
    <m/>
    <m/>
    <m/>
    <m/>
    <m/>
    <x v="1"/>
    <m/>
    <s v="Rama Fibra del Perú S.A.C."/>
    <m/>
    <x v="158"/>
    <m/>
    <x v="664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438"/>
    <n v="0.438"/>
    <m/>
    <n v="0.25"/>
    <n v="0.25"/>
    <m/>
    <m/>
    <n v="75"/>
    <s v="ESTIMACIONES"/>
  </r>
  <r>
    <s v="19"/>
    <x v="13"/>
    <s v="NO INFORMANTE"/>
    <m/>
    <m/>
    <s v="HI"/>
    <m/>
    <m/>
    <n v="0.12"/>
    <n v="0.12"/>
    <m/>
    <m/>
    <n v="420.48"/>
    <m/>
    <m/>
    <m/>
    <m/>
    <m/>
    <x v="1"/>
    <m/>
    <s v="Raul Vizcarra Smith"/>
    <m/>
    <x v="158"/>
    <m/>
    <x v="665"/>
    <m/>
    <x v="1"/>
    <m/>
    <x v="1"/>
    <s v="Instalado"/>
    <s v="Operativo"/>
    <m/>
    <x v="2"/>
    <x v="1"/>
    <s v="NO COES"/>
    <x v="2"/>
    <s v="Privado"/>
    <s v="ANCASH"/>
    <s v="ANCASH"/>
    <s v="Huaraz"/>
    <s v="Independencia"/>
    <m/>
    <m/>
    <m/>
    <m/>
    <m/>
    <x v="1"/>
    <m/>
    <n v="420.48"/>
    <n v="0.42048000000000002"/>
    <m/>
    <n v="0.12"/>
    <n v="0.12"/>
    <m/>
    <m/>
    <n v="75"/>
    <s v="ESTIMACIONES"/>
  </r>
  <r>
    <s v="19"/>
    <x v="13"/>
    <s v="NO INFORMANTE"/>
    <m/>
    <m/>
    <s v="EL"/>
    <m/>
    <m/>
    <n v="0.16"/>
    <n v="0.16"/>
    <m/>
    <m/>
    <n v="280.32"/>
    <m/>
    <m/>
    <m/>
    <m/>
    <m/>
    <x v="1"/>
    <m/>
    <s v="Servicios de Embarque S.A."/>
    <m/>
    <x v="158"/>
    <m/>
    <x v="666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80.32"/>
    <n v="0.28032000000000001"/>
    <m/>
    <n v="0.16"/>
    <n v="0.16"/>
    <m/>
    <m/>
    <n v="75"/>
    <s v="ESTIMACIONES"/>
  </r>
  <r>
    <s v="19"/>
    <x v="13"/>
    <s v="NO INFORMANTE"/>
    <m/>
    <m/>
    <s v="EL"/>
    <m/>
    <m/>
    <n v="12.19"/>
    <n v="12.19"/>
    <m/>
    <m/>
    <n v="21356.880000000001"/>
    <m/>
    <m/>
    <m/>
    <m/>
    <m/>
    <x v="1"/>
    <m/>
    <s v="SIDERPERU S.A."/>
    <m/>
    <x v="158"/>
    <m/>
    <x v="667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1356.880000000001"/>
    <n v="21.35688"/>
    <m/>
    <n v="12.19"/>
    <n v="12.19"/>
    <m/>
    <m/>
    <n v="75"/>
    <s v="ESTIMACIONES"/>
  </r>
  <r>
    <s v="19"/>
    <x v="13"/>
    <s v="NO INFORMANTE"/>
    <m/>
    <m/>
    <s v="EL"/>
    <m/>
    <m/>
    <n v="0.55000000000000004"/>
    <n v="0.55000000000000004"/>
    <m/>
    <m/>
    <n v="963.6"/>
    <m/>
    <m/>
    <m/>
    <m/>
    <m/>
    <x v="1"/>
    <m/>
    <s v="Starfish S.A."/>
    <m/>
    <x v="158"/>
    <m/>
    <x v="668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963.6"/>
    <n v="0.96360000000000001"/>
    <m/>
    <n v="0.55000000000000004"/>
    <n v="0.55000000000000004"/>
    <m/>
    <m/>
    <n v="75"/>
    <s v="ESTIMACIONES"/>
  </r>
  <r>
    <s v="19"/>
    <x v="13"/>
    <s v="NO INFORMANTE"/>
    <m/>
    <m/>
    <s v="EL"/>
    <m/>
    <m/>
    <n v="0.4"/>
    <n v="0.4"/>
    <m/>
    <m/>
    <n v="700.8"/>
    <m/>
    <m/>
    <m/>
    <m/>
    <m/>
    <x v="1"/>
    <m/>
    <s v="Compañía de Minera Caravelí S. A."/>
    <m/>
    <x v="158"/>
    <m/>
    <x v="669"/>
    <m/>
    <x v="0"/>
    <m/>
    <x v="0"/>
    <s v="Instalado"/>
    <s v="Operativo"/>
    <m/>
    <x v="2"/>
    <x v="1"/>
    <s v="NO COES"/>
    <x v="2"/>
    <s v="Privado"/>
    <s v="AREQUIPA"/>
    <s v="AREQUIPA"/>
    <s v="Caravelí"/>
    <s v="Huanuhuanu"/>
    <m/>
    <m/>
    <m/>
    <m/>
    <m/>
    <x v="1"/>
    <m/>
    <n v="700.8"/>
    <n v="0.70079999999999998"/>
    <m/>
    <n v="0.4"/>
    <n v="0.4"/>
    <m/>
    <m/>
    <n v="75"/>
    <s v="ESTIMACIONES"/>
  </r>
  <r>
    <s v="19"/>
    <x v="13"/>
    <s v="NO INFORMANTE"/>
    <m/>
    <m/>
    <s v="EL"/>
    <m/>
    <m/>
    <n v="0.96499999999999997"/>
    <n v="0.96499999999999997"/>
    <m/>
    <m/>
    <n v="1690.68"/>
    <m/>
    <m/>
    <m/>
    <m/>
    <m/>
    <x v="1"/>
    <m/>
    <s v="Empresa Nacional de Puertos S. A."/>
    <m/>
    <x v="158"/>
    <m/>
    <x v="670"/>
    <m/>
    <x v="0"/>
    <m/>
    <x v="0"/>
    <s v="Instalado"/>
    <s v="Operativo"/>
    <m/>
    <x v="2"/>
    <x v="1"/>
    <s v="NO COES"/>
    <x v="2"/>
    <s v="Privado"/>
    <s v="AREQUIPA"/>
    <s v="AREQUIPA"/>
    <s v="Islay"/>
    <s v="Islay"/>
    <m/>
    <m/>
    <m/>
    <m/>
    <m/>
    <x v="1"/>
    <m/>
    <n v="1690.68"/>
    <n v="1.69068"/>
    <m/>
    <n v="0.96499999999999997"/>
    <n v="0.96499999999999997"/>
    <m/>
    <m/>
    <n v="75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s v="Gloria S.A."/>
    <m/>
    <x v="158"/>
    <m/>
    <x v="671"/>
    <m/>
    <x v="0"/>
    <m/>
    <x v="0"/>
    <s v="Instalado"/>
    <s v="Operativo"/>
    <m/>
    <x v="2"/>
    <x v="1"/>
    <s v="NO COES"/>
    <x v="2"/>
    <s v="Privado"/>
    <s v="AREQUIPA"/>
    <s v="AREQUIPA"/>
    <s v="Castilla"/>
    <s v="Aplao"/>
    <m/>
    <m/>
    <m/>
    <m/>
    <m/>
    <x v="1"/>
    <m/>
    <n v="157.68"/>
    <n v="0.15768000000000001"/>
    <m/>
    <n v="0.09"/>
    <n v="0.09"/>
    <m/>
    <m/>
    <n v="75"/>
    <s v="ESTIMACIONES"/>
  </r>
  <r>
    <s v="19"/>
    <x v="13"/>
    <s v="NO INFORMANTE"/>
    <m/>
    <m/>
    <s v="EL"/>
    <m/>
    <m/>
    <n v="1.0449999999999999"/>
    <n v="1.0449999999999999"/>
    <m/>
    <m/>
    <n v="1830.84"/>
    <m/>
    <m/>
    <m/>
    <m/>
    <m/>
    <x v="1"/>
    <m/>
    <s v="Gloria S.A."/>
    <m/>
    <x v="158"/>
    <m/>
    <x v="672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1830.84"/>
    <n v="1.83084"/>
    <m/>
    <n v="1.0449999999999999"/>
    <n v="1.0449999999999999"/>
    <m/>
    <m/>
    <n v="75"/>
    <s v="ESTIMACIONES"/>
  </r>
  <r>
    <s v="19"/>
    <x v="13"/>
    <s v="NO INFORMANTE"/>
    <m/>
    <m/>
    <s v="EL"/>
    <m/>
    <m/>
    <n v="0.22"/>
    <n v="0.22"/>
    <m/>
    <m/>
    <n v="385.44"/>
    <m/>
    <m/>
    <m/>
    <m/>
    <m/>
    <x v="1"/>
    <m/>
    <s v="Gloria S.A."/>
    <m/>
    <x v="158"/>
    <m/>
    <x v="673"/>
    <m/>
    <x v="0"/>
    <m/>
    <x v="0"/>
    <s v="Instalado"/>
    <s v="Operativo"/>
    <m/>
    <x v="2"/>
    <x v="1"/>
    <s v="NO COES"/>
    <x v="2"/>
    <s v="Privado"/>
    <s v="AREQUIPA"/>
    <s v="AREQUIPA"/>
    <s v="Arequipa"/>
    <s v="La Joya"/>
    <m/>
    <m/>
    <m/>
    <m/>
    <m/>
    <x v="1"/>
    <m/>
    <n v="385.44"/>
    <n v="0.38544"/>
    <m/>
    <n v="0.22"/>
    <n v="0.22"/>
    <m/>
    <m/>
    <n v="75"/>
    <s v="ESTIMACIONES"/>
  </r>
  <r>
    <s v="19"/>
    <x v="13"/>
    <s v="NO INFORMANTE"/>
    <m/>
    <m/>
    <s v="EL"/>
    <m/>
    <m/>
    <n v="0.28499999999999998"/>
    <n v="0.28499999999999998"/>
    <m/>
    <m/>
    <n v="499.32"/>
    <m/>
    <m/>
    <m/>
    <m/>
    <m/>
    <x v="1"/>
    <m/>
    <s v="Gloria S.A."/>
    <m/>
    <x v="158"/>
    <m/>
    <x v="674"/>
    <m/>
    <x v="0"/>
    <m/>
    <x v="0"/>
    <s v="Instalado"/>
    <s v="Operativo"/>
    <m/>
    <x v="2"/>
    <x v="1"/>
    <s v="NO COES"/>
    <x v="2"/>
    <s v="Privado"/>
    <s v="AREQUIPA"/>
    <s v="AREQUIPA"/>
    <s v="Caylloma"/>
    <s v="Lluta"/>
    <m/>
    <m/>
    <m/>
    <m/>
    <m/>
    <x v="1"/>
    <m/>
    <n v="499.32"/>
    <n v="0.49931999999999999"/>
    <m/>
    <n v="0.28499999999999998"/>
    <n v="0.28499999999999998"/>
    <m/>
    <m/>
    <n v="75"/>
    <s v="ESTIMACIONES"/>
  </r>
  <r>
    <s v="19"/>
    <x v="13"/>
    <s v="NO INFORMANTE"/>
    <m/>
    <m/>
    <s v="EL"/>
    <m/>
    <m/>
    <n v="0.113"/>
    <n v="0.113"/>
    <m/>
    <m/>
    <n v="197.97600000000003"/>
    <m/>
    <m/>
    <m/>
    <m/>
    <m/>
    <x v="1"/>
    <m/>
    <s v="Gloria S.A."/>
    <m/>
    <x v="158"/>
    <m/>
    <x v="675"/>
    <m/>
    <x v="0"/>
    <m/>
    <x v="0"/>
    <s v="Instalado"/>
    <s v="Operativo"/>
    <m/>
    <x v="2"/>
    <x v="1"/>
    <s v="NO COES"/>
    <x v="2"/>
    <s v="Privado"/>
    <s v="AREQUIPA"/>
    <s v="AREQUIPA"/>
    <s v="Islay"/>
    <s v="Mejía"/>
    <m/>
    <m/>
    <m/>
    <m/>
    <m/>
    <x v="1"/>
    <m/>
    <n v="197.97600000000003"/>
    <n v="0.19797600000000004"/>
    <m/>
    <n v="0.113"/>
    <n v="0.113"/>
    <m/>
    <m/>
    <n v="75"/>
    <s v="ESTIMACIONES"/>
  </r>
  <r>
    <s v="19"/>
    <x v="13"/>
    <s v="NO INFORMANTE"/>
    <m/>
    <m/>
    <s v="EL"/>
    <m/>
    <m/>
    <n v="5.6000000000000001E-2"/>
    <n v="5.6000000000000001E-2"/>
    <m/>
    <m/>
    <n v="98.112000000000009"/>
    <m/>
    <m/>
    <m/>
    <m/>
    <m/>
    <x v="1"/>
    <m/>
    <s v="Gloria S.A."/>
    <m/>
    <x v="158"/>
    <m/>
    <x v="676"/>
    <m/>
    <x v="0"/>
    <m/>
    <x v="0"/>
    <s v="Instalado"/>
    <s v="Operativo"/>
    <m/>
    <x v="2"/>
    <x v="1"/>
    <s v="NO COES"/>
    <x v="2"/>
    <s v="Privado"/>
    <s v="AREQUIPA"/>
    <s v="AREQUIPA"/>
    <s v="Castilla"/>
    <s v="Pampacolca"/>
    <m/>
    <m/>
    <m/>
    <m/>
    <m/>
    <x v="1"/>
    <m/>
    <n v="98.112000000000009"/>
    <n v="9.8112000000000005E-2"/>
    <m/>
    <n v="5.6000000000000001E-2"/>
    <n v="5.6000000000000001E-2"/>
    <m/>
    <m/>
    <n v="75"/>
    <s v="ESTIMACIONES"/>
  </r>
  <r>
    <s v="19"/>
    <x v="13"/>
    <s v="NO INFORMANTE"/>
    <m/>
    <m/>
    <s v="EL"/>
    <m/>
    <m/>
    <n v="0.14000000000000001"/>
    <n v="0.14000000000000001"/>
    <m/>
    <m/>
    <n v="245.28"/>
    <m/>
    <m/>
    <m/>
    <m/>
    <m/>
    <x v="1"/>
    <m/>
    <s v="Gloria S.A."/>
    <m/>
    <x v="158"/>
    <m/>
    <x v="677"/>
    <m/>
    <x v="0"/>
    <m/>
    <x v="0"/>
    <s v="Instalado"/>
    <s v="Operativo"/>
    <m/>
    <x v="2"/>
    <x v="1"/>
    <s v="NO COES"/>
    <x v="2"/>
    <s v="Privado"/>
    <s v="AREQUIPA"/>
    <s v="AREQUIPA"/>
    <s v="Arequipa"/>
    <s v="Santa Rita de Siguas"/>
    <m/>
    <m/>
    <m/>
    <m/>
    <m/>
    <x v="1"/>
    <m/>
    <n v="245.28"/>
    <n v="0.24528"/>
    <m/>
    <n v="0.14000000000000001"/>
    <n v="0.14000000000000001"/>
    <m/>
    <m/>
    <n v="75"/>
    <s v="ESTIMACIONES"/>
  </r>
  <r>
    <s v="19"/>
    <x v="13"/>
    <s v="NO INFORMANTE"/>
    <m/>
    <m/>
    <s v="EL"/>
    <m/>
    <m/>
    <n v="3.28"/>
    <n v="3.28"/>
    <m/>
    <m/>
    <n v="5746.56"/>
    <m/>
    <m/>
    <m/>
    <m/>
    <m/>
    <x v="1"/>
    <m/>
    <s v="Grupo Sindicato Pesquero del Perú S. A."/>
    <m/>
    <x v="158"/>
    <m/>
    <x v="678"/>
    <m/>
    <x v="0"/>
    <m/>
    <x v="0"/>
    <s v="Instalado"/>
    <s v="Operativo"/>
    <m/>
    <x v="2"/>
    <x v="1"/>
    <s v="NO COES"/>
    <x v="2"/>
    <s v="Privado"/>
    <s v="AREQUIPA"/>
    <s v="AREQUIPA"/>
    <s v="Caravelí"/>
    <s v="Atico"/>
    <m/>
    <m/>
    <m/>
    <m/>
    <m/>
    <x v="1"/>
    <m/>
    <n v="5746.56"/>
    <n v="5.7465600000000006"/>
    <m/>
    <n v="3.28"/>
    <n v="3.28"/>
    <m/>
    <m/>
    <n v="75"/>
    <s v="ESTIMACIONES"/>
  </r>
  <r>
    <s v="19"/>
    <x v="13"/>
    <s v="NO INFORMANTE"/>
    <m/>
    <m/>
    <s v="EL"/>
    <m/>
    <m/>
    <n v="4.26"/>
    <n v="4.26"/>
    <m/>
    <m/>
    <n v="7463.52"/>
    <m/>
    <m/>
    <m/>
    <m/>
    <m/>
    <x v="1"/>
    <m/>
    <s v="Grupo Sindicato Pesquero del Perú S. A."/>
    <m/>
    <x v="158"/>
    <m/>
    <x v="679"/>
    <m/>
    <x v="0"/>
    <m/>
    <x v="0"/>
    <s v="Instalado"/>
    <s v="Operativo"/>
    <m/>
    <x v="2"/>
    <x v="1"/>
    <s v="NO COES"/>
    <x v="2"/>
    <s v="Privado"/>
    <s v="AREQUIPA"/>
    <s v="AREQUIPA"/>
    <s v="Islay"/>
    <s v="Mollendo"/>
    <m/>
    <m/>
    <m/>
    <m/>
    <m/>
    <x v="1"/>
    <m/>
    <n v="7463.52"/>
    <n v="7.4635200000000008"/>
    <m/>
    <n v="4.26"/>
    <n v="4.26"/>
    <m/>
    <m/>
    <n v="75"/>
    <s v="ESTIMACIONES"/>
  </r>
  <r>
    <s v="19"/>
    <x v="13"/>
    <s v="NO INFORMANTE"/>
    <m/>
    <m/>
    <s v="EL"/>
    <m/>
    <m/>
    <n v="2.33"/>
    <n v="2.33"/>
    <m/>
    <m/>
    <n v="4082.16"/>
    <m/>
    <m/>
    <m/>
    <m/>
    <m/>
    <x v="1"/>
    <m/>
    <s v="Grupo Sindicato Pesquero del Perú S. A."/>
    <m/>
    <x v="158"/>
    <m/>
    <x v="680"/>
    <m/>
    <x v="0"/>
    <m/>
    <x v="0"/>
    <s v="Instalado"/>
    <s v="Operativo"/>
    <m/>
    <x v="2"/>
    <x v="1"/>
    <s v="NO COES"/>
    <x v="2"/>
    <s v="Privado"/>
    <s v="AREQUIPA"/>
    <s v="AREQUIPA"/>
    <s v="Islay"/>
    <s v="Mollendo"/>
    <m/>
    <m/>
    <m/>
    <m/>
    <m/>
    <x v="1"/>
    <m/>
    <n v="4082.16"/>
    <n v="4.08216"/>
    <m/>
    <n v="2.33"/>
    <n v="2.33"/>
    <m/>
    <m/>
    <n v="75"/>
    <s v="ESTIMACIONES"/>
  </r>
  <r>
    <s v="19"/>
    <x v="13"/>
    <s v="NO INFORMANTE"/>
    <m/>
    <m/>
    <s v="EL"/>
    <m/>
    <m/>
    <n v="2.2000000000000002"/>
    <n v="2.2000000000000002"/>
    <m/>
    <m/>
    <n v="3854.4"/>
    <m/>
    <m/>
    <m/>
    <m/>
    <m/>
    <x v="1"/>
    <m/>
    <s v="Inversiones Mineras del Sur S. A."/>
    <m/>
    <x v="158"/>
    <m/>
    <x v="681"/>
    <m/>
    <x v="0"/>
    <m/>
    <x v="0"/>
    <s v="Instalado"/>
    <s v="Operativo"/>
    <m/>
    <x v="2"/>
    <x v="1"/>
    <s v="NO COES"/>
    <x v="2"/>
    <s v="Privado"/>
    <s v="AREQUIPA"/>
    <s v="AREQUIPA"/>
    <s v="Caravelí"/>
    <s v="Caravelí"/>
    <m/>
    <m/>
    <m/>
    <m/>
    <m/>
    <x v="1"/>
    <m/>
    <n v="3854.4"/>
    <n v="3.8544"/>
    <m/>
    <n v="2.2000000000000002"/>
    <n v="2.2000000000000002"/>
    <m/>
    <m/>
    <n v="75"/>
    <s v="ESTIMACIONES"/>
  </r>
  <r>
    <s v="19"/>
    <x v="13"/>
    <s v="NO INFORMANTE"/>
    <m/>
    <m/>
    <s v="HI"/>
    <m/>
    <m/>
    <n v="0.06"/>
    <n v="0.06"/>
    <m/>
    <m/>
    <n v="210.24"/>
    <m/>
    <m/>
    <m/>
    <m/>
    <m/>
    <x v="1"/>
    <m/>
    <s v="Socosani S. A."/>
    <m/>
    <x v="158"/>
    <m/>
    <x v="682"/>
    <m/>
    <x v="1"/>
    <m/>
    <x v="1"/>
    <s v="Instalado"/>
    <s v="Operativo"/>
    <m/>
    <x v="2"/>
    <x v="1"/>
    <s v="NO COES"/>
    <x v="2"/>
    <s v="Privado"/>
    <s v="AREQUIPA"/>
    <s v="AREQUIPA"/>
    <s v="Arequipa"/>
    <s v="Yura"/>
    <m/>
    <m/>
    <m/>
    <m/>
    <m/>
    <x v="1"/>
    <m/>
    <n v="210.24"/>
    <n v="0.21024000000000001"/>
    <m/>
    <n v="0.06"/>
    <n v="0.06"/>
    <m/>
    <m/>
    <n v="75"/>
    <s v="ESTIMACIONES"/>
  </r>
  <r>
    <s v="19"/>
    <x v="13"/>
    <s v="NO INFORMANTE"/>
    <m/>
    <m/>
    <s v="EL"/>
    <m/>
    <m/>
    <n v="0.8"/>
    <n v="0.8"/>
    <m/>
    <m/>
    <n v="1401.6"/>
    <m/>
    <m/>
    <m/>
    <m/>
    <m/>
    <x v="1"/>
    <m/>
    <s v="Socosani S. A."/>
    <m/>
    <x v="158"/>
    <m/>
    <x v="683"/>
    <m/>
    <x v="0"/>
    <m/>
    <x v="0"/>
    <s v="Instalado"/>
    <s v="Operativo"/>
    <m/>
    <x v="2"/>
    <x v="1"/>
    <s v="NO COES"/>
    <x v="2"/>
    <s v="Privado"/>
    <s v="AREQUIPA"/>
    <s v="AREQUIPA"/>
    <s v="Arequipa"/>
    <s v="Cerro Colorado"/>
    <m/>
    <m/>
    <m/>
    <m/>
    <m/>
    <x v="1"/>
    <m/>
    <n v="1401.6"/>
    <n v="1.4016"/>
    <m/>
    <n v="0.8"/>
    <n v="0.8"/>
    <m/>
    <m/>
    <n v="75"/>
    <s v="ESTIMACIONES"/>
  </r>
  <r>
    <s v="19"/>
    <x v="13"/>
    <s v="NO INFORMANTE"/>
    <m/>
    <m/>
    <s v="EL"/>
    <m/>
    <m/>
    <n v="0.4"/>
    <n v="0.4"/>
    <m/>
    <m/>
    <n v="700.8"/>
    <m/>
    <m/>
    <m/>
    <m/>
    <m/>
    <x v="1"/>
    <m/>
    <s v="Yura S.A."/>
    <m/>
    <x v="158"/>
    <m/>
    <x v="684"/>
    <m/>
    <x v="0"/>
    <m/>
    <x v="0"/>
    <s v="Instalado"/>
    <s v="Operativo"/>
    <m/>
    <x v="2"/>
    <x v="1"/>
    <s v="NO COES"/>
    <x v="2"/>
    <s v="Privado"/>
    <s v="AREQUIPA"/>
    <s v="AREQUIPA"/>
    <s v="Arequipa"/>
    <s v="Yura"/>
    <m/>
    <m/>
    <m/>
    <m/>
    <m/>
    <x v="1"/>
    <m/>
    <n v="700.8"/>
    <n v="0.70079999999999998"/>
    <m/>
    <n v="0.4"/>
    <n v="0.4"/>
    <m/>
    <m/>
    <n v="75"/>
    <s v="ESTIMACIONES"/>
  </r>
  <r>
    <s v="19"/>
    <x v="13"/>
    <s v="NO INFORMANTE"/>
    <m/>
    <m/>
    <s v="HI"/>
    <m/>
    <m/>
    <n v="1.677"/>
    <n v="1.677"/>
    <m/>
    <m/>
    <n v="5876.2080000000005"/>
    <m/>
    <m/>
    <m/>
    <m/>
    <m/>
    <x v="1"/>
    <m/>
    <s v="Compañía Minera Algamarca"/>
    <m/>
    <x v="158"/>
    <m/>
    <x v="685"/>
    <m/>
    <x v="1"/>
    <m/>
    <x v="1"/>
    <s v="Instalado"/>
    <s v="Operativo"/>
    <m/>
    <x v="2"/>
    <x v="1"/>
    <s v="NO COES"/>
    <x v="2"/>
    <s v="Privado"/>
    <s v="CAJAMARCA"/>
    <s v="CAJAMARCA"/>
    <s v="Cajabamba"/>
    <s v="Cachachi"/>
    <m/>
    <m/>
    <m/>
    <m/>
    <m/>
    <x v="1"/>
    <m/>
    <n v="5876.2080000000005"/>
    <n v="5.8762080000000001"/>
    <m/>
    <n v="1.677"/>
    <n v="1.677"/>
    <m/>
    <m/>
    <n v="75"/>
    <s v="ESTIMACIONES"/>
  </r>
  <r>
    <s v="19"/>
    <x v="13"/>
    <s v="NO INFORMANTE"/>
    <m/>
    <m/>
    <s v="HI"/>
    <m/>
    <m/>
    <n v="1.7999999999999999E-2"/>
    <n v="1.7999999999999999E-2"/>
    <m/>
    <m/>
    <n v="63.071999999999996"/>
    <m/>
    <m/>
    <m/>
    <m/>
    <m/>
    <x v="1"/>
    <m/>
    <s v="Comunidad Campesina de Tambomayo"/>
    <m/>
    <x v="158"/>
    <m/>
    <x v="686"/>
    <m/>
    <x v="1"/>
    <m/>
    <x v="1"/>
    <s v="Instalado"/>
    <s v="Operativo"/>
    <m/>
    <x v="2"/>
    <x v="1"/>
    <s v="NO COES"/>
    <x v="2"/>
    <s v="Privado"/>
    <s v="CAJAMARCA"/>
    <s v="CAJAMARCA"/>
    <s v="Cajamarca"/>
    <s v="Encañada"/>
    <m/>
    <m/>
    <m/>
    <m/>
    <m/>
    <x v="1"/>
    <m/>
    <n v="63.071999999999996"/>
    <n v="6.3071999999999989E-2"/>
    <m/>
    <n v="1.7999999999999999E-2"/>
    <n v="1.7999999999999999E-2"/>
    <m/>
    <m/>
    <n v="75"/>
    <s v="ESTIMACIONES"/>
  </r>
  <r>
    <s v="19"/>
    <x v="13"/>
    <s v="NO INFORMANTE"/>
    <m/>
    <m/>
    <s v="HI"/>
    <m/>
    <m/>
    <n v="5.0000000000000001E-3"/>
    <n v="5.0000000000000001E-3"/>
    <m/>
    <m/>
    <n v="17.52"/>
    <m/>
    <m/>
    <m/>
    <m/>
    <m/>
    <x v="1"/>
    <m/>
    <s v="Maximo Díaz Pretel"/>
    <m/>
    <x v="158"/>
    <m/>
    <x v="687"/>
    <m/>
    <x v="1"/>
    <m/>
    <x v="1"/>
    <s v="Instalado"/>
    <s v="Operativo"/>
    <m/>
    <x v="2"/>
    <x v="1"/>
    <s v="NO COES"/>
    <x v="2"/>
    <s v="Privado"/>
    <s v="CAJAMARCA"/>
    <s v="CAJAMARCA"/>
    <s v="Contumazá"/>
    <s v="Cupisnique"/>
    <m/>
    <m/>
    <m/>
    <m/>
    <m/>
    <x v="1"/>
    <m/>
    <n v="17.52"/>
    <n v="1.7520000000000001E-2"/>
    <m/>
    <n v="5.0000000000000001E-3"/>
    <n v="5.0000000000000001E-3"/>
    <m/>
    <m/>
    <n v="75"/>
    <s v="ESTIMACIONES"/>
  </r>
  <r>
    <s v="19"/>
    <x v="13"/>
    <s v="NO INFORMANTE"/>
    <m/>
    <m/>
    <s v="HI"/>
    <m/>
    <m/>
    <n v="0.13600000000000001"/>
    <n v="0.13600000000000001"/>
    <m/>
    <m/>
    <n v="476.54400000000004"/>
    <m/>
    <m/>
    <m/>
    <m/>
    <m/>
    <x v="1"/>
    <m/>
    <s v="Cocla Ltda. Central de Coop. Agrarias"/>
    <m/>
    <x v="158"/>
    <m/>
    <x v="688"/>
    <m/>
    <x v="1"/>
    <m/>
    <x v="1"/>
    <s v="Instalado"/>
    <s v="Operativo"/>
    <m/>
    <x v="2"/>
    <x v="1"/>
    <s v="NO COES"/>
    <x v="2"/>
    <s v="Privado"/>
    <s v="CUSCO"/>
    <s v="CUSCO"/>
    <s v="La Convención"/>
    <s v="Santa Ana"/>
    <m/>
    <m/>
    <m/>
    <m/>
    <m/>
    <x v="1"/>
    <m/>
    <n v="476.54400000000004"/>
    <n v="0.47654400000000002"/>
    <m/>
    <n v="0.13600000000000001"/>
    <n v="0.13600000000000001"/>
    <m/>
    <m/>
    <n v="75"/>
    <s v="ESTIMACIONES"/>
  </r>
  <r>
    <s v="19"/>
    <x v="13"/>
    <s v="NO INFORMANTE"/>
    <m/>
    <m/>
    <s v="HI"/>
    <m/>
    <m/>
    <n v="0.52"/>
    <n v="0.52"/>
    <m/>
    <m/>
    <n v="1822.08"/>
    <m/>
    <m/>
    <m/>
    <m/>
    <m/>
    <x v="1"/>
    <m/>
    <s v="Tejidos Urcos - Ex Cooperativa de Trabajo"/>
    <m/>
    <x v="158"/>
    <m/>
    <x v="689"/>
    <m/>
    <x v="1"/>
    <m/>
    <x v="1"/>
    <s v="Instalado"/>
    <s v="Operativo"/>
    <m/>
    <x v="2"/>
    <x v="1"/>
    <s v="NO COES"/>
    <x v="2"/>
    <s v="Privado"/>
    <s v="CUSCO"/>
    <s v="CUSCO"/>
    <s v="Quispicanchis"/>
    <s v="Huaro"/>
    <m/>
    <m/>
    <m/>
    <m/>
    <m/>
    <x v="1"/>
    <m/>
    <n v="1822.08"/>
    <n v="1.8220799999999999"/>
    <m/>
    <n v="0.52"/>
    <n v="0.52"/>
    <m/>
    <m/>
    <n v="75"/>
    <s v="ESTIMACIONES"/>
  </r>
  <r>
    <s v="19"/>
    <x v="13"/>
    <s v="NO INFORMANTE"/>
    <m/>
    <m/>
    <s v="EL"/>
    <m/>
    <m/>
    <n v="0.317"/>
    <n v="0.317"/>
    <m/>
    <m/>
    <n v="555.38400000000001"/>
    <m/>
    <m/>
    <m/>
    <m/>
    <m/>
    <x v="1"/>
    <m/>
    <s v="Coop. Agraria Jardines de Té El Porvenir"/>
    <m/>
    <x v="158"/>
    <m/>
    <x v="690"/>
    <m/>
    <x v="0"/>
    <m/>
    <x v="0"/>
    <s v="Instalado"/>
    <s v="Operativo"/>
    <m/>
    <x v="2"/>
    <x v="1"/>
    <s v="NO COES"/>
    <x v="2"/>
    <s v="Privado"/>
    <s v="HUANUCO"/>
    <s v="HUANUCO"/>
    <s v="Leoncio Prado"/>
    <s v="Hermílio Valdizan"/>
    <m/>
    <m/>
    <m/>
    <m/>
    <m/>
    <x v="1"/>
    <m/>
    <n v="555.38400000000001"/>
    <n v="0.55538399999999999"/>
    <m/>
    <n v="0.317"/>
    <n v="0.317"/>
    <m/>
    <m/>
    <n v="75"/>
    <s v="ESTIMACIONES"/>
  </r>
  <r>
    <s v="19"/>
    <x v="13"/>
    <s v="NO INFORMANTE"/>
    <m/>
    <m/>
    <s v="EL"/>
    <m/>
    <m/>
    <n v="3.31"/>
    <n v="3.31"/>
    <m/>
    <m/>
    <n v="5799.12"/>
    <m/>
    <m/>
    <m/>
    <m/>
    <m/>
    <x v="1"/>
    <m/>
    <s v="Cía. Textil El Progreso S.A."/>
    <m/>
    <x v="158"/>
    <m/>
    <x v="691"/>
    <m/>
    <x v="0"/>
    <m/>
    <x v="0"/>
    <s v="Instalado"/>
    <s v="Operativo"/>
    <m/>
    <x v="2"/>
    <x v="1"/>
    <s v="NO COES"/>
    <x v="2"/>
    <s v="Privado"/>
    <s v="ICA"/>
    <s v="ICA"/>
    <s v="Pisco"/>
    <s v="Pisco"/>
    <m/>
    <m/>
    <m/>
    <m/>
    <m/>
    <x v="1"/>
    <m/>
    <n v="5799.12"/>
    <n v="5.7991200000000003"/>
    <m/>
    <n v="3.31"/>
    <n v="3.31"/>
    <m/>
    <m/>
    <n v="75"/>
    <s v="ESTIMACIONES"/>
  </r>
  <r>
    <s v="19"/>
    <x v="13"/>
    <s v="NO INFORMANTE"/>
    <m/>
    <m/>
    <s v="EL"/>
    <m/>
    <m/>
    <n v="0.94"/>
    <n v="0.94"/>
    <m/>
    <m/>
    <n v="1646.88"/>
    <m/>
    <m/>
    <m/>
    <m/>
    <m/>
    <x v="1"/>
    <m/>
    <s v="Empresa de la Sal S. A."/>
    <m/>
    <x v="158"/>
    <m/>
    <x v="692"/>
    <m/>
    <x v="0"/>
    <m/>
    <x v="0"/>
    <s v="Instalado"/>
    <s v="Operativo"/>
    <m/>
    <x v="2"/>
    <x v="1"/>
    <s v="NO COES"/>
    <x v="2"/>
    <s v="Privado"/>
    <s v="ICA"/>
    <s v="ICA"/>
    <s v="Pisco"/>
    <s v="Paracas"/>
    <m/>
    <m/>
    <m/>
    <m/>
    <m/>
    <x v="1"/>
    <m/>
    <n v="1646.88"/>
    <n v="1.6468800000000001"/>
    <m/>
    <n v="0.94"/>
    <n v="0.94"/>
    <m/>
    <m/>
    <n v="75"/>
    <s v="ESTIMACIONES"/>
  </r>
  <r>
    <s v="19"/>
    <x v="13"/>
    <s v="NO INFORMANTE"/>
    <m/>
    <m/>
    <s v="EL"/>
    <m/>
    <m/>
    <n v="2.87"/>
    <n v="2.87"/>
    <m/>
    <m/>
    <n v="5028.24"/>
    <m/>
    <m/>
    <m/>
    <m/>
    <m/>
    <x v="1"/>
    <m/>
    <s v="EPESCA S.A."/>
    <m/>
    <x v="158"/>
    <m/>
    <x v="693"/>
    <m/>
    <x v="0"/>
    <m/>
    <x v="0"/>
    <s v="Instalado"/>
    <s v="Operativo"/>
    <m/>
    <x v="2"/>
    <x v="1"/>
    <s v="NO COES"/>
    <x v="2"/>
    <s v="Privado"/>
    <s v="ICA"/>
    <s v="ICA"/>
    <s v="Pisco"/>
    <s v="Paracas"/>
    <m/>
    <m/>
    <m/>
    <m/>
    <m/>
    <x v="1"/>
    <m/>
    <n v="5028.24"/>
    <n v="5.0282399999999994"/>
    <m/>
    <n v="2.87"/>
    <n v="2.87"/>
    <m/>
    <m/>
    <n v="75"/>
    <s v="ESTIMACIONES"/>
  </r>
  <r>
    <s v="19"/>
    <x v="13"/>
    <s v="NO INFORMANTE"/>
    <m/>
    <m/>
    <s v="EL"/>
    <m/>
    <m/>
    <n v="4.59"/>
    <n v="4.59"/>
    <m/>
    <m/>
    <n v="8041.68"/>
    <m/>
    <m/>
    <m/>
    <m/>
    <m/>
    <x v="1"/>
    <m/>
    <s v="Grupo Sindicato Pesquero del Perú S. A."/>
    <m/>
    <x v="158"/>
    <m/>
    <x v="694"/>
    <m/>
    <x v="0"/>
    <m/>
    <x v="0"/>
    <s v="Instalado"/>
    <s v="Operativo"/>
    <m/>
    <x v="2"/>
    <x v="1"/>
    <s v="NO COES"/>
    <x v="2"/>
    <s v="Privado"/>
    <s v="ICA"/>
    <s v="ICA"/>
    <s v="Pisco"/>
    <s v="Paracas"/>
    <m/>
    <m/>
    <m/>
    <m/>
    <m/>
    <x v="1"/>
    <m/>
    <n v="8041.68"/>
    <n v="8.0416799999999995"/>
    <m/>
    <n v="4.59"/>
    <n v="4.59"/>
    <m/>
    <m/>
    <n v="75"/>
    <s v="ESTIMACIONES"/>
  </r>
  <r>
    <s v="19"/>
    <x v="13"/>
    <s v="NO INFORMANTE"/>
    <m/>
    <m/>
    <s v="EL"/>
    <m/>
    <m/>
    <n v="0.17"/>
    <n v="0.17"/>
    <m/>
    <m/>
    <n v="297.83999999999997"/>
    <m/>
    <m/>
    <m/>
    <m/>
    <m/>
    <x v="1"/>
    <m/>
    <s v="Pesquera Industrial El Angel"/>
    <m/>
    <x v="158"/>
    <m/>
    <x v="695"/>
    <m/>
    <x v="0"/>
    <m/>
    <x v="0"/>
    <s v="Instalado"/>
    <s v="Operativo"/>
    <m/>
    <x v="2"/>
    <x v="1"/>
    <s v="NO COES"/>
    <x v="2"/>
    <s v="Privado"/>
    <s v="ICA"/>
    <s v="ICA"/>
    <s v="Pisco"/>
    <s v="Paracas"/>
    <m/>
    <m/>
    <m/>
    <m/>
    <m/>
    <x v="1"/>
    <m/>
    <n v="297.83999999999997"/>
    <n v="0.29783999999999999"/>
    <m/>
    <n v="0.17"/>
    <n v="0.17"/>
    <m/>
    <m/>
    <n v="75"/>
    <s v="ESTIMACIONES"/>
  </r>
  <r>
    <s v="19"/>
    <x v="13"/>
    <s v="NO INFORMANTE"/>
    <m/>
    <m/>
    <s v="EL"/>
    <m/>
    <m/>
    <n v="0.16800000000000001"/>
    <n v="0.16800000000000001"/>
    <m/>
    <m/>
    <n v="294.33600000000007"/>
    <m/>
    <m/>
    <m/>
    <m/>
    <m/>
    <x v="1"/>
    <m/>
    <s v="Agropecuaria Chimu S. A."/>
    <m/>
    <x v="158"/>
    <m/>
    <x v="696"/>
    <m/>
    <x v="0"/>
    <m/>
    <x v="0"/>
    <s v="Instalado"/>
    <s v="Operativo"/>
    <m/>
    <x v="2"/>
    <x v="1"/>
    <s v="NO COES"/>
    <x v="2"/>
    <s v="Privado"/>
    <s v="LA LIBERTAD"/>
    <s v="LA LIBERTAD"/>
    <s v="Ascope"/>
    <s v="Chicama"/>
    <m/>
    <m/>
    <m/>
    <m/>
    <m/>
    <x v="1"/>
    <m/>
    <n v="294.33600000000007"/>
    <n v="0.29433600000000004"/>
    <m/>
    <n v="0.16800000000000001"/>
    <n v="0.16800000000000001"/>
    <m/>
    <m/>
    <n v="75"/>
    <s v="ESTIMACIONES"/>
  </r>
  <r>
    <s v="19"/>
    <x v="13"/>
    <s v="NO INFORMANTE"/>
    <m/>
    <m/>
    <s v="EL"/>
    <m/>
    <m/>
    <n v="0.16800000000000001"/>
    <n v="0.16800000000000001"/>
    <m/>
    <m/>
    <n v="294.33600000000007"/>
    <m/>
    <m/>
    <m/>
    <m/>
    <m/>
    <x v="1"/>
    <m/>
    <s v="Agropecuaria Chimu S. A."/>
    <m/>
    <x v="158"/>
    <m/>
    <x v="697"/>
    <m/>
    <x v="0"/>
    <m/>
    <x v="0"/>
    <s v="Instalado"/>
    <s v="Operativo"/>
    <m/>
    <x v="2"/>
    <x v="1"/>
    <s v="NO COES"/>
    <x v="2"/>
    <s v="Privado"/>
    <s v="LA LIBERTAD"/>
    <s v="LA LIBERTAD"/>
    <s v="Virú"/>
    <s v="Virú"/>
    <m/>
    <m/>
    <m/>
    <m/>
    <m/>
    <x v="1"/>
    <m/>
    <n v="294.33600000000007"/>
    <n v="0.29433600000000004"/>
    <m/>
    <n v="0.16800000000000001"/>
    <n v="0.16800000000000001"/>
    <m/>
    <m/>
    <n v="75"/>
    <s v="ESTIMACIONES"/>
  </r>
  <r>
    <s v="19"/>
    <x v="13"/>
    <s v="NO INFORMANTE"/>
    <m/>
    <m/>
    <s v="EL"/>
    <m/>
    <m/>
    <n v="0.12"/>
    <n v="0.12"/>
    <m/>
    <m/>
    <n v="210.24"/>
    <m/>
    <m/>
    <m/>
    <m/>
    <m/>
    <x v="1"/>
    <m/>
    <s v="Agropecuaria Chimu S. A."/>
    <m/>
    <x v="158"/>
    <m/>
    <x v="698"/>
    <m/>
    <x v="0"/>
    <m/>
    <x v="0"/>
    <s v="Instalado"/>
    <s v="Operativo"/>
    <m/>
    <x v="2"/>
    <x v="1"/>
    <s v="NO COES"/>
    <x v="2"/>
    <s v="Privado"/>
    <s v="LA LIBERTAD"/>
    <s v="LA LIBERTAD"/>
    <s v="Trujillo"/>
    <s v="La Esperanza"/>
    <m/>
    <m/>
    <m/>
    <m/>
    <m/>
    <x v="1"/>
    <m/>
    <n v="210.24"/>
    <n v="0.21024000000000001"/>
    <m/>
    <n v="0.12"/>
    <n v="0.12"/>
    <m/>
    <m/>
    <n v="75"/>
    <s v="ESTIMACIONES"/>
  </r>
  <r>
    <s v="19"/>
    <x v="13"/>
    <s v="NO INFORMANTE"/>
    <m/>
    <m/>
    <s v="EL"/>
    <m/>
    <m/>
    <n v="0.35"/>
    <n v="0.35"/>
    <m/>
    <m/>
    <n v="613.20000000000005"/>
    <m/>
    <m/>
    <m/>
    <m/>
    <m/>
    <x v="1"/>
    <m/>
    <s v="Agropecuaria Chimu S. A."/>
    <m/>
    <x v="158"/>
    <m/>
    <x v="699"/>
    <m/>
    <x v="0"/>
    <m/>
    <x v="0"/>
    <s v="Instalado"/>
    <s v="Operativo"/>
    <m/>
    <x v="2"/>
    <x v="1"/>
    <s v="NO COES"/>
    <x v="2"/>
    <s v="Privado"/>
    <s v="LA LIBERTAD"/>
    <s v="LA LIBERTAD"/>
    <s v="Trujillo"/>
    <s v="Huanchaco"/>
    <m/>
    <m/>
    <m/>
    <m/>
    <m/>
    <x v="1"/>
    <m/>
    <n v="613.20000000000005"/>
    <n v="0.61320000000000008"/>
    <m/>
    <n v="0.35"/>
    <n v="0.35"/>
    <m/>
    <m/>
    <n v="75"/>
    <s v="ESTIMACIONES"/>
  </r>
  <r>
    <s v="19"/>
    <x v="13"/>
    <s v="NO INFORMANTE"/>
    <m/>
    <m/>
    <s v="EL"/>
    <m/>
    <m/>
    <n v="0.8"/>
    <n v="0.8"/>
    <m/>
    <m/>
    <n v="1401.6"/>
    <m/>
    <m/>
    <m/>
    <m/>
    <m/>
    <x v="1"/>
    <m/>
    <s v="Complejo Agroindustrial Cartavio S. A."/>
    <m/>
    <x v="158"/>
    <m/>
    <x v="700"/>
    <m/>
    <x v="0"/>
    <m/>
    <x v="0"/>
    <s v="Instalado"/>
    <s v="Operativo"/>
    <m/>
    <x v="2"/>
    <x v="1"/>
    <s v="NO COES"/>
    <x v="2"/>
    <s v="Privado"/>
    <s v="LA LIBERTAD"/>
    <s v="LA LIBERTAD"/>
    <s v="Ascope"/>
    <s v="Santiago de Cao"/>
    <m/>
    <m/>
    <m/>
    <m/>
    <m/>
    <x v="1"/>
    <m/>
    <n v="1401.6"/>
    <n v="1.4016"/>
    <m/>
    <n v="0.8"/>
    <n v="0.8"/>
    <m/>
    <m/>
    <n v="75"/>
    <s v="ESTIMACIONES"/>
  </r>
  <r>
    <s v="19"/>
    <x v="13"/>
    <s v="NO INFORMANTE"/>
    <m/>
    <m/>
    <s v="EL"/>
    <m/>
    <m/>
    <n v="2.4"/>
    <n v="2.4"/>
    <m/>
    <m/>
    <n v="4204.8"/>
    <m/>
    <m/>
    <m/>
    <m/>
    <m/>
    <x v="1"/>
    <m/>
    <s v="Corporacion Pesquera Maurice S. A. C."/>
    <m/>
    <x v="158"/>
    <m/>
    <x v="701"/>
    <m/>
    <x v="0"/>
    <m/>
    <x v="0"/>
    <s v="Instalado"/>
    <s v="Operativo"/>
    <m/>
    <x v="2"/>
    <x v="1"/>
    <s v="NO COES"/>
    <x v="2"/>
    <s v="Privado"/>
    <s v="LA LIBERTAD"/>
    <s v="LA LIBERTAD"/>
    <s v="Ascope"/>
    <s v="Rázuri"/>
    <m/>
    <m/>
    <m/>
    <m/>
    <m/>
    <x v="1"/>
    <m/>
    <n v="4204.8"/>
    <n v="4.2048000000000005"/>
    <m/>
    <n v="2.4"/>
    <n v="2.4"/>
    <m/>
    <m/>
    <n v="75"/>
    <s v="ESTIMACIONES"/>
  </r>
  <r>
    <s v="19"/>
    <x v="13"/>
    <s v="NO INFORMANTE"/>
    <m/>
    <m/>
    <s v="EL"/>
    <m/>
    <m/>
    <n v="1.0900000000000001"/>
    <n v="1.0900000000000001"/>
    <m/>
    <m/>
    <n v="1909.68"/>
    <m/>
    <m/>
    <m/>
    <m/>
    <m/>
    <x v="1"/>
    <m/>
    <s v="Creditex S. A."/>
    <m/>
    <x v="158"/>
    <m/>
    <x v="702"/>
    <m/>
    <x v="0"/>
    <m/>
    <x v="0"/>
    <s v="Instalado"/>
    <s v="Operativo"/>
    <m/>
    <x v="2"/>
    <x v="1"/>
    <s v="NO COES"/>
    <x v="2"/>
    <s v="Privado"/>
    <s v="LA LIBERTAD"/>
    <s v="LA LIBERTAD"/>
    <s v="Trujillo"/>
    <s v="La Esperanza"/>
    <m/>
    <m/>
    <m/>
    <m/>
    <m/>
    <x v="1"/>
    <m/>
    <n v="1909.68"/>
    <n v="1.90968"/>
    <m/>
    <n v="1.0900000000000001"/>
    <n v="1.0900000000000001"/>
    <m/>
    <m/>
    <n v="75"/>
    <s v="ESTIMACIONES"/>
  </r>
  <r>
    <s v="19"/>
    <x v="13"/>
    <s v="NO INFORMANTE"/>
    <m/>
    <m/>
    <s v="EL"/>
    <m/>
    <m/>
    <n v="2.7530000000000001"/>
    <n v="2.7530000000000001"/>
    <m/>
    <m/>
    <n v="4823.2560000000012"/>
    <m/>
    <m/>
    <m/>
    <m/>
    <m/>
    <x v="1"/>
    <m/>
    <s v="Grupo Sindicato Pesquero del Perú S. A."/>
    <m/>
    <x v="158"/>
    <m/>
    <x v="703"/>
    <m/>
    <x v="0"/>
    <m/>
    <x v="0"/>
    <s v="Instalado"/>
    <s v="Operativo"/>
    <m/>
    <x v="2"/>
    <x v="1"/>
    <s v="NO COES"/>
    <x v="2"/>
    <s v="Privado"/>
    <s v="LA LIBERTAD"/>
    <s v="LA LIBERTAD"/>
    <s v="Ascope"/>
    <s v="Rázuri"/>
    <m/>
    <m/>
    <m/>
    <m/>
    <m/>
    <x v="1"/>
    <m/>
    <n v="4823.2560000000012"/>
    <n v="4.8232560000000015"/>
    <m/>
    <n v="2.7530000000000001"/>
    <n v="2.7530000000000001"/>
    <m/>
    <m/>
    <n v="75"/>
    <s v="ESTIMACIONES"/>
  </r>
  <r>
    <s v="19"/>
    <x v="13"/>
    <s v="NO INFORMANTE"/>
    <m/>
    <m/>
    <s v="EL"/>
    <m/>
    <m/>
    <n v="3.3"/>
    <n v="3.3"/>
    <m/>
    <m/>
    <n v="5781.6"/>
    <m/>
    <m/>
    <m/>
    <m/>
    <m/>
    <x v="1"/>
    <m/>
    <s v="Grupo Sindicato Pesquero del Perú S. A."/>
    <m/>
    <x v="158"/>
    <m/>
    <x v="704"/>
    <m/>
    <x v="0"/>
    <m/>
    <x v="0"/>
    <s v="Instalado"/>
    <s v="Operativo"/>
    <m/>
    <x v="2"/>
    <x v="1"/>
    <s v="NO COES"/>
    <x v="2"/>
    <s v="Privado"/>
    <s v="LA LIBERTAD"/>
    <s v="LA LIBERTAD"/>
    <s v="Ascope"/>
    <s v="Rázuri"/>
    <m/>
    <m/>
    <m/>
    <m/>
    <m/>
    <x v="1"/>
    <m/>
    <n v="5781.6"/>
    <n v="5.7816000000000001"/>
    <m/>
    <n v="3.3"/>
    <n v="3.3"/>
    <m/>
    <m/>
    <n v="75"/>
    <s v="ESTIMACIONES"/>
  </r>
  <r>
    <s v="19"/>
    <x v="13"/>
    <s v="NO INFORMANTE"/>
    <m/>
    <m/>
    <s v="EL"/>
    <m/>
    <m/>
    <n v="0.624"/>
    <n v="0.624"/>
    <m/>
    <m/>
    <n v="1093.248"/>
    <m/>
    <m/>
    <m/>
    <m/>
    <m/>
    <x v="1"/>
    <m/>
    <s v="Multiservicios Pesqueros S. A."/>
    <m/>
    <x v="158"/>
    <m/>
    <x v="705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1093.248"/>
    <n v="1.093248"/>
    <m/>
    <n v="0.624"/>
    <n v="0.624"/>
    <m/>
    <m/>
    <n v="75"/>
    <s v="ESTIMACIONES"/>
  </r>
  <r>
    <s v="19"/>
    <x v="13"/>
    <s v="NO INFORMANTE"/>
    <m/>
    <m/>
    <s v="EL"/>
    <m/>
    <m/>
    <n v="1.252"/>
    <n v="1.252"/>
    <m/>
    <m/>
    <n v="2193.5039999999999"/>
    <m/>
    <m/>
    <m/>
    <m/>
    <m/>
    <x v="1"/>
    <m/>
    <s v="Norsac S.A."/>
    <m/>
    <x v="158"/>
    <m/>
    <x v="706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2193.5039999999999"/>
    <n v="2.1935039999999999"/>
    <m/>
    <n v="1.252"/>
    <n v="1.252"/>
    <m/>
    <m/>
    <n v="75"/>
    <s v="ESTIMACIONES"/>
  </r>
  <r>
    <s v="19"/>
    <x v="13"/>
    <s v="NO INFORMANTE"/>
    <m/>
    <m/>
    <s v="EL"/>
    <m/>
    <m/>
    <n v="2.67"/>
    <n v="2.67"/>
    <m/>
    <m/>
    <n v="4677.84"/>
    <m/>
    <m/>
    <m/>
    <m/>
    <m/>
    <x v="1"/>
    <m/>
    <s v="Pesquera Hayduk S.A."/>
    <m/>
    <x v="134"/>
    <m/>
    <x v="707"/>
    <m/>
    <x v="0"/>
    <m/>
    <x v="0"/>
    <s v="Instalado"/>
    <s v="Operativo"/>
    <m/>
    <x v="2"/>
    <x v="1"/>
    <s v="NO COES"/>
    <x v="2"/>
    <s v="Privado"/>
    <s v="LA LIBERTAD"/>
    <s v="LA LIBERTAD"/>
    <s v="Ascope"/>
    <s v="Rázuri"/>
    <m/>
    <m/>
    <m/>
    <m/>
    <m/>
    <x v="1"/>
    <m/>
    <n v="4677.84"/>
    <n v="4.6778399999999998"/>
    <m/>
    <n v="2.67"/>
    <n v="2.67"/>
    <m/>
    <m/>
    <n v="75"/>
    <s v="ESTIMACIONES"/>
  </r>
  <r>
    <s v="19"/>
    <x v="13"/>
    <s v="NO INFORMANTE"/>
    <m/>
    <m/>
    <s v="EL"/>
    <m/>
    <m/>
    <n v="2.5"/>
    <n v="2.5"/>
    <m/>
    <m/>
    <n v="4380"/>
    <m/>
    <m/>
    <m/>
    <m/>
    <m/>
    <x v="1"/>
    <m/>
    <s v="Pesquera Industrial El Angel"/>
    <m/>
    <x v="158"/>
    <m/>
    <x v="708"/>
    <m/>
    <x v="0"/>
    <m/>
    <x v="0"/>
    <s v="Instalado"/>
    <s v="Operativo"/>
    <m/>
    <x v="2"/>
    <x v="1"/>
    <s v="NO COES"/>
    <x v="2"/>
    <s v="Privado"/>
    <s v="LA LIBERTAD"/>
    <s v="LA LIBERTAD"/>
    <s v="Ascope"/>
    <s v="Rázuri"/>
    <m/>
    <m/>
    <m/>
    <m/>
    <m/>
    <x v="1"/>
    <m/>
    <n v="4380"/>
    <n v="4.38"/>
    <m/>
    <n v="2.5"/>
    <n v="2.5"/>
    <m/>
    <m/>
    <n v="75"/>
    <s v="ESTIMACIONES"/>
  </r>
  <r>
    <s v="19"/>
    <x v="13"/>
    <s v="NO INFORMANTE"/>
    <m/>
    <m/>
    <s v="EL"/>
    <m/>
    <m/>
    <n v="0.59399999999999997"/>
    <n v="0.59399999999999997"/>
    <m/>
    <m/>
    <n v="1040.6880000000001"/>
    <m/>
    <m/>
    <m/>
    <m/>
    <m/>
    <x v="1"/>
    <m/>
    <s v="Agroderivados S. A."/>
    <m/>
    <x v="158"/>
    <m/>
    <x v="709"/>
    <m/>
    <x v="0"/>
    <m/>
    <x v="0"/>
    <s v="Instalado"/>
    <s v="Operativo"/>
    <m/>
    <x v="2"/>
    <x v="1"/>
    <s v="NO COES"/>
    <x v="2"/>
    <s v="Privado"/>
    <s v="LAMBAYEQUE"/>
    <s v="LAMBAYEQUE"/>
    <s v="Lambayeque"/>
    <s v="Olmos"/>
    <m/>
    <m/>
    <m/>
    <m/>
    <m/>
    <x v="1"/>
    <m/>
    <n v="1040.6880000000001"/>
    <n v="1.0406880000000001"/>
    <m/>
    <n v="0.59399999999999997"/>
    <n v="0.59399999999999997"/>
    <m/>
    <m/>
    <n v="75"/>
    <s v="ESTIMACIONES"/>
  </r>
  <r>
    <s v="19"/>
    <x v="13"/>
    <s v="NO INFORMANTE"/>
    <m/>
    <m/>
    <s v="EL"/>
    <m/>
    <m/>
    <n v="3.7999999999999999E-2"/>
    <n v="3.7999999999999999E-2"/>
    <m/>
    <m/>
    <n v="66.575999999999993"/>
    <m/>
    <m/>
    <m/>
    <m/>
    <m/>
    <x v="1"/>
    <m/>
    <s v="Agroprocesadora S. A."/>
    <m/>
    <x v="158"/>
    <m/>
    <x v="710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66.575999999999993"/>
    <n v="6.6575999999999996E-2"/>
    <m/>
    <n v="3.7999999999999999E-2"/>
    <n v="3.7999999999999999E-2"/>
    <m/>
    <m/>
    <n v="75"/>
    <s v="ESTIMACIONES"/>
  </r>
  <r>
    <s v="19"/>
    <x v="13"/>
    <s v="NO INFORMANTE"/>
    <m/>
    <m/>
    <s v="EL"/>
    <m/>
    <m/>
    <n v="8.5000000000000006E-2"/>
    <n v="8.5000000000000006E-2"/>
    <m/>
    <m/>
    <n v="148.91999999999999"/>
    <m/>
    <m/>
    <m/>
    <m/>
    <m/>
    <x v="1"/>
    <m/>
    <s v="Codavyse S. A."/>
    <m/>
    <x v="158"/>
    <m/>
    <x v="711"/>
    <m/>
    <x v="0"/>
    <m/>
    <x v="0"/>
    <s v="Instalado"/>
    <s v="Operativo"/>
    <m/>
    <x v="2"/>
    <x v="1"/>
    <s v="NO COES"/>
    <x v="2"/>
    <s v="Privado"/>
    <s v="LAMBAYEQUE"/>
    <s v="LAMBAYEQUE"/>
    <s v="Lambayeque"/>
    <s v="Lambayeque"/>
    <m/>
    <m/>
    <m/>
    <m/>
    <m/>
    <x v="1"/>
    <m/>
    <n v="148.91999999999999"/>
    <n v="0.14892"/>
    <m/>
    <n v="8.5000000000000006E-2"/>
    <n v="8.5000000000000006E-2"/>
    <m/>
    <m/>
    <n v="75"/>
    <s v="ESTIMACIONES"/>
  </r>
  <r>
    <s v="19"/>
    <x v="13"/>
    <s v="NO INFORMANTE"/>
    <m/>
    <m/>
    <s v="EL"/>
    <m/>
    <m/>
    <n v="0.11"/>
    <n v="0.11"/>
    <m/>
    <m/>
    <n v="192.72"/>
    <m/>
    <m/>
    <m/>
    <m/>
    <m/>
    <x v="1"/>
    <m/>
    <s v="Comercial Nuevo Horizonte S. A."/>
    <m/>
    <x v="158"/>
    <m/>
    <x v="712"/>
    <m/>
    <x v="0"/>
    <m/>
    <x v="0"/>
    <s v="Instalado"/>
    <s v="Operativo"/>
    <m/>
    <x v="2"/>
    <x v="1"/>
    <s v="NO COES"/>
    <x v="2"/>
    <s v="Privado"/>
    <s v="LAMBAYEQUE"/>
    <s v="LAMBAYEQUE"/>
    <s v="Chiclayo "/>
    <s v="Chiclayo "/>
    <m/>
    <m/>
    <m/>
    <m/>
    <m/>
    <x v="1"/>
    <m/>
    <n v="192.72"/>
    <n v="0.19272"/>
    <m/>
    <n v="0.11"/>
    <n v="0.11"/>
    <m/>
    <m/>
    <n v="75"/>
    <s v="ESTIMACIONES"/>
  </r>
  <r>
    <s v="19"/>
    <x v="13"/>
    <s v="NO INFORMANTE"/>
    <m/>
    <m/>
    <s v="EL"/>
    <m/>
    <m/>
    <n v="7.24"/>
    <n v="7.24"/>
    <m/>
    <m/>
    <n v="12684.48"/>
    <m/>
    <m/>
    <m/>
    <m/>
    <m/>
    <x v="1"/>
    <m/>
    <s v="Empresa Agroindustrial Cayalti"/>
    <m/>
    <x v="158"/>
    <m/>
    <x v="713"/>
    <m/>
    <x v="0"/>
    <m/>
    <x v="0"/>
    <s v="Instalado"/>
    <s v="Operativo"/>
    <m/>
    <x v="2"/>
    <x v="1"/>
    <s v="NO COES"/>
    <x v="2"/>
    <s v="Privado"/>
    <s v="LAMBAYEQUE"/>
    <s v="LAMBAYEQUE"/>
    <s v="Chiclayo "/>
    <s v="Zaña"/>
    <m/>
    <m/>
    <m/>
    <m/>
    <m/>
    <x v="1"/>
    <m/>
    <n v="12684.48"/>
    <n v="12.684479999999999"/>
    <m/>
    <n v="7.24"/>
    <n v="7.24"/>
    <m/>
    <m/>
    <n v="75"/>
    <s v="ESTIMACIONES"/>
  </r>
  <r>
    <s v="19"/>
    <x v="13"/>
    <s v="NO INFORMANTE"/>
    <m/>
    <m/>
    <s v="EL"/>
    <m/>
    <m/>
    <n v="12.45"/>
    <n v="12.45"/>
    <m/>
    <m/>
    <n v="21812.400000000001"/>
    <m/>
    <m/>
    <m/>
    <m/>
    <m/>
    <x v="1"/>
    <m/>
    <s v="Empresa Agroindustrial Pomalca"/>
    <m/>
    <x v="158"/>
    <m/>
    <x v="714"/>
    <m/>
    <x v="0"/>
    <m/>
    <x v="0"/>
    <s v="Instalado"/>
    <s v="Operativo"/>
    <m/>
    <x v="2"/>
    <x v="1"/>
    <s v="NO COES"/>
    <x v="2"/>
    <s v="Privado"/>
    <s v="LAMBAYEQUE"/>
    <s v="LAMBAYEQUE"/>
    <s v="Chiclayo "/>
    <s v="Pomalca"/>
    <m/>
    <m/>
    <m/>
    <m/>
    <m/>
    <x v="1"/>
    <m/>
    <n v="21812.400000000001"/>
    <n v="21.8124"/>
    <m/>
    <n v="12.45"/>
    <n v="12.45"/>
    <m/>
    <m/>
    <n v="75"/>
    <s v="ESTIMACIONES"/>
  </r>
  <r>
    <s v="19"/>
    <x v="13"/>
    <s v="NO INFORMANTE"/>
    <m/>
    <m/>
    <s v="EL"/>
    <m/>
    <m/>
    <n v="10.76"/>
    <n v="10.76"/>
    <m/>
    <m/>
    <n v="18851.52"/>
    <m/>
    <m/>
    <m/>
    <m/>
    <m/>
    <x v="1"/>
    <m/>
    <s v="Empresa Agroindustrial Pucalá S. A."/>
    <m/>
    <x v="158"/>
    <m/>
    <x v="715"/>
    <m/>
    <x v="0"/>
    <m/>
    <x v="0"/>
    <s v="Instalado"/>
    <s v="Operativo"/>
    <m/>
    <x v="2"/>
    <x v="1"/>
    <s v="NO COES"/>
    <x v="2"/>
    <s v="Privado"/>
    <s v="LAMBAYEQUE"/>
    <s v="LAMBAYEQUE"/>
    <s v="Chiclayo "/>
    <s v="Pucalá"/>
    <m/>
    <m/>
    <m/>
    <m/>
    <m/>
    <x v="1"/>
    <m/>
    <n v="18851.52"/>
    <n v="18.851520000000001"/>
    <m/>
    <n v="10.76"/>
    <n v="10.76"/>
    <m/>
    <m/>
    <n v="75"/>
    <s v="ESTIMACIONES"/>
  </r>
  <r>
    <s v="19"/>
    <x v="13"/>
    <s v="NO INFORMANTE"/>
    <m/>
    <m/>
    <s v="EL"/>
    <m/>
    <m/>
    <n v="2.9000000000000001E-2"/>
    <n v="2.9000000000000001E-2"/>
    <m/>
    <m/>
    <n v="50.808000000000007"/>
    <m/>
    <m/>
    <m/>
    <m/>
    <m/>
    <x v="1"/>
    <m/>
    <s v="Empresa Agropecuaria La Abeja S. A. C."/>
    <m/>
    <x v="158"/>
    <m/>
    <x v="716"/>
    <m/>
    <x v="0"/>
    <m/>
    <x v="0"/>
    <s v="Instalado"/>
    <s v="Operativo"/>
    <m/>
    <x v="2"/>
    <x v="1"/>
    <s v="NO COES"/>
    <x v="2"/>
    <s v="Privado"/>
    <s v="LAMBAYEQUE"/>
    <s v="LAMBAYEQUE"/>
    <s v="Lambayeque"/>
    <s v="Olmos"/>
    <m/>
    <m/>
    <m/>
    <m/>
    <m/>
    <x v="1"/>
    <m/>
    <n v="50.808000000000007"/>
    <n v="5.0808000000000006E-2"/>
    <m/>
    <n v="2.9000000000000001E-2"/>
    <n v="2.9000000000000001E-2"/>
    <m/>
    <m/>
    <n v="75"/>
    <s v="ESTIMACIONES"/>
  </r>
  <r>
    <s v="19"/>
    <x v="13"/>
    <s v="NO INFORMANTE"/>
    <m/>
    <m/>
    <s v="EL"/>
    <m/>
    <m/>
    <n v="1.6E-2"/>
    <n v="1.6E-2"/>
    <m/>
    <m/>
    <n v="28.032"/>
    <m/>
    <m/>
    <m/>
    <m/>
    <m/>
    <x v="1"/>
    <m/>
    <s v="Fundo La Tejersa"/>
    <m/>
    <x v="158"/>
    <m/>
    <x v="717"/>
    <m/>
    <x v="0"/>
    <m/>
    <x v="0"/>
    <s v="Instalado"/>
    <s v="Operativo"/>
    <m/>
    <x v="2"/>
    <x v="1"/>
    <s v="NO COES"/>
    <x v="2"/>
    <s v="Privado"/>
    <s v="LAMBAYEQUE"/>
    <s v="LAMBAYEQUE"/>
    <s v="Lambayeque"/>
    <s v="Olmos"/>
    <m/>
    <m/>
    <m/>
    <m/>
    <m/>
    <x v="1"/>
    <m/>
    <n v="28.032"/>
    <n v="2.8032000000000001E-2"/>
    <m/>
    <n v="1.6E-2"/>
    <n v="1.6E-2"/>
    <m/>
    <m/>
    <n v="75"/>
    <s v="ESTIMACIONES"/>
  </r>
  <r>
    <s v="19"/>
    <x v="13"/>
    <s v="NO INFORMANTE"/>
    <m/>
    <m/>
    <s v="EL"/>
    <m/>
    <m/>
    <n v="5.8000000000000003E-2"/>
    <n v="5.8000000000000003E-2"/>
    <m/>
    <m/>
    <n v="101.61600000000001"/>
    <m/>
    <m/>
    <m/>
    <m/>
    <m/>
    <x v="1"/>
    <m/>
    <s v="Limones El Sol S. A."/>
    <m/>
    <x v="158"/>
    <m/>
    <x v="718"/>
    <m/>
    <x v="0"/>
    <m/>
    <x v="0"/>
    <s v="Instalado"/>
    <s v="Operativo"/>
    <m/>
    <x v="2"/>
    <x v="1"/>
    <s v="NO COES"/>
    <x v="2"/>
    <s v="Privado"/>
    <s v="LAMBAYEQUE"/>
    <s v="LAMBAYEQUE"/>
    <s v="Lambayeque"/>
    <s v="Olmos"/>
    <m/>
    <m/>
    <m/>
    <m/>
    <m/>
    <x v="1"/>
    <m/>
    <n v="101.61600000000001"/>
    <n v="0.10161600000000001"/>
    <m/>
    <n v="5.8000000000000003E-2"/>
    <n v="5.8000000000000003E-2"/>
    <m/>
    <m/>
    <n v="75"/>
    <s v="ESTIMACIONES"/>
  </r>
  <r>
    <s v="19"/>
    <x v="13"/>
    <s v="NO INFORMANTE"/>
    <m/>
    <m/>
    <s v="EL"/>
    <m/>
    <m/>
    <n v="8.5000000000000006E-2"/>
    <n v="8.5000000000000006E-2"/>
    <m/>
    <m/>
    <n v="148.91999999999999"/>
    <m/>
    <m/>
    <m/>
    <m/>
    <m/>
    <x v="1"/>
    <m/>
    <s v="Piladora de Arroz el Marañón E.I.R.L."/>
    <m/>
    <x v="158"/>
    <m/>
    <x v="719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148.91999999999999"/>
    <n v="0.14892"/>
    <m/>
    <n v="8.5000000000000006E-2"/>
    <n v="8.5000000000000006E-2"/>
    <m/>
    <m/>
    <n v="75"/>
    <s v="ESTIMACIONES"/>
  </r>
  <r>
    <s v="19"/>
    <x v="13"/>
    <s v="NO INFORMANTE"/>
    <m/>
    <m/>
    <s v="EL"/>
    <m/>
    <m/>
    <n v="0.06"/>
    <n v="0.06"/>
    <m/>
    <m/>
    <n v="105.12"/>
    <m/>
    <m/>
    <m/>
    <m/>
    <m/>
    <x v="1"/>
    <m/>
    <s v="Potrero San Carlos"/>
    <m/>
    <x v="158"/>
    <m/>
    <x v="720"/>
    <m/>
    <x v="0"/>
    <m/>
    <x v="0"/>
    <s v="Instalado"/>
    <s v="Operativo"/>
    <m/>
    <x v="2"/>
    <x v="1"/>
    <s v="NO COES"/>
    <x v="2"/>
    <s v="Privado"/>
    <s v="LAMBAYEQUE"/>
    <s v="LAMBAYEQUE"/>
    <s v="Lambayeque"/>
    <s v="Olmos"/>
    <m/>
    <m/>
    <m/>
    <m/>
    <m/>
    <x v="1"/>
    <m/>
    <n v="105.12"/>
    <n v="0.10512000000000001"/>
    <m/>
    <n v="0.06"/>
    <n v="0.06"/>
    <m/>
    <m/>
    <n v="75"/>
    <s v="ESTIMACIONES"/>
  </r>
  <r>
    <s v="19"/>
    <x v="13"/>
    <s v="NO INFORMANTE"/>
    <m/>
    <m/>
    <s v="EL"/>
    <m/>
    <m/>
    <n v="0.75"/>
    <n v="0.75"/>
    <m/>
    <m/>
    <n v="1314"/>
    <m/>
    <m/>
    <m/>
    <m/>
    <m/>
    <x v="1"/>
    <m/>
    <s v="Agribrands Purina Perú S. A."/>
    <m/>
    <x v="158"/>
    <m/>
    <x v="721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1314"/>
    <n v="1.3140000000000001"/>
    <m/>
    <n v="0.75"/>
    <n v="0.75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481.8"/>
    <m/>
    <m/>
    <m/>
    <m/>
    <m/>
    <x v="1"/>
    <m/>
    <s v="Agroalpesa"/>
    <m/>
    <x v="158"/>
    <m/>
    <x v="722"/>
    <m/>
    <x v="0"/>
    <m/>
    <x v="0"/>
    <s v="Instalado"/>
    <s v="Operativo"/>
    <m/>
    <x v="2"/>
    <x v="1"/>
    <s v="NO COES"/>
    <x v="2"/>
    <s v="Privado"/>
    <s v="LIMA"/>
    <s v="LIMA"/>
    <s v="Huaral"/>
    <s v="Huaral"/>
    <m/>
    <m/>
    <m/>
    <m/>
    <m/>
    <x v="1"/>
    <m/>
    <n v="481.8"/>
    <n v="0.48180000000000001"/>
    <m/>
    <n v="0.27500000000000002"/>
    <n v="0.27500000000000002"/>
    <m/>
    <m/>
    <n v="75"/>
    <s v="ESTIMACIONES"/>
  </r>
  <r>
    <s v="19"/>
    <x v="13"/>
    <s v="NO INFORMANTE"/>
    <m/>
    <m/>
    <s v="EL"/>
    <m/>
    <m/>
    <n v="0.02"/>
    <n v="0.02"/>
    <m/>
    <m/>
    <n v="35.04"/>
    <m/>
    <m/>
    <m/>
    <m/>
    <m/>
    <x v="1"/>
    <m/>
    <s v="Agropecuaria San Felipe S.C.R.L."/>
    <m/>
    <x v="158"/>
    <m/>
    <x v="723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35.04"/>
    <n v="3.5040000000000002E-2"/>
    <m/>
    <n v="0.02"/>
    <n v="0.02"/>
    <m/>
    <m/>
    <n v="75"/>
    <s v="ESTIMACIONES"/>
  </r>
  <r>
    <s v="19"/>
    <x v="13"/>
    <s v="NO INFORMANTE"/>
    <m/>
    <m/>
    <s v="EL"/>
    <m/>
    <m/>
    <n v="1.0900000000000001"/>
    <n v="1.0900000000000001"/>
    <m/>
    <m/>
    <n v="1909.68"/>
    <m/>
    <m/>
    <m/>
    <m/>
    <m/>
    <x v="1"/>
    <m/>
    <s v="Alianza Comercial S.A."/>
    <m/>
    <x v="158"/>
    <m/>
    <x v="724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1909.68"/>
    <n v="1.90968"/>
    <m/>
    <n v="1.0900000000000001"/>
    <n v="1.0900000000000001"/>
    <m/>
    <m/>
    <n v="75"/>
    <s v="ESTIMACIONES"/>
  </r>
  <r>
    <s v="19"/>
    <x v="13"/>
    <s v="NO INFORMANTE"/>
    <m/>
    <m/>
    <s v="EL"/>
    <m/>
    <m/>
    <n v="1"/>
    <n v="1"/>
    <m/>
    <m/>
    <n v="1752"/>
    <m/>
    <m/>
    <m/>
    <m/>
    <m/>
    <x v="1"/>
    <m/>
    <s v="CEPER"/>
    <m/>
    <x v="158"/>
    <m/>
    <x v="725"/>
    <m/>
    <x v="0"/>
    <m/>
    <x v="0"/>
    <s v="Instalado"/>
    <s v="Operativo"/>
    <m/>
    <x v="2"/>
    <x v="1"/>
    <s v="NO COES"/>
    <x v="2"/>
    <s v="Privado"/>
    <s v="LIMA"/>
    <s v="LIMA"/>
    <s v="Lima"/>
    <s v="Los Olivos"/>
    <m/>
    <m/>
    <m/>
    <m/>
    <m/>
    <x v="1"/>
    <m/>
    <n v="1752"/>
    <n v="1.752"/>
    <m/>
    <n v="1"/>
    <n v="1"/>
    <m/>
    <m/>
    <n v="75"/>
    <s v="ESTIMACIONES"/>
  </r>
  <r>
    <s v="19"/>
    <x v="13"/>
    <s v="NO INFORMANTE"/>
    <m/>
    <m/>
    <s v="EL"/>
    <m/>
    <m/>
    <n v="2.5680000000000001"/>
    <n v="2.5680000000000001"/>
    <m/>
    <m/>
    <n v="4499.1360000000004"/>
    <m/>
    <m/>
    <m/>
    <m/>
    <m/>
    <x v="1"/>
    <m/>
    <s v="Ceramicas Lima S.A."/>
    <m/>
    <x v="158"/>
    <m/>
    <x v="726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4499.1360000000004"/>
    <n v="4.499136"/>
    <m/>
    <n v="2.5680000000000001"/>
    <n v="2.5680000000000001"/>
    <m/>
    <m/>
    <n v="75"/>
    <s v="ESTIMACIONES"/>
  </r>
  <r>
    <s v="19"/>
    <x v="13"/>
    <s v="NO INFORMANTE"/>
    <m/>
    <m/>
    <s v="EL"/>
    <m/>
    <m/>
    <n v="0"/>
    <n v="0"/>
    <m/>
    <m/>
    <n v="0"/>
    <m/>
    <m/>
    <m/>
    <m/>
    <m/>
    <x v="1"/>
    <m/>
    <s v="Ceramicas Lima S.A."/>
    <m/>
    <x v="158"/>
    <m/>
    <x v="727"/>
    <m/>
    <x v="0"/>
    <m/>
    <x v="0"/>
    <s v="Instalado"/>
    <s v="Inoperativo"/>
    <m/>
    <x v="2"/>
    <x v="1"/>
    <s v="NO COES"/>
    <x v="2"/>
    <s v="Privado"/>
    <s v="LIMA"/>
    <s v="LIMA"/>
    <s v="Lima"/>
    <s v="San Martín de Porres"/>
    <m/>
    <m/>
    <m/>
    <m/>
    <m/>
    <x v="1"/>
    <m/>
    <n v="0"/>
    <n v="0"/>
    <m/>
    <n v="0"/>
    <n v="0"/>
    <m/>
    <m/>
    <n v="75"/>
    <s v="ESTIMACIONES"/>
  </r>
  <r>
    <s v="19"/>
    <x v="13"/>
    <s v="NO INFORMANTE"/>
    <m/>
    <m/>
    <s v="EL"/>
    <m/>
    <m/>
    <n v="1.34"/>
    <n v="1.34"/>
    <m/>
    <m/>
    <n v="2347.6799999999998"/>
    <m/>
    <m/>
    <m/>
    <m/>
    <m/>
    <x v="1"/>
    <m/>
    <s v="Ceramicos Peruanos S.A."/>
    <m/>
    <x v="158"/>
    <m/>
    <x v="728"/>
    <m/>
    <x v="0"/>
    <m/>
    <x v="0"/>
    <s v="Instalado"/>
    <s v="Operativo"/>
    <m/>
    <x v="2"/>
    <x v="1"/>
    <s v="NO COES"/>
    <x v="2"/>
    <s v="Privado"/>
    <s v="LIMA"/>
    <s v="LIMA"/>
    <s v="Lima"/>
    <s v="Puente Piedra"/>
    <m/>
    <m/>
    <m/>
    <m/>
    <m/>
    <x v="1"/>
    <m/>
    <n v="2347.6799999999998"/>
    <n v="2.34768"/>
    <m/>
    <n v="1.34"/>
    <n v="1.34"/>
    <m/>
    <m/>
    <n v="75"/>
    <s v="ESTIMACIONES"/>
  </r>
  <r>
    <s v="19"/>
    <x v="13"/>
    <s v="NO INFORMANTE"/>
    <m/>
    <m/>
    <s v="EL"/>
    <m/>
    <m/>
    <n v="0.5"/>
    <n v="0.5"/>
    <m/>
    <m/>
    <n v="876"/>
    <m/>
    <m/>
    <m/>
    <m/>
    <m/>
    <x v="1"/>
    <m/>
    <s v="Creditex S. A."/>
    <m/>
    <x v="158"/>
    <m/>
    <x v="729"/>
    <m/>
    <x v="0"/>
    <m/>
    <x v="0"/>
    <s v="Instalado"/>
    <s v="Operativo"/>
    <m/>
    <x v="2"/>
    <x v="1"/>
    <s v="NO COES"/>
    <x v="2"/>
    <s v="Privado"/>
    <s v="LIMA"/>
    <s v="LIMA"/>
    <s v="Lima"/>
    <s v="Los Olivos"/>
    <m/>
    <m/>
    <m/>
    <m/>
    <m/>
    <x v="1"/>
    <m/>
    <n v="876"/>
    <n v="0.876"/>
    <m/>
    <n v="0.5"/>
    <n v="0.5"/>
    <m/>
    <m/>
    <n v="75"/>
    <s v="ESTIMACIONES"/>
  </r>
  <r>
    <s v="19"/>
    <x v="13"/>
    <s v="NO INFORMANTE"/>
    <m/>
    <m/>
    <s v="EL"/>
    <m/>
    <m/>
    <n v="3.0750000000000002"/>
    <n v="3.0750000000000002"/>
    <m/>
    <m/>
    <n v="5387.4"/>
    <m/>
    <m/>
    <m/>
    <m/>
    <m/>
    <x v="1"/>
    <m/>
    <s v="Creditex S. A."/>
    <m/>
    <x v="158"/>
    <m/>
    <x v="730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5387.4"/>
    <n v="5.3873999999999995"/>
    <m/>
    <n v="3.0750000000000002"/>
    <n v="3.0750000000000002"/>
    <m/>
    <m/>
    <n v="75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Embutidos Huaral S. A."/>
    <m/>
    <x v="158"/>
    <m/>
    <x v="731"/>
    <m/>
    <x v="0"/>
    <m/>
    <x v="0"/>
    <s v="Instalado"/>
    <s v="Operativo"/>
    <m/>
    <x v="2"/>
    <x v="1"/>
    <s v="NO COES"/>
    <x v="2"/>
    <s v="Privado"/>
    <s v="LIMA"/>
    <s v="LIMA"/>
    <s v="Huaral"/>
    <s v="Huaral"/>
    <m/>
    <m/>
    <m/>
    <m/>
    <m/>
    <x v="1"/>
    <m/>
    <n v="175.2"/>
    <n v="0.17519999999999999"/>
    <m/>
    <n v="0.1"/>
    <n v="0.1"/>
    <m/>
    <m/>
    <n v="75"/>
    <s v="ESTIMACIONES"/>
  </r>
  <r>
    <s v="19"/>
    <x v="13"/>
    <s v="NO INFORMANTE"/>
    <m/>
    <m/>
    <s v="EL"/>
    <m/>
    <m/>
    <n v="1.65"/>
    <n v="1.65"/>
    <m/>
    <m/>
    <n v="2890.8"/>
    <m/>
    <m/>
    <m/>
    <m/>
    <m/>
    <x v="1"/>
    <m/>
    <s v="Fijesa S.A."/>
    <m/>
    <x v="158"/>
    <m/>
    <x v="732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2890.8"/>
    <n v="2.8908"/>
    <m/>
    <n v="1.65"/>
    <n v="1.65"/>
    <m/>
    <m/>
    <n v="75"/>
    <s v="ESTIMACIONES"/>
  </r>
  <r>
    <s v="19"/>
    <x v="13"/>
    <s v="NO INFORMANTE"/>
    <m/>
    <m/>
    <s v="EL"/>
    <m/>
    <m/>
    <n v="0.32"/>
    <n v="0.32"/>
    <m/>
    <m/>
    <n v="560.64"/>
    <m/>
    <m/>
    <m/>
    <m/>
    <m/>
    <x v="1"/>
    <m/>
    <s v="Gloria S.A. - Centro Papelero"/>
    <m/>
    <x v="158"/>
    <m/>
    <x v="733"/>
    <m/>
    <x v="0"/>
    <m/>
    <x v="0"/>
    <s v="Instalado"/>
    <s v="Operativo"/>
    <m/>
    <x v="2"/>
    <x v="1"/>
    <s v="NO COES"/>
    <x v="2"/>
    <s v="Privado"/>
    <s v="LIMA"/>
    <s v="LIMA"/>
    <s v="Lima"/>
    <s v="El Agustino"/>
    <m/>
    <m/>
    <m/>
    <m/>
    <m/>
    <x v="1"/>
    <m/>
    <n v="560.64"/>
    <n v="0.56064000000000003"/>
    <m/>
    <n v="0.32"/>
    <n v="0.32"/>
    <m/>
    <m/>
    <n v="75"/>
    <s v="ESTIMACIONES"/>
  </r>
  <r>
    <s v="19"/>
    <x v="13"/>
    <s v="NO INFORMANTE"/>
    <m/>
    <m/>
    <s v="EL"/>
    <m/>
    <m/>
    <n v="1.64"/>
    <n v="1.64"/>
    <m/>
    <m/>
    <n v="2873.28"/>
    <m/>
    <m/>
    <m/>
    <m/>
    <m/>
    <x v="1"/>
    <m/>
    <s v="Grupo Negociaciones Paita S. A."/>
    <m/>
    <x v="158"/>
    <m/>
    <x v="734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2873.28"/>
    <n v="2.8732800000000003"/>
    <m/>
    <n v="1.64"/>
    <n v="1.64"/>
    <m/>
    <m/>
    <n v="75"/>
    <s v="ESTIMACIONES"/>
  </r>
  <r>
    <s v="19"/>
    <x v="13"/>
    <s v="NO INFORMANTE"/>
    <m/>
    <m/>
    <s v="EL"/>
    <m/>
    <m/>
    <n v="1"/>
    <n v="1"/>
    <m/>
    <m/>
    <n v="1752"/>
    <m/>
    <m/>
    <m/>
    <m/>
    <m/>
    <x v="1"/>
    <m/>
    <s v="Indumar S.A."/>
    <m/>
    <x v="158"/>
    <m/>
    <x v="735"/>
    <m/>
    <x v="0"/>
    <m/>
    <x v="0"/>
    <s v="Instalado"/>
    <s v="Operativo"/>
    <m/>
    <x v="2"/>
    <x v="1"/>
    <s v="NO COES"/>
    <x v="2"/>
    <s v="Privado"/>
    <s v="LIMA"/>
    <s v="LIMA"/>
    <s v="Huaura"/>
    <s v="Huacho"/>
    <m/>
    <m/>
    <m/>
    <m/>
    <m/>
    <x v="1"/>
    <m/>
    <n v="1752"/>
    <n v="1.752"/>
    <m/>
    <n v="1"/>
    <n v="1"/>
    <m/>
    <m/>
    <n v="75"/>
    <s v="ESTIMACIONES"/>
  </r>
  <r>
    <s v="19"/>
    <x v="13"/>
    <s v="NO INFORMANTE"/>
    <m/>
    <m/>
    <s v="EL"/>
    <m/>
    <m/>
    <n v="2.0299999999999998"/>
    <n v="2.0299999999999998"/>
    <m/>
    <m/>
    <n v="3556.56"/>
    <m/>
    <m/>
    <m/>
    <m/>
    <m/>
    <x v="1"/>
    <m/>
    <s v="Industrial Aisa S. A. C."/>
    <m/>
    <x v="158"/>
    <m/>
    <x v="736"/>
    <m/>
    <x v="0"/>
    <m/>
    <x v="0"/>
    <s v="Instalado"/>
    <s v="Operativo"/>
    <m/>
    <x v="2"/>
    <x v="1"/>
    <s v="NO COES"/>
    <x v="2"/>
    <s v="Privado"/>
    <s v="LIMA"/>
    <s v="LIMA"/>
    <s v="Huaura"/>
    <s v="Sayán"/>
    <m/>
    <m/>
    <m/>
    <m/>
    <m/>
    <x v="1"/>
    <m/>
    <n v="3556.56"/>
    <n v="3.5565600000000002"/>
    <m/>
    <n v="2.0299999999999998"/>
    <n v="2.0299999999999998"/>
    <m/>
    <m/>
    <n v="75"/>
    <s v="ESTIMACIONES"/>
  </r>
  <r>
    <s v="19"/>
    <x v="13"/>
    <s v="NO INFORMANTE"/>
    <m/>
    <m/>
    <s v="EL"/>
    <m/>
    <m/>
    <n v="2.25"/>
    <n v="2.25"/>
    <m/>
    <m/>
    <n v="3942"/>
    <m/>
    <m/>
    <m/>
    <m/>
    <m/>
    <x v="1"/>
    <m/>
    <s v="Industrial Aisa S. A. C."/>
    <m/>
    <x v="158"/>
    <m/>
    <x v="737"/>
    <m/>
    <x v="0"/>
    <m/>
    <x v="0"/>
    <s v="Instalado"/>
    <s v="Operativo"/>
    <m/>
    <x v="2"/>
    <x v="1"/>
    <s v="NO COES"/>
    <x v="2"/>
    <s v="Privado"/>
    <s v="LIMA"/>
    <s v="LIMA"/>
    <s v="Huaura"/>
    <s v="Sayán"/>
    <m/>
    <m/>
    <m/>
    <m/>
    <m/>
    <x v="1"/>
    <m/>
    <n v="3942"/>
    <n v="3.9420000000000002"/>
    <m/>
    <n v="2.25"/>
    <n v="2.25"/>
    <m/>
    <m/>
    <n v="75"/>
    <s v="ESTIMACIONES"/>
  </r>
  <r>
    <s v="19"/>
    <x v="13"/>
    <s v="NO INFORMANTE"/>
    <m/>
    <m/>
    <s v="EL"/>
    <m/>
    <m/>
    <n v="1.125"/>
    <n v="1.125"/>
    <m/>
    <m/>
    <n v="1971"/>
    <m/>
    <m/>
    <m/>
    <m/>
    <m/>
    <x v="1"/>
    <m/>
    <s v="Lima Caucho S.A."/>
    <m/>
    <x v="158"/>
    <m/>
    <x v="738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1971"/>
    <n v="1.9710000000000001"/>
    <m/>
    <n v="1.125"/>
    <n v="1.125"/>
    <m/>
    <m/>
    <n v="75"/>
    <s v="ESTIMACIONES"/>
  </r>
  <r>
    <s v="19"/>
    <x v="13"/>
    <s v="NO INFORMANTE"/>
    <m/>
    <m/>
    <s v="EL"/>
    <m/>
    <m/>
    <n v="1.0900000000000001"/>
    <n v="1.0900000000000001"/>
    <m/>
    <m/>
    <n v="1909.68"/>
    <m/>
    <m/>
    <m/>
    <m/>
    <m/>
    <x v="1"/>
    <m/>
    <s v="Minera Colquisiri S. A."/>
    <m/>
    <x v="158"/>
    <m/>
    <x v="739"/>
    <m/>
    <x v="0"/>
    <m/>
    <x v="0"/>
    <s v="Instalado"/>
    <s v="Operativo"/>
    <m/>
    <x v="2"/>
    <x v="1"/>
    <s v="NO COES"/>
    <x v="2"/>
    <s v="Privado"/>
    <s v="LIMA"/>
    <s v="LIMA"/>
    <s v="Huaral"/>
    <s v="Huaral"/>
    <m/>
    <m/>
    <m/>
    <m/>
    <m/>
    <x v="1"/>
    <m/>
    <n v="1909.68"/>
    <n v="1.90968"/>
    <m/>
    <n v="1.0900000000000001"/>
    <n v="1.0900000000000001"/>
    <m/>
    <m/>
    <n v="75"/>
    <s v="ESTIMACIONES"/>
  </r>
  <r>
    <s v="19"/>
    <x v="13"/>
    <s v="NO INFORMANTE"/>
    <m/>
    <m/>
    <s v="EL"/>
    <m/>
    <m/>
    <n v="0.21"/>
    <n v="0.21"/>
    <m/>
    <m/>
    <n v="367.92"/>
    <m/>
    <m/>
    <m/>
    <m/>
    <m/>
    <x v="1"/>
    <m/>
    <s v="Mobil Oil del Perú"/>
    <m/>
    <x v="158"/>
    <m/>
    <x v="740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367.92"/>
    <n v="0.36792000000000002"/>
    <m/>
    <n v="0.21"/>
    <n v="0.21"/>
    <m/>
    <m/>
    <n v="75"/>
    <s v="ESTIMACIONES"/>
  </r>
  <r>
    <s v="19"/>
    <x v="13"/>
    <s v="NO INFORMANTE"/>
    <m/>
    <m/>
    <s v="EL"/>
    <m/>
    <m/>
    <n v="2.4"/>
    <n v="2.4"/>
    <m/>
    <m/>
    <n v="4204.8"/>
    <m/>
    <m/>
    <m/>
    <m/>
    <m/>
    <x v="1"/>
    <m/>
    <s v="Pesquera Polar S.A."/>
    <m/>
    <x v="158"/>
    <m/>
    <x v="741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4204.8"/>
    <n v="4.2048000000000005"/>
    <m/>
    <n v="2.4"/>
    <n v="2.4"/>
    <m/>
    <m/>
    <n v="75"/>
    <s v="ESTIMACIONES"/>
  </r>
  <r>
    <s v="19"/>
    <x v="13"/>
    <s v="NO INFORMANTE"/>
    <m/>
    <m/>
    <s v="EL"/>
    <m/>
    <m/>
    <n v="2.91"/>
    <n v="2.91"/>
    <m/>
    <m/>
    <n v="5098.32"/>
    <m/>
    <m/>
    <m/>
    <m/>
    <m/>
    <x v="1"/>
    <m/>
    <s v="Pesquera San Fermín"/>
    <m/>
    <x v="158"/>
    <m/>
    <x v="742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5098.32"/>
    <n v="5.0983199999999993"/>
    <m/>
    <n v="2.91"/>
    <n v="2.91"/>
    <m/>
    <m/>
    <n v="75"/>
    <s v="ESTIMACIONES"/>
  </r>
  <r>
    <s v="19"/>
    <x v="13"/>
    <s v="NO INFORMANTE"/>
    <m/>
    <m/>
    <s v="EL"/>
    <m/>
    <m/>
    <n v="0.86499999999999999"/>
    <n v="0.86499999999999999"/>
    <m/>
    <m/>
    <n v="1515.48"/>
    <m/>
    <m/>
    <m/>
    <m/>
    <m/>
    <x v="1"/>
    <m/>
    <s v="Productos Pesqueros Peruanos - Chancay"/>
    <m/>
    <x v="158"/>
    <m/>
    <x v="743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1515.48"/>
    <n v="1.5154799999999999"/>
    <m/>
    <n v="0.86499999999999999"/>
    <n v="0.86499999999999999"/>
    <m/>
    <m/>
    <n v="75"/>
    <s v="ESTIMACIONES"/>
  </r>
  <r>
    <s v="19"/>
    <x v="13"/>
    <s v="NO INFORMANTE"/>
    <m/>
    <m/>
    <s v="EL"/>
    <m/>
    <m/>
    <n v="5.6000000000000001E-2"/>
    <n v="5.6000000000000001E-2"/>
    <m/>
    <m/>
    <n v="98.112000000000009"/>
    <m/>
    <m/>
    <m/>
    <m/>
    <m/>
    <x v="1"/>
    <m/>
    <s v="Redondos S.A."/>
    <m/>
    <x v="158"/>
    <m/>
    <x v="744"/>
    <m/>
    <x v="0"/>
    <m/>
    <x v="0"/>
    <s v="Instalado"/>
    <s v="Operativo"/>
    <m/>
    <x v="2"/>
    <x v="1"/>
    <s v="NO COES"/>
    <x v="2"/>
    <s v="Privado"/>
    <s v="LIMA"/>
    <s v="LIMA"/>
    <s v="Huaura"/>
    <s v="Huacho"/>
    <m/>
    <m/>
    <m/>
    <m/>
    <m/>
    <x v="1"/>
    <m/>
    <n v="98.112000000000009"/>
    <n v="9.8112000000000005E-2"/>
    <m/>
    <n v="5.6000000000000001E-2"/>
    <n v="5.6000000000000001E-2"/>
    <m/>
    <m/>
    <n v="75"/>
    <s v="ESTIMACIONES"/>
  </r>
  <r>
    <s v="19"/>
    <x v="13"/>
    <s v="NO INFORMANTE"/>
    <m/>
    <m/>
    <s v="EL"/>
    <m/>
    <m/>
    <n v="0.73499999999999999"/>
    <n v="0.73499999999999999"/>
    <m/>
    <m/>
    <n v="1287.72"/>
    <m/>
    <m/>
    <m/>
    <m/>
    <m/>
    <x v="1"/>
    <m/>
    <s v="Redondos S.A."/>
    <m/>
    <x v="158"/>
    <m/>
    <x v="745"/>
    <m/>
    <x v="0"/>
    <m/>
    <x v="0"/>
    <s v="Instalado"/>
    <s v="Operativo"/>
    <m/>
    <x v="2"/>
    <x v="1"/>
    <s v="NO COES"/>
    <x v="2"/>
    <s v="Privado"/>
    <s v="LIMA"/>
    <s v="LIMA"/>
    <s v="Huaura"/>
    <s v="Huacho"/>
    <m/>
    <m/>
    <m/>
    <m/>
    <m/>
    <x v="1"/>
    <m/>
    <n v="1287.72"/>
    <n v="1.28772"/>
    <m/>
    <n v="0.73499999999999999"/>
    <n v="0.73499999999999999"/>
    <m/>
    <m/>
    <n v="75"/>
    <s v="ESTIMACIONES"/>
  </r>
  <r>
    <s v="19"/>
    <x v="13"/>
    <s v="NO INFORMANTE"/>
    <m/>
    <m/>
    <s v="EL"/>
    <m/>
    <m/>
    <n v="0.05"/>
    <n v="0.05"/>
    <m/>
    <m/>
    <n v="87.6"/>
    <m/>
    <m/>
    <m/>
    <m/>
    <m/>
    <x v="1"/>
    <m/>
    <s v="Remesa Astilleros S.A."/>
    <m/>
    <x v="158"/>
    <m/>
    <x v="746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87.6"/>
    <n v="8.7599999999999997E-2"/>
    <m/>
    <n v="0.05"/>
    <n v="0.05"/>
    <m/>
    <m/>
    <n v="75"/>
    <s v="ESTIMACIONES"/>
  </r>
  <r>
    <s v="19"/>
    <x v="13"/>
    <s v="NO INFORMANTE"/>
    <m/>
    <m/>
    <s v="EL"/>
    <m/>
    <m/>
    <n v="0.15"/>
    <n v="0.15"/>
    <m/>
    <m/>
    <n v="262.8"/>
    <m/>
    <m/>
    <m/>
    <m/>
    <m/>
    <x v="1"/>
    <m/>
    <s v="Shell Perú"/>
    <m/>
    <x v="158"/>
    <m/>
    <x v="747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262.8"/>
    <n v="0.26280000000000003"/>
    <m/>
    <n v="0.15"/>
    <n v="0.15"/>
    <m/>
    <m/>
    <n v="75"/>
    <s v="ESTIMACIONES"/>
  </r>
  <r>
    <s v="19"/>
    <x v="13"/>
    <s v="NO INFORMANTE"/>
    <m/>
    <m/>
    <s v="EL"/>
    <m/>
    <m/>
    <n v="4.0000000000000001E-3"/>
    <n v="4.0000000000000001E-3"/>
    <m/>
    <m/>
    <n v="7.008"/>
    <m/>
    <m/>
    <m/>
    <m/>
    <m/>
    <x v="1"/>
    <m/>
    <s v="Svedala Skega S.A."/>
    <m/>
    <x v="158"/>
    <m/>
    <x v="748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7.008"/>
    <n v="7.0080000000000003E-3"/>
    <m/>
    <n v="4.0000000000000001E-3"/>
    <n v="4.0000000000000001E-3"/>
    <m/>
    <m/>
    <n v="75"/>
    <s v="ESTIMACIONES"/>
  </r>
  <r>
    <s v="19"/>
    <x v="13"/>
    <s v="NO INFORMANTE"/>
    <m/>
    <m/>
    <s v="EL"/>
    <m/>
    <m/>
    <n v="0.90200000000000002"/>
    <n v="0.90200000000000002"/>
    <m/>
    <m/>
    <n v="1580.3040000000001"/>
    <m/>
    <m/>
    <m/>
    <m/>
    <m/>
    <x v="1"/>
    <m/>
    <s v="Unión de Concreteras S.A."/>
    <m/>
    <x v="158"/>
    <m/>
    <x v="749"/>
    <m/>
    <x v="0"/>
    <m/>
    <x v="0"/>
    <s v="Instalado"/>
    <s v="Operativo"/>
    <m/>
    <x v="2"/>
    <x v="1"/>
    <s v="NO COES"/>
    <x v="2"/>
    <s v="Privado"/>
    <s v="LIMA"/>
    <s v="LIMA"/>
    <s v="Lima"/>
    <s v="Lurigancho"/>
    <m/>
    <m/>
    <m/>
    <m/>
    <m/>
    <x v="1"/>
    <m/>
    <n v="1580.3040000000001"/>
    <n v="1.5803040000000002"/>
    <m/>
    <n v="0.90200000000000002"/>
    <n v="0.90200000000000002"/>
    <m/>
    <m/>
    <n v="75"/>
    <s v="ESTIMACIONES"/>
  </r>
  <r>
    <s v="19"/>
    <x v="13"/>
    <s v="NO INFORMANTE"/>
    <m/>
    <m/>
    <s v="EL"/>
    <m/>
    <m/>
    <n v="0.20499999999999999"/>
    <n v="0.20499999999999999"/>
    <m/>
    <m/>
    <n v="359.16"/>
    <m/>
    <m/>
    <m/>
    <m/>
    <m/>
    <x v="1"/>
    <m/>
    <s v="Baker Hughes Oilfield Operation Inc."/>
    <m/>
    <x v="158"/>
    <m/>
    <x v="750"/>
    <m/>
    <x v="0"/>
    <m/>
    <x v="0"/>
    <s v="Instalado"/>
    <s v="Operativo"/>
    <m/>
    <x v="2"/>
    <x v="1"/>
    <s v="NO COES"/>
    <x v="2"/>
    <s v="Privado"/>
    <s v="LORETO"/>
    <s v="LORETO"/>
    <s v="Maynas"/>
    <s v="Iquitos"/>
    <m/>
    <m/>
    <m/>
    <m/>
    <m/>
    <x v="1"/>
    <m/>
    <n v="359.16"/>
    <n v="0.35916000000000003"/>
    <m/>
    <n v="0.20499999999999999"/>
    <n v="0.20499999999999999"/>
    <m/>
    <m/>
    <n v="75"/>
    <s v="ESTIMACIONES"/>
  </r>
  <r>
    <s v="19"/>
    <x v="13"/>
    <s v="NO INFORMANTE"/>
    <m/>
    <m/>
    <s v="EL"/>
    <m/>
    <m/>
    <n v="0.252"/>
    <n v="0.252"/>
    <m/>
    <m/>
    <n v="441.50400000000002"/>
    <m/>
    <m/>
    <m/>
    <m/>
    <m/>
    <x v="1"/>
    <m/>
    <s v="Embotelladora La Selva S. A."/>
    <m/>
    <x v="158"/>
    <m/>
    <x v="751"/>
    <m/>
    <x v="0"/>
    <m/>
    <x v="0"/>
    <s v="Instalado"/>
    <s v="Operativo"/>
    <m/>
    <x v="2"/>
    <x v="1"/>
    <s v="NO COES"/>
    <x v="2"/>
    <s v="Privado"/>
    <s v="LORETO"/>
    <s v="LORETO"/>
    <s v="Maynas"/>
    <s v="Iquitos"/>
    <m/>
    <m/>
    <m/>
    <m/>
    <m/>
    <x v="1"/>
    <m/>
    <n v="441.50400000000002"/>
    <n v="0.44150400000000001"/>
    <m/>
    <n v="0.252"/>
    <n v="0.252"/>
    <m/>
    <m/>
    <n v="75"/>
    <s v="ESTIMACIONES"/>
  </r>
  <r>
    <s v="19"/>
    <x v="13"/>
    <s v="NO INFORMANTE"/>
    <m/>
    <m/>
    <s v="EL"/>
    <m/>
    <m/>
    <n v="0.26"/>
    <n v="0.26"/>
    <m/>
    <m/>
    <n v="455.52"/>
    <m/>
    <m/>
    <m/>
    <m/>
    <m/>
    <x v="1"/>
    <m/>
    <s v="Estación Naval Teniente Manuel Clavero"/>
    <m/>
    <x v="158"/>
    <m/>
    <x v="752"/>
    <m/>
    <x v="0"/>
    <m/>
    <x v="0"/>
    <s v="Instalado"/>
    <s v="Operativo"/>
    <m/>
    <x v="2"/>
    <x v="1"/>
    <s v="NO COES"/>
    <x v="2"/>
    <s v="Privado"/>
    <s v="LORETO"/>
    <s v="LORETO"/>
    <s v="Maynas"/>
    <s v="Punchana"/>
    <m/>
    <m/>
    <m/>
    <m/>
    <m/>
    <x v="1"/>
    <m/>
    <n v="455.52"/>
    <n v="0.45551999999999998"/>
    <m/>
    <n v="0.26"/>
    <n v="0.26"/>
    <m/>
    <m/>
    <n v="75"/>
    <s v="ESTIMACIONES"/>
  </r>
  <r>
    <s v="19"/>
    <x v="13"/>
    <s v="NO INFORMANTE"/>
    <m/>
    <m/>
    <s v="EL"/>
    <m/>
    <m/>
    <n v="0.20499999999999999"/>
    <n v="0.20499999999999999"/>
    <m/>
    <m/>
    <n v="359.16"/>
    <m/>
    <m/>
    <m/>
    <m/>
    <m/>
    <x v="1"/>
    <m/>
    <s v="Industrial Iquitos S. A."/>
    <m/>
    <x v="158"/>
    <m/>
    <x v="753"/>
    <m/>
    <x v="0"/>
    <m/>
    <x v="0"/>
    <s v="Instalado"/>
    <s v="Operativo"/>
    <m/>
    <x v="2"/>
    <x v="1"/>
    <s v="NO COES"/>
    <x v="2"/>
    <s v="Privado"/>
    <s v="LORETO"/>
    <s v="LORETO"/>
    <s v="Maynas"/>
    <s v="Iquitos"/>
    <m/>
    <m/>
    <m/>
    <m/>
    <m/>
    <x v="1"/>
    <m/>
    <n v="359.16"/>
    <n v="0.35916000000000003"/>
    <m/>
    <n v="0.20499999999999999"/>
    <n v="0.20499999999999999"/>
    <m/>
    <m/>
    <n v="75"/>
    <s v="ESTIMACIONES"/>
  </r>
  <r>
    <s v="19"/>
    <x v="13"/>
    <s v="NO INFORMANTE"/>
    <m/>
    <m/>
    <s v="EL"/>
    <m/>
    <m/>
    <n v="7.6999999999999999E-2"/>
    <n v="7.6999999999999999E-2"/>
    <m/>
    <m/>
    <n v="134.904"/>
    <m/>
    <m/>
    <m/>
    <m/>
    <m/>
    <x v="1"/>
    <m/>
    <s v="Gloria S.A."/>
    <m/>
    <x v="158"/>
    <m/>
    <x v="754"/>
    <m/>
    <x v="0"/>
    <m/>
    <x v="0"/>
    <s v="Instalado"/>
    <s v="Operativo"/>
    <m/>
    <x v="2"/>
    <x v="1"/>
    <s v="NO COES"/>
    <x v="2"/>
    <s v="Privado"/>
    <s v="MOQUEGUA"/>
    <s v="MOQUEGUA"/>
    <s v="Sanchez Cerro"/>
    <s v="Puquina"/>
    <m/>
    <m/>
    <m/>
    <m/>
    <m/>
    <x v="1"/>
    <m/>
    <n v="134.904"/>
    <n v="0.134904"/>
    <m/>
    <n v="7.6999999999999999E-2"/>
    <n v="7.6999999999999999E-2"/>
    <m/>
    <m/>
    <n v="75"/>
    <s v="ESTIMACIONES"/>
  </r>
  <r>
    <s v="19"/>
    <x v="13"/>
    <s v="NO INFORMANTE"/>
    <m/>
    <m/>
    <s v="EL"/>
    <m/>
    <m/>
    <n v="0.16"/>
    <n v="0.16"/>
    <m/>
    <m/>
    <n v="280.32"/>
    <m/>
    <m/>
    <m/>
    <m/>
    <m/>
    <x v="1"/>
    <m/>
    <s v="Pesquera Hayduck S.A."/>
    <m/>
    <x v="134"/>
    <m/>
    <x v="755"/>
    <m/>
    <x v="0"/>
    <m/>
    <x v="0"/>
    <s v="Instalado"/>
    <s v="Operativo"/>
    <m/>
    <x v="2"/>
    <x v="1"/>
    <s v="NO COES"/>
    <x v="2"/>
    <s v="Privado"/>
    <s v="MOQUEGUA"/>
    <s v="MOQUEGUA"/>
    <s v="Ilo"/>
    <s v="Ilo"/>
    <m/>
    <m/>
    <m/>
    <m/>
    <m/>
    <x v="1"/>
    <m/>
    <n v="280.32"/>
    <n v="0.28032000000000001"/>
    <m/>
    <n v="0.16"/>
    <n v="0.16"/>
    <m/>
    <m/>
    <n v="75"/>
    <s v="ESTIMACIONES"/>
  </r>
  <r>
    <s v="19"/>
    <x v="13"/>
    <s v="NO INFORMANTE"/>
    <m/>
    <m/>
    <s v="EL"/>
    <m/>
    <m/>
    <n v="0"/>
    <n v="0"/>
    <m/>
    <m/>
    <n v="0"/>
    <m/>
    <m/>
    <m/>
    <m/>
    <m/>
    <x v="1"/>
    <m/>
    <s v="Pesquera Rubí S.A."/>
    <m/>
    <x v="158"/>
    <m/>
    <x v="756"/>
    <m/>
    <x v="0"/>
    <m/>
    <x v="0"/>
    <s v="Instalado"/>
    <s v="Inoperativo"/>
    <m/>
    <x v="2"/>
    <x v="1"/>
    <s v="NO COES"/>
    <x v="2"/>
    <s v="Privado"/>
    <s v="MOQUEGUA"/>
    <s v="MOQUEGUA"/>
    <s v="Ilo"/>
    <s v="Ilo"/>
    <m/>
    <m/>
    <m/>
    <m/>
    <m/>
    <x v="1"/>
    <m/>
    <n v="0"/>
    <n v="0"/>
    <m/>
    <n v="0"/>
    <n v="0"/>
    <m/>
    <m/>
    <n v="75"/>
    <s v="ESTIMACIONES"/>
  </r>
  <r>
    <s v="19"/>
    <x v="13"/>
    <s v="NO INFORMANTE"/>
    <m/>
    <m/>
    <s v="EL"/>
    <m/>
    <m/>
    <n v="4.3650000000000002"/>
    <n v="4.3650000000000002"/>
    <m/>
    <m/>
    <n v="7647.48"/>
    <m/>
    <m/>
    <m/>
    <m/>
    <m/>
    <x v="1"/>
    <m/>
    <s v="Austral Group S.A. - Pesquera Austral"/>
    <m/>
    <x v="158"/>
    <m/>
    <x v="757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7647.48"/>
    <n v="7.6474799999999998"/>
    <m/>
    <n v="4.3650000000000002"/>
    <n v="4.3650000000000002"/>
    <m/>
    <m/>
    <n v="75"/>
    <s v="ESTIMACIONES"/>
  </r>
  <r>
    <s v="19"/>
    <x v="13"/>
    <s v="NO INFORMANTE"/>
    <m/>
    <m/>
    <s v="EL"/>
    <m/>
    <m/>
    <n v="0.44500000000000001"/>
    <n v="0.44500000000000001"/>
    <m/>
    <m/>
    <n v="779.64"/>
    <m/>
    <m/>
    <m/>
    <m/>
    <m/>
    <x v="1"/>
    <m/>
    <s v="Cía. Pesquera Estrella del Perú S.A."/>
    <m/>
    <x v="158"/>
    <m/>
    <x v="758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779.64"/>
    <n v="0.77964"/>
    <m/>
    <n v="0.44500000000000001"/>
    <n v="0.44500000000000001"/>
    <m/>
    <m/>
    <n v="75"/>
    <s v="ESTIMACIONES"/>
  </r>
  <r>
    <s v="19"/>
    <x v="13"/>
    <s v="NO INFORMANTE"/>
    <m/>
    <m/>
    <s v="EL"/>
    <m/>
    <m/>
    <n v="4.24"/>
    <n v="4.24"/>
    <m/>
    <m/>
    <n v="7428.48"/>
    <m/>
    <m/>
    <m/>
    <m/>
    <m/>
    <x v="1"/>
    <m/>
    <s v="Grupo Sindicato Pesquero del Perú S. A."/>
    <m/>
    <x v="158"/>
    <m/>
    <x v="759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7428.48"/>
    <n v="7.4284799999999995"/>
    <m/>
    <n v="4.24"/>
    <n v="4.24"/>
    <m/>
    <m/>
    <n v="75"/>
    <s v="ESTIMACIONES"/>
  </r>
  <r>
    <s v="19"/>
    <x v="13"/>
    <s v="NO INFORMANTE"/>
    <m/>
    <m/>
    <s v="EL"/>
    <m/>
    <m/>
    <n v="0.27600000000000002"/>
    <n v="0.27600000000000002"/>
    <m/>
    <m/>
    <n v="483.55200000000008"/>
    <m/>
    <m/>
    <m/>
    <m/>
    <m/>
    <x v="1"/>
    <m/>
    <s v="Industrias Pesqueras Daruma S. A"/>
    <m/>
    <x v="158"/>
    <m/>
    <x v="760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483.55200000000008"/>
    <n v="0.48355200000000009"/>
    <m/>
    <n v="0.27600000000000002"/>
    <n v="0.27600000000000002"/>
    <m/>
    <m/>
    <n v="75"/>
    <s v="ESTIMACIONES"/>
  </r>
  <r>
    <s v="19"/>
    <x v="13"/>
    <s v="NO INFORMANTE"/>
    <m/>
    <m/>
    <s v="EL"/>
    <m/>
    <m/>
    <n v="0.9"/>
    <n v="0.9"/>
    <m/>
    <m/>
    <n v="1576.8"/>
    <m/>
    <m/>
    <m/>
    <m/>
    <m/>
    <x v="1"/>
    <m/>
    <s v="Mercantile Perú Oil y Gas S. A."/>
    <m/>
    <x v="158"/>
    <m/>
    <x v="761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1576.8"/>
    <n v="1.5768"/>
    <m/>
    <n v="0.9"/>
    <n v="0.9"/>
    <m/>
    <m/>
    <n v="75"/>
    <s v="ESTIMACIONES"/>
  </r>
  <r>
    <s v="19"/>
    <x v="13"/>
    <s v="NO INFORMANTE"/>
    <m/>
    <m/>
    <s v="EL"/>
    <m/>
    <m/>
    <n v="0.4"/>
    <n v="0.4"/>
    <m/>
    <m/>
    <n v="700.8"/>
    <m/>
    <m/>
    <m/>
    <m/>
    <m/>
    <x v="1"/>
    <m/>
    <s v="Operaciones Petroleras S. A."/>
    <m/>
    <x v="158"/>
    <m/>
    <x v="762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700.8"/>
    <n v="0.70079999999999998"/>
    <m/>
    <n v="0.4"/>
    <n v="0.4"/>
    <m/>
    <m/>
    <n v="75"/>
    <s v="ESTIMACIONES"/>
  </r>
  <r>
    <s v="19"/>
    <x v="13"/>
    <s v="NO INFORMANTE"/>
    <m/>
    <m/>
    <s v="EL"/>
    <m/>
    <m/>
    <n v="7.41"/>
    <n v="7.41"/>
    <m/>
    <m/>
    <n v="12982.32"/>
    <m/>
    <m/>
    <m/>
    <m/>
    <m/>
    <x v="1"/>
    <m/>
    <s v="Perez Compac del Perú S. A."/>
    <m/>
    <x v="158"/>
    <m/>
    <x v="763"/>
    <m/>
    <x v="0"/>
    <m/>
    <x v="0"/>
    <s v="Instalado"/>
    <s v="Operativo"/>
    <m/>
    <x v="2"/>
    <x v="1"/>
    <s v="NO COES"/>
    <x v="2"/>
    <s v="Privado"/>
    <s v="PIURA"/>
    <s v="PIURA"/>
    <s v="Talara"/>
    <s v="El Alto"/>
    <m/>
    <m/>
    <m/>
    <m/>
    <m/>
    <x v="1"/>
    <m/>
    <n v="12982.32"/>
    <n v="12.98232"/>
    <m/>
    <n v="7.41"/>
    <n v="7.41"/>
    <m/>
    <m/>
    <n v="75"/>
    <s v="ESTIMACIONES"/>
  </r>
  <r>
    <s v="19"/>
    <x v="13"/>
    <s v="NO INFORMANTE"/>
    <m/>
    <m/>
    <s v="EL"/>
    <m/>
    <m/>
    <n v="3.6"/>
    <n v="3.6"/>
    <m/>
    <m/>
    <n v="6307.2"/>
    <m/>
    <m/>
    <m/>
    <m/>
    <m/>
    <x v="1"/>
    <m/>
    <s v="Pesquera Hayduk S.A."/>
    <m/>
    <x v="134"/>
    <m/>
    <x v="764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6307.2"/>
    <n v="6.3071999999999999"/>
    <m/>
    <n v="3.6"/>
    <n v="3.6"/>
    <m/>
    <m/>
    <n v="75"/>
    <s v="ESTIMACIONES"/>
  </r>
  <r>
    <s v="19"/>
    <x v="13"/>
    <s v="NO INFORMANTE"/>
    <m/>
    <m/>
    <s v="EL"/>
    <m/>
    <m/>
    <n v="7.2110000000000003"/>
    <n v="7.2110000000000003"/>
    <m/>
    <m/>
    <n v="12633.672"/>
    <m/>
    <m/>
    <m/>
    <m/>
    <m/>
    <x v="1"/>
    <m/>
    <s v="Petrex S.A. - Saipen Group"/>
    <m/>
    <x v="158"/>
    <m/>
    <x v="765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12633.672"/>
    <n v="12.633672000000001"/>
    <m/>
    <n v="7.2110000000000003"/>
    <n v="7.2110000000000003"/>
    <m/>
    <m/>
    <n v="75"/>
    <s v="ESTIMACIONES"/>
  </r>
  <r>
    <s v="19"/>
    <x v="13"/>
    <s v="NO INFORMANTE"/>
    <m/>
    <m/>
    <s v="EL"/>
    <m/>
    <m/>
    <n v="0.435"/>
    <n v="0.435"/>
    <m/>
    <m/>
    <n v="762.12"/>
    <m/>
    <m/>
    <m/>
    <m/>
    <m/>
    <x v="1"/>
    <m/>
    <s v="Petrolera Monterrico"/>
    <m/>
    <x v="158"/>
    <m/>
    <x v="766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762.12"/>
    <n v="0.76212000000000002"/>
    <m/>
    <n v="0.435"/>
    <n v="0.435"/>
    <m/>
    <m/>
    <n v="75"/>
    <s v="ESTIMACIONES"/>
  </r>
  <r>
    <s v="19"/>
    <x v="13"/>
    <s v="NO INFORMANTE"/>
    <m/>
    <m/>
    <s v="EL"/>
    <m/>
    <m/>
    <n v="0.27"/>
    <n v="0.27"/>
    <m/>
    <m/>
    <n v="473.04"/>
    <m/>
    <m/>
    <m/>
    <m/>
    <m/>
    <x v="1"/>
    <m/>
    <s v="Petronor C - S.R.L."/>
    <m/>
    <x v="158"/>
    <m/>
    <x v="767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473.04"/>
    <n v="0.47304000000000002"/>
    <m/>
    <n v="0.27"/>
    <n v="0.27"/>
    <m/>
    <m/>
    <n v="75"/>
    <s v="ESTIMACIONES"/>
  </r>
  <r>
    <s v="19"/>
    <x v="13"/>
    <s v="NO INFORMANTE"/>
    <m/>
    <m/>
    <s v="EL"/>
    <m/>
    <m/>
    <n v="1.42"/>
    <n v="1.42"/>
    <m/>
    <m/>
    <n v="2487.84"/>
    <m/>
    <m/>
    <m/>
    <m/>
    <m/>
    <x v="1"/>
    <m/>
    <s v="Productos Marinos del Pacífico Sur S.A."/>
    <m/>
    <x v="158"/>
    <m/>
    <x v="768"/>
    <m/>
    <x v="0"/>
    <m/>
    <x v="0"/>
    <s v="Instalado"/>
    <s v="Operativo"/>
    <m/>
    <x v="2"/>
    <x v="1"/>
    <s v="NO COES"/>
    <x v="2"/>
    <s v="Privado"/>
    <s v="PIURA"/>
    <s v="PIURA"/>
    <s v="Sechura"/>
    <s v="Sechura"/>
    <m/>
    <m/>
    <m/>
    <m/>
    <m/>
    <x v="1"/>
    <m/>
    <n v="2487.84"/>
    <n v="2.4878400000000003"/>
    <m/>
    <n v="1.42"/>
    <n v="1.42"/>
    <m/>
    <m/>
    <n v="75"/>
    <s v="ESTIMACIONES"/>
  </r>
  <r>
    <s v="19"/>
    <x v="13"/>
    <s v="NO INFORMANTE"/>
    <m/>
    <m/>
    <s v="EL"/>
    <m/>
    <m/>
    <n v="1.04"/>
    <n v="1.04"/>
    <m/>
    <m/>
    <n v="1822.08"/>
    <m/>
    <m/>
    <m/>
    <m/>
    <m/>
    <x v="1"/>
    <m/>
    <s v="Sapet Development Perú Inc."/>
    <m/>
    <x v="158"/>
    <m/>
    <x v="769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1822.08"/>
    <n v="1.8220799999999999"/>
    <m/>
    <n v="1.04"/>
    <n v="1.04"/>
    <m/>
    <m/>
    <n v="75"/>
    <s v="ESTIMACIONES"/>
  </r>
  <r>
    <s v="19"/>
    <x v="13"/>
    <s v="NO INFORMANTE"/>
    <m/>
    <m/>
    <s v="EL"/>
    <m/>
    <m/>
    <n v="0.06"/>
    <n v="0.06"/>
    <m/>
    <m/>
    <n v="105.12"/>
    <m/>
    <m/>
    <m/>
    <m/>
    <m/>
    <x v="1"/>
    <m/>
    <s v="Schlumberger oilfield services"/>
    <m/>
    <x v="158"/>
    <m/>
    <x v="770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105.12"/>
    <n v="0.10512000000000001"/>
    <m/>
    <n v="0.06"/>
    <n v="0.06"/>
    <m/>
    <m/>
    <n v="75"/>
    <s v="ESTIMACIONES"/>
  </r>
  <r>
    <s v="19"/>
    <x v="13"/>
    <s v="NO INFORMANTE"/>
    <m/>
    <m/>
    <s v="EL"/>
    <m/>
    <m/>
    <n v="0.12"/>
    <n v="0.12"/>
    <m/>
    <m/>
    <n v="210.24"/>
    <m/>
    <m/>
    <m/>
    <m/>
    <m/>
    <x v="1"/>
    <m/>
    <s v="Cecovasa"/>
    <m/>
    <x v="158"/>
    <m/>
    <x v="771"/>
    <m/>
    <x v="0"/>
    <m/>
    <x v="0"/>
    <s v="Instalado"/>
    <s v="Operativo"/>
    <m/>
    <x v="2"/>
    <x v="1"/>
    <s v="NO COES"/>
    <x v="2"/>
    <s v="Privado"/>
    <s v="PUNO"/>
    <s v="PUNO"/>
    <s v="San Román"/>
    <s v="Juliaca"/>
    <m/>
    <m/>
    <m/>
    <m/>
    <m/>
    <x v="1"/>
    <m/>
    <n v="210.24"/>
    <n v="0.21024000000000001"/>
    <m/>
    <n v="0.12"/>
    <n v="0.12"/>
    <m/>
    <m/>
    <n v="75"/>
    <s v="ESTIMACIONES"/>
  </r>
  <r>
    <s v="19"/>
    <x v="13"/>
    <s v="NO INFORMANTE"/>
    <m/>
    <m/>
    <s v="EL"/>
    <m/>
    <m/>
    <n v="3.55"/>
    <n v="3.55"/>
    <m/>
    <m/>
    <n v="6219.6"/>
    <m/>
    <m/>
    <m/>
    <m/>
    <m/>
    <x v="1"/>
    <m/>
    <s v="Cementos Sur S. A."/>
    <m/>
    <x v="158"/>
    <m/>
    <x v="772"/>
    <m/>
    <x v="0"/>
    <m/>
    <x v="0"/>
    <s v="Instalado"/>
    <s v="Operativo"/>
    <m/>
    <x v="2"/>
    <x v="1"/>
    <s v="NO COES"/>
    <x v="2"/>
    <s v="Privado"/>
    <s v="PUNO"/>
    <s v="PUNO"/>
    <s v="San Román"/>
    <s v="Caracoto"/>
    <m/>
    <m/>
    <m/>
    <m/>
    <m/>
    <x v="1"/>
    <m/>
    <n v="6219.6"/>
    <n v="6.2196000000000007"/>
    <m/>
    <n v="3.55"/>
    <n v="3.55"/>
    <m/>
    <m/>
    <n v="75"/>
    <s v="ESTIMACIONES"/>
  </r>
  <r>
    <s v="19"/>
    <x v="13"/>
    <s v="NO INFORMANTE"/>
    <m/>
    <m/>
    <s v="EL"/>
    <m/>
    <m/>
    <n v="0.433"/>
    <n v="0.433"/>
    <m/>
    <m/>
    <n v="758.6160000000001"/>
    <m/>
    <m/>
    <m/>
    <m/>
    <m/>
    <x v="1"/>
    <m/>
    <s v="Corporación Minera Ananea S. A."/>
    <m/>
    <x v="158"/>
    <m/>
    <x v="773"/>
    <m/>
    <x v="0"/>
    <m/>
    <x v="0"/>
    <s v="Instalado"/>
    <s v="Operativo"/>
    <m/>
    <x v="2"/>
    <x v="1"/>
    <s v="NO COES"/>
    <x v="2"/>
    <s v="Privado"/>
    <s v="PUNO"/>
    <s v="PUNO"/>
    <s v="San Antonio de Putina"/>
    <s v="Ananea"/>
    <m/>
    <m/>
    <m/>
    <m/>
    <m/>
    <x v="1"/>
    <m/>
    <n v="758.6160000000001"/>
    <n v="0.75861600000000007"/>
    <m/>
    <n v="0.433"/>
    <n v="0.433"/>
    <m/>
    <m/>
    <n v="75"/>
    <s v="ESTIMACIONES"/>
  </r>
  <r>
    <s v="19"/>
    <x v="13"/>
    <s v="NO INFORMANTE"/>
    <m/>
    <m/>
    <s v="EL"/>
    <m/>
    <m/>
    <n v="1.03"/>
    <n v="1.03"/>
    <m/>
    <m/>
    <n v="1804.56"/>
    <m/>
    <m/>
    <m/>
    <m/>
    <m/>
    <x v="1"/>
    <m/>
    <s v="Mina Regina"/>
    <m/>
    <x v="158"/>
    <m/>
    <x v="774"/>
    <m/>
    <x v="0"/>
    <m/>
    <x v="0"/>
    <s v="Instalado"/>
    <s v="Operativo"/>
    <m/>
    <x v="2"/>
    <x v="1"/>
    <s v="NO COES"/>
    <x v="2"/>
    <s v="Privado"/>
    <s v="PUNO"/>
    <s v="PUNO"/>
    <s v="San Antonio de Putina"/>
    <s v="Ananea"/>
    <m/>
    <m/>
    <m/>
    <m/>
    <m/>
    <x v="1"/>
    <m/>
    <n v="1804.56"/>
    <n v="1.8045599999999999"/>
    <m/>
    <n v="1.03"/>
    <n v="1.03"/>
    <m/>
    <m/>
    <n v="75"/>
    <s v="ESTIMACIONES"/>
  </r>
  <r>
    <s v="19"/>
    <x v="13"/>
    <s v="NO INFORMANTE"/>
    <m/>
    <m/>
    <s v="EL"/>
    <m/>
    <m/>
    <n v="0.56000000000000005"/>
    <n v="0.56000000000000005"/>
    <m/>
    <m/>
    <n v="981.12"/>
    <m/>
    <m/>
    <m/>
    <m/>
    <m/>
    <x v="1"/>
    <m/>
    <s v="Minero Perú S. A."/>
    <m/>
    <x v="158"/>
    <m/>
    <x v="775"/>
    <m/>
    <x v="0"/>
    <m/>
    <x v="0"/>
    <s v="Instalado"/>
    <s v="Operativo"/>
    <m/>
    <x v="2"/>
    <x v="1"/>
    <s v="NO COES"/>
    <x v="2"/>
    <s v="Privado"/>
    <s v="PUNO"/>
    <s v="PUNO"/>
    <s v="San Antonio de Putina"/>
    <s v="Ananea"/>
    <m/>
    <m/>
    <m/>
    <m/>
    <m/>
    <x v="1"/>
    <m/>
    <n v="981.12"/>
    <n v="0.98111999999999999"/>
    <m/>
    <n v="0.56000000000000005"/>
    <n v="0.56000000000000005"/>
    <m/>
    <m/>
    <n v="75"/>
    <s v="ESTIMACIONES"/>
  </r>
  <r>
    <s v="19"/>
    <x v="13"/>
    <s v="NO INFORMANTE"/>
    <m/>
    <m/>
    <s v="EL"/>
    <m/>
    <m/>
    <n v="0.114"/>
    <n v="0.114"/>
    <m/>
    <m/>
    <n v="199.72800000000001"/>
    <m/>
    <m/>
    <m/>
    <m/>
    <m/>
    <x v="1"/>
    <m/>
    <s v="Proyecto Pampa"/>
    <m/>
    <x v="158"/>
    <m/>
    <x v="776"/>
    <m/>
    <x v="0"/>
    <m/>
    <x v="0"/>
    <s v="Instalado"/>
    <s v="Operativo"/>
    <m/>
    <x v="2"/>
    <x v="1"/>
    <s v="NO COES"/>
    <x v="2"/>
    <s v="Privado"/>
    <s v="PUNO"/>
    <s v="PUNO"/>
    <s v="San Román"/>
    <s v="Juliaca"/>
    <m/>
    <m/>
    <m/>
    <m/>
    <m/>
    <x v="1"/>
    <m/>
    <n v="199.72800000000001"/>
    <n v="0.19972800000000002"/>
    <m/>
    <n v="0.114"/>
    <n v="0.114"/>
    <m/>
    <m/>
    <n v="75"/>
    <s v="ESTIMACIONES"/>
  </r>
  <r>
    <s v="19"/>
    <x v="13"/>
    <s v="NO INFORMANTE"/>
    <m/>
    <m/>
    <s v="EL"/>
    <m/>
    <m/>
    <n v="0.09"/>
    <n v="0.09"/>
    <m/>
    <m/>
    <n v="157.68"/>
    <m/>
    <m/>
    <m/>
    <m/>
    <m/>
    <x v="1"/>
    <m/>
    <s v="Gloria S.A."/>
    <m/>
    <x v="158"/>
    <m/>
    <x v="777"/>
    <m/>
    <x v="0"/>
    <m/>
    <x v="0"/>
    <s v="Instalado"/>
    <s v="Operativo"/>
    <m/>
    <x v="2"/>
    <x v="1"/>
    <s v="NO COES"/>
    <x v="2"/>
    <s v="Privado"/>
    <s v="TACNA"/>
    <s v="TACNA"/>
    <s v="Jorge Basadre"/>
    <s v="Lucumba"/>
    <m/>
    <m/>
    <m/>
    <m/>
    <m/>
    <x v="1"/>
    <m/>
    <n v="157.68"/>
    <n v="0.15768000000000001"/>
    <m/>
    <n v="0.09"/>
    <n v="0.09"/>
    <m/>
    <m/>
    <n v="75"/>
    <s v="ESTIMACIONES"/>
  </r>
  <r>
    <s v="19"/>
    <x v="13"/>
    <s v="NO INFORMANTE"/>
    <m/>
    <m/>
    <s v="EL"/>
    <m/>
    <m/>
    <n v="1.89"/>
    <n v="1.89"/>
    <m/>
    <m/>
    <n v="3311.28"/>
    <m/>
    <m/>
    <m/>
    <m/>
    <m/>
    <x v="1"/>
    <m/>
    <s v="Acquatumbes S.A."/>
    <m/>
    <x v="158"/>
    <m/>
    <x v="778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3311.28"/>
    <n v="3.31128"/>
    <m/>
    <n v="1.89"/>
    <n v="1.89"/>
    <m/>
    <m/>
    <n v="75"/>
    <s v="ESTIMACIONES"/>
  </r>
  <r>
    <s v="19"/>
    <x v="13"/>
    <s v="NO INFORMANTE"/>
    <m/>
    <m/>
    <s v="EL"/>
    <m/>
    <m/>
    <n v="0.59499999999999997"/>
    <n v="0.59499999999999997"/>
    <m/>
    <m/>
    <n v="1042.44"/>
    <m/>
    <m/>
    <m/>
    <m/>
    <m/>
    <x v="1"/>
    <m/>
    <s v="Acquatumbes S.A."/>
    <m/>
    <x v="158"/>
    <m/>
    <x v="779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1042.44"/>
    <n v="1.04244"/>
    <m/>
    <n v="0.59499999999999997"/>
    <n v="0.59499999999999997"/>
    <m/>
    <m/>
    <n v="75"/>
    <s v="ESTIMACIONES"/>
  </r>
  <r>
    <s v="19"/>
    <x v="13"/>
    <s v="NO INFORMANTE"/>
    <m/>
    <m/>
    <s v="EL"/>
    <m/>
    <m/>
    <n v="0.65"/>
    <n v="0.65"/>
    <m/>
    <m/>
    <n v="1138.8"/>
    <m/>
    <m/>
    <m/>
    <m/>
    <m/>
    <x v="1"/>
    <m/>
    <s v="Acuafarm S. A."/>
    <m/>
    <x v="158"/>
    <m/>
    <x v="780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1138.8"/>
    <n v="1.1388"/>
    <m/>
    <n v="0.65"/>
    <n v="0.65"/>
    <m/>
    <m/>
    <n v="75"/>
    <s v="ESTIMACIONES"/>
  </r>
  <r>
    <s v="19"/>
    <x v="13"/>
    <s v="NO INFORMANTE"/>
    <m/>
    <m/>
    <s v="EL"/>
    <m/>
    <m/>
    <n v="0.1"/>
    <n v="0.1"/>
    <m/>
    <m/>
    <n v="175.2"/>
    <m/>
    <m/>
    <m/>
    <m/>
    <m/>
    <x v="1"/>
    <m/>
    <s v="Biología Técnica S. A."/>
    <m/>
    <x v="158"/>
    <m/>
    <x v="781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175.2"/>
    <n v="0.17519999999999999"/>
    <m/>
    <n v="0.1"/>
    <n v="0.1"/>
    <m/>
    <m/>
    <n v="75"/>
    <s v="ESTIMACIONES"/>
  </r>
  <r>
    <s v="19"/>
    <x v="13"/>
    <s v="NO INFORMANTE"/>
    <m/>
    <m/>
    <s v="EL"/>
    <m/>
    <m/>
    <n v="0.15"/>
    <n v="0.15"/>
    <m/>
    <m/>
    <n v="262.8"/>
    <m/>
    <m/>
    <m/>
    <m/>
    <m/>
    <x v="1"/>
    <m/>
    <s v="Biología Técnica S. A."/>
    <m/>
    <x v="158"/>
    <m/>
    <x v="782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262.8"/>
    <n v="0.26280000000000003"/>
    <m/>
    <n v="0.15"/>
    <n v="0.15"/>
    <m/>
    <m/>
    <n v="75"/>
    <s v="ESTIMACIONES"/>
  </r>
  <r>
    <s v="19"/>
    <x v="13"/>
    <s v="NO INFORMANTE"/>
    <m/>
    <m/>
    <s v="EL"/>
    <m/>
    <m/>
    <n v="0.23"/>
    <n v="0.23"/>
    <m/>
    <m/>
    <n v="402.96"/>
    <m/>
    <m/>
    <m/>
    <m/>
    <m/>
    <x v="1"/>
    <m/>
    <s v="Biología Técnica S. A."/>
    <m/>
    <x v="158"/>
    <m/>
    <x v="783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402.96"/>
    <n v="0.40295999999999998"/>
    <m/>
    <n v="0.23"/>
    <n v="0.23"/>
    <m/>
    <m/>
    <n v="75"/>
    <s v="ESTIMACIONES"/>
  </r>
  <r>
    <s v="19"/>
    <x v="13"/>
    <s v="NO INFORMANTE"/>
    <m/>
    <m/>
    <s v="EL"/>
    <m/>
    <m/>
    <n v="0.36499999999999999"/>
    <n v="0.36499999999999999"/>
    <m/>
    <m/>
    <n v="639.48"/>
    <m/>
    <m/>
    <m/>
    <m/>
    <m/>
    <x v="1"/>
    <m/>
    <s v="Congelados y Frescos S. A."/>
    <m/>
    <x v="158"/>
    <m/>
    <x v="784"/>
    <m/>
    <x v="0"/>
    <m/>
    <x v="0"/>
    <s v="Instalado"/>
    <s v="Operativo"/>
    <m/>
    <x v="2"/>
    <x v="1"/>
    <s v="NO COES"/>
    <x v="2"/>
    <s v="Privado"/>
    <s v="TUMBES"/>
    <s v="TUMBES"/>
    <s v="Tumbes"/>
    <s v="Corrales"/>
    <m/>
    <m/>
    <m/>
    <m/>
    <m/>
    <x v="1"/>
    <m/>
    <n v="639.48"/>
    <n v="0.63948000000000005"/>
    <m/>
    <n v="0.36499999999999999"/>
    <n v="0.36499999999999999"/>
    <m/>
    <m/>
    <n v="75"/>
    <s v="ESTIMACIONES"/>
  </r>
  <r>
    <s v="19"/>
    <x v="13"/>
    <s v="NO INFORMANTE"/>
    <m/>
    <m/>
    <s v="EL"/>
    <m/>
    <m/>
    <n v="0.4"/>
    <n v="0.4"/>
    <m/>
    <m/>
    <n v="700.8"/>
    <m/>
    <m/>
    <m/>
    <m/>
    <m/>
    <x v="1"/>
    <m/>
    <s v="Corporacion Refrigerados Iny S. A."/>
    <m/>
    <x v="158"/>
    <m/>
    <x v="785"/>
    <m/>
    <x v="0"/>
    <m/>
    <x v="0"/>
    <s v="Instalado"/>
    <s v="Operativo"/>
    <m/>
    <x v="2"/>
    <x v="1"/>
    <s v="NO COES"/>
    <x v="2"/>
    <s v="Privado"/>
    <s v="TUMBES"/>
    <s v="TUMBES"/>
    <s v="Zarumilla"/>
    <s v="Zarumilla"/>
    <m/>
    <m/>
    <m/>
    <m/>
    <m/>
    <x v="1"/>
    <m/>
    <n v="700.8"/>
    <n v="0.70079999999999998"/>
    <m/>
    <n v="0.4"/>
    <n v="0.4"/>
    <m/>
    <m/>
    <n v="75"/>
    <s v="ESTIMACIONES"/>
  </r>
  <r>
    <s v="19"/>
    <x v="13"/>
    <s v="NO INFORMANTE"/>
    <m/>
    <m/>
    <s v="EL"/>
    <m/>
    <m/>
    <n v="0.54500000000000004"/>
    <n v="0.54500000000000004"/>
    <m/>
    <m/>
    <n v="954.84"/>
    <m/>
    <m/>
    <m/>
    <m/>
    <m/>
    <x v="1"/>
    <m/>
    <s v="Corporacion Refrigerados Iny S. A."/>
    <m/>
    <x v="158"/>
    <m/>
    <x v="786"/>
    <m/>
    <x v="0"/>
    <m/>
    <x v="0"/>
    <s v="Instalado"/>
    <s v="Operativo"/>
    <m/>
    <x v="2"/>
    <x v="1"/>
    <s v="NO COES"/>
    <x v="2"/>
    <s v="Privado"/>
    <s v="TUMBES"/>
    <s v="TUMBES"/>
    <s v="Tumbes"/>
    <s v="La Cruz"/>
    <m/>
    <m/>
    <m/>
    <m/>
    <m/>
    <x v="1"/>
    <m/>
    <n v="954.84"/>
    <n v="0.95484000000000002"/>
    <m/>
    <n v="0.54500000000000004"/>
    <n v="0.54500000000000004"/>
    <m/>
    <m/>
    <n v="75"/>
    <s v="ESTIMACIONES"/>
  </r>
  <r>
    <s v="19"/>
    <x v="13"/>
    <s v="NO INFORMANTE"/>
    <m/>
    <m/>
    <s v="EL"/>
    <m/>
    <m/>
    <n v="0.46"/>
    <n v="0.46"/>
    <m/>
    <m/>
    <n v="805.92"/>
    <m/>
    <m/>
    <m/>
    <m/>
    <m/>
    <x v="1"/>
    <m/>
    <s v="Corporacion Refrigerados Iny S. A."/>
    <m/>
    <x v="158"/>
    <m/>
    <x v="787"/>
    <m/>
    <x v="0"/>
    <m/>
    <x v="0"/>
    <s v="Instalado"/>
    <s v="Operativo"/>
    <m/>
    <x v="2"/>
    <x v="1"/>
    <s v="NO COES"/>
    <x v="2"/>
    <s v="Privado"/>
    <s v="TUMBES"/>
    <s v="TUMBES"/>
    <s v="Tumbes"/>
    <s v="La Cruz"/>
    <m/>
    <m/>
    <m/>
    <m/>
    <m/>
    <x v="1"/>
    <m/>
    <n v="805.92"/>
    <n v="0.80591999999999997"/>
    <m/>
    <n v="0.46"/>
    <n v="0.46"/>
    <m/>
    <m/>
    <n v="75"/>
    <s v="ESTIMACIONES"/>
  </r>
  <r>
    <s v="19"/>
    <x v="13"/>
    <s v="NO INFORMANTE"/>
    <m/>
    <m/>
    <s v="EL"/>
    <m/>
    <m/>
    <n v="0.435"/>
    <n v="0.435"/>
    <m/>
    <m/>
    <n v="762.12"/>
    <m/>
    <m/>
    <m/>
    <m/>
    <m/>
    <x v="1"/>
    <m/>
    <s v="Empacadora Nautilus S. A."/>
    <m/>
    <x v="158"/>
    <m/>
    <x v="788"/>
    <m/>
    <x v="0"/>
    <m/>
    <x v="0"/>
    <s v="Instalado"/>
    <s v="Operativo"/>
    <m/>
    <x v="2"/>
    <x v="1"/>
    <s v="NO COES"/>
    <x v="2"/>
    <s v="Privado"/>
    <s v="TUMBES"/>
    <s v="TUMBES"/>
    <s v="Tumbes"/>
    <s v="La Cruz"/>
    <m/>
    <m/>
    <m/>
    <m/>
    <m/>
    <x v="1"/>
    <m/>
    <n v="762.12"/>
    <n v="0.76212000000000002"/>
    <m/>
    <n v="0.435"/>
    <n v="0.435"/>
    <m/>
    <m/>
    <n v="75"/>
    <s v="ESTIMACIONES"/>
  </r>
  <r>
    <s v="19"/>
    <x v="13"/>
    <s v="NO INFORMANTE"/>
    <m/>
    <m/>
    <s v="EL"/>
    <m/>
    <m/>
    <n v="0.42"/>
    <n v="0.42"/>
    <m/>
    <m/>
    <n v="735.84"/>
    <m/>
    <m/>
    <m/>
    <m/>
    <m/>
    <x v="1"/>
    <m/>
    <s v="Hielo S. A."/>
    <m/>
    <x v="158"/>
    <m/>
    <x v="789"/>
    <m/>
    <x v="0"/>
    <m/>
    <x v="0"/>
    <s v="Instalado"/>
    <s v="Operativo"/>
    <m/>
    <x v="2"/>
    <x v="1"/>
    <s v="NO COES"/>
    <x v="2"/>
    <s v="Privado"/>
    <s v="TUMBES"/>
    <s v="TUMBES"/>
    <s v="Ctmte. Villar"/>
    <s v="Zorritos"/>
    <m/>
    <m/>
    <m/>
    <m/>
    <m/>
    <x v="1"/>
    <m/>
    <n v="735.84"/>
    <n v="0.73584000000000005"/>
    <m/>
    <n v="0.42"/>
    <n v="0.42"/>
    <m/>
    <m/>
    <n v="75"/>
    <s v="ESTIMACIONES"/>
  </r>
  <r>
    <s v="19"/>
    <x v="13"/>
    <s v="NO INFORMANTE"/>
    <m/>
    <m/>
    <s v="EL"/>
    <m/>
    <m/>
    <n v="0.12"/>
    <n v="0.12"/>
    <m/>
    <m/>
    <n v="210.24"/>
    <m/>
    <m/>
    <m/>
    <m/>
    <m/>
    <x v="1"/>
    <m/>
    <s v="Langostinera Domingo Rodas S. A."/>
    <m/>
    <x v="158"/>
    <m/>
    <x v="790"/>
    <m/>
    <x v="0"/>
    <m/>
    <x v="0"/>
    <s v="Instalado"/>
    <s v="Operativo"/>
    <m/>
    <x v="2"/>
    <x v="1"/>
    <s v="NO COES"/>
    <x v="2"/>
    <s v="Privado"/>
    <s v="TUMBES"/>
    <s v="TUMBES"/>
    <s v="Tumbes"/>
    <s v="Corrales"/>
    <m/>
    <m/>
    <m/>
    <m/>
    <m/>
    <x v="1"/>
    <m/>
    <n v="210.24"/>
    <n v="0.21024000000000001"/>
    <m/>
    <n v="0.12"/>
    <n v="0.12"/>
    <m/>
    <m/>
    <n v="75"/>
    <s v="ESTIMACIONES"/>
  </r>
  <r>
    <s v="19"/>
    <x v="13"/>
    <s v="NO INFORMANTE"/>
    <m/>
    <m/>
    <s v="EL"/>
    <m/>
    <m/>
    <n v="0.4"/>
    <n v="0.4"/>
    <m/>
    <m/>
    <n v="700.8"/>
    <m/>
    <m/>
    <m/>
    <m/>
    <m/>
    <x v="1"/>
    <m/>
    <s v="Langostinera La Bocana S.R.L."/>
    <m/>
    <x v="158"/>
    <m/>
    <x v="791"/>
    <m/>
    <x v="0"/>
    <m/>
    <x v="0"/>
    <s v="Instalado"/>
    <s v="Operativo"/>
    <m/>
    <x v="2"/>
    <x v="1"/>
    <s v="NO COES"/>
    <x v="2"/>
    <s v="Privado"/>
    <s v="TUMBES"/>
    <s v="TUMBES"/>
    <s v="Tumbes"/>
    <s v="Tumbes"/>
    <m/>
    <m/>
    <m/>
    <m/>
    <m/>
    <x v="1"/>
    <m/>
    <n v="700.8"/>
    <n v="0.70079999999999998"/>
    <m/>
    <n v="0.4"/>
    <n v="0.4"/>
    <m/>
    <m/>
    <n v="75"/>
    <s v="ESTIMACIONES"/>
  </r>
  <r>
    <s v="19"/>
    <x v="13"/>
    <s v="NO INFORMANTE"/>
    <m/>
    <m/>
    <s v="EL"/>
    <m/>
    <m/>
    <n v="0.22800000000000001"/>
    <n v="0.22800000000000001"/>
    <m/>
    <m/>
    <n v="399.45600000000002"/>
    <m/>
    <m/>
    <m/>
    <m/>
    <m/>
    <x v="1"/>
    <m/>
    <s v="Molino La Cruz S. A."/>
    <m/>
    <x v="158"/>
    <m/>
    <x v="792"/>
    <m/>
    <x v="0"/>
    <m/>
    <x v="0"/>
    <s v="Instalado"/>
    <s v="Operativo"/>
    <m/>
    <x v="2"/>
    <x v="1"/>
    <s v="NO COES"/>
    <x v="2"/>
    <s v="Privado"/>
    <s v="TUMBES"/>
    <s v="TUMBES"/>
    <s v="Tumbes"/>
    <s v="Corrales"/>
    <m/>
    <m/>
    <m/>
    <m/>
    <m/>
    <x v="1"/>
    <m/>
    <n v="399.45600000000002"/>
    <n v="0.39945600000000003"/>
    <m/>
    <n v="0.22800000000000001"/>
    <n v="0.22800000000000001"/>
    <m/>
    <m/>
    <n v="75"/>
    <s v="ESTIMACIONES"/>
  </r>
  <r>
    <s v="19"/>
    <x v="13"/>
    <s v="NO INFORMANTE"/>
    <m/>
    <m/>
    <s v="EL"/>
    <m/>
    <m/>
    <n v="0.35"/>
    <n v="0.35"/>
    <m/>
    <m/>
    <n v="613.20000000000005"/>
    <m/>
    <m/>
    <m/>
    <m/>
    <m/>
    <x v="1"/>
    <m/>
    <s v="Procesadora de Productos Marinos del norte"/>
    <m/>
    <x v="158"/>
    <m/>
    <x v="793"/>
    <m/>
    <x v="0"/>
    <m/>
    <x v="0"/>
    <s v="Instalado"/>
    <s v="Operativo"/>
    <m/>
    <x v="2"/>
    <x v="1"/>
    <s v="NO COES"/>
    <x v="2"/>
    <s v="Privado"/>
    <s v="TUMBES"/>
    <s v="TUMBES"/>
    <s v="Ctmte. Villar"/>
    <s v="Zorritos"/>
    <m/>
    <m/>
    <m/>
    <m/>
    <m/>
    <x v="1"/>
    <m/>
    <n v="613.20000000000005"/>
    <n v="0.61320000000000008"/>
    <m/>
    <n v="0.35"/>
    <n v="0.35"/>
    <m/>
    <m/>
    <n v="75"/>
    <s v="ESTIMACIONES"/>
  </r>
  <r>
    <s v="19"/>
    <x v="13"/>
    <s v="NO INFORMANTE"/>
    <m/>
    <m/>
    <s v="EL"/>
    <m/>
    <m/>
    <n v="0"/>
    <n v="0"/>
    <m/>
    <m/>
    <n v="0"/>
    <m/>
    <m/>
    <m/>
    <m/>
    <m/>
    <x v="1"/>
    <m/>
    <s v="Cervecería San Juan S.A."/>
    <m/>
    <x v="158"/>
    <m/>
    <x v="794"/>
    <m/>
    <x v="0"/>
    <m/>
    <x v="0"/>
    <s v="Instalado"/>
    <s v="Operativo"/>
    <m/>
    <x v="2"/>
    <x v="1"/>
    <s v="NO COES"/>
    <x v="2"/>
    <s v="Privado"/>
    <s v="UCAYALI"/>
    <s v="UCAYALI"/>
    <s v="Crnel Portillo"/>
    <s v="Yarinacocha"/>
    <m/>
    <m/>
    <m/>
    <m/>
    <m/>
    <x v="1"/>
    <m/>
    <n v="0"/>
    <n v="0"/>
    <m/>
    <n v="0"/>
    <n v="0"/>
    <m/>
    <m/>
    <n v="75"/>
    <s v="ESTIMACIONES"/>
  </r>
  <r>
    <s v="19"/>
    <x v="13"/>
    <s v="NO INFORMANTE"/>
    <m/>
    <m/>
    <s v="EL"/>
    <m/>
    <m/>
    <n v="0.28999999999999998"/>
    <n v="0.28999999999999998"/>
    <m/>
    <m/>
    <n v="3.2479999999999998"/>
    <m/>
    <m/>
    <m/>
    <m/>
    <m/>
    <x v="1"/>
    <m/>
    <s v="AGROCINSA"/>
    <m/>
    <x v="158"/>
    <m/>
    <x v="795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3.2479999999999998"/>
    <n v="3.2479999999999996E-3"/>
    <m/>
    <n v="0.28999999999999998"/>
    <n v="0.28999999999999998"/>
    <m/>
    <m/>
    <n v="75"/>
    <s v="ESTIMACIONES"/>
  </r>
  <r>
    <s v="19"/>
    <x v="13"/>
    <s v="NO INFORMANTE"/>
    <m/>
    <m/>
    <s v="EL"/>
    <m/>
    <m/>
    <n v="0.2"/>
    <n v="0.2"/>
    <m/>
    <m/>
    <n v="2.2400000000000002"/>
    <m/>
    <m/>
    <m/>
    <m/>
    <m/>
    <x v="1"/>
    <m/>
    <s v="Alfonso Velasquez S.A."/>
    <m/>
    <x v="158"/>
    <m/>
    <x v="796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.2400000000000002"/>
    <n v="2.2400000000000002E-3"/>
    <m/>
    <n v="0.2"/>
    <n v="0.2"/>
    <m/>
    <m/>
    <n v="75"/>
    <s v="ESTIMACIONES"/>
  </r>
  <r>
    <s v="19"/>
    <x v="13"/>
    <s v="NO INFORMANTE"/>
    <m/>
    <m/>
    <s v="EL"/>
    <m/>
    <m/>
    <n v="0.22500000000000001"/>
    <n v="0.22500000000000001"/>
    <m/>
    <m/>
    <n v="2.52"/>
    <m/>
    <m/>
    <m/>
    <m/>
    <m/>
    <x v="1"/>
    <m/>
    <s v="Alfonso Velasquez S.A."/>
    <m/>
    <x v="158"/>
    <m/>
    <x v="797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.52"/>
    <n v="2.5200000000000001E-3"/>
    <m/>
    <n v="0.22500000000000001"/>
    <n v="0.22500000000000001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Cantec S.K.  S.R.L."/>
    <m/>
    <x v="158"/>
    <m/>
    <x v="798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65"/>
    <n v="0.65"/>
    <m/>
    <m/>
    <n v="7.28"/>
    <m/>
    <m/>
    <m/>
    <m/>
    <m/>
    <x v="1"/>
    <m/>
    <s v="Conservas Santa Adela"/>
    <m/>
    <x v="158"/>
    <m/>
    <x v="799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7.28"/>
    <n v="7.28E-3"/>
    <m/>
    <n v="0.65"/>
    <n v="0.65"/>
    <m/>
    <m/>
    <n v="75"/>
    <s v="ESTIMACIONES"/>
  </r>
  <r>
    <s v="19"/>
    <x v="13"/>
    <s v="NO INFORMANTE"/>
    <m/>
    <m/>
    <s v="EL"/>
    <m/>
    <m/>
    <n v="0.09"/>
    <n v="0.09"/>
    <m/>
    <m/>
    <n v="1.008"/>
    <m/>
    <m/>
    <m/>
    <m/>
    <m/>
    <x v="1"/>
    <m/>
    <s v="Conservera El Pilar S.A."/>
    <m/>
    <x v="158"/>
    <m/>
    <x v="800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.008"/>
    <n v="1.008E-3"/>
    <m/>
    <n v="0.09"/>
    <n v="0.09"/>
    <m/>
    <m/>
    <n v="75"/>
    <s v="ESTIMACIONES"/>
  </r>
  <r>
    <s v="19"/>
    <x v="13"/>
    <s v="NO INFORMANTE"/>
    <m/>
    <m/>
    <s v="EL"/>
    <m/>
    <m/>
    <n v="9.9000000000000005E-2"/>
    <n v="9.9000000000000005E-2"/>
    <m/>
    <m/>
    <n v="1.1088"/>
    <m/>
    <m/>
    <m/>
    <m/>
    <m/>
    <x v="1"/>
    <m/>
    <s v="Desembarcadero Pesquero Artesanal Culebras"/>
    <m/>
    <x v="158"/>
    <m/>
    <x v="801"/>
    <m/>
    <x v="0"/>
    <m/>
    <x v="0"/>
    <s v="Instalado"/>
    <s v="Operativo"/>
    <m/>
    <x v="2"/>
    <x v="1"/>
    <s v="NO COES"/>
    <x v="2"/>
    <s v="Privado"/>
    <s v="ANCASH"/>
    <s v="ANCASH"/>
    <s v="Huarmey"/>
    <s v="Culebras"/>
    <m/>
    <m/>
    <m/>
    <m/>
    <m/>
    <x v="1"/>
    <m/>
    <n v="1.1088"/>
    <n v="1.1088000000000001E-3"/>
    <m/>
    <n v="9.9000000000000005E-2"/>
    <n v="9.9000000000000005E-2"/>
    <m/>
    <m/>
    <n v="75"/>
    <s v="ESTIMACIONES"/>
  </r>
  <r>
    <s v="19"/>
    <x v="13"/>
    <s v="NO INFORMANTE"/>
    <m/>
    <m/>
    <s v="EL"/>
    <m/>
    <m/>
    <n v="0.08"/>
    <n v="0.08"/>
    <m/>
    <m/>
    <n v="0.89600000000000002"/>
    <m/>
    <m/>
    <m/>
    <m/>
    <m/>
    <x v="1"/>
    <m/>
    <s v="Fábrica de Conservas Nadia Denisse S.A."/>
    <m/>
    <x v="158"/>
    <m/>
    <x v="802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0.89600000000000002"/>
    <n v="8.9599999999999999E-4"/>
    <m/>
    <n v="0.08"/>
    <n v="0.08"/>
    <m/>
    <m/>
    <n v="75"/>
    <s v="ESTIMACIONES"/>
  </r>
  <r>
    <s v="19"/>
    <x v="13"/>
    <s v="NO INFORMANTE"/>
    <m/>
    <m/>
    <s v="EL"/>
    <m/>
    <m/>
    <n v="0.06"/>
    <n v="0.06"/>
    <m/>
    <m/>
    <n v="0.67200000000000004"/>
    <m/>
    <m/>
    <m/>
    <m/>
    <m/>
    <x v="1"/>
    <m/>
    <s v="Fábrica de Conservas Tucchisa"/>
    <m/>
    <x v="158"/>
    <m/>
    <x v="803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0.67200000000000004"/>
    <n v="6.7200000000000007E-4"/>
    <m/>
    <n v="0.06"/>
    <n v="0.06"/>
    <m/>
    <m/>
    <n v="75"/>
    <s v="ESTIMACIONES"/>
  </r>
  <r>
    <s v="19"/>
    <x v="13"/>
    <s v="NO INFORMANTE"/>
    <m/>
    <m/>
    <s v="EL"/>
    <m/>
    <m/>
    <n v="5.6000000000000001E-2"/>
    <n v="5.6000000000000001E-2"/>
    <m/>
    <m/>
    <n v="0.62720000000000009"/>
    <m/>
    <m/>
    <m/>
    <m/>
    <m/>
    <x v="1"/>
    <m/>
    <s v="Fábrica de Proteínas del Pacífico S.A."/>
    <m/>
    <x v="158"/>
    <m/>
    <x v="804"/>
    <m/>
    <x v="0"/>
    <m/>
    <x v="0"/>
    <s v="Instalado"/>
    <s v="Operativo"/>
    <m/>
    <x v="2"/>
    <x v="1"/>
    <s v="NO COES"/>
    <x v="2"/>
    <s v="Privado"/>
    <s v="ANCASH"/>
    <s v="ANCASH"/>
    <s v="Santa"/>
    <s v="Coishco"/>
    <m/>
    <m/>
    <m/>
    <m/>
    <m/>
    <x v="1"/>
    <m/>
    <n v="0.62720000000000009"/>
    <n v="6.2720000000000007E-4"/>
    <m/>
    <n v="5.6000000000000001E-2"/>
    <n v="5.6000000000000001E-2"/>
    <m/>
    <m/>
    <n v="75"/>
    <s v="ESTIMACIONES"/>
  </r>
  <r>
    <s v="19"/>
    <x v="13"/>
    <s v="NO INFORMANTE"/>
    <m/>
    <m/>
    <s v="EL"/>
    <m/>
    <m/>
    <n v="0.21199999999999999"/>
    <n v="0.21199999999999999"/>
    <m/>
    <m/>
    <n v="2.3744000000000001"/>
    <m/>
    <m/>
    <m/>
    <m/>
    <m/>
    <x v="1"/>
    <m/>
    <s v="Gerencia y Representaciones Pesqueras S.A."/>
    <m/>
    <x v="158"/>
    <m/>
    <x v="805"/>
    <m/>
    <x v="0"/>
    <m/>
    <x v="0"/>
    <s v="Instalado"/>
    <s v="Operativo"/>
    <m/>
    <x v="2"/>
    <x v="1"/>
    <s v="NO COES"/>
    <x v="2"/>
    <s v="Privado"/>
    <s v="ANCASH"/>
    <s v="ANCASH"/>
    <s v="Santa"/>
    <s v="Coishco"/>
    <m/>
    <m/>
    <m/>
    <m/>
    <m/>
    <x v="1"/>
    <m/>
    <n v="2.3744000000000001"/>
    <n v="2.3744E-3"/>
    <m/>
    <n v="0.21199999999999999"/>
    <n v="0.21199999999999999"/>
    <m/>
    <m/>
    <n v="75"/>
    <s v="ESTIMACIONES"/>
  </r>
  <r>
    <s v="19"/>
    <x v="13"/>
    <s v="NO INFORMANTE"/>
    <m/>
    <m/>
    <s v="EL"/>
    <m/>
    <m/>
    <n v="0.45"/>
    <n v="0.45"/>
    <m/>
    <m/>
    <n v="5.04"/>
    <m/>
    <m/>
    <m/>
    <m/>
    <m/>
    <x v="1"/>
    <m/>
    <s v="Ingeniero Pesquero Consultores S.A. - INPESCO"/>
    <m/>
    <x v="158"/>
    <m/>
    <x v="806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5.04"/>
    <n v="5.0400000000000002E-3"/>
    <m/>
    <n v="0.45"/>
    <n v="0.45"/>
    <m/>
    <m/>
    <n v="75"/>
    <s v="ESTIMACIONES"/>
  </r>
  <r>
    <s v="19"/>
    <x v="13"/>
    <s v="NO INFORMANTE"/>
    <m/>
    <m/>
    <s v="EL"/>
    <m/>
    <m/>
    <n v="0.504"/>
    <n v="0.504"/>
    <m/>
    <m/>
    <n v="5.6448"/>
    <m/>
    <m/>
    <m/>
    <m/>
    <m/>
    <x v="1"/>
    <m/>
    <s v="Instalaciones Electromecánicas Norte S.A."/>
    <m/>
    <x v="158"/>
    <m/>
    <x v="807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5.6448"/>
    <n v="5.6448000000000002E-3"/>
    <m/>
    <n v="0.504"/>
    <n v="0.504"/>
    <m/>
    <m/>
    <n v="75"/>
    <s v="ESTIMACIONES"/>
  </r>
  <r>
    <s v="19"/>
    <x v="13"/>
    <s v="NO INFORMANTE"/>
    <m/>
    <m/>
    <s v="EL"/>
    <m/>
    <m/>
    <n v="0.06"/>
    <n v="0.06"/>
    <m/>
    <m/>
    <n v="0.67200000000000004"/>
    <m/>
    <m/>
    <m/>
    <m/>
    <m/>
    <x v="1"/>
    <m/>
    <s v="Inversiones Pesqueras S.A."/>
    <m/>
    <x v="158"/>
    <m/>
    <x v="808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0.67200000000000004"/>
    <n v="6.7200000000000007E-4"/>
    <m/>
    <n v="0.06"/>
    <n v="0.06"/>
    <m/>
    <m/>
    <n v="75"/>
    <s v="ESTIMACIONES"/>
  </r>
  <r>
    <s v="19"/>
    <x v="13"/>
    <s v="NO INFORMANTE"/>
    <m/>
    <m/>
    <s v="EL"/>
    <m/>
    <m/>
    <n v="0.67"/>
    <n v="0.67"/>
    <m/>
    <m/>
    <n v="7.5040000000000004"/>
    <m/>
    <m/>
    <m/>
    <m/>
    <m/>
    <x v="1"/>
    <m/>
    <s v="Inversiones Rigel S.A."/>
    <m/>
    <x v="158"/>
    <m/>
    <x v="809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7.5040000000000004"/>
    <n v="7.5040000000000003E-3"/>
    <m/>
    <n v="0.67"/>
    <n v="0.67"/>
    <m/>
    <m/>
    <n v="75"/>
    <s v="ESTIMACIONES"/>
  </r>
  <r>
    <s v="19"/>
    <x v="13"/>
    <s v="NO INFORMANTE"/>
    <m/>
    <m/>
    <s v="EL"/>
    <m/>
    <m/>
    <n v="0.112"/>
    <n v="0.112"/>
    <m/>
    <m/>
    <n v="1.2544000000000002"/>
    <m/>
    <m/>
    <m/>
    <m/>
    <m/>
    <x v="1"/>
    <m/>
    <s v="J.C. Astilleros S.A. - Financiera Comercial Pesquera"/>
    <m/>
    <x v="158"/>
    <m/>
    <x v="810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.2544000000000002"/>
    <n v="1.2544000000000001E-3"/>
    <m/>
    <n v="0.112"/>
    <n v="0.112"/>
    <m/>
    <m/>
    <n v="75"/>
    <s v="ESTIMACIONES"/>
  </r>
  <r>
    <s v="19"/>
    <x v="13"/>
    <s v="NO INFORMANTE"/>
    <m/>
    <m/>
    <s v="EL"/>
    <m/>
    <m/>
    <n v="0.2"/>
    <n v="0.2"/>
    <m/>
    <m/>
    <n v="2.2400000000000002"/>
    <m/>
    <m/>
    <m/>
    <m/>
    <m/>
    <x v="1"/>
    <m/>
    <s v="Jadran S.A."/>
    <m/>
    <x v="158"/>
    <m/>
    <x v="811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2.2400000000000002"/>
    <n v="2.2400000000000002E-3"/>
    <m/>
    <n v="0.2"/>
    <n v="0.2"/>
    <m/>
    <m/>
    <n v="75"/>
    <s v="ESTIMACIONES"/>
  </r>
  <r>
    <s v="19"/>
    <x v="13"/>
    <s v="NO INFORMANTE"/>
    <m/>
    <m/>
    <s v="EL"/>
    <m/>
    <m/>
    <n v="0.15"/>
    <n v="0.15"/>
    <m/>
    <m/>
    <n v="1.68"/>
    <m/>
    <m/>
    <m/>
    <m/>
    <m/>
    <x v="1"/>
    <m/>
    <s v="Pacífico Seiphen Wong Kcont S.R.Ltda."/>
    <m/>
    <x v="158"/>
    <m/>
    <x v="812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1.68"/>
    <n v="1.6799999999999999E-3"/>
    <m/>
    <n v="0.15"/>
    <n v="0.15"/>
    <m/>
    <m/>
    <n v="75"/>
    <s v="ESTIMACIONES"/>
  </r>
  <r>
    <s v="19"/>
    <x v="13"/>
    <s v="NO INFORMANTE"/>
    <m/>
    <m/>
    <s v="EL"/>
    <m/>
    <m/>
    <n v="8.3000000000000004E-2"/>
    <n v="8.3000000000000004E-2"/>
    <m/>
    <m/>
    <n v="0.92959999999999998"/>
    <m/>
    <m/>
    <m/>
    <m/>
    <m/>
    <x v="1"/>
    <m/>
    <s v="Pedro Rodriguez Cortijo"/>
    <m/>
    <x v="158"/>
    <m/>
    <x v="813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0.92959999999999998"/>
    <n v="9.2959999999999994E-4"/>
    <m/>
    <n v="8.3000000000000004E-2"/>
    <n v="8.3000000000000004E-2"/>
    <m/>
    <m/>
    <n v="75"/>
    <s v="ESTIMACIONES"/>
  </r>
  <r>
    <s v="19"/>
    <x v="13"/>
    <s v="NO INFORMANTE"/>
    <m/>
    <m/>
    <s v="EL"/>
    <m/>
    <m/>
    <n v="8.3000000000000004E-2"/>
    <n v="8.3000000000000004E-2"/>
    <m/>
    <m/>
    <n v="0.92959999999999998"/>
    <m/>
    <m/>
    <m/>
    <m/>
    <m/>
    <x v="1"/>
    <m/>
    <s v="Pedro Rodriguez Cortijo"/>
    <m/>
    <x v="158"/>
    <m/>
    <x v="814"/>
    <m/>
    <x v="0"/>
    <m/>
    <x v="0"/>
    <s v="Instalado"/>
    <s v="Operativo"/>
    <m/>
    <x v="2"/>
    <x v="1"/>
    <s v="NO COES"/>
    <x v="2"/>
    <s v="Privado"/>
    <s v="ANCASH"/>
    <s v="ANCASH"/>
    <s v="Casma"/>
    <s v="Casma"/>
    <m/>
    <m/>
    <m/>
    <m/>
    <m/>
    <x v="1"/>
    <m/>
    <n v="0.92959999999999998"/>
    <n v="9.2959999999999994E-4"/>
    <m/>
    <n v="8.3000000000000004E-2"/>
    <n v="8.3000000000000004E-2"/>
    <m/>
    <m/>
    <n v="75"/>
    <s v="ESTIMACIONES"/>
  </r>
  <r>
    <s v="19"/>
    <x v="13"/>
    <s v="NO INFORMANTE"/>
    <m/>
    <m/>
    <s v="EL"/>
    <m/>
    <m/>
    <n v="0.66"/>
    <n v="0.66"/>
    <m/>
    <m/>
    <n v="7.3920000000000003"/>
    <m/>
    <m/>
    <m/>
    <m/>
    <m/>
    <x v="1"/>
    <m/>
    <s v="Productos Marinos del Pacífico Sur S.A."/>
    <m/>
    <x v="158"/>
    <m/>
    <x v="815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7.3920000000000003"/>
    <n v="7.3920000000000001E-3"/>
    <m/>
    <n v="0.66"/>
    <n v="0.66"/>
    <m/>
    <m/>
    <n v="75"/>
    <s v="ESTIMACIONES"/>
  </r>
  <r>
    <s v="19"/>
    <x v="13"/>
    <s v="NO INFORMANTE"/>
    <m/>
    <m/>
    <s v="EL"/>
    <m/>
    <m/>
    <n v="1.208"/>
    <n v="1.208"/>
    <m/>
    <m/>
    <n v="13.5296"/>
    <m/>
    <m/>
    <m/>
    <m/>
    <m/>
    <x v="1"/>
    <m/>
    <s v="Productos Pesqueros Peruanos S.A."/>
    <m/>
    <x v="158"/>
    <m/>
    <x v="816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13.5296"/>
    <n v="1.3529600000000001E-2"/>
    <m/>
    <n v="1.208"/>
    <n v="1.208"/>
    <m/>
    <m/>
    <n v="75"/>
    <s v="ESTIMACIONES"/>
  </r>
  <r>
    <s v="19"/>
    <x v="13"/>
    <s v="NO INFORMANTE"/>
    <m/>
    <m/>
    <s v="EL"/>
    <m/>
    <m/>
    <n v="0.2"/>
    <n v="0.2"/>
    <m/>
    <m/>
    <n v="2.2400000000000002"/>
    <m/>
    <m/>
    <m/>
    <m/>
    <m/>
    <x v="1"/>
    <m/>
    <s v="San Dionicios"/>
    <m/>
    <x v="158"/>
    <m/>
    <x v="817"/>
    <m/>
    <x v="0"/>
    <m/>
    <x v="0"/>
    <s v="Instalado"/>
    <s v="Operativo"/>
    <m/>
    <x v="2"/>
    <x v="1"/>
    <s v="NO COES"/>
    <x v="2"/>
    <s v="Privado"/>
    <s v="ANCASH"/>
    <s v="ANCASH"/>
    <s v="Santa"/>
    <s v="Santa"/>
    <m/>
    <m/>
    <m/>
    <m/>
    <m/>
    <x v="1"/>
    <m/>
    <n v="2.2400000000000002"/>
    <n v="2.2400000000000002E-3"/>
    <m/>
    <n v="0.2"/>
    <n v="0.2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Unión Oleaginosa S. A."/>
    <m/>
    <x v="158"/>
    <m/>
    <x v="818"/>
    <m/>
    <x v="0"/>
    <m/>
    <x v="0"/>
    <s v="Instalado"/>
    <s v="Operativo"/>
    <m/>
    <x v="2"/>
    <x v="1"/>
    <s v="NO COES"/>
    <x v="2"/>
    <s v="Privado"/>
    <s v="ANCASH"/>
    <s v="ANCASH"/>
    <s v="Santa"/>
    <s v="Chimbote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1.306"/>
    <n v="1.306"/>
    <m/>
    <m/>
    <n v="14.627200000000002"/>
    <m/>
    <m/>
    <m/>
    <m/>
    <m/>
    <x v="1"/>
    <m/>
    <s v="Alpalana S.A."/>
    <m/>
    <x v="158"/>
    <m/>
    <x v="819"/>
    <m/>
    <x v="0"/>
    <m/>
    <x v="0"/>
    <s v="Instalado"/>
    <s v="Operativo"/>
    <m/>
    <x v="2"/>
    <x v="1"/>
    <s v="NO COES"/>
    <x v="2"/>
    <s v="Privado"/>
    <s v="AREQUIPA"/>
    <s v="AREQUIPA"/>
    <s v="Arequipa"/>
    <s v="J. L. Bustamente"/>
    <m/>
    <m/>
    <m/>
    <m/>
    <m/>
    <x v="1"/>
    <m/>
    <n v="14.627200000000002"/>
    <n v="1.4627200000000002E-2"/>
    <m/>
    <n v="1.306"/>
    <n v="1.306"/>
    <m/>
    <m/>
    <n v="75"/>
    <s v="ESTIMACIONES"/>
  </r>
  <r>
    <s v="19"/>
    <x v="13"/>
    <s v="NO INFORMANTE"/>
    <m/>
    <m/>
    <s v="EL"/>
    <m/>
    <m/>
    <n v="0.75"/>
    <n v="0.75"/>
    <m/>
    <m/>
    <n v="8.4"/>
    <m/>
    <m/>
    <m/>
    <m/>
    <m/>
    <x v="1"/>
    <m/>
    <s v="Alpalana S.A."/>
    <m/>
    <x v="158"/>
    <m/>
    <x v="820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8.4"/>
    <n v="8.4000000000000012E-3"/>
    <m/>
    <n v="0.75"/>
    <n v="0.75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Alpalana S.A."/>
    <m/>
    <x v="158"/>
    <m/>
    <x v="821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32"/>
    <n v="0.32"/>
    <m/>
    <m/>
    <n v="3.5840000000000001"/>
    <m/>
    <m/>
    <m/>
    <m/>
    <m/>
    <x v="1"/>
    <m/>
    <s v="Embotelladora Latinoamericana S.A."/>
    <m/>
    <x v="158"/>
    <m/>
    <x v="822"/>
    <m/>
    <x v="0"/>
    <m/>
    <x v="0"/>
    <s v="Instalado"/>
    <s v="Operativo"/>
    <m/>
    <x v="2"/>
    <x v="1"/>
    <s v="NO COES"/>
    <x v="2"/>
    <s v="Privado"/>
    <s v="AREQUIPA"/>
    <s v="AREQUIPA"/>
    <s v="Arequipa"/>
    <s v="Tiabaya"/>
    <m/>
    <m/>
    <m/>
    <m/>
    <m/>
    <x v="1"/>
    <m/>
    <n v="3.5840000000000001"/>
    <n v="3.5839999999999999E-3"/>
    <m/>
    <n v="0.32"/>
    <n v="0.32"/>
    <m/>
    <m/>
    <n v="75"/>
    <s v="ESTIMACIONES"/>
  </r>
  <r>
    <s v="19"/>
    <x v="13"/>
    <s v="NO INFORMANTE"/>
    <m/>
    <m/>
    <s v="EL"/>
    <m/>
    <m/>
    <n v="0.375"/>
    <n v="0.375"/>
    <m/>
    <m/>
    <n v="4.2"/>
    <m/>
    <m/>
    <m/>
    <m/>
    <m/>
    <x v="1"/>
    <m/>
    <s v="Inca Tops S.A."/>
    <m/>
    <x v="158"/>
    <m/>
    <x v="823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4.2"/>
    <n v="4.2000000000000006E-3"/>
    <m/>
    <n v="0.375"/>
    <n v="0.375"/>
    <m/>
    <m/>
    <n v="75"/>
    <s v="ESTIMACIONES"/>
  </r>
  <r>
    <s v="19"/>
    <x v="13"/>
    <s v="NO INFORMANTE"/>
    <m/>
    <m/>
    <s v="EL"/>
    <m/>
    <m/>
    <n v="0.65700000000000003"/>
    <n v="0.65700000000000003"/>
    <m/>
    <m/>
    <n v="7.3584000000000014"/>
    <m/>
    <m/>
    <m/>
    <m/>
    <m/>
    <x v="1"/>
    <m/>
    <s v="Inca Tops S.A."/>
    <m/>
    <x v="158"/>
    <m/>
    <x v="824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7.3584000000000014"/>
    <n v="7.3584000000000011E-3"/>
    <m/>
    <n v="0.65700000000000003"/>
    <n v="0.65700000000000003"/>
    <m/>
    <m/>
    <n v="75"/>
    <s v="ESTIMACIONES"/>
  </r>
  <r>
    <s v="19"/>
    <x v="13"/>
    <s v="NO INFORMANTE"/>
    <m/>
    <m/>
    <s v="EL"/>
    <m/>
    <m/>
    <n v="0.75"/>
    <n v="0.75"/>
    <m/>
    <m/>
    <n v="8.4"/>
    <m/>
    <m/>
    <m/>
    <m/>
    <m/>
    <x v="1"/>
    <m/>
    <s v="Incalpaca TPX S.A."/>
    <m/>
    <x v="158"/>
    <m/>
    <x v="825"/>
    <m/>
    <x v="0"/>
    <m/>
    <x v="0"/>
    <s v="Instalado"/>
    <s v="Operativo"/>
    <m/>
    <x v="2"/>
    <x v="1"/>
    <s v="NO COES"/>
    <x v="2"/>
    <s v="Privado"/>
    <s v="AREQUIPA"/>
    <s v="AREQUIPA"/>
    <s v="Arequipa"/>
    <s v="Sachaca"/>
    <m/>
    <m/>
    <m/>
    <m/>
    <m/>
    <x v="1"/>
    <m/>
    <n v="8.4"/>
    <n v="8.4000000000000012E-3"/>
    <m/>
    <n v="0.75"/>
    <n v="0.75"/>
    <m/>
    <m/>
    <n v="75"/>
    <s v="ESTIMACIONES"/>
  </r>
  <r>
    <s v="19"/>
    <x v="13"/>
    <s v="NO INFORMANTE"/>
    <m/>
    <m/>
    <s v="EL"/>
    <m/>
    <m/>
    <n v="7.4999999999999997E-2"/>
    <n v="7.4999999999999997E-2"/>
    <m/>
    <m/>
    <n v="0.84"/>
    <m/>
    <m/>
    <m/>
    <m/>
    <m/>
    <x v="1"/>
    <m/>
    <s v="Laive S.A."/>
    <m/>
    <x v="158"/>
    <m/>
    <x v="826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0.84"/>
    <n v="8.3999999999999993E-4"/>
    <m/>
    <n v="7.4999999999999997E-2"/>
    <n v="7.4999999999999997E-2"/>
    <m/>
    <m/>
    <n v="75"/>
    <s v="ESTIMACIONES"/>
  </r>
  <r>
    <s v="19"/>
    <x v="13"/>
    <s v="NO INFORMANTE"/>
    <m/>
    <m/>
    <s v="EL"/>
    <m/>
    <m/>
    <n v="0.93"/>
    <n v="0.93"/>
    <m/>
    <m/>
    <n v="10.416000000000002"/>
    <m/>
    <m/>
    <m/>
    <m/>
    <m/>
    <x v="1"/>
    <m/>
    <s v="Manufacturas del Sur S.A."/>
    <m/>
    <x v="158"/>
    <m/>
    <x v="827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10.416000000000002"/>
    <n v="1.0416000000000002E-2"/>
    <m/>
    <n v="0.93"/>
    <n v="0.93"/>
    <m/>
    <m/>
    <n v="75"/>
    <s v="ESTIMACIONES"/>
  </r>
  <r>
    <s v="19"/>
    <x v="13"/>
    <s v="NO INFORMANTE"/>
    <m/>
    <m/>
    <s v="EL"/>
    <m/>
    <m/>
    <n v="0.5"/>
    <n v="0.5"/>
    <m/>
    <m/>
    <n v="5.6"/>
    <m/>
    <m/>
    <m/>
    <m/>
    <m/>
    <x v="1"/>
    <m/>
    <s v="Praxair Perú S.A."/>
    <m/>
    <x v="158"/>
    <m/>
    <x v="828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5.6"/>
    <n v="5.5999999999999999E-3"/>
    <m/>
    <n v="0.5"/>
    <n v="0.5"/>
    <m/>
    <m/>
    <n v="75"/>
    <s v="ESTIMACIONES"/>
  </r>
  <r>
    <s v="19"/>
    <x v="13"/>
    <s v="NO INFORMANTE"/>
    <m/>
    <m/>
    <s v="EL"/>
    <m/>
    <m/>
    <n v="0.5"/>
    <n v="0.5"/>
    <m/>
    <m/>
    <n v="5.6"/>
    <m/>
    <m/>
    <m/>
    <m/>
    <m/>
    <x v="1"/>
    <m/>
    <s v="Productoras y Proveedores Agrarios S.A."/>
    <m/>
    <x v="158"/>
    <m/>
    <x v="829"/>
    <m/>
    <x v="0"/>
    <m/>
    <x v="0"/>
    <s v="Instalado"/>
    <s v="Operativo"/>
    <m/>
    <x v="2"/>
    <x v="1"/>
    <s v="NO COES"/>
    <x v="2"/>
    <s v="Privado"/>
    <s v="AREQUIPA"/>
    <s v="AREQUIPA"/>
    <s v="Castilla"/>
    <s v="Uraca"/>
    <m/>
    <m/>
    <m/>
    <m/>
    <m/>
    <x v="1"/>
    <m/>
    <n v="5.6"/>
    <n v="5.5999999999999999E-3"/>
    <m/>
    <n v="0.5"/>
    <n v="0.5"/>
    <m/>
    <m/>
    <n v="75"/>
    <s v="ESTIMACIONES"/>
  </r>
  <r>
    <s v="19"/>
    <x v="13"/>
    <s v="NO INFORMANTE"/>
    <m/>
    <m/>
    <s v="EL"/>
    <m/>
    <m/>
    <n v="0.45"/>
    <n v="0.45"/>
    <m/>
    <m/>
    <n v="5.04"/>
    <m/>
    <m/>
    <m/>
    <m/>
    <m/>
    <x v="1"/>
    <m/>
    <s v="Productos del Sur S.A."/>
    <m/>
    <x v="158"/>
    <m/>
    <x v="830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5.04"/>
    <n v="5.0400000000000002E-3"/>
    <m/>
    <n v="0.45"/>
    <n v="0.45"/>
    <m/>
    <m/>
    <n v="75"/>
    <s v="ESTIMACIONES"/>
  </r>
  <r>
    <s v="19"/>
    <x v="13"/>
    <s v="NO INFORMANTE"/>
    <m/>
    <m/>
    <s v="EL"/>
    <m/>
    <m/>
    <n v="1"/>
    <n v="1"/>
    <m/>
    <m/>
    <n v="11.2"/>
    <m/>
    <m/>
    <m/>
    <m/>
    <m/>
    <x v="1"/>
    <m/>
    <s v="Sacos del Sur S.A."/>
    <m/>
    <x v="158"/>
    <m/>
    <x v="831"/>
    <m/>
    <x v="0"/>
    <m/>
    <x v="0"/>
    <s v="Instalado"/>
    <s v="Operativo"/>
    <m/>
    <x v="2"/>
    <x v="1"/>
    <s v="NO COES"/>
    <x v="2"/>
    <s v="Privado"/>
    <s v="AREQUIPA"/>
    <s v="AREQUIPA"/>
    <s v="Arequipa"/>
    <s v="Arequipa"/>
    <m/>
    <m/>
    <m/>
    <m/>
    <m/>
    <x v="1"/>
    <m/>
    <n v="11.2"/>
    <n v="1.12E-2"/>
    <m/>
    <n v="1"/>
    <n v="1"/>
    <m/>
    <m/>
    <n v="75"/>
    <s v="ESTIMACIONES"/>
  </r>
  <r>
    <s v="19"/>
    <x v="13"/>
    <s v="NO INFORMANTE"/>
    <m/>
    <m/>
    <s v="HI"/>
    <m/>
    <m/>
    <n v="1.0999999999999999E-2"/>
    <n v="1.0999999999999999E-2"/>
    <m/>
    <m/>
    <n v="38.544000000000004"/>
    <m/>
    <m/>
    <m/>
    <m/>
    <m/>
    <x v="1"/>
    <m/>
    <s v="Andres Sangay Terrones"/>
    <m/>
    <x v="158"/>
    <m/>
    <x v="832"/>
    <m/>
    <x v="1"/>
    <m/>
    <x v="1"/>
    <s v="Instalado"/>
    <s v="Operativo"/>
    <m/>
    <x v="2"/>
    <x v="1"/>
    <s v="NO COES"/>
    <x v="2"/>
    <s v="Privado"/>
    <s v="CAJAMARCA"/>
    <s v="CAJAMARCA"/>
    <s v="Cajamarca"/>
    <s v="Magdalena"/>
    <m/>
    <m/>
    <m/>
    <m/>
    <m/>
    <x v="1"/>
    <m/>
    <n v="38.544000000000004"/>
    <n v="3.8544000000000002E-2"/>
    <m/>
    <n v="1.0999999999999999E-2"/>
    <n v="1.0999999999999999E-2"/>
    <m/>
    <m/>
    <n v="75"/>
    <s v="ESTIMACIONES"/>
  </r>
  <r>
    <s v="19"/>
    <x v="13"/>
    <s v="NO INFORMANTE"/>
    <m/>
    <m/>
    <s v="HI"/>
    <m/>
    <m/>
    <n v="1.4999999999999999E-2"/>
    <n v="1.4999999999999999E-2"/>
    <m/>
    <m/>
    <n v="52.56"/>
    <m/>
    <m/>
    <m/>
    <m/>
    <m/>
    <x v="1"/>
    <m/>
    <s v="Comunidad Campesina de Huacataz"/>
    <m/>
    <x v="158"/>
    <m/>
    <x v="833"/>
    <m/>
    <x v="1"/>
    <m/>
    <x v="1"/>
    <s v="Instalado"/>
    <s v="Operativo"/>
    <m/>
    <x v="2"/>
    <x v="1"/>
    <s v="NO COES"/>
    <x v="2"/>
    <s v="Privado"/>
    <s v="CAJAMARCA"/>
    <s v="CAJAMARCA"/>
    <s v="Cajamarca"/>
    <s v="Los Baños del Inca"/>
    <m/>
    <m/>
    <m/>
    <m/>
    <m/>
    <x v="1"/>
    <m/>
    <n v="52.56"/>
    <n v="5.2560000000000003E-2"/>
    <m/>
    <n v="1.4999999999999999E-2"/>
    <n v="1.4999999999999999E-2"/>
    <m/>
    <m/>
    <n v="75"/>
    <s v="ESTIMACIONES"/>
  </r>
  <r>
    <s v="19"/>
    <x v="13"/>
    <s v="NO INFORMANTE"/>
    <m/>
    <m/>
    <s v="HI"/>
    <m/>
    <m/>
    <n v="3.5000000000000003E-2"/>
    <n v="3.5000000000000003E-2"/>
    <m/>
    <m/>
    <n v="122.64"/>
    <m/>
    <m/>
    <m/>
    <m/>
    <m/>
    <x v="1"/>
    <m/>
    <s v="Cooperativa Agraria Atahualpa"/>
    <m/>
    <x v="158"/>
    <m/>
    <x v="834"/>
    <m/>
    <x v="1"/>
    <m/>
    <x v="1"/>
    <s v="Instalado"/>
    <s v="Operativo"/>
    <m/>
    <x v="2"/>
    <x v="1"/>
    <s v="NO COES"/>
    <x v="2"/>
    <s v="Privado"/>
    <s v="CAJAMARCA"/>
    <s v="CAJAMARCA"/>
    <s v="Cajamarca"/>
    <s v="Cajamarca"/>
    <m/>
    <m/>
    <m/>
    <m/>
    <m/>
    <x v="1"/>
    <m/>
    <n v="122.64"/>
    <n v="0.12264"/>
    <m/>
    <n v="3.5000000000000003E-2"/>
    <n v="3.5000000000000003E-2"/>
    <m/>
    <m/>
    <n v="75"/>
    <s v="ESTIMACIONES"/>
  </r>
  <r>
    <s v="19"/>
    <x v="13"/>
    <s v="NO INFORMANTE"/>
    <m/>
    <m/>
    <s v="HI"/>
    <m/>
    <m/>
    <n v="1.4E-2"/>
    <n v="1.4E-2"/>
    <m/>
    <m/>
    <n v="49.056000000000004"/>
    <m/>
    <m/>
    <m/>
    <m/>
    <m/>
    <x v="1"/>
    <m/>
    <s v="Cooperativa Agraria Atahualpa"/>
    <m/>
    <x v="158"/>
    <m/>
    <x v="835"/>
    <m/>
    <x v="1"/>
    <m/>
    <x v="1"/>
    <s v="Instalado"/>
    <s v="Operativo"/>
    <m/>
    <x v="2"/>
    <x v="1"/>
    <s v="NO COES"/>
    <x v="2"/>
    <s v="Privado"/>
    <s v="CAJAMARCA"/>
    <s v="CAJAMARCA"/>
    <s v="Cajamarca"/>
    <s v="Cajamarca"/>
    <m/>
    <m/>
    <m/>
    <m/>
    <m/>
    <x v="1"/>
    <m/>
    <n v="49.056000000000004"/>
    <n v="4.9056000000000002E-2"/>
    <m/>
    <n v="1.4E-2"/>
    <n v="1.4E-2"/>
    <m/>
    <m/>
    <n v="75"/>
    <s v="ESTIMACIONES"/>
  </r>
  <r>
    <s v="19"/>
    <x v="13"/>
    <s v="NO INFORMANTE"/>
    <m/>
    <m/>
    <s v="EL"/>
    <m/>
    <m/>
    <n v="0.192"/>
    <n v="0.192"/>
    <m/>
    <m/>
    <n v="2.1504000000000003"/>
    <m/>
    <m/>
    <m/>
    <m/>
    <m/>
    <x v="1"/>
    <m/>
    <s v="Industria Cajamarquina de Lacteos"/>
    <m/>
    <x v="158"/>
    <m/>
    <x v="836"/>
    <m/>
    <x v="0"/>
    <m/>
    <x v="0"/>
    <s v="Instalado"/>
    <s v="Operativo"/>
    <m/>
    <x v="2"/>
    <x v="1"/>
    <s v="NO COES"/>
    <x v="2"/>
    <s v="Privado"/>
    <s v="CAJAMARCA"/>
    <s v="CAJAMARCA"/>
    <s v="Cajamarca"/>
    <s v="Baños del Inca"/>
    <m/>
    <m/>
    <m/>
    <m/>
    <m/>
    <x v="1"/>
    <m/>
    <n v="2.1504000000000003"/>
    <n v="2.1504000000000002E-3"/>
    <m/>
    <n v="0.192"/>
    <n v="0.192"/>
    <m/>
    <m/>
    <n v="75"/>
    <s v="ESTIMACIONES"/>
  </r>
  <r>
    <s v="19"/>
    <x v="13"/>
    <s v="NO INFORMANTE"/>
    <m/>
    <m/>
    <s v="EL"/>
    <m/>
    <m/>
    <n v="0.28999999999999998"/>
    <n v="0.28999999999999998"/>
    <m/>
    <m/>
    <n v="3.2479999999999998"/>
    <m/>
    <m/>
    <m/>
    <m/>
    <m/>
    <x v="1"/>
    <m/>
    <s v="Cocla Ltda. - Central de Coop. Agrarias Cafetaleras"/>
    <m/>
    <x v="158"/>
    <m/>
    <x v="837"/>
    <m/>
    <x v="0"/>
    <m/>
    <x v="0"/>
    <s v="Instalado"/>
    <s v="Operativo"/>
    <m/>
    <x v="2"/>
    <x v="1"/>
    <s v="NO COES"/>
    <x v="2"/>
    <s v="Privado"/>
    <s v="CUSCO"/>
    <s v="CUSCO"/>
    <s v="La Convención"/>
    <s v="Santa Ana"/>
    <m/>
    <m/>
    <m/>
    <m/>
    <m/>
    <x v="1"/>
    <m/>
    <n v="3.2479999999999998"/>
    <n v="3.2479999999999996E-3"/>
    <m/>
    <n v="0.28999999999999998"/>
    <n v="0.28999999999999998"/>
    <m/>
    <m/>
    <n v="75"/>
    <s v="ESTIMACIONES"/>
  </r>
  <r>
    <s v="19"/>
    <x v="13"/>
    <s v="NO INFORMANTE"/>
    <m/>
    <m/>
    <s v="EL"/>
    <m/>
    <m/>
    <n v="2.5000000000000001E-2"/>
    <n v="2.5000000000000001E-2"/>
    <m/>
    <m/>
    <n v="0.28000000000000003"/>
    <m/>
    <m/>
    <m/>
    <m/>
    <m/>
    <x v="1"/>
    <m/>
    <s v="Embotelladora La Reyna"/>
    <m/>
    <x v="158"/>
    <m/>
    <x v="838"/>
    <m/>
    <x v="0"/>
    <m/>
    <x v="0"/>
    <s v="Instalado"/>
    <s v="Operativo"/>
    <m/>
    <x v="2"/>
    <x v="1"/>
    <s v="NO COES"/>
    <x v="2"/>
    <s v="Privado"/>
    <s v="CUSCO"/>
    <s v="CUSCO"/>
    <s v="Canchis"/>
    <s v="Sicuani"/>
    <m/>
    <m/>
    <m/>
    <m/>
    <m/>
    <x v="1"/>
    <m/>
    <n v="0.28000000000000003"/>
    <n v="2.8000000000000003E-4"/>
    <m/>
    <n v="2.5000000000000001E-2"/>
    <n v="2.5000000000000001E-2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Embotelladora Latinoamericana S.A."/>
    <m/>
    <x v="158"/>
    <m/>
    <x v="839"/>
    <m/>
    <x v="0"/>
    <m/>
    <x v="0"/>
    <s v="Instalado"/>
    <s v="Operativo"/>
    <m/>
    <x v="2"/>
    <x v="1"/>
    <s v="NO COES"/>
    <x v="2"/>
    <s v="Privado"/>
    <s v="CUSCO"/>
    <s v="CUSCO"/>
    <s v="Cusco"/>
    <s v="Cusco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3.7999999999999999E-2"/>
    <n v="3.7999999999999999E-2"/>
    <m/>
    <m/>
    <n v="0.42559999999999998"/>
    <m/>
    <m/>
    <m/>
    <m/>
    <m/>
    <x v="1"/>
    <m/>
    <s v="Empresa Nacional de la Coca"/>
    <m/>
    <x v="158"/>
    <m/>
    <x v="840"/>
    <m/>
    <x v="0"/>
    <m/>
    <x v="0"/>
    <s v="Instalado"/>
    <s v="Operativo"/>
    <m/>
    <x v="2"/>
    <x v="1"/>
    <s v="NO COES"/>
    <x v="2"/>
    <s v="Privado"/>
    <s v="CUSCO"/>
    <s v="CUSCO"/>
    <s v="La Convención"/>
    <s v="Santa Ana"/>
    <m/>
    <m/>
    <m/>
    <m/>
    <m/>
    <x v="1"/>
    <m/>
    <n v="0.42559999999999998"/>
    <n v="4.2559999999999999E-4"/>
    <m/>
    <n v="3.7999999999999999E-2"/>
    <n v="3.7999999999999999E-2"/>
    <m/>
    <m/>
    <n v="75"/>
    <s v="ESTIMACIONES"/>
  </r>
  <r>
    <s v="19"/>
    <x v="13"/>
    <s v="NO INFORMANTE"/>
    <m/>
    <m/>
    <s v="EL"/>
    <m/>
    <m/>
    <n v="1.0999999999999999E-2"/>
    <n v="1.0999999999999999E-2"/>
    <m/>
    <m/>
    <n v="0.1232"/>
    <m/>
    <m/>
    <m/>
    <m/>
    <m/>
    <x v="1"/>
    <m/>
    <s v="Empresa Nacional de la Coca"/>
    <m/>
    <x v="158"/>
    <m/>
    <x v="841"/>
    <m/>
    <x v="0"/>
    <m/>
    <x v="0"/>
    <s v="Instalado"/>
    <s v="Operativo"/>
    <m/>
    <x v="2"/>
    <x v="1"/>
    <s v="NO COES"/>
    <x v="2"/>
    <s v="Privado"/>
    <s v="CUSCO"/>
    <s v="CUSCO"/>
    <s v="Calca"/>
    <s v="Yanatile"/>
    <m/>
    <m/>
    <m/>
    <m/>
    <m/>
    <x v="1"/>
    <m/>
    <n v="0.1232"/>
    <n v="1.2320000000000001E-4"/>
    <m/>
    <n v="1.0999999999999999E-2"/>
    <n v="1.0999999999999999E-2"/>
    <m/>
    <m/>
    <n v="75"/>
    <s v="ESTIMACIONES"/>
  </r>
  <r>
    <s v="19"/>
    <x v="13"/>
    <s v="NO INFORMANTE"/>
    <m/>
    <m/>
    <s v="HI"/>
    <m/>
    <m/>
    <n v="0.05"/>
    <n v="0.05"/>
    <m/>
    <m/>
    <n v="175.2"/>
    <m/>
    <m/>
    <m/>
    <m/>
    <m/>
    <x v="1"/>
    <m/>
    <s v="Luis Gonzales Willis SUC. S.A."/>
    <m/>
    <x v="158"/>
    <m/>
    <x v="183"/>
    <m/>
    <x v="1"/>
    <m/>
    <x v="1"/>
    <s v="Instalado"/>
    <s v="Operativo"/>
    <m/>
    <x v="2"/>
    <x v="1"/>
    <s v="NO COES"/>
    <x v="2"/>
    <s v="Privado"/>
    <s v="CUSCO"/>
    <s v="CUSCO"/>
    <s v="La Convención"/>
    <s v="Santa Ana"/>
    <m/>
    <m/>
    <m/>
    <m/>
    <m/>
    <x v="1"/>
    <m/>
    <n v="175.2"/>
    <n v="0.17519999999999999"/>
    <m/>
    <n v="0.05"/>
    <n v="0.05"/>
    <m/>
    <m/>
    <n v="75"/>
    <s v="ESTIMACIONES"/>
  </r>
  <r>
    <s v="19"/>
    <x v="13"/>
    <s v="NO INFORMANTE"/>
    <m/>
    <m/>
    <s v="EL"/>
    <m/>
    <m/>
    <n v="0.248"/>
    <n v="0.248"/>
    <m/>
    <m/>
    <n v="2.7776000000000005"/>
    <m/>
    <m/>
    <m/>
    <m/>
    <m/>
    <x v="1"/>
    <m/>
    <s v="Cía. Embotelladora La Unión S.A."/>
    <m/>
    <x v="158"/>
    <m/>
    <x v="842"/>
    <m/>
    <x v="0"/>
    <m/>
    <x v="0"/>
    <s v="Instalado"/>
    <s v="Operativo"/>
    <m/>
    <x v="2"/>
    <x v="1"/>
    <s v="NO COES"/>
    <x v="2"/>
    <s v="Privado"/>
    <s v="HUANUCO"/>
    <s v="HUANUCO"/>
    <s v="Ambo"/>
    <s v="Ambo"/>
    <m/>
    <m/>
    <m/>
    <m/>
    <m/>
    <x v="1"/>
    <m/>
    <n v="2.7776000000000005"/>
    <n v="2.7776000000000007E-3"/>
    <m/>
    <n v="0.248"/>
    <n v="0.248"/>
    <m/>
    <m/>
    <n v="75"/>
    <s v="ESTIMACIONES"/>
  </r>
  <r>
    <s v="19"/>
    <x v="13"/>
    <s v="NO INFORMANTE"/>
    <m/>
    <m/>
    <s v="EL"/>
    <m/>
    <m/>
    <n v="0.43"/>
    <n v="0.43"/>
    <m/>
    <m/>
    <n v="4.8160000000000007"/>
    <m/>
    <m/>
    <m/>
    <m/>
    <m/>
    <x v="1"/>
    <m/>
    <s v="Cooperativa Industrial Agraria Naranjillo Ltda."/>
    <m/>
    <x v="158"/>
    <m/>
    <x v="527"/>
    <m/>
    <x v="0"/>
    <m/>
    <x v="0"/>
    <s v="Instalado"/>
    <s v="Operativo"/>
    <m/>
    <x v="2"/>
    <x v="1"/>
    <s v="NO COES"/>
    <x v="2"/>
    <s v="Privado"/>
    <s v="HUANUCO"/>
    <s v="HUANUCO"/>
    <s v="Leoncio Prado"/>
    <s v="Rupa-Rupa"/>
    <m/>
    <m/>
    <m/>
    <m/>
    <m/>
    <x v="1"/>
    <m/>
    <n v="4.8160000000000007"/>
    <n v="4.8160000000000008E-3"/>
    <m/>
    <n v="0.43"/>
    <n v="0.43"/>
    <m/>
    <m/>
    <n v="75"/>
    <s v="ESTIMACIONES"/>
  </r>
  <r>
    <s v="19"/>
    <x v="13"/>
    <s v="NO INFORMANTE"/>
    <m/>
    <m/>
    <s v="EL"/>
    <m/>
    <m/>
    <n v="0.14000000000000001"/>
    <n v="0.14000000000000001"/>
    <m/>
    <m/>
    <n v="1.5680000000000003"/>
    <m/>
    <m/>
    <m/>
    <m/>
    <m/>
    <x v="1"/>
    <m/>
    <s v="Maderera Fretel"/>
    <m/>
    <x v="158"/>
    <m/>
    <x v="843"/>
    <m/>
    <x v="0"/>
    <m/>
    <x v="0"/>
    <s v="Instalado"/>
    <s v="Operativo"/>
    <m/>
    <x v="2"/>
    <x v="1"/>
    <s v="NO COES"/>
    <x v="2"/>
    <s v="Privado"/>
    <s v="HUANUCO"/>
    <s v="HUANUCO"/>
    <s v="Huánuco"/>
    <s v="Huánuco"/>
    <m/>
    <m/>
    <m/>
    <m/>
    <m/>
    <x v="1"/>
    <m/>
    <n v="1.5680000000000003"/>
    <n v="1.5680000000000004E-3"/>
    <m/>
    <n v="0.14000000000000001"/>
    <n v="0.14000000000000001"/>
    <m/>
    <m/>
    <n v="75"/>
    <s v="ESTIMACIONES"/>
  </r>
  <r>
    <s v="19"/>
    <x v="13"/>
    <s v="NO INFORMANTE"/>
    <m/>
    <m/>
    <s v="EL"/>
    <m/>
    <m/>
    <n v="9.5000000000000001E-2"/>
    <n v="9.5000000000000001E-2"/>
    <m/>
    <m/>
    <n v="1.0640000000000001"/>
    <m/>
    <m/>
    <m/>
    <m/>
    <m/>
    <x v="1"/>
    <m/>
    <s v="Molinera Kuennen y Duanne S.R.L."/>
    <m/>
    <x v="158"/>
    <m/>
    <x v="844"/>
    <m/>
    <x v="0"/>
    <m/>
    <x v="0"/>
    <s v="Instalado"/>
    <s v="Operativo"/>
    <m/>
    <x v="2"/>
    <x v="1"/>
    <s v="NO COES"/>
    <x v="2"/>
    <s v="Privado"/>
    <s v="HUANUCO"/>
    <s v="HUANUCO"/>
    <s v="Huánuco"/>
    <s v="Huánuco"/>
    <m/>
    <m/>
    <m/>
    <m/>
    <m/>
    <x v="1"/>
    <m/>
    <n v="1.0640000000000001"/>
    <n v="1.0640000000000001E-3"/>
    <m/>
    <n v="9.5000000000000001E-2"/>
    <n v="9.5000000000000001E-2"/>
    <m/>
    <m/>
    <n v="75"/>
    <s v="ESTIMACIONES"/>
  </r>
  <r>
    <s v="19"/>
    <x v="13"/>
    <s v="NO INFORMANTE"/>
    <m/>
    <m/>
    <s v="EL"/>
    <m/>
    <m/>
    <n v="0.124"/>
    <n v="0.124"/>
    <m/>
    <m/>
    <n v="1.3888000000000003"/>
    <m/>
    <m/>
    <m/>
    <m/>
    <m/>
    <x v="1"/>
    <m/>
    <s v="APEISA"/>
    <m/>
    <x v="158"/>
    <m/>
    <x v="845"/>
    <m/>
    <x v="0"/>
    <m/>
    <x v="0"/>
    <s v="Instalado"/>
    <s v="Operativo"/>
    <m/>
    <x v="2"/>
    <x v="1"/>
    <s v="NO COES"/>
    <x v="2"/>
    <s v="Privado"/>
    <s v="ICA"/>
    <s v="ICA"/>
    <s v="Ica"/>
    <s v="Pueblo Nuevo"/>
    <m/>
    <m/>
    <m/>
    <m/>
    <m/>
    <x v="1"/>
    <m/>
    <n v="1.3888000000000003"/>
    <n v="1.3888000000000004E-3"/>
    <m/>
    <n v="0.124"/>
    <n v="0.124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Cía.  Embotelladora Ica"/>
    <m/>
    <x v="158"/>
    <m/>
    <x v="846"/>
    <m/>
    <x v="0"/>
    <m/>
    <x v="0"/>
    <s v="Instalado"/>
    <s v="Operativo"/>
    <m/>
    <x v="2"/>
    <x v="1"/>
    <s v="NO COES"/>
    <x v="2"/>
    <s v="Privado"/>
    <s v="ICA"/>
    <s v="ICA"/>
    <s v="Ica"/>
    <s v="Ica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0.20499999999999999"/>
    <n v="0.20499999999999999"/>
    <m/>
    <m/>
    <n v="2.2960000000000003"/>
    <m/>
    <m/>
    <m/>
    <m/>
    <m/>
    <x v="1"/>
    <m/>
    <s v="Cía. Oleaginosa Ica S.A."/>
    <m/>
    <x v="158"/>
    <m/>
    <x v="847"/>
    <m/>
    <x v="0"/>
    <m/>
    <x v="0"/>
    <s v="Instalado"/>
    <s v="Operativo"/>
    <m/>
    <x v="2"/>
    <x v="1"/>
    <s v="NO COES"/>
    <x v="2"/>
    <s v="Privado"/>
    <s v="ICA"/>
    <s v="ICA"/>
    <s v="Ica"/>
    <s v="Ica"/>
    <m/>
    <m/>
    <m/>
    <m/>
    <m/>
    <x v="1"/>
    <m/>
    <n v="2.2960000000000003"/>
    <n v="2.2960000000000003E-3"/>
    <m/>
    <n v="0.20499999999999999"/>
    <n v="0.20499999999999999"/>
    <m/>
    <m/>
    <n v="75"/>
    <s v="ESTIMACIONES"/>
  </r>
  <r>
    <s v="19"/>
    <x v="13"/>
    <s v="NO INFORMANTE"/>
    <m/>
    <m/>
    <s v="EL"/>
    <m/>
    <m/>
    <n v="0.05"/>
    <n v="0.05"/>
    <m/>
    <m/>
    <n v="0.56000000000000005"/>
    <m/>
    <m/>
    <m/>
    <m/>
    <m/>
    <x v="1"/>
    <m/>
    <s v="Cía. Promotora Export. Agroind. S.A."/>
    <m/>
    <x v="158"/>
    <m/>
    <x v="848"/>
    <m/>
    <x v="0"/>
    <m/>
    <x v="0"/>
    <s v="Instalado"/>
    <s v="Operativo"/>
    <m/>
    <x v="2"/>
    <x v="1"/>
    <s v="NO COES"/>
    <x v="2"/>
    <s v="Privado"/>
    <s v="ICA"/>
    <s v="ICA"/>
    <s v="Ica"/>
    <s v="Pueblo Nuevo"/>
    <m/>
    <m/>
    <m/>
    <m/>
    <m/>
    <x v="1"/>
    <m/>
    <n v="0.56000000000000005"/>
    <n v="5.6000000000000006E-4"/>
    <m/>
    <n v="0.05"/>
    <n v="0.05"/>
    <m/>
    <m/>
    <n v="75"/>
    <s v="ESTIMACIONES"/>
  </r>
  <r>
    <s v="19"/>
    <x v="13"/>
    <s v="NO INFORMANTE"/>
    <m/>
    <m/>
    <s v="EL"/>
    <m/>
    <m/>
    <n v="0.01"/>
    <n v="0.01"/>
    <m/>
    <m/>
    <n v="0.112"/>
    <m/>
    <m/>
    <m/>
    <m/>
    <m/>
    <x v="1"/>
    <m/>
    <s v="Complejo Agropecuario Santa Marha S.R.L."/>
    <m/>
    <x v="158"/>
    <m/>
    <x v="849"/>
    <m/>
    <x v="0"/>
    <m/>
    <x v="0"/>
    <s v="Instalado"/>
    <s v="Operativo"/>
    <m/>
    <x v="2"/>
    <x v="1"/>
    <s v="NO COES"/>
    <x v="2"/>
    <s v="Privado"/>
    <s v="ICA"/>
    <s v="ICA"/>
    <s v="Ica"/>
    <s v="Subtanjalla"/>
    <m/>
    <m/>
    <m/>
    <m/>
    <m/>
    <x v="1"/>
    <m/>
    <n v="0.112"/>
    <n v="1.12E-4"/>
    <m/>
    <n v="0.01"/>
    <n v="0.01"/>
    <m/>
    <m/>
    <n v="75"/>
    <s v="ESTIMACIONES"/>
  </r>
  <r>
    <s v="19"/>
    <x v="13"/>
    <s v="NO INFORMANTE"/>
    <m/>
    <m/>
    <s v="EL"/>
    <m/>
    <m/>
    <n v="0.55000000000000004"/>
    <n v="0.55000000000000004"/>
    <m/>
    <m/>
    <n v="6.16"/>
    <m/>
    <m/>
    <m/>
    <m/>
    <m/>
    <x v="1"/>
    <m/>
    <s v="Corporación Molinera S.A.C."/>
    <m/>
    <x v="158"/>
    <m/>
    <x v="850"/>
    <m/>
    <x v="0"/>
    <m/>
    <x v="0"/>
    <s v="Instalado"/>
    <s v="Operativo"/>
    <m/>
    <x v="2"/>
    <x v="1"/>
    <s v="NO COES"/>
    <x v="2"/>
    <s v="Privado"/>
    <s v="ICA"/>
    <s v="ICA"/>
    <s v="Pisco"/>
    <s v="Pisco"/>
    <m/>
    <m/>
    <m/>
    <m/>
    <m/>
    <x v="1"/>
    <m/>
    <n v="6.16"/>
    <n v="6.1600000000000005E-3"/>
    <m/>
    <n v="0.55000000000000004"/>
    <n v="0.55000000000000004"/>
    <m/>
    <m/>
    <n v="75"/>
    <s v="ESTIMACIONES"/>
  </r>
  <r>
    <s v="19"/>
    <x v="13"/>
    <s v="NO INFORMANTE"/>
    <m/>
    <m/>
    <s v="EL"/>
    <m/>
    <m/>
    <n v="0.36"/>
    <n v="0.36"/>
    <m/>
    <m/>
    <n v="4.032"/>
    <m/>
    <m/>
    <m/>
    <m/>
    <m/>
    <x v="1"/>
    <m/>
    <s v="Embotelladora Latinoamericana S.A."/>
    <m/>
    <x v="158"/>
    <m/>
    <x v="851"/>
    <m/>
    <x v="0"/>
    <m/>
    <x v="0"/>
    <s v="Instalado"/>
    <s v="Operativo"/>
    <m/>
    <x v="2"/>
    <x v="1"/>
    <s v="NO COES"/>
    <x v="2"/>
    <s v="Privado"/>
    <s v="ICA"/>
    <s v="ICA"/>
    <s v="Ica"/>
    <s v="Ica"/>
    <m/>
    <m/>
    <m/>
    <m/>
    <m/>
    <x v="1"/>
    <m/>
    <n v="4.032"/>
    <n v="4.032E-3"/>
    <m/>
    <n v="0.36"/>
    <n v="0.36"/>
    <m/>
    <m/>
    <n v="75"/>
    <s v="ESTIMACIONES"/>
  </r>
  <r>
    <s v="19"/>
    <x v="13"/>
    <s v="NO INFORMANTE"/>
    <m/>
    <m/>
    <s v="EL"/>
    <m/>
    <m/>
    <n v="0.12"/>
    <n v="0.12"/>
    <m/>
    <m/>
    <n v="1.3440000000000001"/>
    <m/>
    <m/>
    <m/>
    <m/>
    <m/>
    <x v="1"/>
    <m/>
    <s v="Nutreina S.A."/>
    <m/>
    <x v="158"/>
    <m/>
    <x v="852"/>
    <m/>
    <x v="0"/>
    <m/>
    <x v="0"/>
    <s v="Instalado"/>
    <s v="Operativo"/>
    <m/>
    <x v="2"/>
    <x v="1"/>
    <s v="NO COES"/>
    <x v="2"/>
    <s v="Privado"/>
    <s v="ICA"/>
    <s v="ICA"/>
    <s v="Chincha"/>
    <s v="Chincha Alta"/>
    <m/>
    <m/>
    <m/>
    <m/>
    <m/>
    <x v="1"/>
    <m/>
    <n v="1.3440000000000001"/>
    <n v="1.3440000000000001E-3"/>
    <m/>
    <n v="0.12"/>
    <n v="0.12"/>
    <m/>
    <m/>
    <n v="75"/>
    <s v="ESTIMACIONES"/>
  </r>
  <r>
    <s v="19"/>
    <x v="13"/>
    <s v="NO INFORMANTE"/>
    <m/>
    <m/>
    <s v="EL"/>
    <m/>
    <m/>
    <n v="0.6"/>
    <n v="0.6"/>
    <m/>
    <m/>
    <n v="6.72"/>
    <m/>
    <m/>
    <m/>
    <m/>
    <m/>
    <x v="1"/>
    <m/>
    <s v="Textil San Cristobal S. A."/>
    <m/>
    <x v="158"/>
    <m/>
    <x v="853"/>
    <m/>
    <x v="0"/>
    <m/>
    <x v="0"/>
    <s v="Instalado"/>
    <s v="Operativo"/>
    <m/>
    <x v="2"/>
    <x v="1"/>
    <s v="NO COES"/>
    <x v="2"/>
    <s v="Privado"/>
    <s v="ICA"/>
    <s v="ICA"/>
    <s v="Chincha"/>
    <s v="Pueblo Nuevo"/>
    <m/>
    <m/>
    <m/>
    <m/>
    <m/>
    <x v="1"/>
    <m/>
    <n v="6.72"/>
    <n v="6.7199999999999994E-3"/>
    <m/>
    <n v="0.6"/>
    <n v="0.6"/>
    <m/>
    <m/>
    <n v="75"/>
    <s v="ESTIMACIONES"/>
  </r>
  <r>
    <s v="19"/>
    <x v="13"/>
    <s v="NO INFORMANTE"/>
    <m/>
    <m/>
    <s v="EL"/>
    <m/>
    <m/>
    <n v="0.18"/>
    <n v="0.18"/>
    <m/>
    <m/>
    <n v="2.016"/>
    <m/>
    <m/>
    <m/>
    <m/>
    <m/>
    <x v="1"/>
    <m/>
    <s v="Viña Tacama S. A."/>
    <m/>
    <x v="158"/>
    <m/>
    <x v="854"/>
    <m/>
    <x v="0"/>
    <m/>
    <x v="0"/>
    <s v="Instalado"/>
    <s v="Operativo"/>
    <m/>
    <x v="2"/>
    <x v="1"/>
    <s v="NO COES"/>
    <x v="2"/>
    <s v="Privado"/>
    <s v="ICA"/>
    <s v="ICA"/>
    <s v="Ica"/>
    <s v="La Tinguiña"/>
    <m/>
    <m/>
    <m/>
    <m/>
    <m/>
    <x v="1"/>
    <m/>
    <n v="2.016"/>
    <n v="2.016E-3"/>
    <m/>
    <n v="0.18"/>
    <n v="0.18"/>
    <m/>
    <m/>
    <n v="75"/>
    <s v="ESTIMACIONES"/>
  </r>
  <r>
    <s v="19"/>
    <x v="13"/>
    <s v="NO INFORMANTE"/>
    <m/>
    <m/>
    <s v="EL"/>
    <m/>
    <m/>
    <n v="0.113"/>
    <n v="0.113"/>
    <m/>
    <m/>
    <n v="1.2656000000000001"/>
    <m/>
    <m/>
    <m/>
    <m/>
    <m/>
    <x v="1"/>
    <m/>
    <s v="Cooperativa Industrial Manufacturas del Centro"/>
    <m/>
    <x v="158"/>
    <m/>
    <x v="855"/>
    <m/>
    <x v="0"/>
    <m/>
    <x v="0"/>
    <s v="Instalado"/>
    <s v="Operativo"/>
    <m/>
    <x v="2"/>
    <x v="1"/>
    <s v="NO COES"/>
    <x v="2"/>
    <s v="Privado"/>
    <s v="JUNIN"/>
    <s v="JUNIN"/>
    <s v="Huancayo"/>
    <s v="Huancayo"/>
    <m/>
    <m/>
    <m/>
    <m/>
    <m/>
    <x v="1"/>
    <m/>
    <n v="1.2656000000000001"/>
    <n v="1.2656E-3"/>
    <m/>
    <n v="0.113"/>
    <n v="0.113"/>
    <m/>
    <m/>
    <n v="75"/>
    <s v="ESTIMACIONES"/>
  </r>
  <r>
    <s v="19"/>
    <x v="13"/>
    <s v="NO INFORMANTE"/>
    <m/>
    <m/>
    <s v="EL"/>
    <m/>
    <m/>
    <n v="0.12"/>
    <n v="0.12"/>
    <m/>
    <m/>
    <n v="1.3440000000000001"/>
    <m/>
    <m/>
    <m/>
    <m/>
    <m/>
    <x v="1"/>
    <m/>
    <s v="Avicola El Rocío S.A."/>
    <m/>
    <x v="158"/>
    <m/>
    <x v="856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3440000000000001"/>
    <n v="1.3440000000000001E-3"/>
    <m/>
    <n v="0.12"/>
    <n v="0.12"/>
    <m/>
    <m/>
    <n v="75"/>
    <s v="ESTIMACIONES"/>
  </r>
  <r>
    <s v="19"/>
    <x v="13"/>
    <s v="NO INFORMANTE"/>
    <m/>
    <m/>
    <s v="EL"/>
    <m/>
    <m/>
    <n v="0.11"/>
    <n v="0.11"/>
    <m/>
    <m/>
    <n v="1.2320000000000002"/>
    <m/>
    <m/>
    <m/>
    <m/>
    <m/>
    <x v="1"/>
    <m/>
    <s v="Avicola El Rocío S.A."/>
    <m/>
    <x v="158"/>
    <m/>
    <x v="857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2320000000000002"/>
    <n v="1.2320000000000002E-3"/>
    <m/>
    <n v="0.11"/>
    <n v="0.11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Avicola El Rocío S.A."/>
    <m/>
    <x v="158"/>
    <m/>
    <x v="858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9.5000000000000001E-2"/>
    <n v="9.5000000000000001E-2"/>
    <m/>
    <m/>
    <n v="1.0640000000000001"/>
    <m/>
    <m/>
    <m/>
    <m/>
    <m/>
    <x v="1"/>
    <m/>
    <s v="Avicola El Rocío S.A."/>
    <m/>
    <x v="158"/>
    <m/>
    <x v="859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0640000000000001"/>
    <n v="1.0640000000000001E-3"/>
    <m/>
    <n v="9.5000000000000001E-2"/>
    <n v="9.5000000000000001E-2"/>
    <m/>
    <m/>
    <n v="75"/>
    <s v="ESTIMACIONES"/>
  </r>
  <r>
    <s v="19"/>
    <x v="13"/>
    <s v="NO INFORMANTE"/>
    <m/>
    <m/>
    <s v="EL"/>
    <m/>
    <m/>
    <n v="0.09"/>
    <n v="0.09"/>
    <m/>
    <m/>
    <n v="1.008"/>
    <m/>
    <m/>
    <m/>
    <m/>
    <m/>
    <x v="1"/>
    <m/>
    <s v="Camal San Francisco"/>
    <m/>
    <x v="158"/>
    <m/>
    <x v="860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1.008"/>
    <n v="1.008E-3"/>
    <m/>
    <n v="0.09"/>
    <n v="0.09"/>
    <m/>
    <m/>
    <n v="75"/>
    <s v="ESTIMACIONES"/>
  </r>
  <r>
    <s v="19"/>
    <x v="13"/>
    <s v="NO INFORMANTE"/>
    <m/>
    <m/>
    <s v="EL"/>
    <m/>
    <m/>
    <n v="0.114"/>
    <n v="0.114"/>
    <m/>
    <m/>
    <n v="1.2768000000000002"/>
    <m/>
    <m/>
    <m/>
    <m/>
    <m/>
    <x v="1"/>
    <m/>
    <s v="Curtiembre Chimú Murgia Hnos. S.A."/>
    <m/>
    <x v="158"/>
    <m/>
    <x v="861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2768000000000002"/>
    <n v="1.2768000000000002E-3"/>
    <m/>
    <n v="0.114"/>
    <n v="0.114"/>
    <m/>
    <m/>
    <n v="75"/>
    <s v="ESTIMACIONES"/>
  </r>
  <r>
    <s v="19"/>
    <x v="13"/>
    <s v="NO INFORMANTE"/>
    <m/>
    <m/>
    <s v="EL"/>
    <m/>
    <m/>
    <n v="0.56000000000000005"/>
    <n v="0.56000000000000005"/>
    <m/>
    <m/>
    <n v="6.2720000000000011"/>
    <m/>
    <m/>
    <m/>
    <m/>
    <m/>
    <x v="1"/>
    <m/>
    <s v="Danper Trujillo S.A."/>
    <m/>
    <x v="158"/>
    <m/>
    <x v="862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6.2720000000000011"/>
    <n v="6.2720000000000015E-3"/>
    <m/>
    <n v="0.56000000000000005"/>
    <n v="0.56000000000000005"/>
    <m/>
    <m/>
    <n v="75"/>
    <s v="ESTIMACIONES"/>
  </r>
  <r>
    <s v="19"/>
    <x v="13"/>
    <s v="NO INFORMANTE"/>
    <m/>
    <m/>
    <s v="EL"/>
    <m/>
    <m/>
    <n v="0.45"/>
    <n v="0.45"/>
    <m/>
    <m/>
    <n v="5.04"/>
    <m/>
    <m/>
    <m/>
    <m/>
    <m/>
    <x v="1"/>
    <m/>
    <s v="Embutidos Razzeto S.A."/>
    <m/>
    <x v="158"/>
    <m/>
    <x v="863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5.04"/>
    <n v="5.0400000000000002E-3"/>
    <m/>
    <n v="0.45"/>
    <n v="0.45"/>
    <m/>
    <m/>
    <n v="75"/>
    <s v="ESTIMACIONES"/>
  </r>
  <r>
    <s v="19"/>
    <x v="13"/>
    <s v="NO INFORMANTE"/>
    <m/>
    <m/>
    <s v="EL"/>
    <m/>
    <m/>
    <n v="0"/>
    <n v="0"/>
    <m/>
    <m/>
    <n v="0"/>
    <m/>
    <m/>
    <m/>
    <m/>
    <m/>
    <x v="1"/>
    <m/>
    <s v="Empresa Agroindustrial Laredo S. A."/>
    <m/>
    <x v="158"/>
    <m/>
    <x v="864"/>
    <m/>
    <x v="0"/>
    <m/>
    <x v="0"/>
    <s v="Instalado"/>
    <s v="Inoperativo"/>
    <m/>
    <x v="2"/>
    <x v="1"/>
    <s v="NO COES"/>
    <x v="2"/>
    <s v="Privado"/>
    <s v="LA LIBERTAD"/>
    <s v="LA LIBERTAD"/>
    <s v="Trujillo"/>
    <s v="Laredo"/>
    <m/>
    <m/>
    <m/>
    <m/>
    <m/>
    <x v="1"/>
    <m/>
    <n v="0"/>
    <n v="0"/>
    <m/>
    <n v="0"/>
    <n v="0"/>
    <m/>
    <m/>
    <n v="75"/>
    <s v="ESTIMACIONES"/>
  </r>
  <r>
    <s v="19"/>
    <x v="13"/>
    <s v="NO INFORMANTE"/>
    <m/>
    <m/>
    <s v="EL"/>
    <m/>
    <m/>
    <n v="0.45"/>
    <n v="0.45"/>
    <m/>
    <m/>
    <n v="5.04"/>
    <m/>
    <m/>
    <m/>
    <m/>
    <m/>
    <x v="1"/>
    <m/>
    <s v="Enrique Cassinelli e hijos"/>
    <m/>
    <x v="158"/>
    <m/>
    <x v="865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5.04"/>
    <n v="5.0400000000000002E-3"/>
    <m/>
    <n v="0.45"/>
    <n v="0.45"/>
    <m/>
    <m/>
    <n v="75"/>
    <s v="ESTIMACIONES"/>
  </r>
  <r>
    <s v="19"/>
    <x v="13"/>
    <s v="NO INFORMANTE"/>
    <m/>
    <m/>
    <s v="EL"/>
    <m/>
    <m/>
    <n v="0.27"/>
    <n v="0.27"/>
    <m/>
    <m/>
    <n v="3.0240000000000005"/>
    <m/>
    <m/>
    <m/>
    <m/>
    <m/>
    <x v="1"/>
    <m/>
    <s v="Eugenio Cogorno - Molino Excelsior S.A."/>
    <m/>
    <x v="158"/>
    <m/>
    <x v="866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3.0240000000000005"/>
    <n v="3.0240000000000006E-3"/>
    <m/>
    <n v="0.27"/>
    <n v="0.27"/>
    <m/>
    <m/>
    <n v="75"/>
    <s v="ESTIMACIONES"/>
  </r>
  <r>
    <s v="19"/>
    <x v="13"/>
    <s v="NO INFORMANTE"/>
    <m/>
    <m/>
    <s v="EL"/>
    <m/>
    <m/>
    <n v="0.09"/>
    <n v="0.09"/>
    <m/>
    <m/>
    <n v="1.008"/>
    <m/>
    <m/>
    <m/>
    <m/>
    <m/>
    <x v="1"/>
    <m/>
    <s v="Hielera Milagros Ltda."/>
    <m/>
    <x v="158"/>
    <m/>
    <x v="867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008"/>
    <n v="1.008E-3"/>
    <m/>
    <n v="0.09"/>
    <n v="0.09"/>
    <m/>
    <m/>
    <n v="75"/>
    <s v="ESTIMACIONES"/>
  </r>
  <r>
    <s v="19"/>
    <x v="13"/>
    <s v="NO INFORMANTE"/>
    <m/>
    <m/>
    <s v="EL"/>
    <m/>
    <m/>
    <n v="0.12"/>
    <n v="0.12"/>
    <m/>
    <m/>
    <n v="1.3440000000000001"/>
    <m/>
    <m/>
    <m/>
    <m/>
    <m/>
    <x v="1"/>
    <m/>
    <s v="Hielos Cassinelli S.A."/>
    <m/>
    <x v="158"/>
    <m/>
    <x v="868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3440000000000001"/>
    <n v="1.3440000000000001E-3"/>
    <m/>
    <n v="0.12"/>
    <n v="0.12"/>
    <m/>
    <m/>
    <n v="75"/>
    <s v="ESTIMACIONES"/>
  </r>
  <r>
    <s v="19"/>
    <x v="13"/>
    <s v="NO INFORMANTE"/>
    <m/>
    <m/>
    <s v="EL"/>
    <m/>
    <m/>
    <n v="8.7999999999999995E-2"/>
    <n v="8.7999999999999995E-2"/>
    <m/>
    <m/>
    <n v="0.98560000000000003"/>
    <m/>
    <m/>
    <m/>
    <m/>
    <m/>
    <x v="1"/>
    <m/>
    <s v="Industrial Añaños S.A."/>
    <m/>
    <x v="158"/>
    <m/>
    <x v="869"/>
    <m/>
    <x v="0"/>
    <m/>
    <x v="0"/>
    <s v="Instalado"/>
    <s v="Operativo"/>
    <m/>
    <x v="2"/>
    <x v="1"/>
    <s v="NO COES"/>
    <x v="2"/>
    <s v="Privado"/>
    <s v="LA LIBERTAD"/>
    <s v="LA LIBERTAD"/>
    <s v="Trujillo"/>
    <s v="La Esperanza"/>
    <m/>
    <m/>
    <m/>
    <m/>
    <m/>
    <x v="1"/>
    <m/>
    <n v="0.98560000000000003"/>
    <n v="9.856000000000001E-4"/>
    <m/>
    <n v="8.7999999999999995E-2"/>
    <n v="8.7999999999999995E-2"/>
    <m/>
    <m/>
    <n v="75"/>
    <s v="ESTIMACIONES"/>
  </r>
  <r>
    <s v="19"/>
    <x v="13"/>
    <s v="NO INFORMANTE"/>
    <m/>
    <m/>
    <s v="EL"/>
    <m/>
    <m/>
    <n v="0.44500000000000001"/>
    <n v="0.44500000000000001"/>
    <m/>
    <m/>
    <n v="4.9840000000000009"/>
    <m/>
    <m/>
    <m/>
    <m/>
    <m/>
    <x v="1"/>
    <m/>
    <s v="Industrial Cartavio S.A."/>
    <m/>
    <x v="158"/>
    <m/>
    <x v="870"/>
    <m/>
    <x v="0"/>
    <m/>
    <x v="0"/>
    <s v="Instalado"/>
    <s v="Operativo"/>
    <m/>
    <x v="2"/>
    <x v="1"/>
    <s v="NO COES"/>
    <x v="2"/>
    <s v="Privado"/>
    <s v="LA LIBERTAD"/>
    <s v="LA LIBERTAD"/>
    <s v="Ascope"/>
    <s v="Casa Grande"/>
    <m/>
    <m/>
    <m/>
    <m/>
    <m/>
    <x v="1"/>
    <m/>
    <n v="4.9840000000000009"/>
    <n v="4.9840000000000006E-3"/>
    <m/>
    <n v="0.44500000000000001"/>
    <n v="0.44500000000000001"/>
    <m/>
    <m/>
    <n v="75"/>
    <s v="ESTIMACIONES"/>
  </r>
  <r>
    <s v="19"/>
    <x v="13"/>
    <s v="NO INFORMANTE"/>
    <m/>
    <m/>
    <s v="EL"/>
    <m/>
    <m/>
    <n v="8.2000000000000003E-2"/>
    <n v="8.2000000000000003E-2"/>
    <m/>
    <m/>
    <n v="0.91840000000000011"/>
    <m/>
    <m/>
    <m/>
    <m/>
    <m/>
    <x v="1"/>
    <m/>
    <s v="Industrias del Latón"/>
    <m/>
    <x v="158"/>
    <m/>
    <x v="871"/>
    <m/>
    <x v="0"/>
    <m/>
    <x v="0"/>
    <s v="Instalado"/>
    <s v="Operativo"/>
    <m/>
    <x v="2"/>
    <x v="1"/>
    <s v="NO COES"/>
    <x v="2"/>
    <s v="Privado"/>
    <s v="LA LIBERTAD"/>
    <s v="LA LIBERTAD"/>
    <s v="Trujillo"/>
    <s v="La Esperanza"/>
    <m/>
    <m/>
    <m/>
    <m/>
    <m/>
    <x v="1"/>
    <m/>
    <n v="0.91840000000000011"/>
    <n v="9.184000000000001E-4"/>
    <m/>
    <n v="8.2000000000000003E-2"/>
    <n v="8.2000000000000003E-2"/>
    <m/>
    <m/>
    <n v="75"/>
    <s v="ESTIMACIONES"/>
  </r>
  <r>
    <s v="19"/>
    <x v="13"/>
    <s v="NO INFORMANTE"/>
    <m/>
    <m/>
    <s v="EL"/>
    <m/>
    <m/>
    <n v="1.99"/>
    <n v="1.99"/>
    <m/>
    <m/>
    <n v="22.288"/>
    <m/>
    <m/>
    <m/>
    <m/>
    <m/>
    <x v="1"/>
    <m/>
    <s v="Italmar"/>
    <m/>
    <x v="158"/>
    <m/>
    <x v="872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22.288"/>
    <n v="2.2287999999999999E-2"/>
    <m/>
    <n v="1.99"/>
    <n v="1.99"/>
    <m/>
    <m/>
    <n v="75"/>
    <s v="ESTIMACIONES"/>
  </r>
  <r>
    <s v="19"/>
    <x v="13"/>
    <s v="NO INFORMANTE"/>
    <m/>
    <m/>
    <s v="EL"/>
    <m/>
    <m/>
    <n v="1.58"/>
    <n v="1.58"/>
    <m/>
    <m/>
    <n v="17.696000000000005"/>
    <m/>
    <m/>
    <m/>
    <m/>
    <m/>
    <x v="1"/>
    <m/>
    <s v="Molinera Inca S.A."/>
    <m/>
    <x v="158"/>
    <m/>
    <x v="873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7.696000000000005"/>
    <n v="1.7696000000000003E-2"/>
    <m/>
    <n v="1.58"/>
    <n v="1.58"/>
    <m/>
    <m/>
    <n v="75"/>
    <s v="ESTIMACIONES"/>
  </r>
  <r>
    <s v="19"/>
    <x v="13"/>
    <s v="NO INFORMANTE"/>
    <m/>
    <m/>
    <s v="EL"/>
    <m/>
    <m/>
    <n v="0.60799999999999998"/>
    <n v="0.60799999999999998"/>
    <m/>
    <m/>
    <n v="6.8095999999999997"/>
    <m/>
    <m/>
    <m/>
    <m/>
    <m/>
    <x v="1"/>
    <m/>
    <s v="Molinera Inca S.A."/>
    <m/>
    <x v="158"/>
    <m/>
    <x v="874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6.8095999999999997"/>
    <n v="6.8095999999999999E-3"/>
    <m/>
    <n v="0.60799999999999998"/>
    <n v="0.60799999999999998"/>
    <m/>
    <m/>
    <n v="75"/>
    <s v="ESTIMACIONES"/>
  </r>
  <r>
    <s v="19"/>
    <x v="13"/>
    <s v="NO INFORMANTE"/>
    <m/>
    <m/>
    <s v="EL"/>
    <m/>
    <m/>
    <n v="0.12"/>
    <n v="0.12"/>
    <m/>
    <m/>
    <n v="1.3440000000000001"/>
    <m/>
    <m/>
    <m/>
    <m/>
    <m/>
    <x v="1"/>
    <m/>
    <s v="Molino El Cholo"/>
    <m/>
    <x v="158"/>
    <m/>
    <x v="875"/>
    <m/>
    <x v="0"/>
    <m/>
    <x v="0"/>
    <s v="Instalado"/>
    <s v="Operativo"/>
    <m/>
    <x v="2"/>
    <x v="1"/>
    <s v="NO COES"/>
    <x v="2"/>
    <s v="Privado"/>
    <s v="LA LIBERTAD"/>
    <s v="LA LIBERTAD"/>
    <s v="Chepen"/>
    <s v="Chepen"/>
    <m/>
    <m/>
    <m/>
    <m/>
    <m/>
    <x v="1"/>
    <m/>
    <n v="1.3440000000000001"/>
    <n v="1.3440000000000001E-3"/>
    <m/>
    <n v="0.12"/>
    <n v="0.12"/>
    <m/>
    <m/>
    <n v="75"/>
    <s v="ESTIMACIONES"/>
  </r>
  <r>
    <s v="19"/>
    <x v="13"/>
    <s v="NO INFORMANTE"/>
    <m/>
    <m/>
    <s v="EL"/>
    <m/>
    <m/>
    <n v="0.13"/>
    <n v="0.13"/>
    <m/>
    <m/>
    <n v="1.4560000000000002"/>
    <m/>
    <m/>
    <m/>
    <m/>
    <m/>
    <x v="1"/>
    <m/>
    <s v="Molino Iris E.I.R.L."/>
    <m/>
    <x v="158"/>
    <m/>
    <x v="876"/>
    <m/>
    <x v="0"/>
    <m/>
    <x v="0"/>
    <s v="Instalado"/>
    <s v="Operativo"/>
    <m/>
    <x v="2"/>
    <x v="1"/>
    <s v="NO COES"/>
    <x v="2"/>
    <s v="Privado"/>
    <s v="LA LIBERTAD"/>
    <s v="LA LIBERTAD"/>
    <s v="Pacasmayo"/>
    <s v="Guadalupe"/>
    <m/>
    <m/>
    <m/>
    <m/>
    <m/>
    <x v="1"/>
    <m/>
    <n v="1.4560000000000002"/>
    <n v="1.4560000000000003E-3"/>
    <m/>
    <n v="0.13"/>
    <n v="0.13"/>
    <m/>
    <m/>
    <n v="75"/>
    <s v="ESTIMACIONES"/>
  </r>
  <r>
    <s v="19"/>
    <x v="13"/>
    <s v="NO INFORMANTE"/>
    <m/>
    <m/>
    <s v="EL"/>
    <m/>
    <m/>
    <n v="0.23"/>
    <n v="0.23"/>
    <m/>
    <m/>
    <n v="2.5760000000000005"/>
    <m/>
    <m/>
    <m/>
    <m/>
    <m/>
    <x v="1"/>
    <m/>
    <s v="Molino La Perla"/>
    <m/>
    <x v="158"/>
    <m/>
    <x v="877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2.5760000000000005"/>
    <n v="2.5760000000000006E-3"/>
    <m/>
    <n v="0.23"/>
    <n v="0.23"/>
    <m/>
    <m/>
    <n v="75"/>
    <s v="ESTIMACIONES"/>
  </r>
  <r>
    <s v="19"/>
    <x v="13"/>
    <s v="NO INFORMANTE"/>
    <m/>
    <m/>
    <s v="EL"/>
    <m/>
    <m/>
    <n v="0.16"/>
    <n v="0.16"/>
    <m/>
    <m/>
    <n v="1.792"/>
    <m/>
    <m/>
    <m/>
    <m/>
    <m/>
    <x v="1"/>
    <m/>
    <s v="Molino La Perla"/>
    <m/>
    <x v="158"/>
    <m/>
    <x v="878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1.792"/>
    <n v="1.792E-3"/>
    <m/>
    <n v="0.16"/>
    <n v="0.16"/>
    <m/>
    <m/>
    <n v="75"/>
    <s v="ESTIMACIONES"/>
  </r>
  <r>
    <s v="19"/>
    <x v="13"/>
    <s v="NO INFORMANTE"/>
    <m/>
    <m/>
    <s v="EL"/>
    <m/>
    <m/>
    <n v="0.108"/>
    <n v="0.108"/>
    <m/>
    <m/>
    <n v="1.2096"/>
    <m/>
    <m/>
    <m/>
    <m/>
    <m/>
    <x v="1"/>
    <m/>
    <s v="Norpack S.A."/>
    <m/>
    <x v="158"/>
    <m/>
    <x v="879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1.2096"/>
    <n v="1.2095999999999999E-3"/>
    <m/>
    <n v="0.108"/>
    <n v="0.108"/>
    <m/>
    <m/>
    <n v="75"/>
    <s v="ESTIMACIONES"/>
  </r>
  <r>
    <s v="19"/>
    <x v="13"/>
    <s v="NO INFORMANTE"/>
    <m/>
    <m/>
    <s v="EL"/>
    <m/>
    <m/>
    <n v="0.13500000000000001"/>
    <n v="0.13500000000000001"/>
    <m/>
    <m/>
    <n v="1.5120000000000002"/>
    <m/>
    <m/>
    <m/>
    <m/>
    <m/>
    <x v="1"/>
    <m/>
    <s v="Premoldeados de Concretos S.A."/>
    <m/>
    <x v="158"/>
    <m/>
    <x v="880"/>
    <m/>
    <x v="0"/>
    <m/>
    <x v="0"/>
    <s v="Instalado"/>
    <s v="Operativo"/>
    <m/>
    <x v="2"/>
    <x v="1"/>
    <s v="NO COES"/>
    <x v="2"/>
    <s v="Privado"/>
    <s v="LA LIBERTAD"/>
    <s v="LA LIBERTAD"/>
    <s v="Trujillo"/>
    <s v="Huanchaco"/>
    <m/>
    <m/>
    <m/>
    <m/>
    <m/>
    <x v="1"/>
    <m/>
    <n v="1.5120000000000002"/>
    <n v="1.5120000000000003E-3"/>
    <m/>
    <n v="0.13500000000000001"/>
    <n v="0.13500000000000001"/>
    <m/>
    <m/>
    <n v="75"/>
    <s v="ESTIMACIONES"/>
  </r>
  <r>
    <s v="19"/>
    <x v="13"/>
    <s v="NO INFORMANTE"/>
    <m/>
    <m/>
    <s v="EL"/>
    <m/>
    <m/>
    <n v="0.28699999999999998"/>
    <n v="0.28699999999999998"/>
    <m/>
    <m/>
    <n v="3.2143999999999999"/>
    <m/>
    <m/>
    <m/>
    <m/>
    <m/>
    <x v="1"/>
    <m/>
    <s v="Sociedad Conservera del Norte S. A."/>
    <m/>
    <x v="158"/>
    <m/>
    <x v="881"/>
    <m/>
    <x v="0"/>
    <m/>
    <x v="0"/>
    <s v="Instalado"/>
    <s v="Operativo"/>
    <m/>
    <x v="2"/>
    <x v="1"/>
    <s v="NO COES"/>
    <x v="2"/>
    <s v="Privado"/>
    <s v="LA LIBERTAD"/>
    <s v="LA LIBERTAD"/>
    <s v="Trujillo"/>
    <s v="Trujillo"/>
    <m/>
    <m/>
    <m/>
    <m/>
    <m/>
    <x v="1"/>
    <m/>
    <n v="3.2143999999999999"/>
    <n v="3.2144000000000001E-3"/>
    <m/>
    <n v="0.28699999999999998"/>
    <n v="0.28699999999999998"/>
    <m/>
    <m/>
    <n v="75"/>
    <s v="ESTIMACIONES"/>
  </r>
  <r>
    <s v="19"/>
    <x v="13"/>
    <s v="NO INFORMANTE"/>
    <m/>
    <m/>
    <s v="EL"/>
    <m/>
    <m/>
    <n v="0.5"/>
    <n v="0.5"/>
    <m/>
    <m/>
    <n v="5.6"/>
    <m/>
    <m/>
    <m/>
    <m/>
    <m/>
    <x v="1"/>
    <m/>
    <s v="Tableros Peruanos S. A."/>
    <m/>
    <x v="158"/>
    <m/>
    <x v="882"/>
    <m/>
    <x v="0"/>
    <m/>
    <x v="0"/>
    <s v="Instalado"/>
    <s v="Operativo"/>
    <m/>
    <x v="2"/>
    <x v="1"/>
    <s v="NO COES"/>
    <x v="2"/>
    <s v="Privado"/>
    <s v="LA LIBERTAD"/>
    <s v="LA LIBERTAD"/>
    <s v="Trujillo"/>
    <s v="Laredo"/>
    <m/>
    <m/>
    <m/>
    <m/>
    <m/>
    <x v="1"/>
    <m/>
    <n v="5.6"/>
    <n v="5.5999999999999999E-3"/>
    <m/>
    <n v="0.5"/>
    <n v="0.5"/>
    <m/>
    <m/>
    <n v="75"/>
    <s v="ESTIMACIONES"/>
  </r>
  <r>
    <s v="19"/>
    <x v="13"/>
    <s v="NO INFORMANTE"/>
    <m/>
    <m/>
    <s v="EL"/>
    <m/>
    <m/>
    <n v="0.77"/>
    <n v="0.77"/>
    <m/>
    <m/>
    <n v="8.6240000000000023"/>
    <m/>
    <m/>
    <m/>
    <m/>
    <m/>
    <x v="1"/>
    <m/>
    <s v="Talsa"/>
    <m/>
    <x v="158"/>
    <m/>
    <x v="883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8.6240000000000023"/>
    <n v="8.6240000000000032E-3"/>
    <m/>
    <n v="0.77"/>
    <n v="0.77"/>
    <m/>
    <m/>
    <n v="75"/>
    <s v="ESTIMACIONES"/>
  </r>
  <r>
    <s v="19"/>
    <x v="13"/>
    <s v="NO INFORMANTE"/>
    <m/>
    <m/>
    <s v="EL"/>
    <m/>
    <m/>
    <n v="0.16"/>
    <n v="0.16"/>
    <m/>
    <m/>
    <n v="1.792"/>
    <m/>
    <m/>
    <m/>
    <m/>
    <m/>
    <x v="1"/>
    <m/>
    <s v="Yugo Frio S. A."/>
    <m/>
    <x v="158"/>
    <m/>
    <x v="884"/>
    <m/>
    <x v="0"/>
    <m/>
    <x v="0"/>
    <s v="Instalado"/>
    <s v="Operativo"/>
    <m/>
    <x v="2"/>
    <x v="1"/>
    <s v="NO COES"/>
    <x v="2"/>
    <s v="Privado"/>
    <s v="LA LIBERTAD"/>
    <s v="LA LIBERTAD"/>
    <s v="Trujillo"/>
    <s v="Salaverry"/>
    <m/>
    <m/>
    <m/>
    <m/>
    <m/>
    <x v="1"/>
    <m/>
    <n v="1.792"/>
    <n v="1.792E-3"/>
    <m/>
    <n v="0.16"/>
    <n v="0.16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Bebidas La Concordia S.A."/>
    <m/>
    <x v="158"/>
    <m/>
    <x v="885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3.7999999999999999E-2"/>
    <n v="3.7999999999999999E-2"/>
    <m/>
    <m/>
    <n v="0.42559999999999998"/>
    <m/>
    <m/>
    <m/>
    <m/>
    <m/>
    <x v="1"/>
    <m/>
    <s v="Cía. Peruana de Gas"/>
    <m/>
    <x v="158"/>
    <m/>
    <x v="886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0.42559999999999998"/>
    <n v="4.2559999999999999E-4"/>
    <m/>
    <n v="3.7999999999999999E-2"/>
    <n v="3.7999999999999999E-2"/>
    <m/>
    <m/>
    <n v="75"/>
    <s v="ESTIMACIONES"/>
  </r>
  <r>
    <s v="19"/>
    <x v="13"/>
    <s v="NO INFORMANTE"/>
    <m/>
    <m/>
    <s v="EL"/>
    <m/>
    <m/>
    <n v="0.61"/>
    <n v="0.61"/>
    <m/>
    <m/>
    <n v="6.8319999999999999"/>
    <m/>
    <m/>
    <m/>
    <m/>
    <m/>
    <x v="1"/>
    <m/>
    <s v="Corporación de Pesca S.A."/>
    <m/>
    <x v="158"/>
    <m/>
    <x v="887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6.8319999999999999"/>
    <n v="6.8319999999999995E-3"/>
    <m/>
    <n v="0.61"/>
    <n v="0.61"/>
    <m/>
    <m/>
    <n v="75"/>
    <s v="ESTIMACIONES"/>
  </r>
  <r>
    <s v="19"/>
    <x v="13"/>
    <s v="NO INFORMANTE"/>
    <m/>
    <m/>
    <s v="EL"/>
    <m/>
    <m/>
    <n v="0.16"/>
    <n v="0.16"/>
    <m/>
    <m/>
    <n v="1.792"/>
    <m/>
    <m/>
    <m/>
    <m/>
    <m/>
    <x v="1"/>
    <m/>
    <s v="Elver Vasquez Santa Cruz (Molino San Nicolas)"/>
    <m/>
    <x v="158"/>
    <m/>
    <x v="888"/>
    <m/>
    <x v="0"/>
    <m/>
    <x v="0"/>
    <s v="Instalado"/>
    <s v="Operativo"/>
    <m/>
    <x v="2"/>
    <x v="1"/>
    <s v="NO COES"/>
    <x v="2"/>
    <s v="Privado"/>
    <s v="LAMBAYEQUE"/>
    <s v="LAMBAYEQUE"/>
    <s v="Lambayeque"/>
    <s v="Lambayeque"/>
    <m/>
    <m/>
    <m/>
    <m/>
    <m/>
    <x v="1"/>
    <m/>
    <n v="1.792"/>
    <n v="1.792E-3"/>
    <m/>
    <n v="0.16"/>
    <n v="0.16"/>
    <m/>
    <m/>
    <n v="75"/>
    <s v="ESTIMACIONES"/>
  </r>
  <r>
    <s v="19"/>
    <x v="13"/>
    <s v="NO INFORMANTE"/>
    <m/>
    <m/>
    <s v="EL"/>
    <m/>
    <m/>
    <n v="0.2"/>
    <n v="0.2"/>
    <m/>
    <m/>
    <n v="2.2400000000000002"/>
    <m/>
    <m/>
    <m/>
    <m/>
    <m/>
    <x v="1"/>
    <m/>
    <s v="Embotelladora Lambayeque"/>
    <m/>
    <x v="158"/>
    <m/>
    <x v="889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2.2400000000000002"/>
    <n v="2.2400000000000002E-3"/>
    <m/>
    <n v="0.2"/>
    <n v="0.2"/>
    <m/>
    <m/>
    <n v="75"/>
    <s v="ESTIMACIONES"/>
  </r>
  <r>
    <s v="19"/>
    <x v="13"/>
    <s v="NO INFORMANTE"/>
    <m/>
    <m/>
    <s v="EL"/>
    <m/>
    <m/>
    <n v="0.4"/>
    <n v="0.4"/>
    <m/>
    <m/>
    <n v="4.4800000000000004"/>
    <m/>
    <m/>
    <m/>
    <m/>
    <m/>
    <x v="1"/>
    <m/>
    <s v="Embotelladora Latinoamericana S.A."/>
    <m/>
    <x v="158"/>
    <m/>
    <x v="890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4.4800000000000004"/>
    <n v="4.4800000000000005E-3"/>
    <m/>
    <n v="0.4"/>
    <n v="0.4"/>
    <m/>
    <m/>
    <n v="75"/>
    <s v="ESTIMACIONES"/>
  </r>
  <r>
    <s v="19"/>
    <x v="13"/>
    <s v="NO INFORMANTE"/>
    <m/>
    <m/>
    <s v="EL"/>
    <m/>
    <m/>
    <n v="0.13500000000000001"/>
    <n v="0.13500000000000001"/>
    <m/>
    <m/>
    <n v="1.5120000000000002"/>
    <m/>
    <m/>
    <m/>
    <m/>
    <m/>
    <x v="1"/>
    <m/>
    <s v="Frío y Servicios S.A."/>
    <m/>
    <x v="158"/>
    <m/>
    <x v="891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1.5120000000000002"/>
    <n v="1.5120000000000003E-3"/>
    <m/>
    <n v="0.13500000000000001"/>
    <n v="0.13500000000000001"/>
    <m/>
    <m/>
    <n v="75"/>
    <s v="ESTIMACIONES"/>
  </r>
  <r>
    <s v="19"/>
    <x v="13"/>
    <s v="NO INFORMANTE"/>
    <m/>
    <m/>
    <s v="EL"/>
    <m/>
    <m/>
    <n v="0.21"/>
    <n v="0.21"/>
    <m/>
    <m/>
    <n v="2.3520000000000003"/>
    <m/>
    <m/>
    <m/>
    <m/>
    <m/>
    <x v="1"/>
    <m/>
    <s v="Molino Virgen del Carmen"/>
    <m/>
    <x v="158"/>
    <m/>
    <x v="892"/>
    <m/>
    <x v="0"/>
    <m/>
    <x v="0"/>
    <s v="Instalado"/>
    <s v="Operativo"/>
    <m/>
    <x v="2"/>
    <x v="1"/>
    <s v="NO COES"/>
    <x v="2"/>
    <s v="Privado"/>
    <s v="LAMBAYEQUE"/>
    <s v="LAMBAYEQUE"/>
    <s v="Lambayeque"/>
    <s v="Lambayeque"/>
    <m/>
    <m/>
    <m/>
    <m/>
    <m/>
    <x v="1"/>
    <m/>
    <n v="2.3520000000000003"/>
    <n v="2.3520000000000004E-3"/>
    <m/>
    <n v="0.21"/>
    <n v="0.21"/>
    <m/>
    <m/>
    <n v="75"/>
    <s v="ESTIMACIONES"/>
  </r>
  <r>
    <s v="19"/>
    <x v="13"/>
    <s v="NO INFORMANTE"/>
    <m/>
    <m/>
    <s v="EL"/>
    <m/>
    <m/>
    <n v="1.575"/>
    <n v="1.575"/>
    <m/>
    <m/>
    <n v="17.64"/>
    <m/>
    <m/>
    <m/>
    <m/>
    <m/>
    <x v="1"/>
    <m/>
    <s v="Nestle Perú S.A."/>
    <m/>
    <x v="158"/>
    <m/>
    <x v="893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17.64"/>
    <n v="1.7639999999999999E-2"/>
    <m/>
    <n v="1.575"/>
    <n v="1.575"/>
    <m/>
    <m/>
    <n v="75"/>
    <s v="ESTIMACIONES"/>
  </r>
  <r>
    <s v="19"/>
    <x v="13"/>
    <s v="NO INFORMANTE"/>
    <m/>
    <m/>
    <s v="EL"/>
    <m/>
    <m/>
    <n v="0.16"/>
    <n v="0.16"/>
    <m/>
    <m/>
    <n v="1.792"/>
    <m/>
    <m/>
    <m/>
    <m/>
    <m/>
    <x v="1"/>
    <m/>
    <s v="Perhusac"/>
    <m/>
    <x v="158"/>
    <m/>
    <x v="894"/>
    <m/>
    <x v="0"/>
    <m/>
    <x v="0"/>
    <s v="Instalado"/>
    <s v="Operativo"/>
    <m/>
    <x v="2"/>
    <x v="1"/>
    <s v="NO COES"/>
    <x v="2"/>
    <s v="Privado"/>
    <s v="LAMBAYEQUE"/>
    <s v="LAMBAYEQUE"/>
    <s v="Lambayeque"/>
    <s v="Lambayeque"/>
    <m/>
    <m/>
    <m/>
    <m/>
    <m/>
    <x v="1"/>
    <m/>
    <n v="1.792"/>
    <n v="1.792E-3"/>
    <m/>
    <n v="0.16"/>
    <n v="0.16"/>
    <m/>
    <m/>
    <n v="75"/>
    <s v="ESTIMACIONES"/>
  </r>
  <r>
    <s v="19"/>
    <x v="13"/>
    <s v="NO INFORMANTE"/>
    <m/>
    <m/>
    <s v="EL"/>
    <m/>
    <m/>
    <n v="0.09"/>
    <n v="0.09"/>
    <m/>
    <m/>
    <n v="1.008"/>
    <m/>
    <m/>
    <m/>
    <m/>
    <m/>
    <x v="1"/>
    <m/>
    <s v="Piladora de Arroz San Pedro S.R. Ltda."/>
    <m/>
    <x v="158"/>
    <m/>
    <x v="895"/>
    <m/>
    <x v="0"/>
    <m/>
    <x v="0"/>
    <s v="Instalado"/>
    <s v="Operativo"/>
    <m/>
    <x v="2"/>
    <x v="1"/>
    <s v="NO COES"/>
    <x v="2"/>
    <s v="Privado"/>
    <s v="LAMBAYEQUE"/>
    <s v="LAMBAYEQUE"/>
    <s v="Lambayeque"/>
    <s v="Lambayeque"/>
    <m/>
    <m/>
    <m/>
    <m/>
    <m/>
    <x v="1"/>
    <m/>
    <n v="1.008"/>
    <n v="1.008E-3"/>
    <m/>
    <n v="0.09"/>
    <n v="0.09"/>
    <m/>
    <m/>
    <n v="75"/>
    <s v="ESTIMACIONES"/>
  </r>
  <r>
    <s v="19"/>
    <x v="13"/>
    <s v="NO INFORMANTE"/>
    <m/>
    <m/>
    <s v="EL"/>
    <m/>
    <m/>
    <n v="0.38"/>
    <n v="0.38"/>
    <m/>
    <m/>
    <n v="4.2560000000000002"/>
    <m/>
    <m/>
    <m/>
    <m/>
    <m/>
    <x v="1"/>
    <m/>
    <s v="Procesadora S.A."/>
    <m/>
    <x v="158"/>
    <m/>
    <x v="896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4.2560000000000002"/>
    <n v="4.2560000000000002E-3"/>
    <m/>
    <n v="0.38"/>
    <n v="0.38"/>
    <m/>
    <m/>
    <n v="75"/>
    <s v="ESTIMACIONES"/>
  </r>
  <r>
    <s v="19"/>
    <x v="13"/>
    <s v="NO INFORMANTE"/>
    <m/>
    <m/>
    <s v="EL"/>
    <m/>
    <m/>
    <n v="0.128"/>
    <n v="0.128"/>
    <m/>
    <m/>
    <n v="1.4336"/>
    <m/>
    <m/>
    <m/>
    <m/>
    <m/>
    <x v="1"/>
    <m/>
    <s v="San Roque S.A."/>
    <m/>
    <x v="158"/>
    <m/>
    <x v="897"/>
    <m/>
    <x v="0"/>
    <m/>
    <x v="0"/>
    <s v="Instalado"/>
    <s v="Operativo"/>
    <m/>
    <x v="2"/>
    <x v="1"/>
    <s v="NO COES"/>
    <x v="2"/>
    <s v="Privado"/>
    <s v="LAMBAYEQUE"/>
    <s v="LAMBAYEQUE"/>
    <s v="Lambayeque"/>
    <s v="Lambayeque"/>
    <m/>
    <m/>
    <m/>
    <m/>
    <m/>
    <x v="1"/>
    <m/>
    <n v="1.4336"/>
    <n v="1.4335999999999999E-3"/>
    <m/>
    <n v="0.128"/>
    <n v="0.128"/>
    <m/>
    <m/>
    <n v="75"/>
    <s v="ESTIMACIONES"/>
  </r>
  <r>
    <s v="19"/>
    <x v="13"/>
    <s v="NO INFORMANTE"/>
    <m/>
    <m/>
    <s v="EL"/>
    <m/>
    <m/>
    <n v="0.8"/>
    <n v="0.8"/>
    <m/>
    <m/>
    <n v="8.9600000000000009"/>
    <m/>
    <m/>
    <m/>
    <m/>
    <m/>
    <x v="1"/>
    <m/>
    <s v="Abrasivos S.A."/>
    <m/>
    <x v="158"/>
    <m/>
    <x v="898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8.9600000000000009"/>
    <n v="8.9600000000000009E-3"/>
    <m/>
    <n v="0.8"/>
    <n v="0.8"/>
    <m/>
    <m/>
    <n v="75"/>
    <s v="ESTIMACIONES"/>
  </r>
  <r>
    <s v="19"/>
    <x v="13"/>
    <s v="NO INFORMANTE"/>
    <m/>
    <m/>
    <s v="EL"/>
    <m/>
    <m/>
    <n v="0.05"/>
    <n v="0.05"/>
    <m/>
    <m/>
    <n v="0.56000000000000005"/>
    <m/>
    <m/>
    <m/>
    <m/>
    <m/>
    <x v="1"/>
    <m/>
    <s v="AGA S.A."/>
    <m/>
    <x v="158"/>
    <m/>
    <x v="899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0.56000000000000005"/>
    <n v="5.6000000000000006E-4"/>
    <m/>
    <n v="0.05"/>
    <n v="0.05"/>
    <m/>
    <m/>
    <n v="75"/>
    <s v="ESTIMACIONES"/>
  </r>
  <r>
    <s v="19"/>
    <x v="13"/>
    <s v="NO INFORMANTE"/>
    <m/>
    <m/>
    <s v="EL"/>
    <m/>
    <m/>
    <n v="0.113"/>
    <n v="0.113"/>
    <m/>
    <m/>
    <n v="1.2656000000000001"/>
    <m/>
    <m/>
    <m/>
    <m/>
    <m/>
    <x v="1"/>
    <m/>
    <s v="AGP Industrias S.A."/>
    <m/>
    <x v="158"/>
    <m/>
    <x v="900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.2656000000000001"/>
    <n v="1.2656E-3"/>
    <m/>
    <n v="0.113"/>
    <n v="0.113"/>
    <m/>
    <m/>
    <n v="75"/>
    <s v="ESTIMACIONES"/>
  </r>
  <r>
    <s v="19"/>
    <x v="13"/>
    <s v="NO INFORMANTE"/>
    <m/>
    <m/>
    <s v="EL"/>
    <m/>
    <m/>
    <n v="0.1"/>
    <n v="0.1"/>
    <m/>
    <m/>
    <n v="1.1200000000000001"/>
    <m/>
    <m/>
    <m/>
    <m/>
    <m/>
    <x v="1"/>
    <m/>
    <s v="Agroindustria Paramonga S.A. - AIPSA"/>
    <m/>
    <x v="158"/>
    <m/>
    <x v="901"/>
    <m/>
    <x v="0"/>
    <m/>
    <x v="0"/>
    <s v="Instalado"/>
    <s v="Operativo"/>
    <m/>
    <x v="2"/>
    <x v="1"/>
    <s v="NO COES"/>
    <x v="2"/>
    <s v="Privado"/>
    <s v="LIMA"/>
    <s v="LIMA"/>
    <s v="Barranca"/>
    <s v="Paramonga"/>
    <m/>
    <m/>
    <m/>
    <m/>
    <m/>
    <x v="1"/>
    <m/>
    <n v="1.1200000000000001"/>
    <n v="1.1200000000000001E-3"/>
    <m/>
    <n v="0.1"/>
    <n v="0.1"/>
    <m/>
    <m/>
    <n v="75"/>
    <s v="ESTIMACIONES"/>
  </r>
  <r>
    <s v="19"/>
    <x v="13"/>
    <s v="NO INFORMANTE"/>
    <m/>
    <m/>
    <s v="EL"/>
    <m/>
    <m/>
    <n v="1.22"/>
    <n v="1.22"/>
    <m/>
    <m/>
    <n v="13.664"/>
    <m/>
    <m/>
    <m/>
    <m/>
    <m/>
    <x v="1"/>
    <m/>
    <s v="Ajinomoto del Perú S.A."/>
    <m/>
    <x v="158"/>
    <m/>
    <x v="902"/>
    <m/>
    <x v="0"/>
    <m/>
    <x v="0"/>
    <s v="Instalado"/>
    <s v="Operativo"/>
    <m/>
    <x v="2"/>
    <x v="1"/>
    <s v="NO COES"/>
    <x v="2"/>
    <s v="Privado"/>
    <s v="LIMA"/>
    <s v="CALLAO"/>
    <s v="Callao"/>
    <s v="Ventanilla"/>
    <m/>
    <m/>
    <m/>
    <m/>
    <m/>
    <x v="1"/>
    <m/>
    <n v="13.664"/>
    <n v="1.3663999999999999E-2"/>
    <m/>
    <n v="1.22"/>
    <n v="1.22"/>
    <m/>
    <m/>
    <n v="75"/>
    <s v="ESTIMACIONES"/>
  </r>
  <r>
    <s v="19"/>
    <x v="13"/>
    <s v="NO INFORMANTE"/>
    <m/>
    <m/>
    <s v="EL"/>
    <m/>
    <m/>
    <n v="4.8000000000000001E-2"/>
    <n v="4.8000000000000001E-2"/>
    <m/>
    <m/>
    <n v="0.53760000000000008"/>
    <m/>
    <m/>
    <m/>
    <m/>
    <m/>
    <x v="1"/>
    <m/>
    <s v="Alimentos y Productos de Maiz S.A."/>
    <m/>
    <x v="158"/>
    <m/>
    <x v="903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0.53760000000000008"/>
    <n v="5.3760000000000006E-4"/>
    <m/>
    <n v="4.8000000000000001E-2"/>
    <n v="4.8000000000000001E-2"/>
    <m/>
    <m/>
    <n v="75"/>
    <s v="ESTIMACIONES"/>
  </r>
  <r>
    <s v="19"/>
    <x v="13"/>
    <s v="NO INFORMANTE"/>
    <m/>
    <m/>
    <s v="EL"/>
    <m/>
    <m/>
    <n v="0.31"/>
    <n v="0.31"/>
    <m/>
    <m/>
    <n v="3.472"/>
    <m/>
    <m/>
    <m/>
    <m/>
    <m/>
    <x v="1"/>
    <m/>
    <s v="Ambrosoli Perú S.A."/>
    <m/>
    <x v="158"/>
    <m/>
    <x v="904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3.472"/>
    <n v="3.4719999999999998E-3"/>
    <m/>
    <n v="0.31"/>
    <n v="0.31"/>
    <m/>
    <m/>
    <n v="75"/>
    <s v="ESTIMACIONES"/>
  </r>
  <r>
    <s v="19"/>
    <x v="13"/>
    <s v="NO INFORMANTE"/>
    <m/>
    <m/>
    <s v="EL"/>
    <m/>
    <m/>
    <n v="0.32"/>
    <n v="0.32"/>
    <m/>
    <m/>
    <n v="3.5840000000000001"/>
    <m/>
    <m/>
    <m/>
    <m/>
    <m/>
    <x v="1"/>
    <m/>
    <s v="Antartic S.A."/>
    <m/>
    <x v="158"/>
    <m/>
    <x v="905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3.5840000000000001"/>
    <n v="3.5839999999999999E-3"/>
    <m/>
    <n v="0.32"/>
    <n v="0.32"/>
    <m/>
    <m/>
    <n v="75"/>
    <s v="ESTIMACIONES"/>
  </r>
  <r>
    <s v="19"/>
    <x v="13"/>
    <s v="NO INFORMANTE"/>
    <m/>
    <m/>
    <s v="EL"/>
    <m/>
    <m/>
    <n v="0.17499999999999999"/>
    <n v="0.17499999999999999"/>
    <m/>
    <m/>
    <n v="1.96"/>
    <m/>
    <m/>
    <m/>
    <m/>
    <m/>
    <x v="1"/>
    <m/>
    <s v="ARDAL S.A. - UNIQUE S.A."/>
    <m/>
    <x v="158"/>
    <m/>
    <x v="906"/>
    <m/>
    <x v="0"/>
    <m/>
    <x v="0"/>
    <s v="Instalado"/>
    <s v="Operativo"/>
    <m/>
    <x v="2"/>
    <x v="1"/>
    <s v="NO COES"/>
    <x v="2"/>
    <s v="Privado"/>
    <s v="LIMA"/>
    <s v="LIMA"/>
    <s v="Lima"/>
    <s v="Los Olivos"/>
    <m/>
    <m/>
    <m/>
    <m/>
    <m/>
    <x v="1"/>
    <m/>
    <n v="1.96"/>
    <n v="1.9599999999999999E-3"/>
    <m/>
    <n v="0.17499999999999999"/>
    <n v="0.17499999999999999"/>
    <m/>
    <m/>
    <n v="75"/>
    <s v="ESTIMACIONES"/>
  </r>
  <r>
    <s v="19"/>
    <x v="13"/>
    <s v="NO INFORMANTE"/>
    <m/>
    <m/>
    <s v="EL"/>
    <m/>
    <m/>
    <n v="0.125"/>
    <n v="0.125"/>
    <m/>
    <m/>
    <n v="1.4"/>
    <m/>
    <m/>
    <m/>
    <m/>
    <m/>
    <x v="1"/>
    <m/>
    <s v="Artesco S.A."/>
    <m/>
    <x v="158"/>
    <m/>
    <x v="907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.4"/>
    <n v="1.4E-3"/>
    <m/>
    <n v="0.125"/>
    <n v="0.125"/>
    <m/>
    <m/>
    <n v="75"/>
    <s v="ESTIMACIONES"/>
  </r>
  <r>
    <s v="19"/>
    <x v="13"/>
    <s v="NO INFORMANTE"/>
    <m/>
    <m/>
    <s v="EL"/>
    <m/>
    <m/>
    <n v="0.94"/>
    <n v="0.94"/>
    <m/>
    <m/>
    <n v="10.528"/>
    <m/>
    <m/>
    <m/>
    <m/>
    <m/>
    <x v="1"/>
    <m/>
    <s v="Bakelita y Anexos S.A. - BASA"/>
    <m/>
    <x v="158"/>
    <m/>
    <x v="908"/>
    <m/>
    <x v="0"/>
    <m/>
    <x v="0"/>
    <s v="Instalado"/>
    <s v="Operativo"/>
    <m/>
    <x v="2"/>
    <x v="1"/>
    <s v="NO COES"/>
    <x v="2"/>
    <s v="Privado"/>
    <s v="LIMA"/>
    <s v="LIMA"/>
    <s v="Lima"/>
    <s v="El Agustino"/>
    <m/>
    <m/>
    <m/>
    <m/>
    <m/>
    <x v="1"/>
    <m/>
    <n v="10.528"/>
    <n v="1.0528000000000001E-2"/>
    <m/>
    <n v="0.94"/>
    <n v="0.94"/>
    <m/>
    <m/>
    <n v="75"/>
    <s v="ESTIMACIONES"/>
  </r>
  <r>
    <s v="19"/>
    <x v="13"/>
    <s v="NO INFORMANTE"/>
    <m/>
    <m/>
    <s v="EL"/>
    <m/>
    <m/>
    <n v="0.05"/>
    <n v="0.05"/>
    <m/>
    <m/>
    <n v="0.56000000000000005"/>
    <m/>
    <m/>
    <m/>
    <m/>
    <m/>
    <x v="1"/>
    <m/>
    <s v="Beiersdorf S.A."/>
    <m/>
    <x v="158"/>
    <m/>
    <x v="909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0.56000000000000005"/>
    <n v="5.6000000000000006E-4"/>
    <m/>
    <n v="0.05"/>
    <n v="0.05"/>
    <m/>
    <m/>
    <n v="75"/>
    <s v="ESTIMACIONES"/>
  </r>
  <r>
    <s v="19"/>
    <x v="13"/>
    <s v="NO INFORMANTE"/>
    <m/>
    <m/>
    <s v="EL"/>
    <m/>
    <m/>
    <n v="0.1"/>
    <n v="0.1"/>
    <m/>
    <m/>
    <n v="1.1200000000000001"/>
    <m/>
    <m/>
    <m/>
    <m/>
    <m/>
    <x v="1"/>
    <m/>
    <s v="Boyles Bros Diamantina"/>
    <m/>
    <x v="158"/>
    <m/>
    <x v="910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.1200000000000001"/>
    <n v="1.1200000000000001E-3"/>
    <m/>
    <n v="0.1"/>
    <n v="0.1"/>
    <m/>
    <m/>
    <n v="75"/>
    <s v="ESTIMACIONES"/>
  </r>
  <r>
    <s v="19"/>
    <x v="13"/>
    <s v="NO INFORMANTE"/>
    <m/>
    <m/>
    <s v="EL"/>
    <m/>
    <m/>
    <n v="0.16800000000000001"/>
    <n v="0.16800000000000001"/>
    <m/>
    <m/>
    <n v="1.8816000000000002"/>
    <m/>
    <m/>
    <m/>
    <m/>
    <m/>
    <x v="1"/>
    <m/>
    <s v="Chancadora Limatambo S.A."/>
    <m/>
    <x v="158"/>
    <m/>
    <x v="911"/>
    <m/>
    <x v="0"/>
    <m/>
    <x v="0"/>
    <s v="Instalado"/>
    <s v="Operativo"/>
    <m/>
    <x v="2"/>
    <x v="1"/>
    <s v="NO COES"/>
    <x v="2"/>
    <s v="Privado"/>
    <s v="LIMA"/>
    <s v="LIMA"/>
    <s v="Lima"/>
    <s v="Lurin"/>
    <m/>
    <m/>
    <m/>
    <m/>
    <m/>
    <x v="1"/>
    <m/>
    <n v="1.8816000000000002"/>
    <n v="1.8816000000000002E-3"/>
    <m/>
    <n v="0.16800000000000001"/>
    <n v="0.16800000000000001"/>
    <m/>
    <m/>
    <n v="75"/>
    <s v="ESTIMACIONES"/>
  </r>
  <r>
    <s v="19"/>
    <x v="13"/>
    <s v="NO INFORMANTE"/>
    <m/>
    <m/>
    <s v="EL"/>
    <m/>
    <m/>
    <n v="1.3049999999999999"/>
    <n v="1.3049999999999999"/>
    <m/>
    <m/>
    <n v="14.616"/>
    <m/>
    <m/>
    <m/>
    <m/>
    <m/>
    <x v="1"/>
    <m/>
    <s v="Cía. Embotelladora del Pacífico S.A."/>
    <m/>
    <x v="158"/>
    <m/>
    <x v="912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4.616"/>
    <n v="1.4616000000000001E-2"/>
    <m/>
    <n v="1.3049999999999999"/>
    <n v="1.3049999999999999"/>
    <m/>
    <m/>
    <n v="75"/>
    <s v="ESTIMACIONES"/>
  </r>
  <r>
    <s v="19"/>
    <x v="13"/>
    <s v="NO INFORMANTE"/>
    <m/>
    <m/>
    <s v="EL"/>
    <m/>
    <m/>
    <n v="3"/>
    <n v="3"/>
    <m/>
    <m/>
    <n v="33.6"/>
    <m/>
    <m/>
    <m/>
    <m/>
    <m/>
    <x v="1"/>
    <m/>
    <s v="Cía. Industrial Nuevo Mundo S.A."/>
    <m/>
    <x v="158"/>
    <m/>
    <x v="913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3.6"/>
    <n v="3.3600000000000005E-2"/>
    <m/>
    <n v="3"/>
    <n v="3"/>
    <m/>
    <m/>
    <n v="75"/>
    <s v="ESTIMACIONES"/>
  </r>
  <r>
    <s v="19"/>
    <x v="13"/>
    <s v="NO INFORMANTE"/>
    <m/>
    <m/>
    <s v="EL"/>
    <m/>
    <m/>
    <n v="0.16"/>
    <n v="0.16"/>
    <m/>
    <m/>
    <n v="1.792"/>
    <m/>
    <m/>
    <m/>
    <m/>
    <m/>
    <x v="1"/>
    <m/>
    <s v="Cía. Industrial Romosa S.A."/>
    <m/>
    <x v="158"/>
    <m/>
    <x v="914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.792"/>
    <n v="1.792E-3"/>
    <m/>
    <n v="0.16"/>
    <n v="0.16"/>
    <m/>
    <m/>
    <n v="75"/>
    <s v="ESTIMACIONES"/>
  </r>
  <r>
    <s v="19"/>
    <x v="13"/>
    <s v="NO INFORMANTE"/>
    <m/>
    <m/>
    <s v="EL"/>
    <m/>
    <m/>
    <n v="3.5"/>
    <n v="3.5"/>
    <m/>
    <m/>
    <n v="39.200000000000003"/>
    <m/>
    <m/>
    <m/>
    <m/>
    <m/>
    <x v="1"/>
    <m/>
    <s v="Cía. Manufacturera de Vidrios del Perú S.A."/>
    <m/>
    <x v="158"/>
    <m/>
    <x v="915"/>
    <m/>
    <x v="0"/>
    <m/>
    <x v="0"/>
    <s v="Instalado"/>
    <s v="Operativo"/>
    <m/>
    <x v="2"/>
    <x v="1"/>
    <s v="NO COES"/>
    <x v="2"/>
    <s v="Privado"/>
    <s v="LIMA"/>
    <s v="LIMA"/>
    <s v="Lima"/>
    <s v="Surquillo"/>
    <m/>
    <m/>
    <m/>
    <m/>
    <m/>
    <x v="1"/>
    <m/>
    <n v="39.200000000000003"/>
    <n v="3.9200000000000006E-2"/>
    <m/>
    <n v="3.5"/>
    <n v="3.5"/>
    <m/>
    <m/>
    <n v="75"/>
    <s v="ESTIMACIONES"/>
  </r>
  <r>
    <s v="19"/>
    <x v="13"/>
    <s v="NO INFORMANTE"/>
    <m/>
    <m/>
    <s v="EL"/>
    <m/>
    <m/>
    <n v="4.8000000000000001E-2"/>
    <n v="4.8000000000000001E-2"/>
    <m/>
    <m/>
    <n v="0.53760000000000008"/>
    <m/>
    <m/>
    <m/>
    <m/>
    <m/>
    <x v="1"/>
    <m/>
    <s v="Cía. Nacional de Marmoles"/>
    <m/>
    <x v="158"/>
    <m/>
    <x v="916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0.53760000000000008"/>
    <n v="5.3760000000000006E-4"/>
    <m/>
    <n v="4.8000000000000001E-2"/>
    <n v="4.8000000000000001E-2"/>
    <m/>
    <m/>
    <n v="75"/>
    <s v="ESTIMACIONES"/>
  </r>
  <r>
    <s v="19"/>
    <x v="13"/>
    <s v="NO INFORMANTE"/>
    <m/>
    <m/>
    <s v="EL"/>
    <m/>
    <m/>
    <n v="0.26"/>
    <n v="0.26"/>
    <m/>
    <m/>
    <n v="2.9120000000000004"/>
    <m/>
    <m/>
    <m/>
    <m/>
    <m/>
    <x v="1"/>
    <m/>
    <s v="Cía. Rex S.A."/>
    <m/>
    <x v="158"/>
    <m/>
    <x v="917"/>
    <m/>
    <x v="0"/>
    <m/>
    <x v="0"/>
    <s v="Instalado"/>
    <s v="Operativo"/>
    <m/>
    <x v="2"/>
    <x v="1"/>
    <s v="NO COES"/>
    <x v="2"/>
    <s v="Privado"/>
    <s v="LIMA"/>
    <s v="LIMA"/>
    <s v="Lima"/>
    <s v="San Martín de Porres"/>
    <m/>
    <m/>
    <m/>
    <m/>
    <m/>
    <x v="1"/>
    <m/>
    <n v="2.9120000000000004"/>
    <n v="2.9120000000000005E-3"/>
    <m/>
    <n v="0.26"/>
    <n v="0.26"/>
    <m/>
    <m/>
    <n v="75"/>
    <s v="ESTIMACIONES"/>
  </r>
  <r>
    <s v="19"/>
    <x v="13"/>
    <s v="NO INFORMANTE"/>
    <m/>
    <m/>
    <s v="EL"/>
    <m/>
    <m/>
    <n v="0.28799999999999998"/>
    <n v="0.28799999999999998"/>
    <m/>
    <m/>
    <n v="3.2256"/>
    <m/>
    <m/>
    <m/>
    <m/>
    <m/>
    <x v="1"/>
    <m/>
    <s v="Clariant Perú S.A."/>
    <m/>
    <x v="158"/>
    <m/>
    <x v="918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3.2256"/>
    <n v="3.2255999999999999E-3"/>
    <m/>
    <n v="0.28799999999999998"/>
    <n v="0.28799999999999998"/>
    <m/>
    <m/>
    <n v="75"/>
    <s v="ESTIMACIONES"/>
  </r>
  <r>
    <s v="19"/>
    <x v="13"/>
    <s v="NO INFORMANTE"/>
    <m/>
    <m/>
    <s v="EL"/>
    <m/>
    <m/>
    <n v="0.7"/>
    <n v="0.7"/>
    <m/>
    <m/>
    <n v="7.84"/>
    <m/>
    <m/>
    <m/>
    <m/>
    <m/>
    <x v="1"/>
    <m/>
    <s v="Coldex S.A."/>
    <m/>
    <x v="158"/>
    <m/>
    <x v="919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7.84"/>
    <n v="7.8399999999999997E-3"/>
    <m/>
    <n v="0.7"/>
    <n v="0.7"/>
    <m/>
    <m/>
    <n v="75"/>
    <s v="ESTIMACIONES"/>
  </r>
  <r>
    <s v="19"/>
    <x v="13"/>
    <s v="NO INFORMANTE"/>
    <m/>
    <m/>
    <s v="EL"/>
    <m/>
    <m/>
    <n v="0.56999999999999995"/>
    <n v="0.56999999999999995"/>
    <m/>
    <m/>
    <n v="6.3839999999999995"/>
    <m/>
    <m/>
    <m/>
    <m/>
    <m/>
    <x v="1"/>
    <m/>
    <s v="Compañía Química S.A."/>
    <m/>
    <x v="158"/>
    <m/>
    <x v="920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6.3839999999999995"/>
    <n v="6.3839999999999991E-3"/>
    <m/>
    <n v="0.56999999999999995"/>
    <n v="0.56999999999999995"/>
    <m/>
    <m/>
    <n v="75"/>
    <s v="ESTIMACIONES"/>
  </r>
  <r>
    <s v="19"/>
    <x v="13"/>
    <s v="NO INFORMANTE"/>
    <m/>
    <m/>
    <s v="EL"/>
    <m/>
    <m/>
    <n v="0.125"/>
    <n v="0.125"/>
    <m/>
    <m/>
    <n v="1.4"/>
    <m/>
    <m/>
    <m/>
    <m/>
    <m/>
    <x v="1"/>
    <m/>
    <s v="Confecciones Textimax S.A."/>
    <m/>
    <x v="158"/>
    <m/>
    <x v="921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1.4"/>
    <n v="1.4E-3"/>
    <m/>
    <n v="0.125"/>
    <n v="0.125"/>
    <m/>
    <m/>
    <n v="75"/>
    <s v="ESTIMACIONES"/>
  </r>
  <r>
    <s v="19"/>
    <x v="13"/>
    <s v="NO INFORMANTE"/>
    <m/>
    <m/>
    <s v="EL"/>
    <m/>
    <m/>
    <n v="0.54500000000000004"/>
    <n v="0.54500000000000004"/>
    <m/>
    <m/>
    <n v="6.104000000000001"/>
    <m/>
    <m/>
    <m/>
    <m/>
    <m/>
    <x v="1"/>
    <m/>
    <s v="Consorcio Industrial San Martín S.A."/>
    <m/>
    <x v="158"/>
    <m/>
    <x v="922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6.104000000000001"/>
    <n v="6.1040000000000009E-3"/>
    <m/>
    <n v="0.54500000000000004"/>
    <n v="0.54500000000000004"/>
    <m/>
    <m/>
    <n v="75"/>
    <s v="ESTIMACIONES"/>
  </r>
  <r>
    <s v="19"/>
    <x v="13"/>
    <s v="NO INFORMANTE"/>
    <m/>
    <m/>
    <s v="EL"/>
    <m/>
    <m/>
    <n v="0"/>
    <n v="0"/>
    <m/>
    <m/>
    <n v="0"/>
    <m/>
    <m/>
    <m/>
    <m/>
    <m/>
    <x v="1"/>
    <m/>
    <s v="Corporación Ceramica S.A."/>
    <m/>
    <x v="158"/>
    <m/>
    <x v="923"/>
    <m/>
    <x v="0"/>
    <m/>
    <x v="0"/>
    <s v="Instalado"/>
    <s v="Inoperativo"/>
    <m/>
    <x v="2"/>
    <x v="1"/>
    <s v="NO COES"/>
    <x v="2"/>
    <s v="Privado"/>
    <s v="LIMA"/>
    <s v="CALLAO"/>
    <s v="Callao"/>
    <s v="Callao"/>
    <m/>
    <m/>
    <m/>
    <m/>
    <m/>
    <x v="1"/>
    <m/>
    <n v="0"/>
    <n v="0"/>
    <m/>
    <n v="0"/>
    <n v="0"/>
    <m/>
    <m/>
    <n v="75"/>
    <s v="ESTIMACIONES"/>
  </r>
  <r>
    <s v="19"/>
    <x v="13"/>
    <s v="NO INFORMANTE"/>
    <m/>
    <m/>
    <s v="EL"/>
    <m/>
    <m/>
    <n v="0.57799999999999996"/>
    <n v="0.57799999999999996"/>
    <m/>
    <m/>
    <n v="6.4735999999999994"/>
    <m/>
    <m/>
    <m/>
    <m/>
    <m/>
    <x v="1"/>
    <m/>
    <s v="Corporación Gráfica Navarrete"/>
    <m/>
    <x v="158"/>
    <m/>
    <x v="924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6.4735999999999994"/>
    <n v="6.4735999999999995E-3"/>
    <m/>
    <n v="0.57799999999999996"/>
    <n v="0.57799999999999996"/>
    <m/>
    <m/>
    <n v="75"/>
    <s v="ESTIMACIONES"/>
  </r>
  <r>
    <s v="19"/>
    <x v="13"/>
    <s v="NO INFORMANTE"/>
    <m/>
    <m/>
    <s v="EL"/>
    <m/>
    <m/>
    <n v="0.50600000000000001"/>
    <n v="0.50600000000000001"/>
    <m/>
    <m/>
    <n v="5.6672000000000011"/>
    <m/>
    <m/>
    <m/>
    <m/>
    <m/>
    <x v="1"/>
    <m/>
    <s v="Corporación Infarmasa"/>
    <m/>
    <x v="158"/>
    <m/>
    <x v="925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5.6672000000000011"/>
    <n v="5.6672000000000007E-3"/>
    <m/>
    <n v="0.50600000000000001"/>
    <n v="0.50600000000000001"/>
    <m/>
    <m/>
    <n v="75"/>
    <s v="ESTIMACIONES"/>
  </r>
  <r>
    <s v="19"/>
    <x v="13"/>
    <s v="NO INFORMANTE"/>
    <m/>
    <m/>
    <s v="EL"/>
    <m/>
    <m/>
    <n v="0.113"/>
    <n v="0.113"/>
    <m/>
    <m/>
    <n v="1.2656000000000001"/>
    <m/>
    <m/>
    <m/>
    <m/>
    <m/>
    <x v="1"/>
    <m/>
    <s v="Corporación Rey - Reymatics S.A."/>
    <m/>
    <x v="158"/>
    <m/>
    <x v="926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1.2656000000000001"/>
    <n v="1.2656E-3"/>
    <m/>
    <n v="0.113"/>
    <n v="0.113"/>
    <m/>
    <m/>
    <n v="75"/>
    <s v="ESTIMACIONES"/>
  </r>
  <r>
    <s v="19"/>
    <x v="13"/>
    <s v="NO INFORMANTE"/>
    <m/>
    <m/>
    <s v="EL"/>
    <m/>
    <m/>
    <n v="0.32"/>
    <n v="0.32"/>
    <m/>
    <m/>
    <n v="3.5840000000000001"/>
    <m/>
    <m/>
    <m/>
    <m/>
    <m/>
    <x v="1"/>
    <m/>
    <s v="Curtiembre La Colonial"/>
    <m/>
    <x v="158"/>
    <m/>
    <x v="927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.5840000000000001"/>
    <n v="3.5839999999999999E-3"/>
    <m/>
    <n v="0.32"/>
    <n v="0.32"/>
    <m/>
    <m/>
    <n v="75"/>
    <s v="ESTIMACIONES"/>
  </r>
  <r>
    <s v="19"/>
    <x v="13"/>
    <s v="NO INFORMANTE"/>
    <m/>
    <m/>
    <s v="EL"/>
    <m/>
    <m/>
    <n v="0.34599999999999997"/>
    <n v="0.34599999999999997"/>
    <m/>
    <m/>
    <n v="3.8752"/>
    <m/>
    <m/>
    <m/>
    <m/>
    <m/>
    <x v="1"/>
    <m/>
    <s v="Delcrosa S.A."/>
    <m/>
    <x v="158"/>
    <m/>
    <x v="928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.8752"/>
    <n v="3.8752000000000001E-3"/>
    <m/>
    <n v="0.34599999999999997"/>
    <n v="0.34599999999999997"/>
    <m/>
    <m/>
    <n v="75"/>
    <s v="ESTIMACIONES"/>
  </r>
  <r>
    <s v="19"/>
    <x v="13"/>
    <s v="NO INFORMANTE"/>
    <m/>
    <m/>
    <s v="EL"/>
    <m/>
    <m/>
    <n v="1"/>
    <n v="1"/>
    <m/>
    <m/>
    <n v="11.2"/>
    <m/>
    <m/>
    <m/>
    <m/>
    <m/>
    <x v="1"/>
    <m/>
    <s v="Donofrio S.A."/>
    <m/>
    <x v="158"/>
    <m/>
    <x v="929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1.2"/>
    <n v="1.12E-2"/>
    <m/>
    <n v="1"/>
    <n v="1"/>
    <m/>
    <m/>
    <n v="75"/>
    <s v="ESTIMACIONES"/>
  </r>
  <r>
    <s v="19"/>
    <x v="13"/>
    <s v="NO INFORMANTE"/>
    <m/>
    <m/>
    <s v="EL"/>
    <m/>
    <m/>
    <n v="0.34499999999999997"/>
    <n v="0.34499999999999997"/>
    <m/>
    <m/>
    <n v="3.8639999999999994"/>
    <m/>
    <m/>
    <m/>
    <m/>
    <m/>
    <x v="1"/>
    <m/>
    <s v="Duotex S.A."/>
    <m/>
    <x v="158"/>
    <m/>
    <x v="930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.8639999999999994"/>
    <n v="3.8639999999999994E-3"/>
    <m/>
    <n v="0.34499999999999997"/>
    <n v="0.34499999999999997"/>
    <m/>
    <m/>
    <n v="75"/>
    <s v="ESTIMACIONES"/>
  </r>
  <r>
    <s v="19"/>
    <x v="13"/>
    <s v="NO INFORMANTE"/>
    <m/>
    <m/>
    <s v="EL"/>
    <m/>
    <m/>
    <n v="0.68"/>
    <n v="0.68"/>
    <m/>
    <m/>
    <n v="7.6160000000000005"/>
    <m/>
    <m/>
    <m/>
    <m/>
    <m/>
    <x v="1"/>
    <m/>
    <s v="Embotelladora Latinoamericana S.A."/>
    <m/>
    <x v="158"/>
    <m/>
    <x v="931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7.6160000000000005"/>
    <n v="7.6160000000000004E-3"/>
    <m/>
    <n v="0.68"/>
    <n v="0.68"/>
    <m/>
    <m/>
    <n v="75"/>
    <s v="ESTIMACIONES"/>
  </r>
  <r>
    <s v="19"/>
    <x v="13"/>
    <s v="NO INFORMANTE"/>
    <m/>
    <m/>
    <s v="EL"/>
    <m/>
    <m/>
    <n v="1.2"/>
    <n v="1.2"/>
    <m/>
    <m/>
    <n v="13.44"/>
    <m/>
    <m/>
    <m/>
    <m/>
    <m/>
    <x v="1"/>
    <m/>
    <s v="Eugenio Cogorno - Molino Excelsior S.A."/>
    <m/>
    <x v="158"/>
    <m/>
    <x v="932"/>
    <m/>
    <x v="0"/>
    <m/>
    <x v="0"/>
    <s v="Instalado"/>
    <s v="Operativo"/>
    <m/>
    <x v="2"/>
    <x v="1"/>
    <s v="NO COES"/>
    <x v="2"/>
    <s v="Privado"/>
    <s v="LIMA"/>
    <s v="CALLAO"/>
    <s v="Callao"/>
    <s v="La Perla"/>
    <m/>
    <m/>
    <m/>
    <m/>
    <m/>
    <x v="1"/>
    <m/>
    <n v="13.44"/>
    <n v="1.3439999999999999E-2"/>
    <m/>
    <n v="1.2"/>
    <n v="1.2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Exportadora El Sol S.A."/>
    <m/>
    <x v="158"/>
    <m/>
    <x v="933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45800000000000002"/>
    <n v="0.45800000000000002"/>
    <m/>
    <m/>
    <n v="5.1296000000000008"/>
    <m/>
    <m/>
    <m/>
    <m/>
    <m/>
    <x v="1"/>
    <m/>
    <s v="Fábrica de Aguas Gaseosas Huacho"/>
    <m/>
    <x v="158"/>
    <m/>
    <x v="934"/>
    <m/>
    <x v="0"/>
    <m/>
    <x v="0"/>
    <s v="Instalado"/>
    <s v="Operativo"/>
    <m/>
    <x v="2"/>
    <x v="1"/>
    <s v="NO COES"/>
    <x v="2"/>
    <s v="Privado"/>
    <s v="LIMA"/>
    <s v="LIMA"/>
    <s v="Huaura"/>
    <s v="Huacho"/>
    <m/>
    <m/>
    <m/>
    <m/>
    <m/>
    <x v="1"/>
    <m/>
    <n v="5.1296000000000008"/>
    <n v="5.1296000000000007E-3"/>
    <m/>
    <n v="0.45800000000000002"/>
    <n v="0.45800000000000002"/>
    <m/>
    <m/>
    <n v="75"/>
    <s v="ESTIMACIONES"/>
  </r>
  <r>
    <s v="19"/>
    <x v="13"/>
    <s v="NO INFORMANTE"/>
    <m/>
    <m/>
    <s v="EL"/>
    <m/>
    <m/>
    <n v="0.17"/>
    <n v="0.17"/>
    <m/>
    <m/>
    <n v="1.9040000000000001"/>
    <m/>
    <m/>
    <m/>
    <m/>
    <m/>
    <x v="1"/>
    <m/>
    <s v="Fábrica de Embutidos Walter Braedt S.A."/>
    <m/>
    <x v="158"/>
    <m/>
    <x v="935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.9040000000000001"/>
    <n v="1.9040000000000001E-3"/>
    <m/>
    <n v="0.17"/>
    <n v="0.17"/>
    <m/>
    <m/>
    <n v="75"/>
    <s v="ESTIMACIONES"/>
  </r>
  <r>
    <s v="19"/>
    <x v="13"/>
    <s v="NO INFORMANTE"/>
    <m/>
    <m/>
    <s v="EL"/>
    <m/>
    <m/>
    <n v="0.32800000000000001"/>
    <n v="0.32800000000000001"/>
    <m/>
    <m/>
    <n v="3.6736000000000004"/>
    <m/>
    <m/>
    <m/>
    <m/>
    <m/>
    <x v="1"/>
    <m/>
    <s v="Fábrica de Tejidos La Bellota S.A."/>
    <m/>
    <x v="158"/>
    <m/>
    <x v="936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.6736000000000004"/>
    <n v="3.6736000000000004E-3"/>
    <m/>
    <n v="0.32800000000000001"/>
    <n v="0.32800000000000001"/>
    <m/>
    <m/>
    <n v="75"/>
    <s v="ESTIMACIONES"/>
  </r>
  <r>
    <s v="19"/>
    <x v="13"/>
    <s v="NO INFORMANTE"/>
    <m/>
    <m/>
    <s v="EL"/>
    <m/>
    <m/>
    <n v="0.15"/>
    <n v="0.15"/>
    <m/>
    <m/>
    <n v="1.68"/>
    <m/>
    <m/>
    <m/>
    <m/>
    <m/>
    <x v="1"/>
    <m/>
    <s v="Fábrica Nacional de Plasticos E.I.R.L."/>
    <m/>
    <x v="158"/>
    <m/>
    <x v="937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1.68"/>
    <n v="1.6799999999999999E-3"/>
    <m/>
    <n v="0.15"/>
    <n v="0.15"/>
    <m/>
    <m/>
    <n v="75"/>
    <s v="ESTIMACIONES"/>
  </r>
  <r>
    <s v="19"/>
    <x v="13"/>
    <s v="NO INFORMANTE"/>
    <m/>
    <m/>
    <s v="EL"/>
    <m/>
    <m/>
    <n v="1.6"/>
    <n v="1.6"/>
    <m/>
    <m/>
    <n v="17.920000000000002"/>
    <m/>
    <m/>
    <m/>
    <m/>
    <m/>
    <x v="1"/>
    <m/>
    <s v="Fábrica Nacional Textil El Amazonas S.A."/>
    <m/>
    <x v="158"/>
    <m/>
    <x v="938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7.920000000000002"/>
    <n v="1.7920000000000002E-2"/>
    <m/>
    <n v="1.6"/>
    <n v="1.6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Famia Industrial S.A."/>
    <m/>
    <x v="158"/>
    <m/>
    <x v="939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40799999999999997"/>
    <n v="0.40799999999999997"/>
    <m/>
    <m/>
    <n v="4.5696000000000003"/>
    <m/>
    <m/>
    <m/>
    <m/>
    <m/>
    <x v="1"/>
    <m/>
    <s v="FIMA S.A."/>
    <m/>
    <x v="158"/>
    <m/>
    <x v="940"/>
    <m/>
    <x v="0"/>
    <m/>
    <x v="0"/>
    <s v="Instalado"/>
    <s v="Operativo"/>
    <m/>
    <x v="2"/>
    <x v="1"/>
    <s v="NO COES"/>
    <x v="2"/>
    <s v="Privado"/>
    <s v="LIMA"/>
    <s v="CALLAO"/>
    <s v="Callao"/>
    <s v="Carmen de la Legua"/>
    <m/>
    <m/>
    <m/>
    <m/>
    <m/>
    <x v="1"/>
    <m/>
    <n v="4.5696000000000003"/>
    <n v="4.5696000000000001E-3"/>
    <m/>
    <n v="0.40799999999999997"/>
    <n v="0.40799999999999997"/>
    <m/>
    <m/>
    <n v="75"/>
    <s v="ESTIMACIONES"/>
  </r>
  <r>
    <s v="19"/>
    <x v="13"/>
    <s v="NO INFORMANTE"/>
    <m/>
    <m/>
    <s v="EL"/>
    <m/>
    <m/>
    <n v="0.113"/>
    <n v="0.113"/>
    <m/>
    <m/>
    <n v="1.2656000000000001"/>
    <m/>
    <m/>
    <m/>
    <m/>
    <m/>
    <x v="1"/>
    <m/>
    <s v="Fino Textil"/>
    <m/>
    <x v="158"/>
    <m/>
    <x v="941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1.2656000000000001"/>
    <n v="1.2656E-3"/>
    <m/>
    <n v="0.113"/>
    <n v="0.113"/>
    <m/>
    <m/>
    <n v="75"/>
    <s v="ESTIMACIONES"/>
  </r>
  <r>
    <s v="19"/>
    <x v="13"/>
    <s v="NO INFORMANTE"/>
    <m/>
    <m/>
    <s v="EL"/>
    <m/>
    <m/>
    <n v="0.39300000000000002"/>
    <n v="0.39300000000000002"/>
    <m/>
    <m/>
    <n v="4.4016000000000002"/>
    <m/>
    <m/>
    <m/>
    <m/>
    <m/>
    <x v="1"/>
    <m/>
    <s v="Flexo Plast S.A."/>
    <m/>
    <x v="158"/>
    <m/>
    <x v="942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4.4016000000000002"/>
    <n v="4.4016000000000003E-3"/>
    <m/>
    <n v="0.39300000000000002"/>
    <n v="0.39300000000000002"/>
    <m/>
    <m/>
    <n v="75"/>
    <s v="ESTIMACIONES"/>
  </r>
  <r>
    <s v="19"/>
    <x v="13"/>
    <s v="NO INFORMANTE"/>
    <m/>
    <m/>
    <s v="EL"/>
    <m/>
    <m/>
    <n v="0.59499999999999997"/>
    <n v="0.59499999999999997"/>
    <m/>
    <m/>
    <n v="6.6639999999999997"/>
    <m/>
    <m/>
    <m/>
    <m/>
    <m/>
    <x v="1"/>
    <m/>
    <s v="Freno S.A."/>
    <m/>
    <x v="158"/>
    <m/>
    <x v="943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6.6639999999999997"/>
    <n v="6.6639999999999998E-3"/>
    <m/>
    <n v="0.59499999999999997"/>
    <n v="0.59499999999999997"/>
    <m/>
    <m/>
    <n v="75"/>
    <s v="ESTIMACIONES"/>
  </r>
  <r>
    <s v="19"/>
    <x v="13"/>
    <s v="NO INFORMANTE"/>
    <m/>
    <m/>
    <s v="EL"/>
    <m/>
    <m/>
    <n v="0.7"/>
    <n v="0.7"/>
    <m/>
    <m/>
    <n v="7.84"/>
    <m/>
    <m/>
    <m/>
    <m/>
    <m/>
    <x v="1"/>
    <m/>
    <s v="Frigorífico La Colonial"/>
    <m/>
    <x v="158"/>
    <m/>
    <x v="944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7.84"/>
    <n v="7.8399999999999997E-3"/>
    <m/>
    <n v="0.7"/>
    <n v="0.7"/>
    <m/>
    <m/>
    <n v="75"/>
    <s v="ESTIMACIONES"/>
  </r>
  <r>
    <s v="19"/>
    <x v="13"/>
    <s v="NO INFORMANTE"/>
    <m/>
    <m/>
    <s v="EL"/>
    <m/>
    <m/>
    <n v="0.08"/>
    <n v="0.08"/>
    <m/>
    <m/>
    <n v="0.89600000000000002"/>
    <m/>
    <m/>
    <m/>
    <m/>
    <m/>
    <x v="1"/>
    <m/>
    <s v="FUMASA"/>
    <m/>
    <x v="158"/>
    <m/>
    <x v="945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0.89600000000000002"/>
    <n v="8.9599999999999999E-4"/>
    <m/>
    <n v="0.08"/>
    <n v="0.08"/>
    <m/>
    <m/>
    <n v="75"/>
    <s v="ESTIMACIONES"/>
  </r>
  <r>
    <s v="19"/>
    <x v="13"/>
    <s v="NO INFORMANTE"/>
    <m/>
    <m/>
    <s v="EL"/>
    <m/>
    <m/>
    <n v="0.125"/>
    <n v="0.125"/>
    <m/>
    <m/>
    <n v="1.4"/>
    <m/>
    <m/>
    <m/>
    <m/>
    <m/>
    <x v="1"/>
    <m/>
    <s v="Fundición Callao S.A."/>
    <m/>
    <x v="158"/>
    <m/>
    <x v="946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1.4"/>
    <n v="1.4E-3"/>
    <m/>
    <n v="0.125"/>
    <n v="0.125"/>
    <m/>
    <m/>
    <n v="75"/>
    <s v="ESTIMACIONES"/>
  </r>
  <r>
    <s v="19"/>
    <x v="13"/>
    <s v="NO INFORMANTE"/>
    <m/>
    <m/>
    <s v="EL"/>
    <m/>
    <m/>
    <n v="0.51600000000000001"/>
    <n v="0.51600000000000001"/>
    <m/>
    <m/>
    <n v="5.7792000000000012"/>
    <m/>
    <m/>
    <m/>
    <m/>
    <m/>
    <x v="1"/>
    <m/>
    <s v="Fundición Ventanilla"/>
    <m/>
    <x v="158"/>
    <m/>
    <x v="947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5.7792000000000012"/>
    <n v="5.7792000000000008E-3"/>
    <m/>
    <n v="0.51600000000000001"/>
    <n v="0.51600000000000001"/>
    <m/>
    <m/>
    <n v="75"/>
    <s v="ESTIMACIONES"/>
  </r>
  <r>
    <s v="19"/>
    <x v="13"/>
    <s v="NO INFORMANTE"/>
    <m/>
    <m/>
    <s v="EL"/>
    <m/>
    <m/>
    <n v="0.19"/>
    <n v="0.19"/>
    <m/>
    <m/>
    <n v="2.1280000000000001"/>
    <m/>
    <m/>
    <m/>
    <m/>
    <m/>
    <x v="1"/>
    <m/>
    <s v="Galpi S.A."/>
    <m/>
    <x v="158"/>
    <m/>
    <x v="948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2.1280000000000001"/>
    <n v="2.1280000000000001E-3"/>
    <m/>
    <n v="0.19"/>
    <n v="0.19"/>
    <m/>
    <m/>
    <n v="75"/>
    <s v="ESTIMACIONES"/>
  </r>
  <r>
    <s v="19"/>
    <x v="13"/>
    <s v="NO INFORMANTE"/>
    <m/>
    <m/>
    <s v="EL"/>
    <m/>
    <m/>
    <n v="0.504"/>
    <n v="0.504"/>
    <m/>
    <m/>
    <n v="5.6448"/>
    <m/>
    <m/>
    <m/>
    <m/>
    <m/>
    <x v="1"/>
    <m/>
    <s v="Haug S.A."/>
    <m/>
    <x v="158"/>
    <m/>
    <x v="949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5.6448"/>
    <n v="5.6448000000000002E-3"/>
    <m/>
    <n v="0.504"/>
    <n v="0.504"/>
    <m/>
    <m/>
    <n v="75"/>
    <s v="ESTIMACIONES"/>
  </r>
  <r>
    <s v="19"/>
    <x v="13"/>
    <s v="NO INFORMANTE"/>
    <m/>
    <m/>
    <s v="EL"/>
    <m/>
    <m/>
    <n v="0.6"/>
    <n v="0.6"/>
    <m/>
    <m/>
    <n v="6.72"/>
    <m/>
    <m/>
    <m/>
    <m/>
    <m/>
    <x v="1"/>
    <m/>
    <s v="Hidrostal S.A."/>
    <m/>
    <x v="158"/>
    <m/>
    <x v="950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6.72"/>
    <n v="6.7199999999999994E-3"/>
    <m/>
    <n v="0.6"/>
    <n v="0.6"/>
    <m/>
    <m/>
    <n v="75"/>
    <s v="ESTIMACIONES"/>
  </r>
  <r>
    <s v="19"/>
    <x v="13"/>
    <s v="NO INFORMANTE"/>
    <m/>
    <m/>
    <s v="HI"/>
    <m/>
    <m/>
    <n v="0.33900000000000002"/>
    <n v="0.33900000000000002"/>
    <m/>
    <m/>
    <n v="1187.8560000000002"/>
    <m/>
    <m/>
    <m/>
    <m/>
    <m/>
    <x v="1"/>
    <m/>
    <s v="Hornos Eléctricos Peruanos"/>
    <m/>
    <x v="158"/>
    <m/>
    <x v="951"/>
    <m/>
    <x v="1"/>
    <m/>
    <x v="1"/>
    <s v="Instalado"/>
    <s v="Operativo"/>
    <m/>
    <x v="2"/>
    <x v="1"/>
    <s v="NO COES"/>
    <x v="2"/>
    <s v="Privado"/>
    <s v="LIMA"/>
    <s v="LIMA"/>
    <s v="Huarochirí"/>
    <s v="Surco"/>
    <m/>
    <m/>
    <m/>
    <m/>
    <m/>
    <x v="1"/>
    <m/>
    <n v="1187.8560000000002"/>
    <n v="1.1878560000000002"/>
    <m/>
    <n v="0.33900000000000002"/>
    <n v="0.33900000000000002"/>
    <m/>
    <m/>
    <n v="75"/>
    <s v="ESTIMACIONES"/>
  </r>
  <r>
    <s v="19"/>
    <x v="13"/>
    <s v="NO INFORMANTE"/>
    <m/>
    <m/>
    <s v="EL"/>
    <m/>
    <m/>
    <n v="0.7"/>
    <n v="0.7"/>
    <m/>
    <m/>
    <n v="7.84"/>
    <m/>
    <m/>
    <m/>
    <m/>
    <m/>
    <x v="1"/>
    <m/>
    <s v="IDIESA Artículos Plásticos S.A."/>
    <m/>
    <x v="158"/>
    <m/>
    <x v="952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7.84"/>
    <n v="7.8399999999999997E-3"/>
    <m/>
    <n v="0.7"/>
    <n v="0.7"/>
    <m/>
    <m/>
    <n v="75"/>
    <s v="ESTIMACIONES"/>
  </r>
  <r>
    <s v="19"/>
    <x v="13"/>
    <s v="NO INFORMANTE"/>
    <m/>
    <m/>
    <s v="EL"/>
    <m/>
    <m/>
    <n v="0.121"/>
    <n v="0.121"/>
    <m/>
    <m/>
    <n v="1.3552"/>
    <m/>
    <m/>
    <m/>
    <m/>
    <m/>
    <x v="1"/>
    <m/>
    <s v="Inagro Sur S.A."/>
    <m/>
    <x v="158"/>
    <m/>
    <x v="953"/>
    <m/>
    <x v="0"/>
    <m/>
    <x v="0"/>
    <s v="Instalado"/>
    <s v="Operativo"/>
    <m/>
    <x v="2"/>
    <x v="1"/>
    <s v="NO COES"/>
    <x v="2"/>
    <s v="Privado"/>
    <s v="LIMA"/>
    <s v="LIMA"/>
    <s v="Cañete"/>
    <s v="San Vicente"/>
    <m/>
    <m/>
    <m/>
    <m/>
    <m/>
    <x v="1"/>
    <m/>
    <n v="1.3552"/>
    <n v="1.3552E-3"/>
    <m/>
    <n v="0.121"/>
    <n v="0.121"/>
    <m/>
    <m/>
    <n v="75"/>
    <s v="ESTIMACIONES"/>
  </r>
  <r>
    <s v="19"/>
    <x v="13"/>
    <s v="NO INFORMANTE"/>
    <m/>
    <m/>
    <s v="EL"/>
    <m/>
    <m/>
    <n v="7.4999999999999997E-2"/>
    <n v="7.4999999999999997E-2"/>
    <m/>
    <m/>
    <n v="0.84"/>
    <m/>
    <m/>
    <m/>
    <m/>
    <m/>
    <x v="1"/>
    <m/>
    <s v="Indeco S.A."/>
    <m/>
    <x v="158"/>
    <m/>
    <x v="954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0.84"/>
    <n v="8.3999999999999993E-4"/>
    <m/>
    <n v="7.4999999999999997E-2"/>
    <n v="7.4999999999999997E-2"/>
    <m/>
    <m/>
    <n v="75"/>
    <s v="ESTIMACIONES"/>
  </r>
  <r>
    <s v="19"/>
    <x v="13"/>
    <s v="NO INFORMANTE"/>
    <m/>
    <m/>
    <s v="EL"/>
    <m/>
    <m/>
    <n v="0.496"/>
    <n v="0.496"/>
    <m/>
    <m/>
    <n v="5.555200000000001"/>
    <m/>
    <m/>
    <m/>
    <m/>
    <m/>
    <x v="1"/>
    <m/>
    <s v="Indus S.A."/>
    <m/>
    <x v="158"/>
    <m/>
    <x v="955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5.555200000000001"/>
    <n v="5.5552000000000015E-3"/>
    <m/>
    <n v="0.496"/>
    <n v="0.496"/>
    <m/>
    <m/>
    <n v="75"/>
    <s v="ESTIMACIONES"/>
  </r>
  <r>
    <s v="19"/>
    <x v="13"/>
    <s v="NO INFORMANTE"/>
    <m/>
    <m/>
    <s v="EL"/>
    <m/>
    <m/>
    <n v="0.1"/>
    <n v="0.1"/>
    <m/>
    <m/>
    <n v="1.1200000000000001"/>
    <m/>
    <m/>
    <m/>
    <m/>
    <m/>
    <x v="1"/>
    <m/>
    <s v="Industria Convertidora S.A. - INCOL"/>
    <m/>
    <x v="158"/>
    <m/>
    <x v="956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.1200000000000001"/>
    <n v="1.1200000000000001E-3"/>
    <m/>
    <n v="0.1"/>
    <n v="0.1"/>
    <m/>
    <m/>
    <n v="75"/>
    <s v="ESTIMACIONES"/>
  </r>
  <r>
    <s v="19"/>
    <x v="13"/>
    <s v="NO INFORMANTE"/>
    <m/>
    <m/>
    <s v="EL"/>
    <m/>
    <m/>
    <n v="0.7"/>
    <n v="0.7"/>
    <m/>
    <m/>
    <n v="7.84"/>
    <m/>
    <m/>
    <m/>
    <m/>
    <m/>
    <x v="1"/>
    <m/>
    <s v="Industrial Alpamayo S.A."/>
    <m/>
    <x v="158"/>
    <m/>
    <x v="957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7.84"/>
    <n v="7.8399999999999997E-3"/>
    <m/>
    <n v="0.7"/>
    <n v="0.7"/>
    <m/>
    <m/>
    <n v="75"/>
    <s v="ESTIMACIONES"/>
  </r>
  <r>
    <s v="19"/>
    <x v="13"/>
    <s v="NO INFORMANTE"/>
    <m/>
    <m/>
    <s v="EL"/>
    <m/>
    <m/>
    <n v="0.20499999999999999"/>
    <n v="0.20499999999999999"/>
    <m/>
    <m/>
    <n v="2.2960000000000003"/>
    <m/>
    <m/>
    <m/>
    <m/>
    <m/>
    <x v="1"/>
    <m/>
    <s v="Industrial Brawns S.A,"/>
    <m/>
    <x v="158"/>
    <m/>
    <x v="958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2.2960000000000003"/>
    <n v="2.2960000000000003E-3"/>
    <m/>
    <n v="0.20499999999999999"/>
    <n v="0.20499999999999999"/>
    <m/>
    <m/>
    <n v="75"/>
    <s v="ESTIMACIONES"/>
  </r>
  <r>
    <s v="19"/>
    <x v="13"/>
    <s v="NO INFORMANTE"/>
    <m/>
    <m/>
    <s v="EL"/>
    <m/>
    <m/>
    <n v="0.6"/>
    <n v="0.6"/>
    <m/>
    <m/>
    <n v="6.72"/>
    <m/>
    <m/>
    <m/>
    <m/>
    <m/>
    <x v="1"/>
    <m/>
    <s v="Industrial Hilandera S.A."/>
    <m/>
    <x v="158"/>
    <m/>
    <x v="959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6.72"/>
    <n v="6.7199999999999994E-3"/>
    <m/>
    <n v="0.6"/>
    <n v="0.6"/>
    <m/>
    <m/>
    <n v="75"/>
    <s v="ESTIMACIONES"/>
  </r>
  <r>
    <s v="19"/>
    <x v="13"/>
    <s v="NO INFORMANTE"/>
    <m/>
    <m/>
    <s v="EL"/>
    <m/>
    <m/>
    <n v="0.55000000000000004"/>
    <n v="0.55000000000000004"/>
    <m/>
    <m/>
    <n v="6.16"/>
    <m/>
    <m/>
    <m/>
    <m/>
    <m/>
    <x v="1"/>
    <m/>
    <s v="Industrias de Confección Textil S.A."/>
    <m/>
    <x v="158"/>
    <m/>
    <x v="960"/>
    <m/>
    <x v="0"/>
    <m/>
    <x v="0"/>
    <s v="Instalado"/>
    <s v="Operativo"/>
    <m/>
    <x v="2"/>
    <x v="1"/>
    <s v="NO COES"/>
    <x v="2"/>
    <s v="Privado"/>
    <s v="LIMA"/>
    <s v="LIMA"/>
    <s v="Lima"/>
    <s v="Los Olivos"/>
    <m/>
    <m/>
    <m/>
    <m/>
    <m/>
    <x v="1"/>
    <m/>
    <n v="6.16"/>
    <n v="6.1600000000000005E-3"/>
    <m/>
    <n v="0.55000000000000004"/>
    <n v="0.55000000000000004"/>
    <m/>
    <m/>
    <n v="75"/>
    <s v="ESTIMACIONES"/>
  </r>
  <r>
    <s v="19"/>
    <x v="13"/>
    <s v="NO INFORMANTE"/>
    <m/>
    <m/>
    <s v="EL"/>
    <m/>
    <m/>
    <n v="0.36"/>
    <n v="0.36"/>
    <m/>
    <m/>
    <n v="4.032"/>
    <m/>
    <m/>
    <m/>
    <m/>
    <m/>
    <x v="1"/>
    <m/>
    <s v="Industrias Incorporadas S.A."/>
    <m/>
    <x v="158"/>
    <m/>
    <x v="961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4.032"/>
    <n v="4.032E-3"/>
    <m/>
    <n v="0.36"/>
    <n v="0.36"/>
    <m/>
    <m/>
    <n v="75"/>
    <s v="ESTIMACIONES"/>
  </r>
  <r>
    <s v="19"/>
    <x v="13"/>
    <s v="NO INFORMANTE"/>
    <m/>
    <m/>
    <s v="EL"/>
    <m/>
    <m/>
    <n v="1.25"/>
    <n v="1.25"/>
    <m/>
    <m/>
    <n v="14"/>
    <m/>
    <m/>
    <m/>
    <m/>
    <m/>
    <x v="1"/>
    <m/>
    <s v="Industrias Nettalco S.A."/>
    <m/>
    <x v="158"/>
    <m/>
    <x v="962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4"/>
    <n v="1.4E-2"/>
    <m/>
    <n v="1.25"/>
    <n v="1.25"/>
    <m/>
    <m/>
    <n v="75"/>
    <s v="ESTIMACIONES"/>
  </r>
  <r>
    <s v="19"/>
    <x v="13"/>
    <s v="NO INFORMANTE"/>
    <m/>
    <m/>
    <s v="EL"/>
    <m/>
    <m/>
    <n v="0.1"/>
    <n v="0.1"/>
    <m/>
    <m/>
    <n v="1.1200000000000001"/>
    <m/>
    <m/>
    <m/>
    <m/>
    <m/>
    <x v="1"/>
    <m/>
    <s v="Industrias Santa María S.A."/>
    <m/>
    <x v="158"/>
    <m/>
    <x v="963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.1200000000000001"/>
    <n v="1.1200000000000001E-3"/>
    <m/>
    <n v="0.1"/>
    <n v="0.1"/>
    <m/>
    <m/>
    <n v="75"/>
    <s v="ESTIMACIONES"/>
  </r>
  <r>
    <s v="19"/>
    <x v="13"/>
    <s v="NO INFORMANTE"/>
    <m/>
    <m/>
    <s v="EL"/>
    <m/>
    <m/>
    <n v="0.3"/>
    <n v="0.3"/>
    <m/>
    <m/>
    <n v="3.36"/>
    <m/>
    <m/>
    <m/>
    <m/>
    <m/>
    <x v="1"/>
    <m/>
    <s v="Industrias Vencedor S.A."/>
    <m/>
    <x v="158"/>
    <m/>
    <x v="964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3.36"/>
    <n v="3.3599999999999997E-3"/>
    <m/>
    <n v="0.3"/>
    <n v="0.3"/>
    <m/>
    <m/>
    <n v="75"/>
    <s v="ESTIMACIONES"/>
  </r>
  <r>
    <s v="19"/>
    <x v="13"/>
    <s v="NO INFORMANTE"/>
    <m/>
    <m/>
    <s v="EL"/>
    <m/>
    <m/>
    <n v="0.37"/>
    <n v="0.37"/>
    <m/>
    <m/>
    <n v="4.1440000000000001"/>
    <m/>
    <m/>
    <m/>
    <m/>
    <m/>
    <x v="1"/>
    <m/>
    <s v="Interquímica S.A."/>
    <m/>
    <x v="158"/>
    <m/>
    <x v="965"/>
    <m/>
    <x v="0"/>
    <m/>
    <x v="0"/>
    <s v="Instalado"/>
    <s v="Operativo"/>
    <m/>
    <x v="2"/>
    <x v="1"/>
    <s v="NO COES"/>
    <x v="2"/>
    <s v="Privado"/>
    <s v="LIMA"/>
    <s v="CALLAO"/>
    <s v="Callao"/>
    <s v="Carmen de la Legua"/>
    <m/>
    <m/>
    <m/>
    <m/>
    <m/>
    <x v="1"/>
    <m/>
    <n v="4.1440000000000001"/>
    <n v="4.1440000000000001E-3"/>
    <m/>
    <n v="0.37"/>
    <n v="0.37"/>
    <m/>
    <m/>
    <n v="75"/>
    <s v="ESTIMACIONES"/>
  </r>
  <r>
    <s v="19"/>
    <x v="13"/>
    <s v="NO INFORMANTE"/>
    <m/>
    <m/>
    <s v="EL"/>
    <m/>
    <m/>
    <n v="0.125"/>
    <n v="0.125"/>
    <m/>
    <m/>
    <n v="1.4"/>
    <m/>
    <m/>
    <m/>
    <m/>
    <m/>
    <x v="1"/>
    <m/>
    <s v="Inversiones Comindustria S.A."/>
    <m/>
    <x v="158"/>
    <m/>
    <x v="966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.4"/>
    <n v="1.4E-3"/>
    <m/>
    <n v="0.125"/>
    <n v="0.125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Italmecánica S.A."/>
    <m/>
    <x v="158"/>
    <m/>
    <x v="967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75"/>
    <n v="0.75"/>
    <m/>
    <m/>
    <n v="8.4"/>
    <m/>
    <m/>
    <m/>
    <m/>
    <m/>
    <x v="1"/>
    <m/>
    <s v="Jhonson &amp; Jhonson del Perú S.A."/>
    <m/>
    <x v="158"/>
    <m/>
    <x v="968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8.4"/>
    <n v="8.4000000000000012E-3"/>
    <m/>
    <n v="0.75"/>
    <n v="0.75"/>
    <m/>
    <m/>
    <n v="75"/>
    <s v="ESTIMACIONES"/>
  </r>
  <r>
    <s v="19"/>
    <x v="13"/>
    <s v="NO INFORMANTE"/>
    <m/>
    <m/>
    <s v="EL"/>
    <m/>
    <m/>
    <n v="0.115"/>
    <n v="0.115"/>
    <m/>
    <m/>
    <n v="1.2880000000000003"/>
    <m/>
    <m/>
    <m/>
    <m/>
    <m/>
    <x v="1"/>
    <m/>
    <s v="Josfel S.A."/>
    <m/>
    <x v="158"/>
    <m/>
    <x v="969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.2880000000000003"/>
    <n v="1.2880000000000003E-3"/>
    <m/>
    <n v="0.115"/>
    <n v="0.115"/>
    <m/>
    <m/>
    <n v="75"/>
    <s v="ESTIMACIONES"/>
  </r>
  <r>
    <s v="19"/>
    <x v="13"/>
    <s v="NO INFORMANTE"/>
    <m/>
    <m/>
    <s v="EL"/>
    <m/>
    <m/>
    <n v="1.3149999999999999"/>
    <n v="1.3149999999999999"/>
    <m/>
    <m/>
    <n v="14.728000000000002"/>
    <m/>
    <m/>
    <m/>
    <m/>
    <m/>
    <x v="1"/>
    <m/>
    <s v="Kimberly - Clark Perú S.A."/>
    <m/>
    <x v="158"/>
    <m/>
    <x v="970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14.728000000000002"/>
    <n v="1.4728000000000002E-2"/>
    <m/>
    <n v="1.3149999999999999"/>
    <n v="1.3149999999999999"/>
    <m/>
    <m/>
    <n v="75"/>
    <s v="ESTIMACIONES"/>
  </r>
  <r>
    <s v="19"/>
    <x v="13"/>
    <s v="NO INFORMANTE"/>
    <m/>
    <m/>
    <s v="EL"/>
    <m/>
    <m/>
    <n v="0.3"/>
    <n v="0.3"/>
    <m/>
    <m/>
    <n v="3.36"/>
    <m/>
    <m/>
    <m/>
    <m/>
    <m/>
    <x v="1"/>
    <m/>
    <s v="Laboratorios Abeefe S.A."/>
    <m/>
    <x v="158"/>
    <m/>
    <x v="971"/>
    <m/>
    <x v="0"/>
    <m/>
    <x v="0"/>
    <s v="Instalado"/>
    <s v="Operativo"/>
    <m/>
    <x v="2"/>
    <x v="1"/>
    <s v="NO COES"/>
    <x v="2"/>
    <s v="Privado"/>
    <s v="LIMA"/>
    <s v="LIMA"/>
    <s v="Lima"/>
    <s v="San Miguel"/>
    <m/>
    <m/>
    <m/>
    <m/>
    <m/>
    <x v="1"/>
    <m/>
    <n v="3.36"/>
    <n v="3.3599999999999997E-3"/>
    <m/>
    <n v="0.3"/>
    <n v="0.3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Lee Filter del Perú S.A."/>
    <m/>
    <x v="158"/>
    <m/>
    <x v="972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0.3"/>
    <n v="0.3"/>
    <m/>
    <m/>
    <n v="3.36"/>
    <m/>
    <m/>
    <m/>
    <m/>
    <m/>
    <x v="1"/>
    <m/>
    <s v="Marmoles y Granitos S.A."/>
    <m/>
    <x v="158"/>
    <m/>
    <x v="973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.36"/>
    <n v="3.3599999999999997E-3"/>
    <m/>
    <n v="0.3"/>
    <n v="0.3"/>
    <m/>
    <m/>
    <n v="75"/>
    <s v="ESTIMACIONES"/>
  </r>
  <r>
    <s v="19"/>
    <x v="13"/>
    <s v="NO INFORMANTE"/>
    <m/>
    <m/>
    <s v="EL"/>
    <m/>
    <m/>
    <n v="0.155"/>
    <n v="0.155"/>
    <m/>
    <m/>
    <n v="1.736"/>
    <m/>
    <m/>
    <m/>
    <m/>
    <m/>
    <x v="1"/>
    <m/>
    <s v="Matsushita Electric Industrial del Perú"/>
    <m/>
    <x v="158"/>
    <m/>
    <x v="974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1.736"/>
    <n v="1.7359999999999999E-3"/>
    <m/>
    <n v="0.155"/>
    <n v="0.155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Medifarma S.A."/>
    <m/>
    <x v="158"/>
    <m/>
    <x v="975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Milanoplast y Portofino Industrias S.A."/>
    <m/>
    <x v="158"/>
    <m/>
    <x v="976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32"/>
    <n v="0.32"/>
    <m/>
    <m/>
    <n v="3.5840000000000001"/>
    <m/>
    <m/>
    <m/>
    <m/>
    <m/>
    <x v="1"/>
    <m/>
    <s v="Molino El Triunfo S.A."/>
    <m/>
    <x v="158"/>
    <m/>
    <x v="977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3.5840000000000001"/>
    <n v="3.5839999999999999E-3"/>
    <m/>
    <n v="0.32"/>
    <n v="0.32"/>
    <m/>
    <m/>
    <n v="75"/>
    <s v="ESTIMACIONES"/>
  </r>
  <r>
    <s v="19"/>
    <x v="13"/>
    <s v="NO INFORMANTE"/>
    <m/>
    <m/>
    <s v="EL"/>
    <m/>
    <m/>
    <n v="2.9180000000000001"/>
    <n v="2.9180000000000001"/>
    <m/>
    <m/>
    <n v="32.681600000000003"/>
    <m/>
    <m/>
    <m/>
    <m/>
    <m/>
    <x v="1"/>
    <m/>
    <s v="Molino Italia S.A."/>
    <m/>
    <x v="158"/>
    <m/>
    <x v="978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32.681600000000003"/>
    <n v="3.2681600000000005E-2"/>
    <m/>
    <n v="2.9180000000000001"/>
    <n v="2.9180000000000001"/>
    <m/>
    <m/>
    <n v="75"/>
    <s v="ESTIMACIONES"/>
  </r>
  <r>
    <s v="19"/>
    <x v="13"/>
    <s v="NO INFORMANTE"/>
    <m/>
    <m/>
    <s v="EL"/>
    <m/>
    <m/>
    <n v="0.442"/>
    <n v="0.442"/>
    <m/>
    <m/>
    <n v="4.9504000000000001"/>
    <m/>
    <m/>
    <m/>
    <m/>
    <m/>
    <x v="1"/>
    <m/>
    <s v="Molinos Mayo S.A."/>
    <m/>
    <x v="158"/>
    <m/>
    <x v="979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4.9504000000000001"/>
    <n v="4.9503999999999998E-3"/>
    <m/>
    <n v="0.442"/>
    <n v="0.442"/>
    <m/>
    <m/>
    <n v="75"/>
    <s v="ESTIMACIONES"/>
  </r>
  <r>
    <s v="19"/>
    <x v="13"/>
    <s v="NO INFORMANTE"/>
    <m/>
    <m/>
    <s v="EL"/>
    <m/>
    <m/>
    <n v="0.67700000000000005"/>
    <n v="0.67700000000000005"/>
    <m/>
    <m/>
    <n v="7.5824000000000016"/>
    <m/>
    <m/>
    <m/>
    <m/>
    <m/>
    <x v="1"/>
    <m/>
    <s v="Molinos Mayo S.A."/>
    <m/>
    <x v="158"/>
    <m/>
    <x v="980"/>
    <m/>
    <x v="0"/>
    <m/>
    <x v="0"/>
    <s v="Instalado"/>
    <s v="Operativo"/>
    <m/>
    <x v="2"/>
    <x v="1"/>
    <s v="NO COES"/>
    <x v="2"/>
    <s v="Privado"/>
    <s v="LIMA"/>
    <s v="LIMA"/>
    <s v="Huaral"/>
    <s v="Huaral"/>
    <m/>
    <m/>
    <m/>
    <m/>
    <m/>
    <x v="1"/>
    <m/>
    <n v="7.5824000000000016"/>
    <n v="7.5824000000000013E-3"/>
    <m/>
    <n v="0.67700000000000005"/>
    <n v="0.67700000000000005"/>
    <m/>
    <m/>
    <n v="75"/>
    <s v="ESTIMACIONES"/>
  </r>
  <r>
    <s v="19"/>
    <x v="13"/>
    <s v="NO INFORMANTE"/>
    <m/>
    <m/>
    <s v="EL"/>
    <m/>
    <m/>
    <n v="0.89500000000000002"/>
    <n v="0.89500000000000002"/>
    <m/>
    <m/>
    <n v="10.024000000000001"/>
    <m/>
    <m/>
    <m/>
    <m/>
    <m/>
    <x v="1"/>
    <m/>
    <s v="Molinos Mayo S.A."/>
    <m/>
    <x v="158"/>
    <m/>
    <x v="981"/>
    <m/>
    <x v="0"/>
    <m/>
    <x v="0"/>
    <s v="Instalado"/>
    <s v="Operativo"/>
    <m/>
    <x v="2"/>
    <x v="1"/>
    <s v="NO COES"/>
    <x v="2"/>
    <s v="Privado"/>
    <s v="LIMA"/>
    <s v="LIMA"/>
    <s v="Huaral"/>
    <s v="Huaral"/>
    <m/>
    <m/>
    <m/>
    <m/>
    <m/>
    <x v="1"/>
    <m/>
    <n v="10.024000000000001"/>
    <n v="1.0024000000000002E-2"/>
    <m/>
    <n v="0.89500000000000002"/>
    <n v="0.89500000000000002"/>
    <m/>
    <m/>
    <n v="75"/>
    <s v="ESTIMACIONES"/>
  </r>
  <r>
    <s v="19"/>
    <x v="13"/>
    <s v="NO INFORMANTE"/>
    <m/>
    <m/>
    <s v="EL"/>
    <m/>
    <m/>
    <n v="0.5"/>
    <n v="0.5"/>
    <m/>
    <m/>
    <n v="5.6"/>
    <m/>
    <m/>
    <m/>
    <m/>
    <m/>
    <x v="1"/>
    <m/>
    <s v="Molinos Mayo S.A."/>
    <m/>
    <x v="158"/>
    <m/>
    <x v="982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5.6"/>
    <n v="5.5999999999999999E-3"/>
    <m/>
    <n v="0.5"/>
    <n v="0.5"/>
    <m/>
    <m/>
    <n v="75"/>
    <s v="ESTIMACIONES"/>
  </r>
  <r>
    <s v="19"/>
    <x v="13"/>
    <s v="NO INFORMANTE"/>
    <m/>
    <m/>
    <s v="EL"/>
    <m/>
    <m/>
    <n v="0.05"/>
    <n v="0.05"/>
    <m/>
    <m/>
    <n v="0.56000000000000005"/>
    <m/>
    <m/>
    <m/>
    <m/>
    <m/>
    <x v="1"/>
    <m/>
    <s v="MSA del Perú S.A."/>
    <m/>
    <x v="158"/>
    <m/>
    <x v="983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0.56000000000000005"/>
    <n v="5.6000000000000006E-4"/>
    <m/>
    <n v="0.05"/>
    <n v="0.05"/>
    <m/>
    <m/>
    <n v="75"/>
    <s v="ESTIMACIONES"/>
  </r>
  <r>
    <s v="19"/>
    <x v="13"/>
    <s v="NO INFORMANTE"/>
    <m/>
    <m/>
    <s v="EL"/>
    <m/>
    <m/>
    <n v="0.63300000000000001"/>
    <n v="0.63300000000000001"/>
    <m/>
    <m/>
    <n v="7.0896000000000008"/>
    <m/>
    <m/>
    <m/>
    <m/>
    <m/>
    <x v="1"/>
    <m/>
    <s v="Nabisco Perú S.A."/>
    <m/>
    <x v="158"/>
    <m/>
    <x v="984"/>
    <m/>
    <x v="0"/>
    <m/>
    <x v="0"/>
    <s v="Instalado"/>
    <s v="Operativo"/>
    <m/>
    <x v="2"/>
    <x v="1"/>
    <s v="NO COES"/>
    <x v="2"/>
    <s v="Privado"/>
    <s v="LIMA"/>
    <s v="LIMA"/>
    <s v="Lima"/>
    <s v="Breña"/>
    <m/>
    <m/>
    <m/>
    <m/>
    <m/>
    <x v="1"/>
    <m/>
    <n v="7.0896000000000008"/>
    <n v="7.0896000000000006E-3"/>
    <m/>
    <n v="0.63300000000000001"/>
    <n v="0.63300000000000001"/>
    <m/>
    <m/>
    <n v="75"/>
    <s v="ESTIMACIONES"/>
  </r>
  <r>
    <s v="19"/>
    <x v="13"/>
    <s v="NO INFORMANTE"/>
    <m/>
    <m/>
    <s v="EL"/>
    <m/>
    <m/>
    <n v="0.5"/>
    <n v="0.5"/>
    <m/>
    <m/>
    <n v="5.6"/>
    <m/>
    <m/>
    <m/>
    <m/>
    <m/>
    <x v="1"/>
    <m/>
    <s v="Negociación Lanera del Perú"/>
    <m/>
    <x v="158"/>
    <m/>
    <x v="985"/>
    <m/>
    <x v="0"/>
    <m/>
    <x v="0"/>
    <s v="Instalado"/>
    <s v="Operativo"/>
    <m/>
    <x v="2"/>
    <x v="1"/>
    <s v="NO COES"/>
    <x v="2"/>
    <s v="Privado"/>
    <s v="LIMA"/>
    <s v="CALLAO"/>
    <s v="Callao"/>
    <s v="Bellavista"/>
    <m/>
    <m/>
    <m/>
    <m/>
    <m/>
    <x v="1"/>
    <m/>
    <n v="5.6"/>
    <n v="5.5999999999999999E-3"/>
    <m/>
    <n v="0.5"/>
    <n v="0.5"/>
    <m/>
    <m/>
    <n v="75"/>
    <s v="ESTIMACIONES"/>
  </r>
  <r>
    <s v="19"/>
    <x v="13"/>
    <s v="NO INFORMANTE"/>
    <m/>
    <m/>
    <s v="EL"/>
    <m/>
    <m/>
    <n v="0.112"/>
    <n v="0.112"/>
    <m/>
    <m/>
    <n v="1.2544000000000002"/>
    <m/>
    <m/>
    <m/>
    <m/>
    <m/>
    <x v="1"/>
    <m/>
    <s v="Negusa Corp. S.A."/>
    <m/>
    <x v="158"/>
    <m/>
    <x v="986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1.2544000000000002"/>
    <n v="1.2544000000000001E-3"/>
    <m/>
    <n v="0.112"/>
    <n v="0.112"/>
    <m/>
    <m/>
    <n v="75"/>
    <s v="ESTIMACIONES"/>
  </r>
  <r>
    <s v="19"/>
    <x v="13"/>
    <s v="NO INFORMANTE"/>
    <m/>
    <m/>
    <s v="EL"/>
    <m/>
    <m/>
    <n v="0.28000000000000003"/>
    <n v="0.28000000000000003"/>
    <m/>
    <m/>
    <n v="3.1360000000000006"/>
    <m/>
    <m/>
    <m/>
    <m/>
    <m/>
    <x v="1"/>
    <m/>
    <s v="OMIS S.R.L."/>
    <m/>
    <x v="158"/>
    <m/>
    <x v="987"/>
    <m/>
    <x v="0"/>
    <m/>
    <x v="0"/>
    <s v="Instalado"/>
    <s v="Operativo"/>
    <m/>
    <x v="2"/>
    <x v="1"/>
    <s v="NO COES"/>
    <x v="2"/>
    <s v="Privado"/>
    <s v="LIMA"/>
    <s v="LIMA"/>
    <s v="Lima"/>
    <s v="San Luis"/>
    <m/>
    <m/>
    <m/>
    <m/>
    <m/>
    <x v="1"/>
    <m/>
    <n v="3.1360000000000006"/>
    <n v="3.1360000000000008E-3"/>
    <m/>
    <n v="0.28000000000000003"/>
    <n v="0.28000000000000003"/>
    <m/>
    <m/>
    <n v="75"/>
    <s v="ESTIMACIONES"/>
  </r>
  <r>
    <s v="19"/>
    <x v="13"/>
    <s v="NO INFORMANTE"/>
    <m/>
    <m/>
    <s v="EL"/>
    <m/>
    <m/>
    <n v="0.15"/>
    <n v="0.15"/>
    <m/>
    <m/>
    <n v="1.68"/>
    <m/>
    <m/>
    <m/>
    <m/>
    <m/>
    <x v="1"/>
    <m/>
    <s v="Pavco del Perú S.A."/>
    <m/>
    <x v="158"/>
    <m/>
    <x v="988"/>
    <m/>
    <x v="0"/>
    <m/>
    <x v="0"/>
    <s v="Instalado"/>
    <s v="Operativo"/>
    <m/>
    <x v="2"/>
    <x v="1"/>
    <s v="NO COES"/>
    <x v="2"/>
    <s v="Privado"/>
    <s v="LIMA"/>
    <s v="LIMA"/>
    <s v="Lima"/>
    <s v="El Agustino"/>
    <m/>
    <m/>
    <m/>
    <m/>
    <m/>
    <x v="1"/>
    <m/>
    <n v="1.68"/>
    <n v="1.6799999999999999E-3"/>
    <m/>
    <n v="0.15"/>
    <n v="0.15"/>
    <m/>
    <m/>
    <n v="75"/>
    <s v="ESTIMACIONES"/>
  </r>
  <r>
    <s v="19"/>
    <x v="13"/>
    <s v="NO INFORMANTE"/>
    <m/>
    <m/>
    <s v="EL"/>
    <m/>
    <m/>
    <n v="0.18099999999999999"/>
    <n v="0.18099999999999999"/>
    <m/>
    <m/>
    <n v="2.0272000000000001"/>
    <m/>
    <m/>
    <m/>
    <m/>
    <m/>
    <x v="1"/>
    <m/>
    <s v="Perfiles Metálicos Precor S.A."/>
    <m/>
    <x v="158"/>
    <m/>
    <x v="989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2.0272000000000001"/>
    <n v="2.0272000000000003E-3"/>
    <m/>
    <n v="0.18099999999999999"/>
    <n v="0.18099999999999999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Peruana de Moldeados S.A."/>
    <m/>
    <x v="158"/>
    <m/>
    <x v="990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1.5"/>
    <n v="1.5"/>
    <m/>
    <m/>
    <n v="16.8"/>
    <m/>
    <m/>
    <m/>
    <m/>
    <m/>
    <x v="1"/>
    <m/>
    <s v="Peruplast"/>
    <m/>
    <x v="158"/>
    <m/>
    <x v="991"/>
    <m/>
    <x v="0"/>
    <m/>
    <x v="0"/>
    <s v="Instalado"/>
    <s v="Operativo"/>
    <m/>
    <x v="2"/>
    <x v="1"/>
    <s v="NO COES"/>
    <x v="2"/>
    <s v="Privado"/>
    <s v="LIMA"/>
    <s v="LIMA"/>
    <s v="Lima"/>
    <s v="San Luis"/>
    <m/>
    <m/>
    <m/>
    <m/>
    <m/>
    <x v="1"/>
    <m/>
    <n v="16.8"/>
    <n v="1.6800000000000002E-2"/>
    <m/>
    <n v="1.5"/>
    <n v="1.5"/>
    <m/>
    <m/>
    <n v="75"/>
    <s v="ESTIMACIONES"/>
  </r>
  <r>
    <s v="19"/>
    <x v="13"/>
    <s v="NO INFORMANTE"/>
    <m/>
    <m/>
    <s v="EL"/>
    <m/>
    <m/>
    <n v="0.35299999999999998"/>
    <n v="0.35299999999999998"/>
    <m/>
    <m/>
    <n v="3.9535999999999998"/>
    <m/>
    <m/>
    <m/>
    <m/>
    <m/>
    <x v="1"/>
    <m/>
    <s v="Plastica S.A."/>
    <m/>
    <x v="158"/>
    <m/>
    <x v="992"/>
    <m/>
    <x v="0"/>
    <m/>
    <x v="0"/>
    <s v="Instalado"/>
    <s v="Operativo"/>
    <m/>
    <x v="2"/>
    <x v="1"/>
    <s v="NO COES"/>
    <x v="2"/>
    <s v="Privado"/>
    <s v="LIMA"/>
    <s v="LIMA"/>
    <s v="Lima"/>
    <s v="San Miguel"/>
    <m/>
    <m/>
    <m/>
    <m/>
    <m/>
    <x v="1"/>
    <m/>
    <n v="3.9535999999999998"/>
    <n v="3.9535999999999998E-3"/>
    <m/>
    <n v="0.35299999999999998"/>
    <n v="0.35299999999999998"/>
    <m/>
    <m/>
    <n v="75"/>
    <s v="ESTIMACIONES"/>
  </r>
  <r>
    <s v="19"/>
    <x v="13"/>
    <s v="NO INFORMANTE"/>
    <m/>
    <m/>
    <s v="EL"/>
    <m/>
    <m/>
    <n v="0.125"/>
    <n v="0.125"/>
    <m/>
    <m/>
    <n v="1.4"/>
    <m/>
    <m/>
    <m/>
    <m/>
    <m/>
    <x v="1"/>
    <m/>
    <s v="Plasticos Nacionales S.A."/>
    <m/>
    <x v="158"/>
    <m/>
    <x v="993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1.4"/>
    <n v="1.4E-3"/>
    <m/>
    <n v="0.125"/>
    <n v="0.125"/>
    <m/>
    <m/>
    <n v="75"/>
    <s v="ESTIMACIONES"/>
  </r>
  <r>
    <s v="19"/>
    <x v="13"/>
    <s v="NO INFORMANTE"/>
    <m/>
    <m/>
    <s v="EL"/>
    <m/>
    <m/>
    <n v="1.35"/>
    <n v="1.35"/>
    <m/>
    <m/>
    <n v="15.12"/>
    <m/>
    <m/>
    <m/>
    <m/>
    <m/>
    <x v="1"/>
    <m/>
    <s v="Productos Químicos Industriales S.A."/>
    <m/>
    <x v="158"/>
    <m/>
    <x v="994"/>
    <m/>
    <x v="0"/>
    <m/>
    <x v="0"/>
    <s v="Instalado"/>
    <s v="Operativo"/>
    <m/>
    <x v="2"/>
    <x v="1"/>
    <s v="NO COES"/>
    <x v="2"/>
    <s v="Privado"/>
    <s v="LIMA"/>
    <s v="LIMA"/>
    <s v="Lima"/>
    <s v="San Juan de Lurigancho"/>
    <m/>
    <m/>
    <m/>
    <m/>
    <m/>
    <x v="1"/>
    <m/>
    <n v="15.12"/>
    <n v="1.512E-2"/>
    <m/>
    <n v="1.35"/>
    <n v="1.35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Reactivos Nacionales S.A."/>
    <m/>
    <x v="158"/>
    <m/>
    <x v="995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7.0000000000000007E-2"/>
    <n v="7.0000000000000007E-2"/>
    <m/>
    <m/>
    <n v="0.78400000000000014"/>
    <m/>
    <m/>
    <m/>
    <m/>
    <m/>
    <x v="1"/>
    <m/>
    <s v="Recolsa"/>
    <m/>
    <x v="158"/>
    <m/>
    <x v="996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0.78400000000000014"/>
    <n v="7.8400000000000019E-4"/>
    <m/>
    <n v="7.0000000000000007E-2"/>
    <n v="7.0000000000000007E-2"/>
    <m/>
    <m/>
    <n v="75"/>
    <s v="ESTIMACIONES"/>
  </r>
  <r>
    <s v="19"/>
    <x v="13"/>
    <s v="NO INFORMANTE"/>
    <m/>
    <m/>
    <s v="EL"/>
    <m/>
    <m/>
    <n v="0.54700000000000004"/>
    <n v="0.54700000000000004"/>
    <m/>
    <m/>
    <n v="6.1264000000000003"/>
    <m/>
    <m/>
    <m/>
    <m/>
    <m/>
    <x v="1"/>
    <m/>
    <s v="Red Star del Perú"/>
    <m/>
    <x v="158"/>
    <m/>
    <x v="997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6.1264000000000003"/>
    <n v="6.1264000000000006E-3"/>
    <m/>
    <n v="0.54700000000000004"/>
    <n v="0.54700000000000004"/>
    <m/>
    <m/>
    <n v="75"/>
    <s v="ESTIMACIONES"/>
  </r>
  <r>
    <s v="19"/>
    <x v="13"/>
    <s v="NO INFORMANTE"/>
    <m/>
    <m/>
    <s v="EL"/>
    <m/>
    <m/>
    <n v="0.04"/>
    <n v="0.04"/>
    <m/>
    <m/>
    <n v="0.44800000000000001"/>
    <m/>
    <m/>
    <m/>
    <m/>
    <m/>
    <x v="1"/>
    <m/>
    <s v="Redondos S.A."/>
    <m/>
    <x v="158"/>
    <m/>
    <x v="998"/>
    <m/>
    <x v="0"/>
    <m/>
    <x v="0"/>
    <s v="Instalado"/>
    <s v="Operativo"/>
    <m/>
    <x v="2"/>
    <x v="1"/>
    <s v="NO COES"/>
    <x v="2"/>
    <s v="Privado"/>
    <s v="LIMA"/>
    <s v="LIMA"/>
    <s v="Huaura"/>
    <s v="Huacho"/>
    <m/>
    <m/>
    <m/>
    <m/>
    <m/>
    <x v="1"/>
    <m/>
    <n v="0.44800000000000001"/>
    <n v="4.4799999999999999E-4"/>
    <m/>
    <n v="0.04"/>
    <n v="0.04"/>
    <m/>
    <m/>
    <n v="75"/>
    <s v="ESTIMACIONES"/>
  </r>
  <r>
    <s v="19"/>
    <x v="13"/>
    <s v="NO INFORMANTE"/>
    <m/>
    <m/>
    <s v="EL"/>
    <m/>
    <m/>
    <n v="0.2"/>
    <n v="0.2"/>
    <m/>
    <m/>
    <n v="2.2400000000000002"/>
    <m/>
    <m/>
    <m/>
    <m/>
    <m/>
    <x v="1"/>
    <m/>
    <s v="Redondos S.A."/>
    <m/>
    <x v="158"/>
    <m/>
    <x v="999"/>
    <m/>
    <x v="0"/>
    <m/>
    <x v="0"/>
    <s v="Instalado"/>
    <s v="Operativo"/>
    <m/>
    <x v="2"/>
    <x v="1"/>
    <s v="NO COES"/>
    <x v="2"/>
    <s v="Privado"/>
    <s v="LIMA"/>
    <s v="LIMA"/>
    <s v="Huaral"/>
    <s v="Huaral"/>
    <m/>
    <m/>
    <m/>
    <m/>
    <m/>
    <x v="1"/>
    <m/>
    <n v="2.2400000000000002"/>
    <n v="2.2400000000000002E-3"/>
    <m/>
    <n v="0.2"/>
    <n v="0.2"/>
    <m/>
    <m/>
    <n v="75"/>
    <s v="ESTIMACIONES"/>
  </r>
  <r>
    <s v="19"/>
    <x v="13"/>
    <s v="NO INFORMANTE"/>
    <m/>
    <m/>
    <s v="EL"/>
    <m/>
    <m/>
    <n v="0.35"/>
    <n v="0.35"/>
    <m/>
    <m/>
    <n v="3.92"/>
    <m/>
    <m/>
    <m/>
    <m/>
    <m/>
    <x v="1"/>
    <m/>
    <s v="Renova S.A."/>
    <m/>
    <x v="158"/>
    <m/>
    <x v="1000"/>
    <m/>
    <x v="0"/>
    <m/>
    <x v="0"/>
    <s v="Instalado"/>
    <s v="Operativo"/>
    <m/>
    <x v="2"/>
    <x v="1"/>
    <s v="NO COES"/>
    <x v="2"/>
    <s v="Privado"/>
    <s v="LIMA"/>
    <s v="LIMA"/>
    <s v="Lima"/>
    <s v="Independencia"/>
    <m/>
    <m/>
    <m/>
    <m/>
    <m/>
    <x v="1"/>
    <m/>
    <n v="3.92"/>
    <n v="3.9199999999999999E-3"/>
    <m/>
    <n v="0.35"/>
    <n v="0.35"/>
    <m/>
    <m/>
    <n v="75"/>
    <s v="ESTIMACIONES"/>
  </r>
  <r>
    <s v="19"/>
    <x v="13"/>
    <s v="NO INFORMANTE"/>
    <m/>
    <m/>
    <s v="EL"/>
    <m/>
    <m/>
    <n v="0.48"/>
    <n v="0.48"/>
    <m/>
    <m/>
    <n v="5.3760000000000003"/>
    <m/>
    <m/>
    <m/>
    <m/>
    <m/>
    <x v="1"/>
    <m/>
    <s v="Reyemsa"/>
    <m/>
    <x v="158"/>
    <m/>
    <x v="1001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5.3760000000000003"/>
    <n v="5.3760000000000006E-3"/>
    <m/>
    <n v="0.48"/>
    <n v="0.48"/>
    <m/>
    <m/>
    <n v="75"/>
    <s v="ESTIMACIONES"/>
  </r>
  <r>
    <s v="19"/>
    <x v="13"/>
    <s v="NO INFORMANTE"/>
    <m/>
    <m/>
    <s v="EL"/>
    <m/>
    <m/>
    <n v="2.4"/>
    <n v="2.4"/>
    <m/>
    <m/>
    <n v="26.88"/>
    <m/>
    <m/>
    <m/>
    <m/>
    <m/>
    <x v="1"/>
    <m/>
    <s v="San Miguel Industrial S.A."/>
    <m/>
    <x v="158"/>
    <m/>
    <x v="1002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26.88"/>
    <n v="2.6879999999999998E-2"/>
    <m/>
    <n v="2.4"/>
    <n v="2.4"/>
    <m/>
    <m/>
    <n v="75"/>
    <s v="ESTIMACIONES"/>
  </r>
  <r>
    <s v="19"/>
    <x v="13"/>
    <s v="NO INFORMANTE"/>
    <m/>
    <m/>
    <s v="EL"/>
    <m/>
    <m/>
    <n v="0.54100000000000004"/>
    <n v="0.54100000000000004"/>
    <m/>
    <m/>
    <n v="6.0592000000000006"/>
    <m/>
    <m/>
    <m/>
    <m/>
    <m/>
    <x v="1"/>
    <m/>
    <s v="Savoy Brands Perú S.A."/>
    <m/>
    <x v="158"/>
    <m/>
    <x v="1003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6.0592000000000006"/>
    <n v="6.0592000000000007E-3"/>
    <m/>
    <n v="0.54100000000000004"/>
    <n v="0.54100000000000004"/>
    <m/>
    <m/>
    <n v="75"/>
    <s v="ESTIMACIONES"/>
  </r>
  <r>
    <s v="19"/>
    <x v="13"/>
    <s v="NO INFORMANTE"/>
    <m/>
    <m/>
    <s v="EL"/>
    <m/>
    <m/>
    <n v="0.442"/>
    <n v="0.442"/>
    <m/>
    <m/>
    <n v="4.9504000000000001"/>
    <m/>
    <m/>
    <m/>
    <m/>
    <m/>
    <x v="1"/>
    <m/>
    <s v="Sociedad Andina de los Grandes Almacenes S.A."/>
    <m/>
    <x v="158"/>
    <m/>
    <x v="1004"/>
    <m/>
    <x v="0"/>
    <m/>
    <x v="0"/>
    <s v="Instalado"/>
    <s v="Operativo"/>
    <m/>
    <x v="2"/>
    <x v="1"/>
    <s v="NO COES"/>
    <x v="2"/>
    <s v="Privado"/>
    <s v="LIMA"/>
    <s v="LIMA"/>
    <s v="Lima"/>
    <s v="San Isidro"/>
    <m/>
    <m/>
    <m/>
    <m/>
    <m/>
    <x v="1"/>
    <m/>
    <n v="4.9504000000000001"/>
    <n v="4.9503999999999998E-3"/>
    <m/>
    <n v="0.442"/>
    <n v="0.442"/>
    <m/>
    <m/>
    <n v="75"/>
    <s v="ESTIMACIONES"/>
  </r>
  <r>
    <s v="19"/>
    <x v="13"/>
    <s v="NO INFORMANTE"/>
    <m/>
    <m/>
    <s v="EL"/>
    <m/>
    <m/>
    <n v="0.46"/>
    <n v="0.46"/>
    <m/>
    <m/>
    <n v="5.152000000000001"/>
    <m/>
    <m/>
    <m/>
    <m/>
    <m/>
    <x v="1"/>
    <m/>
    <s v="Sociedad Andina de los Grandes Almacenes S.A."/>
    <m/>
    <x v="158"/>
    <m/>
    <x v="1005"/>
    <m/>
    <x v="0"/>
    <m/>
    <x v="0"/>
    <s v="Instalado"/>
    <s v="Operativo"/>
    <m/>
    <x v="2"/>
    <x v="1"/>
    <s v="NO COES"/>
    <x v="2"/>
    <s v="Privado"/>
    <s v="LIMA"/>
    <s v="LIMA"/>
    <s v="Lima"/>
    <s v="San Miguel"/>
    <m/>
    <m/>
    <m/>
    <m/>
    <m/>
    <x v="1"/>
    <m/>
    <n v="5.152000000000001"/>
    <n v="5.1520000000000012E-3"/>
    <m/>
    <n v="0.46"/>
    <n v="0.46"/>
    <m/>
    <m/>
    <n v="75"/>
    <s v="ESTIMACIONES"/>
  </r>
  <r>
    <s v="19"/>
    <x v="13"/>
    <s v="NO INFORMANTE"/>
    <m/>
    <m/>
    <s v="EL"/>
    <m/>
    <m/>
    <n v="0.27700000000000002"/>
    <n v="0.27700000000000002"/>
    <m/>
    <m/>
    <n v="3.1024000000000003"/>
    <m/>
    <m/>
    <m/>
    <m/>
    <m/>
    <x v="1"/>
    <m/>
    <s v="Sociedad Suizo Peruana de Embutidos S. A."/>
    <m/>
    <x v="158"/>
    <m/>
    <x v="1006"/>
    <m/>
    <x v="0"/>
    <m/>
    <x v="0"/>
    <s v="Instalado"/>
    <s v="Operativo"/>
    <m/>
    <x v="2"/>
    <x v="1"/>
    <s v="NO COES"/>
    <x v="2"/>
    <s v="Privado"/>
    <s v="LIMA"/>
    <s v="LIMA"/>
    <s v="Huaral"/>
    <s v="Chancay"/>
    <m/>
    <m/>
    <m/>
    <m/>
    <m/>
    <x v="1"/>
    <m/>
    <n v="3.1024000000000003"/>
    <n v="3.1024000000000004E-3"/>
    <m/>
    <n v="0.27700000000000002"/>
    <n v="0.27700000000000002"/>
    <m/>
    <m/>
    <n v="75"/>
    <s v="ESTIMACIONES"/>
  </r>
  <r>
    <s v="19"/>
    <x v="13"/>
    <s v="NO INFORMANTE"/>
    <m/>
    <m/>
    <s v="EL"/>
    <m/>
    <m/>
    <n v="0.15"/>
    <n v="0.15"/>
    <m/>
    <m/>
    <n v="1.68"/>
    <m/>
    <m/>
    <m/>
    <m/>
    <m/>
    <x v="1"/>
    <m/>
    <s v="Soldadoras Andinas S. A."/>
    <m/>
    <x v="158"/>
    <m/>
    <x v="1007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1.68"/>
    <n v="1.6799999999999999E-3"/>
    <m/>
    <n v="0.15"/>
    <n v="0.15"/>
    <m/>
    <m/>
    <n v="75"/>
    <s v="ESTIMACIONES"/>
  </r>
  <r>
    <s v="19"/>
    <x v="13"/>
    <s v="NO INFORMANTE"/>
    <m/>
    <m/>
    <s v="EL"/>
    <m/>
    <m/>
    <n v="0.17499999999999999"/>
    <n v="0.17499999999999999"/>
    <m/>
    <m/>
    <n v="1.96"/>
    <m/>
    <m/>
    <m/>
    <m/>
    <m/>
    <x v="1"/>
    <m/>
    <s v="Tecnica Comercial Peruana S. A."/>
    <m/>
    <x v="158"/>
    <m/>
    <x v="1008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1.96"/>
    <n v="1.9599999999999999E-3"/>
    <m/>
    <n v="0.17499999999999999"/>
    <n v="0.17499999999999999"/>
    <m/>
    <m/>
    <n v="75"/>
    <s v="ESTIMACIONES"/>
  </r>
  <r>
    <s v="19"/>
    <x v="13"/>
    <s v="NO INFORMANTE"/>
    <m/>
    <m/>
    <s v="EL"/>
    <m/>
    <m/>
    <n v="0.36499999999999999"/>
    <n v="0.36499999999999999"/>
    <m/>
    <m/>
    <n v="4.0880000000000001"/>
    <m/>
    <m/>
    <m/>
    <m/>
    <m/>
    <x v="1"/>
    <m/>
    <s v="Tecnogas S. A."/>
    <m/>
    <x v="158"/>
    <m/>
    <x v="1009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4.0880000000000001"/>
    <n v="4.0880000000000005E-3"/>
    <m/>
    <n v="0.36499999999999999"/>
    <n v="0.36499999999999999"/>
    <m/>
    <m/>
    <n v="75"/>
    <s v="ESTIMACIONES"/>
  </r>
  <r>
    <s v="19"/>
    <x v="13"/>
    <s v="NO INFORMANTE"/>
    <m/>
    <m/>
    <s v="EL"/>
    <m/>
    <m/>
    <n v="0.44"/>
    <n v="0.44"/>
    <m/>
    <m/>
    <n v="4.9280000000000008"/>
    <m/>
    <m/>
    <m/>
    <m/>
    <m/>
    <x v="1"/>
    <m/>
    <s v="Textil Santa Anita S. A."/>
    <m/>
    <x v="158"/>
    <m/>
    <x v="1010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4.9280000000000008"/>
    <n v="4.928000000000001E-3"/>
    <m/>
    <n v="0.44"/>
    <n v="0.44"/>
    <m/>
    <m/>
    <n v="75"/>
    <s v="ESTIMACIONES"/>
  </r>
  <r>
    <s v="19"/>
    <x v="13"/>
    <s v="NO INFORMANTE"/>
    <m/>
    <m/>
    <s v="EL"/>
    <m/>
    <m/>
    <n v="0.2"/>
    <n v="0.2"/>
    <m/>
    <m/>
    <n v="2.2400000000000002"/>
    <m/>
    <m/>
    <m/>
    <m/>
    <m/>
    <x v="1"/>
    <m/>
    <s v="Textiles Frutos del Telar S. A."/>
    <m/>
    <x v="158"/>
    <m/>
    <x v="1011"/>
    <m/>
    <x v="0"/>
    <m/>
    <x v="0"/>
    <s v="Instalado"/>
    <s v="Operativo"/>
    <m/>
    <x v="2"/>
    <x v="1"/>
    <s v="NO COES"/>
    <x v="2"/>
    <s v="Privado"/>
    <s v="LIMA"/>
    <s v="LIMA"/>
    <s v="Lima"/>
    <s v="Lima"/>
    <m/>
    <m/>
    <m/>
    <m/>
    <m/>
    <x v="1"/>
    <m/>
    <n v="2.2400000000000002"/>
    <n v="2.2400000000000002E-3"/>
    <m/>
    <n v="0.2"/>
    <n v="0.2"/>
    <m/>
    <m/>
    <n v="75"/>
    <s v="ESTIMACIONES"/>
  </r>
  <r>
    <s v="19"/>
    <x v="13"/>
    <s v="NO INFORMANTE"/>
    <m/>
    <m/>
    <s v="EL"/>
    <m/>
    <m/>
    <n v="0.7"/>
    <n v="0.7"/>
    <m/>
    <m/>
    <n v="7.84"/>
    <m/>
    <m/>
    <m/>
    <m/>
    <m/>
    <x v="1"/>
    <m/>
    <s v="Textiles Populares S. A."/>
    <m/>
    <x v="158"/>
    <m/>
    <x v="1012"/>
    <m/>
    <x v="0"/>
    <m/>
    <x v="0"/>
    <s v="Instalado"/>
    <s v="Operativo"/>
    <m/>
    <x v="2"/>
    <x v="1"/>
    <s v="NO COES"/>
    <x v="2"/>
    <s v="Privado"/>
    <s v="LIMA"/>
    <s v="LIMA"/>
    <s v="Lima"/>
    <s v="San Martín de Porres"/>
    <m/>
    <m/>
    <m/>
    <m/>
    <m/>
    <x v="1"/>
    <m/>
    <n v="7.84"/>
    <n v="7.8399999999999997E-3"/>
    <m/>
    <n v="0.7"/>
    <n v="0.7"/>
    <m/>
    <m/>
    <n v="75"/>
    <s v="ESTIMACIONES"/>
  </r>
  <r>
    <s v="19"/>
    <x v="13"/>
    <s v="NO INFORMANTE"/>
    <m/>
    <m/>
    <s v="EL"/>
    <m/>
    <m/>
    <n v="0.15"/>
    <n v="0.15"/>
    <m/>
    <m/>
    <n v="1.68"/>
    <m/>
    <m/>
    <m/>
    <m/>
    <m/>
    <x v="1"/>
    <m/>
    <s v="Ticino del Perú S. A."/>
    <m/>
    <x v="158"/>
    <m/>
    <x v="1013"/>
    <m/>
    <x v="0"/>
    <m/>
    <x v="0"/>
    <s v="Instalado"/>
    <s v="Operativo"/>
    <m/>
    <x v="2"/>
    <x v="1"/>
    <s v="NO COES"/>
    <x v="2"/>
    <s v="Privado"/>
    <s v="LIMA"/>
    <s v="LIMA"/>
    <s v="Lima"/>
    <s v="Santa Anita"/>
    <m/>
    <m/>
    <m/>
    <m/>
    <m/>
    <x v="1"/>
    <m/>
    <n v="1.68"/>
    <n v="1.6799999999999999E-3"/>
    <m/>
    <n v="0.15"/>
    <n v="0.15"/>
    <m/>
    <m/>
    <n v="75"/>
    <s v="ESTIMACIONES"/>
  </r>
  <r>
    <s v="19"/>
    <x v="13"/>
    <s v="NO INFORMANTE"/>
    <m/>
    <m/>
    <s v="EL"/>
    <m/>
    <m/>
    <n v="0.16300000000000001"/>
    <n v="0.16300000000000001"/>
    <m/>
    <m/>
    <n v="1.8256000000000001"/>
    <m/>
    <m/>
    <m/>
    <m/>
    <m/>
    <x v="1"/>
    <m/>
    <s v="Tintorería Industrial San Antonio S. A."/>
    <m/>
    <x v="158"/>
    <m/>
    <x v="1014"/>
    <m/>
    <x v="0"/>
    <m/>
    <x v="0"/>
    <s v="Instalado"/>
    <s v="Operativo"/>
    <m/>
    <x v="2"/>
    <x v="1"/>
    <s v="NO COES"/>
    <x v="2"/>
    <s v="Privado"/>
    <s v="LIMA"/>
    <s v="CALLAO"/>
    <s v="Callao"/>
    <s v="Callao"/>
    <m/>
    <m/>
    <m/>
    <m/>
    <m/>
    <x v="1"/>
    <m/>
    <n v="1.8256000000000001"/>
    <n v="1.8256000000000001E-3"/>
    <m/>
    <n v="0.16300000000000001"/>
    <n v="0.16300000000000001"/>
    <m/>
    <m/>
    <n v="75"/>
    <s v="ESTIMACIONES"/>
  </r>
  <r>
    <s v="19"/>
    <x v="13"/>
    <s v="NO INFORMANTE"/>
    <m/>
    <m/>
    <s v="EL"/>
    <m/>
    <m/>
    <n v="0.21"/>
    <n v="0.21"/>
    <m/>
    <m/>
    <n v="2.3520000000000003"/>
    <m/>
    <m/>
    <m/>
    <m/>
    <m/>
    <x v="1"/>
    <m/>
    <s v="Tuboplast S. A."/>
    <m/>
    <x v="158"/>
    <m/>
    <x v="1015"/>
    <m/>
    <x v="0"/>
    <m/>
    <x v="0"/>
    <s v="Instalado"/>
    <s v="Operativo"/>
    <m/>
    <x v="2"/>
    <x v="1"/>
    <s v="NO COES"/>
    <x v="2"/>
    <s v="Privado"/>
    <s v="LIMA"/>
    <s v="LIMA"/>
    <s v="Lima"/>
    <s v="Ate"/>
    <m/>
    <m/>
    <m/>
    <m/>
    <m/>
    <x v="1"/>
    <m/>
    <n v="2.3520000000000003"/>
    <n v="2.3520000000000004E-3"/>
    <m/>
    <n v="0.21"/>
    <n v="0.21"/>
    <m/>
    <m/>
    <n v="75"/>
    <s v="ESTIMACIONES"/>
  </r>
  <r>
    <s v="19"/>
    <x v="13"/>
    <s v="NO INFORMANTE"/>
    <m/>
    <m/>
    <s v="EL"/>
    <m/>
    <m/>
    <n v="2.0950000000000002"/>
    <n v="2.0950000000000002"/>
    <m/>
    <m/>
    <n v="23.464000000000002"/>
    <m/>
    <m/>
    <m/>
    <m/>
    <m/>
    <x v="1"/>
    <m/>
    <s v="Vidrios Industriales S. A."/>
    <m/>
    <x v="158"/>
    <m/>
    <x v="1016"/>
    <m/>
    <x v="0"/>
    <m/>
    <x v="0"/>
    <s v="Instalado"/>
    <s v="Operativo"/>
    <m/>
    <x v="2"/>
    <x v="1"/>
    <s v="NO COES"/>
    <x v="2"/>
    <s v="Privado"/>
    <s v="LIMA"/>
    <s v="CALLAO"/>
    <s v="Callao"/>
    <s v="Carmen de la Legua"/>
    <m/>
    <m/>
    <m/>
    <m/>
    <m/>
    <x v="1"/>
    <m/>
    <n v="23.464000000000002"/>
    <n v="2.3464000000000002E-2"/>
    <m/>
    <n v="2.0950000000000002"/>
    <n v="2.0950000000000002"/>
    <m/>
    <m/>
    <n v="75"/>
    <s v="ESTIMACIONES"/>
  </r>
  <r>
    <s v="19"/>
    <x v="13"/>
    <s v="NO INFORMANTE"/>
    <m/>
    <m/>
    <s v="EL"/>
    <m/>
    <m/>
    <n v="0.46200000000000002"/>
    <n v="0.46200000000000002"/>
    <m/>
    <m/>
    <n v="5.1744000000000003"/>
    <m/>
    <m/>
    <m/>
    <m/>
    <m/>
    <x v="1"/>
    <m/>
    <s v="Zeta Gas S. A."/>
    <m/>
    <x v="158"/>
    <m/>
    <x v="1017"/>
    <m/>
    <x v="0"/>
    <m/>
    <x v="0"/>
    <s v="Instalado"/>
    <s v="Operativo"/>
    <m/>
    <x v="2"/>
    <x v="1"/>
    <s v="NO COES"/>
    <x v="2"/>
    <s v="Privado"/>
    <s v="LIMA"/>
    <s v="CALLAO"/>
    <s v="Callao"/>
    <s v="Ventanilla"/>
    <m/>
    <m/>
    <m/>
    <m/>
    <m/>
    <x v="1"/>
    <m/>
    <n v="5.1744000000000003"/>
    <n v="5.1744E-3"/>
    <m/>
    <n v="0.46200000000000002"/>
    <n v="0.46200000000000002"/>
    <m/>
    <m/>
    <n v="75"/>
    <s v="ESTIMACIONES"/>
  </r>
  <r>
    <s v="19"/>
    <x v="13"/>
    <s v="NO INFORMANTE"/>
    <m/>
    <m/>
    <s v="EL"/>
    <m/>
    <m/>
    <n v="7.0000000000000007E-2"/>
    <n v="7.0000000000000007E-2"/>
    <m/>
    <m/>
    <n v="0.78400000000000014"/>
    <m/>
    <m/>
    <m/>
    <m/>
    <m/>
    <x v="1"/>
    <m/>
    <s v="Carbo Gas de la Selva"/>
    <m/>
    <x v="158"/>
    <m/>
    <x v="1018"/>
    <m/>
    <x v="0"/>
    <m/>
    <x v="0"/>
    <s v="Instalado"/>
    <s v="Operativo"/>
    <m/>
    <x v="2"/>
    <x v="1"/>
    <s v="NO COES"/>
    <x v="2"/>
    <s v="Privado"/>
    <s v="LORETO"/>
    <s v="LORETO"/>
    <s v="Maynas"/>
    <s v="Punchana"/>
    <m/>
    <m/>
    <m/>
    <m/>
    <m/>
    <x v="1"/>
    <m/>
    <n v="0.78400000000000014"/>
    <n v="7.8400000000000019E-4"/>
    <m/>
    <n v="7.0000000000000007E-2"/>
    <n v="7.0000000000000007E-2"/>
    <m/>
    <m/>
    <n v="75"/>
    <s v="ESTIMACIONES"/>
  </r>
  <r>
    <s v="19"/>
    <x v="13"/>
    <s v="NO INFORMANTE"/>
    <m/>
    <m/>
    <s v="EL"/>
    <m/>
    <m/>
    <n v="0.3"/>
    <n v="0.3"/>
    <m/>
    <m/>
    <n v="3.36"/>
    <m/>
    <m/>
    <m/>
    <m/>
    <m/>
    <x v="1"/>
    <m/>
    <s v="Fuerza Aérea del Perú"/>
    <m/>
    <x v="158"/>
    <m/>
    <x v="1019"/>
    <m/>
    <x v="0"/>
    <m/>
    <x v="0"/>
    <s v="Instalado"/>
    <s v="Operativo"/>
    <m/>
    <x v="2"/>
    <x v="1"/>
    <s v="NO COES"/>
    <x v="2"/>
    <s v="Privado"/>
    <s v="LORETO"/>
    <s v="LORETO"/>
    <s v="Maynas"/>
    <s v="Iquitos"/>
    <m/>
    <m/>
    <m/>
    <m/>
    <m/>
    <x v="1"/>
    <m/>
    <n v="3.36"/>
    <n v="3.3599999999999997E-3"/>
    <m/>
    <n v="0.3"/>
    <n v="0.3"/>
    <m/>
    <m/>
    <n v="75"/>
    <s v="ESTIMACIONES"/>
  </r>
  <r>
    <s v="19"/>
    <x v="13"/>
    <s v="NO INFORMANTE"/>
    <m/>
    <m/>
    <s v="EL"/>
    <m/>
    <m/>
    <n v="7.4999999999999997E-2"/>
    <n v="7.4999999999999997E-2"/>
    <m/>
    <m/>
    <n v="0.84"/>
    <m/>
    <m/>
    <m/>
    <m/>
    <m/>
    <x v="1"/>
    <m/>
    <s v="G.V. Serv. Real Hotel Iquitos"/>
    <m/>
    <x v="158"/>
    <m/>
    <x v="1020"/>
    <m/>
    <x v="0"/>
    <m/>
    <x v="0"/>
    <s v="Instalado"/>
    <s v="Operativo"/>
    <m/>
    <x v="2"/>
    <x v="1"/>
    <s v="NO COES"/>
    <x v="2"/>
    <s v="Privado"/>
    <s v="LORETO"/>
    <s v="LORETO"/>
    <s v="Maynas"/>
    <s v="Iquitos"/>
    <m/>
    <m/>
    <m/>
    <m/>
    <m/>
    <x v="1"/>
    <m/>
    <n v="0.84"/>
    <n v="8.3999999999999993E-4"/>
    <m/>
    <n v="7.4999999999999997E-2"/>
    <n v="7.4999999999999997E-2"/>
    <m/>
    <m/>
    <n v="75"/>
    <s v="ESTIMACIONES"/>
  </r>
  <r>
    <s v="19"/>
    <x v="13"/>
    <s v="NO INFORMANTE"/>
    <m/>
    <m/>
    <s v="EL"/>
    <m/>
    <m/>
    <n v="0.14399999999999999"/>
    <n v="0.14399999999999999"/>
    <m/>
    <m/>
    <n v="1.6128"/>
    <m/>
    <m/>
    <m/>
    <m/>
    <m/>
    <x v="1"/>
    <m/>
    <s v="Oxígeno Loreto S.R.L."/>
    <m/>
    <x v="158"/>
    <m/>
    <x v="1021"/>
    <m/>
    <x v="0"/>
    <m/>
    <x v="0"/>
    <s v="Instalado"/>
    <s v="Operativo"/>
    <m/>
    <x v="2"/>
    <x v="1"/>
    <s v="NO COES"/>
    <x v="2"/>
    <s v="Privado"/>
    <s v="LORETO"/>
    <s v="LORETO"/>
    <s v="Maynas"/>
    <s v="Punchana"/>
    <m/>
    <m/>
    <m/>
    <m/>
    <m/>
    <x v="1"/>
    <m/>
    <n v="1.6128"/>
    <n v="1.6128E-3"/>
    <m/>
    <n v="0.14399999999999999"/>
    <n v="0.14399999999999999"/>
    <m/>
    <m/>
    <n v="75"/>
    <s v="ESTIMACIONES"/>
  </r>
  <r>
    <s v="19"/>
    <x v="13"/>
    <s v="NO INFORMANTE"/>
    <m/>
    <m/>
    <s v="EL"/>
    <m/>
    <m/>
    <n v="1.9350000000000001"/>
    <n v="1.9350000000000001"/>
    <m/>
    <m/>
    <n v="21.672000000000001"/>
    <m/>
    <m/>
    <m/>
    <m/>
    <m/>
    <x v="1"/>
    <m/>
    <s v="Tripay Iquitos S. A - Trisa"/>
    <m/>
    <x v="158"/>
    <m/>
    <x v="1022"/>
    <m/>
    <x v="0"/>
    <m/>
    <x v="0"/>
    <s v="Instalado"/>
    <s v="Operativo"/>
    <m/>
    <x v="2"/>
    <x v="1"/>
    <s v="NO COES"/>
    <x v="2"/>
    <s v="Privado"/>
    <s v="LORETO"/>
    <s v="LORETO"/>
    <s v="Maynas"/>
    <s v="Punchana"/>
    <m/>
    <m/>
    <m/>
    <m/>
    <m/>
    <x v="1"/>
    <m/>
    <n v="21.672000000000001"/>
    <n v="2.1672E-2"/>
    <m/>
    <n v="1.9350000000000001"/>
    <n v="1.9350000000000001"/>
    <m/>
    <m/>
    <n v="75"/>
    <s v="ESTIMACIONES"/>
  </r>
  <r>
    <s v="19"/>
    <x v="13"/>
    <s v="NO INFORMANTE"/>
    <m/>
    <m/>
    <s v="EL"/>
    <m/>
    <m/>
    <n v="1.2"/>
    <n v="1.2"/>
    <m/>
    <m/>
    <n v="13.44"/>
    <m/>
    <m/>
    <m/>
    <m/>
    <m/>
    <x v="1"/>
    <m/>
    <s v="Triplay - Enchapes S. A."/>
    <m/>
    <x v="158"/>
    <m/>
    <x v="1023"/>
    <m/>
    <x v="0"/>
    <m/>
    <x v="0"/>
    <s v="Instalado"/>
    <s v="Operativo"/>
    <m/>
    <x v="2"/>
    <x v="1"/>
    <s v="NO COES"/>
    <x v="2"/>
    <s v="Privado"/>
    <s v="LORETO"/>
    <s v="LORETO"/>
    <s v="Maynas"/>
    <s v="Punchana"/>
    <m/>
    <m/>
    <m/>
    <m/>
    <m/>
    <x v="1"/>
    <m/>
    <n v="13.44"/>
    <n v="1.3439999999999999E-2"/>
    <m/>
    <n v="1.2"/>
    <n v="1.2"/>
    <m/>
    <m/>
    <n v="75"/>
    <s v="ESTIMACIONES"/>
  </r>
  <r>
    <s v="19"/>
    <x v="13"/>
    <s v="NO INFORMANTE"/>
    <m/>
    <m/>
    <s v="EL"/>
    <m/>
    <m/>
    <n v="2.2000000000000002"/>
    <n v="2.2000000000000002"/>
    <m/>
    <m/>
    <n v="24.64"/>
    <m/>
    <m/>
    <m/>
    <m/>
    <m/>
    <x v="1"/>
    <m/>
    <s v="Armadores Pesqueros S.A."/>
    <m/>
    <x v="158"/>
    <m/>
    <x v="1024"/>
    <m/>
    <x v="0"/>
    <m/>
    <x v="0"/>
    <s v="Instalado"/>
    <s v="Operativo"/>
    <m/>
    <x v="2"/>
    <x v="1"/>
    <s v="NO COES"/>
    <x v="2"/>
    <s v="Privado"/>
    <s v="MOQUEGUA"/>
    <s v="MOQUEGUA"/>
    <s v="Ilo"/>
    <s v="Ilo"/>
    <m/>
    <m/>
    <m/>
    <m/>
    <m/>
    <x v="1"/>
    <m/>
    <n v="24.64"/>
    <n v="2.4640000000000002E-2"/>
    <m/>
    <n v="2.2000000000000002"/>
    <n v="2.2000000000000002"/>
    <m/>
    <m/>
    <n v="75"/>
    <s v="ESTIMACIONES"/>
  </r>
  <r>
    <s v="19"/>
    <x v="13"/>
    <s v="NO INFORMANTE"/>
    <m/>
    <m/>
    <s v="EL"/>
    <m/>
    <m/>
    <n v="0.77500000000000002"/>
    <n v="0.77500000000000002"/>
    <m/>
    <m/>
    <n v="8.68"/>
    <m/>
    <m/>
    <m/>
    <m/>
    <m/>
    <x v="1"/>
    <m/>
    <s v="Astilleros de Paita S.A."/>
    <m/>
    <x v="158"/>
    <m/>
    <x v="1025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8.68"/>
    <n v="8.6800000000000002E-3"/>
    <m/>
    <n v="0.77500000000000002"/>
    <n v="0.77500000000000002"/>
    <m/>
    <m/>
    <n v="75"/>
    <s v="ESTIMACIONES"/>
  </r>
  <r>
    <s v="19"/>
    <x v="13"/>
    <s v="NO INFORMANTE"/>
    <m/>
    <m/>
    <s v="EL"/>
    <m/>
    <m/>
    <n v="8.5000000000000006E-2"/>
    <n v="8.5000000000000006E-2"/>
    <m/>
    <m/>
    <n v="0.95200000000000007"/>
    <m/>
    <m/>
    <m/>
    <m/>
    <m/>
    <x v="1"/>
    <m/>
    <s v="Cía. Peruana de Gas"/>
    <m/>
    <x v="158"/>
    <m/>
    <x v="1026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0.95200000000000007"/>
    <n v="9.5200000000000005E-4"/>
    <m/>
    <n v="8.5000000000000006E-2"/>
    <n v="8.5000000000000006E-2"/>
    <m/>
    <m/>
    <n v="75"/>
    <s v="ESTIMACIONES"/>
  </r>
  <r>
    <s v="19"/>
    <x v="13"/>
    <s v="NO INFORMANTE"/>
    <m/>
    <m/>
    <s v="EL"/>
    <m/>
    <m/>
    <n v="0.40300000000000002"/>
    <n v="0.40300000000000002"/>
    <m/>
    <m/>
    <n v="4.5136000000000003"/>
    <m/>
    <m/>
    <m/>
    <m/>
    <m/>
    <x v="1"/>
    <m/>
    <s v="Consorcio Pacífico Sur"/>
    <m/>
    <x v="158"/>
    <m/>
    <x v="1027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4.5136000000000003"/>
    <n v="4.5136000000000004E-3"/>
    <m/>
    <n v="0.40300000000000002"/>
    <n v="0.40300000000000002"/>
    <m/>
    <m/>
    <n v="75"/>
    <s v="ESTIMACIONES"/>
  </r>
  <r>
    <s v="19"/>
    <x v="13"/>
    <s v="NO INFORMANTE"/>
    <m/>
    <m/>
    <s v="EL"/>
    <m/>
    <m/>
    <n v="1.65"/>
    <n v="1.65"/>
    <m/>
    <m/>
    <n v="18.48"/>
    <m/>
    <m/>
    <m/>
    <m/>
    <m/>
    <x v="1"/>
    <m/>
    <s v="Corporación del Mar S.A."/>
    <m/>
    <x v="158"/>
    <m/>
    <x v="1028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18.48"/>
    <n v="1.848E-2"/>
    <m/>
    <n v="1.65"/>
    <n v="1.65"/>
    <m/>
    <m/>
    <n v="75"/>
    <s v="ESTIMACIONES"/>
  </r>
  <r>
    <s v="19"/>
    <x v="13"/>
    <s v="NO INFORMANTE"/>
    <m/>
    <m/>
    <s v="EL"/>
    <m/>
    <m/>
    <n v="2.532"/>
    <n v="2.532"/>
    <m/>
    <m/>
    <n v="28.358400000000003"/>
    <m/>
    <m/>
    <m/>
    <m/>
    <m/>
    <x v="1"/>
    <m/>
    <s v="Embotelladora Rivera"/>
    <m/>
    <x v="158"/>
    <m/>
    <x v="1029"/>
    <m/>
    <x v="0"/>
    <m/>
    <x v="0"/>
    <s v="Instalado"/>
    <s v="Operativo"/>
    <m/>
    <x v="2"/>
    <x v="1"/>
    <s v="NO COES"/>
    <x v="2"/>
    <s v="Privado"/>
    <s v="PIURA"/>
    <s v="PIURA"/>
    <s v="Sullana"/>
    <s v="Sullana"/>
    <m/>
    <m/>
    <m/>
    <m/>
    <m/>
    <x v="1"/>
    <m/>
    <n v="28.358400000000003"/>
    <n v="2.8358400000000002E-2"/>
    <m/>
    <n v="2.532"/>
    <n v="2.532"/>
    <m/>
    <m/>
    <n v="75"/>
    <s v="ESTIMACIONES"/>
  </r>
  <r>
    <s v="19"/>
    <x v="13"/>
    <s v="NO INFORMANTE"/>
    <m/>
    <m/>
    <s v="EL"/>
    <m/>
    <m/>
    <n v="0.32"/>
    <n v="0.32"/>
    <m/>
    <m/>
    <n v="3.5840000000000001"/>
    <m/>
    <m/>
    <m/>
    <m/>
    <m/>
    <x v="1"/>
    <m/>
    <s v="F.T. Fishing S.A."/>
    <m/>
    <x v="158"/>
    <m/>
    <x v="1030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3.5840000000000001"/>
    <n v="3.5839999999999999E-3"/>
    <m/>
    <n v="0.32"/>
    <n v="0.32"/>
    <m/>
    <m/>
    <n v="75"/>
    <s v="ESTIMACIONES"/>
  </r>
  <r>
    <s v="19"/>
    <x v="13"/>
    <s v="NO INFORMANTE"/>
    <m/>
    <m/>
    <s v="EL"/>
    <m/>
    <m/>
    <n v="1.0009999999999999"/>
    <n v="1.0009999999999999"/>
    <m/>
    <m/>
    <n v="11.2112"/>
    <m/>
    <m/>
    <m/>
    <m/>
    <m/>
    <x v="1"/>
    <m/>
    <s v="Industrial Pesquera Sta. Monica S.A."/>
    <m/>
    <x v="158"/>
    <m/>
    <x v="1031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11.2112"/>
    <n v="1.1211199999999999E-2"/>
    <m/>
    <n v="1.0009999999999999"/>
    <n v="1.0009999999999999"/>
    <m/>
    <m/>
    <n v="75"/>
    <s v="ESTIMACIONES"/>
  </r>
  <r>
    <s v="19"/>
    <x v="13"/>
    <s v="NO INFORMANTE"/>
    <m/>
    <m/>
    <s v="EL"/>
    <m/>
    <m/>
    <n v="0.06"/>
    <n v="0.06"/>
    <m/>
    <m/>
    <n v="0.67200000000000004"/>
    <m/>
    <m/>
    <m/>
    <m/>
    <m/>
    <x v="1"/>
    <m/>
    <s v="International Marine Inc."/>
    <m/>
    <x v="158"/>
    <m/>
    <x v="1032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0.67200000000000004"/>
    <n v="6.7200000000000007E-4"/>
    <m/>
    <n v="0.06"/>
    <n v="0.06"/>
    <m/>
    <m/>
    <n v="75"/>
    <s v="ESTIMACIONES"/>
  </r>
  <r>
    <s v="19"/>
    <x v="13"/>
    <s v="NO INFORMANTE"/>
    <m/>
    <m/>
    <s v="EL"/>
    <m/>
    <m/>
    <n v="0.22500000000000001"/>
    <n v="0.22500000000000001"/>
    <m/>
    <m/>
    <n v="2.52"/>
    <m/>
    <m/>
    <m/>
    <m/>
    <m/>
    <x v="1"/>
    <m/>
    <s v="International Marine Inc."/>
    <m/>
    <x v="158"/>
    <m/>
    <x v="1033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2.52"/>
    <n v="2.5200000000000001E-3"/>
    <m/>
    <n v="0.22500000000000001"/>
    <n v="0.22500000000000001"/>
    <m/>
    <m/>
    <n v="75"/>
    <s v="ESTIMACIONES"/>
  </r>
  <r>
    <s v="19"/>
    <x v="13"/>
    <s v="NO INFORMANTE"/>
    <m/>
    <m/>
    <s v="EL"/>
    <m/>
    <m/>
    <n v="0.5"/>
    <n v="0.5"/>
    <m/>
    <m/>
    <n v="5.6"/>
    <m/>
    <m/>
    <m/>
    <m/>
    <m/>
    <x v="1"/>
    <m/>
    <s v="International Marine Inc."/>
    <m/>
    <x v="158"/>
    <m/>
    <x v="1034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5.6"/>
    <n v="5.5999999999999999E-3"/>
    <m/>
    <n v="0.5"/>
    <n v="0.5"/>
    <m/>
    <m/>
    <n v="75"/>
    <s v="ESTIMACIONES"/>
  </r>
  <r>
    <s v="19"/>
    <x v="13"/>
    <s v="NO INFORMANTE"/>
    <m/>
    <m/>
    <s v="EL"/>
    <m/>
    <m/>
    <n v="0.17499999999999999"/>
    <n v="0.17499999999999999"/>
    <m/>
    <m/>
    <n v="1.96"/>
    <m/>
    <m/>
    <m/>
    <m/>
    <m/>
    <x v="1"/>
    <m/>
    <s v="International Marine Inc."/>
    <m/>
    <x v="158"/>
    <m/>
    <x v="1035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1.96"/>
    <n v="1.9599999999999999E-3"/>
    <m/>
    <n v="0.17499999999999999"/>
    <n v="0.17499999999999999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International Marine Inc."/>
    <m/>
    <x v="158"/>
    <m/>
    <x v="1036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International Marine Inc."/>
    <m/>
    <x v="158"/>
    <m/>
    <x v="1037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31"/>
    <n v="0.31"/>
    <m/>
    <m/>
    <n v="3.472"/>
    <m/>
    <m/>
    <m/>
    <m/>
    <m/>
    <x v="1"/>
    <m/>
    <s v="International Marine Inc."/>
    <m/>
    <x v="158"/>
    <m/>
    <x v="1038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3.472"/>
    <n v="3.4719999999999998E-3"/>
    <m/>
    <n v="0.31"/>
    <n v="0.31"/>
    <m/>
    <m/>
    <n v="75"/>
    <s v="ESTIMACIONES"/>
  </r>
  <r>
    <s v="19"/>
    <x v="13"/>
    <s v="NO INFORMANTE"/>
    <m/>
    <m/>
    <s v="EL"/>
    <m/>
    <m/>
    <n v="0.3"/>
    <n v="0.3"/>
    <m/>
    <m/>
    <n v="3.36"/>
    <m/>
    <m/>
    <m/>
    <m/>
    <m/>
    <x v="1"/>
    <m/>
    <s v="International Marine Inc."/>
    <m/>
    <x v="158"/>
    <m/>
    <x v="1039"/>
    <m/>
    <x v="0"/>
    <m/>
    <x v="0"/>
    <s v="Instalado"/>
    <s v="Operativo"/>
    <m/>
    <x v="2"/>
    <x v="1"/>
    <s v="NO COES"/>
    <x v="2"/>
    <s v="Privado"/>
    <s v="PIURA"/>
    <s v="PIURA"/>
    <s v="Talara"/>
    <s v="Pariñas"/>
    <m/>
    <m/>
    <m/>
    <m/>
    <m/>
    <x v="1"/>
    <m/>
    <n v="3.36"/>
    <n v="3.3599999999999997E-3"/>
    <m/>
    <n v="0.3"/>
    <n v="0.3"/>
    <m/>
    <m/>
    <n v="75"/>
    <s v="ESTIMACIONES"/>
  </r>
  <r>
    <s v="19"/>
    <x v="13"/>
    <s v="NO INFORMANTE"/>
    <m/>
    <m/>
    <s v="EL"/>
    <m/>
    <m/>
    <n v="1.054"/>
    <n v="1.054"/>
    <m/>
    <m/>
    <n v="11.8048"/>
    <m/>
    <m/>
    <m/>
    <m/>
    <m/>
    <x v="1"/>
    <m/>
    <s v="Molinera Inca S.A."/>
    <m/>
    <x v="158"/>
    <m/>
    <x v="1040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11.8048"/>
    <n v="1.1804800000000001E-2"/>
    <m/>
    <n v="1.054"/>
    <n v="1.054"/>
    <m/>
    <m/>
    <n v="75"/>
    <s v="ESTIMACIONES"/>
  </r>
  <r>
    <s v="19"/>
    <x v="13"/>
    <s v="NO INFORMANTE"/>
    <m/>
    <m/>
    <s v="EL"/>
    <m/>
    <m/>
    <n v="0.42"/>
    <n v="0.42"/>
    <m/>
    <m/>
    <n v="4.7040000000000006"/>
    <m/>
    <m/>
    <m/>
    <m/>
    <m/>
    <x v="1"/>
    <m/>
    <s v="Servicios de Frio E.I.R.L."/>
    <m/>
    <x v="158"/>
    <m/>
    <x v="1041"/>
    <m/>
    <x v="0"/>
    <m/>
    <x v="0"/>
    <s v="Instalado"/>
    <s v="Operativo"/>
    <m/>
    <x v="2"/>
    <x v="1"/>
    <s v="NO COES"/>
    <x v="2"/>
    <s v="Privado"/>
    <s v="PIURA"/>
    <s v="PIURA"/>
    <s v="Paita"/>
    <s v="Paita"/>
    <m/>
    <m/>
    <m/>
    <m/>
    <m/>
    <x v="1"/>
    <m/>
    <n v="4.7040000000000006"/>
    <n v="4.7040000000000007E-3"/>
    <m/>
    <n v="0.42"/>
    <n v="0.42"/>
    <m/>
    <m/>
    <n v="75"/>
    <s v="ESTIMACIONES"/>
  </r>
  <r>
    <s v="19"/>
    <x v="13"/>
    <s v="NO INFORMANTE"/>
    <m/>
    <m/>
    <s v="EL"/>
    <m/>
    <m/>
    <n v="0.35"/>
    <n v="0.35"/>
    <m/>
    <m/>
    <n v="3.92"/>
    <m/>
    <m/>
    <m/>
    <m/>
    <m/>
    <x v="1"/>
    <m/>
    <s v="Embotelladora Frontera S.A. (PEPSI)"/>
    <m/>
    <x v="158"/>
    <m/>
    <x v="1042"/>
    <m/>
    <x v="0"/>
    <m/>
    <x v="0"/>
    <s v="Instalado"/>
    <s v="Operativo"/>
    <m/>
    <x v="2"/>
    <x v="1"/>
    <s v="NO COES"/>
    <x v="2"/>
    <s v="Privado"/>
    <s v="PUNO"/>
    <s v="PUNO"/>
    <s v="San Román"/>
    <s v="Juliaca"/>
    <m/>
    <m/>
    <m/>
    <m/>
    <m/>
    <x v="1"/>
    <m/>
    <n v="3.92"/>
    <n v="3.9199999999999999E-3"/>
    <m/>
    <n v="0.35"/>
    <n v="0.35"/>
    <m/>
    <m/>
    <n v="75"/>
    <s v="ESTIMACIONES"/>
  </r>
  <r>
    <s v="19"/>
    <x v="13"/>
    <s v="NO INFORMANTE"/>
    <m/>
    <m/>
    <s v="EL"/>
    <m/>
    <m/>
    <n v="0.26"/>
    <n v="0.26"/>
    <m/>
    <m/>
    <n v="2.9120000000000004"/>
    <m/>
    <m/>
    <m/>
    <m/>
    <m/>
    <x v="1"/>
    <m/>
    <s v="Embotelladora Juliaca S.A. - Inca Kola"/>
    <m/>
    <x v="158"/>
    <m/>
    <x v="1043"/>
    <m/>
    <x v="0"/>
    <m/>
    <x v="0"/>
    <s v="Instalado"/>
    <s v="Operativo"/>
    <m/>
    <x v="2"/>
    <x v="1"/>
    <s v="NO COES"/>
    <x v="2"/>
    <s v="Privado"/>
    <s v="PUNO"/>
    <s v="PUNO"/>
    <s v="San Román"/>
    <s v="Juliaca"/>
    <m/>
    <m/>
    <m/>
    <m/>
    <m/>
    <x v="1"/>
    <m/>
    <n v="2.9120000000000004"/>
    <n v="2.9120000000000005E-3"/>
    <m/>
    <n v="0.26"/>
    <n v="0.26"/>
    <m/>
    <m/>
    <n v="75"/>
    <s v="ESTIMACIONES"/>
  </r>
  <r>
    <s v="19"/>
    <x v="13"/>
    <s v="NO INFORMANTE"/>
    <m/>
    <m/>
    <s v="EL"/>
    <m/>
    <m/>
    <n v="0.32"/>
    <n v="0.32"/>
    <m/>
    <m/>
    <n v="3.5840000000000001"/>
    <m/>
    <m/>
    <m/>
    <m/>
    <m/>
    <x v="1"/>
    <m/>
    <s v="Embotelladora Latinoamericana S.A."/>
    <m/>
    <x v="158"/>
    <m/>
    <x v="1044"/>
    <m/>
    <x v="0"/>
    <m/>
    <x v="0"/>
    <s v="Instalado"/>
    <s v="Operativo"/>
    <m/>
    <x v="2"/>
    <x v="1"/>
    <s v="NO COES"/>
    <x v="2"/>
    <s v="Privado"/>
    <s v="PUNO"/>
    <s v="PUNO"/>
    <s v="San Román"/>
    <s v="Juliaca"/>
    <m/>
    <m/>
    <m/>
    <m/>
    <m/>
    <x v="1"/>
    <m/>
    <n v="3.5840000000000001"/>
    <n v="3.5839999999999999E-3"/>
    <m/>
    <n v="0.32"/>
    <n v="0.32"/>
    <m/>
    <m/>
    <n v="75"/>
    <s v="ESTIMACIONES"/>
  </r>
  <r>
    <s v="19"/>
    <x v="13"/>
    <s v="NO INFORMANTE"/>
    <m/>
    <m/>
    <s v="EL"/>
    <m/>
    <m/>
    <n v="0.27500000000000002"/>
    <n v="0.27500000000000002"/>
    <m/>
    <m/>
    <n v="3.08"/>
    <m/>
    <m/>
    <m/>
    <m/>
    <m/>
    <x v="1"/>
    <m/>
    <s v="Duilio Cuneo y Cía. S.A. - Embotelladora Ica S.A."/>
    <m/>
    <x v="158"/>
    <m/>
    <x v="1045"/>
    <m/>
    <x v="0"/>
    <m/>
    <x v="0"/>
    <s v="Instalado"/>
    <s v="Operativo"/>
    <m/>
    <x v="2"/>
    <x v="1"/>
    <s v="NO COES"/>
    <x v="2"/>
    <s v="Privado"/>
    <s v="TACNA"/>
    <s v="TACNA"/>
    <s v="Tacna"/>
    <s v="Tacna"/>
    <m/>
    <m/>
    <m/>
    <m/>
    <m/>
    <x v="1"/>
    <m/>
    <n v="3.08"/>
    <n v="3.0800000000000003E-3"/>
    <m/>
    <n v="0.27500000000000002"/>
    <n v="0.27500000000000002"/>
    <m/>
    <m/>
    <n v="75"/>
    <s v="ESTIMACIONES"/>
  </r>
  <r>
    <s v="19"/>
    <x v="13"/>
    <s v="NO INFORMANTE"/>
    <m/>
    <m/>
    <s v="EL"/>
    <m/>
    <m/>
    <n v="0.1"/>
    <n v="0.1"/>
    <m/>
    <m/>
    <n v="1.1200000000000001"/>
    <m/>
    <m/>
    <m/>
    <m/>
    <m/>
    <x v="1"/>
    <m/>
    <s v="Ladrillera Jorge Martorel"/>
    <m/>
    <x v="158"/>
    <m/>
    <x v="1046"/>
    <m/>
    <x v="0"/>
    <m/>
    <x v="0"/>
    <s v="Instalado"/>
    <s v="Operativo"/>
    <m/>
    <x v="2"/>
    <x v="1"/>
    <s v="NO COES"/>
    <x v="2"/>
    <s v="Privado"/>
    <s v="TACNA"/>
    <s v="TACNA"/>
    <s v="Tacna"/>
    <s v="Tacna"/>
    <m/>
    <m/>
    <m/>
    <m/>
    <m/>
    <x v="1"/>
    <m/>
    <n v="1.1200000000000001"/>
    <n v="1.1200000000000001E-3"/>
    <m/>
    <n v="0.1"/>
    <n v="0.1"/>
    <m/>
    <m/>
    <n v="75"/>
    <s v="ESTIMACIONES"/>
  </r>
  <r>
    <s v="19"/>
    <x v="13"/>
    <s v="NO INFORMANTE"/>
    <m/>
    <m/>
    <s v="EL"/>
    <m/>
    <m/>
    <n v="0.09"/>
    <n v="0.09"/>
    <m/>
    <m/>
    <n v="1.008"/>
    <m/>
    <m/>
    <m/>
    <m/>
    <m/>
    <x v="1"/>
    <m/>
    <s v="Planta Lechera Tacna S.A. (Ex Leche Gloria)"/>
    <m/>
    <x v="158"/>
    <m/>
    <x v="1047"/>
    <m/>
    <x v="0"/>
    <m/>
    <x v="0"/>
    <s v="Instalado"/>
    <s v="Operativo"/>
    <m/>
    <x v="2"/>
    <x v="1"/>
    <s v="NO COES"/>
    <x v="2"/>
    <s v="Privado"/>
    <s v="TACNA"/>
    <s v="TACNA"/>
    <s v="Tacna"/>
    <s v="Tacna"/>
    <m/>
    <m/>
    <m/>
    <m/>
    <m/>
    <x v="1"/>
    <m/>
    <n v="1.008"/>
    <n v="1.008E-3"/>
    <m/>
    <n v="0.09"/>
    <n v="0.09"/>
    <m/>
    <m/>
    <n v="75"/>
    <s v="ESTIMACIONES"/>
  </r>
  <r>
    <s v="19"/>
    <x v="13"/>
    <s v="NO INFORMANTE"/>
    <m/>
    <m/>
    <s v="EL"/>
    <m/>
    <m/>
    <n v="0.47"/>
    <n v="0.47"/>
    <m/>
    <m/>
    <n v="5.2640000000000002"/>
    <m/>
    <m/>
    <m/>
    <m/>
    <m/>
    <x v="1"/>
    <m/>
    <s v="Embotelladora La Loretana S.A."/>
    <m/>
    <x v="158"/>
    <m/>
    <x v="1048"/>
    <m/>
    <x v="0"/>
    <m/>
    <x v="0"/>
    <s v="Instalado"/>
    <s v="Operativo"/>
    <m/>
    <x v="2"/>
    <x v="1"/>
    <s v="NO COES"/>
    <x v="2"/>
    <s v="Privado"/>
    <s v="UCAYALI"/>
    <s v="UCAYALI"/>
    <s v="Crnel. Portillo"/>
    <s v="Yarinacocha"/>
    <m/>
    <m/>
    <m/>
    <m/>
    <m/>
    <x v="1"/>
    <m/>
    <n v="5.2640000000000002"/>
    <n v="5.2640000000000004E-3"/>
    <m/>
    <n v="0.47"/>
    <n v="0.47"/>
    <m/>
    <m/>
    <n v="75"/>
    <s v="ESTIMACIONES"/>
  </r>
  <r>
    <s v="19"/>
    <x v="13"/>
    <s v="NO INFORMANTE"/>
    <m/>
    <m/>
    <s v="EL"/>
    <m/>
    <m/>
    <n v="0.4"/>
    <n v="0.4"/>
    <m/>
    <m/>
    <n v="4.4800000000000004"/>
    <m/>
    <m/>
    <m/>
    <m/>
    <m/>
    <x v="1"/>
    <m/>
    <s v="Embotelladora Sysley S.A."/>
    <m/>
    <x v="158"/>
    <m/>
    <x v="1049"/>
    <m/>
    <x v="0"/>
    <m/>
    <x v="0"/>
    <s v="Instalado"/>
    <s v="Operativo"/>
    <m/>
    <x v="2"/>
    <x v="1"/>
    <s v="NO COES"/>
    <x v="2"/>
    <s v="Privado"/>
    <s v="UCAYALI"/>
    <s v="UCAYALI"/>
    <s v="Crnel. Portillo"/>
    <s v="Callería"/>
    <m/>
    <m/>
    <m/>
    <m/>
    <m/>
    <x v="1"/>
    <m/>
    <n v="4.4800000000000004"/>
    <n v="4.4800000000000005E-3"/>
    <m/>
    <n v="0.4"/>
    <n v="0.4"/>
    <m/>
    <m/>
    <n v="75"/>
    <s v="ESTIMACIONES"/>
  </r>
  <r>
    <s v="19"/>
    <x v="13"/>
    <s v="NO INFORMANTE"/>
    <m/>
    <m/>
    <s v="EL"/>
    <m/>
    <m/>
    <n v="0.25"/>
    <n v="0.25"/>
    <m/>
    <m/>
    <n v="2.8"/>
    <m/>
    <m/>
    <m/>
    <m/>
    <m/>
    <x v="1"/>
    <m/>
    <s v="Galvanizadora Peruana S.A."/>
    <m/>
    <x v="158"/>
    <m/>
    <x v="1050"/>
    <m/>
    <x v="0"/>
    <m/>
    <x v="0"/>
    <s v="Instalado"/>
    <s v="Operativo"/>
    <m/>
    <x v="2"/>
    <x v="1"/>
    <s v="NO COES"/>
    <x v="2"/>
    <s v="Privado"/>
    <s v="UCAYALI"/>
    <s v="UCAYALI"/>
    <s v="Crnel. Portillo"/>
    <s v="Callería"/>
    <m/>
    <m/>
    <m/>
    <m/>
    <m/>
    <x v="1"/>
    <m/>
    <n v="2.8"/>
    <n v="2.8E-3"/>
    <m/>
    <n v="0.25"/>
    <n v="0.25"/>
    <m/>
    <m/>
    <n v="75"/>
    <s v="ESTIMACIONES"/>
  </r>
  <r>
    <s v="19"/>
    <x v="13"/>
    <s v="NO INFORMANTE"/>
    <m/>
    <m/>
    <s v="EL"/>
    <m/>
    <m/>
    <n v="0.56999999999999995"/>
    <n v="0.56999999999999995"/>
    <m/>
    <m/>
    <n v="6.3839999999999995"/>
    <m/>
    <m/>
    <m/>
    <m/>
    <m/>
    <x v="1"/>
    <m/>
    <s v="Industrial Selva S.A."/>
    <m/>
    <x v="158"/>
    <m/>
    <x v="1051"/>
    <m/>
    <x v="0"/>
    <m/>
    <x v="0"/>
    <s v="Instalado"/>
    <s v="Operativo"/>
    <m/>
    <x v="2"/>
    <x v="1"/>
    <s v="NO COES"/>
    <x v="2"/>
    <s v="Privado"/>
    <s v="UCAYALI"/>
    <s v="UCAYALI"/>
    <s v="Crnel. Portillo"/>
    <s v="Callería"/>
    <m/>
    <m/>
    <m/>
    <m/>
    <m/>
    <x v="1"/>
    <m/>
    <n v="6.3839999999999995"/>
    <n v="6.3839999999999991E-3"/>
    <m/>
    <n v="0.56999999999999995"/>
    <n v="0.56999999999999995"/>
    <m/>
    <m/>
    <n v="75"/>
    <s v="ESTIMACIONES"/>
  </r>
  <r>
    <s v="19"/>
    <x v="13"/>
    <s v="NO INFORMANTE"/>
    <m/>
    <m/>
    <s v="EL"/>
    <m/>
    <m/>
    <n v="0.64"/>
    <n v="0.64"/>
    <m/>
    <m/>
    <n v="7.1680000000000001"/>
    <m/>
    <m/>
    <m/>
    <m/>
    <m/>
    <x v="1"/>
    <m/>
    <s v="Maderas Peruanas S.A."/>
    <m/>
    <x v="158"/>
    <m/>
    <x v="1052"/>
    <m/>
    <x v="0"/>
    <m/>
    <x v="0"/>
    <s v="Instalado"/>
    <s v="Operativo"/>
    <m/>
    <x v="2"/>
    <x v="1"/>
    <s v="NO COES"/>
    <x v="2"/>
    <s v="Privado"/>
    <s v="UCAYALI"/>
    <s v="UCAYALI"/>
    <s v="Crnel. Portillo"/>
    <s v="Callería"/>
    <m/>
    <m/>
    <m/>
    <m/>
    <m/>
    <x v="1"/>
    <m/>
    <n v="7.1680000000000001"/>
    <n v="7.1679999999999999E-3"/>
    <m/>
    <n v="0.64"/>
    <n v="0.64"/>
    <m/>
    <m/>
    <n v="75"/>
    <s v="ESTIMACIONES"/>
  </r>
  <r>
    <s v="19"/>
    <x v="13"/>
    <s v="NO INFORMANTE"/>
    <m/>
    <m/>
    <s v="EL"/>
    <m/>
    <m/>
    <n v="0.69499999999999995"/>
    <n v="0.69499999999999995"/>
    <m/>
    <m/>
    <n v="7.7839999999999989"/>
    <m/>
    <m/>
    <m/>
    <m/>
    <m/>
    <x v="1"/>
    <m/>
    <s v="Triplay Amazónico S. A."/>
    <m/>
    <x v="158"/>
    <m/>
    <x v="1053"/>
    <m/>
    <x v="0"/>
    <m/>
    <x v="0"/>
    <s v="Instalado"/>
    <s v="Operativo"/>
    <m/>
    <x v="2"/>
    <x v="1"/>
    <s v="NO COES"/>
    <x v="2"/>
    <s v="Privado"/>
    <s v="UCAYALI"/>
    <s v="UCAYALI"/>
    <s v="Crnel. Portillo"/>
    <s v="Callería"/>
    <m/>
    <m/>
    <m/>
    <m/>
    <m/>
    <x v="1"/>
    <m/>
    <n v="7.7839999999999989"/>
    <n v="7.7839999999999993E-3"/>
    <m/>
    <n v="0.69499999999999995"/>
    <n v="0.69499999999999995"/>
    <m/>
    <m/>
    <n v="75"/>
    <s v="ESTIMACIONES"/>
  </r>
  <r>
    <s v="19"/>
    <x v="13"/>
    <s v="NO INFORMANTE"/>
    <m/>
    <m/>
    <s v="EL"/>
    <m/>
    <m/>
    <n v="0"/>
    <n v="0"/>
    <m/>
    <m/>
    <n v="0"/>
    <m/>
    <m/>
    <m/>
    <m/>
    <m/>
    <x v="1"/>
    <m/>
    <s v="Austral Group S.A.A."/>
    <m/>
    <x v="158"/>
    <m/>
    <x v="1054"/>
    <m/>
    <x v="0"/>
    <m/>
    <x v="0"/>
    <s v="Instalado"/>
    <s v="Operativo"/>
    <m/>
    <x v="2"/>
    <x v="1"/>
    <s v="NO COES"/>
    <x v="2"/>
    <s v="Privado"/>
    <s v="ANCASH"/>
    <s v="ANCASH"/>
    <s v="HUARMEY"/>
    <s v="HUARMEY"/>
    <m/>
    <m/>
    <m/>
    <m/>
    <m/>
    <x v="1"/>
    <m/>
    <n v="0"/>
    <n v="0"/>
    <m/>
    <n v="0"/>
    <n v="0"/>
    <m/>
    <m/>
    <n v="75"/>
    <s v="ESTIMACIONES"/>
  </r>
  <r>
    <s v="19"/>
    <x v="13"/>
    <s v="NO INFORMANTE"/>
    <m/>
    <m/>
    <s v="EL"/>
    <m/>
    <m/>
    <n v="2.02"/>
    <n v="0"/>
    <m/>
    <m/>
    <n v="0"/>
    <m/>
    <m/>
    <m/>
    <m/>
    <m/>
    <x v="1"/>
    <m/>
    <s v="Cía. Goodyear del Perú S.A."/>
    <m/>
    <x v="158"/>
    <m/>
    <x v="1055"/>
    <m/>
    <x v="0"/>
    <m/>
    <x v="0"/>
    <s v="Instalado"/>
    <s v="Operativo"/>
    <m/>
    <x v="2"/>
    <x v="1"/>
    <s v="NO COES"/>
    <x v="2"/>
    <s v="Privado"/>
    <s v="LIMA"/>
    <s v="CALLAO"/>
    <s v="CALLAO"/>
    <s v="CARMEN DE LA LEGUA"/>
    <m/>
    <m/>
    <m/>
    <m/>
    <m/>
    <x v="1"/>
    <m/>
    <n v="0"/>
    <n v="0"/>
    <m/>
    <n v="2.02"/>
    <n v="0"/>
    <m/>
    <m/>
    <n v="75"/>
    <s v="ESTIMACIONES"/>
  </r>
  <r>
    <s v="19"/>
    <x v="13"/>
    <s v="NO INFORMANTE"/>
    <m/>
    <m/>
    <s v="EL"/>
    <m/>
    <m/>
    <n v="2.6360000000000001"/>
    <n v="2.6360000000000001"/>
    <m/>
    <m/>
    <n v="839.17538006391987"/>
    <m/>
    <m/>
    <m/>
    <m/>
    <m/>
    <x v="1"/>
    <m/>
    <s v="Corporación Pesquera Inca S.A.C."/>
    <m/>
    <x v="158"/>
    <m/>
    <x v="368"/>
    <m/>
    <x v="0"/>
    <m/>
    <x v="0"/>
    <s v="Instalado"/>
    <s v="Operativo"/>
    <m/>
    <x v="2"/>
    <x v="1"/>
    <s v="NO COES"/>
    <x v="2"/>
    <s v="Privado"/>
    <s v="PIURA"/>
    <s v="PIURA"/>
    <s v="SECHURA"/>
    <s v="SECHURA"/>
    <m/>
    <m/>
    <m/>
    <m/>
    <m/>
    <x v="1"/>
    <m/>
    <n v="839.17538006391987"/>
    <n v="0.8391753800639199"/>
    <m/>
    <n v="2.6360000000000001"/>
    <n v="2.6360000000000001"/>
    <m/>
    <m/>
    <n v="75"/>
    <s v="ESTIMACIONES"/>
  </r>
  <r>
    <s v="19"/>
    <x v="13"/>
    <s v="NO INFORMANTE"/>
    <m/>
    <m/>
    <s v="EL"/>
    <m/>
    <m/>
    <n v="2.6360000000000001"/>
    <n v="2.6360000000000001"/>
    <m/>
    <m/>
    <n v="564.12318160746997"/>
    <m/>
    <m/>
    <m/>
    <m/>
    <m/>
    <x v="1"/>
    <m/>
    <s v="Corporación Pesquera Inca S.A.C."/>
    <m/>
    <x v="158"/>
    <m/>
    <x v="1056"/>
    <m/>
    <x v="0"/>
    <m/>
    <x v="0"/>
    <s v="Instalado"/>
    <s v="Operativo"/>
    <m/>
    <x v="2"/>
    <x v="1"/>
    <s v="NO COES"/>
    <x v="2"/>
    <s v="Privado"/>
    <s v="LA LIBERTAD"/>
    <s v="LA LIBERTAD"/>
    <s v="ASCOPE"/>
    <s v="RÁZURI"/>
    <m/>
    <m/>
    <m/>
    <m/>
    <m/>
    <x v="1"/>
    <m/>
    <n v="564.12318160746997"/>
    <n v="0.56412318160746999"/>
    <m/>
    <n v="2.6360000000000001"/>
    <n v="2.6360000000000001"/>
    <m/>
    <m/>
    <n v="75"/>
    <s v="ESTIMACIONES"/>
  </r>
  <r>
    <s v="19"/>
    <x v="13"/>
    <s v="NO INFORMANTE"/>
    <m/>
    <m/>
    <s v="EL"/>
    <m/>
    <m/>
    <n v="1.9550000000000001"/>
    <n v="2.6360000000000001"/>
    <m/>
    <m/>
    <n v="0"/>
    <m/>
    <m/>
    <m/>
    <m/>
    <m/>
    <x v="1"/>
    <m/>
    <s v="Corporación Pesquera Inca S.A.C."/>
    <m/>
    <x v="158"/>
    <m/>
    <x v="1057"/>
    <m/>
    <x v="0"/>
    <m/>
    <x v="0"/>
    <s v="Instalado"/>
    <s v="Inoperativo"/>
    <m/>
    <x v="2"/>
    <x v="1"/>
    <s v="NO COES"/>
    <x v="2"/>
    <s v="Privado"/>
    <s v="ANCASH"/>
    <s v="ANCASH"/>
    <s v="SANTA"/>
    <s v="CHIMBOTE"/>
    <m/>
    <m/>
    <m/>
    <m/>
    <m/>
    <x v="1"/>
    <m/>
    <n v="0"/>
    <n v="0"/>
    <m/>
    <n v="1.9550000000000001"/>
    <n v="2.6360000000000001"/>
    <m/>
    <m/>
    <n v="75"/>
    <s v="ESTIMACIONES"/>
  </r>
  <r>
    <s v="19"/>
    <x v="13"/>
    <s v="NO INFORMANTE"/>
    <m/>
    <m/>
    <s v="EL"/>
    <m/>
    <m/>
    <n v="3.1749999999999998"/>
    <n v="2.6360000000000001"/>
    <m/>
    <m/>
    <n v="0"/>
    <m/>
    <m/>
    <m/>
    <m/>
    <m/>
    <x v="1"/>
    <m/>
    <s v="Corporación Pesquera Inca S.A.C."/>
    <m/>
    <x v="158"/>
    <m/>
    <x v="1058"/>
    <m/>
    <x v="0"/>
    <m/>
    <x v="0"/>
    <s v="Instalado"/>
    <s v="Inoperativo"/>
    <m/>
    <x v="2"/>
    <x v="1"/>
    <s v="NO COES"/>
    <x v="2"/>
    <s v="Privado"/>
    <s v="LIMA"/>
    <s v="LIMA"/>
    <s v="HUARAL"/>
    <s v="CHANCAY"/>
    <m/>
    <m/>
    <m/>
    <m/>
    <m/>
    <x v="1"/>
    <m/>
    <n v="0"/>
    <n v="0"/>
    <m/>
    <n v="3.1749999999999998"/>
    <n v="2.6360000000000001"/>
    <m/>
    <m/>
    <n v="75"/>
    <s v="ESTIMACIONES"/>
  </r>
  <r>
    <s v="19"/>
    <x v="13"/>
    <s v="NO INFORMANTE"/>
    <m/>
    <m/>
    <s v="EL"/>
    <m/>
    <m/>
    <n v="2.6360000000000001"/>
    <n v="2.6360000000000001"/>
    <m/>
    <m/>
    <n v="55.199999999999996"/>
    <m/>
    <m/>
    <m/>
    <m/>
    <m/>
    <x v="1"/>
    <m/>
    <s v="Corporación Pesquera Inca S.A.C."/>
    <m/>
    <x v="158"/>
    <m/>
    <x v="457"/>
    <m/>
    <x v="0"/>
    <m/>
    <x v="0"/>
    <s v="Instalado"/>
    <s v="Operativo"/>
    <m/>
    <x v="2"/>
    <x v="1"/>
    <s v="NO COES"/>
    <x v="2"/>
    <s v="Privado"/>
    <s v="MOQUEGUA"/>
    <s v="MOQUEGUA"/>
    <s v="ILO"/>
    <s v="ILO"/>
    <m/>
    <m/>
    <m/>
    <m/>
    <m/>
    <x v="1"/>
    <m/>
    <n v="55.199999999999996"/>
    <n v="5.5199999999999999E-2"/>
    <m/>
    <n v="2.6360000000000001"/>
    <n v="2.6360000000000001"/>
    <m/>
    <m/>
    <n v="75"/>
    <s v="ESTIMACIONES"/>
  </r>
  <r>
    <s v="19"/>
    <x v="13"/>
    <s v="NO INFORMANTE"/>
    <m/>
    <m/>
    <s v="EL"/>
    <m/>
    <m/>
    <n v="3.85"/>
    <n v="2.6360000000000001"/>
    <m/>
    <m/>
    <n v="0"/>
    <m/>
    <m/>
    <m/>
    <m/>
    <m/>
    <x v="1"/>
    <m/>
    <s v="Corporación Pesquera Inca S.A.C."/>
    <m/>
    <x v="158"/>
    <m/>
    <x v="1059"/>
    <m/>
    <x v="0"/>
    <m/>
    <x v="0"/>
    <s v="Instalado"/>
    <s v="Inoperativo"/>
    <m/>
    <x v="2"/>
    <x v="1"/>
    <s v="NO COES"/>
    <x v="2"/>
    <s v="Privado"/>
    <s v="ANCASH"/>
    <s v="ANCASH"/>
    <s v="HUARMEY"/>
    <s v="HUARMEY"/>
    <m/>
    <m/>
    <m/>
    <m/>
    <m/>
    <x v="1"/>
    <m/>
    <n v="0"/>
    <n v="0"/>
    <m/>
    <n v="3.85"/>
    <n v="2.6360000000000001"/>
    <m/>
    <m/>
    <n v="75"/>
    <s v="ESTIMACIONES"/>
  </r>
  <r>
    <s v="19"/>
    <x v="13"/>
    <s v="NO INFORMANTE"/>
    <m/>
    <m/>
    <s v="EL"/>
    <m/>
    <m/>
    <n v="0.56000000000000005"/>
    <n v="0"/>
    <m/>
    <m/>
    <n v="0"/>
    <m/>
    <m/>
    <m/>
    <m/>
    <m/>
    <x v="1"/>
    <m/>
    <s v="Procesadora Frutícola S.A."/>
    <m/>
    <x v="158"/>
    <m/>
    <x v="1060"/>
    <m/>
    <x v="0"/>
    <m/>
    <x v="0"/>
    <s v="Instalado"/>
    <s v="Operativo"/>
    <m/>
    <x v="2"/>
    <x v="1"/>
    <s v="NO COES"/>
    <x v="2"/>
    <s v="Privado"/>
    <s v="LAMBAYEQUE"/>
    <s v="LAMBAYEQUE"/>
    <s v="CHICLAYO"/>
    <s v="CHICLAYO"/>
    <m/>
    <m/>
    <m/>
    <m/>
    <m/>
    <x v="1"/>
    <m/>
    <n v="0"/>
    <n v="0"/>
    <m/>
    <n v="0.56000000000000005"/>
    <n v="0"/>
    <m/>
    <m/>
    <n v="75"/>
    <s v="ESTIMACION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29">
  <r>
    <x v="0"/>
    <x v="0"/>
    <s v="AGSJAC"/>
    <s v="13375116"/>
    <s v="TV1"/>
    <s v="TV"/>
    <s v="T"/>
    <s v="AGSJAC13375116TV1TV"/>
    <s v="AGSJAC13375116TV1TV"/>
    <x v="0"/>
    <s v="SAN JACINTO"/>
    <s v="Térmico"/>
    <x v="0"/>
    <x v="0"/>
    <s v="TV"/>
    <s v="TV"/>
    <s v="Bagazo"/>
    <s v="SEIN"/>
    <s v="COES"/>
    <s v="Instalado"/>
    <s v="Operativo"/>
    <s v="RER"/>
    <s v="-"/>
    <s v="Privado"/>
    <s v="Generadora"/>
    <x v="0"/>
    <s v="ANCASH"/>
    <s v="ANCASH"/>
    <s v="SANTA"/>
    <s v="NEPEÑA"/>
    <n v="0"/>
    <n v="3"/>
    <m/>
    <m/>
    <m/>
    <m/>
    <m/>
    <m/>
    <m/>
    <m/>
    <m/>
    <m/>
    <n v="21.71"/>
    <n v="6.8250000000000002"/>
    <n v="45110.171000000002"/>
    <n v="45.110171000000001"/>
    <n v="7.6479999999999997"/>
    <m/>
    <m/>
    <m/>
  </r>
  <r>
    <x v="0"/>
    <x v="0"/>
    <s v="AIPSAA"/>
    <s v="13177209"/>
    <s v="TV01"/>
    <s v="TV"/>
    <s v="T"/>
    <s v="AIPSAA13177209TV01TV"/>
    <s v="AIPSAA13177209TV01TV"/>
    <x v="1"/>
    <s v="AIPSA"/>
    <s v="Térmico"/>
    <x v="1"/>
    <x v="1"/>
    <s v="TV"/>
    <s v="TV"/>
    <s v="Bagazo"/>
    <s v="SEIN"/>
    <s v="COES"/>
    <s v="Instalado"/>
    <s v="Operativo"/>
    <s v="RER"/>
    <s v="PRIMERA"/>
    <s v="Privado"/>
    <s v="Generadora"/>
    <x v="0"/>
    <s v="LIMA"/>
    <s v="LIMA"/>
    <s v="PARAMONGA"/>
    <s v="BARRANCA"/>
    <n v="0"/>
    <n v="1"/>
    <n v="23"/>
    <n v="12.656000000000001"/>
    <n v="81519.858000000022"/>
    <n v="81.519858000000028"/>
    <n v="18.858000000000001"/>
    <n v="23"/>
    <n v="12.741"/>
    <n v="89577.4"/>
    <n v="89.577399999999997"/>
    <n v="18.324999999999999"/>
    <n v="23"/>
    <n v="12.741"/>
    <n v="97251.706999999995"/>
    <n v="97.251706999999996"/>
    <n v="18.353000000000002"/>
    <m/>
    <m/>
    <m/>
  </r>
  <r>
    <x v="0"/>
    <x v="0"/>
    <s v="ASLCHA"/>
    <s v="0001021"/>
    <s v="G1"/>
    <s v="HI"/>
    <s v="H"/>
    <s v="ASLCHA0001021G1HI"/>
    <s v="ASLCHA0001021G1HI"/>
    <x v="2"/>
    <s v="CHACAS"/>
    <s v="Hidráulico"/>
    <x v="2"/>
    <x v="2"/>
    <s v="HI"/>
    <s v="HI"/>
    <s v="Agua"/>
    <s v="SEIN"/>
    <s v="NO COES"/>
    <s v="Instalado"/>
    <s v="Operativo"/>
    <n v="0"/>
    <n v="0"/>
    <s v="Privado"/>
    <s v="Generadora"/>
    <x v="0"/>
    <s v="ANCASH"/>
    <s v="ANCASH"/>
    <s v="ASUNCIÓN"/>
    <s v="CHACAS"/>
    <s v="HUALLÍN"/>
    <n v="5"/>
    <n v="3"/>
    <n v="1.1499999999999999"/>
    <n v="9501.6659999999993"/>
    <n v="9.5016659999999984"/>
    <n v="1.2649999999999999"/>
    <n v="3"/>
    <n v="1.1499999999999999"/>
    <n v="9245.3730000000014"/>
    <n v="9.2453730000000007"/>
    <n v="1.2609999999999999"/>
    <n v="3"/>
    <n v="1.1499999999999999"/>
    <n v="9132.0439999999999"/>
    <n v="9.1320440000000005"/>
    <n v="1.214"/>
    <m/>
    <m/>
    <m/>
  </r>
  <r>
    <x v="0"/>
    <x v="0"/>
    <s v="AURORA"/>
    <s v="13281411"/>
    <s v="G1"/>
    <s v="TV"/>
    <s v="T"/>
    <s v="AURORA13281411G1TV"/>
    <s v="AURORA13281411G1TV"/>
    <x v="3"/>
    <s v="AGROAURORA"/>
    <s v="Térmico"/>
    <x v="3"/>
    <x v="2"/>
    <s v="TV"/>
    <s v="TV"/>
    <s v="Bagazo"/>
    <s v="SEIN"/>
    <s v="COES"/>
    <s v="Instalado"/>
    <s v="Operativo"/>
    <s v="RER"/>
    <s v="-"/>
    <s v="Privado"/>
    <s v="Generadora"/>
    <x v="0"/>
    <s v="PIURA"/>
    <s v="PIURA"/>
    <s v="PAITA"/>
    <s v="LA HUACA"/>
    <n v="0"/>
    <n v="2"/>
    <n v="37.5"/>
    <n v="16.059000000000001"/>
    <n v="167.36099999999999"/>
    <n v="0.16736099999999998"/>
    <n v="0"/>
    <n v="37.5"/>
    <n v="16.059000000000001"/>
    <n v="4234.66"/>
    <n v="4.2346599999999999"/>
    <n v="19.41"/>
    <n v="37.5"/>
    <n v="20.388999999999999"/>
    <n v="28641.749"/>
    <n v="28.641749000000001"/>
    <n v="21.834"/>
    <m/>
    <m/>
    <m/>
  </r>
  <r>
    <x v="0"/>
    <x v="0"/>
    <s v="BIOCHI"/>
    <s v="33175009"/>
    <s v="TM5000"/>
    <s v="TV"/>
    <s v="T"/>
    <s v="BIOCHI33175009TM5000TV"/>
    <s v="BIOCHI33175009TM5000TV"/>
    <x v="4"/>
    <s v="BIOCHIRA"/>
    <s v="Térmico"/>
    <x v="4"/>
    <x v="3"/>
    <s v="TV"/>
    <s v="TV"/>
    <s v="Bagazo"/>
    <s v="SEIN"/>
    <s v="NO COES"/>
    <s v="Instalado"/>
    <s v="Operativo"/>
    <s v="RER"/>
    <s v="-"/>
    <s v="Privado"/>
    <s v="Generadora"/>
    <x v="0"/>
    <s v="PIURA"/>
    <s v="PIURA"/>
    <s v="SULLANA"/>
    <s v="IGNACIO ESCUDERO"/>
    <n v="0"/>
    <n v="7"/>
    <n v="10"/>
    <n v="10"/>
    <n v="48153.911000000007"/>
    <n v="48.153911000000008"/>
    <n v="17.187999999999999"/>
    <n v="10"/>
    <n v="10"/>
    <n v="58021.378999999994"/>
    <n v="58.021378999999996"/>
    <n v="13.853999999999999"/>
    <s v="-"/>
    <s v="-"/>
    <n v="47074.558000000005"/>
    <n v="47.074558000000003"/>
    <n v="14.416"/>
    <m/>
    <m/>
    <m/>
  </r>
  <r>
    <x v="0"/>
    <x v="0"/>
    <s v="BIOCHI"/>
    <s v="33175009"/>
    <s v="TMC5000"/>
    <s v="TV"/>
    <s v="T"/>
    <s v="BIOCHI33175009TMC5000TV"/>
    <s v="BIOCHI33175009TMC5000TV"/>
    <x v="4"/>
    <s v="BIOCHIRA"/>
    <s v="Térmico"/>
    <x v="4"/>
    <x v="4"/>
    <s v="TV"/>
    <s v="TV"/>
    <s v="Bagazo"/>
    <s v="SEIN"/>
    <s v="NO COES"/>
    <s v="Instalado"/>
    <s v="Operativo"/>
    <s v="RER"/>
    <s v="-"/>
    <s v="Privado"/>
    <s v="Generadora"/>
    <x v="0"/>
    <s v="PIURA"/>
    <s v="PIURA"/>
    <s v="SULLANA"/>
    <s v="IGNACIO ESCUDERO"/>
    <n v="0"/>
    <n v="7"/>
    <n v="4"/>
    <n v="4"/>
    <n v="14144.474"/>
    <n v="14.144474000000001"/>
    <n v="17.187999999999999"/>
    <n v="4"/>
    <n v="4"/>
    <n v="8586.6239999999998"/>
    <n v="8.5866240000000005"/>
    <n v="13.853999999999999"/>
    <s v="-"/>
    <s v="-"/>
    <n v="9759.0419999999995"/>
    <n v="9.7590419999999991"/>
    <n v="14.416"/>
    <m/>
    <m/>
    <m/>
  </r>
  <r>
    <x v="0"/>
    <x v="0"/>
    <s v="BIOCHI"/>
    <s v="33175009"/>
    <s v="TM5000"/>
    <s v="TV"/>
    <s v="T"/>
    <s v="BIOCHI33175009TM5000TV"/>
    <s v="BIOCHI33175009TM5000TV"/>
    <x v="4"/>
    <s v="BIOCHIRA"/>
    <s v="Térmico"/>
    <x v="4"/>
    <x v="3"/>
    <s v="TV"/>
    <s v="TV"/>
    <s v="Bagazo"/>
    <s v="SEIN"/>
    <s v="COES"/>
    <s v="Instalado"/>
    <s v="Operativo"/>
    <s v="RER"/>
    <s v="-"/>
    <s v="Privado"/>
    <s v="Generadora"/>
    <x v="0"/>
    <s v="PIURA"/>
    <s v="PIURA"/>
    <s v="SULLANA"/>
    <s v="IGNACIO ESCUDERO"/>
    <n v="0"/>
    <n v="7"/>
    <m/>
    <m/>
    <m/>
    <m/>
    <m/>
    <m/>
    <m/>
    <m/>
    <m/>
    <m/>
    <n v="10"/>
    <n v="10"/>
    <n v="15481.438"/>
    <n v="15.481438000000001"/>
    <n v="14.416"/>
    <m/>
    <m/>
    <m/>
  </r>
  <r>
    <x v="0"/>
    <x v="0"/>
    <s v="BIOCHI"/>
    <s v="33175009"/>
    <s v="TMC5000"/>
    <s v="TV"/>
    <s v="T"/>
    <s v="BIOCHI33175009TMC5000TV"/>
    <s v="BIOCHI33175009TMC5000TV"/>
    <x v="4"/>
    <s v="BIOCHIRA"/>
    <s v="Térmico"/>
    <x v="4"/>
    <x v="4"/>
    <s v="TV"/>
    <s v="TV"/>
    <s v="Bagazo"/>
    <s v="SEIN"/>
    <s v="COES"/>
    <s v="Instalado"/>
    <s v="Operativo"/>
    <s v="RER"/>
    <s v="-"/>
    <s v="Privado"/>
    <s v="Generadora"/>
    <x v="0"/>
    <s v="PIURA"/>
    <s v="PIURA"/>
    <s v="SULLANA"/>
    <s v="IGNACIO ESCUDERO"/>
    <n v="0"/>
    <n v="7"/>
    <m/>
    <m/>
    <m/>
    <m/>
    <m/>
    <m/>
    <m/>
    <m/>
    <m/>
    <m/>
    <n v="4"/>
    <n v="4"/>
    <n v="2494.6"/>
    <n v="2.4945999999999997"/>
    <n v="14.416"/>
    <m/>
    <m/>
    <m/>
  </r>
  <r>
    <x v="0"/>
    <x v="0"/>
    <s v="BIOCHI"/>
    <s v="53203511"/>
    <s v="CAT C32 GRUPO 1"/>
    <s v="EL"/>
    <s v="T"/>
    <s v="BIOCHI53203511CAT C32 GRUPO 1EL"/>
    <s v="BIOCHI53203511CAT C32 GRUPO 1EL"/>
    <x v="4"/>
    <s v="BIOCHIRA"/>
    <s v="Térmico"/>
    <x v="5"/>
    <x v="5"/>
    <s v="EL"/>
    <s v="EL"/>
    <s v="Diésel"/>
    <s v="SEIN"/>
    <s v="NO COES"/>
    <s v="Instalado"/>
    <s v="Operativo"/>
    <n v="0"/>
    <n v="0"/>
    <s v="Privado"/>
    <s v="Generadora"/>
    <x v="0"/>
    <s v="PIURA"/>
    <s v="PIURA"/>
    <s v="SULLANA"/>
    <s v="IGNACIO ESCUDERO"/>
    <n v="0"/>
    <n v="7"/>
    <n v="0.91"/>
    <n v="0.91"/>
    <n v="642.69100000000003"/>
    <n v="0.64269100000000001"/>
    <n v="0.45"/>
    <n v="0.91"/>
    <n v="0.91"/>
    <n v="1549.038"/>
    <n v="1.5490379999999999"/>
    <n v="0.91"/>
    <n v="0.91"/>
    <n v="0.91"/>
    <n v="1250.7069999999999"/>
    <n v="1.2507069999999998"/>
    <n v="0.6"/>
    <m/>
    <m/>
    <m/>
  </r>
  <r>
    <x v="0"/>
    <x v="0"/>
    <s v="CELEPS"/>
    <s v="11091298"/>
    <s v="PELTON 1"/>
    <s v="HI"/>
    <s v="H"/>
    <s v="CELEPS11091298PELTON 1HI"/>
    <s v="CELEPS11091298PELTON 1HI"/>
    <x v="5"/>
    <s v="CELEPSA"/>
    <s v="Hidráulico"/>
    <x v="6"/>
    <x v="6"/>
    <s v="HI"/>
    <s v="HI"/>
    <s v="Agua"/>
    <s v="SEIN"/>
    <s v="COES"/>
    <s v="Instalado"/>
    <s v="Operativo"/>
    <n v="0"/>
    <n v="0"/>
    <s v="Privado"/>
    <s v="Generadora"/>
    <x v="0"/>
    <s v="LIMA"/>
    <s v="LIMA"/>
    <s v="YAUYOS Y CAÑETE"/>
    <s v="AYAUCA, CATAHUASI, CHOCOS, TANTA, CARANIA y LARAOS"/>
    <n v="0"/>
    <n v="13"/>
    <n v="110"/>
    <n v="110"/>
    <n v="596657.77300000004"/>
    <n v="596.65777300000002"/>
    <n v="223.73699999999999"/>
    <n v="110"/>
    <n v="110"/>
    <n v="516343.07800000004"/>
    <n v="516.34307799999999"/>
    <n v="223.62799999999999"/>
    <n v="110"/>
    <n v="110"/>
    <n v="593437.57200000004"/>
    <n v="593.43757200000005"/>
    <n v="223.99700000000001"/>
    <m/>
    <m/>
    <m/>
  </r>
  <r>
    <x v="0"/>
    <x v="0"/>
    <s v="CELEPS"/>
    <s v="11091298"/>
    <s v="Pelton 2"/>
    <s v="HI"/>
    <s v="H"/>
    <s v="CELEPS11091298Pelton 2HI"/>
    <s v="CELEPS11091298Pelton 2HI"/>
    <x v="5"/>
    <s v="CELEPSA"/>
    <s v="Hidráulico"/>
    <x v="6"/>
    <x v="7"/>
    <s v="HI"/>
    <s v="HI"/>
    <s v="Agua"/>
    <s v="SEIN"/>
    <s v="COES"/>
    <s v="Instalado"/>
    <s v="Operativo"/>
    <n v="0"/>
    <n v="0"/>
    <s v="Privado"/>
    <s v="Generadora"/>
    <x v="0"/>
    <s v="LIMA"/>
    <s v="LIMA"/>
    <s v="YAUYOS Y CAÑETE"/>
    <s v="AYAUCA, CATAHUASI, CHOCOS, TANTA, CARANIA y LARAOS"/>
    <n v="0"/>
    <n v="13"/>
    <n v="110"/>
    <n v="110"/>
    <n v="587055.45000000007"/>
    <n v="587.05545000000006"/>
    <n v="223.73699999999999"/>
    <n v="110"/>
    <n v="110"/>
    <n v="610026.31599999999"/>
    <n v="610.02631599999995"/>
    <n v="223.62799999999999"/>
    <n v="110"/>
    <n v="110"/>
    <n v="579802.60700000008"/>
    <n v="579.80260700000008"/>
    <n v="223.99700000000001"/>
    <m/>
    <m/>
    <m/>
  </r>
  <r>
    <x v="0"/>
    <x v="0"/>
    <s v="CHAVI1"/>
    <s v="31035794"/>
    <s v="Grupo Nº 01"/>
    <s v="HI"/>
    <s v="H"/>
    <s v="CHAVI131035794Grupo Nº 01HI"/>
    <s v="CHAVI131035794Grupo Nº 01HI"/>
    <x v="6"/>
    <s v="CHAVIMOCHIC"/>
    <s v="Hidráulico"/>
    <x v="7"/>
    <x v="8"/>
    <s v="HI"/>
    <s v="HI"/>
    <s v="Agua"/>
    <s v="SEIN"/>
    <s v="NO COES"/>
    <s v="Instalado"/>
    <s v="Operativo"/>
    <n v="0"/>
    <n v="0"/>
    <s v="Estatal"/>
    <s v="Distribuidora"/>
    <x v="0"/>
    <s v="LA LIBERTAD"/>
    <s v="LA LIBERTAD"/>
    <s v="VIRU"/>
    <s v="VIRU"/>
    <n v="0"/>
    <n v="72"/>
    <n v="2.56"/>
    <n v="2"/>
    <n v="8063.7899999999991"/>
    <n v="8.0637899999999991"/>
    <n v="5.8079999999999998"/>
    <n v="2.56"/>
    <n v="2"/>
    <n v="11768.231497970195"/>
    <n v="11.768231497970195"/>
    <n v="6.0759999999999996"/>
    <n v="2.56"/>
    <n v="2"/>
    <n v="10927.383280048365"/>
    <n v="10.927383280048366"/>
    <n v="3.5"/>
    <m/>
    <m/>
    <m/>
  </r>
  <r>
    <x v="0"/>
    <x v="0"/>
    <s v="CHAVI1"/>
    <s v="31035794"/>
    <s v="Grupo Nº 02"/>
    <s v="HI"/>
    <s v="H"/>
    <s v="CHAVI131035794Grupo Nº 02HI"/>
    <s v="CHAVI131035794Grupo Nº 02HI"/>
    <x v="6"/>
    <s v="CHAVIMOCHIC"/>
    <s v="Hidráulico"/>
    <x v="7"/>
    <x v="9"/>
    <s v="HI"/>
    <s v="HI"/>
    <s v="Agua"/>
    <s v="SEIN"/>
    <s v="NO COES"/>
    <s v="Instalado"/>
    <s v="Inoperativo"/>
    <n v="0"/>
    <n v="0"/>
    <s v="Estatal"/>
    <s v="Distribuidora"/>
    <x v="0"/>
    <s v="LA LIBERTAD"/>
    <s v="LA LIBERTAD"/>
    <s v="VIRU"/>
    <s v="VIRU"/>
    <n v="0"/>
    <n v="72"/>
    <n v="2.56"/>
    <n v="0"/>
    <n v="5799.0880000000006"/>
    <n v="5.7990880000000002"/>
    <n v="5.8079999999999998"/>
    <n v="2.56"/>
    <n v="2.1"/>
    <n v="8815.1138773049151"/>
    <n v="8.8151138773049151"/>
    <n v="6.0759999999999996"/>
    <n v="2.56"/>
    <n v="2.1"/>
    <n v="8488.2935282932176"/>
    <n v="8.4882935282932177"/>
    <n v="3.5"/>
    <m/>
    <m/>
    <m/>
  </r>
  <r>
    <x v="0"/>
    <x v="0"/>
    <s v="CHAVI1"/>
    <s v="31035794"/>
    <s v="Grupo Nº 03"/>
    <s v="HI"/>
    <s v="H"/>
    <s v="CHAVI131035794Grupo Nº 03HI"/>
    <s v="CHAVI131035794Grupo Nº 03HI"/>
    <x v="6"/>
    <s v="CHAVIMOCHIC"/>
    <s v="Hidráulico"/>
    <x v="7"/>
    <x v="10"/>
    <s v="HI"/>
    <s v="HI"/>
    <s v="Agua"/>
    <s v="SEIN"/>
    <s v="NO COES"/>
    <s v="Instalado"/>
    <s v="Operativo"/>
    <n v="0"/>
    <n v="0"/>
    <s v="Estatal"/>
    <s v="Distribuidora"/>
    <x v="0"/>
    <s v="LA LIBERTAD"/>
    <s v="LA LIBERTAD"/>
    <s v="VIRU"/>
    <s v="VIRU"/>
    <n v="0"/>
    <n v="72"/>
    <n v="2.56"/>
    <n v="2.2000000000000002"/>
    <n v="11149.837"/>
    <n v="11.149837"/>
    <n v="5.8079999999999998"/>
    <n v="2.56"/>
    <n v="2.2000000000000002"/>
    <n v="8262.8499207248915"/>
    <n v="8.2628499207248911"/>
    <n v="6.0759999999999996"/>
    <n v="2.56"/>
    <n v="2.2000000000000002"/>
    <n v="7435.9145374021609"/>
    <n v="7.4359145374021614"/>
    <n v="3.5"/>
    <m/>
    <m/>
    <m/>
  </r>
  <r>
    <x v="0"/>
    <x v="0"/>
    <s v="CHAVI2"/>
    <s v="53015400"/>
    <s v="Grupo Nº T1"/>
    <s v="HI"/>
    <s v="H"/>
    <s v="CHAVI253015400Grupo Nº T1HI"/>
    <s v="CHAVI253015400Grupo Nº T1HI"/>
    <x v="6"/>
    <s v="CHAVIMOCHIC"/>
    <s v="Hidráulico"/>
    <x v="8"/>
    <x v="11"/>
    <s v="HI"/>
    <s v="HI"/>
    <s v="Agua"/>
    <s v="SA"/>
    <s v="NO COES"/>
    <s v="Instalado"/>
    <s v="Inoperativo"/>
    <n v="0"/>
    <n v="0"/>
    <s v="Estatal"/>
    <s v="Distribuidora"/>
    <x v="0"/>
    <s v="LA LIBERTAD"/>
    <s v="LA LIBERTAD"/>
    <s v="VIRU"/>
    <s v="CHAO"/>
    <n v="0"/>
    <n v="72"/>
    <n v="0.16"/>
    <n v="0"/>
    <n v="0"/>
    <n v="0"/>
    <n v="0"/>
    <n v="0.16"/>
    <n v="0"/>
    <n v="0"/>
    <n v="0"/>
    <n v="0"/>
    <n v="0.16"/>
    <n v="0"/>
    <n v="0"/>
    <n v="0"/>
    <n v="0.35"/>
    <m/>
    <m/>
    <m/>
  </r>
  <r>
    <x v="0"/>
    <x v="0"/>
    <s v="CHAVI2"/>
    <s v="53015400"/>
    <s v="Grupo Nº T2"/>
    <s v="HI"/>
    <s v="H"/>
    <s v="CHAVI253015400Grupo Nº T2HI"/>
    <s v="CHAVI253015400Grupo Nº T2HI"/>
    <x v="6"/>
    <s v="CHAVIMOCHIC"/>
    <s v="Hidráulico"/>
    <x v="8"/>
    <x v="12"/>
    <s v="HI"/>
    <s v="HI"/>
    <s v="Agua"/>
    <s v="SA"/>
    <s v="NO COES"/>
    <s v="Instalado"/>
    <s v="Inoperativo"/>
    <n v="0"/>
    <n v="0"/>
    <s v="Estatal"/>
    <s v="Distribuidora"/>
    <x v="0"/>
    <s v="LA LIBERTAD"/>
    <s v="LA LIBERTAD"/>
    <s v="VIRU"/>
    <s v="CHAO"/>
    <n v="0"/>
    <n v="72"/>
    <n v="0.16"/>
    <n v="0"/>
    <n v="0"/>
    <n v="0"/>
    <n v="0"/>
    <n v="0.16"/>
    <n v="0"/>
    <n v="0"/>
    <n v="0"/>
    <n v="0"/>
    <n v="0.16"/>
    <n v="0"/>
    <n v="0"/>
    <n v="0"/>
    <n v="0.35"/>
    <m/>
    <m/>
    <m/>
  </r>
  <r>
    <x v="0"/>
    <x v="0"/>
    <s v="CHAVI2"/>
    <s v="53015401"/>
    <s v="GRUPO NºD1"/>
    <s v="HI"/>
    <s v="H"/>
    <s v="CHAVI253015401GRUPO NºD1HI"/>
    <s v="CHAVI253015401GRUPO NºD1HI"/>
    <x v="6"/>
    <s v="CHAVIMOCHIC"/>
    <s v="Hidráulico"/>
    <x v="9"/>
    <x v="13"/>
    <s v="HI"/>
    <s v="HI"/>
    <s v="Agua"/>
    <s v="SA"/>
    <s v="NO COES"/>
    <s v="Instalado"/>
    <s v="Operativo"/>
    <n v="0"/>
    <n v="0"/>
    <s v="Estatal"/>
    <s v="Distribuidora"/>
    <x v="0"/>
    <s v="LA LIBERTAD"/>
    <s v="LA LIBERTAD"/>
    <s v="VIRU"/>
    <s v="CHAO"/>
    <n v="0"/>
    <n v="72"/>
    <n v="0.32"/>
    <n v="0.32"/>
    <n v="1016.4649999999999"/>
    <n v="1.016465"/>
    <n v="0.26800000000000002"/>
    <n v="0.32"/>
    <n v="0.32"/>
    <n v="1044.4690717713131"/>
    <n v="1.0444690717713132"/>
    <n v="0.23799999999999999"/>
    <n v="0.32"/>
    <n v="0.32"/>
    <n v="1094.929885562562"/>
    <n v="1.094929885562562"/>
    <n v="0.35"/>
    <m/>
    <m/>
    <m/>
  </r>
  <r>
    <x v="0"/>
    <x v="0"/>
    <s v="CHAVI2"/>
    <s v="53202409"/>
    <s v="GE-BOC 01"/>
    <s v="EL"/>
    <s v="T"/>
    <s v="CHAVI253202409GE-BOC 01EL"/>
    <s v="CHAVI253202409GE-BOC 01EL"/>
    <x v="6"/>
    <s v="CHAVIMOCHIC"/>
    <s v="Térmico"/>
    <x v="10"/>
    <x v="14"/>
    <s v="EL"/>
    <s v="EL"/>
    <s v="Diésel"/>
    <s v="SA"/>
    <s v="NO COES"/>
    <s v="Instalado"/>
    <s v="Operativo"/>
    <n v="0"/>
    <n v="0"/>
    <s v="Estatal"/>
    <s v="Distribuidora"/>
    <x v="0"/>
    <s v="LA LIBERTAD"/>
    <s v="LA LIBERTAD"/>
    <s v="VIRU"/>
    <s v="CHAO"/>
    <n v="0"/>
    <n v="72"/>
    <n v="0.15"/>
    <n v="0.12"/>
    <n v="0"/>
    <n v="0"/>
    <n v="0"/>
    <n v="0.15"/>
    <n v="0.12"/>
    <n v="0"/>
    <n v="0"/>
    <n v="0"/>
    <n v="0.15"/>
    <n v="0.12"/>
    <n v="0"/>
    <n v="0"/>
    <n v="0.35"/>
    <m/>
    <m/>
    <m/>
  </r>
  <r>
    <x v="0"/>
    <x v="0"/>
    <s v="CHINAN"/>
    <s v="11068096"/>
    <s v="GR-1"/>
    <s v="HI"/>
    <s v="H"/>
    <s v="CHINAN11068096GR-1HI"/>
    <s v="CHINAN11068096GR-1HI"/>
    <x v="7"/>
    <s v="CHINANGO"/>
    <s v="Hidráulico"/>
    <x v="11"/>
    <x v="15"/>
    <s v="HI"/>
    <s v="HI"/>
    <s v="Agua"/>
    <s v="SEIN"/>
    <s v="COES"/>
    <s v="Instalado"/>
    <s v="Operativo"/>
    <n v="0"/>
    <n v="0"/>
    <s v="Privado"/>
    <s v="Generadora"/>
    <x v="0"/>
    <s v="JUNIN"/>
    <s v="JUNIN"/>
    <s v="CHANCHAMAYO"/>
    <s v="SAN RAMÓN"/>
    <n v="0"/>
    <n v="11"/>
    <n v="42.3"/>
    <n v="43.113999999999997"/>
    <n v="225196.541"/>
    <n v="225.196541"/>
    <n v="42.643000000000001"/>
    <n v="42.3"/>
    <n v="43.113999999999997"/>
    <n v="264391.23"/>
    <n v="264.39123000000001"/>
    <n v="42.7"/>
    <n v="42.3"/>
    <n v="43.113999999999997"/>
    <n v="228826.64400000003"/>
    <n v="228.82664400000002"/>
    <n v="42.697000000000003"/>
    <m/>
    <m/>
    <m/>
  </r>
  <r>
    <x v="0"/>
    <x v="0"/>
    <s v="CHINAN"/>
    <s v="11082197"/>
    <s v="GR-1"/>
    <s v="HI"/>
    <s v="H"/>
    <s v="CHINAN11082197GR-1HI"/>
    <s v="CHINAN11082197GR-1HI"/>
    <x v="7"/>
    <s v="CHINANGO"/>
    <s v="Hidráulico"/>
    <x v="12"/>
    <x v="15"/>
    <s v="HI"/>
    <s v="HI"/>
    <s v="Agua"/>
    <s v="SEIN"/>
    <s v="COES"/>
    <s v="Instalado"/>
    <s v="Operativo"/>
    <n v="0"/>
    <n v="0"/>
    <s v="Privado"/>
    <s v="Generadora"/>
    <x v="0"/>
    <s v="JUNIN"/>
    <s v="JUNIN"/>
    <s v="JAUJA"/>
    <s v="MONOBAMBA"/>
    <n v="0"/>
    <n v="11"/>
    <n v="71.400000000000006"/>
    <n v="78.192999999999998"/>
    <n v="446604.95400000009"/>
    <n v="446.60495400000008"/>
    <n v="156.61099999999999"/>
    <n v="71.400000000000006"/>
    <n v="78.192999999999998"/>
    <n v="505204.8440000001"/>
    <n v="505.20484400000009"/>
    <n v="157.64099999999999"/>
    <n v="71.400000000000006"/>
    <n v="78.192999999999998"/>
    <n v="371809.22399999999"/>
    <n v="371.80922399999997"/>
    <n v="156.83699999999999"/>
    <m/>
    <m/>
    <m/>
  </r>
  <r>
    <x v="0"/>
    <x v="0"/>
    <s v="CHINAN"/>
    <s v="11082197"/>
    <s v="GR-2"/>
    <s v="HI"/>
    <s v="H"/>
    <s v="CHINAN11082197GR-2HI"/>
    <s v="CHINAN11082197GR-2HI"/>
    <x v="7"/>
    <s v="CHINANGO"/>
    <s v="Hidráulico"/>
    <x v="12"/>
    <x v="16"/>
    <s v="HI"/>
    <s v="HI"/>
    <s v="Agua"/>
    <s v="SEIN"/>
    <s v="COES"/>
    <s v="Instalado"/>
    <s v="Operativo"/>
    <n v="0"/>
    <n v="0"/>
    <s v="Privado"/>
    <s v="Generadora"/>
    <x v="0"/>
    <s v="JUNIN"/>
    <s v="JUNIN"/>
    <s v="JAUJA"/>
    <s v="MONOBAMBA"/>
    <n v="0"/>
    <n v="11"/>
    <n v="71.400000000000006"/>
    <n v="76.578000000000003"/>
    <n v="440507.38399999996"/>
    <n v="440.50738399999994"/>
    <n v="156.61099999999999"/>
    <n v="71.400000000000006"/>
    <n v="76.578000000000003"/>
    <n v="478679.973"/>
    <n v="478.67997300000002"/>
    <n v="157.64099999999999"/>
    <n v="71.400000000000006"/>
    <n v="76.578000000000003"/>
    <n v="414169.45300000004"/>
    <n v="414.16945300000003"/>
    <n v="156.83699999999999"/>
    <m/>
    <m/>
    <m/>
  </r>
  <r>
    <x v="0"/>
    <x v="0"/>
    <s v="CHTING"/>
    <s v="18169608"/>
    <s v="Allis Charner 1-4"/>
    <s v="HI"/>
    <s v="H"/>
    <s v="CHTING18169608Allis Charner 1-4HI"/>
    <s v="CHTING18169608Allis Charner 1-4HI"/>
    <x v="8"/>
    <s v="TINGO"/>
    <s v="Hidráulico"/>
    <x v="13"/>
    <x v="17"/>
    <s v="HI"/>
    <s v="HI"/>
    <s v="Agua"/>
    <s v="SEIN"/>
    <s v="NO COES"/>
    <s v="Instalado"/>
    <s v="Operativo"/>
    <n v="0"/>
    <n v="0"/>
    <s v="Privado"/>
    <s v="Generadora"/>
    <x v="0"/>
    <s v="LIMA"/>
    <s v="LIMA"/>
    <s v="HUARAL"/>
    <s v="SANTA CRUZ DE ANDAMARCA"/>
    <n v="0"/>
    <n v="14"/>
    <s v="-"/>
    <s v="-"/>
    <n v="5863.2520000000004"/>
    <n v="5.8632520000000001"/>
    <n v="1.2"/>
    <n v="1.65"/>
    <n v="1.2"/>
    <n v="1543.6079999999999"/>
    <n v="1.5436079999999999"/>
    <n v="1.105"/>
    <n v="1.65"/>
    <n v="1.2"/>
    <n v="8637.0139999999992"/>
    <n v="8.6370139999999989"/>
    <n v="1.0980000000000001"/>
    <m/>
    <m/>
    <m/>
  </r>
  <r>
    <x v="0"/>
    <x v="0"/>
    <s v="CSTARO"/>
    <s v="31116601"/>
    <s v="G-1"/>
    <s v="HI"/>
    <s v="H"/>
    <s v="CSTARO31116601G-1HI"/>
    <s v="CSTARO31116601G-1HI"/>
    <x v="9"/>
    <s v="CENT. SANTA ROSA"/>
    <s v="Hidráulico"/>
    <x v="14"/>
    <x v="18"/>
    <s v="HI"/>
    <s v="HI"/>
    <s v="Agua"/>
    <s v="SEIN"/>
    <s v="NO COES"/>
    <s v="Instalado"/>
    <s v="Operativo"/>
    <n v="0"/>
    <n v="0"/>
    <s v="Privado"/>
    <s v="Generadora"/>
    <x v="0"/>
    <s v="LIMA"/>
    <s v="LIMA"/>
    <s v="HUAURA"/>
    <s v="SAYAN"/>
    <n v="0"/>
    <n v="10"/>
    <n v="1.7"/>
    <n v="1.496"/>
    <n v="6400.3620000000001"/>
    <n v="6.4003620000000003"/>
    <n v="1.552"/>
    <n v="1.7"/>
    <n v="1.496"/>
    <n v="8790.4920000000002"/>
    <n v="8.7904920000000004"/>
    <n v="1.639"/>
    <n v="1.7"/>
    <n v="1.496"/>
    <n v="9552.9439999999995"/>
    <n v="9.5529440000000001"/>
    <n v="1.7430000000000001"/>
    <m/>
    <m/>
    <m/>
  </r>
  <r>
    <x v="0"/>
    <x v="0"/>
    <s v="CSTARO"/>
    <s v="31135704"/>
    <s v="G-1"/>
    <s v="HI"/>
    <s v="H"/>
    <s v="CSTARO31135704G-1HI"/>
    <s v="CSTARO31135704G-1HI"/>
    <x v="9"/>
    <s v="CENT. SANTA ROSA"/>
    <s v="Hidráulico"/>
    <x v="15"/>
    <x v="18"/>
    <s v="HI"/>
    <s v="HI"/>
    <s v="Agua"/>
    <s v="SEIN"/>
    <s v="NO COES"/>
    <s v="Instalado"/>
    <s v="Operativo"/>
    <n v="0"/>
    <n v="0"/>
    <s v="Privado"/>
    <s v="Generadora"/>
    <x v="0"/>
    <s v="LIMA"/>
    <s v="LIMA"/>
    <s v="HUAURA"/>
    <s v="SAYAN"/>
    <n v="0"/>
    <n v="10"/>
    <n v="1.2"/>
    <n v="1.02"/>
    <n v="3511.7819999999992"/>
    <n v="3.5117819999999993"/>
    <n v="0.97599999999999998"/>
    <n v="1.2"/>
    <n v="1.02"/>
    <n v="4593.2920000000004"/>
    <n v="4.5932919999999999"/>
    <n v="1.07"/>
    <n v="1.2"/>
    <n v="1.02"/>
    <n v="5314.2090000000007"/>
    <n v="5.3142090000000008"/>
    <n v="1.1779999999999999"/>
    <m/>
    <m/>
    <m/>
  </r>
  <r>
    <x v="0"/>
    <x v="0"/>
    <s v="EANDES"/>
    <s v="1139028"/>
    <s v="CH2"/>
    <s v="HI"/>
    <s v="H"/>
    <s v="EANDES1139028CH2HI"/>
    <s v="EANDES1139028CH2HI"/>
    <x v="10"/>
    <s v="STATKRAFT "/>
    <s v="Hidráulico"/>
    <x v="16"/>
    <x v="19"/>
    <s v="HI"/>
    <s v="HI"/>
    <s v="Agua"/>
    <s v="SEIN"/>
    <s v="COES"/>
    <s v="Cambió Razón social"/>
    <s v="Operativo"/>
    <n v="0"/>
    <n v="0"/>
    <s v="Privado"/>
    <s v="Generadora"/>
    <x v="0"/>
    <s v="ANCASH"/>
    <s v="ANCASH"/>
    <s v="HUARAZ "/>
    <s v="HUARAZ"/>
    <n v="0"/>
    <n v="79"/>
    <n v="0.44"/>
    <n v="0.45200000000000001"/>
    <n v="2538.1239999999998"/>
    <n v="2.5381239999999998"/>
    <n v="4.4489999999999998"/>
    <n v="0.44"/>
    <n v="0.45200000000000001"/>
    <n v="2237.2729999999997"/>
    <n v="2.2372729999999996"/>
    <n v="4.3579999999999997"/>
    <n v="0.44"/>
    <n v="0.45200000000000001"/>
    <n v="1769.3370000000002"/>
    <n v="1.7693370000000002"/>
    <n v="4.157"/>
    <m/>
    <m/>
    <m/>
  </r>
  <r>
    <x v="0"/>
    <x v="0"/>
    <s v="EANDES"/>
    <s v="1139028"/>
    <s v="CH2 G2"/>
    <s v="HI"/>
    <s v="H"/>
    <s v="EANDES1139028CH2 G2HI"/>
    <s v="EANDES1139028CH2 G2HI"/>
    <x v="10"/>
    <s v="STATKRAFT "/>
    <s v="Hidráulico"/>
    <x v="16"/>
    <x v="20"/>
    <s v="HI"/>
    <s v="HI"/>
    <s v="Agua"/>
    <s v="SEIN"/>
    <s v="COES"/>
    <s v="Cambió Razón social"/>
    <s v="Operativo"/>
    <n v="0"/>
    <n v="0"/>
    <s v="Privado"/>
    <s v="Generadora"/>
    <x v="0"/>
    <s v="ANCASH"/>
    <s v="ANCASH"/>
    <s v="HUARAZ "/>
    <s v="HUARAZ"/>
    <n v="0"/>
    <n v="79"/>
    <n v="0.35499999999999998"/>
    <n v="0.34599999999999997"/>
    <n v="601.45499999999993"/>
    <n v="0.60145499999999996"/>
    <n v="4.4489999999999998"/>
    <n v="0.35499999999999998"/>
    <n v="0.34599999999999997"/>
    <n v="117.821"/>
    <n v="0.117821"/>
    <n v="4.3579999999999997"/>
    <n v="0.35499999999999998"/>
    <n v="0.34599999999999997"/>
    <n v="75.284000000000006"/>
    <n v="7.5284000000000004E-2"/>
    <n v="4.157"/>
    <m/>
    <m/>
    <m/>
  </r>
  <r>
    <x v="0"/>
    <x v="0"/>
    <s v="EANDES"/>
    <s v="1139028"/>
    <s v="CH3 N"/>
    <s v="HI"/>
    <s v="H"/>
    <s v="EANDES1139028CH3 NHI"/>
    <s v="EANDES1139028CH3 NHI"/>
    <x v="10"/>
    <s v="STATKRAFT "/>
    <s v="Hidráulico"/>
    <x v="16"/>
    <x v="21"/>
    <s v="HI"/>
    <s v="HI"/>
    <s v="Agua"/>
    <s v="SEIN"/>
    <s v="COES"/>
    <s v="Cambió Razón social"/>
    <s v="Operativo"/>
    <n v="0"/>
    <n v="0"/>
    <s v="Privado"/>
    <s v="Generadora"/>
    <x v="0"/>
    <s v="ANCASH"/>
    <s v="ANCASH"/>
    <s v="HUARAZ "/>
    <s v="HUARAZ"/>
    <n v="0"/>
    <n v="79"/>
    <n v="0.872"/>
    <n v="0.79600000000000004"/>
    <n v="1934.1010000000001"/>
    <n v="1.9341010000000001"/>
    <n v="4.4489999999999998"/>
    <n v="0.872"/>
    <n v="0.79600000000000004"/>
    <n v="1633.2789999999998"/>
    <n v="1.6332789999999997"/>
    <n v="4.3579999999999997"/>
    <n v="0.872"/>
    <n v="0.79600000000000004"/>
    <n v="1016.8600000000001"/>
    <n v="1.0168600000000001"/>
    <n v="4.157"/>
    <m/>
    <m/>
    <m/>
  </r>
  <r>
    <x v="0"/>
    <x v="0"/>
    <s v="EANDES"/>
    <s v="1139028"/>
    <s v="CH3 N G2"/>
    <s v="HI"/>
    <s v="H"/>
    <s v="EANDES1139028CH3 N G2HI"/>
    <s v="EANDES1139028CH3 N G2HI"/>
    <x v="10"/>
    <s v="STATKRAFT "/>
    <s v="Hidráulico"/>
    <x v="16"/>
    <x v="22"/>
    <s v="HI"/>
    <s v="HI"/>
    <s v="Agua"/>
    <s v="SEIN"/>
    <s v="COES"/>
    <s v="Cambió Razón social"/>
    <s v="Operativo"/>
    <n v="0"/>
    <n v="0"/>
    <s v="Privado"/>
    <s v="Generadora"/>
    <x v="0"/>
    <s v="ANCASH"/>
    <s v="ANCASH"/>
    <s v="HUARAZ "/>
    <s v="HUARAZ"/>
    <n v="0"/>
    <n v="79"/>
    <n v="0.4"/>
    <n v="0.4"/>
    <n v="2363.596"/>
    <n v="2.3635959999999998"/>
    <n v="4.4489999999999998"/>
    <n v="0.4"/>
    <n v="0.4"/>
    <n v="2464.0749999999998"/>
    <n v="2.4640749999999998"/>
    <n v="4.3579999999999997"/>
    <n v="0.4"/>
    <n v="0.4"/>
    <n v="1943.9009999999996"/>
    <n v="1.9439009999999997"/>
    <n v="4.157"/>
    <m/>
    <m/>
    <m/>
  </r>
  <r>
    <x v="0"/>
    <x v="0"/>
    <s v="EANDES"/>
    <s v="1139028"/>
    <s v="CH4 G-1"/>
    <s v="HI"/>
    <s v="H"/>
    <s v="EANDES1139028CH4 G-1HI"/>
    <s v="EANDES1139028CH4 G-1HI"/>
    <x v="10"/>
    <s v="STATKRAFT "/>
    <s v="Hidráulico"/>
    <x v="16"/>
    <x v="23"/>
    <s v="HI"/>
    <s v="HI"/>
    <s v="Agua"/>
    <s v="SEIN"/>
    <s v="COES"/>
    <s v="Cambió Razón social"/>
    <s v="Operativo"/>
    <n v="0"/>
    <n v="0"/>
    <s v="Privado"/>
    <s v="Generadora"/>
    <x v="0"/>
    <s v="ANCASH"/>
    <s v="ANCASH"/>
    <s v="HUARAZ "/>
    <s v="HUARAZ"/>
    <n v="0"/>
    <n v="79"/>
    <n v="1.5"/>
    <n v="1.464"/>
    <n v="8117.1060000000016"/>
    <n v="8.1171060000000015"/>
    <n v="4.4489999999999998"/>
    <n v="1.5"/>
    <n v="1.464"/>
    <n v="5426.9209999999994"/>
    <n v="5.4269209999999992"/>
    <n v="4.3579999999999997"/>
    <n v="1.5"/>
    <n v="1.464"/>
    <n v="9636.8900000000012"/>
    <n v="9.6368900000000011"/>
    <n v="4.157"/>
    <m/>
    <m/>
    <m/>
  </r>
  <r>
    <x v="0"/>
    <x v="0"/>
    <s v="EANDES"/>
    <s v="1139028"/>
    <s v="CH4 G-2"/>
    <s v="HI"/>
    <s v="H"/>
    <s v="EANDES1139028CH4 G-2HI"/>
    <s v="EANDES1139028CH4 G-2HI"/>
    <x v="10"/>
    <s v="STATKRAFT "/>
    <s v="Hidráulico"/>
    <x v="16"/>
    <x v="24"/>
    <s v="HI"/>
    <s v="HI"/>
    <s v="Agua"/>
    <s v="SEIN"/>
    <s v="COES"/>
    <s v="Cambió Razón social"/>
    <s v="Operativo"/>
    <n v="0"/>
    <n v="0"/>
    <s v="Privado"/>
    <s v="Generadora"/>
    <x v="0"/>
    <s v="ANCASH"/>
    <s v="ANCASH"/>
    <s v="HUARAZ "/>
    <s v="HUARAZ"/>
    <n v="0"/>
    <n v="79"/>
    <n v="1.5"/>
    <n v="1.492"/>
    <n v="9141.4979999999996"/>
    <n v="9.1414980000000003"/>
    <n v="4.4489999999999998"/>
    <n v="1.5"/>
    <n v="1.492"/>
    <n v="6145.902"/>
    <n v="6.1459020000000004"/>
    <n v="4.3579999999999997"/>
    <n v="1.5"/>
    <n v="1.492"/>
    <n v="2135.6590000000001"/>
    <n v="2.135659"/>
    <n v="4.157"/>
    <m/>
    <m/>
    <m/>
  </r>
  <r>
    <x v="0"/>
    <x v="0"/>
    <s v="EANDES"/>
    <s v="11014493"/>
    <s v="1"/>
    <s v="HI"/>
    <s v="H"/>
    <s v="EANDES110144931HI"/>
    <s v="EANDES110144931HI"/>
    <x v="10"/>
    <s v="STATKRAFT "/>
    <s v="Hidráulico"/>
    <x v="17"/>
    <x v="25"/>
    <s v="HI"/>
    <s v="HI"/>
    <s v="Agua"/>
    <s v="SEIN"/>
    <s v="COES"/>
    <s v="Cambió Razón social"/>
    <s v="Operativo"/>
    <n v="0"/>
    <n v="0"/>
    <s v="Privado"/>
    <s v="Generadora"/>
    <x v="0"/>
    <s v="LIMA"/>
    <s v="LIMA"/>
    <s v="CAJATAMBO"/>
    <s v="CAJATAMBO"/>
    <n v="0"/>
    <n v="79"/>
    <n v="19.8"/>
    <n v="21.434999999999999"/>
    <n v="102263.95600000001"/>
    <n v="102.26395600000001"/>
    <n v="48.058"/>
    <n v="19.8"/>
    <n v="21.434999999999999"/>
    <n v="154680.81099999999"/>
    <n v="154.68081099999998"/>
    <n v="49.378"/>
    <n v="19.8"/>
    <n v="21.434999999999999"/>
    <n v="139685.921"/>
    <n v="139.68592100000001"/>
    <n v="46.430999999999997"/>
    <m/>
    <m/>
    <m/>
  </r>
  <r>
    <x v="0"/>
    <x v="0"/>
    <s v="EANDES"/>
    <s v="11014493"/>
    <s v="2"/>
    <s v="HI"/>
    <s v="H"/>
    <s v="EANDES110144932HI"/>
    <s v="EANDES110144932HI"/>
    <x v="10"/>
    <s v="STATKRAFT "/>
    <s v="Hidráulico"/>
    <x v="17"/>
    <x v="26"/>
    <s v="HI"/>
    <s v="HI"/>
    <s v="Agua"/>
    <s v="SEIN"/>
    <s v="COES"/>
    <s v="Cambió Razón social"/>
    <s v="Operativo"/>
    <n v="0"/>
    <n v="0"/>
    <s v="Privado"/>
    <s v="Generadora"/>
    <x v="0"/>
    <s v="LIMA"/>
    <s v="LIMA"/>
    <s v="CAJATAMBO"/>
    <s v="CAJATAMBO"/>
    <n v="0"/>
    <n v="79"/>
    <n v="19.8"/>
    <n v="21.678999999999998"/>
    <n v="99850.721000000005"/>
    <n v="99.850721000000007"/>
    <n v="48.058"/>
    <n v="19.8"/>
    <n v="21.678999999999998"/>
    <n v="133535.33300000001"/>
    <n v="133.53533300000001"/>
    <n v="49.378"/>
    <n v="19.8"/>
    <n v="21.678999999999998"/>
    <n v="138305.43100000001"/>
    <n v="138.305431"/>
    <n v="46.430999999999997"/>
    <m/>
    <m/>
    <m/>
  </r>
  <r>
    <x v="0"/>
    <x v="0"/>
    <s v="EANDES"/>
    <s v="11051295"/>
    <s v="1"/>
    <s v="HI"/>
    <s v="H"/>
    <s v="EANDES110512951HI"/>
    <s v="EANDES110512951HI"/>
    <x v="10"/>
    <s v="STATKRAFT "/>
    <s v="Hidráulico"/>
    <x v="18"/>
    <x v="25"/>
    <s v="HI"/>
    <s v="HI"/>
    <s v="Agua"/>
    <s v="SEIN"/>
    <s v="COES"/>
    <s v="Cambió Razón social"/>
    <s v="Operativo"/>
    <n v="0"/>
    <n v="0"/>
    <s v="Privado"/>
    <s v="Generadora"/>
    <x v="0"/>
    <s v="CAJAMARCA"/>
    <s v="CAJAMARCA"/>
    <s v="CONTUMAZA"/>
    <s v="YANAN (Tembladera)"/>
    <n v="0"/>
    <n v="79"/>
    <n v="17"/>
    <n v="19.074000000000002"/>
    <n v="92285.101999999984"/>
    <n v="92.285101999999981"/>
    <n v="39.654000000000003"/>
    <n v="17"/>
    <n v="19.074000000000002"/>
    <n v="56868.90800000001"/>
    <n v="56.868908000000012"/>
    <n v="37.253"/>
    <n v="17"/>
    <n v="19.074000000000002"/>
    <n v="66880.593999999997"/>
    <n v="66.880594000000002"/>
    <n v="35.133000000000003"/>
    <m/>
    <m/>
    <m/>
  </r>
  <r>
    <x v="0"/>
    <x v="0"/>
    <s v="EANDES"/>
    <s v="11051295"/>
    <s v="2"/>
    <s v="HI"/>
    <s v="H"/>
    <s v="EANDES110512952HI"/>
    <s v="EANDES110512952HI"/>
    <x v="10"/>
    <s v="STATKRAFT "/>
    <s v="Hidráulico"/>
    <x v="18"/>
    <x v="26"/>
    <s v="HI"/>
    <s v="HI"/>
    <s v="Agua"/>
    <s v="SEIN"/>
    <s v="COES"/>
    <s v="Cambió Razón social"/>
    <s v="Operativo"/>
    <n v="0"/>
    <n v="0"/>
    <s v="Privado"/>
    <s v="Generadora"/>
    <x v="0"/>
    <s v="CAJAMARCA"/>
    <s v="CAJAMARCA"/>
    <s v="CONTUMAZA"/>
    <s v="YANAN (Tembladera)"/>
    <n v="0"/>
    <n v="79"/>
    <n v="17"/>
    <n v="19.074000000000002"/>
    <n v="87603.671000000017"/>
    <n v="87.60367100000002"/>
    <n v="39.654000000000003"/>
    <n v="17"/>
    <n v="19.074000000000002"/>
    <n v="74983.661999999997"/>
    <n v="74.983661999999995"/>
    <n v="37.253"/>
    <n v="17"/>
    <n v="19.074000000000002"/>
    <n v="76927.375"/>
    <n v="76.927374999999998"/>
    <n v="35.133000000000003"/>
    <m/>
    <m/>
    <m/>
  </r>
  <r>
    <x v="0"/>
    <x v="0"/>
    <s v="EANDES"/>
    <s v="31020193"/>
    <s v="Pelton"/>
    <s v="HI"/>
    <s v="H"/>
    <s v="EANDES31020193PeltonHI"/>
    <s v="EANDES31020193PeltonHI"/>
    <x v="10"/>
    <s v="STATKRAFT "/>
    <s v="Hidráulico"/>
    <x v="19"/>
    <x v="27"/>
    <s v="HI"/>
    <s v="HI"/>
    <s v="Agua"/>
    <s v="SEIN"/>
    <s v="COES"/>
    <s v="Cambió Razón social"/>
    <s v="Operativo"/>
    <n v="0"/>
    <n v="0"/>
    <s v="Privado"/>
    <s v="Generadora"/>
    <x v="0"/>
    <s v="AREQUIPA"/>
    <s v="AREQUIPA"/>
    <s v="CONDESUYOS"/>
    <s v="CAYARANI"/>
    <n v="0"/>
    <n v="79"/>
    <n v="3.68"/>
    <n v="1.9330000000000001"/>
    <n v="25204.493999999995"/>
    <n v="25.204493999999997"/>
    <n v="3.81"/>
    <n v="3.68"/>
    <n v="1.9330000000000001"/>
    <n v="24878.665000000001"/>
    <n v="24.878665000000002"/>
    <n v="3.8380000000000001"/>
    <n v="3.68"/>
    <n v="1.9330000000000001"/>
    <n v="22659.821000000004"/>
    <n v="22.659821000000004"/>
    <n v="3.8879999999999999"/>
    <m/>
    <m/>
    <m/>
  </r>
  <r>
    <x v="0"/>
    <x v="0"/>
    <s v="EANDES"/>
    <s v="33016493"/>
    <s v="FRANCIS"/>
    <s v="HI"/>
    <s v="H"/>
    <s v="EANDES33016493FRANCISHI"/>
    <s v="EANDES33016493FRANCISHI"/>
    <x v="10"/>
    <s v="STATKRAFT "/>
    <s v="Hidráulico"/>
    <x v="20"/>
    <x v="28"/>
    <s v="HI"/>
    <s v="HI"/>
    <s v="Agua"/>
    <s v="SEIN"/>
    <s v="COES"/>
    <s v="Cambió Razón social"/>
    <s v="Operativo"/>
    <n v="0"/>
    <n v="0"/>
    <s v="Privado"/>
    <s v="Generadora"/>
    <x v="0"/>
    <s v="AREQUIPA"/>
    <s v="AREQUIPA"/>
    <s v="CAYLLOMA"/>
    <s v="CAYLLOMA"/>
    <n v="0"/>
    <n v="79"/>
    <n v="0.624"/>
    <n v="0.57999999999999996"/>
    <n v="3097.4690000000001"/>
    <n v="3.0974690000000002"/>
    <n v="0.57199999999999995"/>
    <n v="0.624"/>
    <n v="0.57999999999999996"/>
    <n v="1483.7250000000001"/>
    <n v="1.4837250000000002"/>
    <n v="0.57199999999999995"/>
    <n v="0.624"/>
    <n v="0.57999999999999996"/>
    <n v="2857.2999999999997"/>
    <n v="2.8572999999999995"/>
    <n v="0.56599999999999995"/>
    <m/>
    <m/>
    <m/>
  </r>
  <r>
    <x v="0"/>
    <x v="0"/>
    <s v="EANDES"/>
    <s v="41097499"/>
    <s v="Pelton"/>
    <s v="HI"/>
    <s v="H"/>
    <s v="EANDES41097499PeltonHI"/>
    <s v="EANDES41097499PeltonHI"/>
    <x v="10"/>
    <s v="STATKRAFT "/>
    <s v="Hidráulico"/>
    <x v="21"/>
    <x v="27"/>
    <s v="HI"/>
    <s v="HI"/>
    <s v="Agua"/>
    <s v="SEIN"/>
    <s v="COES"/>
    <s v="Cambió Razón social"/>
    <s v="Operativo"/>
    <n v="0"/>
    <n v="0"/>
    <s v="Privado"/>
    <s v="Generadora"/>
    <x v="0"/>
    <s v="AREQUIPA"/>
    <s v="AREQUIPA"/>
    <s v="CAYLLOMA"/>
    <s v="CAYLLOMA"/>
    <n v="0"/>
    <n v="79"/>
    <n v="0.28799999999999998"/>
    <n v="0.186"/>
    <n v="137.55500000000001"/>
    <n v="0.13755500000000001"/>
    <n v="0.222"/>
    <n v="0.28799999999999998"/>
    <n v="0.186"/>
    <n v="705.82400000000007"/>
    <n v="0.70582400000000012"/>
    <n v="0.22700000000000001"/>
    <n v="0.28799999999999998"/>
    <n v="0.186"/>
    <n v="706.59700000000009"/>
    <n v="0.70659700000000014"/>
    <n v="0.22"/>
    <m/>
    <m/>
    <m/>
  </r>
  <r>
    <x v="0"/>
    <x v="0"/>
    <s v="EANDES"/>
    <s v="41097599"/>
    <s v="FRANCIS"/>
    <s v="HI"/>
    <s v="H"/>
    <s v="EANDES41097599FRANCISHI"/>
    <s v="EANDES41097599FRANCISHI"/>
    <x v="10"/>
    <s v="STATKRAFT "/>
    <s v="Hidráulico"/>
    <x v="22"/>
    <x v="28"/>
    <s v="HI"/>
    <s v="HI"/>
    <s v="Agua"/>
    <s v="SEIN"/>
    <s v="COES"/>
    <s v="Cambió Razón social"/>
    <s v="Operativo"/>
    <n v="0"/>
    <n v="0"/>
    <s v="Privado"/>
    <s v="Generadora"/>
    <x v="0"/>
    <s v="AREQUIPA"/>
    <s v="AREQUIPA"/>
    <s v="CAYLLOMA"/>
    <s v="CAYLLOMA"/>
    <n v="0"/>
    <n v="79"/>
    <n v="0.52400000000000002"/>
    <n v="0.42199999999999999"/>
    <n v="1964.4549999999999"/>
    <n v="1.9644549999999998"/>
    <n v="0.34599999999999997"/>
    <n v="0.52400000000000002"/>
    <n v="0.42199999999999999"/>
    <n v="1417.3310000000001"/>
    <n v="1.4173310000000001"/>
    <n v="0.41099999999999998"/>
    <n v="0.52400000000000002"/>
    <n v="0.42199999999999999"/>
    <n v="2153.701"/>
    <n v="2.1537009999999999"/>
    <n v="0.40400000000000003"/>
    <m/>
    <m/>
    <m/>
  </r>
  <r>
    <x v="0"/>
    <x v="0"/>
    <s v="EANDES"/>
    <s v="G1230715"/>
    <s v="G1"/>
    <s v="HI"/>
    <s v="H"/>
    <s v="EANDESG1230715G1HI"/>
    <s v="EANDESG1230715G1HI"/>
    <x v="10"/>
    <s v="STATKRAFT "/>
    <s v="Hidráulico"/>
    <x v="23"/>
    <x v="2"/>
    <s v="HI"/>
    <s v="HI"/>
    <s v="Agua"/>
    <s v="SEIN"/>
    <s v="COES"/>
    <s v="Instalado"/>
    <s v="Operativo"/>
    <n v="0"/>
    <n v="0"/>
    <s v="Privado"/>
    <s v="Generadora"/>
    <x v="0"/>
    <s v="LIMA"/>
    <s v="LIMA"/>
    <s v="HUAURA"/>
    <s v="SAYAN"/>
    <s v="CHURIN"/>
    <n v="79"/>
    <n v="86.24"/>
    <n v="86.24"/>
    <n v="162448.58000000002"/>
    <n v="162.44858000000002"/>
    <n v="175.791"/>
    <n v="86.24"/>
    <n v="86.24"/>
    <n v="273411.11"/>
    <n v="273.41111000000001"/>
    <n v="175.04"/>
    <n v="86.24"/>
    <n v="86.24"/>
    <n v="369365.12399999995"/>
    <n v="369.36512399999998"/>
    <n v="174.946"/>
    <m/>
    <m/>
    <m/>
  </r>
  <r>
    <x v="0"/>
    <x v="0"/>
    <s v="EANDES"/>
    <s v="G1230715"/>
    <s v="G2"/>
    <s v="HI"/>
    <s v="H"/>
    <s v="EANDESG1230715G2HI"/>
    <s v="EANDESG1230715G2HI"/>
    <x v="10"/>
    <s v="STATKRAFT "/>
    <s v="Hidráulico"/>
    <x v="23"/>
    <x v="29"/>
    <s v="HI"/>
    <s v="HI"/>
    <s v="Agua"/>
    <s v="SEIN"/>
    <s v="COES"/>
    <s v="Instalado"/>
    <s v="Operativo"/>
    <n v="0"/>
    <n v="0"/>
    <s v="Privado"/>
    <s v="Generadora"/>
    <x v="0"/>
    <s v="LIMA"/>
    <s v="LIMA"/>
    <s v="HUAURA"/>
    <s v="SAYAN"/>
    <s v="CHURIN"/>
    <n v="79"/>
    <n v="85.44"/>
    <n v="85.44"/>
    <n v="689037.245"/>
    <n v="689.03724499999998"/>
    <n v="175.791"/>
    <n v="85.44"/>
    <n v="85.44"/>
    <n v="525409.5959999999"/>
    <n v="525.40959599999985"/>
    <n v="175.04"/>
    <n v="85.44"/>
    <n v="85.44"/>
    <n v="408677.67"/>
    <n v="408.67766999999998"/>
    <n v="174.946"/>
    <m/>
    <m/>
    <m/>
  </r>
  <r>
    <x v="0"/>
    <x v="0"/>
    <s v="EANDES"/>
    <s v="PP101093"/>
    <s v="G1"/>
    <s v="HI"/>
    <s v="H"/>
    <s v="EANDESPP101093G1HI"/>
    <s v="EANDESPP101093G1HI"/>
    <x v="10"/>
    <s v="STATKRAFT "/>
    <s v="Hidráulico"/>
    <x v="24"/>
    <x v="2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PACCHAS"/>
    <n v="0"/>
    <n v="79"/>
    <n v="13.6"/>
    <n v="12.082000000000001"/>
    <n v="62870.381000000008"/>
    <n v="62.870381000000009"/>
    <n v="48.308999999999997"/>
    <n v="13.6"/>
    <n v="12.082000000000001"/>
    <n v="56119.346999999994"/>
    <n v="56.119346999999998"/>
    <n v="47.381"/>
    <n v="13.6"/>
    <n v="12.082000000000001"/>
    <n v="39569.256999999998"/>
    <n v="39.569257"/>
    <n v="46.790999999999997"/>
    <m/>
    <m/>
    <m/>
  </r>
  <r>
    <x v="0"/>
    <x v="0"/>
    <s v="EANDES"/>
    <s v="PP101093"/>
    <s v="G2"/>
    <s v="HI"/>
    <s v="H"/>
    <s v="EANDESPP101093G2HI"/>
    <s v="EANDESPP101093G2HI"/>
    <x v="10"/>
    <s v="STATKRAFT "/>
    <s v="Hidráulico"/>
    <x v="24"/>
    <x v="29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PACCHAS"/>
    <n v="0"/>
    <n v="79"/>
    <n v="13.6"/>
    <n v="12.779"/>
    <n v="50683.56"/>
    <n v="50.68356"/>
    <n v="48.308999999999997"/>
    <n v="13.6"/>
    <n v="12.779"/>
    <n v="61690.690999999999"/>
    <n v="61.690691000000001"/>
    <n v="47.381"/>
    <n v="13.6"/>
    <n v="12.779"/>
    <n v="75989.88"/>
    <n v="75.989879999999999"/>
    <n v="46.790999999999997"/>
    <m/>
    <m/>
    <m/>
  </r>
  <r>
    <x v="0"/>
    <x v="0"/>
    <s v="EANDES"/>
    <s v="PP101093"/>
    <s v="G3"/>
    <s v="HI"/>
    <s v="H"/>
    <s v="EANDESPP101093G3HI"/>
    <s v="EANDESPP101093G3HI"/>
    <x v="10"/>
    <s v="STATKRAFT "/>
    <s v="Hidráulico"/>
    <x v="24"/>
    <x v="30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PACCHAS"/>
    <n v="0"/>
    <n v="79"/>
    <n v="13.6"/>
    <n v="11.234"/>
    <n v="58975.320000000007"/>
    <n v="58.975320000000004"/>
    <n v="48.308999999999997"/>
    <n v="13.6"/>
    <n v="11.234"/>
    <n v="53783.541999999994"/>
    <n v="53.783541999999997"/>
    <n v="47.381"/>
    <n v="13.6"/>
    <n v="11.234"/>
    <n v="59435.869000000006"/>
    <n v="59.435869000000004"/>
    <n v="46.790999999999997"/>
    <m/>
    <m/>
    <m/>
  </r>
  <r>
    <x v="0"/>
    <x v="0"/>
    <s v="EANDES"/>
    <s v="PP101093"/>
    <s v="G4"/>
    <s v="HI"/>
    <s v="H"/>
    <s v="EANDESPP101093G4HI"/>
    <s v="EANDESPP101093G4HI"/>
    <x v="10"/>
    <s v="STATKRAFT "/>
    <s v="Hidráulico"/>
    <x v="24"/>
    <x v="31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PACCHAS"/>
    <n v="0"/>
    <n v="79"/>
    <n v="13.6"/>
    <n v="11.926"/>
    <n v="61576.877999999997"/>
    <n v="61.576877999999994"/>
    <n v="48.308999999999997"/>
    <n v="13.6"/>
    <n v="11.926"/>
    <n v="60528.794000000002"/>
    <n v="60.528794000000005"/>
    <n v="47.381"/>
    <n v="13.6"/>
    <n v="11.926"/>
    <n v="72263.252000000008"/>
    <n v="72.263252000000008"/>
    <n v="46.790999999999997"/>
    <m/>
    <m/>
    <m/>
  </r>
  <r>
    <x v="0"/>
    <x v="0"/>
    <s v="EANDES"/>
    <s v="PP102093"/>
    <s v="G1"/>
    <s v="HI"/>
    <s v="H"/>
    <s v="EANDESPP102093G1HI"/>
    <s v="EANDESPP102093G1HI"/>
    <x v="10"/>
    <s v="STATKRAFT "/>
    <s v="Hidráulico"/>
    <x v="25"/>
    <x v="2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LA OROYA"/>
    <n v="0"/>
    <n v="79"/>
    <n v="3"/>
    <n v="3.1429999999999998"/>
    <n v="19603.587000000003"/>
    <n v="19.603587000000005"/>
    <n v="9.0779999999999994"/>
    <n v="3"/>
    <n v="3.1429999999999998"/>
    <n v="23663.286999999997"/>
    <n v="23.663286999999997"/>
    <n v="8.766"/>
    <n v="3"/>
    <n v="3.1429999999999998"/>
    <n v="16214.785"/>
    <n v="16.214784999999999"/>
    <n v="9.3279999999999994"/>
    <m/>
    <m/>
    <m/>
  </r>
  <r>
    <x v="0"/>
    <x v="0"/>
    <s v="EANDES"/>
    <s v="PP102093"/>
    <s v="G2"/>
    <s v="HI"/>
    <s v="H"/>
    <s v="EANDESPP102093G2HI"/>
    <s v="EANDESPP102093G2HI"/>
    <x v="10"/>
    <s v="STATKRAFT "/>
    <s v="Hidráulico"/>
    <x v="25"/>
    <x v="29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LA OROYA"/>
    <n v="0"/>
    <n v="79"/>
    <n v="3"/>
    <n v="3.165"/>
    <n v="11622.005999999999"/>
    <n v="11.622005999999999"/>
    <n v="9.0779999999999994"/>
    <n v="3"/>
    <n v="3.165"/>
    <n v="16896.319"/>
    <n v="16.896318999999998"/>
    <n v="8.766"/>
    <n v="3"/>
    <n v="3.165"/>
    <n v="17163.229999999996"/>
    <n v="17.163229999999995"/>
    <n v="9.3279999999999994"/>
    <m/>
    <m/>
    <m/>
  </r>
  <r>
    <x v="0"/>
    <x v="0"/>
    <s v="EANDES"/>
    <s v="PP102093"/>
    <s v="G3"/>
    <s v="HI"/>
    <s v="H"/>
    <s v="EANDESPP102093G3HI"/>
    <s v="EANDESPP102093G3HI"/>
    <x v="10"/>
    <s v="STATKRAFT "/>
    <s v="Hidráulico"/>
    <x v="25"/>
    <x v="30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LA OROYA"/>
    <n v="0"/>
    <n v="79"/>
    <n v="3"/>
    <n v="3.1720000000000002"/>
    <n v="17224.259000000002"/>
    <n v="17.224259000000004"/>
    <n v="9.0779999999999994"/>
    <n v="3"/>
    <n v="3.1720000000000002"/>
    <n v="22486.549000000003"/>
    <n v="22.486549000000004"/>
    <n v="8.766"/>
    <n v="3"/>
    <n v="3.1720000000000002"/>
    <n v="19129.215000000004"/>
    <n v="19.129215000000002"/>
    <n v="9.3279999999999994"/>
    <m/>
    <m/>
    <m/>
  </r>
  <r>
    <x v="0"/>
    <x v="0"/>
    <s v="EANDES"/>
    <s v="PP103093"/>
    <s v="G1"/>
    <s v="HI"/>
    <s v="H"/>
    <s v="EANDESPP103093G1HI"/>
    <s v="EANDESPP103093G1HI"/>
    <x v="10"/>
    <s v="STATKRAFT "/>
    <s v="Hidráulico"/>
    <x v="26"/>
    <x v="2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YAULI"/>
    <n v="0"/>
    <n v="79"/>
    <n v="3"/>
    <n v="3.1859999999999999"/>
    <n v="16673.82"/>
    <n v="16.673819999999999"/>
    <n v="9.8569999999999993"/>
    <n v="3"/>
    <n v="3.1859999999999999"/>
    <n v="15603.037"/>
    <n v="15.603037"/>
    <n v="9.4990000000000006"/>
    <n v="3"/>
    <n v="3.1859999999999999"/>
    <n v="15171.011999999999"/>
    <n v="15.171011999999999"/>
    <n v="9.7110000000000003"/>
    <m/>
    <m/>
    <m/>
  </r>
  <r>
    <x v="0"/>
    <x v="0"/>
    <s v="EANDES"/>
    <s v="PP103093"/>
    <s v="G2"/>
    <s v="HI"/>
    <s v="H"/>
    <s v="EANDESPP103093G2HI"/>
    <s v="EANDESPP103093G2HI"/>
    <x v="10"/>
    <s v="STATKRAFT "/>
    <s v="Hidráulico"/>
    <x v="26"/>
    <x v="29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YAULI"/>
    <n v="0"/>
    <n v="79"/>
    <n v="3"/>
    <n v="3.31"/>
    <n v="16367.899000000001"/>
    <n v="16.367899000000001"/>
    <n v="9.8569999999999993"/>
    <n v="3"/>
    <n v="3.31"/>
    <n v="12377.735000000002"/>
    <n v="12.377735000000003"/>
    <n v="9.4990000000000006"/>
    <n v="3"/>
    <n v="3.31"/>
    <n v="8082.7290000000003"/>
    <n v="8.0827290000000005"/>
    <n v="9.7110000000000003"/>
    <m/>
    <m/>
    <m/>
  </r>
  <r>
    <x v="0"/>
    <x v="0"/>
    <s v="EANDES"/>
    <s v="PP103093"/>
    <s v="G3"/>
    <s v="HI"/>
    <s v="H"/>
    <s v="EANDESPP103093G3HI"/>
    <s v="EANDESPP103093G3HI"/>
    <x v="10"/>
    <s v="STATKRAFT "/>
    <s v="Hidráulico"/>
    <x v="26"/>
    <x v="30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YAULI"/>
    <s v="YAULI"/>
    <n v="0"/>
    <n v="79"/>
    <n v="3"/>
    <n v="3.1539999999999999"/>
    <n v="16250.970000000001"/>
    <n v="16.250970000000002"/>
    <n v="9.8569999999999993"/>
    <n v="3"/>
    <n v="3.1539999999999999"/>
    <n v="12253.992"/>
    <n v="12.253992"/>
    <n v="9.4990000000000006"/>
    <n v="3"/>
    <n v="3.1539999999999999"/>
    <n v="11394.535"/>
    <n v="11.394534999999999"/>
    <n v="9.7110000000000003"/>
    <m/>
    <m/>
    <m/>
  </r>
  <r>
    <x v="0"/>
    <x v="0"/>
    <s v="EANDES"/>
    <s v="PP104093"/>
    <s v="G1"/>
    <s v="HI"/>
    <s v="H"/>
    <s v="EANDESPP104093G1HI"/>
    <s v="EANDESPP104093G1HI"/>
    <x v="10"/>
    <s v="STATKRAFT "/>
    <s v="Hidráulico"/>
    <x v="27"/>
    <x v="2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JUNIN"/>
    <s v="ULCUMAYO"/>
    <n v="0"/>
    <n v="79"/>
    <n v="22.065000000000001"/>
    <n v="22.065000000000001"/>
    <n v="139078.076"/>
    <n v="139.07807600000001"/>
    <n v="109.94199999999999"/>
    <n v="22.065000000000001"/>
    <n v="22.065000000000001"/>
    <n v="155564.75700000004"/>
    <n v="155.56475700000004"/>
    <n v="110.51"/>
    <n v="22.065000000000001"/>
    <n v="22.065000000000001"/>
    <n v="148992.36000000002"/>
    <n v="148.99236000000002"/>
    <n v="110.151"/>
    <m/>
    <m/>
    <m/>
  </r>
  <r>
    <x v="0"/>
    <x v="0"/>
    <s v="EANDES"/>
    <s v="PP104093"/>
    <s v="G2"/>
    <s v="HI"/>
    <s v="H"/>
    <s v="EANDESPP104093G2HI"/>
    <s v="EANDESPP104093G2HI"/>
    <x v="10"/>
    <s v="STATKRAFT "/>
    <s v="Hidráulico"/>
    <x v="27"/>
    <x v="29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JUNIN"/>
    <s v="ULCUMAYO"/>
    <n v="0"/>
    <n v="79"/>
    <n v="23.23"/>
    <n v="23.23"/>
    <n v="142465.1"/>
    <n v="142.46510000000001"/>
    <n v="109.94199999999999"/>
    <n v="23.23"/>
    <n v="23.23"/>
    <n v="163275.46299999999"/>
    <n v="163.275463"/>
    <n v="110.51"/>
    <n v="23.23"/>
    <n v="23.23"/>
    <n v="153462.611"/>
    <n v="153.46261100000001"/>
    <n v="110.151"/>
    <m/>
    <m/>
    <m/>
  </r>
  <r>
    <x v="0"/>
    <x v="0"/>
    <s v="EANDES"/>
    <s v="PP104093"/>
    <s v="G3"/>
    <s v="HI"/>
    <s v="H"/>
    <s v="EANDESPP104093G3HI"/>
    <s v="EANDESPP104093G3HI"/>
    <x v="10"/>
    <s v="STATKRAFT "/>
    <s v="Hidráulico"/>
    <x v="27"/>
    <x v="30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JUNIN"/>
    <s v="ULCUMAYO"/>
    <n v="0"/>
    <n v="79"/>
    <n v="23.155000000000001"/>
    <n v="23.155000000000001"/>
    <n v="140352.36000000002"/>
    <n v="140.35236"/>
    <n v="109.94199999999999"/>
    <n v="23.155000000000001"/>
    <n v="23.155000000000001"/>
    <n v="158209.30399999997"/>
    <n v="158.20930399999997"/>
    <n v="110.51"/>
    <n v="23.155000000000001"/>
    <n v="23.155000000000001"/>
    <n v="171430.93199999997"/>
    <n v="171.43093199999998"/>
    <n v="110.151"/>
    <m/>
    <m/>
    <m/>
  </r>
  <r>
    <x v="0"/>
    <x v="0"/>
    <s v="EANDES"/>
    <s v="PP104093"/>
    <s v="G4"/>
    <s v="HI"/>
    <s v="H"/>
    <s v="EANDESPP104093G4HI"/>
    <s v="EANDESPP104093G4HI"/>
    <x v="10"/>
    <s v="STATKRAFT "/>
    <s v="Hidráulico"/>
    <x v="27"/>
    <x v="31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JUNIN"/>
    <s v="ULCUMAYO"/>
    <n v="0"/>
    <n v="79"/>
    <n v="22.66"/>
    <n v="22.66"/>
    <n v="139850.83599999998"/>
    <n v="139.85083599999999"/>
    <n v="109.94199999999999"/>
    <n v="22.66"/>
    <n v="22.66"/>
    <n v="158634.77100000001"/>
    <n v="158.634771"/>
    <n v="110.51"/>
    <n v="22.66"/>
    <n v="22.66"/>
    <n v="170539.49299999999"/>
    <n v="170.53949299999999"/>
    <n v="110.151"/>
    <m/>
    <m/>
    <m/>
  </r>
  <r>
    <x v="0"/>
    <x v="0"/>
    <s v="EANDES"/>
    <s v="PP104093"/>
    <s v="G5"/>
    <s v="HI"/>
    <s v="H"/>
    <s v="EANDESPP104093G5HI"/>
    <s v="EANDESPP104093G5HI"/>
    <x v="10"/>
    <s v="STATKRAFT "/>
    <s v="Hidráulico"/>
    <x v="27"/>
    <x v="32"/>
    <s v="HI"/>
    <s v="HI"/>
    <s v="Agua"/>
    <s v="SEIN"/>
    <s v="COES"/>
    <s v="Cambió Razón social"/>
    <s v="Operativo"/>
    <n v="0"/>
    <n v="0"/>
    <s v="Privado"/>
    <s v="Generadora"/>
    <x v="0"/>
    <s v="JUNIN"/>
    <s v="JUNIN"/>
    <s v="JUNIN"/>
    <s v="ULCUMAYO"/>
    <n v="0"/>
    <n v="79"/>
    <n v="22.576000000000001"/>
    <n v="22.576000000000001"/>
    <n v="141157.45199999999"/>
    <n v="141.15745199999998"/>
    <n v="109.94199999999999"/>
    <n v="22.576000000000001"/>
    <n v="22.576000000000001"/>
    <n v="155047.155"/>
    <n v="155.047155"/>
    <n v="110.51"/>
    <n v="22.576000000000001"/>
    <n v="22.576000000000001"/>
    <n v="151292.97500000001"/>
    <n v="151.29297500000001"/>
    <n v="110.151"/>
    <m/>
    <m/>
    <m/>
  </r>
  <r>
    <x v="0"/>
    <x v="0"/>
    <s v="ENEDIS"/>
    <s v="15004393"/>
    <s v="PELTON N║ 1"/>
    <s v="HI"/>
    <s v="H"/>
    <s v="ENEDIS15004393PELTON N║ 1HI"/>
    <s v="ENEDIS15004393PELTON N║ 1HI"/>
    <x v="11"/>
    <s v="ENEL DISTRIBUCION"/>
    <s v="Hidráulico"/>
    <x v="28"/>
    <x v="33"/>
    <s v="HI"/>
    <s v="HI"/>
    <s v="Agua"/>
    <s v="SA"/>
    <s v="NO COES"/>
    <s v="Instalado"/>
    <n v="0"/>
    <n v="0"/>
    <n v="0"/>
    <s v="Privado"/>
    <s v="Distribuidora"/>
    <x v="0"/>
    <s v="LIMA"/>
    <s v="LIMA"/>
    <s v="CANTA"/>
    <s v="CANTA"/>
    <n v="0"/>
    <n v="43"/>
    <n v="0.5"/>
    <n v="0.45"/>
    <n v="852.22299999999996"/>
    <n v="0.85222299999999995"/>
    <n v="0.76400000000000001"/>
    <n v="0.5"/>
    <n v="0.45"/>
    <n v="402.37099999999998"/>
    <n v="0.40237099999999998"/>
    <n v="0.86799999999999999"/>
    <n v="0.5"/>
    <n v="0.45"/>
    <n v="527.21800000000007"/>
    <n v="0.52721800000000008"/>
    <n v="0.78200000000000003"/>
    <m/>
    <m/>
    <m/>
  </r>
  <r>
    <x v="0"/>
    <x v="0"/>
    <s v="ENEDIS"/>
    <s v="15004393"/>
    <s v="PELTON N║ 2"/>
    <s v="HI"/>
    <s v="H"/>
    <s v="ENEDIS15004393PELTON N║ 2HI"/>
    <s v="ENEDIS15004393PELTON N║ 2HI"/>
    <x v="11"/>
    <s v="ENEL DISTRIBUCION"/>
    <s v="Hidráulico"/>
    <x v="28"/>
    <x v="34"/>
    <s v="HI"/>
    <s v="HI"/>
    <s v="Agua"/>
    <s v="SA"/>
    <s v="NO COES"/>
    <s v="Instalado"/>
    <n v="0"/>
    <n v="0"/>
    <n v="0"/>
    <s v="Privado"/>
    <s v="Distribuidora"/>
    <x v="0"/>
    <s v="LIMA"/>
    <s v="LIMA"/>
    <s v="CANTA"/>
    <s v="CANTA"/>
    <n v="0"/>
    <n v="43"/>
    <n v="0.5"/>
    <n v="0.45"/>
    <n v="2454.049"/>
    <n v="2.4540489999999999"/>
    <n v="0.76400000000000001"/>
    <n v="0.5"/>
    <n v="0.45"/>
    <n v="2963.0180000000005"/>
    <n v="2.9630180000000004"/>
    <n v="0.86799999999999999"/>
    <n v="0.5"/>
    <n v="0.45"/>
    <n v="2298.62"/>
    <n v="2.2986200000000001"/>
    <n v="0.78200000000000003"/>
    <m/>
    <m/>
    <m/>
  </r>
  <r>
    <x v="0"/>
    <x v="0"/>
    <s v="ENEDIS"/>
    <s v="15004593"/>
    <s v="FRANCIS N ║ 6"/>
    <s v="HI"/>
    <s v="H"/>
    <s v="ENEDIS15004593FRANCIS N ║ 6HI"/>
    <s v="ENEDIS15004593FRANCIS N ║ 6HI"/>
    <x v="11"/>
    <s v="ENEL DISTRIBUCION"/>
    <s v="Hidráulico"/>
    <x v="29"/>
    <x v="35"/>
    <s v="HI"/>
    <s v="HI"/>
    <s v="Agua"/>
    <s v="SA"/>
    <s v="NO COES"/>
    <s v="Instalado"/>
    <n v="0"/>
    <n v="0"/>
    <n v="0"/>
    <s v="Privado"/>
    <s v="Distribuidora"/>
    <x v="0"/>
    <s v="LIMA"/>
    <s v="LIMA"/>
    <s v="CANTA"/>
    <s v="SANTA ROSA DE QUIVES"/>
    <n v="0"/>
    <n v="43"/>
    <n v="0.11"/>
    <n v="9.9000000000000005E-2"/>
    <n v="62.379999999999995"/>
    <n v="6.2379999999999998E-2"/>
    <n v="0.08"/>
    <n v="0.11"/>
    <n v="9.9000000000000005E-2"/>
    <n v="244.41600000000005"/>
    <n v="0.24441600000000005"/>
    <n v="7.3999999999999996E-2"/>
    <n v="0.11"/>
    <n v="9.9000000000000005E-2"/>
    <n v="251.023"/>
    <n v="0.251023"/>
    <n v="7.6999999999999999E-2"/>
    <m/>
    <m/>
    <m/>
  </r>
  <r>
    <x v="0"/>
    <x v="0"/>
    <s v="ENEDIS"/>
    <s v="15004593"/>
    <s v="KUBOTTA N║ 4"/>
    <s v="HI"/>
    <s v="H"/>
    <s v="ENEDIS15004593KUBOTTA N║ 4HI"/>
    <s v="ENEDIS15004593KUBOTTA N║ 4HI"/>
    <x v="11"/>
    <s v="ENEL DISTRIBUCION"/>
    <s v="Hidráulico"/>
    <x v="29"/>
    <x v="36"/>
    <s v="HI"/>
    <s v="HI"/>
    <s v="Agua"/>
    <s v="SA"/>
    <s v="NO COES"/>
    <s v="Instalado"/>
    <n v="0"/>
    <n v="0"/>
    <n v="0"/>
    <s v="Privado"/>
    <s v="Distribuidora"/>
    <x v="0"/>
    <s v="LIMA"/>
    <s v="LIMA"/>
    <s v="CANTA"/>
    <s v="SANTA ROSA DE QUIVES"/>
    <n v="0"/>
    <n v="43"/>
    <n v="0.08"/>
    <n v="7.1999999999999995E-2"/>
    <n v="87.586999999999989"/>
    <n v="8.7586999999999984E-2"/>
    <n v="0.08"/>
    <n v="0.08"/>
    <n v="7.1999999999999995E-2"/>
    <n v="4.17"/>
    <n v="4.1700000000000001E-3"/>
    <n v="7.3999999999999996E-2"/>
    <n v="0.08"/>
    <n v="7.1999999999999995E-2"/>
    <n v="1.8359999999999999"/>
    <n v="1.836E-3"/>
    <n v="7.6999999999999999E-2"/>
    <m/>
    <m/>
    <m/>
  </r>
  <r>
    <x v="0"/>
    <x v="0"/>
    <s v="ENEDIS"/>
    <s v="15004693"/>
    <s v="FRANCIS N║ 1"/>
    <s v="HI"/>
    <s v="H"/>
    <s v="ENEDIS15004693FRANCIS N║ 1HI"/>
    <s v="ENEDIS15004693FRANCIS N║ 1HI"/>
    <x v="11"/>
    <s v="ENEL DISTRIBUCION"/>
    <s v="Hidráulico"/>
    <x v="30"/>
    <x v="37"/>
    <s v="HI"/>
    <s v="HI"/>
    <s v="Agua"/>
    <s v="SA"/>
    <s v="NO COES"/>
    <s v="Instalado"/>
    <n v="0"/>
    <n v="0"/>
    <n v="0"/>
    <s v="Privado"/>
    <s v="Distribuidora"/>
    <x v="0"/>
    <s v="LIMA"/>
    <s v="LIMA"/>
    <s v="HUARAL"/>
    <s v="SAN MIGUEL DE ACOS"/>
    <n v="0"/>
    <n v="43"/>
    <n v="0.14000000000000001"/>
    <n v="0.14000000000000001"/>
    <n v="343.85599999999999"/>
    <n v="0.34385599999999999"/>
    <n v="0.24199999999999999"/>
    <n v="0.14000000000000001"/>
    <n v="0.14000000000000001"/>
    <n v="347.06799999999998"/>
    <n v="0.34706799999999999"/>
    <n v="0.23899999999999999"/>
    <n v="0.14000000000000001"/>
    <n v="0.14000000000000001"/>
    <n v="352.21900000000005"/>
    <n v="0.35221900000000006"/>
    <n v="0.24099999999999999"/>
    <m/>
    <m/>
    <m/>
  </r>
  <r>
    <x v="0"/>
    <x v="0"/>
    <s v="ENEDIS"/>
    <s v="15004693"/>
    <s v="FRANCIS N║ 2"/>
    <s v="HI"/>
    <s v="H"/>
    <s v="ENEDIS15004693FRANCIS N║ 2HI"/>
    <s v="ENEDIS15004693FRANCIS N║ 2HI"/>
    <x v="11"/>
    <s v="ENEL DISTRIBUCION"/>
    <s v="Hidráulico"/>
    <x v="30"/>
    <x v="38"/>
    <s v="HI"/>
    <s v="HI"/>
    <s v="Agua"/>
    <s v="SA"/>
    <s v="NO COES"/>
    <s v="Instalado"/>
    <n v="0"/>
    <n v="0"/>
    <n v="0"/>
    <s v="Privado"/>
    <s v="Distribuidora"/>
    <x v="0"/>
    <s v="LIMA"/>
    <s v="LIMA"/>
    <s v="HUARAL"/>
    <s v="SAN MIGUEL DE ACOS"/>
    <n v="0"/>
    <n v="43"/>
    <n v="0.14000000000000001"/>
    <n v="0.14000000000000001"/>
    <n v="617.59700000000009"/>
    <n v="0.61759700000000006"/>
    <n v="0.24199999999999999"/>
    <n v="0.14000000000000001"/>
    <n v="0.14000000000000001"/>
    <n v="638.94299999999998"/>
    <n v="0.63894300000000004"/>
    <n v="0.23899999999999999"/>
    <n v="0.14000000000000001"/>
    <n v="0.14000000000000001"/>
    <n v="661.25800000000004"/>
    <n v="0.66125800000000001"/>
    <n v="0.24099999999999999"/>
    <m/>
    <m/>
    <m/>
  </r>
  <r>
    <x v="0"/>
    <x v="0"/>
    <s v="ENEDIS"/>
    <s v="15004893"/>
    <s v="FRANCIS 3"/>
    <s v="HI"/>
    <s v="H"/>
    <s v="ENEDIS15004893FRANCIS 3HI"/>
    <s v="ENEDIS15004893FRANCIS 3HI"/>
    <x v="11"/>
    <s v="ENEL DISTRIBUCION"/>
    <s v="Hidráulico"/>
    <x v="31"/>
    <x v="39"/>
    <s v="HI"/>
    <s v="HI"/>
    <s v="Agua"/>
    <s v="SA"/>
    <s v="NO COES"/>
    <s v="Instalado"/>
    <n v="0"/>
    <n v="0"/>
    <n v="0"/>
    <s v="Privado"/>
    <s v="Distribuidora"/>
    <x v="0"/>
    <s v="LIMA"/>
    <s v="LIMA"/>
    <s v="HUARAL"/>
    <s v="PACARAOS"/>
    <n v="0"/>
    <n v="43"/>
    <n v="7.4999999999999997E-2"/>
    <n v="7.4999999999999997E-2"/>
    <n v="128.929"/>
    <n v="0.12892900000000002"/>
    <n v="0.124"/>
    <n v="7.4999999999999997E-2"/>
    <n v="7.4999999999999997E-2"/>
    <n v="263.59500000000003"/>
    <n v="0.26359500000000002"/>
    <n v="0.128"/>
    <n v="7.4999999999999997E-2"/>
    <n v="7.4999999999999997E-2"/>
    <n v="206.53400000000002"/>
    <n v="0.20653400000000002"/>
    <n v="0.115"/>
    <m/>
    <m/>
    <m/>
  </r>
  <r>
    <x v="0"/>
    <x v="0"/>
    <s v="ENEDIS"/>
    <s v="15004893"/>
    <s v="FRANCIS 4"/>
    <s v="HI"/>
    <s v="H"/>
    <s v="ENEDIS15004893FRANCIS 4HI"/>
    <s v="ENEDIS15004893FRANCIS 4HI"/>
    <x v="11"/>
    <s v="ENEL DISTRIBUCION"/>
    <s v="Hidráulico"/>
    <x v="31"/>
    <x v="40"/>
    <s v="HI"/>
    <s v="HI"/>
    <s v="Agua"/>
    <s v="SA"/>
    <s v="NO COES"/>
    <s v="Instalado"/>
    <n v="0"/>
    <n v="0"/>
    <n v="0"/>
    <s v="Privado"/>
    <s v="Distribuidora"/>
    <x v="0"/>
    <s v="LIMA"/>
    <s v="LIMA"/>
    <s v="HUARAL"/>
    <s v="PACARAOS"/>
    <n v="0"/>
    <n v="43"/>
    <n v="7.4999999999999997E-2"/>
    <n v="7.4999999999999997E-2"/>
    <n v="310.32"/>
    <n v="0.31031999999999998"/>
    <n v="0.124"/>
    <n v="7.4999999999999997E-2"/>
    <n v="7.4999999999999997E-2"/>
    <n v="267.59200000000004"/>
    <n v="0.26759200000000005"/>
    <n v="0.128"/>
    <n v="7.4999999999999997E-2"/>
    <n v="7.4999999999999997E-2"/>
    <n v="198.68199999999999"/>
    <n v="0.198682"/>
    <n v="0.115"/>
    <m/>
    <m/>
    <m/>
  </r>
  <r>
    <x v="0"/>
    <x v="0"/>
    <s v="ENEDIS"/>
    <s v="51000495"/>
    <s v="Turgo N║ 1"/>
    <s v="HI"/>
    <s v="H"/>
    <s v="ENEDIS51000495Turgo N║ 1HI"/>
    <s v="ENEDIS51000495Turgo N║ 1HI"/>
    <x v="11"/>
    <s v="ENEL DISTRIBUCION"/>
    <s v="Hidráulico"/>
    <x v="32"/>
    <x v="41"/>
    <s v="HI"/>
    <s v="HI"/>
    <s v="Agua"/>
    <s v="SA"/>
    <s v="NO COES"/>
    <s v="Instalado"/>
    <n v="0"/>
    <n v="0"/>
    <n v="0"/>
    <s v="Privado"/>
    <s v="Distribuidora"/>
    <x v="0"/>
    <s v="LIMA"/>
    <s v="LIMA"/>
    <s v="OYON"/>
    <s v="PACHANGARA"/>
    <n v="0"/>
    <n v="43"/>
    <n v="0.25"/>
    <n v="0.25"/>
    <n v="466.63400000000001"/>
    <n v="0.46663399999999999"/>
    <n v="0.31"/>
    <n v="0.25"/>
    <n v="0.25"/>
    <n v="704.54199999999992"/>
    <n v="0.70454199999999989"/>
    <n v="0.26500000000000001"/>
    <n v="0.25"/>
    <n v="0.25"/>
    <n v="858.57100000000003"/>
    <n v="0.85857099999999997"/>
    <n v="0.33700000000000002"/>
    <m/>
    <m/>
    <m/>
  </r>
  <r>
    <x v="0"/>
    <x v="0"/>
    <s v="ENEDIS"/>
    <s v="51000495"/>
    <s v="Turgo N║ 2"/>
    <s v="HI"/>
    <s v="H"/>
    <s v="ENEDIS51000495Turgo N║ 2HI"/>
    <s v="ENEDIS51000495Turgo N║ 2HI"/>
    <x v="11"/>
    <s v="ENEL DISTRIBUCION"/>
    <s v="Hidráulico"/>
    <x v="32"/>
    <x v="42"/>
    <s v="HI"/>
    <s v="HI"/>
    <s v="Agua"/>
    <s v="SA"/>
    <s v="NO COES"/>
    <s v="Instalado"/>
    <n v="0"/>
    <n v="0"/>
    <n v="0"/>
    <s v="Privado"/>
    <s v="Distribuidora"/>
    <x v="0"/>
    <s v="LIMA"/>
    <s v="LIMA"/>
    <s v="OYON"/>
    <s v="PACHANGARA"/>
    <n v="0"/>
    <n v="43"/>
    <n v="0.27700000000000002"/>
    <n v="0.25"/>
    <n v="582.66099999999994"/>
    <n v="0.58266099999999998"/>
    <n v="0.31"/>
    <n v="0.27700000000000002"/>
    <n v="0.25"/>
    <n v="398.28700000000003"/>
    <n v="0.39828700000000006"/>
    <n v="0.26500000000000001"/>
    <n v="0.27700000000000002"/>
    <n v="0.25"/>
    <n v="257.57799999999997"/>
    <n v="0.25757799999999997"/>
    <n v="0.33700000000000002"/>
    <m/>
    <m/>
    <m/>
  </r>
  <r>
    <x v="0"/>
    <x v="0"/>
    <s v="ENEDIS"/>
    <s v="53014599"/>
    <s v="GRUPO PLACA ZQ-4288"/>
    <s v="EL"/>
    <s v="T"/>
    <s v="ENEDIS53014599GRUPO PLACA ZQ-4288EL"/>
    <s v="ENEDIS53014599GRUPO PLACA ZQ-4288EL"/>
    <x v="11"/>
    <s v="ENEL DISTRIBUCION"/>
    <s v="Térmico"/>
    <x v="33"/>
    <x v="43"/>
    <s v="EL"/>
    <s v="EL"/>
    <s v="Diésel"/>
    <s v="SA"/>
    <s v="NO COES"/>
    <s v="Instalado"/>
    <s v="Operativo"/>
    <n v="0"/>
    <n v="0"/>
    <s v="Privado"/>
    <s v="Distribuidora"/>
    <x v="0"/>
    <s v="LIMA"/>
    <s v="LIMA"/>
    <s v="HUARAL"/>
    <s v="PACARAOS"/>
    <n v="0"/>
    <n v="43"/>
    <s v="-"/>
    <s v="-"/>
    <n v="72.768000000000001"/>
    <n v="7.2767999999999999E-2"/>
    <n v="0.10199999999999999"/>
    <n v="0.17"/>
    <n v="0.15"/>
    <n v="5.5270000000000001"/>
    <n v="5.5269999999999998E-3"/>
    <n v="0.22500000000000001"/>
    <n v="0.17"/>
    <n v="0.15"/>
    <n v="5.5220000000000002"/>
    <n v="5.522E-3"/>
    <n v="0.52"/>
    <m/>
    <m/>
    <m/>
  </r>
  <r>
    <x v="0"/>
    <x v="0"/>
    <s v="ENEDIS"/>
    <s v="53014599"/>
    <s v="MODASA 515kW"/>
    <s v="EL"/>
    <s v="T"/>
    <s v="ENEDIS53014599MODASA 515kWEL"/>
    <s v="ENEDIS53014599MODASA 515kWEL"/>
    <x v="11"/>
    <s v="ENEL DISTRIBUCION"/>
    <s v="Térmico"/>
    <x v="33"/>
    <x v="44"/>
    <s v="EL"/>
    <s v="EL"/>
    <s v="Diésel"/>
    <s v="SA"/>
    <s v="NO COES"/>
    <s v="Instalado"/>
    <s v="Operativo"/>
    <n v="0"/>
    <n v="0"/>
    <s v="Privado"/>
    <s v="Distribuidora"/>
    <x v="0"/>
    <s v="LIMA"/>
    <s v="LIMA"/>
    <s v="HUARAL"/>
    <s v="PACARAOS"/>
    <n v="0"/>
    <n v="43"/>
    <n v="0.46300000000000002"/>
    <n v="0.35"/>
    <n v="17.887"/>
    <n v="1.7887E-2"/>
    <n v="0.10199999999999999"/>
    <n v="0.46300000000000002"/>
    <n v="0.35"/>
    <n v="1.3460000000000001"/>
    <n v="1.3460000000000002E-3"/>
    <n v="0.22500000000000001"/>
    <n v="0.46300000000000002"/>
    <n v="0.35"/>
    <n v="0.70799999999999996"/>
    <n v="7.0799999999999997E-4"/>
    <n v="0.52"/>
    <m/>
    <m/>
    <m/>
  </r>
  <r>
    <x v="0"/>
    <x v="0"/>
    <s v="ENEDIS"/>
    <s v="53014599"/>
    <s v="Kumins170kW"/>
    <s v="EL"/>
    <s v="T"/>
    <s v="ENEDIS53014599Kumins170kWEL"/>
    <s v="ENEDIS53014599Kumins170kWEL"/>
    <x v="11"/>
    <s v="ENEL DISTRIBUCION"/>
    <s v="Térmico"/>
    <x v="33"/>
    <x v="45"/>
    <s v="EL"/>
    <s v="EL"/>
    <s v="Diésel"/>
    <s v="SA"/>
    <s v="NO COES"/>
    <s v="Instalado"/>
    <s v="Operativo"/>
    <n v="0"/>
    <n v="0"/>
    <s v="Privado"/>
    <s v="Distribuidora"/>
    <x v="0"/>
    <s v="LIMA"/>
    <s v="LIMA"/>
    <s v="HUARAL"/>
    <s v="PACARAOS"/>
    <n v="0"/>
    <n v="43"/>
    <s v="-"/>
    <s v="-"/>
    <n v="1.5720000000000001"/>
    <n v="1.572E-3"/>
    <n v="0.10199999999999999"/>
    <m/>
    <m/>
    <m/>
    <m/>
    <m/>
    <n v="0.17"/>
    <n v="0.15"/>
    <n v="5.3220000000000001"/>
    <n v="5.3220000000000003E-3"/>
    <n v="0.52"/>
    <m/>
    <m/>
    <m/>
  </r>
  <r>
    <x v="0"/>
    <x v="1"/>
    <s v="EDELSU"/>
    <s v="11275711"/>
    <s v="01"/>
    <s v="HI"/>
    <s v="H"/>
    <s v="EDELSU1127571101HI"/>
    <s v="EDELSU1127571101HI"/>
    <x v="12"/>
    <s v="LUZ DEL SUR"/>
    <s v="Hidráulico"/>
    <x v="34"/>
    <x v="46"/>
    <s v="HI"/>
    <s v="HI"/>
    <s v="Agua"/>
    <s v="SEIN"/>
    <s v="COES"/>
    <s v="Instalado"/>
    <s v="Operativo"/>
    <n v="0"/>
    <n v="0"/>
    <s v="Privado"/>
    <s v="Generadora"/>
    <x v="0"/>
    <s v="CUSCO"/>
    <s v="CUSCO"/>
    <s v="URUBAMBA"/>
    <s v="MACHUPICCHU"/>
    <n v="0"/>
    <m/>
    <n v="50"/>
    <n v="45.326000000000001"/>
    <n v="336549.48852139059"/>
    <n v="336.54948852139057"/>
    <n v="93.94"/>
    <s v="-"/>
    <s v="-"/>
    <n v="29372.73"/>
    <n v="29.372730000000001"/>
    <n v="93.39"/>
    <m/>
    <m/>
    <m/>
    <m/>
    <m/>
    <m/>
    <m/>
    <m/>
  </r>
  <r>
    <x v="0"/>
    <x v="1"/>
    <s v="EDELSU"/>
    <s v="11275711"/>
    <s v="02"/>
    <s v="HI"/>
    <s v="H"/>
    <s v="EDELSU1127571102HI"/>
    <s v="EDELSU1127571102HI"/>
    <x v="12"/>
    <s v="LUZ DEL SUR"/>
    <s v="Hidráulico"/>
    <x v="34"/>
    <x v="47"/>
    <s v="HI"/>
    <s v="HI"/>
    <s v="Agua"/>
    <s v="SEIN"/>
    <s v="COES"/>
    <s v="Instalado"/>
    <s v="Operativo"/>
    <n v="0"/>
    <n v="0"/>
    <s v="Privado"/>
    <s v="Generadora"/>
    <x v="0"/>
    <s v="CUSCO"/>
    <s v="CUSCO"/>
    <s v="URUBAMBA"/>
    <s v="MACHUPICCHU"/>
    <n v="0"/>
    <m/>
    <n v="50"/>
    <n v="44.523000000000003"/>
    <n v="313541.50705252134"/>
    <n v="313.54150705252135"/>
    <n v="93.94"/>
    <s v="-"/>
    <s v="-"/>
    <n v="37044.86"/>
    <n v="37.04486"/>
    <n v="93.39"/>
    <m/>
    <m/>
    <m/>
    <m/>
    <m/>
    <m/>
    <m/>
    <m/>
  </r>
  <r>
    <x v="0"/>
    <x v="0"/>
    <s v="EEAGUA"/>
    <s v="18319612"/>
    <s v="G1"/>
    <s v="HI"/>
    <s v="H"/>
    <s v="EEAGUA18319612G1HI"/>
    <s v="EEAGUA18319612G1HI"/>
    <x v="13"/>
    <s v="AGUA AZUL"/>
    <s v="Hidráulico"/>
    <x v="35"/>
    <x v="2"/>
    <s v="HI"/>
    <s v="HI"/>
    <s v="Agua"/>
    <s v="SEIN"/>
    <s v="COES"/>
    <s v="Instalado"/>
    <s v="Operativo"/>
    <s v="RER"/>
    <s v="TERCERA"/>
    <s v="Privado"/>
    <s v="Generadora"/>
    <x v="0"/>
    <s v="CAJAMARCA"/>
    <s v="CAJAMARCA"/>
    <s v="SAN MARCOS"/>
    <s v="EDUARDO VILLANUEVA"/>
    <n v="0"/>
    <n v="41"/>
    <n v="9.9499999999999993"/>
    <n v="9.9499999999999993"/>
    <n v="10724.011"/>
    <n v="10.724011000000001"/>
    <n v="20.46"/>
    <n v="9.9499999999999993"/>
    <n v="9.9499999999999993"/>
    <n v="51321.104000000007"/>
    <n v="51.321104000000005"/>
    <n v="21.07"/>
    <n v="9.9499999999999993"/>
    <n v="9.9499999999999993"/>
    <n v="58858.684000000001"/>
    <n v="58.858684000000004"/>
    <n v="21.6"/>
    <m/>
    <m/>
    <m/>
  </r>
  <r>
    <x v="0"/>
    <x v="0"/>
    <s v="EEAGUA"/>
    <s v="18319612"/>
    <s v="G2"/>
    <s v="HI"/>
    <s v="H"/>
    <s v="EEAGUA18319612G2HI"/>
    <s v="EEAGUA18319612G2HI"/>
    <x v="13"/>
    <s v="AGUA AZUL"/>
    <s v="Hidráulico"/>
    <x v="35"/>
    <x v="29"/>
    <s v="HI"/>
    <s v="HI"/>
    <s v="Agua"/>
    <s v="SEIN"/>
    <s v="COES"/>
    <s v="Instalado"/>
    <s v="Operativo"/>
    <s v="RER"/>
    <s v="TERCERA"/>
    <s v="Privado"/>
    <s v="Generadora"/>
    <x v="0"/>
    <s v="CAJAMARCA"/>
    <s v="CAJAMARCA"/>
    <s v="SAN MARCOS"/>
    <s v="EDUARDO VILLANUEVA"/>
    <n v="0"/>
    <n v="41"/>
    <n v="9.9499999999999993"/>
    <n v="9.9499999999999993"/>
    <n v="23114.416000000001"/>
    <n v="23.114416000000002"/>
    <n v="20.46"/>
    <n v="9.9499999999999993"/>
    <n v="9.9499999999999993"/>
    <n v="46454.109000000004"/>
    <n v="46.454109000000003"/>
    <n v="21.07"/>
    <n v="9.9499999999999993"/>
    <n v="9.9499999999999993"/>
    <n v="57061.904000000002"/>
    <n v="57.061904000000006"/>
    <n v="21.6"/>
    <m/>
    <m/>
    <m/>
  </r>
  <r>
    <x v="0"/>
    <x v="0"/>
    <s v="EGASA"/>
    <s v="11013293"/>
    <s v="G-1"/>
    <s v="HI"/>
    <s v="H"/>
    <s v="EGASA11013293G-1HI"/>
    <s v="EGASA11013293G-1HI"/>
    <x v="14"/>
    <s v="EGASA"/>
    <s v="Hidráulico"/>
    <x v="36"/>
    <x v="1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5.2"/>
    <n v="5.0410000000000004"/>
    <n v="33939.68"/>
    <n v="33.939680000000003"/>
    <n v="15.435"/>
    <n v="5.2"/>
    <n v="5.0410000000000004"/>
    <n v="34901.408000000003"/>
    <n v="34.901408000000004"/>
    <n v="15.573"/>
    <n v="5.2"/>
    <n v="5.0410000000000004"/>
    <n v="32087.581999999999"/>
    <n v="32.087581999999998"/>
    <n v="15.289"/>
    <m/>
    <m/>
    <m/>
  </r>
  <r>
    <x v="0"/>
    <x v="0"/>
    <s v="EGASA"/>
    <s v="11013293"/>
    <s v="G-2"/>
    <s v="HI"/>
    <s v="H"/>
    <s v="EGASA11013293G-2HI"/>
    <s v="EGASA11013293G-2HI"/>
    <x v="14"/>
    <s v="EGASA"/>
    <s v="Hidráulico"/>
    <x v="36"/>
    <x v="4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5.2"/>
    <n v="5.056"/>
    <n v="34693.514000000003"/>
    <n v="34.693514"/>
    <n v="15.435"/>
    <n v="5.2"/>
    <n v="5.056"/>
    <n v="33156.880000000005"/>
    <n v="33.156880000000008"/>
    <n v="15.573"/>
    <n v="5.2"/>
    <n v="5.056"/>
    <n v="34519.104999999996"/>
    <n v="34.519104999999996"/>
    <n v="15.289"/>
    <m/>
    <m/>
    <m/>
  </r>
  <r>
    <x v="0"/>
    <x v="0"/>
    <s v="EGASA"/>
    <s v="11013293"/>
    <s v="G-3"/>
    <s v="HI"/>
    <s v="H"/>
    <s v="EGASA11013293G-3HI"/>
    <s v="EGASA11013293G-3HI"/>
    <x v="14"/>
    <s v="EGASA"/>
    <s v="Hidráulico"/>
    <x v="36"/>
    <x v="49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5.2"/>
    <n v="5.2"/>
    <n v="31496.213000000003"/>
    <n v="31.496213000000004"/>
    <n v="15.435"/>
    <n v="5.2"/>
    <n v="5.2"/>
    <n v="41008.848000000005"/>
    <n v="41.008848000000008"/>
    <n v="15.573"/>
    <n v="5.2"/>
    <n v="5.2"/>
    <n v="37676.768000000004"/>
    <n v="37.676768000000003"/>
    <n v="15.289"/>
    <m/>
    <m/>
    <m/>
  </r>
  <r>
    <x v="0"/>
    <x v="0"/>
    <s v="EGASA"/>
    <s v="11014193"/>
    <s v="G-1"/>
    <s v="HI"/>
    <s v="H"/>
    <s v="EGASA11014193G-1HI"/>
    <s v="EGASA11014193G-1HI"/>
    <x v="14"/>
    <s v="EGASA"/>
    <s v="Hidráulico"/>
    <x v="37"/>
    <x v="1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48.45"/>
    <n v="48.119"/>
    <n v="232816.26299999998"/>
    <n v="232.81626299999996"/>
    <n v="145.46700000000001"/>
    <n v="48.45"/>
    <n v="48.119"/>
    <n v="272759.299"/>
    <n v="272.759299"/>
    <n v="147.07499999999999"/>
    <n v="48.45"/>
    <n v="48.119"/>
    <n v="269681.42299999995"/>
    <n v="269.68142299999994"/>
    <n v="146.83500000000001"/>
    <m/>
    <m/>
    <m/>
  </r>
  <r>
    <x v="0"/>
    <x v="0"/>
    <s v="EGASA"/>
    <s v="11014193"/>
    <s v="G-2"/>
    <s v="HI"/>
    <s v="H"/>
    <s v="EGASA11014193G-2HI"/>
    <s v="EGASA11014193G-2HI"/>
    <x v="14"/>
    <s v="EGASA"/>
    <s v="Hidráulico"/>
    <x v="37"/>
    <x v="4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48.45"/>
    <n v="48.161999999999999"/>
    <n v="174567.30399999997"/>
    <n v="174.56730399999998"/>
    <n v="145.46700000000001"/>
    <n v="48.45"/>
    <n v="48.161999999999999"/>
    <n v="203875.976"/>
    <n v="203.87597600000001"/>
    <n v="147.07499999999999"/>
    <n v="48.45"/>
    <n v="48.161999999999999"/>
    <n v="211734.70100000003"/>
    <n v="211.73470100000003"/>
    <n v="146.83500000000001"/>
    <m/>
    <m/>
    <m/>
  </r>
  <r>
    <x v="0"/>
    <x v="0"/>
    <s v="EGASA"/>
    <s v="11014193"/>
    <s v="G-3"/>
    <s v="HI"/>
    <s v="H"/>
    <s v="EGASA11014193G-3HI"/>
    <s v="EGASA11014193G-3HI"/>
    <x v="14"/>
    <s v="EGASA"/>
    <s v="Hidráulico"/>
    <x v="37"/>
    <x v="49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48.45"/>
    <n v="48.341000000000001"/>
    <n v="219628.98800000004"/>
    <n v="219.62898800000005"/>
    <n v="145.46700000000001"/>
    <n v="48.45"/>
    <n v="48.341000000000001"/>
    <n v="245494.75899999996"/>
    <n v="245.49475899999996"/>
    <n v="147.07499999999999"/>
    <n v="48.45"/>
    <n v="48.341000000000001"/>
    <n v="253032.11699999997"/>
    <n v="253.03211699999997"/>
    <n v="146.83500000000001"/>
    <m/>
    <m/>
    <m/>
  </r>
  <r>
    <x v="0"/>
    <x v="0"/>
    <s v="EGASA"/>
    <s v="31012893"/>
    <s v="G-1"/>
    <s v="HI"/>
    <s v="H"/>
    <s v="EGASA31012893G-1HI"/>
    <s v="EGASA31012893G-1HI"/>
    <x v="14"/>
    <s v="EGASA"/>
    <s v="Hidráulico"/>
    <x v="38"/>
    <x v="1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0.88"/>
    <n v="0.86799999999999999"/>
    <n v="7011.0339999999997"/>
    <n v="7.0110339999999995"/>
    <n v="1.722"/>
    <n v="0.88"/>
    <n v="0.86799999999999999"/>
    <n v="7221.2820000000002"/>
    <n v="7.2212820000000004"/>
    <n v="1.8580000000000001"/>
    <n v="0.88"/>
    <n v="0.86799999999999999"/>
    <n v="7180.3750000000009"/>
    <n v="7.1803750000000006"/>
    <n v="1.766"/>
    <m/>
    <m/>
    <m/>
  </r>
  <r>
    <x v="0"/>
    <x v="0"/>
    <s v="EGASA"/>
    <s v="31012893"/>
    <s v="G-2"/>
    <s v="HI"/>
    <s v="H"/>
    <s v="EGASA31012893G-2HI"/>
    <s v="EGASA31012893G-2HI"/>
    <x v="14"/>
    <s v="EGASA"/>
    <s v="Hidráulico"/>
    <x v="38"/>
    <x v="4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0.88"/>
    <n v="0.86"/>
    <n v="6219.320999999999"/>
    <n v="6.219320999999999"/>
    <n v="1.722"/>
    <n v="0.88"/>
    <n v="0.86"/>
    <n v="6773.3780000000015"/>
    <n v="6.7733780000000019"/>
    <n v="1.8580000000000001"/>
    <n v="0.88"/>
    <n v="0.86"/>
    <n v="7204.0019999999995"/>
    <n v="7.2040019999999991"/>
    <n v="1.766"/>
    <m/>
    <m/>
    <m/>
  </r>
  <r>
    <x v="0"/>
    <x v="0"/>
    <s v="EGASA"/>
    <s v="31012993"/>
    <s v="G-1"/>
    <s v="HI"/>
    <s v="H"/>
    <s v="EGASA31012993G-1HI"/>
    <s v="EGASA31012993G-1HI"/>
    <x v="14"/>
    <s v="EGASA"/>
    <s v="Hidráulico"/>
    <x v="39"/>
    <x v="1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0.26"/>
    <n v="0.19"/>
    <n v="1536.057"/>
    <n v="1.536057"/>
    <n v="0.59899999999999998"/>
    <n v="0.26"/>
    <n v="0.19"/>
    <n v="1612.8240000000001"/>
    <n v="1.612824"/>
    <n v="0.625"/>
    <n v="0.26"/>
    <n v="0.19"/>
    <n v="1570.825"/>
    <n v="1.5708250000000001"/>
    <n v="0.59899999999999998"/>
    <m/>
    <m/>
    <m/>
  </r>
  <r>
    <x v="0"/>
    <x v="0"/>
    <s v="EGASA"/>
    <s v="31012993"/>
    <s v="G-2"/>
    <s v="HI"/>
    <s v="H"/>
    <s v="EGASA31012993G-2HI"/>
    <s v="EGASA31012993G-2HI"/>
    <x v="14"/>
    <s v="EGASA"/>
    <s v="Hidráulico"/>
    <x v="39"/>
    <x v="4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0.26"/>
    <n v="0.19"/>
    <n v="1577.5260000000003"/>
    <n v="1.5775260000000002"/>
    <n v="0.59899999999999998"/>
    <n v="0.26"/>
    <n v="0.19"/>
    <n v="1613.7650000000001"/>
    <n v="1.6137650000000001"/>
    <n v="0.625"/>
    <n v="0.26"/>
    <n v="0.19"/>
    <n v="1571.6319999999998"/>
    <n v="1.5716319999999999"/>
    <n v="0.59899999999999998"/>
    <m/>
    <m/>
    <m/>
  </r>
  <r>
    <x v="0"/>
    <x v="0"/>
    <s v="EGASA"/>
    <s v="31012993"/>
    <s v="G-3"/>
    <s v="HI"/>
    <s v="H"/>
    <s v="EGASA31012993G-3HI"/>
    <s v="EGASA31012993G-3HI"/>
    <x v="14"/>
    <s v="EGASA"/>
    <s v="Hidráulico"/>
    <x v="39"/>
    <x v="49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0.26"/>
    <n v="0.22"/>
    <n v="1690.4609999999998"/>
    <n v="1.6904609999999998"/>
    <n v="0.59899999999999998"/>
    <n v="0.26"/>
    <n v="0.22"/>
    <n v="1737.9820000000002"/>
    <n v="1.7379820000000001"/>
    <n v="0.625"/>
    <n v="0.26"/>
    <n v="0.22"/>
    <n v="1748.222"/>
    <n v="1.7482219999999999"/>
    <n v="0.59899999999999998"/>
    <m/>
    <m/>
    <m/>
  </r>
  <r>
    <x v="0"/>
    <x v="0"/>
    <s v="EGASA"/>
    <s v="31013093"/>
    <s v="G-1"/>
    <s v="HI"/>
    <s v="H"/>
    <s v="EGASA31013093G-1HI"/>
    <s v="EGASA31013093G-1HI"/>
    <x v="14"/>
    <s v="EGASA"/>
    <s v="Hidráulico"/>
    <x v="40"/>
    <x v="1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2.3199999999999998"/>
    <n v="2.2450000000000001"/>
    <n v="18378.325000000001"/>
    <n v="18.378325"/>
    <n v="4.6189999999999998"/>
    <n v="2.3199999999999998"/>
    <n v="2.2450000000000001"/>
    <n v="19339.699000000001"/>
    <n v="19.339699"/>
    <n v="4.9850000000000003"/>
    <n v="2.3199999999999998"/>
    <n v="2.2450000000000001"/>
    <n v="19422.413000000004"/>
    <n v="19.422413000000002"/>
    <n v="4.798"/>
    <m/>
    <m/>
    <m/>
  </r>
  <r>
    <x v="0"/>
    <x v="0"/>
    <s v="EGASA"/>
    <s v="31013093"/>
    <s v="G-2"/>
    <s v="HI"/>
    <s v="H"/>
    <s v="EGASA31013093G-2HI"/>
    <s v="EGASA31013093G-2HI"/>
    <x v="14"/>
    <s v="EGASA"/>
    <s v="Hidráulico"/>
    <x v="40"/>
    <x v="4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2.3199999999999998"/>
    <n v="2.3199999999999998"/>
    <n v="19454.112000000001"/>
    <n v="19.454112000000002"/>
    <n v="4.6189999999999998"/>
    <n v="2.3199999999999998"/>
    <n v="2.3199999999999998"/>
    <n v="20065.996999999999"/>
    <n v="20.065996999999999"/>
    <n v="4.9850000000000003"/>
    <n v="2.3199999999999998"/>
    <n v="2.3199999999999998"/>
    <n v="20004.719000000001"/>
    <n v="20.004719000000001"/>
    <n v="4.798"/>
    <m/>
    <m/>
    <m/>
  </r>
  <r>
    <x v="0"/>
    <x v="0"/>
    <s v="EGASA"/>
    <s v="31013393"/>
    <s v="G-1"/>
    <s v="HI"/>
    <s v="H"/>
    <s v="EGASA31013393G-1HI"/>
    <s v="EGASA31013393G-1HI"/>
    <x v="14"/>
    <s v="EGASA"/>
    <s v="Hidráulico"/>
    <x v="41"/>
    <x v="18"/>
    <s v="HI"/>
    <s v="HI"/>
    <s v="Agua"/>
    <s v="SEIN"/>
    <s v="COES"/>
    <s v="Instalado"/>
    <s v="Operativo"/>
    <n v="0"/>
    <n v="0"/>
    <s v="Estatal"/>
    <s v="Generadora"/>
    <x v="0"/>
    <s v="AREQUIPA"/>
    <s v="AREQUIPA"/>
    <s v="AREQUIPA "/>
    <s v="CAYMA"/>
    <n v="0"/>
    <n v="29"/>
    <n v="8.9600000000000009"/>
    <n v="8.9469999999999992"/>
    <n v="58385.999000000003"/>
    <n v="58.385999000000005"/>
    <n v="8.9429999999999996"/>
    <n v="8.9600000000000009"/>
    <n v="8.9469999999999992"/>
    <n v="65998.712"/>
    <n v="65.998711999999998"/>
    <n v="9.0120000000000005"/>
    <n v="8.9600000000000009"/>
    <n v="8.9469999999999992"/>
    <n v="63794.238999999994"/>
    <n v="63.794238999999997"/>
    <n v="8.9740000000000002"/>
    <m/>
    <m/>
    <m/>
  </r>
  <r>
    <x v="0"/>
    <x v="0"/>
    <s v="EGASA"/>
    <s v="33013693"/>
    <s v="G-4"/>
    <s v="CC"/>
    <s v="T"/>
    <s v="EGASA33013693G-4CC"/>
    <s v="EGASA33013693G-4CC"/>
    <x v="14"/>
    <s v="EGASA"/>
    <s v="Térmico"/>
    <x v="42"/>
    <x v="50"/>
    <s v="CC"/>
    <s v="CC"/>
    <s v="Gas Natural"/>
    <s v="SEIN"/>
    <s v="COES"/>
    <s v="Instalado"/>
    <s v="Operativo"/>
    <n v="0"/>
    <n v="0"/>
    <s v="Estatal"/>
    <s v="Generadora"/>
    <x v="0"/>
    <s v="AREQUIPA"/>
    <s v="AREQUIPA"/>
    <s v="AREQUIPA "/>
    <s v="AREQUIPA "/>
    <n v="0"/>
    <n v="29"/>
    <n v="20.350000000000001"/>
    <n v="16.696999999999999"/>
    <n v="114.41500000000001"/>
    <n v="0.114415"/>
    <n v="12.242000000000001"/>
    <n v="20.350000000000001"/>
    <n v="16.696999999999999"/>
    <n v="60.465000000000003"/>
    <n v="6.0465000000000005E-2"/>
    <n v="12.257"/>
    <n v="20.350000000000001"/>
    <n v="16.696999999999999"/>
    <n v="165.52699999999999"/>
    <n v="0.16552699999999998"/>
    <n v="12.457000000000001"/>
    <m/>
    <m/>
    <m/>
  </r>
  <r>
    <x v="0"/>
    <x v="0"/>
    <s v="EGASA"/>
    <s v="33013693"/>
    <s v="Sulzer 1"/>
    <s v="EL"/>
    <s v="T"/>
    <s v="EGASA33013693Sulzer 1EL"/>
    <s v="EGASA33013693Sulzer 1EL"/>
    <x v="14"/>
    <s v="EGASA"/>
    <s v="Térmico"/>
    <x v="42"/>
    <x v="51"/>
    <s v="EL"/>
    <s v="EL"/>
    <s v="Diésel"/>
    <s v="SEIN"/>
    <s v="COES"/>
    <s v="Instalado"/>
    <s v="Operativo"/>
    <n v="0"/>
    <n v="0"/>
    <s v="Estatal"/>
    <s v="Generadora"/>
    <x v="0"/>
    <s v="AREQUIPA"/>
    <s v="AREQUIPA"/>
    <s v="AREQUIPA "/>
    <s v="AREQUIPA "/>
    <n v="0"/>
    <n v="29"/>
    <n v="5.23"/>
    <n v="5.1310000000000002"/>
    <n v="17351.540999999997"/>
    <n v="17.351540999999997"/>
    <n v="12.242000000000001"/>
    <n v="5.23"/>
    <n v="5.1310000000000002"/>
    <n v="401.15200000000004"/>
    <n v="0.40115200000000006"/>
    <n v="12.257"/>
    <n v="5.23"/>
    <n v="5.1310000000000002"/>
    <n v="125.68"/>
    <n v="0.12568000000000001"/>
    <n v="12.457000000000001"/>
    <m/>
    <m/>
    <m/>
  </r>
  <r>
    <x v="0"/>
    <x v="0"/>
    <s v="EGASA"/>
    <s v="33013693"/>
    <s v="SULZER 2"/>
    <s v="EL"/>
    <s v="T"/>
    <s v="EGASA33013693SULZER 2EL"/>
    <s v="EGASA33013693SULZER 2EL"/>
    <x v="14"/>
    <s v="EGASA"/>
    <s v="Térmico"/>
    <x v="42"/>
    <x v="52"/>
    <s v="EL"/>
    <s v="EL"/>
    <s v="Diésel"/>
    <s v="SEIN"/>
    <s v="COES"/>
    <s v="Instalado"/>
    <s v="Operativo"/>
    <n v="0"/>
    <n v="0"/>
    <s v="Estatal"/>
    <s v="Generadora"/>
    <x v="0"/>
    <s v="AREQUIPA"/>
    <s v="AREQUIPA"/>
    <s v="AREQUIPA "/>
    <s v="AREQUIPA "/>
    <n v="0"/>
    <n v="29"/>
    <n v="5.23"/>
    <n v="5.23"/>
    <n v="15545.953000000001"/>
    <n v="15.545953000000001"/>
    <n v="12.242000000000001"/>
    <n v="5.23"/>
    <n v="5.23"/>
    <n v="377.52699999999999"/>
    <n v="0.377527"/>
    <n v="12.257"/>
    <n v="5.23"/>
    <n v="5.23"/>
    <n v="151.59399999999999"/>
    <n v="0.15159400000000001"/>
    <n v="12.457000000000001"/>
    <m/>
    <m/>
    <m/>
  </r>
  <r>
    <x v="0"/>
    <x v="0"/>
    <s v="EGASA"/>
    <s v="33096799"/>
    <s v="Turbogas 1"/>
    <s v="TG"/>
    <s v="T"/>
    <s v="EGASA33096799Turbogas 1TG"/>
    <s v="EGASA33096799Turbogas 1TG"/>
    <x v="14"/>
    <s v="EGASA"/>
    <s v="Térmico"/>
    <x v="43"/>
    <x v="53"/>
    <s v="TG"/>
    <s v="TG"/>
    <s v="Gas Natural"/>
    <s v="SEIN"/>
    <s v="COES"/>
    <s v="Instalado"/>
    <s v="Operativo"/>
    <n v="0"/>
    <n v="0"/>
    <s v="Estatal"/>
    <s v="Generadora"/>
    <x v="0"/>
    <s v="ICA"/>
    <s v="ICA"/>
    <s v="PISCO"/>
    <s v="INDEPENDENCIA"/>
    <n v="0"/>
    <n v="29"/>
    <n v="37.4"/>
    <n v="36.731000000000002"/>
    <n v="253695.86300000004"/>
    <n v="253.69586300000003"/>
    <n v="76.477999999999994"/>
    <n v="37.4"/>
    <n v="36.731000000000002"/>
    <n v="36066.251000000004"/>
    <n v="36.066251000000001"/>
    <n v="71.396000000000001"/>
    <s v="-"/>
    <s v="-"/>
    <n v="9188.1479999999992"/>
    <n v="9.188148"/>
    <n v="69.222999999999999"/>
    <m/>
    <m/>
    <m/>
  </r>
  <r>
    <x v="0"/>
    <x v="0"/>
    <s v="EGASA"/>
    <s v="33096799"/>
    <s v="Turbogas 2"/>
    <s v="TG"/>
    <s v="T"/>
    <s v="EGASA33096799Turbogas 2TG"/>
    <s v="EGASA33096799Turbogas 2TG"/>
    <x v="14"/>
    <s v="EGASA"/>
    <s v="Térmico"/>
    <x v="43"/>
    <x v="54"/>
    <s v="TG"/>
    <s v="TG"/>
    <s v="Gas Natural"/>
    <s v="SEIN"/>
    <s v="COES"/>
    <s v="Instalado"/>
    <s v="Operativo"/>
    <n v="0"/>
    <n v="0"/>
    <s v="Estatal"/>
    <s v="Generadora"/>
    <x v="0"/>
    <s v="ICA"/>
    <s v="ICA"/>
    <s v="PISCO"/>
    <s v="INDEPENDENCIA"/>
    <n v="0"/>
    <n v="29"/>
    <n v="37.4"/>
    <n v="36.470999999999997"/>
    <n v="247929.19699999999"/>
    <n v="247.92919699999999"/>
    <n v="76.477999999999994"/>
    <n v="37.4"/>
    <n v="36.470999999999997"/>
    <n v="48566.381000000001"/>
    <n v="48.566381"/>
    <n v="71.396000000000001"/>
    <s v="-"/>
    <s v="-"/>
    <n v="21765.245999999999"/>
    <n v="21.765245999999998"/>
    <n v="69.222999999999999"/>
    <m/>
    <m/>
    <m/>
  </r>
  <r>
    <x v="0"/>
    <x v="0"/>
    <s v="EGASA"/>
    <s v="53010597"/>
    <s v="Grupo 1"/>
    <s v="EL"/>
    <s v="T"/>
    <s v="EGASA53010597Grupo 1EL"/>
    <s v="EGASA53010597Grupo 1EL"/>
    <x v="14"/>
    <s v="EGASA"/>
    <s v="Térmico"/>
    <x v="44"/>
    <x v="25"/>
    <s v="EL"/>
    <s v="EL"/>
    <s v="Diésel"/>
    <s v="SEIN"/>
    <s v="COES"/>
    <s v="Instalado"/>
    <s v="Operativo"/>
    <n v="0"/>
    <n v="0"/>
    <s v="Estatal"/>
    <s v="Generadora"/>
    <x v="0"/>
    <s v="AREQUIPA"/>
    <s v="AREQUIPA"/>
    <s v="ISLAY"/>
    <s v="MOLLENDO"/>
    <n v="0"/>
    <n v="29"/>
    <n v="10.57"/>
    <n v="10.57"/>
    <n v="14414.282000000001"/>
    <n v="14.414282000000002"/>
    <n v="24.058"/>
    <n v="10.57"/>
    <n v="10.57"/>
    <n v="0"/>
    <n v="0"/>
    <n v="16.959"/>
    <n v="10.57"/>
    <n v="10.57"/>
    <n v="124.255"/>
    <n v="0.12425499999999999"/>
    <n v="8.484"/>
    <m/>
    <m/>
    <m/>
  </r>
  <r>
    <x v="0"/>
    <x v="0"/>
    <s v="EGASA"/>
    <s v="53010597"/>
    <s v="Grupo 2"/>
    <s v="EL"/>
    <s v="T"/>
    <s v="EGASA53010597Grupo 2EL"/>
    <s v="EGASA53010597Grupo 2EL"/>
    <x v="14"/>
    <s v="EGASA"/>
    <s v="Térmico"/>
    <x v="44"/>
    <x v="26"/>
    <s v="EL"/>
    <s v="EL"/>
    <s v="Diésel"/>
    <s v="SEIN"/>
    <s v="COES"/>
    <s v="Instalado"/>
    <s v="Operativo"/>
    <n v="0"/>
    <n v="0"/>
    <s v="Estatal"/>
    <s v="Generadora"/>
    <x v="0"/>
    <s v="AREQUIPA"/>
    <s v="AREQUIPA"/>
    <s v="ISLAY"/>
    <s v="MOLLENDO"/>
    <n v="0"/>
    <n v="29"/>
    <n v="10.57"/>
    <n v="10.57"/>
    <n v="13978.766000000001"/>
    <n v="13.978766000000002"/>
    <n v="24.058"/>
    <n v="10.57"/>
    <n v="10.57"/>
    <n v="290.90500000000003"/>
    <n v="0.29090500000000002"/>
    <n v="16.959"/>
    <n v="10.57"/>
    <n v="10.57"/>
    <n v="148.55000000000001"/>
    <n v="0.14855000000000002"/>
    <n v="8.484"/>
    <m/>
    <m/>
    <m/>
  </r>
  <r>
    <x v="0"/>
    <x v="0"/>
    <s v="EGASA"/>
    <s v="53010597"/>
    <s v="Grupo 3"/>
    <s v="EL"/>
    <s v="T"/>
    <s v="EGASA53010597Grupo 3EL"/>
    <s v="EGASA53010597Grupo 3EL"/>
    <x v="14"/>
    <s v="EGASA"/>
    <s v="Térmico"/>
    <x v="44"/>
    <x v="55"/>
    <s v="EL"/>
    <s v="EL"/>
    <s v="Diésel"/>
    <s v="SEIN"/>
    <s v="COES"/>
    <s v="Instalado"/>
    <s v="Operativo"/>
    <n v="0"/>
    <n v="0"/>
    <s v="Estatal"/>
    <s v="Generadora"/>
    <x v="0"/>
    <s v="AREQUIPA"/>
    <s v="AREQUIPA"/>
    <s v="ISLAY"/>
    <s v="MOLLENDO"/>
    <n v="0"/>
    <n v="29"/>
    <n v="10.57"/>
    <n v="10.57"/>
    <n v="698.33200000000011"/>
    <n v="0.69833200000000006"/>
    <n v="24.058"/>
    <n v="10.57"/>
    <n v="10.57"/>
    <n v="260.56100000000004"/>
    <n v="0.26056100000000004"/>
    <n v="16.959"/>
    <n v="10.57"/>
    <n v="10.57"/>
    <n v="84.381"/>
    <n v="8.4380999999999998E-2"/>
    <n v="8.484"/>
    <m/>
    <m/>
    <m/>
  </r>
  <r>
    <x v="0"/>
    <x v="0"/>
    <s v="EGECHA"/>
    <s v="0000000P"/>
    <s v="G1"/>
    <s v="HI"/>
    <s v="H"/>
    <s v="EGECHA0000000PG1HI"/>
    <s v="EGECHA0000000PG1HI"/>
    <x v="15"/>
    <s v="CANCHAYLLO"/>
    <s v="Hidráulico"/>
    <x v="45"/>
    <x v="2"/>
    <s v="HI"/>
    <s v="HI"/>
    <s v="Agua"/>
    <s v="SEIN"/>
    <s v="COES"/>
    <s v="Instalado"/>
    <s v="Operativo"/>
    <s v="RER"/>
    <s v="SEGUNDA"/>
    <s v="Privado"/>
    <s v="Generadora"/>
    <x v="0"/>
    <s v="JUNIN"/>
    <s v="JUNIN"/>
    <s v="JAUJA"/>
    <s v="CANCHAYLLO"/>
    <n v="0"/>
    <n v="32"/>
    <n v="5"/>
    <n v="5"/>
    <n v="28204.837000000003"/>
    <n v="28.204837000000005"/>
    <n v="0"/>
    <n v="5"/>
    <n v="5"/>
    <n v="32547.929000000004"/>
    <n v="32.547929000000003"/>
    <n v="0"/>
    <n v="5"/>
    <n v="5"/>
    <n v="30309.962"/>
    <n v="30.309961999999999"/>
    <n v="0"/>
    <m/>
    <m/>
    <m/>
  </r>
  <r>
    <x v="0"/>
    <x v="0"/>
    <s v="EGEHUA"/>
    <s v="11077497"/>
    <s v="Grupo N° 1"/>
    <s v="HI"/>
    <s v="H"/>
    <s v="EGEHUA11077497Grupo N° 1HI"/>
    <s v="EGEHUA11077497Grupo N° 1HI"/>
    <x v="16"/>
    <s v="EMGEHUANZA"/>
    <s v="Hidráulico"/>
    <x v="46"/>
    <x v="56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HUANZA"/>
    <n v="0"/>
    <n v="39"/>
    <n v="49.18"/>
    <n v="49.18"/>
    <n v="249910.27699999997"/>
    <n v="249.91027699999998"/>
    <n v="99.236000000000004"/>
    <n v="49.18"/>
    <n v="49.18"/>
    <n v="211948.45699999997"/>
    <n v="211.94845699999996"/>
    <n v="96.536000000000001"/>
    <n v="49.18"/>
    <n v="49.18"/>
    <n v="203337.79399999997"/>
    <n v="203.33779399999997"/>
    <n v="97.817999999999998"/>
    <m/>
    <m/>
    <m/>
  </r>
  <r>
    <x v="0"/>
    <x v="0"/>
    <s v="EGEHUA"/>
    <s v="11077497"/>
    <s v="Grupo N° 2"/>
    <s v="HI"/>
    <s v="H"/>
    <s v="EGEHUA11077497Grupo N° 2HI"/>
    <s v="EGEHUA11077497Grupo N° 2HI"/>
    <x v="16"/>
    <s v="EMGEHUANZA"/>
    <s v="Hidráulico"/>
    <x v="46"/>
    <x v="57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HUANZA"/>
    <n v="0"/>
    <n v="39"/>
    <n v="47.58"/>
    <n v="47.58"/>
    <n v="239475.52900000001"/>
    <n v="239.47552900000002"/>
    <n v="99.236000000000004"/>
    <n v="47.58"/>
    <n v="47.58"/>
    <n v="180681.44900000002"/>
    <n v="180.68144900000001"/>
    <n v="96.536000000000001"/>
    <n v="47.58"/>
    <n v="47.58"/>
    <n v="193528.51700000002"/>
    <n v="193.52851700000002"/>
    <n v="97.817999999999998"/>
    <m/>
    <m/>
    <m/>
  </r>
  <r>
    <x v="0"/>
    <x v="0"/>
    <s v="EGEMSA"/>
    <s v="11005993"/>
    <s v="GRUPO Nº1"/>
    <s v="HI"/>
    <s v="H"/>
    <s v="EGEMSA11005993GRUPO Nº1HI"/>
    <s v="EGEMSA11005993GRUPO Nº1HI"/>
    <x v="17"/>
    <s v="EGEMSA"/>
    <s v="Hidráulico"/>
    <x v="47"/>
    <x v="58"/>
    <s v="HI"/>
    <s v="HI"/>
    <s v="Agua"/>
    <s v="SEIN"/>
    <s v="COES"/>
    <s v="Instalado"/>
    <s v="Operativo"/>
    <n v="0"/>
    <n v="0"/>
    <s v="Estatal"/>
    <s v="Generadora"/>
    <x v="0"/>
    <s v="CUSCO"/>
    <s v="CUSCO"/>
    <s v="URUBAMBA"/>
    <s v="MACHUPICCHU"/>
    <n v="0"/>
    <n v="34"/>
    <n v="30.15"/>
    <n v="29.295999999999999"/>
    <n v="123552.284"/>
    <n v="123.552284"/>
    <n v="191.16"/>
    <n v="30.15"/>
    <n v="29.925999999999998"/>
    <n v="90193.732000000004"/>
    <n v="90.193731999999997"/>
    <n v="0"/>
    <n v="30.15"/>
    <n v="29.295999999999999"/>
    <n v="141922.58500000002"/>
    <n v="141.92258500000003"/>
    <n v="183.92"/>
    <m/>
    <m/>
    <m/>
  </r>
  <r>
    <x v="0"/>
    <x v="0"/>
    <s v="EGEMSA"/>
    <s v="11005993"/>
    <s v="GRUPO Nº2"/>
    <s v="HI"/>
    <s v="H"/>
    <s v="EGEMSA11005993GRUPO Nº2HI"/>
    <s v="EGEMSA11005993GRUPO Nº2HI"/>
    <x v="17"/>
    <s v="EGEMSA"/>
    <s v="Hidráulico"/>
    <x v="47"/>
    <x v="59"/>
    <s v="HI"/>
    <s v="HI"/>
    <s v="Agua"/>
    <s v="SEIN"/>
    <s v="COES"/>
    <s v="Instalado"/>
    <s v="Operativo"/>
    <n v="0"/>
    <n v="0"/>
    <s v="Estatal"/>
    <s v="Generadora"/>
    <x v="0"/>
    <s v="CUSCO"/>
    <s v="CUSCO"/>
    <s v="URUBAMBA"/>
    <s v="MACHUPICCHU"/>
    <n v="0"/>
    <n v="34"/>
    <n v="30.15"/>
    <n v="29.95"/>
    <n v="139360.136"/>
    <n v="139.36013600000001"/>
    <n v="191.16"/>
    <n v="30.15"/>
    <n v="29.95"/>
    <n v="189390.73100000003"/>
    <n v="189.39073100000002"/>
    <n v="0"/>
    <n v="30.15"/>
    <n v="29.95"/>
    <n v="164199.171"/>
    <n v="164.19917100000001"/>
    <n v="183.92"/>
    <m/>
    <m/>
    <m/>
  </r>
  <r>
    <x v="0"/>
    <x v="0"/>
    <s v="EGEMSA"/>
    <s v="11005993"/>
    <s v="GRUPO Nº3"/>
    <s v="HI"/>
    <s v="H"/>
    <s v="EGEMSA11005993GRUPO Nº3HI"/>
    <s v="EGEMSA11005993GRUPO Nº3HI"/>
    <x v="17"/>
    <s v="EGEMSA"/>
    <s v="Hidráulico"/>
    <x v="47"/>
    <x v="60"/>
    <s v="HI"/>
    <s v="HI"/>
    <s v="Agua"/>
    <s v="SEIN"/>
    <s v="COES"/>
    <s v="Instalado"/>
    <s v="Operativo"/>
    <n v="0"/>
    <n v="0"/>
    <s v="Estatal"/>
    <s v="Generadora"/>
    <x v="0"/>
    <s v="CUSCO"/>
    <s v="CUSCO"/>
    <s v="URUBAMBA"/>
    <s v="MACHUPICCHU"/>
    <n v="0"/>
    <n v="34"/>
    <n v="30.15"/>
    <n v="29.553999999999998"/>
    <n v="121279.34800000001"/>
    <n v="121.27934800000001"/>
    <n v="191.16"/>
    <n v="30.15"/>
    <n v="29.553999999999998"/>
    <n v="168775.421"/>
    <n v="168.77542099999999"/>
    <n v="0"/>
    <n v="30.15"/>
    <n v="29.553999999999998"/>
    <n v="147691.59199999998"/>
    <n v="147.69159199999999"/>
    <n v="183.92"/>
    <m/>
    <m/>
    <m/>
  </r>
  <r>
    <x v="0"/>
    <x v="0"/>
    <s v="EGEMSA"/>
    <s v="11005993"/>
    <s v="GRUPO N°4"/>
    <s v="HI"/>
    <s v="H"/>
    <s v="EGEMSA11005993GRUPO N°4HI"/>
    <s v="EGEMSA11005993GRUPO N°4HI"/>
    <x v="17"/>
    <s v="EGEMSA"/>
    <s v="Hidráulico"/>
    <x v="47"/>
    <x v="61"/>
    <s v="HI"/>
    <s v="HI"/>
    <s v="Agua"/>
    <s v="SEIN"/>
    <s v="COES"/>
    <s v="Instalado"/>
    <s v="Operativo"/>
    <n v="0"/>
    <n v="0"/>
    <s v="Estatal"/>
    <s v="Generadora"/>
    <x v="0"/>
    <s v="CUSCO"/>
    <s v="CUSCO"/>
    <s v="URUBAMBA"/>
    <s v="MACHUPICCHU"/>
    <n v="0"/>
    <n v="34"/>
    <n v="102"/>
    <n v="99.86"/>
    <n v="845630.30300000007"/>
    <n v="845.63030300000003"/>
    <n v="191.16"/>
    <n v="102"/>
    <n v="99.86"/>
    <n v="837083.14000000013"/>
    <n v="837.08314000000018"/>
    <n v="0"/>
    <n v="102"/>
    <n v="99.86"/>
    <n v="800300.89699999988"/>
    <n v="800.30089699999985"/>
    <n v="183.92"/>
    <m/>
    <m/>
    <m/>
  </r>
  <r>
    <x v="0"/>
    <x v="0"/>
    <s v="EGEMSA"/>
    <s v="33005893"/>
    <s v="ALCO 1"/>
    <s v="EL"/>
    <s v="T"/>
    <s v="EGEMSA33005893ALCO 1EL"/>
    <s v="EGEMSA33005893ALCO 1EL"/>
    <x v="17"/>
    <s v="EGEMSA"/>
    <s v="Térmico"/>
    <x v="48"/>
    <x v="62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629"/>
    <n v="7.7119999999999997"/>
    <n v="7.7120000000000001E-3"/>
    <n v="0"/>
    <n v="2.5"/>
    <n v="1.629"/>
    <n v="0"/>
    <n v="0"/>
    <n v="0"/>
    <m/>
    <m/>
    <m/>
  </r>
  <r>
    <x v="0"/>
    <x v="0"/>
    <s v="EGEMSA"/>
    <s v="33005893"/>
    <s v="ALCO 2"/>
    <s v="EL"/>
    <s v="T"/>
    <s v="EGEMSA33005893ALCO 2EL"/>
    <s v="EGEMSA33005893ALCO 2EL"/>
    <x v="17"/>
    <s v="EGEMSA"/>
    <s v="Térmico"/>
    <x v="48"/>
    <x v="63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7509999999999999"/>
    <n v="8.016"/>
    <n v="8.0160000000000006E-3"/>
    <n v="0"/>
    <n v="2.5"/>
    <n v="1.7509999999999999"/>
    <n v="0"/>
    <n v="0"/>
    <n v="0"/>
    <m/>
    <m/>
    <m/>
  </r>
  <r>
    <x v="0"/>
    <x v="0"/>
    <s v="EGEMSA"/>
    <s v="33005893"/>
    <s v="G.MOTORS1"/>
    <s v="EL"/>
    <s v="T"/>
    <s v="EGEMSA33005893G.MOTORS1EL"/>
    <s v="EGEMSA33005893G.MOTORS1EL"/>
    <x v="17"/>
    <s v="EGEMSA"/>
    <s v="Térmico"/>
    <x v="48"/>
    <x v="64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75"/>
    <n v="8.0150000000000006"/>
    <n v="8.0150000000000013E-3"/>
    <n v="0"/>
    <n v="2.5"/>
    <n v="1.75"/>
    <n v="0"/>
    <n v="0"/>
    <n v="0"/>
    <m/>
    <m/>
    <m/>
  </r>
  <r>
    <x v="0"/>
    <x v="0"/>
    <s v="EGEMSA"/>
    <s v="33005893"/>
    <s v="G.MOTORS2"/>
    <s v="EL"/>
    <s v="T"/>
    <s v="EGEMSA33005893G.MOTORS2EL"/>
    <s v="EGEMSA33005893G.MOTORS2EL"/>
    <x v="17"/>
    <s v="EGEMSA"/>
    <s v="Térmico"/>
    <x v="48"/>
    <x v="65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829"/>
    <n v="5.9370000000000003"/>
    <n v="5.9370000000000004E-3"/>
    <n v="0"/>
    <n v="2.5"/>
    <n v="1.829"/>
    <n v="0"/>
    <n v="0"/>
    <n v="0"/>
    <m/>
    <m/>
    <m/>
  </r>
  <r>
    <x v="0"/>
    <x v="0"/>
    <s v="EGEMSA"/>
    <s v="33005893"/>
    <s v="G.MOTORS3"/>
    <s v="EL"/>
    <s v="T"/>
    <s v="EGEMSA33005893G.MOTORS3EL"/>
    <s v="EGEMSA33005893G.MOTORS3EL"/>
    <x v="17"/>
    <s v="EGEMSA"/>
    <s v="Térmico"/>
    <x v="48"/>
    <x v="66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732"/>
    <n v="0"/>
    <n v="0"/>
    <n v="0"/>
    <n v="2.5"/>
    <n v="1.732"/>
    <n v="0"/>
    <n v="0"/>
    <n v="0"/>
    <m/>
    <m/>
    <m/>
  </r>
  <r>
    <x v="0"/>
    <x v="0"/>
    <s v="EGEMSA"/>
    <s v="33005893"/>
    <s v="Sulzer 1"/>
    <s v="EL"/>
    <s v="T"/>
    <s v="EGEMSA33005893Sulzer 1EL"/>
    <s v="EGEMSA33005893Sulzer 1EL"/>
    <x v="17"/>
    <s v="EGEMSA"/>
    <s v="Térmico"/>
    <x v="48"/>
    <x v="51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1"/>
    <n v="0.88900000000000001"/>
    <n v="6.9930000000000003"/>
    <n v="6.9930000000000001E-3"/>
    <n v="0"/>
    <n v="1"/>
    <n v="0.88900000000000001"/>
    <n v="0"/>
    <n v="0"/>
    <n v="0"/>
    <m/>
    <m/>
    <m/>
  </r>
  <r>
    <x v="0"/>
    <x v="0"/>
    <s v="EGEMSA"/>
    <s v="33005893"/>
    <s v="SULZER 2"/>
    <s v="EL"/>
    <s v="T"/>
    <s v="EGEMSA33005893SULZER 2EL"/>
    <s v="EGEMSA33005893SULZER 2EL"/>
    <x v="17"/>
    <s v="EGEMSA"/>
    <s v="Térmico"/>
    <x v="48"/>
    <x v="52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12"/>
    <n v="1.87"/>
    <n v="5.9370000000000003"/>
    <n v="5.9370000000000004E-3"/>
    <n v="0"/>
    <n v="2.12"/>
    <n v="1.87"/>
    <n v="0"/>
    <n v="0"/>
    <n v="0"/>
    <m/>
    <m/>
    <m/>
  </r>
  <r>
    <x v="0"/>
    <x v="2"/>
    <s v="EGEMSA"/>
    <s v="33005893"/>
    <s v="GENERAL MOTORS 1"/>
    <s v="EL"/>
    <s v="T"/>
    <s v="EGEMSA33005893GENERAL MOTORS 1EL"/>
    <s v="EGEMSA33005893GENERAL MOTORS 1EL"/>
    <x v="17"/>
    <s v="EGEMSA"/>
    <s v="Térmico"/>
    <x v="48"/>
    <x v="67"/>
    <s v="EL"/>
    <s v="EL"/>
    <s v="Diésel"/>
    <s v="SEIN"/>
    <s v="NO COES"/>
    <s v="Instalado"/>
    <s v="Operativo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m/>
    <m/>
    <m/>
    <m/>
    <m/>
    <m/>
    <m/>
    <m/>
    <m/>
    <m/>
    <m/>
    <m/>
    <m/>
  </r>
  <r>
    <x v="0"/>
    <x v="0"/>
    <s v="EGEPSA"/>
    <s v="41071696"/>
    <s v="Grupo 1"/>
    <s v="HI"/>
    <s v="H"/>
    <s v="EGEPSA41071696Grupo 1HI"/>
    <s v="EGEPSA41071696Grupo 1HI"/>
    <x v="18"/>
    <s v="EGEPSA"/>
    <s v="Hidráulico"/>
    <x v="49"/>
    <x v="25"/>
    <s v="HI"/>
    <s v="HI"/>
    <s v="Agua"/>
    <s v="SEIN"/>
    <s v="NO COES"/>
    <s v="Instalado"/>
    <s v="Inoperativo"/>
    <n v="0"/>
    <n v="0"/>
    <s v="Privado"/>
    <s v="Generadora"/>
    <x v="0"/>
    <s v="JUNIN"/>
    <s v="JUNIN"/>
    <s v="SATIPO"/>
    <s v="PANGOA"/>
    <n v="0"/>
    <n v="31"/>
    <s v="-"/>
    <s v="-"/>
    <n v="718.47"/>
    <n v="0.71847000000000005"/>
    <n v="0.55300000000000005"/>
    <n v="0.3"/>
    <n v="0.25"/>
    <n v="1648.453"/>
    <n v="1.6484529999999999"/>
    <n v="0.58199999999999996"/>
    <n v="0.3"/>
    <n v="0.26300000000000001"/>
    <n v="1890.2460000000001"/>
    <n v="1.8902460000000001"/>
    <n v="0.53700000000000003"/>
    <m/>
    <m/>
    <m/>
  </r>
  <r>
    <x v="0"/>
    <x v="0"/>
    <s v="EGEPSA"/>
    <s v="41071696"/>
    <s v="Grupo 2"/>
    <s v="HI"/>
    <s v="H"/>
    <s v="EGEPSA41071696Grupo 2HI"/>
    <s v="EGEPSA41071696Grupo 2HI"/>
    <x v="18"/>
    <s v="EGEPSA"/>
    <s v="Hidráulico"/>
    <x v="49"/>
    <x v="26"/>
    <s v="HI"/>
    <s v="HI"/>
    <s v="Agua"/>
    <s v="SEIN"/>
    <s v="NO COES"/>
    <s v="Instalado"/>
    <s v="Operativo"/>
    <n v="0"/>
    <n v="0"/>
    <s v="Privado"/>
    <s v="Generadora"/>
    <x v="0"/>
    <s v="JUNIN"/>
    <s v="JUNIN"/>
    <s v="SATIPO"/>
    <s v="PANGOA"/>
    <n v="0"/>
    <n v="31"/>
    <s v="-"/>
    <s v="-"/>
    <n v="719.42399999999998"/>
    <n v="0.71942399999999995"/>
    <n v="0.55300000000000005"/>
    <n v="0.3"/>
    <n v="0.25800000000000001"/>
    <n v="1155.2639999999999"/>
    <n v="1.1552639999999998"/>
    <n v="0.58199999999999996"/>
    <n v="0.3"/>
    <n v="0.249"/>
    <n v="1167.8609999999999"/>
    <n v="1.1678609999999998"/>
    <n v="0.53700000000000003"/>
    <m/>
    <m/>
    <m/>
  </r>
  <r>
    <x v="0"/>
    <x v="0"/>
    <s v="EGERBA"/>
    <s v="18325912"/>
    <s v="Grupo 1"/>
    <s v="HI"/>
    <s v="H"/>
    <s v="EGERBA18325912Grupo 1HI"/>
    <s v="EGERBA18325912Grupo 1HI"/>
    <x v="19"/>
    <s v="RIO BAÑOS"/>
    <s v="Hidráulico"/>
    <x v="50"/>
    <x v="25"/>
    <s v="HI"/>
    <s v="HI"/>
    <s v="Agua"/>
    <s v="SEIN"/>
    <s v="COES"/>
    <s v="Instalado"/>
    <s v="Operativo"/>
    <s v="RER"/>
    <s v="CUARTA"/>
    <s v="Privado"/>
    <s v="Generadora"/>
    <x v="0"/>
    <s v="LIMA"/>
    <s v="LIMA"/>
    <s v="HUARAL"/>
    <s v="PACARAOS"/>
    <n v="0"/>
    <n v="35"/>
    <n v="10"/>
    <n v="0"/>
    <n v="0"/>
    <n v="0"/>
    <n v="10.417999999999999"/>
    <n v="10"/>
    <n v="0"/>
    <n v="0"/>
    <n v="0"/>
    <n v="0"/>
    <n v="10"/>
    <n v="10"/>
    <n v="31099.513999999999"/>
    <n v="31.099513999999999"/>
    <n v="10.199999999999999"/>
    <m/>
    <m/>
    <m/>
  </r>
  <r>
    <x v="0"/>
    <x v="0"/>
    <s v="EGERBA"/>
    <s v="18325912"/>
    <s v="Grupo 2"/>
    <s v="HI"/>
    <s v="H"/>
    <s v="EGERBA18325912Grupo 2HI"/>
    <s v="EGERBA18325912Grupo 2HI"/>
    <x v="19"/>
    <s v="RIO BAÑOS"/>
    <s v="Hidráulico"/>
    <x v="50"/>
    <x v="26"/>
    <s v="HI"/>
    <s v="HI"/>
    <s v="Agua"/>
    <s v="SEIN"/>
    <s v="COES"/>
    <s v="Instalado"/>
    <s v="Operativo"/>
    <s v="RER"/>
    <s v="CUARTA"/>
    <s v="Privado"/>
    <s v="Generadora"/>
    <x v="0"/>
    <s v="LIMA"/>
    <s v="LIMA"/>
    <s v="HUARAL"/>
    <s v="PACARAOS"/>
    <n v="0"/>
    <n v="35"/>
    <n v="10"/>
    <n v="0"/>
    <n v="0"/>
    <n v="0"/>
    <n v="10.417999999999999"/>
    <n v="10"/>
    <n v="0"/>
    <n v="0"/>
    <n v="0"/>
    <n v="0"/>
    <n v="10"/>
    <n v="10"/>
    <n v="36638.300000000003"/>
    <n v="36.638300000000001"/>
    <n v="10.199999999999999"/>
    <m/>
    <m/>
    <m/>
  </r>
  <r>
    <x v="0"/>
    <x v="0"/>
    <s v="EGESGB"/>
    <s v="11072396"/>
    <s v="1"/>
    <s v="HI"/>
    <s v="H"/>
    <s v="EGESGB110723961HI"/>
    <s v="EGESGB110723961HI"/>
    <x v="20"/>
    <s v="SAN GABÁN"/>
    <s v="Hidráulico"/>
    <x v="51"/>
    <x v="25"/>
    <s v="HI"/>
    <s v="HI"/>
    <s v="Agua"/>
    <s v="SEIN"/>
    <s v="COES"/>
    <s v="Instalado"/>
    <s v="Operativo"/>
    <n v="0"/>
    <n v="0"/>
    <s v="Estatal"/>
    <s v="Generadora"/>
    <x v="0"/>
    <s v="PUNO"/>
    <s v="PUNO"/>
    <s v="CARABAYA"/>
    <s v="SAN GABÁN"/>
    <n v="0"/>
    <n v="36"/>
    <n v="57"/>
    <n v="58.176000000000002"/>
    <n v="373935.93799999997"/>
    <n v="373.93593799999996"/>
    <n v="113.636"/>
    <n v="57"/>
    <n v="58.176000000000002"/>
    <n v="402732.35100000002"/>
    <n v="402.73235100000005"/>
    <n v="113.54300000000001"/>
    <n v="57"/>
    <n v="58.176000000000002"/>
    <n v="364581.92099999997"/>
    <n v="364.58192099999997"/>
    <n v="113.751"/>
    <m/>
    <m/>
    <m/>
  </r>
  <r>
    <x v="0"/>
    <x v="0"/>
    <s v="EGESGB"/>
    <s v="11072396"/>
    <s v="2"/>
    <s v="HI"/>
    <s v="H"/>
    <s v="EGESGB110723962HI"/>
    <s v="EGESGB110723962HI"/>
    <x v="20"/>
    <s v="SAN GABÁN"/>
    <s v="Hidráulico"/>
    <x v="51"/>
    <x v="26"/>
    <s v="HI"/>
    <s v="HI"/>
    <s v="Agua"/>
    <s v="SEIN"/>
    <s v="COES"/>
    <s v="Instalado"/>
    <s v="Operativo"/>
    <n v="0"/>
    <n v="0"/>
    <s v="Estatal"/>
    <s v="Generadora"/>
    <x v="0"/>
    <s v="PUNO"/>
    <s v="PUNO"/>
    <s v="CARABAYA"/>
    <s v="SAN GABÁN"/>
    <n v="0"/>
    <n v="36"/>
    <n v="57"/>
    <n v="57.540999999999997"/>
    <n v="371617.95299999998"/>
    <n v="371.617953"/>
    <n v="113.636"/>
    <n v="57"/>
    <n v="57.540999999999997"/>
    <n v="401582.77799999999"/>
    <n v="401.58277800000002"/>
    <n v="113.54300000000001"/>
    <n v="57"/>
    <n v="57.540999999999997"/>
    <n v="363658.49800000002"/>
    <n v="363.65849800000001"/>
    <n v="113.751"/>
    <m/>
    <m/>
    <m/>
  </r>
  <r>
    <x v="0"/>
    <x v="2"/>
    <s v="EGESGB"/>
    <s v="33005793"/>
    <s v="CENTRAL"/>
    <s v="EL"/>
    <s v="T"/>
    <s v="EGESGB33005793CENTRALEL"/>
    <s v="EGESGB33005793CENTRALEL"/>
    <x v="20"/>
    <s v="SAN GABÁN"/>
    <s v="Térmico"/>
    <x v="52"/>
    <x v="68"/>
    <s v="EL"/>
    <s v="EL"/>
    <s v="Diésel"/>
    <s v="SEIN"/>
    <s v="NO COES"/>
    <s v="Instalado"/>
    <s v="Operativo"/>
    <n v="0"/>
    <n v="0"/>
    <s v="Estatal"/>
    <s v="Generadora"/>
    <x v="0"/>
    <s v="PUNO"/>
    <s v="PUNO"/>
    <s v="SAN ROMAN "/>
    <s v="JULIACA"/>
    <n v="0"/>
    <n v="36"/>
    <n v="0"/>
    <n v="0"/>
    <n v="0"/>
    <n v="0"/>
    <n v="0"/>
    <n v="0"/>
    <n v="0"/>
    <n v="0"/>
    <n v="0"/>
    <n v="0"/>
    <m/>
    <m/>
    <m/>
    <m/>
    <m/>
    <m/>
    <m/>
    <m/>
  </r>
  <r>
    <x v="0"/>
    <x v="2"/>
    <s v="EGESGB"/>
    <s v="43047694"/>
    <s v="CENTRAL"/>
    <s v="EL"/>
    <s v="T"/>
    <s v="EGESGB43047694CENTRALEL"/>
    <s v="EGESGB43047694CENTRALEL"/>
    <x v="20"/>
    <s v="SAN GABÁN"/>
    <s v="Térmico"/>
    <x v="53"/>
    <x v="68"/>
    <s v="EL"/>
    <s v="EL"/>
    <s v="Diésel"/>
    <s v="SEIN"/>
    <s v="NO COES"/>
    <s v="Instalado"/>
    <s v="Operativo"/>
    <n v="0"/>
    <n v="0"/>
    <s v="Estatal"/>
    <s v="Generadora"/>
    <x v="0"/>
    <s v="PUNO"/>
    <s v="PUNO"/>
    <s v="PUNO "/>
    <s v="PUNO"/>
    <n v="0"/>
    <n v="36"/>
    <n v="0"/>
    <n v="0"/>
    <n v="0"/>
    <n v="0"/>
    <n v="0"/>
    <n v="0"/>
    <n v="0"/>
    <n v="0"/>
    <n v="0"/>
    <n v="0"/>
    <m/>
    <m/>
    <m/>
    <m/>
    <m/>
    <m/>
    <m/>
    <m/>
  </r>
  <r>
    <x v="0"/>
    <x v="0"/>
    <s v="EGHUAL"/>
    <s v="11177909"/>
    <s v="G1"/>
    <s v="HI"/>
    <s v="H"/>
    <s v="EGHUAL11177909G1HI"/>
    <s v="EGHUAL11177909G1HI"/>
    <x v="21"/>
    <s v="EGEHUALLAGA"/>
    <s v="Hidráulico"/>
    <x v="54"/>
    <x v="2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NUCO - PACHITEA"/>
    <s v="CHINCHAO - CHAGLLA"/>
    <n v="0"/>
    <n v="38"/>
    <n v="225"/>
    <n v="225"/>
    <n v="1036606.3230000001"/>
    <n v="1036.6063230000002"/>
    <n v="476.74"/>
    <n v="225"/>
    <n v="235.31"/>
    <n v="1226156.0330000001"/>
    <n v="1226.156033"/>
    <n v="476.74"/>
    <n v="225"/>
    <n v="235.31"/>
    <n v="1131030.0460000001"/>
    <n v="1131.0300460000001"/>
    <n v="476.74"/>
    <m/>
    <m/>
    <m/>
  </r>
  <r>
    <x v="0"/>
    <x v="0"/>
    <s v="EGHUAL"/>
    <s v="11177909"/>
    <s v="G2"/>
    <s v="HI"/>
    <s v="H"/>
    <s v="EGHUAL11177909G2HI"/>
    <s v="EGHUAL11177909G2HI"/>
    <x v="21"/>
    <s v="EGEHUALLAGA"/>
    <s v="Hidráulico"/>
    <x v="54"/>
    <x v="29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NUCO - PACHITEA"/>
    <s v="CHINCHAO - CHAGLLA"/>
    <n v="0"/>
    <n v="38"/>
    <n v="225"/>
    <n v="225"/>
    <n v="1058169.4159999997"/>
    <n v="1058.1694159999997"/>
    <n v="476.74"/>
    <n v="225"/>
    <n v="235.04"/>
    <n v="1204374.6859999998"/>
    <n v="1204.3746859999997"/>
    <n v="476.74"/>
    <n v="225"/>
    <n v="235.04"/>
    <n v="1117682.2110000001"/>
    <n v="1117.6822110000001"/>
    <n v="476.74"/>
    <m/>
    <m/>
    <m/>
  </r>
  <r>
    <x v="0"/>
    <x v="0"/>
    <s v="EGHUAL"/>
    <s v="11177909"/>
    <s v="G3"/>
    <s v="HI"/>
    <s v="H"/>
    <s v="EGHUAL11177909G3HI"/>
    <s v="EGHUAL11177909G3HI"/>
    <x v="21"/>
    <s v="EGEHUALLAGA"/>
    <s v="Hidráulico"/>
    <x v="54"/>
    <x v="30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NUCO - PACHITEA"/>
    <s v="CHINCHAO - CHAGLLA"/>
    <n v="0"/>
    <n v="38"/>
    <n v="6.4"/>
    <n v="6.3"/>
    <n v="47684.726999999999"/>
    <n v="47.684727000000002"/>
    <n v="476.74"/>
    <n v="6.4"/>
    <n v="6.39"/>
    <n v="37393.834999999999"/>
    <n v="37.393834999999996"/>
    <n v="476.74"/>
    <n v="6"/>
    <n v="6.39"/>
    <n v="48751.403000000006"/>
    <n v="48.751403000000003"/>
    <n v="476.74"/>
    <m/>
    <m/>
    <m/>
  </r>
  <r>
    <x v="0"/>
    <x v="0"/>
    <s v="EILHIC"/>
    <s v="53200504"/>
    <s v="G1"/>
    <s v="HI"/>
    <s v="H"/>
    <s v="EILHIC53200504G1HI"/>
    <s v="EILHIC53200504G1HI"/>
    <x v="22"/>
    <s v="EILHICHA"/>
    <s v="Hidráulico"/>
    <x v="55"/>
    <x v="2"/>
    <s v="HI"/>
    <s v="HI"/>
    <s v="Agua"/>
    <s v="SA"/>
    <s v="NO COES"/>
    <s v="Instalado"/>
    <s v="Operativo"/>
    <n v="0"/>
    <n v="0"/>
    <s v="Privado"/>
    <s v="Generadora"/>
    <x v="0"/>
    <s v="ANCASH"/>
    <s v="ANCASH"/>
    <s v="ASUNCION"/>
    <s v="CHACAS"/>
    <n v="0"/>
    <n v="40"/>
    <n v="0.73399999999999999"/>
    <n v="0.25900000000000001"/>
    <n v="1873.777"/>
    <n v="1.873777"/>
    <n v="0.55100000000000005"/>
    <n v="0.73399999999999999"/>
    <n v="0.23100000000000001"/>
    <n v="2150.2419999999997"/>
    <n v="2.1502419999999995"/>
    <n v="0.51900000000000002"/>
    <n v="0.73399999999999999"/>
    <n v="0.245"/>
    <n v="2080.8430000000003"/>
    <n v="2.0808430000000002"/>
    <n v="0.436"/>
    <m/>
    <m/>
    <m/>
  </r>
  <r>
    <x v="0"/>
    <x v="0"/>
    <s v="EILHIC"/>
    <s v="53200604"/>
    <s v="G1"/>
    <s v="HI"/>
    <s v="H"/>
    <s v="EILHIC53200604G1HI"/>
    <s v="EILHIC53200604G1HI"/>
    <x v="22"/>
    <s v="EILHICHA"/>
    <s v="Hidráulico"/>
    <x v="56"/>
    <x v="2"/>
    <s v="HI"/>
    <s v="HI"/>
    <s v="Agua"/>
    <s v="SA"/>
    <s v="NO COES"/>
    <s v="Instalado"/>
    <s v="Operativo"/>
    <n v="0"/>
    <n v="0"/>
    <s v="Privado"/>
    <s v="Generadora"/>
    <x v="0"/>
    <s v="ANCASH"/>
    <s v="ANCASH"/>
    <s v="ASUNCION"/>
    <s v="CHACAS"/>
    <n v="0"/>
    <n v="40"/>
    <n v="0.85"/>
    <n v="0.221"/>
    <n v="1953.3190000000002"/>
    <n v="1.9533190000000002"/>
    <n v="0.95299999999999996"/>
    <n v="0.85"/>
    <n v="0.157"/>
    <n v="454.64000000000004"/>
    <n v="0.45464000000000004"/>
    <n v="0.57999999999999996"/>
    <n v="0.85"/>
    <n v="0.28899999999999998"/>
    <n v="668.95400000000006"/>
    <n v="0.66895400000000005"/>
    <n v="0.54400000000000004"/>
    <m/>
    <m/>
    <m/>
  </r>
  <r>
    <x v="0"/>
    <x v="0"/>
    <s v="EILHIC"/>
    <s v="53200604"/>
    <s v="G2"/>
    <s v="HI"/>
    <s v="H"/>
    <s v="EILHIC53200604G2HI"/>
    <s v="EILHIC53200604G2HI"/>
    <x v="22"/>
    <s v="EILHICHA"/>
    <s v="Hidráulico"/>
    <x v="56"/>
    <x v="29"/>
    <s v="HI"/>
    <s v="HI"/>
    <s v="Agua"/>
    <s v="SA"/>
    <s v="NO COES"/>
    <s v="Instalado"/>
    <s v="Operativo"/>
    <n v="0"/>
    <n v="0"/>
    <s v="Privado"/>
    <s v="Generadora"/>
    <x v="0"/>
    <s v="ANCASH"/>
    <s v="ANCASH"/>
    <s v="ASUNCION"/>
    <s v="CHACAS"/>
    <n v="0"/>
    <n v="40"/>
    <n v="0.32"/>
    <n v="0.13600000000000001"/>
    <n v="355.02800000000002"/>
    <n v="0.35502800000000001"/>
    <n v="0.95299999999999996"/>
    <n v="0.32"/>
    <n v="0.13100000000000001"/>
    <n v="1110.261"/>
    <n v="1.1102609999999999"/>
    <n v="0.57999999999999996"/>
    <n v="0.32"/>
    <n v="0.123"/>
    <n v="1021.2620000000001"/>
    <n v="1.0212620000000001"/>
    <n v="0.54400000000000004"/>
    <m/>
    <m/>
    <m/>
  </r>
  <r>
    <x v="0"/>
    <x v="0"/>
    <s v="ELC"/>
    <s v="31007793"/>
    <s v="G-1"/>
    <s v="HI"/>
    <s v="H"/>
    <s v="ELC31007793G-1HI"/>
    <s v="ELC31007793G-1HI"/>
    <x v="23"/>
    <s v="ELC"/>
    <s v="Hidráulico"/>
    <x v="57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CHANCHAMAYO"/>
    <s v="PICHANAKI"/>
    <n v="0"/>
    <n v="25"/>
    <n v="0.63"/>
    <n v="0.56100000000000005"/>
    <n v="3434.5699999999997"/>
    <n v="3.4345699999999999"/>
    <n v="0.93799999999999994"/>
    <n v="0.63"/>
    <n v="0.56100000000000005"/>
    <n v="3203.9780000000001"/>
    <n v="3.2039780000000002"/>
    <n v="0.93400000000000005"/>
    <n v="0.63"/>
    <n v="0.56100000000000005"/>
    <n v="1705.1569999999997"/>
    <n v="1.7051569999999996"/>
    <n v="0.92200000000000004"/>
    <m/>
    <m/>
    <m/>
  </r>
  <r>
    <x v="0"/>
    <x v="0"/>
    <s v="ELC"/>
    <s v="31007793"/>
    <s v="G-2"/>
    <s v="HI"/>
    <s v="H"/>
    <s v="ELC31007793G-2HI"/>
    <s v="ELC31007793G-2HI"/>
    <x v="23"/>
    <s v="ELC"/>
    <s v="Hidráulico"/>
    <x v="57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CHANCHAMAYO"/>
    <s v="PICHANAKI"/>
    <n v="0"/>
    <n v="25"/>
    <n v="0.63"/>
    <n v="0.56100000000000005"/>
    <n v="3449.663"/>
    <n v="3.4496630000000001"/>
    <n v="0.93799999999999994"/>
    <n v="0.63"/>
    <n v="0.56100000000000005"/>
    <n v="3111.2259999999997"/>
    <n v="3.1112259999999998"/>
    <n v="0.93400000000000005"/>
    <n v="0.63"/>
    <n v="0.56100000000000005"/>
    <n v="3067.6320000000001"/>
    <n v="3.0676320000000001"/>
    <n v="0.92200000000000004"/>
    <m/>
    <m/>
    <m/>
  </r>
  <r>
    <x v="0"/>
    <x v="0"/>
    <s v="ELC"/>
    <s v="31007893"/>
    <s v="G-1"/>
    <s v="HI"/>
    <s v="H"/>
    <s v="ELC31007893G-1HI"/>
    <s v="ELC31007893G-1HI"/>
    <x v="23"/>
    <s v="ELC"/>
    <s v="Hidráulico"/>
    <x v="58"/>
    <x v="18"/>
    <s v="HI"/>
    <s v="HI"/>
    <s v="Agua"/>
    <s v="SEIN"/>
    <s v="NO COES"/>
    <s v="Instalado"/>
    <s v="Operativo"/>
    <n v="0"/>
    <n v="0"/>
    <s v="Estatal"/>
    <s v="Distribuidora"/>
    <x v="0"/>
    <s v="AYACUCHO"/>
    <s v="AYACUCHO"/>
    <s v="HUAMANGA"/>
    <s v="CARMEN ALTO"/>
    <n v="0"/>
    <n v="25"/>
    <n v="0.52"/>
    <n v="0.46"/>
    <n v="3408.1030000000001"/>
    <n v="3.4081030000000001"/>
    <n v="0.85799999999999998"/>
    <n v="0.52"/>
    <n v="0.46"/>
    <n v="3361.9319999999998"/>
    <n v="3.3619319999999999"/>
    <n v="0.85"/>
    <n v="0.52"/>
    <n v="0.46"/>
    <n v="2309.1040000000003"/>
    <n v="2.3091040000000005"/>
    <n v="1"/>
    <m/>
    <m/>
    <m/>
  </r>
  <r>
    <x v="0"/>
    <x v="0"/>
    <s v="ELC"/>
    <s v="31007893"/>
    <s v="G-2"/>
    <s v="HI"/>
    <s v="H"/>
    <s v="ELC31007893G-2HI"/>
    <s v="ELC31007893G-2HI"/>
    <x v="23"/>
    <s v="ELC"/>
    <s v="Hidráulico"/>
    <x v="58"/>
    <x v="48"/>
    <s v="HI"/>
    <s v="HI"/>
    <s v="Agua"/>
    <s v="SEIN"/>
    <s v="NO COES"/>
    <s v="Instalado"/>
    <s v="Operativo"/>
    <n v="0"/>
    <n v="0"/>
    <s v="Estatal"/>
    <s v="Distribuidora"/>
    <x v="0"/>
    <s v="AYACUCHO"/>
    <s v="AYACUCHO"/>
    <s v="HUAMANGA"/>
    <s v="CARMEN ALTO"/>
    <n v="0"/>
    <n v="25"/>
    <n v="0.52"/>
    <n v="0.46"/>
    <n v="3221.8999999999992"/>
    <n v="3.2218999999999993"/>
    <n v="0.85799999999999998"/>
    <n v="0.52"/>
    <n v="0.46"/>
    <n v="3331.3739999999993"/>
    <n v="3.3313739999999994"/>
    <n v="0.85"/>
    <n v="0.52"/>
    <n v="0.46"/>
    <n v="3232.2929999999997"/>
    <n v="3.2322929999999999"/>
    <n v="1"/>
    <m/>
    <m/>
    <m/>
  </r>
  <r>
    <x v="0"/>
    <x v="0"/>
    <s v="ELC"/>
    <s v="31007993"/>
    <s v="G-1"/>
    <s v="HI"/>
    <s v="H"/>
    <s v="ELC31007993G-1HI"/>
    <s v="ELC31007993G-1HI"/>
    <x v="23"/>
    <s v="ELC"/>
    <s v="Hidráulico"/>
    <x v="59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 "/>
    <s v="EL TAMBO"/>
    <n v="0"/>
    <n v="25"/>
    <n v="0.25"/>
    <n v="0.25"/>
    <n v="1323.3500000000004"/>
    <n v="1.3233500000000005"/>
    <n v="0.26700000000000002"/>
    <n v="0.25"/>
    <n v="0.25"/>
    <n v="1038.0930000000001"/>
    <n v="1.0380930000000002"/>
    <n v="0.26500000000000001"/>
    <n v="0.25"/>
    <n v="0.25"/>
    <n v="435.20100000000002"/>
    <n v="0.435201"/>
    <n v="0.26100000000000001"/>
    <m/>
    <m/>
    <m/>
  </r>
  <r>
    <x v="0"/>
    <x v="0"/>
    <s v="ELC"/>
    <s v="31008493"/>
    <s v="G-1"/>
    <s v="HI"/>
    <s v="H"/>
    <s v="ELC31008493G-1HI"/>
    <s v="ELC31008493G-1HI"/>
    <x v="23"/>
    <s v="ELC"/>
    <s v="Hidráulico"/>
    <x v="60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SICAYA"/>
    <n v="0"/>
    <n v="25"/>
    <n v="1.92"/>
    <n v="1.675"/>
    <n v="7369.4760000000006"/>
    <n v="7.3694760000000006"/>
    <n v="2.9889999999999999"/>
    <n v="1.92"/>
    <n v="1.675"/>
    <n v="7525.1410000000005"/>
    <n v="7.5251410000000005"/>
    <n v="2.919"/>
    <n v="1.92"/>
    <n v="1.675"/>
    <n v="6819.9609999999993"/>
    <n v="6.8199609999999993"/>
    <n v="2.84"/>
    <m/>
    <m/>
    <m/>
  </r>
  <r>
    <x v="0"/>
    <x v="0"/>
    <s v="ELC"/>
    <s v="31008493"/>
    <s v="G-2"/>
    <s v="HI"/>
    <s v="H"/>
    <s v="ELC31008493G-2HI"/>
    <s v="ELC31008493G-2HI"/>
    <x v="23"/>
    <s v="ELC"/>
    <s v="Hidráulico"/>
    <x v="60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SICAYA"/>
    <n v="0"/>
    <n v="25"/>
    <n v="1.92"/>
    <n v="1.675"/>
    <n v="8086.5250000000005"/>
    <n v="8.086525"/>
    <n v="2.9889999999999999"/>
    <n v="1.92"/>
    <n v="1.675"/>
    <n v="7121.3539999999994"/>
    <n v="7.1213539999999993"/>
    <n v="2.919"/>
    <n v="1.92"/>
    <n v="1.675"/>
    <n v="4774.5240000000003"/>
    <n v="4.7745240000000004"/>
    <n v="2.84"/>
    <m/>
    <m/>
    <m/>
  </r>
  <r>
    <x v="0"/>
    <x v="0"/>
    <s v="ELC"/>
    <s v="31008893"/>
    <s v="G-1"/>
    <s v="HI"/>
    <s v="H"/>
    <s v="ELC31008893G-1HI"/>
    <s v="ELC31008893G-1HI"/>
    <x v="23"/>
    <s v="ELC"/>
    <s v="Hidráulico"/>
    <x v="61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INGENIO"/>
    <n v="0"/>
    <n v="25"/>
    <n v="1.46"/>
    <n v="1.34"/>
    <n v="6596.4010000000007"/>
    <n v="6.5964010000000011"/>
    <n v="1.3109999999999999"/>
    <n v="1.46"/>
    <n v="1.34"/>
    <n v="9738.6609999999982"/>
    <n v="9.7386609999999987"/>
    <n v="1.397"/>
    <n v="1.46"/>
    <n v="1.34"/>
    <n v="7716.5200000000013"/>
    <n v="7.7165200000000009"/>
    <n v="1.331"/>
    <m/>
    <m/>
    <m/>
  </r>
  <r>
    <x v="0"/>
    <x v="0"/>
    <s v="ELC"/>
    <s v="31009293"/>
    <s v="G-1"/>
    <s v="HI"/>
    <s v="H"/>
    <s v="ELC31009293G-1HI"/>
    <s v="ELC31009293G-1HI"/>
    <x v="23"/>
    <s v="ELC"/>
    <s v="Hidráulico"/>
    <x v="62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CHANCHAMAYO"/>
    <s v="SAN RAMON"/>
    <n v="0"/>
    <n v="25"/>
    <n v="0.28000000000000003"/>
    <n v="0"/>
    <n v="0"/>
    <n v="0"/>
    <n v="0.29499999999999998"/>
    <n v="0.28000000000000003"/>
    <n v="0"/>
    <n v="0"/>
    <n v="0"/>
    <n v="0.245"/>
    <n v="0.28000000000000003"/>
    <n v="0"/>
    <n v="0"/>
    <n v="0"/>
    <n v="0.25600000000000001"/>
    <m/>
    <m/>
    <m/>
  </r>
  <r>
    <x v="0"/>
    <x v="0"/>
    <s v="ELC"/>
    <s v="31009293"/>
    <s v="G-2"/>
    <s v="HI"/>
    <s v="H"/>
    <s v="ELC31009293G-2HI"/>
    <s v="ELC31009293G-2HI"/>
    <x v="23"/>
    <s v="ELC"/>
    <s v="Hidráulico"/>
    <x v="62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CHANCHAMAYO"/>
    <s v="SAN RAMON"/>
    <n v="0"/>
    <n v="25"/>
    <n v="0.28000000000000003"/>
    <n v="0.28000000000000003"/>
    <n v="1761.6599999999999"/>
    <n v="1.7616599999999998"/>
    <n v="0.29499999999999998"/>
    <n v="0.28000000000000003"/>
    <n v="0.28000000000000003"/>
    <n v="1195.8789999999999"/>
    <n v="1.1958789999999999"/>
    <n v="0.245"/>
    <n v="0.28000000000000003"/>
    <n v="0.28000000000000003"/>
    <n v="800.5"/>
    <n v="0.80049999999999999"/>
    <n v="0.25600000000000001"/>
    <m/>
    <m/>
    <m/>
  </r>
  <r>
    <x v="0"/>
    <x v="0"/>
    <s v="ELC"/>
    <s v="31009693"/>
    <s v="G-1"/>
    <s v="HI"/>
    <s v="H"/>
    <s v="ELC31009693G-1HI"/>
    <s v="ELC31009693G-1HI"/>
    <x v="23"/>
    <s v="ELC"/>
    <s v="Hidráulico"/>
    <x v="63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CONCEPCION"/>
    <s v="CONCEPCION"/>
    <n v="0"/>
    <n v="25"/>
    <n v="0.35"/>
    <n v="0.27500000000000002"/>
    <n v="0"/>
    <n v="0"/>
    <n v="0"/>
    <n v="0.35"/>
    <n v="0.27500000000000002"/>
    <n v="0"/>
    <n v="0"/>
    <n v="0"/>
    <n v="0.35"/>
    <n v="0.27500000000000002"/>
    <n v="0"/>
    <n v="0"/>
    <n v="0"/>
    <m/>
    <m/>
    <m/>
  </r>
  <r>
    <x v="0"/>
    <x v="0"/>
    <s v="ELC"/>
    <s v="31009693"/>
    <s v="G-2"/>
    <s v="HI"/>
    <s v="H"/>
    <s v="ELC31009693G-2HI"/>
    <s v="ELC31009693G-2HI"/>
    <x v="23"/>
    <s v="ELC"/>
    <s v="Hidráulico"/>
    <x v="63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CONCEPCION"/>
    <s v="CONCEPCION"/>
    <n v="0"/>
    <n v="25"/>
    <n v="0.35"/>
    <n v="0.27500000000000002"/>
    <n v="0"/>
    <n v="0"/>
    <n v="0"/>
    <n v="0.35"/>
    <n v="0.27500000000000002"/>
    <n v="0"/>
    <n v="0"/>
    <n v="0"/>
    <n v="0.35"/>
    <n v="0.27500000000000002"/>
    <n v="0"/>
    <n v="0"/>
    <n v="0"/>
    <m/>
    <m/>
    <m/>
  </r>
  <r>
    <x v="0"/>
    <x v="0"/>
    <s v="ELC"/>
    <s v="31036294"/>
    <s v="G-1"/>
    <s v="HI"/>
    <s v="H"/>
    <s v="ELC31036294G-1HI"/>
    <s v="ELC31036294G-1HI"/>
    <x v="23"/>
    <s v="ELC"/>
    <s v="Hidráulico"/>
    <x v="64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HUASICANCHA"/>
    <n v="0"/>
    <n v="25"/>
    <n v="0.45"/>
    <n v="0.45"/>
    <n v="3094.049"/>
    <n v="3.094049"/>
    <n v="0.88200000000000001"/>
    <n v="0.45"/>
    <n v="0.45"/>
    <n v="2856.6489999999999"/>
    <n v="2.856649"/>
    <n v="0.88300000000000001"/>
    <n v="0.45"/>
    <n v="0.45"/>
    <n v="3118.1629999999996"/>
    <n v="3.1181629999999996"/>
    <n v="0.89300000000000002"/>
    <m/>
    <m/>
    <m/>
  </r>
  <r>
    <x v="0"/>
    <x v="0"/>
    <s v="ELC"/>
    <s v="31036294"/>
    <s v="G-2"/>
    <s v="HI"/>
    <s v="H"/>
    <s v="ELC31036294G-2HI"/>
    <s v="ELC31036294G-2HI"/>
    <x v="23"/>
    <s v="ELC"/>
    <s v="Hidráulico"/>
    <x v="64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HUASICANCHA"/>
    <n v="0"/>
    <n v="25"/>
    <n v="0.45"/>
    <n v="0.45"/>
    <n v="3294.721"/>
    <n v="3.294721"/>
    <n v="0.88200000000000001"/>
    <n v="0.45"/>
    <n v="0.45"/>
    <n v="3284.8049999999994"/>
    <n v="3.2848049999999995"/>
    <n v="0.88300000000000001"/>
    <n v="0.45"/>
    <n v="0.45"/>
    <n v="2960.7130000000002"/>
    <n v="2.9607130000000002"/>
    <n v="0.89300000000000002"/>
    <m/>
    <m/>
    <m/>
  </r>
  <r>
    <x v="0"/>
    <x v="2"/>
    <s v="ELC"/>
    <s v="31036394"/>
    <s v="G-1"/>
    <s v="HI"/>
    <s v="H"/>
    <s v="ELC31036394G-1HI"/>
    <s v="ELC31036394G-1HI"/>
    <x v="23"/>
    <s v="ELC"/>
    <s v="Hidráulico"/>
    <x v="65"/>
    <x v="18"/>
    <s v="HI"/>
    <s v="HI"/>
    <s v="Agua"/>
    <s v="SEIN"/>
    <s v="NO COES"/>
    <s v="Instalado"/>
    <s v="Inoperativo"/>
    <n v="0"/>
    <n v="0"/>
    <s v="Estatal"/>
    <s v="Distribuidora"/>
    <x v="0"/>
    <s v="PASCO"/>
    <s v="PASCO"/>
    <s v="OXAPAMPA"/>
    <s v="POZUZO"/>
    <n v="0"/>
    <n v="25"/>
    <s v="-"/>
    <n v="0"/>
    <n v="0"/>
    <n v="0"/>
    <n v="0"/>
    <s v="-"/>
    <s v="-"/>
    <n v="0"/>
    <n v="0"/>
    <n v="0"/>
    <m/>
    <m/>
    <m/>
    <m/>
    <m/>
    <m/>
    <m/>
    <m/>
  </r>
  <r>
    <x v="0"/>
    <x v="2"/>
    <s v="ELC"/>
    <s v="31036394"/>
    <s v="G-2"/>
    <s v="HI"/>
    <s v="H"/>
    <s v="ELC31036394G-2HI"/>
    <s v="ELC31036394G-2HI"/>
    <x v="23"/>
    <s v="ELC"/>
    <s v="Hidráulico"/>
    <x v="65"/>
    <x v="48"/>
    <s v="HI"/>
    <s v="HI"/>
    <s v="Agua"/>
    <s v="SEIN"/>
    <s v="NO COES"/>
    <s v="Instalado"/>
    <s v="Inoperativo"/>
    <n v="0"/>
    <n v="0"/>
    <s v="Estatal"/>
    <s v="Distribuidora"/>
    <x v="0"/>
    <s v="PASCO"/>
    <s v="PASCO"/>
    <s v="OXAPAMPA"/>
    <s v="POZUZO"/>
    <n v="0"/>
    <n v="25"/>
    <s v="-"/>
    <n v="0"/>
    <n v="0"/>
    <n v="0"/>
    <n v="0"/>
    <s v="-"/>
    <s v="-"/>
    <n v="0"/>
    <n v="0"/>
    <n v="0"/>
    <m/>
    <m/>
    <m/>
    <m/>
    <m/>
    <m/>
    <m/>
    <m/>
  </r>
  <r>
    <x v="0"/>
    <x v="0"/>
    <s v="ELC"/>
    <s v="33008793"/>
    <s v="PS-AYC"/>
    <s v="EL"/>
    <s v="T"/>
    <s v="ELC33008793PS-AYCEL"/>
    <s v="ELC33008793PS-AYCEL"/>
    <x v="23"/>
    <s v="ELC"/>
    <s v="Térmico"/>
    <x v="66"/>
    <x v="69"/>
    <s v="EL"/>
    <s v="EL"/>
    <s v="Diésel"/>
    <s v="SEIN"/>
    <s v="NO COES"/>
    <s v="Instalado"/>
    <s v="Operativo"/>
    <n v="0"/>
    <n v="0"/>
    <s v="Estatal"/>
    <s v="Distribuidora"/>
    <x v="0"/>
    <s v="AYACUCHO"/>
    <s v="AYACUCHO"/>
    <s v="AYACUCHO"/>
    <s v="HUAMANGA"/>
    <n v="0"/>
    <n v="25"/>
    <n v="7.65"/>
    <n v="6.75"/>
    <n v="5286.7370000000001"/>
    <n v="5.2867370000000005"/>
    <n v="7.8940000000000001"/>
    <n v="7.65"/>
    <n v="0"/>
    <n v="810.61500000000001"/>
    <n v="0.81061499999999997"/>
    <n v="7.7489999999999997"/>
    <n v="0"/>
    <n v="0"/>
    <n v="0"/>
    <n v="0"/>
    <n v="0"/>
    <m/>
    <m/>
    <m/>
  </r>
  <r>
    <x v="0"/>
    <x v="0"/>
    <s v="ELC"/>
    <s v="33008793"/>
    <s v="PS-SFC"/>
    <s v="EL"/>
    <s v="T"/>
    <s v="ELC33008793PS-SFCEL"/>
    <s v="ELC33008793PS-SFCEL"/>
    <x v="23"/>
    <s v="ELC"/>
    <s v="Térmico"/>
    <x v="66"/>
    <x v="70"/>
    <s v="EL"/>
    <s v="EL"/>
    <s v="Diésel"/>
    <s v="SEIN"/>
    <s v="NO COES"/>
    <s v="Instalado"/>
    <s v="Operativo"/>
    <n v="0"/>
    <n v="0"/>
    <s v="Estatal"/>
    <s v="Distribuidora"/>
    <x v="0"/>
    <s v="AYACUCHO"/>
    <s v="AYACUCHO"/>
    <s v="AYACUCHO"/>
    <s v="HUAMANGA"/>
    <n v="0"/>
    <n v="25"/>
    <n v="2.5499999999999998"/>
    <n v="2.25"/>
    <n v="1600.731"/>
    <n v="1.6007309999999999"/>
    <n v="7.8940000000000001"/>
    <n v="2.5499999999999998"/>
    <n v="0"/>
    <n v="357.084"/>
    <n v="0.35708400000000001"/>
    <n v="7.7489999999999997"/>
    <n v="0"/>
    <n v="0"/>
    <n v="0"/>
    <n v="0"/>
    <n v="0"/>
    <m/>
    <m/>
    <m/>
  </r>
  <r>
    <x v="0"/>
    <x v="0"/>
    <s v="ELC"/>
    <s v="33008793"/>
    <s v="SKODA-E1"/>
    <s v="EL"/>
    <s v="T"/>
    <s v="ELC33008793SKODA-E1EL"/>
    <s v="ELC33008793SKODA-E1EL"/>
    <x v="23"/>
    <s v="ELC"/>
    <s v="Térmico"/>
    <x v="66"/>
    <x v="71"/>
    <s v="EL"/>
    <s v="EL"/>
    <s v="Diésel"/>
    <s v="SEIN"/>
    <s v="NO COES"/>
    <s v="Instalado"/>
    <s v="Inoperativo"/>
    <n v="0"/>
    <n v="0"/>
    <s v="Estatal"/>
    <s v="Distribuidora"/>
    <x v="0"/>
    <s v="AYACUCHO"/>
    <s v="AYACUCHO"/>
    <s v="AYACUCHO"/>
    <s v="HUAMANGA"/>
    <n v="0"/>
    <n v="25"/>
    <n v="0.5"/>
    <n v="0"/>
    <n v="0"/>
    <n v="0"/>
    <n v="7.8940000000000001"/>
    <n v="0.5"/>
    <n v="0"/>
    <n v="0"/>
    <n v="0"/>
    <n v="7.7489999999999997"/>
    <n v="0"/>
    <n v="0"/>
    <n v="0"/>
    <n v="0"/>
    <n v="0"/>
    <m/>
    <m/>
    <m/>
  </r>
  <r>
    <x v="0"/>
    <x v="0"/>
    <s v="ELC"/>
    <s v="33008793"/>
    <s v="SKODA-E2"/>
    <s v="EL"/>
    <s v="T"/>
    <s v="ELC33008793SKODA-E2EL"/>
    <s v="ELC33008793SKODA-E2EL"/>
    <x v="23"/>
    <s v="ELC"/>
    <s v="Térmico"/>
    <x v="66"/>
    <x v="72"/>
    <s v="EL"/>
    <s v="EL"/>
    <s v="Diésel"/>
    <s v="SEIN"/>
    <s v="NO COES"/>
    <s v="Instalado"/>
    <s v="Inoperativo"/>
    <n v="0"/>
    <n v="0"/>
    <s v="Estatal"/>
    <s v="Distribuidora"/>
    <x v="0"/>
    <s v="AYACUCHO"/>
    <s v="AYACUCHO"/>
    <s v="AYACUCHO"/>
    <s v="HUAMANGA"/>
    <n v="0"/>
    <n v="25"/>
    <n v="0.5"/>
    <n v="0"/>
    <n v="0"/>
    <n v="0"/>
    <n v="7.8940000000000001"/>
    <n v="0.5"/>
    <n v="0"/>
    <n v="0"/>
    <n v="0"/>
    <n v="7.7489999999999997"/>
    <n v="0"/>
    <n v="0"/>
    <n v="0"/>
    <n v="0"/>
    <n v="0"/>
    <m/>
    <m/>
    <m/>
  </r>
  <r>
    <x v="0"/>
    <x v="0"/>
    <s v="ELC"/>
    <s v="33009493"/>
    <s v="CAT-E1"/>
    <s v="EL"/>
    <s v="T"/>
    <s v="ELC33009493CAT-E1EL"/>
    <s v="ELC33009493CAT-E1EL"/>
    <x v="23"/>
    <s v="ELC"/>
    <s v="Térmico"/>
    <x v="67"/>
    <x v="73"/>
    <s v="EL"/>
    <s v="EL"/>
    <s v="Diésel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n v="0.5"/>
    <n v="0.4"/>
    <n v="0"/>
    <n v="0"/>
    <n v="0.27100000000000002"/>
    <n v="0.5"/>
    <n v="0.4"/>
    <n v="0"/>
    <n v="0"/>
    <n v="0"/>
    <n v="0.5"/>
    <n v="0.35"/>
    <n v="0"/>
    <n v="0"/>
    <n v="0.503"/>
    <m/>
    <m/>
    <m/>
  </r>
  <r>
    <x v="0"/>
    <x v="0"/>
    <s v="ELC"/>
    <s v="33009493"/>
    <s v="CAT-M1"/>
    <s v="EL"/>
    <s v="T"/>
    <s v="ELC33009493CAT-M1EL"/>
    <s v="ELC33009493CAT-M1EL"/>
    <x v="23"/>
    <s v="ELC"/>
    <s v="Térmico"/>
    <x v="67"/>
    <x v="74"/>
    <s v="EL"/>
    <s v="EL"/>
    <s v="Diésel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n v="0.5"/>
    <n v="0.5"/>
    <n v="0"/>
    <n v="0"/>
    <n v="0.27100000000000002"/>
    <n v="0.5"/>
    <n v="0.5"/>
    <n v="0"/>
    <n v="0"/>
    <n v="0"/>
    <n v="0"/>
    <n v="0"/>
    <n v="0"/>
    <n v="0"/>
    <n v="0.503"/>
    <m/>
    <m/>
    <m/>
  </r>
  <r>
    <x v="0"/>
    <x v="0"/>
    <s v="ELC"/>
    <s v="33009493"/>
    <s v="CAT-M2"/>
    <s v="EL"/>
    <s v="T"/>
    <s v="ELC33009493CAT-M2EL"/>
    <s v="ELC33009493CAT-M2EL"/>
    <x v="23"/>
    <s v="ELC"/>
    <s v="Térmico"/>
    <x v="67"/>
    <x v="75"/>
    <s v="EL"/>
    <s v="EL"/>
    <s v="Diésel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n v="0.5"/>
    <n v="0.5"/>
    <n v="2.2639999999999998"/>
    <n v="2.264E-3"/>
    <n v="0.27100000000000002"/>
    <n v="0.5"/>
    <n v="0.5"/>
    <n v="0"/>
    <n v="0"/>
    <n v="0"/>
    <n v="0"/>
    <n v="0"/>
    <n v="0"/>
    <n v="0"/>
    <n v="0.503"/>
    <m/>
    <m/>
    <m/>
  </r>
  <r>
    <x v="0"/>
    <x v="2"/>
    <s v="ELC"/>
    <s v="41109600"/>
    <s v="G-1"/>
    <s v="HI"/>
    <s v="H"/>
    <s v="ELC41109600G-1HI"/>
    <s v="ELC41109600G-1HI"/>
    <x v="23"/>
    <s v="ELC"/>
    <s v="Hidráulico"/>
    <x v="68"/>
    <x v="18"/>
    <s v="HI"/>
    <s v="HI"/>
    <s v="Agua"/>
    <s v="SA"/>
    <s v="NO COES"/>
    <s v="Instalado"/>
    <s v="Operativo"/>
    <n v="0"/>
    <n v="0"/>
    <s v="Estatal"/>
    <s v="Distribuidora"/>
    <x v="0"/>
    <s v="HUANCAVELICA"/>
    <s v="HUANCAVELICA"/>
    <s v="TAYACAJA"/>
    <s v="ACOBAMBILLA"/>
    <n v="0"/>
    <n v="25"/>
    <n v="0"/>
    <n v="0"/>
    <n v="0"/>
    <n v="0"/>
    <n v="0"/>
    <s v="-"/>
    <s v="-"/>
    <n v="0"/>
    <n v="0"/>
    <n v="0"/>
    <m/>
    <m/>
    <m/>
    <m/>
    <m/>
    <m/>
    <m/>
    <m/>
  </r>
  <r>
    <x v="0"/>
    <x v="0"/>
    <s v="ELC"/>
    <s v="41114801"/>
    <s v="G-1"/>
    <s v="HI"/>
    <s v="H"/>
    <s v="ELC41114801G-1HI"/>
    <s v="ELC41114801G-1HI"/>
    <x v="23"/>
    <s v="ELC"/>
    <s v="Hidráulico"/>
    <x v="69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PARIHUANCA"/>
    <n v="0"/>
    <n v="25"/>
    <n v="0.09"/>
    <n v="5.7000000000000002E-2"/>
    <n v="620.18099999999981"/>
    <n v="0.62018099999999976"/>
    <n v="0.26600000000000001"/>
    <n v="0.09"/>
    <n v="5.7000000000000002E-2"/>
    <n v="391.34"/>
    <n v="0.39133999999999997"/>
    <n v="0.26200000000000001"/>
    <n v="0.09"/>
    <n v="5.7000000000000002E-2"/>
    <n v="173.67100000000002"/>
    <n v="0.17367100000000002"/>
    <n v="0.253"/>
    <m/>
    <m/>
    <m/>
  </r>
  <r>
    <x v="0"/>
    <x v="0"/>
    <s v="ELC"/>
    <s v="41114801"/>
    <s v="G-2"/>
    <s v="HI"/>
    <s v="H"/>
    <s v="ELC41114801G-2HI"/>
    <s v="ELC41114801G-2HI"/>
    <x v="23"/>
    <s v="ELC"/>
    <s v="Hidráulico"/>
    <x v="69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PARIHUANCA"/>
    <n v="0"/>
    <n v="25"/>
    <n v="0.09"/>
    <n v="5.7000000000000002E-2"/>
    <n v="611.84100000000012"/>
    <n v="0.61184100000000008"/>
    <n v="0.26600000000000001"/>
    <n v="0.09"/>
    <n v="5.7000000000000002E-2"/>
    <n v="485.62099999999998"/>
    <n v="0.48562099999999997"/>
    <n v="0.26200000000000001"/>
    <n v="0.09"/>
    <n v="5.7000000000000002E-2"/>
    <n v="144.4"/>
    <n v="0.1444"/>
    <n v="0.253"/>
    <m/>
    <m/>
    <m/>
  </r>
  <r>
    <x v="0"/>
    <x v="0"/>
    <s v="ELC"/>
    <s v="41114801"/>
    <s v="G-3"/>
    <s v="HI"/>
    <s v="H"/>
    <s v="ELC41114801G-3HI"/>
    <s v="ELC41114801G-3HI"/>
    <x v="23"/>
    <s v="ELC"/>
    <s v="Hidráulico"/>
    <x v="69"/>
    <x v="49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HUANCAYO"/>
    <s v="PARIHUANCA"/>
    <n v="0"/>
    <n v="25"/>
    <n v="0.1"/>
    <n v="9.8000000000000004E-2"/>
    <n v="752.48300000000006"/>
    <n v="0.75248300000000001"/>
    <n v="0.26600000000000001"/>
    <n v="0.1"/>
    <n v="9.8000000000000004E-2"/>
    <n v="542.40300000000013"/>
    <n v="0.54240300000000008"/>
    <n v="0.26200000000000001"/>
    <n v="0.1"/>
    <n v="9.8000000000000004E-2"/>
    <n v="247.44"/>
    <n v="0.24743999999999999"/>
    <n v="0.253"/>
    <m/>
    <m/>
    <m/>
  </r>
  <r>
    <x v="0"/>
    <x v="0"/>
    <s v="ELC"/>
    <s v="51000996"/>
    <s v="G-1"/>
    <s v="HI"/>
    <s v="H"/>
    <s v="ELC51000996G-1HI"/>
    <s v="ELC51000996G-1HI"/>
    <x v="23"/>
    <s v="ELC"/>
    <s v="Hidráulico"/>
    <x v="70"/>
    <x v="18"/>
    <s v="HI"/>
    <s v="HI"/>
    <s v="Agua"/>
    <s v="SEIN"/>
    <s v="NO COES"/>
    <s v="Instalado"/>
    <s v="Operativo"/>
    <n v="0"/>
    <n v="0"/>
    <s v="Estatal"/>
    <s v="Distribuidora"/>
    <x v="0"/>
    <s v="AYACUCHO"/>
    <s v="AYACUCHO"/>
    <s v="VICTOR FAJARDO"/>
    <s v="HUANCARAYLLA"/>
    <n v="0"/>
    <n v="25"/>
    <n v="0.91200000000000003"/>
    <n v="0.79"/>
    <n v="2338.1179999999999"/>
    <n v="2.3381180000000001"/>
    <n v="0.75600000000000001"/>
    <n v="0.91200000000000003"/>
    <n v="0.79"/>
    <n v="1966.6679999999999"/>
    <n v="1.9666679999999999"/>
    <n v="0.71399999999999997"/>
    <n v="0.91200000000000003"/>
    <n v="0.79"/>
    <n v="1368.8520000000001"/>
    <n v="1.3688520000000002"/>
    <n v="0.83599999999999997"/>
    <m/>
    <m/>
    <m/>
  </r>
  <r>
    <x v="0"/>
    <x v="0"/>
    <s v="ELC"/>
    <s v="51000996"/>
    <s v="G-2"/>
    <s v="HI"/>
    <s v="H"/>
    <s v="ELC51000996G-2HI"/>
    <s v="ELC51000996G-2HI"/>
    <x v="23"/>
    <s v="ELC"/>
    <s v="Hidráulico"/>
    <x v="70"/>
    <x v="48"/>
    <s v="HI"/>
    <s v="HI"/>
    <s v="Agua"/>
    <s v="SEIN"/>
    <s v="NO COES"/>
    <s v="Instalado"/>
    <s v="Operativo"/>
    <n v="0"/>
    <n v="0"/>
    <s v="Estatal"/>
    <s v="Distribuidora"/>
    <x v="0"/>
    <s v="AYACUCHO"/>
    <s v="AYACUCHO"/>
    <s v="VICTOR FAJARDO"/>
    <s v="HUANCARAYLLA"/>
    <n v="0"/>
    <n v="25"/>
    <n v="0.91200000000000003"/>
    <n v="0.79"/>
    <n v="3159.4230000000002"/>
    <n v="3.1594230000000003"/>
    <n v="0.75600000000000001"/>
    <n v="0.91200000000000003"/>
    <n v="0.79"/>
    <n v="2250.6"/>
    <n v="2.2505999999999999"/>
    <n v="0.71399999999999997"/>
    <n v="0.91200000000000003"/>
    <n v="0.79"/>
    <n v="146.92500000000001"/>
    <n v="0.146925"/>
    <n v="0.83599999999999997"/>
    <m/>
    <m/>
    <m/>
  </r>
  <r>
    <x v="0"/>
    <x v="0"/>
    <s v="ELC"/>
    <s v="51010097"/>
    <s v="G-1"/>
    <s v="HI"/>
    <s v="H"/>
    <s v="ELC51010097G-1HI"/>
    <s v="ELC51010097G-1HI"/>
    <x v="23"/>
    <s v="ELC"/>
    <s v="Hidráulico"/>
    <x v="71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n v="1.6"/>
    <n v="1.6"/>
    <n v="11858.091"/>
    <n v="11.858091"/>
    <n v="3.3109999999999999"/>
    <n v="1.6"/>
    <n v="1.6"/>
    <n v="10062.479000000001"/>
    <n v="10.062479000000002"/>
    <n v="5.5650000000000004"/>
    <n v="1.6"/>
    <n v="1.6"/>
    <n v="12413.318000000001"/>
    <n v="12.413318"/>
    <n v="6.4489999999999998"/>
    <m/>
    <m/>
    <m/>
  </r>
  <r>
    <x v="0"/>
    <x v="0"/>
    <s v="ELC"/>
    <s v="51010097"/>
    <s v="G-2"/>
    <s v="HI"/>
    <s v="H"/>
    <s v="ELC51010097G-2HI"/>
    <s v="ELC51010097G-2HI"/>
    <x v="23"/>
    <s v="ELC"/>
    <s v="Hidráulico"/>
    <x v="71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n v="1.6"/>
    <n v="1.6"/>
    <n v="11894.17"/>
    <n v="11.894170000000001"/>
    <n v="3.3109999999999999"/>
    <n v="1.6"/>
    <n v="1.6"/>
    <n v="10902.232"/>
    <n v="10.902232"/>
    <n v="5.5650000000000004"/>
    <n v="1.6"/>
    <n v="1.6"/>
    <n v="10674.841"/>
    <n v="10.674841000000001"/>
    <n v="6.4489999999999998"/>
    <m/>
    <m/>
    <m/>
  </r>
  <r>
    <x v="0"/>
    <x v="0"/>
    <s v="ELC"/>
    <s v="51010797"/>
    <s v="G-1"/>
    <s v="HI"/>
    <s v="H"/>
    <s v="ELC51010797G-1HI"/>
    <s v="ELC51010797G-1HI"/>
    <x v="23"/>
    <s v="ELC"/>
    <s v="Hidráulico"/>
    <x v="72"/>
    <x v="18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LA CONVENCIÓN"/>
    <s v="ECHARATE"/>
    <n v="0"/>
    <n v="25"/>
    <n v="0.76800000000000002"/>
    <n v="0.59499999999999997"/>
    <n v="4429.51"/>
    <n v="4.4295100000000005"/>
    <n v="1.2170000000000001"/>
    <n v="0.76800000000000002"/>
    <n v="0.59499999999999997"/>
    <n v="2450.4450000000002"/>
    <n v="2.4504450000000002"/>
    <n v="1.204"/>
    <n v="0.76800000000000002"/>
    <n v="0.59499999999999997"/>
    <n v="2443.7190000000001"/>
    <n v="2.4437190000000002"/>
    <n v="1.4690000000000001"/>
    <m/>
    <m/>
    <m/>
  </r>
  <r>
    <x v="0"/>
    <x v="0"/>
    <s v="ELC"/>
    <s v="51010797"/>
    <s v="G-2"/>
    <s v="HI"/>
    <s v="H"/>
    <s v="ELC51010797G-2HI"/>
    <s v="ELC51010797G-2HI"/>
    <x v="23"/>
    <s v="ELC"/>
    <s v="Hidráulico"/>
    <x v="72"/>
    <x v="48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LA CONVENCIÓN"/>
    <s v="ECHARATE"/>
    <n v="0"/>
    <n v="25"/>
    <n v="0.76800000000000002"/>
    <n v="0.59499999999999997"/>
    <n v="4219.6790000000001"/>
    <n v="4.2196790000000002"/>
    <n v="1.2170000000000001"/>
    <n v="0.76800000000000002"/>
    <n v="0.59499999999999997"/>
    <n v="2936.0509999999999"/>
    <n v="2.936051"/>
    <n v="1.204"/>
    <n v="0.76800000000000002"/>
    <n v="0.59499999999999997"/>
    <n v="2595.1039999999998"/>
    <n v="2.5951039999999996"/>
    <n v="1.4690000000000001"/>
    <m/>
    <m/>
    <m/>
  </r>
  <r>
    <x v="0"/>
    <x v="0"/>
    <s v="ELC"/>
    <s v="53022212"/>
    <s v="CAT-C27M1"/>
    <s v="EL"/>
    <s v="T"/>
    <s v="ELC53022212CAT-C27M1EL"/>
    <s v="ELC53022212CAT-C27M1EL"/>
    <x v="23"/>
    <s v="ELC"/>
    <s v="Térmico"/>
    <x v="73"/>
    <x v="76"/>
    <s v="EL"/>
    <s v="EL"/>
    <s v="Diésel"/>
    <s v="SEIN"/>
    <s v="NO COES"/>
    <s v="Instalado"/>
    <s v="Operativo"/>
    <n v="0"/>
    <n v="0"/>
    <s v="Estatal"/>
    <s v="Distribuidora"/>
    <x v="0"/>
    <s v="JUNIN"/>
    <s v="JUNIN"/>
    <s v="HUANCAYO"/>
    <s v="HUANCAYO"/>
    <n v="0"/>
    <n v="25"/>
    <n v="0.75"/>
    <n v="0.5"/>
    <n v="0"/>
    <n v="0"/>
    <n v="0"/>
    <n v="0.75"/>
    <n v="0.5"/>
    <n v="0"/>
    <n v="0"/>
    <n v="0"/>
    <n v="0.75"/>
    <n v="0.5"/>
    <n v="0"/>
    <n v="0"/>
    <n v="0"/>
    <m/>
    <m/>
    <m/>
  </r>
  <r>
    <x v="0"/>
    <x v="0"/>
    <s v="ELC"/>
    <s v="53022212"/>
    <s v="DETROIT-M1"/>
    <s v="EL"/>
    <s v="T"/>
    <s v="ELC53022212DETROIT-M1EL"/>
    <s v="ELC53022212DETROIT-M1EL"/>
    <x v="23"/>
    <s v="ELC"/>
    <s v="Térmico"/>
    <x v="73"/>
    <x v="77"/>
    <s v="EL"/>
    <s v="EL"/>
    <s v="Diésel"/>
    <s v="SEIN"/>
    <s v="NO COES"/>
    <s v="Instalado"/>
    <s v="Operativo"/>
    <n v="0"/>
    <n v="0"/>
    <s v="Estatal"/>
    <s v="Distribuidora"/>
    <x v="0"/>
    <s v="JUNIN"/>
    <s v="JUNIN"/>
    <s v="HUANCAYO"/>
    <s v="HUANCAYO"/>
    <n v="0"/>
    <n v="25"/>
    <n v="0.5"/>
    <n v="0.5"/>
    <n v="0"/>
    <n v="0"/>
    <n v="0"/>
    <n v="0.5"/>
    <n v="0.5"/>
    <n v="0"/>
    <n v="0"/>
    <n v="0"/>
    <n v="0"/>
    <n v="0"/>
    <n v="0"/>
    <n v="0"/>
    <n v="0"/>
    <m/>
    <m/>
    <m/>
  </r>
  <r>
    <x v="0"/>
    <x v="0"/>
    <s v="ELC"/>
    <s v="53203411"/>
    <s v="CAT-Ea2"/>
    <s v="EL"/>
    <s v="T"/>
    <s v="ELC53203411CAT-Ea2EL"/>
    <s v="ELC53203411CAT-Ea2EL"/>
    <x v="23"/>
    <s v="ELC"/>
    <s v="Térmico"/>
    <x v="74"/>
    <x v="78"/>
    <s v="EL"/>
    <s v="EL"/>
    <s v="Diésel"/>
    <s v="SEIN"/>
    <s v="NO COES"/>
    <s v="Instalado"/>
    <s v="Operativo"/>
    <n v="0"/>
    <n v="0"/>
    <s v="Estatal"/>
    <s v="Distribuidora"/>
    <x v="0"/>
    <s v="PASCO"/>
    <s v="PASCO"/>
    <s v="OXAPAMPA"/>
    <s v="POZUZO"/>
    <n v="0"/>
    <n v="25"/>
    <n v="0.25"/>
    <n v="0.25"/>
    <n v="31.756999999999998"/>
    <n v="3.1757000000000001E-2"/>
    <n v="0.377"/>
    <n v="0.25"/>
    <n v="0.25"/>
    <n v="51.159000000000006"/>
    <n v="5.1159000000000003E-2"/>
    <n v="0.57999999999999996"/>
    <n v="0"/>
    <n v="0"/>
    <n v="11.448"/>
    <n v="1.1448E-2"/>
    <n v="1.1080000000000001"/>
    <m/>
    <m/>
    <m/>
  </r>
  <r>
    <x v="0"/>
    <x v="0"/>
    <s v="ELC"/>
    <s v="53203411"/>
    <s v="VOLVO-M1"/>
    <s v="EL"/>
    <s v="T"/>
    <s v="ELC53203411VOLVO-M1EL"/>
    <s v="ELC53203411VOLVO-M1EL"/>
    <x v="23"/>
    <s v="ELC"/>
    <s v="Térmico"/>
    <x v="74"/>
    <x v="79"/>
    <s v="EL"/>
    <s v="EL"/>
    <s v="Diésel"/>
    <s v="SEIN"/>
    <s v="NO COES"/>
    <s v="Instalado"/>
    <s v="Operativo"/>
    <n v="0"/>
    <n v="0"/>
    <s v="Estatal"/>
    <s v="Distribuidora"/>
    <x v="0"/>
    <s v="PASCO"/>
    <s v="PASCO"/>
    <s v="OXAPAMPA"/>
    <s v="POZUZO"/>
    <n v="0"/>
    <n v="25"/>
    <n v="0.5"/>
    <n v="0.5"/>
    <n v="51.751999999999995"/>
    <n v="5.1751999999999992E-2"/>
    <n v="0.377"/>
    <n v="0.5"/>
    <n v="0.5"/>
    <n v="25.428000000000004"/>
    <n v="2.5428000000000003E-2"/>
    <n v="0.57999999999999996"/>
    <n v="0.5"/>
    <n v="0.5"/>
    <n v="40.805"/>
    <n v="4.0805000000000001E-2"/>
    <n v="1.1080000000000001"/>
    <m/>
    <m/>
    <m/>
  </r>
  <r>
    <x v="0"/>
    <x v="0"/>
    <s v="ELC"/>
    <s v="53203411"/>
    <s v="CAT-Ea1"/>
    <s v="EL"/>
    <s v="T"/>
    <s v="ELC53203411CAT-Ea1EL"/>
    <s v="ELC53203411CAT-Ea1EL"/>
    <x v="23"/>
    <s v="ELC"/>
    <s v="Térmico"/>
    <x v="74"/>
    <x v="80"/>
    <s v="EL"/>
    <s v="EL"/>
    <s v="Diésel"/>
    <s v="SEIN"/>
    <s v="NO COES"/>
    <s v="Instalado"/>
    <s v="Operativo"/>
    <n v="0"/>
    <n v="0"/>
    <s v="Estatal"/>
    <s v="Distribuidora"/>
    <x v="0"/>
    <s v="PASCO"/>
    <s v="PASCO"/>
    <s v="OXAPAMPA"/>
    <s v="POZUZO"/>
    <n v="0"/>
    <n v="25"/>
    <n v="0.25"/>
    <n v="0.2"/>
    <n v="3.0539999999999998"/>
    <n v="3.0539999999999999E-3"/>
    <n v="0.377"/>
    <n v="0.25"/>
    <n v="0.2"/>
    <n v="24.512"/>
    <n v="2.4511999999999999E-2"/>
    <n v="0.57999999999999996"/>
    <n v="0"/>
    <n v="0"/>
    <n v="6.1020000000000003"/>
    <n v="6.1020000000000007E-3"/>
    <n v="1.1080000000000001"/>
    <m/>
    <m/>
    <m/>
  </r>
  <r>
    <x v="0"/>
    <x v="0"/>
    <s v="ELC"/>
    <s v="PP000194"/>
    <s v="G-1"/>
    <s v="HI"/>
    <s v="H"/>
    <s v="ELCPP000194G-1HI"/>
    <s v="ELCPP000194G-1HI"/>
    <x v="23"/>
    <s v="ELC"/>
    <s v="Hidráulico"/>
    <x v="75"/>
    <x v="18"/>
    <s v="HI"/>
    <s v="HI"/>
    <s v="Agua"/>
    <s v="SEIN"/>
    <s v="NO COES"/>
    <s v="Instalado"/>
    <s v="Operativo"/>
    <n v="0"/>
    <n v="0"/>
    <s v="Estatal"/>
    <s v="Distribuidora"/>
    <x v="0"/>
    <s v="HUANCAVELICA"/>
    <s v="HUANCAVELICA"/>
    <s v="ACOBAMBA"/>
    <s v="ACOBAMBA"/>
    <n v="0"/>
    <n v="25"/>
    <n v="0.22"/>
    <n v="0.22"/>
    <n v="944.68899999999985"/>
    <n v="0.94468899999999989"/>
    <n v="0.21299999999999999"/>
    <n v="0.22"/>
    <n v="0.22"/>
    <n v="658.07799999999997"/>
    <n v="0.65807799999999994"/>
    <n v="0.215"/>
    <n v="0.22"/>
    <n v="0.22"/>
    <n v="330.04500000000007"/>
    <n v="0.33004500000000009"/>
    <n v="0.19600000000000001"/>
    <m/>
    <m/>
    <m/>
  </r>
  <r>
    <x v="0"/>
    <x v="0"/>
    <s v="ELC"/>
    <s v="PP000694"/>
    <s v="G-1"/>
    <s v="HI"/>
    <s v="H"/>
    <s v="ELCPP000694G-1HI"/>
    <s v="ELCPP000694G-1HI"/>
    <x v="23"/>
    <s v="ELC"/>
    <s v="Hidráulico"/>
    <x v="76"/>
    <x v="1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TARMA"/>
    <s v="TARMA"/>
    <n v="0"/>
    <n v="25"/>
    <n v="0.11"/>
    <n v="0.11"/>
    <n v="543.06400000000008"/>
    <n v="0.5430640000000001"/>
    <n v="0.193"/>
    <n v="0.11"/>
    <n v="0.11"/>
    <n v="420.64499999999992"/>
    <n v="0.42064499999999994"/>
    <n v="0.19900000000000001"/>
    <n v="0.11"/>
    <n v="0.11"/>
    <n v="218.142"/>
    <n v="0.218142"/>
    <n v="0.186"/>
    <m/>
    <m/>
    <m/>
  </r>
  <r>
    <x v="0"/>
    <x v="0"/>
    <s v="ELC"/>
    <s v="PP000694"/>
    <s v="G-2"/>
    <s v="HI"/>
    <s v="H"/>
    <s v="ELCPP000694G-2HI"/>
    <s v="ELCPP000694G-2HI"/>
    <x v="23"/>
    <s v="ELC"/>
    <s v="Hidráulico"/>
    <x v="76"/>
    <x v="48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TARMA"/>
    <s v="TARMA"/>
    <n v="0"/>
    <n v="25"/>
    <n v="0.11"/>
    <n v="0.11"/>
    <n v="657.11800000000005"/>
    <n v="0.65711800000000009"/>
    <n v="0.193"/>
    <n v="0.11"/>
    <n v="0.11"/>
    <n v="467.512"/>
    <n v="0.46751199999999998"/>
    <n v="0.19900000000000001"/>
    <n v="0.11"/>
    <n v="0.11"/>
    <n v="233.42099999999999"/>
    <n v="0.23342099999999999"/>
    <n v="0.186"/>
    <m/>
    <m/>
    <m/>
  </r>
  <r>
    <x v="0"/>
    <x v="0"/>
    <s v="ELN"/>
    <s v="31019393"/>
    <s v="Turbina 1"/>
    <s v="HI"/>
    <s v="H"/>
    <s v="ELN31019393Turbina 1HI"/>
    <s v="ELN31019393Turbina 1HI"/>
    <x v="24"/>
    <s v="ELN"/>
    <s v="Hidráulico"/>
    <x v="77"/>
    <x v="8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UTERVO"/>
    <s v="SOCOTA"/>
    <n v="0"/>
    <n v="27"/>
    <n v="0.4"/>
    <n v="0.4"/>
    <n v="2543.0619999999999"/>
    <n v="2.5430619999999999"/>
    <n v="1"/>
    <n v="0.4"/>
    <n v="0.4"/>
    <n v="3181.5419999999999"/>
    <n v="3.1815419999999999"/>
    <n v="1"/>
    <n v="0.4"/>
    <n v="0.4"/>
    <n v="2016.0079999999996"/>
    <n v="2.0160079999999998"/>
    <n v="1.22"/>
    <m/>
    <m/>
    <m/>
  </r>
  <r>
    <x v="0"/>
    <x v="0"/>
    <s v="ELN"/>
    <s v="31019393"/>
    <s v="Turbina 2"/>
    <s v="HI"/>
    <s v="H"/>
    <s v="ELN31019393Turbina 2HI"/>
    <s v="ELN31019393Turbina 2HI"/>
    <x v="24"/>
    <s v="ELN"/>
    <s v="Hidráulico"/>
    <x v="77"/>
    <x v="82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UTERVO"/>
    <s v="SOCOTA"/>
    <n v="0"/>
    <n v="27"/>
    <n v="0.4"/>
    <n v="0.4"/>
    <n v="2460.384"/>
    <n v="2.4603839999999999"/>
    <n v="1"/>
    <n v="0.4"/>
    <n v="0.4"/>
    <n v="3087.9829999999997"/>
    <n v="3.0879829999999999"/>
    <n v="1"/>
    <n v="0.4"/>
    <n v="0.5"/>
    <n v="3048.4349999999995"/>
    <n v="3.0484349999999996"/>
    <n v="1.22"/>
    <m/>
    <m/>
    <m/>
  </r>
  <r>
    <x v="0"/>
    <x v="0"/>
    <s v="ELN"/>
    <s v="31019493"/>
    <s v="Turbina 1"/>
    <s v="HI"/>
    <s v="H"/>
    <s v="ELN31019493Turbina 1HI"/>
    <s v="ELN31019493Turbina 1HI"/>
    <x v="24"/>
    <s v="ELN"/>
    <s v="Hidráulico"/>
    <x v="78"/>
    <x v="8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TA CRUZ"/>
    <s v="CATACHES"/>
    <n v="0"/>
    <n v="27"/>
    <n v="0.5"/>
    <n v="0.48"/>
    <n v="3397.2980000000007"/>
    <n v="3.3972980000000006"/>
    <n v="0.9"/>
    <n v="0.5"/>
    <n v="0.45"/>
    <n v="3644.0479999999998"/>
    <n v="3.6440479999999997"/>
    <n v="0.9"/>
    <n v="0.5"/>
    <n v="0.45"/>
    <n v="3381.8740000000003"/>
    <n v="3.3818740000000003"/>
    <n v="0.9"/>
    <m/>
    <m/>
    <m/>
  </r>
  <r>
    <x v="0"/>
    <x v="0"/>
    <s v="ELN"/>
    <s v="31019493"/>
    <s v="Turbina 2"/>
    <s v="HI"/>
    <s v="H"/>
    <s v="ELN31019493Turbina 2HI"/>
    <s v="ELN31019493Turbina 2HI"/>
    <x v="24"/>
    <s v="ELN"/>
    <s v="Hidráulico"/>
    <x v="78"/>
    <x v="82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TA CRUZ"/>
    <s v="CATACHES"/>
    <n v="0"/>
    <n v="27"/>
    <n v="0.5"/>
    <n v="0.48"/>
    <n v="4044.1340000000005"/>
    <n v="4.0441340000000006"/>
    <n v="0.9"/>
    <n v="0.5"/>
    <n v="0.45"/>
    <n v="4181.5550000000003"/>
    <n v="4.1815550000000004"/>
    <n v="0.9"/>
    <n v="0.5"/>
    <n v="0.45"/>
    <n v="376.01900000000001"/>
    <n v="0.37601899999999999"/>
    <n v="0.9"/>
    <m/>
    <m/>
    <m/>
  </r>
  <r>
    <x v="0"/>
    <x v="2"/>
    <s v="ELN"/>
    <s v="33007793"/>
    <s v="CKD. HOROV."/>
    <s v="EL"/>
    <s v="T"/>
    <s v="ELN33007793CKD. HOROV.EL"/>
    <s v="ELN33007793CKD. HOROV.EL"/>
    <x v="24"/>
    <s v="ELN"/>
    <s v="Térmico"/>
    <x v="79"/>
    <x v="83"/>
    <s v="EL"/>
    <s v="EL"/>
    <s v="Diésel"/>
    <s v="SEIN"/>
    <s v="NO COES"/>
    <s v="Retirado"/>
    <s v="Inoperativo"/>
    <n v="0"/>
    <n v="0"/>
    <s v="Estatal"/>
    <s v="Distribuidora"/>
    <x v="0"/>
    <s v="LAMBAYEQUE"/>
    <s v="LAMBAYEQUE"/>
    <s v="LAMBAYEQUE"/>
    <s v="SALAS"/>
    <n v="0"/>
    <n v="27"/>
    <n v="0"/>
    <n v="0"/>
    <n v="0"/>
    <n v="0"/>
    <n v="0"/>
    <n v="0"/>
    <n v="0"/>
    <n v="0"/>
    <n v="0"/>
    <n v="0"/>
    <m/>
    <m/>
    <m/>
    <m/>
    <m/>
    <m/>
    <m/>
    <m/>
  </r>
  <r>
    <x v="0"/>
    <x v="2"/>
    <s v="ELN"/>
    <s v="33007793"/>
    <s v="Volvo TD70"/>
    <s v="EL"/>
    <s v="T"/>
    <s v="ELN33007793Volvo TD70EL"/>
    <s v="ELN33007793Volvo TD70EL"/>
    <x v="24"/>
    <s v="ELN"/>
    <s v="Térmico"/>
    <x v="79"/>
    <x v="84"/>
    <s v="EL"/>
    <s v="EL"/>
    <s v="Diésel"/>
    <s v="SEIN"/>
    <s v="NO COES"/>
    <s v="Retirado"/>
    <s v="Inoperativo"/>
    <n v="0"/>
    <n v="0"/>
    <s v="Estatal"/>
    <s v="Distribuidora"/>
    <x v="0"/>
    <s v="LAMBAYEQUE"/>
    <s v="LAMBAYEQUE"/>
    <s v="LAMBAYEQUE"/>
    <s v="SALAS"/>
    <n v="0"/>
    <n v="27"/>
    <n v="0"/>
    <n v="0"/>
    <n v="0"/>
    <n v="0"/>
    <n v="0"/>
    <n v="0"/>
    <n v="0"/>
    <n v="0"/>
    <n v="0"/>
    <n v="0"/>
    <m/>
    <m/>
    <m/>
    <m/>
    <m/>
    <m/>
    <m/>
    <m/>
  </r>
  <r>
    <x v="0"/>
    <x v="0"/>
    <s v="ELN"/>
    <s v="33018893"/>
    <s v="Caterpillar"/>
    <s v="EL"/>
    <s v="T"/>
    <s v="ELN33018893CaterpillarEL"/>
    <s v="ELN33018893CaterpillarEL"/>
    <x v="24"/>
    <s v="ELN"/>
    <s v="Térmico"/>
    <x v="80"/>
    <x v="85"/>
    <s v="EL"/>
    <s v="EL"/>
    <s v="Diésel"/>
    <s v="SEIN"/>
    <s v="NO COES"/>
    <s v="Instalado"/>
    <s v="Inoperativo"/>
    <n v="0"/>
    <n v="0"/>
    <s v="Estatal"/>
    <s v="Distribuidora"/>
    <x v="0"/>
    <s v="CAJAMARCA"/>
    <s v="CAJAMARCA"/>
    <s v="CHOTA"/>
    <s v="CHOTA"/>
    <n v="0"/>
    <n v="27"/>
    <n v="0.5"/>
    <n v="0.46"/>
    <n v="0.64"/>
    <n v="6.4000000000000005E-4"/>
    <n v="0.3"/>
    <n v="0.5"/>
    <n v="0.46"/>
    <n v="0"/>
    <n v="0"/>
    <n v="0"/>
    <n v="0.5"/>
    <n v="0.46"/>
    <n v="0"/>
    <n v="0"/>
    <n v="0"/>
    <m/>
    <m/>
    <m/>
  </r>
  <r>
    <x v="0"/>
    <x v="0"/>
    <s v="ELN"/>
    <s v="33018893"/>
    <s v="Grupo G.E"/>
    <s v="EL"/>
    <s v="T"/>
    <s v="ELN33018893Grupo G.EEL"/>
    <s v="ELN33018893Grupo G.EEL"/>
    <x v="24"/>
    <s v="ELN"/>
    <s v="Térmico"/>
    <x v="80"/>
    <x v="86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CHOTA"/>
    <s v="CHOTA"/>
    <n v="0"/>
    <n v="27"/>
    <n v="0.75"/>
    <n v="0.6"/>
    <n v="0"/>
    <n v="0"/>
    <n v="0.3"/>
    <n v="0.75"/>
    <n v="0.6"/>
    <n v="0"/>
    <n v="0"/>
    <n v="0"/>
    <n v="0.75"/>
    <n v="0"/>
    <n v="0"/>
    <n v="0"/>
    <n v="0"/>
    <m/>
    <m/>
    <m/>
  </r>
  <r>
    <x v="0"/>
    <x v="0"/>
    <s v="ELN"/>
    <s v="33019393"/>
    <s v="Caterp-3512"/>
    <s v="EL"/>
    <s v="T"/>
    <s v="ELN33019393Caterp-3512EL"/>
    <s v="ELN33019393Caterp-3512EL"/>
    <x v="24"/>
    <s v="ELN"/>
    <s v="Térmico"/>
    <x v="81"/>
    <x v="87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CUTERVO"/>
    <s v="CUTERVO"/>
    <n v="0"/>
    <n v="27"/>
    <n v="0.5"/>
    <n v="0.5"/>
    <n v="34.58"/>
    <n v="3.458E-2"/>
    <n v="0.71399999999999997"/>
    <n v="0.5"/>
    <n v="0.5"/>
    <n v="15.235000000000001"/>
    <n v="1.5235000000000002E-2"/>
    <n v="0.31"/>
    <n v="0.5"/>
    <n v="0.5"/>
    <n v="30.5"/>
    <n v="3.0499999999999999E-2"/>
    <n v="0.38"/>
    <m/>
    <m/>
    <m/>
  </r>
  <r>
    <x v="0"/>
    <x v="0"/>
    <s v="ELN"/>
    <s v="33019393"/>
    <s v="Detroit"/>
    <s v="EL"/>
    <s v="T"/>
    <s v="ELN33019393DetroitEL"/>
    <s v="ELN33019393DetroitEL"/>
    <x v="24"/>
    <s v="ELN"/>
    <s v="Térmico"/>
    <x v="81"/>
    <x v="88"/>
    <s v="EL"/>
    <s v="EL"/>
    <s v="Diésel"/>
    <s v="SEIN"/>
    <s v="NO COES"/>
    <s v="Instalado"/>
    <s v="Inoperativo"/>
    <n v="0"/>
    <n v="0"/>
    <s v="Estatal"/>
    <s v="Distribuidora"/>
    <x v="0"/>
    <s v="CAJAMARCA"/>
    <s v="CAJAMARCA"/>
    <s v="CUTERVO"/>
    <s v="CUTERVO"/>
    <n v="0"/>
    <n v="27"/>
    <n v="0"/>
    <n v="0"/>
    <n v="0"/>
    <n v="0"/>
    <n v="0.71399999999999997"/>
    <n v="0"/>
    <n v="0"/>
    <n v="0"/>
    <n v="0"/>
    <n v="0.31"/>
    <n v="0"/>
    <n v="0"/>
    <n v="0"/>
    <n v="0"/>
    <n v="0.38"/>
    <m/>
    <m/>
    <m/>
  </r>
  <r>
    <x v="0"/>
    <x v="2"/>
    <s v="ELN"/>
    <s v="41027893"/>
    <s v="T. Maier B"/>
    <s v="HI"/>
    <s v="H"/>
    <s v="ELN41027893T. Maier BHI"/>
    <s v="ELN41027893T. Maier BHI"/>
    <x v="24"/>
    <s v="ELN"/>
    <s v="Hidráulico"/>
    <x v="82"/>
    <x v="89"/>
    <s v="HI"/>
    <s v="HI"/>
    <s v="Agua"/>
    <s v="SEIN"/>
    <s v="NO COES"/>
    <s v="Retirado"/>
    <s v="Inoperativo"/>
    <n v="0"/>
    <n v="0"/>
    <s v="Estatal"/>
    <s v="Distribuidora"/>
    <x v="0"/>
    <s v="CAJAMARCA"/>
    <s v="CAJAMARCA"/>
    <s v="HUALGAYOC"/>
    <s v="BAMBAMARCA"/>
    <n v="0"/>
    <n v="27"/>
    <n v="0"/>
    <n v="0"/>
    <n v="0"/>
    <n v="0"/>
    <n v="0"/>
    <n v="0"/>
    <n v="0"/>
    <n v="0"/>
    <n v="0"/>
    <n v="0"/>
    <m/>
    <m/>
    <m/>
    <m/>
    <m/>
    <m/>
    <m/>
    <m/>
  </r>
  <r>
    <x v="0"/>
    <x v="2"/>
    <s v="ELN"/>
    <s v="43026893"/>
    <s v="Caterp-3512"/>
    <s v="EL"/>
    <s v="T"/>
    <s v="ELN43026893Caterp-3512EL"/>
    <s v="ELN43026893Caterp-3512EL"/>
    <x v="24"/>
    <s v="ELN"/>
    <s v="Térmico"/>
    <x v="83"/>
    <x v="87"/>
    <s v="EL"/>
    <s v="EL"/>
    <s v="Diésel"/>
    <s v="SEIN"/>
    <s v="NO COES"/>
    <s v="Retirado"/>
    <s v="Inoperativo"/>
    <n v="0"/>
    <n v="0"/>
    <s v="Estatal"/>
    <s v="Distribuidora"/>
    <x v="0"/>
    <s v="LAMBAYEQUE"/>
    <s v="LAMBAYEQUE"/>
    <s v="CHICLAYO"/>
    <s v="LAGUNAS"/>
    <n v="0"/>
    <n v="27"/>
    <n v="0"/>
    <n v="0"/>
    <n v="0"/>
    <n v="0"/>
    <n v="0"/>
    <n v="0"/>
    <n v="0"/>
    <n v="0"/>
    <n v="0"/>
    <n v="0"/>
    <m/>
    <m/>
    <m/>
    <m/>
    <m/>
    <m/>
    <m/>
    <m/>
  </r>
  <r>
    <x v="0"/>
    <x v="2"/>
    <s v="ELN"/>
    <s v="43026993"/>
    <s v="Vol-TD100"/>
    <s v="EL"/>
    <s v="T"/>
    <s v="ELN43026993Vol-TD100EL"/>
    <s v="ELN43026993Vol-TD100EL"/>
    <x v="24"/>
    <s v="ELN"/>
    <s v="Térmico"/>
    <x v="84"/>
    <x v="90"/>
    <s v="EL"/>
    <s v="EL"/>
    <s v="Diésel"/>
    <s v="SEIN"/>
    <s v="NO COES"/>
    <s v="Instalado"/>
    <s v="Inoperativo"/>
    <n v="0"/>
    <n v="0"/>
    <s v="Estatal"/>
    <s v="Distribuidora"/>
    <x v="0"/>
    <s v="LAMBAYEQUE"/>
    <s v="LAMBAYEQUE"/>
    <s v="LAMBAYEQUE"/>
    <s v="MORROPE"/>
    <n v="0"/>
    <n v="27"/>
    <n v="0"/>
    <n v="0"/>
    <n v="0"/>
    <n v="0"/>
    <n v="0"/>
    <n v="0"/>
    <n v="0"/>
    <n v="0"/>
    <n v="0"/>
    <n v="0"/>
    <m/>
    <m/>
    <m/>
    <m/>
    <m/>
    <m/>
    <m/>
    <m/>
  </r>
  <r>
    <x v="0"/>
    <x v="0"/>
    <s v="ELN"/>
    <s v="43027493"/>
    <s v="Caterp-3512"/>
    <s v="EL"/>
    <s v="T"/>
    <s v="ELN43027493Caterp-3512EL"/>
    <s v="ELN43027493Caterp-3512EL"/>
    <x v="24"/>
    <s v="ELN"/>
    <s v="Térmico"/>
    <x v="85"/>
    <x v="87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HUALGAYOC"/>
    <s v="BAMBAMARCA"/>
    <n v="0"/>
    <n v="27"/>
    <n v="0.5"/>
    <n v="0.4"/>
    <n v="0"/>
    <n v="0"/>
    <n v="0"/>
    <n v="0.5"/>
    <n v="0.4"/>
    <n v="0"/>
    <n v="0"/>
    <n v="0"/>
    <n v="0.5"/>
    <n v="0.4"/>
    <n v="0"/>
    <n v="0"/>
    <n v="0"/>
    <m/>
    <m/>
    <m/>
  </r>
  <r>
    <x v="0"/>
    <x v="0"/>
    <s v="ELN"/>
    <s v="51009296"/>
    <s v="Turbina 1"/>
    <s v="HI"/>
    <s v="H"/>
    <s v="ELN51009296Turbina 1HI"/>
    <s v="ELN51009296Turbina 1HI"/>
    <x v="24"/>
    <s v="ELN"/>
    <s v="Hidráulico"/>
    <x v="86"/>
    <x v="8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TA CRUZ"/>
    <s v="CHANCAY-BAÑOS"/>
    <n v="0"/>
    <n v="27"/>
    <n v="1"/>
    <n v="0.9"/>
    <n v="2369.0190000000002"/>
    <n v="2.3690190000000002"/>
    <n v="1.7"/>
    <n v="1"/>
    <n v="0.8"/>
    <n v="6104.5009999999993"/>
    <n v="6.1045009999999991"/>
    <n v="0.94799999999999995"/>
    <n v="1"/>
    <n v="0.8"/>
    <n v="3082.8180000000002"/>
    <n v="3.0828180000000001"/>
    <n v="1.6930000000000001"/>
    <m/>
    <m/>
    <m/>
  </r>
  <r>
    <x v="0"/>
    <x v="0"/>
    <s v="ELN"/>
    <s v="51009296"/>
    <s v="Turbina 2"/>
    <s v="HI"/>
    <s v="H"/>
    <s v="ELN51009296Turbina 2HI"/>
    <s v="ELN51009296Turbina 2HI"/>
    <x v="24"/>
    <s v="ELN"/>
    <s v="Hidráulico"/>
    <x v="86"/>
    <x v="82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TA CRUZ"/>
    <s v="CHANCAY-BAÑOS"/>
    <n v="0"/>
    <n v="27"/>
    <n v="1"/>
    <n v="0.9"/>
    <n v="2748.5529999999999"/>
    <n v="2.7485529999999998"/>
    <n v="1.7"/>
    <n v="1"/>
    <n v="0.8"/>
    <n v="0"/>
    <n v="0"/>
    <n v="0.94799999999999995"/>
    <n v="1"/>
    <n v="0.8"/>
    <n v="1252.0409999999999"/>
    <n v="1.252041"/>
    <n v="1.6930000000000001"/>
    <m/>
    <m/>
    <m/>
  </r>
  <r>
    <x v="0"/>
    <x v="0"/>
    <s v="ELN"/>
    <s v="51015600"/>
    <s v="Turbina 1"/>
    <s v="HI"/>
    <s v="H"/>
    <s v="ELN51015600Turbina 1HI"/>
    <s v="ELN51015600Turbina 1HI"/>
    <x v="24"/>
    <s v="ELN"/>
    <s v="Hidráulico"/>
    <x v="87"/>
    <x v="8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UTERVO"/>
    <s v="QUERECOTILLO"/>
    <n v="0"/>
    <n v="27"/>
    <n v="0.34"/>
    <n v="0.32"/>
    <n v="2037.086"/>
    <n v="2.037086"/>
    <n v="0.29499999999999998"/>
    <n v="0.34"/>
    <n v="0.34"/>
    <n v="1641.15"/>
    <n v="1.6411500000000001"/>
    <n v="0.29499999999999998"/>
    <n v="0.34"/>
    <n v="0.34"/>
    <n v="0"/>
    <n v="0"/>
    <n v="0"/>
    <m/>
    <m/>
    <m/>
  </r>
  <r>
    <x v="0"/>
    <x v="0"/>
    <s v="ELN"/>
    <s v="51015600"/>
    <s v="Turbina 2"/>
    <s v="HI"/>
    <s v="H"/>
    <s v="ELN51015600Turbina 2HI"/>
    <s v="ELN51015600Turbina 2HI"/>
    <x v="24"/>
    <s v="ELN"/>
    <s v="Hidráulico"/>
    <x v="87"/>
    <x v="82"/>
    <s v="HI"/>
    <s v="HI"/>
    <s v="Agua"/>
    <s v="SEIN"/>
    <s v="NO COES"/>
    <s v="Instalado"/>
    <s v="Inoperativo"/>
    <n v="0"/>
    <n v="0"/>
    <s v="Estatal"/>
    <s v="Distribuidora"/>
    <x v="0"/>
    <s v="CAJAMARCA"/>
    <s v="CAJAMARCA"/>
    <s v="CUTERVO"/>
    <s v="QUERECOTILLO"/>
    <n v="0"/>
    <n v="27"/>
    <n v="0.4"/>
    <n v="0.4"/>
    <n v="0"/>
    <n v="0"/>
    <n v="0.29499999999999998"/>
    <n v="0.4"/>
    <n v="0.4"/>
    <n v="0"/>
    <n v="0"/>
    <n v="0.29499999999999998"/>
    <n v="0.4"/>
    <n v="0.4"/>
    <n v="0"/>
    <n v="0"/>
    <n v="0"/>
    <m/>
    <m/>
    <m/>
  </r>
  <r>
    <x v="0"/>
    <x v="0"/>
    <s v="ELN"/>
    <s v="53022313"/>
    <s v="Detroit"/>
    <s v="EL"/>
    <s v="T"/>
    <s v="ELN53022313DetroitEL"/>
    <s v="ELN53022313DetroitEL"/>
    <x v="24"/>
    <s v="ELN"/>
    <s v="Térmico"/>
    <x v="88"/>
    <x v="88"/>
    <s v="EL"/>
    <s v="EL"/>
    <s v="Diésel"/>
    <s v="SEIN"/>
    <s v="NO COES"/>
    <s v="Instalado"/>
    <s v="Operativo"/>
    <n v="0"/>
    <n v="0"/>
    <s v="Estatal"/>
    <s v="Distribuidora"/>
    <x v="0"/>
    <s v="LAMBAYEQUE"/>
    <s v="LAMBAYEQUE"/>
    <s v="LAMBAYEQUE"/>
    <s v="JAYANCA"/>
    <n v="0"/>
    <n v="27"/>
    <n v="0.7"/>
    <n v="0.6"/>
    <n v="4.1000000000000002E-2"/>
    <n v="4.1E-5"/>
    <n v="5.3999999999999999E-2"/>
    <n v="0.7"/>
    <n v="0.6"/>
    <n v="0"/>
    <n v="0"/>
    <n v="0"/>
    <n v="0.7"/>
    <n v="0.6"/>
    <n v="0"/>
    <n v="0"/>
    <n v="0"/>
    <m/>
    <m/>
    <m/>
  </r>
  <r>
    <x v="0"/>
    <x v="0"/>
    <s v="ELN"/>
    <s v="53203611"/>
    <s v="Detroit"/>
    <s v="EL"/>
    <s v="T"/>
    <s v="ELN53203611DetroitEL"/>
    <s v="ELN53203611DetroitEL"/>
    <x v="24"/>
    <s v="ELN"/>
    <s v="Térmico"/>
    <x v="89"/>
    <x v="88"/>
    <s v="EL"/>
    <s v="EL"/>
    <s v="Diésel"/>
    <s v="SEIN"/>
    <s v="NO COES"/>
    <s v="Instalado"/>
    <s v="Operativo"/>
    <n v="0"/>
    <n v="0"/>
    <s v="Estatal"/>
    <s v="Distribuidora"/>
    <x v="0"/>
    <s v="LAMBAYEQUE"/>
    <s v="LAMBAYEQUE"/>
    <s v="LAMBAYEQUE"/>
    <s v="MOTUPE"/>
    <n v="0"/>
    <n v="27"/>
    <n v="0.5"/>
    <n v="0.5"/>
    <n v="0"/>
    <n v="0"/>
    <n v="0"/>
    <n v="0.5"/>
    <n v="0.5"/>
    <n v="0"/>
    <n v="0"/>
    <n v="0"/>
    <n v="0.5"/>
    <n v="0.5"/>
    <n v="25.852"/>
    <n v="2.5852E-2"/>
    <n v="0.5"/>
    <m/>
    <m/>
    <m/>
  </r>
  <r>
    <x v="0"/>
    <x v="0"/>
    <s v="ELNM"/>
    <s v="31015193"/>
    <s v="Grupo U.Gen.2"/>
    <s v="HI"/>
    <s v="H"/>
    <s v="ELNM31015193Grupo U.Gen.2HI"/>
    <s v="ELNM31015193Grupo U.Gen.2HI"/>
    <x v="25"/>
    <s v="HIDRANDINA"/>
    <s v="Hidráulico"/>
    <x v="90"/>
    <x v="91"/>
    <s v="HI"/>
    <s v="HI"/>
    <s v="Agua"/>
    <s v="SEIN"/>
    <s v="NO COES"/>
    <s v="Instalado"/>
    <s v="Operativo"/>
    <n v="0"/>
    <n v="0"/>
    <s v="Estatal"/>
    <s v="Distribuidora"/>
    <x v="0"/>
    <s v="ANCASH"/>
    <s v="ANCASH"/>
    <s v="POMABAMBA"/>
    <s v="POMABAMBA"/>
    <n v="0"/>
    <n v="55"/>
    <n v="0.74"/>
    <n v="0.72"/>
    <n v="3007.82"/>
    <n v="3.0078200000000002"/>
    <n v="1.042"/>
    <n v="0.74"/>
    <n v="0.72"/>
    <n v="2091.73"/>
    <n v="2.0917300000000001"/>
    <n v="0.86299999999999999"/>
    <n v="0.74"/>
    <n v="0.72"/>
    <n v="2313.9560000000001"/>
    <n v="2.3139560000000001"/>
    <n v="0.94799999999999995"/>
    <m/>
    <m/>
    <m/>
  </r>
  <r>
    <x v="0"/>
    <x v="0"/>
    <s v="ELNM"/>
    <s v="31015193"/>
    <s v="Grupo U.Gen.3"/>
    <s v="HI"/>
    <s v="H"/>
    <s v="ELNM31015193Grupo U.Gen.3HI"/>
    <s v="ELNM31015193Grupo U.Gen.3HI"/>
    <x v="25"/>
    <s v="HIDRANDINA"/>
    <s v="Hidráulico"/>
    <x v="90"/>
    <x v="92"/>
    <s v="HI"/>
    <s v="HI"/>
    <s v="Agua"/>
    <s v="SEIN"/>
    <s v="NO COES"/>
    <s v="Instalado"/>
    <s v="Operativo"/>
    <n v="0"/>
    <n v="0"/>
    <s v="Estatal"/>
    <s v="Distribuidora"/>
    <x v="0"/>
    <s v="ANCASH"/>
    <s v="ANCASH"/>
    <s v="POMABAMBA"/>
    <s v="POMABAMBA"/>
    <n v="0"/>
    <n v="55"/>
    <n v="0.55000000000000004"/>
    <n v="0.5"/>
    <n v="1862.45"/>
    <n v="1.8624499999999999"/>
    <n v="1.042"/>
    <n v="0.55000000000000004"/>
    <n v="0.5"/>
    <n v="2651.2360000000003"/>
    <n v="2.6512360000000004"/>
    <n v="0.86299999999999999"/>
    <n v="0.55000000000000004"/>
    <n v="0.5"/>
    <n v="2225.7399999999998"/>
    <n v="2.2257399999999996"/>
    <n v="0.94799999999999995"/>
    <m/>
    <m/>
    <m/>
  </r>
  <r>
    <x v="0"/>
    <x v="0"/>
    <s v="ELNM"/>
    <s v="31016893"/>
    <s v="Grupo U.Gen.1"/>
    <s v="HI"/>
    <s v="H"/>
    <s v="ELNM31016893Grupo U.Gen.1HI"/>
    <s v="ELNM31016893Grupo U.Gen.1HI"/>
    <x v="25"/>
    <s v="HIDRANDINA"/>
    <s v="Hidráulico"/>
    <x v="91"/>
    <x v="93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ELENDIN"/>
    <s v="CELENDIN"/>
    <n v="0"/>
    <n v="55"/>
    <n v="0.28999999999999998"/>
    <n v="0.28999999999999998"/>
    <n v="1315.3019999999999"/>
    <n v="1.315302"/>
    <n v="0.52900000000000003"/>
    <n v="0.28999999999999998"/>
    <n v="0.28999999999999998"/>
    <n v="558.27100000000007"/>
    <n v="0.55827100000000007"/>
    <n v="0.57499999999999996"/>
    <n v="0.28999999999999998"/>
    <n v="0.28999999999999998"/>
    <n v="566.61"/>
    <n v="0.56661000000000006"/>
    <n v="0.56799999999999995"/>
    <m/>
    <m/>
    <m/>
  </r>
  <r>
    <x v="0"/>
    <x v="0"/>
    <s v="ELNM"/>
    <s v="31016893"/>
    <s v="Grupo U.Gen.2"/>
    <s v="HI"/>
    <s v="H"/>
    <s v="ELNM31016893Grupo U.Gen.2HI"/>
    <s v="ELNM31016893Grupo U.Gen.2HI"/>
    <x v="25"/>
    <s v="HIDRANDINA"/>
    <s v="Hidráulico"/>
    <x v="91"/>
    <x v="9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ELENDIN"/>
    <s v="CELENDIN"/>
    <n v="0"/>
    <n v="55"/>
    <n v="0.28999999999999998"/>
    <n v="0.28999999999999998"/>
    <n v="897.49799999999993"/>
    <n v="0.89749799999999991"/>
    <n v="0.52900000000000003"/>
    <n v="0.28999999999999998"/>
    <n v="0.28999999999999998"/>
    <n v="1633.4879999999998"/>
    <n v="1.6334879999999998"/>
    <n v="0.57499999999999996"/>
    <n v="0.28999999999999998"/>
    <n v="0.28999999999999998"/>
    <n v="1287.232"/>
    <n v="1.2872319999999999"/>
    <n v="0.56799999999999995"/>
    <m/>
    <m/>
    <m/>
  </r>
  <r>
    <x v="0"/>
    <x v="0"/>
    <s v="ELNM"/>
    <s v="31016993"/>
    <s v="Grupo 1"/>
    <s v="HI"/>
    <s v="H"/>
    <s v="ELNM31016993Grupo 1HI"/>
    <s v="ELNM31016993Grupo 1HI"/>
    <x v="25"/>
    <s v="HIDRANDINA"/>
    <s v="Hidráulico"/>
    <x v="92"/>
    <x v="25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AJABAMBA"/>
    <s v="CAJABAMBA"/>
    <n v="0"/>
    <n v="55"/>
    <n v="0.26"/>
    <n v="0.26"/>
    <n v="1527.0889999999999"/>
    <n v="1.5270889999999999"/>
    <n v="0.52500000000000002"/>
    <n v="0.26"/>
    <n v="0.26"/>
    <n v="1415.3939999999998"/>
    <n v="1.4153939999999998"/>
    <n v="0.51300000000000001"/>
    <n v="0.26"/>
    <n v="0.26"/>
    <n v="0"/>
    <n v="0"/>
    <n v="0"/>
    <m/>
    <m/>
    <m/>
  </r>
  <r>
    <x v="0"/>
    <x v="2"/>
    <s v="ELNM"/>
    <s v="31016993"/>
    <s v="Grupo 2"/>
    <s v="HI"/>
    <s v="H"/>
    <s v="ELNM31016993Grupo 2HI"/>
    <s v="ELNM31016993Grupo 2HI"/>
    <x v="25"/>
    <s v="HIDRANDINA"/>
    <s v="Hidráulico"/>
    <x v="92"/>
    <x v="26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AJABAMBA"/>
    <s v="CAJABAMBA"/>
    <n v="0"/>
    <n v="55"/>
    <n v="0.26"/>
    <n v="0.26"/>
    <n v="1030.8629999999998"/>
    <n v="1.0308629999999999"/>
    <n v="0.52500000000000002"/>
    <s v="-"/>
    <s v="-"/>
    <n v="475.02299999999997"/>
    <n v="0.47502299999999997"/>
    <n v="0.51300000000000001"/>
    <m/>
    <m/>
    <m/>
    <m/>
    <m/>
    <m/>
    <m/>
    <m/>
  </r>
  <r>
    <x v="0"/>
    <x v="0"/>
    <s v="ELNM"/>
    <s v="31017393"/>
    <s v="Grupo U.Gen.1"/>
    <s v="HI"/>
    <s v="H"/>
    <s v="ELNM31017393Grupo U.Gen.1HI"/>
    <s v="ELNM31017393Grupo U.Gen.1HI"/>
    <x v="25"/>
    <s v="HIDRANDINA"/>
    <s v="Hidráulico"/>
    <x v="93"/>
    <x v="93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AJAMARCA"/>
    <s v="CAJAMARCA"/>
    <n v="0"/>
    <n v="55"/>
    <s v="-"/>
    <s v="-"/>
    <n v="176.28199999999998"/>
    <n v="0.17628199999999999"/>
    <n v="0.51"/>
    <m/>
    <m/>
    <m/>
    <m/>
    <m/>
    <n v="0.31"/>
    <n v="0.26"/>
    <n v="4.2610000000000001"/>
    <n v="4.261E-3"/>
    <n v="0.502"/>
    <m/>
    <m/>
    <m/>
  </r>
  <r>
    <x v="0"/>
    <x v="0"/>
    <s v="ELNM"/>
    <s v="31017393"/>
    <s v="Grupo U.Gen.2"/>
    <s v="HI"/>
    <s v="H"/>
    <s v="ELNM31017393Grupo U.Gen.2HI"/>
    <s v="ELNM31017393Grupo U.Gen.2HI"/>
    <x v="25"/>
    <s v="HIDRANDINA"/>
    <s v="Hidráulico"/>
    <x v="93"/>
    <x v="9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AJAMARCA"/>
    <s v="CAJAMARCA"/>
    <n v="0"/>
    <n v="55"/>
    <n v="0.31"/>
    <n v="0.26"/>
    <n v="1710.2369999999996"/>
    <n v="1.7102369999999996"/>
    <n v="0.51"/>
    <n v="0.31"/>
    <n v="0.26"/>
    <n v="1773.654"/>
    <n v="1.7736540000000001"/>
    <n v="0.26200000000000001"/>
    <n v="0.31"/>
    <n v="0.26"/>
    <n v="1157.088"/>
    <n v="1.1570879999999999"/>
    <n v="0.502"/>
    <m/>
    <m/>
    <m/>
  </r>
  <r>
    <x v="0"/>
    <x v="0"/>
    <s v="ELNM"/>
    <s v="31017493"/>
    <s v="Grupo 1"/>
    <s v="HI"/>
    <s v="H"/>
    <s v="ELNM31017493Grupo 1HI"/>
    <s v="ELNM31017493Grupo 1HI"/>
    <x v="25"/>
    <s v="HIDRANDINA"/>
    <s v="Hidráulico"/>
    <x v="94"/>
    <x v="25"/>
    <s v="HI"/>
    <s v="HI"/>
    <s v="Agua"/>
    <s v="SEIN"/>
    <s v="NO COES"/>
    <s v="Instalado"/>
    <s v="Operativo"/>
    <n v="0"/>
    <n v="0"/>
    <s v="Estatal"/>
    <s v="Distribuidora"/>
    <x v="0"/>
    <s v="ANCASH"/>
    <s v="ANCASH"/>
    <s v="HUARI"/>
    <s v="HUARI"/>
    <n v="0"/>
    <n v="55"/>
    <n v="1.54"/>
    <n v="1.4970000000000001"/>
    <n v="8165.5069999999996"/>
    <n v="8.1655069999999998"/>
    <n v="3.0209999999999999"/>
    <n v="1.54"/>
    <n v="1.4970000000000001"/>
    <n v="10946.97"/>
    <n v="10.946969999999999"/>
    <n v="2.8690000000000002"/>
    <n v="1.54"/>
    <n v="1.4970000000000001"/>
    <n v="6628.62"/>
    <n v="6.6286199999999997"/>
    <n v="2.9550000000000001"/>
    <m/>
    <m/>
    <m/>
  </r>
  <r>
    <x v="0"/>
    <x v="0"/>
    <s v="ELNM"/>
    <s v="31017493"/>
    <s v="Grupo 2"/>
    <s v="HI"/>
    <s v="H"/>
    <s v="ELNM31017493Grupo 2HI"/>
    <s v="ELNM31017493Grupo 2HI"/>
    <x v="25"/>
    <s v="HIDRANDINA"/>
    <s v="Hidráulico"/>
    <x v="94"/>
    <x v="26"/>
    <s v="HI"/>
    <s v="HI"/>
    <s v="Agua"/>
    <s v="SEIN"/>
    <s v="NO COES"/>
    <s v="Instalado"/>
    <s v="Operativo"/>
    <n v="0"/>
    <n v="0"/>
    <s v="Estatal"/>
    <s v="Distribuidora"/>
    <x v="0"/>
    <s v="ANCASH"/>
    <s v="ANCASH"/>
    <s v="HUARI"/>
    <s v="HUARI"/>
    <n v="0"/>
    <n v="55"/>
    <n v="1.5"/>
    <n v="1.4"/>
    <n v="5061.6480000000001"/>
    <n v="5.0616479999999999"/>
    <n v="3.0209999999999999"/>
    <n v="1.5"/>
    <n v="1.4"/>
    <n v="7127.1600000000008"/>
    <n v="7.1271600000000008"/>
    <n v="2.8690000000000002"/>
    <n v="1.5"/>
    <n v="1.4"/>
    <n v="8466.2260000000006"/>
    <n v="8.4662260000000007"/>
    <n v="2.9550000000000001"/>
    <m/>
    <m/>
    <m/>
  </r>
  <r>
    <x v="0"/>
    <x v="0"/>
    <s v="ELNM"/>
    <s v="41028394"/>
    <s v="Grupo 3"/>
    <s v="HI"/>
    <s v="H"/>
    <s v="ELNM41028394Grupo 3HI"/>
    <s v="ELNM41028394Grupo 3HI"/>
    <x v="25"/>
    <s v="HIDRANDINA"/>
    <s v="Hidráulico"/>
    <x v="95"/>
    <x v="55"/>
    <s v="HI"/>
    <s v="HI"/>
    <s v="Agua"/>
    <s v="SEIN"/>
    <s v="NO COES"/>
    <s v="Instalado"/>
    <s v="Operativo"/>
    <n v="0"/>
    <n v="0"/>
    <s v="Estatal"/>
    <s v="Distribuidora"/>
    <x v="0"/>
    <s v="LA LIBERTAD"/>
    <s v="LA LIBERTAD"/>
    <s v="SANCHEZ CARRION"/>
    <s v="HUAMACHUCO"/>
    <n v="0"/>
    <n v="55"/>
    <n v="0.2"/>
    <n v="0.2"/>
    <n v="184.25"/>
    <n v="0.18425"/>
    <n v="9.6000000000000002E-2"/>
    <n v="0.2"/>
    <n v="0.2"/>
    <n v="560.42999999999995"/>
    <n v="0.56042999999999998"/>
    <n v="0.17100000000000001"/>
    <n v="0.2"/>
    <n v="0.2"/>
    <n v="391.77000000000004"/>
    <n v="0.39177000000000006"/>
    <n v="0.17599999999999999"/>
    <m/>
    <m/>
    <m/>
  </r>
  <r>
    <x v="0"/>
    <x v="0"/>
    <s v="ELNM"/>
    <s v="41046094"/>
    <s v="Ansaldo 1"/>
    <s v="HI"/>
    <s v="H"/>
    <s v="ELNM41046094Ansaldo 1HI"/>
    <s v="ELNM41046094Ansaldo 1HI"/>
    <x v="25"/>
    <s v="HIDRANDINA"/>
    <s v="Hidráulico"/>
    <x v="96"/>
    <x v="94"/>
    <s v="HI"/>
    <s v="HI"/>
    <s v="Agua"/>
    <s v="SEIN"/>
    <s v="NO COES"/>
    <s v="Instalado"/>
    <s v="Operativo"/>
    <n v="0"/>
    <n v="0"/>
    <s v="Estatal"/>
    <s v="Distribuidora"/>
    <x v="0"/>
    <s v="LA LIBERTAD"/>
    <s v="LA LIBERTAD"/>
    <s v="PATAZ"/>
    <s v="BULDIBUYO"/>
    <n v="0"/>
    <n v="55"/>
    <n v="0.55000000000000004"/>
    <n v="0.5"/>
    <n v="791.15599999999995"/>
    <n v="0.79115599999999997"/>
    <n v="0.97599999999999998"/>
    <n v="0.55000000000000004"/>
    <n v="0.5"/>
    <n v="3274.5140000000001"/>
    <n v="3.2745139999999999"/>
    <n v="0.98"/>
    <n v="0.55000000000000004"/>
    <n v="0.5"/>
    <n v="2623.52"/>
    <n v="2.6235200000000001"/>
    <n v="0.95099999999999996"/>
    <m/>
    <m/>
    <m/>
  </r>
  <r>
    <x v="0"/>
    <x v="0"/>
    <s v="ELNM"/>
    <s v="41046094"/>
    <s v="Ansaldo 2"/>
    <s v="HI"/>
    <s v="H"/>
    <s v="ELNM41046094Ansaldo 2HI"/>
    <s v="ELNM41046094Ansaldo 2HI"/>
    <x v="25"/>
    <s v="HIDRANDINA"/>
    <s v="Hidráulico"/>
    <x v="96"/>
    <x v="95"/>
    <s v="HI"/>
    <s v="HI"/>
    <s v="Agua"/>
    <s v="SEIN"/>
    <s v="NO COES"/>
    <s v="Instalado"/>
    <s v="Operativo"/>
    <n v="0"/>
    <n v="0"/>
    <s v="Estatal"/>
    <s v="Distribuidora"/>
    <x v="0"/>
    <s v="LA LIBERTAD"/>
    <s v="LA LIBERTAD"/>
    <s v="PATAZ"/>
    <s v="BULDIBUYO"/>
    <n v="0"/>
    <n v="55"/>
    <n v="0.55000000000000004"/>
    <n v="0.5"/>
    <n v="2687.5720000000001"/>
    <n v="2.6875720000000003"/>
    <n v="0.97599999999999998"/>
    <s v="-"/>
    <s v="-"/>
    <n v="607.78099999999995"/>
    <n v="0.6077809999999999"/>
    <n v="0.98"/>
    <n v="0.55000000000000004"/>
    <n v="0.5"/>
    <n v="701.99800000000005"/>
    <n v="0.70199800000000001"/>
    <n v="0.95099999999999996"/>
    <m/>
    <m/>
    <m/>
  </r>
  <r>
    <x v="0"/>
    <x v="0"/>
    <s v="ELNM"/>
    <s v="41046294"/>
    <s v="Grupo 1"/>
    <s v="HI"/>
    <s v="H"/>
    <s v="ELNM41046294Grupo 1HI"/>
    <s v="ELNM41046294Grupo 1HI"/>
    <x v="25"/>
    <s v="HIDRANDINA"/>
    <s v="Hidráulico"/>
    <x v="97"/>
    <x v="25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 MARCOS"/>
    <s v="CHOCAN"/>
    <n v="0"/>
    <n v="55"/>
    <n v="0.33"/>
    <n v="0.33"/>
    <n v="2077.9399999999996"/>
    <n v="2.0779399999999995"/>
    <n v="0.32100000000000001"/>
    <n v="0.33"/>
    <n v="0.33"/>
    <n v="1808.521"/>
    <n v="1.808521"/>
    <n v="0.31900000000000001"/>
    <n v="0.33"/>
    <n v="0.33"/>
    <n v="570.51800000000003"/>
    <n v="0.57051800000000008"/>
    <n v="0.32"/>
    <m/>
    <m/>
    <m/>
  </r>
  <r>
    <x v="0"/>
    <x v="0"/>
    <s v="ELNM"/>
    <s v="41046494"/>
    <s v="Grupo U.Gen 2"/>
    <s v="HI"/>
    <s v="H"/>
    <s v="ELNM41046494Grupo U.Gen 2HI"/>
    <s v="ELNM41046494Grupo U.Gen 2HI"/>
    <x v="25"/>
    <s v="HIDRANDINA"/>
    <s v="Hidráulico"/>
    <x v="98"/>
    <x v="96"/>
    <s v="HI"/>
    <s v="HI"/>
    <s v="Agua"/>
    <s v="SA"/>
    <s v="NO COES"/>
    <s v="Instalado"/>
    <s v="Operativo"/>
    <n v="0"/>
    <n v="0"/>
    <s v="Estatal"/>
    <s v="Distribuidora"/>
    <x v="0"/>
    <s v="ANCASH"/>
    <s v="ANCASH"/>
    <s v="BOLOGNESI"/>
    <s v="CHIQUIAN"/>
    <n v="0"/>
    <n v="55"/>
    <n v="0.2"/>
    <n v="0.19500000000000001"/>
    <n v="970.11599999999987"/>
    <n v="0.97011599999999987"/>
    <n v="1.718"/>
    <n v="0.2"/>
    <n v="0.19500000000000001"/>
    <n v="1043.2550000000001"/>
    <n v="1.043255"/>
    <n v="0.94799999999999995"/>
    <n v="0.2"/>
    <n v="0.19500000000000001"/>
    <n v="592.95900000000017"/>
    <n v="0.59295900000000012"/>
    <n v="0.91"/>
    <m/>
    <m/>
    <m/>
  </r>
  <r>
    <x v="0"/>
    <x v="0"/>
    <s v="ELNM"/>
    <s v="41046494"/>
    <s v="Sulzer 1"/>
    <s v="HI"/>
    <s v="H"/>
    <s v="ELNM41046494Sulzer 1HI"/>
    <s v="ELNM41046494Sulzer 1HI"/>
    <x v="25"/>
    <s v="HIDRANDINA"/>
    <s v="Hidráulico"/>
    <x v="98"/>
    <x v="51"/>
    <s v="HI"/>
    <s v="HI"/>
    <s v="Agua"/>
    <s v="SA"/>
    <s v="NO COES"/>
    <s v="Instalado"/>
    <s v="Operativo"/>
    <n v="0"/>
    <n v="0"/>
    <s v="Estatal"/>
    <s v="Distribuidora"/>
    <x v="0"/>
    <s v="ANCASH"/>
    <s v="ANCASH"/>
    <s v="BOLOGNESI"/>
    <s v="CHIQUIAN"/>
    <n v="0"/>
    <n v="55"/>
    <n v="0.81"/>
    <n v="0.78"/>
    <n v="2570.3249999999998"/>
    <n v="2.570325"/>
    <n v="1.718"/>
    <n v="0.81"/>
    <n v="0.78"/>
    <n v="3193.14"/>
    <n v="3.1931400000000001"/>
    <n v="0.94799999999999995"/>
    <n v="0.81"/>
    <n v="0.78"/>
    <n v="2171.8710000000001"/>
    <n v="2.1718709999999999"/>
    <n v="0.91"/>
    <m/>
    <m/>
    <m/>
  </r>
  <r>
    <x v="0"/>
    <x v="0"/>
    <s v="ELNM"/>
    <s v="51001796"/>
    <s v="G-3"/>
    <s v="HI"/>
    <s v="H"/>
    <s v="ELNM51001796G-3HI"/>
    <s v="ELNM51001796G-3HI"/>
    <x v="25"/>
    <s v="HIDRANDINA"/>
    <s v="Hidráulico"/>
    <x v="99"/>
    <x v="55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ELENDIN"/>
    <s v="JORGE CHAVEZ"/>
    <n v="0"/>
    <n v="55"/>
    <n v="0.55000000000000004"/>
    <n v="0.52"/>
    <n v="3680.2550000000001"/>
    <n v="3.6802550000000003"/>
    <n v="1.49"/>
    <n v="0.55000000000000004"/>
    <n v="0.52"/>
    <n v="3435.4870000000001"/>
    <n v="3.4354870000000002"/>
    <n v="1.47"/>
    <n v="0.55000000000000004"/>
    <n v="0.52"/>
    <n v="928.26600000000008"/>
    <n v="0.92826600000000004"/>
    <n v="1.39"/>
    <m/>
    <m/>
    <m/>
  </r>
  <r>
    <x v="0"/>
    <x v="0"/>
    <s v="ELNM"/>
    <s v="51001796"/>
    <s v="Grupo 1"/>
    <s v="HI"/>
    <s v="H"/>
    <s v="ELNM51001796Grupo 1HI"/>
    <s v="ELNM51001796Grupo 1HI"/>
    <x v="25"/>
    <s v="HIDRANDINA"/>
    <s v="Hidráulico"/>
    <x v="99"/>
    <x v="25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ELENDIN"/>
    <s v="JORGE CHAVEZ"/>
    <n v="0"/>
    <n v="55"/>
    <n v="0.55000000000000004"/>
    <n v="0.52"/>
    <n v="2638.95"/>
    <n v="2.6389499999999999"/>
    <n v="1.49"/>
    <n v="0.55000000000000004"/>
    <n v="0.52"/>
    <n v="2776.453"/>
    <n v="2.7764530000000001"/>
    <n v="1.47"/>
    <n v="0.55000000000000004"/>
    <n v="0.52"/>
    <n v="2520.4669999999996"/>
    <n v="2.5204669999999996"/>
    <n v="1.39"/>
    <m/>
    <m/>
    <m/>
  </r>
  <r>
    <x v="0"/>
    <x v="0"/>
    <s v="ELNM"/>
    <s v="51001796"/>
    <s v="Grupo 2"/>
    <s v="HI"/>
    <s v="H"/>
    <s v="ELNM51001796Grupo 2HI"/>
    <s v="ELNM51001796Grupo 2HI"/>
    <x v="25"/>
    <s v="HIDRANDINA"/>
    <s v="Hidráulico"/>
    <x v="99"/>
    <x v="26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CELENDIN"/>
    <s v="JORGE CHAVEZ"/>
    <n v="0"/>
    <n v="55"/>
    <n v="0.55000000000000004"/>
    <n v="0.52"/>
    <n v="2697.3360000000002"/>
    <n v="2.6973360000000004"/>
    <n v="1.49"/>
    <n v="0.55000000000000004"/>
    <n v="0.52"/>
    <n v="3714.8980000000001"/>
    <n v="3.7148980000000003"/>
    <n v="1.47"/>
    <n v="0.55000000000000004"/>
    <n v="0.52"/>
    <n v="2299.1869999999999"/>
    <n v="2.2991869999999999"/>
    <n v="1.39"/>
    <m/>
    <m/>
    <m/>
  </r>
  <r>
    <x v="0"/>
    <x v="0"/>
    <s v="ELNM"/>
    <s v="51023714"/>
    <s v="G-1"/>
    <s v="HI"/>
    <s v="H"/>
    <s v="ELNM51023714G-1HI"/>
    <s v="ELNM51023714G-1HI"/>
    <x v="25"/>
    <s v="HIDRANDINA"/>
    <s v="Hidráulico"/>
    <x v="100"/>
    <x v="18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 MIGUEL"/>
    <s v="CATILLUC"/>
    <n v="0"/>
    <n v="55"/>
    <n v="7.0000000000000007E-2"/>
    <n v="7.0000000000000007E-2"/>
    <n v="540.94200000000001"/>
    <n v="0.54094200000000003"/>
    <n v="0.14499999999999999"/>
    <n v="7.0000000000000007E-2"/>
    <n v="7.0000000000000007E-2"/>
    <n v="408.02099999999996"/>
    <n v="0.40802099999999997"/>
    <n v="0.14099999999999999"/>
    <n v="7.0000000000000007E-2"/>
    <n v="7.0000000000000007E-2"/>
    <n v="418.59999999999997"/>
    <n v="0.41859999999999997"/>
    <n v="0.14299999999999999"/>
    <m/>
    <m/>
    <m/>
  </r>
  <r>
    <x v="0"/>
    <x v="0"/>
    <s v="ELNM"/>
    <s v="51023714"/>
    <s v="G-2"/>
    <s v="HI"/>
    <s v="H"/>
    <s v="ELNM51023714G-2HI"/>
    <s v="ELNM51023714G-2HI"/>
    <x v="25"/>
    <s v="HIDRANDINA"/>
    <s v="Hidráulico"/>
    <x v="100"/>
    <x v="48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SAN MIGUEL"/>
    <s v="CATILLUC"/>
    <n v="0"/>
    <n v="55"/>
    <n v="7.4999999999999997E-2"/>
    <n v="7.4999999999999997E-2"/>
    <n v="520.84400000000005"/>
    <n v="0.52084400000000008"/>
    <n v="0.14499999999999999"/>
    <n v="7.4999999999999997E-2"/>
    <n v="7.4999999999999997E-2"/>
    <n v="606.00200000000007"/>
    <n v="0.60600200000000004"/>
    <n v="0.14099999999999999"/>
    <n v="7.4999999999999997E-2"/>
    <n v="7.4999999999999997E-2"/>
    <n v="544.8950000000001"/>
    <n v="0.54489500000000013"/>
    <n v="0.14299999999999999"/>
    <m/>
    <m/>
    <m/>
  </r>
  <r>
    <x v="0"/>
    <x v="0"/>
    <s v="ELNM"/>
    <s v="53002696"/>
    <s v="1"/>
    <s v="EL"/>
    <s v="T"/>
    <s v="ELNM530026961EL"/>
    <s v="ELNM530026961EL"/>
    <x v="25"/>
    <s v="HIDRANDINA"/>
    <s v="Térmico"/>
    <x v="101"/>
    <x v="25"/>
    <s v="EL"/>
    <s v="EL"/>
    <s v="Diésel"/>
    <s v="SEIN"/>
    <s v="NO COES"/>
    <s v="Instalado"/>
    <s v="Operativo"/>
    <n v="0"/>
    <n v="0"/>
    <s v="Estatal"/>
    <s v="Distribuidora"/>
    <x v="0"/>
    <s v="ANCASH"/>
    <s v="ANCASH"/>
    <s v="BOLOGNESI"/>
    <s v="CHIQUIAN"/>
    <n v="0"/>
    <n v="55"/>
    <n v="0.7"/>
    <n v="0.5"/>
    <n v="23.88"/>
    <n v="2.3879999999999998E-2"/>
    <n v="0.46"/>
    <n v="0.7"/>
    <n v="0.5"/>
    <n v="30.024000000000001"/>
    <n v="3.0024000000000002E-2"/>
    <n v="0.46600000000000003"/>
    <n v="0.7"/>
    <n v="0.5"/>
    <n v="39.75800000000001"/>
    <n v="3.9758000000000009E-2"/>
    <n v="0.51900000000000002"/>
    <m/>
    <m/>
    <m/>
  </r>
  <r>
    <x v="0"/>
    <x v="0"/>
    <s v="ELNO"/>
    <s v="33034294"/>
    <s v="CAT"/>
    <s v="EL"/>
    <s v="T"/>
    <s v="ELNO33034294CATEL"/>
    <s v="ELNO33034294CATEL"/>
    <x v="26"/>
    <s v="ELNO"/>
    <s v="Térmico"/>
    <x v="102"/>
    <x v="97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SECHURA"/>
    <s v="SECHURA"/>
    <n v="0"/>
    <n v="26"/>
    <n v="0.32"/>
    <n v="0.3"/>
    <n v="0"/>
    <n v="0"/>
    <n v="1.25"/>
    <n v="0.32"/>
    <n v="0"/>
    <n v="0"/>
    <n v="0"/>
    <n v="1.25"/>
    <n v="0.32"/>
    <n v="0"/>
    <n v="3.0739999999999998"/>
    <n v="3.0739999999999999E-3"/>
    <n v="0"/>
    <m/>
    <m/>
    <m/>
  </r>
  <r>
    <x v="0"/>
    <x v="0"/>
    <s v="ELNO"/>
    <s v="33034294"/>
    <s v="CKD. 2"/>
    <s v="EL"/>
    <s v="T"/>
    <s v="ELNO33034294CKD. 2EL"/>
    <s v="ELNO33034294CKD. 2EL"/>
    <x v="26"/>
    <s v="ELNO"/>
    <s v="Térmico"/>
    <x v="102"/>
    <x v="98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SECHURA"/>
    <s v="SECHURA"/>
    <n v="0"/>
    <n v="26"/>
    <n v="1"/>
    <n v="0.85"/>
    <n v="0"/>
    <n v="0"/>
    <n v="1.25"/>
    <n v="1"/>
    <n v="0.85"/>
    <n v="0"/>
    <n v="0"/>
    <n v="1.25"/>
    <n v="1"/>
    <n v="0.85"/>
    <n v="0"/>
    <n v="0"/>
    <n v="0"/>
    <m/>
    <m/>
    <m/>
  </r>
  <r>
    <x v="0"/>
    <x v="0"/>
    <s v="ELNO"/>
    <s v="33034294"/>
    <s v="CKD. 3"/>
    <s v="EL"/>
    <s v="T"/>
    <s v="ELNO33034294CKD. 3EL"/>
    <s v="ELNO33034294CKD. 3EL"/>
    <x v="26"/>
    <s v="ELNO"/>
    <s v="Térmico"/>
    <x v="102"/>
    <x v="99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SECHURA"/>
    <s v="SECHURA"/>
    <n v="0"/>
    <n v="26"/>
    <n v="0.5"/>
    <n v="0.4"/>
    <n v="0"/>
    <n v="0"/>
    <n v="1.25"/>
    <n v="0.5"/>
    <n v="0.4"/>
    <n v="0"/>
    <n v="0"/>
    <n v="1.25"/>
    <n v="0.5"/>
    <n v="0.4"/>
    <n v="0"/>
    <n v="0"/>
    <n v="0"/>
    <m/>
    <m/>
    <m/>
  </r>
  <r>
    <x v="0"/>
    <x v="0"/>
    <s v="ELNO"/>
    <s v="33034294"/>
    <s v="SKODA 1"/>
    <s v="EL"/>
    <s v="T"/>
    <s v="ELNO33034294SKODA 1EL"/>
    <s v="ELNO33034294SKODA 1EL"/>
    <x v="26"/>
    <s v="ELNO"/>
    <s v="Térmico"/>
    <x v="102"/>
    <x v="100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SECHURA"/>
    <s v="SECHURA"/>
    <n v="0"/>
    <n v="26"/>
    <n v="1"/>
    <n v="0.85"/>
    <n v="0"/>
    <n v="0"/>
    <n v="1.25"/>
    <n v="1"/>
    <n v="0.85"/>
    <n v="0"/>
    <n v="0"/>
    <n v="1.25"/>
    <n v="1"/>
    <n v="0.85"/>
    <n v="0"/>
    <n v="0"/>
    <n v="0"/>
    <m/>
    <m/>
    <m/>
  </r>
  <r>
    <x v="0"/>
    <x v="2"/>
    <s v="ELNO"/>
    <s v="33034494"/>
    <s v="CAT D 399"/>
    <s v="EL"/>
    <s v="T"/>
    <s v="ELNO33034494CAT D 399EL"/>
    <s v="ELNO33034494CAT D 399EL"/>
    <x v="26"/>
    <s v="ELNO"/>
    <s v="Térmico"/>
    <x v="103"/>
    <x v="101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494"/>
    <s v="CAT. 1"/>
    <s v="EL"/>
    <s v="T"/>
    <s v="ELNO33034494CAT. 1EL"/>
    <s v="ELNO33034494CAT. 1EL"/>
    <x v="26"/>
    <s v="ELNO"/>
    <s v="Térmico"/>
    <x v="103"/>
    <x v="102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494"/>
    <s v="CAT. 2"/>
    <s v="EL"/>
    <s v="T"/>
    <s v="ELNO33034494CAT. 2EL"/>
    <s v="ELNO33034494CAT. 2EL"/>
    <x v="26"/>
    <s v="ELNO"/>
    <s v="Térmico"/>
    <x v="103"/>
    <x v="103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494"/>
    <s v="SKODA"/>
    <s v="EL"/>
    <s v="T"/>
    <s v="ELNO33034494SKODAEL"/>
    <s v="ELNO33034494SKODAEL"/>
    <x v="26"/>
    <s v="ELNO"/>
    <s v="Térmico"/>
    <x v="103"/>
    <x v="104"/>
    <s v="EL"/>
    <s v="EL"/>
    <s v="Diésel"/>
    <s v="SEIN"/>
    <s v="NO COES"/>
    <s v="Retirado"/>
    <s v="Inoperativo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594"/>
    <s v="CAT-3412"/>
    <s v="EL"/>
    <s v="T"/>
    <s v="ELNO33034594CAT-3412EL"/>
    <s v="ELNO33034594CAT-3412EL"/>
    <x v="26"/>
    <s v="ELNO"/>
    <s v="Térmico"/>
    <x v="104"/>
    <x v="105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HUANCABAMBA"/>
    <s v="HUANCABAMBA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594"/>
    <s v="VOLVO PENTA"/>
    <s v="EL"/>
    <s v="T"/>
    <s v="ELNO33034594VOLVO PENTAEL"/>
    <s v="ELNO33034594VOLVO PENTAEL"/>
    <x v="26"/>
    <s v="ELNO"/>
    <s v="Térmico"/>
    <x v="104"/>
    <x v="106"/>
    <s v="EL"/>
    <s v="EL"/>
    <s v="Diésel"/>
    <s v="SEIN"/>
    <s v="NO COES"/>
    <s v="Retirado"/>
    <s v="Inoperativo"/>
    <n v="0"/>
    <n v="0"/>
    <s v="Estatal"/>
    <s v="Distribuidora"/>
    <x v="0"/>
    <s v="PIURA"/>
    <s v="PIURA"/>
    <s v="HUANCABAMBA"/>
    <s v="HUANCABAMBA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594"/>
    <s v="VOLVO TD 100"/>
    <s v="EL"/>
    <s v="T"/>
    <s v="ELNO33034594VOLVO TD 100EL"/>
    <s v="ELNO33034594VOLVO TD 100EL"/>
    <x v="26"/>
    <s v="ELNO"/>
    <s v="Térmico"/>
    <x v="104"/>
    <x v="107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HUANCABAMBA"/>
    <s v="HUANCABAMBA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0"/>
    <s v="ELNO"/>
    <s v="33034595"/>
    <s v="KUBOTTA-1"/>
    <s v="HI"/>
    <s v="H"/>
    <s v="ELNO33034595KUBOTTA-1HI"/>
    <s v="ELNO33034595KUBOTTA-1HI"/>
    <x v="26"/>
    <s v="ELNO"/>
    <s v="Hidráulico"/>
    <x v="105"/>
    <x v="108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HUANCABAMBA"/>
    <s v="HUANCABAMBA"/>
    <n v="0"/>
    <n v="26"/>
    <n v="7.0000000000000007E-2"/>
    <n v="6.5000000000000002E-2"/>
    <n v="413.63400000000001"/>
    <n v="0.413634"/>
    <n v="0.11"/>
    <n v="7.0000000000000007E-2"/>
    <n v="6.5000000000000002E-2"/>
    <n v="178.28499999999997"/>
    <n v="0.17828499999999997"/>
    <n v="0.11"/>
    <n v="7.0000000000000007E-2"/>
    <n v="0"/>
    <n v="0"/>
    <n v="0"/>
    <n v="0"/>
    <m/>
    <m/>
    <m/>
  </r>
  <r>
    <x v="0"/>
    <x v="0"/>
    <s v="ELNO"/>
    <s v="33034595"/>
    <s v="KUBOTTA-2"/>
    <s v="HI"/>
    <s v="H"/>
    <s v="ELNO33034595KUBOTTA-2HI"/>
    <s v="ELNO33034595KUBOTTA-2HI"/>
    <x v="26"/>
    <s v="ELNO"/>
    <s v="Hidráulico"/>
    <x v="105"/>
    <x v="109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HUANCABAMBA"/>
    <s v="HUANCABAMBA"/>
    <n v="0"/>
    <n v="26"/>
    <n v="7.0000000000000007E-2"/>
    <n v="6.5000000000000002E-2"/>
    <n v="398.69200000000001"/>
    <n v="0.39869199999999999"/>
    <n v="0.11"/>
    <n v="7.0000000000000007E-2"/>
    <n v="6.5000000000000002E-2"/>
    <n v="183.90199999999999"/>
    <n v="0.18390199999999998"/>
    <n v="0.11"/>
    <n v="7.0000000000000007E-2"/>
    <n v="0"/>
    <n v="0"/>
    <n v="0"/>
    <n v="0"/>
    <m/>
    <m/>
    <m/>
  </r>
  <r>
    <x v="0"/>
    <x v="2"/>
    <s v="ELNO"/>
    <s v="33034695"/>
    <s v="CKD"/>
    <s v="EL"/>
    <s v="T"/>
    <s v="ELNO33034695CKDEL"/>
    <s v="ELNO33034695CKDEL"/>
    <x v="26"/>
    <s v="ELNO"/>
    <s v="Térmico"/>
    <x v="106"/>
    <x v="110"/>
    <s v="EL"/>
    <s v="EL"/>
    <s v="Diésel"/>
    <s v="SEIN"/>
    <s v="NO COES"/>
    <s v="Retirado"/>
    <s v="Inoperativo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33034695"/>
    <s v="V.PENTA"/>
    <s v="EL"/>
    <s v="T"/>
    <s v="ELNO33034695V.PENTAEL"/>
    <s v="ELNO33034695V.PENTAEL"/>
    <x v="26"/>
    <s v="ELNO"/>
    <s v="Térmico"/>
    <x v="106"/>
    <x v="111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0"/>
    <s v="ELNO"/>
    <s v="33098299"/>
    <s v="CAT 1"/>
    <s v="EL"/>
    <s v="T"/>
    <s v="ELNO33098299CAT 1EL"/>
    <s v="ELNO33098299CAT 1EL"/>
    <x v="26"/>
    <s v="ELNO"/>
    <s v="Térmico"/>
    <x v="107"/>
    <x v="112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CHULUCANAS"/>
    <s v="CHULUCANAS"/>
    <n v="0"/>
    <n v="26"/>
    <n v="0.5"/>
    <n v="0.4"/>
    <n v="0"/>
    <n v="0"/>
    <n v="0.8"/>
    <n v="0.5"/>
    <n v="0.4"/>
    <n v="0"/>
    <n v="0"/>
    <n v="0"/>
    <n v="0.5"/>
    <n v="0.4"/>
    <n v="0"/>
    <n v="0"/>
    <n v="0"/>
    <m/>
    <m/>
    <m/>
  </r>
  <r>
    <x v="0"/>
    <x v="0"/>
    <s v="ELNO"/>
    <s v="33098299"/>
    <s v="CAT 2"/>
    <s v="EL"/>
    <s v="T"/>
    <s v="ELNO33098299CAT 2EL"/>
    <s v="ELNO33098299CAT 2EL"/>
    <x v="26"/>
    <s v="ELNO"/>
    <s v="Térmico"/>
    <x v="107"/>
    <x v="113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CHULUCANAS"/>
    <s v="CHULUCANAS"/>
    <n v="0"/>
    <n v="26"/>
    <n v="0.5"/>
    <n v="0.4"/>
    <n v="0"/>
    <n v="0"/>
    <n v="0.8"/>
    <n v="0.5"/>
    <n v="0.4"/>
    <n v="0"/>
    <n v="0"/>
    <n v="0"/>
    <n v="0.5"/>
    <n v="0.4"/>
    <n v="0"/>
    <n v="0"/>
    <n v="0"/>
    <m/>
    <m/>
    <m/>
  </r>
  <r>
    <x v="0"/>
    <x v="0"/>
    <s v="ELNO"/>
    <s v="33098299"/>
    <s v="CAT 3"/>
    <s v="EL"/>
    <s v="T"/>
    <s v="ELNO33098299CAT 3EL"/>
    <s v="ELNO33098299CAT 3EL"/>
    <x v="26"/>
    <s v="ELNO"/>
    <s v="Térmico"/>
    <x v="107"/>
    <x v="114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CHULUCANAS"/>
    <s v="CHULUCANAS"/>
    <n v="0"/>
    <n v="26"/>
    <n v="0.5"/>
    <n v="0.75"/>
    <n v="0"/>
    <n v="0"/>
    <n v="0.8"/>
    <n v="0.5"/>
    <n v="0.75"/>
    <n v="0"/>
    <n v="0"/>
    <n v="0"/>
    <n v="0.5"/>
    <n v="0.75"/>
    <n v="0"/>
    <n v="0"/>
    <n v="0"/>
    <m/>
    <m/>
    <m/>
  </r>
  <r>
    <x v="0"/>
    <x v="0"/>
    <s v="ELNO"/>
    <s v="33098299"/>
    <s v="CAT D 399"/>
    <s v="EL"/>
    <s v="T"/>
    <s v="ELNO33098299CAT D 399EL"/>
    <s v="ELNO33098299CAT D 399EL"/>
    <x v="26"/>
    <s v="ELNO"/>
    <s v="Térmico"/>
    <x v="107"/>
    <x v="101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CHULUCANAS"/>
    <s v="CHULUCANAS"/>
    <n v="0"/>
    <n v="26"/>
    <n v="0.9"/>
    <n v="0.65"/>
    <n v="0"/>
    <n v="0"/>
    <n v="0.8"/>
    <n v="0.9"/>
    <n v="0.65"/>
    <n v="0"/>
    <n v="0"/>
    <n v="0"/>
    <n v="0.9"/>
    <n v="0.65"/>
    <n v="0"/>
    <n v="0"/>
    <n v="0"/>
    <m/>
    <m/>
    <m/>
  </r>
  <r>
    <x v="0"/>
    <x v="0"/>
    <s v="ELNO"/>
    <s v="33098299"/>
    <s v="SKODA-1"/>
    <s v="EL"/>
    <s v="T"/>
    <s v="ELNO33098299SKODA-1EL"/>
    <s v="ELNO33098299SKODA-1EL"/>
    <x v="26"/>
    <s v="ELNO"/>
    <s v="Térmico"/>
    <x v="107"/>
    <x v="115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CHULUCANAS"/>
    <s v="CHULUCANAS"/>
    <n v="0"/>
    <n v="26"/>
    <n v="1"/>
    <n v="0.85"/>
    <n v="0.30199999999999999"/>
    <n v="3.0199999999999997E-4"/>
    <n v="0.8"/>
    <n v="1"/>
    <n v="0.85"/>
    <n v="0"/>
    <n v="0"/>
    <n v="0"/>
    <n v="1"/>
    <n v="0.85"/>
    <n v="0"/>
    <n v="0"/>
    <n v="0"/>
    <m/>
    <m/>
    <m/>
  </r>
  <r>
    <x v="0"/>
    <x v="0"/>
    <s v="ELNO"/>
    <s v="33098299"/>
    <s v="SKODA-2"/>
    <s v="EL"/>
    <s v="T"/>
    <s v="ELNO33098299SKODA-2EL"/>
    <s v="ELNO33098299SKODA-2EL"/>
    <x v="26"/>
    <s v="ELNO"/>
    <s v="Térmico"/>
    <x v="107"/>
    <x v="116"/>
    <s v="EL"/>
    <s v="EL"/>
    <s v="Diésel"/>
    <s v="SEIN"/>
    <s v="NO COES"/>
    <s v="Instalado"/>
    <s v="Operativo"/>
    <n v="0"/>
    <n v="0"/>
    <s v="Estatal"/>
    <s v="Distribuidora"/>
    <x v="0"/>
    <s v="PIURA"/>
    <s v="PIURA"/>
    <s v="CHULUCANAS"/>
    <s v="CHULUCANAS"/>
    <n v="0"/>
    <n v="26"/>
    <n v="1"/>
    <n v="0.4"/>
    <n v="0"/>
    <n v="0"/>
    <n v="0.8"/>
    <n v="1"/>
    <n v="0.4"/>
    <n v="0"/>
    <n v="0"/>
    <n v="0"/>
    <n v="1"/>
    <n v="0.4"/>
    <n v="1.5149999999999999"/>
    <n v="1.5149999999999999E-3"/>
    <n v="0"/>
    <m/>
    <m/>
    <m/>
  </r>
  <r>
    <x v="0"/>
    <x v="0"/>
    <s v="ELNO"/>
    <s v="41037194"/>
    <s v="KUBOTTA-1"/>
    <s v="HI"/>
    <s v="H"/>
    <s v="ELNO41037194KUBOTTA-1HI"/>
    <s v="ELNO41037194KUBOTTA-1HI"/>
    <x v="26"/>
    <s v="ELNO"/>
    <s v="Hidráulico"/>
    <x v="108"/>
    <x v="108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MORROPON"/>
    <s v="CHALACO"/>
    <n v="0"/>
    <n v="26"/>
    <n v="0.08"/>
    <n v="7.0000000000000007E-2"/>
    <n v="497.75800000000004"/>
    <n v="0.49775800000000003"/>
    <n v="0.15"/>
    <n v="0.08"/>
    <n v="0"/>
    <n v="244.92700000000002"/>
    <n v="0.24492700000000003"/>
    <n v="0.15"/>
    <n v="0.08"/>
    <n v="0"/>
    <n v="0"/>
    <n v="0"/>
    <n v="0"/>
    <m/>
    <m/>
    <m/>
  </r>
  <r>
    <x v="0"/>
    <x v="0"/>
    <s v="ELNO"/>
    <s v="41037194"/>
    <s v="KUBOTTA-2"/>
    <s v="HI"/>
    <s v="H"/>
    <s v="ELNO41037194KUBOTTA-2HI"/>
    <s v="ELNO41037194KUBOTTA-2HI"/>
    <x v="26"/>
    <s v="ELNO"/>
    <s v="Hidráulico"/>
    <x v="108"/>
    <x v="109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MORROPON"/>
    <s v="CHALACO"/>
    <n v="0"/>
    <n v="26"/>
    <n v="0.08"/>
    <n v="7.0000000000000007E-2"/>
    <n v="448.29300000000001"/>
    <n v="0.448293"/>
    <n v="0.15"/>
    <n v="0.08"/>
    <n v="0"/>
    <n v="218.80200000000002"/>
    <n v="0.21880200000000002"/>
    <n v="0.15"/>
    <n v="0.08"/>
    <n v="0"/>
    <n v="0"/>
    <n v="0"/>
    <n v="0"/>
    <m/>
    <m/>
    <m/>
  </r>
  <r>
    <x v="0"/>
    <x v="2"/>
    <s v="ELNO"/>
    <s v="41037294"/>
    <s v="KUBOTTA-1"/>
    <s v="HI"/>
    <s v="H"/>
    <s v="ELNO41037294KUBOTTA-1HI"/>
    <s v="ELNO41037294KUBOTTA-1HI"/>
    <x v="26"/>
    <s v="ELNO"/>
    <s v="Hidráulico"/>
    <x v="109"/>
    <x v="108"/>
    <s v="HI"/>
    <s v="HI"/>
    <s v="Agua"/>
    <s v="SEIN"/>
    <s v="NO COES"/>
    <s v="Retirado"/>
    <s v="Operativo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41037294"/>
    <s v="KUBOTTA-2"/>
    <s v="HI"/>
    <s v="H"/>
    <s v="ELNO41037294KUBOTTA-2HI"/>
    <s v="ELNO41037294KUBOTTA-2HI"/>
    <x v="26"/>
    <s v="ELNO"/>
    <s v="Hidráulico"/>
    <x v="109"/>
    <x v="109"/>
    <s v="HI"/>
    <s v="HI"/>
    <s v="Agua"/>
    <s v="SEIN"/>
    <s v="NO COES"/>
    <s v="Retirado"/>
    <s v="Operativo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m/>
    <m/>
    <m/>
  </r>
  <r>
    <x v="0"/>
    <x v="2"/>
    <s v="ELNO"/>
    <s v="41037394"/>
    <s v="V. PENTA 1"/>
    <s v="EL"/>
    <s v="T"/>
    <s v="ELNO41037394V. PENTA 1EL"/>
    <s v="ELNO41037394V. PENTA 1EL"/>
    <x v="26"/>
    <s v="ELNO"/>
    <s v="Térmico"/>
    <x v="110"/>
    <x v="117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HUANCABAMBA"/>
    <s v="CANCHAQUE"/>
    <n v="0"/>
    <n v="26"/>
    <s v="-"/>
    <n v="0"/>
    <n v="0"/>
    <n v="0"/>
    <n v="0"/>
    <s v="-"/>
    <s v="-"/>
    <n v="0"/>
    <n v="0"/>
    <n v="0"/>
    <m/>
    <m/>
    <m/>
    <m/>
    <m/>
    <m/>
    <m/>
    <m/>
  </r>
  <r>
    <x v="0"/>
    <x v="2"/>
    <s v="ELNO"/>
    <s v="41037394"/>
    <s v="VOLVO 3"/>
    <s v="EL"/>
    <s v="T"/>
    <s v="ELNO41037394VOLVO 3EL"/>
    <s v="ELNO41037394VOLVO 3EL"/>
    <x v="26"/>
    <s v="ELNO"/>
    <s v="Térmico"/>
    <x v="110"/>
    <x v="118"/>
    <s v="EL"/>
    <s v="EL"/>
    <s v="Diésel"/>
    <s v="SEIN"/>
    <s v="NO COES"/>
    <s v="Retirado"/>
    <s v="Operativo"/>
    <n v="0"/>
    <n v="0"/>
    <s v="Estatal"/>
    <s v="Distribuidora"/>
    <x v="0"/>
    <s v="PIURA"/>
    <s v="PIURA"/>
    <s v="HUANCABAMBA"/>
    <s v="CANCHAQUE"/>
    <n v="0"/>
    <n v="26"/>
    <s v="-"/>
    <n v="0"/>
    <n v="0"/>
    <n v="0"/>
    <n v="0"/>
    <s v="-"/>
    <s v="-"/>
    <n v="0"/>
    <n v="0"/>
    <n v="0"/>
    <m/>
    <m/>
    <m/>
    <m/>
    <m/>
    <m/>
    <m/>
    <m/>
  </r>
  <r>
    <x v="0"/>
    <x v="2"/>
    <s v="ELNO"/>
    <s v="42037394"/>
    <s v="KUBOTTA-1"/>
    <s v="HI"/>
    <s v="H"/>
    <s v="ELNO42037394KUBOTTA-1HI"/>
    <s v="ELNO42037394KUBOTTA-1HI"/>
    <x v="26"/>
    <s v="ELNO"/>
    <s v="Hidráulico"/>
    <x v="111"/>
    <x v="108"/>
    <s v="HI"/>
    <s v="HI"/>
    <s v="Agua"/>
    <s v="SEIN"/>
    <s v="NO COES"/>
    <s v="Retirado"/>
    <s v="Operativo"/>
    <n v="0"/>
    <n v="0"/>
    <s v="Estatal"/>
    <s v="Distribuidora"/>
    <x v="0"/>
    <s v="PIURA"/>
    <s v="PIURA"/>
    <s v="HUANCABAMBA"/>
    <s v="CANCHAQUE"/>
    <n v="0"/>
    <n v="26"/>
    <s v="-"/>
    <n v="0"/>
    <n v="0"/>
    <n v="0"/>
    <n v="0"/>
    <s v="-"/>
    <s v="-"/>
    <n v="0"/>
    <n v="0"/>
    <n v="0"/>
    <m/>
    <m/>
    <m/>
    <m/>
    <m/>
    <m/>
    <m/>
    <m/>
  </r>
  <r>
    <x v="0"/>
    <x v="0"/>
    <s v="ELNO"/>
    <s v="43038095"/>
    <s v="WEIRPUMP-1"/>
    <s v="HI"/>
    <s v="H"/>
    <s v="ELNO43038095WEIRPUMP-1HI"/>
    <s v="ELNO43038095WEIRPUMP-1HI"/>
    <x v="26"/>
    <s v="ELNO"/>
    <s v="Hidráulico"/>
    <x v="112"/>
    <x v="119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AYABACA"/>
    <s v="AYABACA"/>
    <n v="0"/>
    <n v="26"/>
    <n v="0.83"/>
    <n v="0.8"/>
    <n v="3084.1450000000004"/>
    <n v="3.0841450000000004"/>
    <n v="1.4590000000000001"/>
    <n v="0.83"/>
    <n v="0.8"/>
    <n v="5580.5069999999996"/>
    <n v="5.5805069999999999"/>
    <n v="1.4590000000000001"/>
    <n v="0.83"/>
    <n v="0.8"/>
    <n v="5063.8540000000003"/>
    <n v="5.0638540000000001"/>
    <n v="1.4590000000000001"/>
    <m/>
    <m/>
    <m/>
  </r>
  <r>
    <x v="0"/>
    <x v="0"/>
    <s v="ELNO"/>
    <s v="43038095"/>
    <s v="WEIRPUMP-2"/>
    <s v="HI"/>
    <s v="H"/>
    <s v="ELNO43038095WEIRPUMP-2HI"/>
    <s v="ELNO43038095WEIRPUMP-2HI"/>
    <x v="26"/>
    <s v="ELNO"/>
    <s v="Hidráulico"/>
    <x v="112"/>
    <x v="120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AYABACA"/>
    <s v="AYABACA"/>
    <n v="0"/>
    <n v="26"/>
    <n v="0.83"/>
    <n v="0.8"/>
    <n v="3059.3560000000002"/>
    <n v="3.0593560000000002"/>
    <n v="1.4590000000000001"/>
    <n v="0.83"/>
    <n v="0.8"/>
    <n v="5536.6659999999993"/>
    <n v="5.5366659999999994"/>
    <n v="1.4590000000000001"/>
    <n v="0.83"/>
    <n v="0.8"/>
    <n v="5021.851999999999"/>
    <n v="5.0218519999999991"/>
    <n v="1.4590000000000001"/>
    <m/>
    <m/>
    <m/>
  </r>
  <r>
    <x v="0"/>
    <x v="0"/>
    <s v="ELNO"/>
    <s v="43038096"/>
    <s v="Kubota"/>
    <s v="HI"/>
    <s v="H"/>
    <s v="ELNO43038096KubotaHI"/>
    <s v="ELNO43038096KubotaHI"/>
    <x v="26"/>
    <s v="ELNO"/>
    <s v="Hidráulico"/>
    <x v="113"/>
    <x v="121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AYABACA"/>
    <s v="AYABACA"/>
    <n v="0"/>
    <n v="26"/>
    <n v="0.26"/>
    <n v="0.2"/>
    <n v="510.90000000000003"/>
    <n v="0.51090000000000002"/>
    <n v="9.7000000000000003E-2"/>
    <n v="0.26"/>
    <n v="0.2"/>
    <n v="671.8370000000001"/>
    <n v="0.67183700000000013"/>
    <n v="9.7000000000000003E-2"/>
    <n v="0.26"/>
    <n v="0.2"/>
    <n v="710.33400000000006"/>
    <n v="0.71033400000000002"/>
    <n v="9.7000000000000003E-2"/>
    <m/>
    <m/>
    <m/>
  </r>
  <r>
    <x v="0"/>
    <x v="0"/>
    <s v="ELNO"/>
    <s v="43038096"/>
    <s v="KUBOTA-1"/>
    <s v="HI"/>
    <s v="H"/>
    <s v="ELNO43038096KUBOTA-1HI"/>
    <s v="ELNO43038096KUBOTA-1HI"/>
    <x v="26"/>
    <s v="ELNO"/>
    <s v="Hidráulico"/>
    <x v="113"/>
    <x v="122"/>
    <s v="HI"/>
    <s v="HI"/>
    <s v="Agua"/>
    <s v="SEIN"/>
    <s v="NO COES"/>
    <s v="Instalado"/>
    <s v="Operativo"/>
    <n v="0"/>
    <n v="0"/>
    <s v="Estatal"/>
    <s v="Distribuidora"/>
    <x v="0"/>
    <s v="PIURA"/>
    <s v="PIURA"/>
    <s v="AYABACA"/>
    <s v="AYABACA"/>
    <n v="0"/>
    <n v="26"/>
    <n v="0.246"/>
    <n v="0.2"/>
    <n v="1304.204"/>
    <n v="1.3042039999999999"/>
    <n v="9.7000000000000003E-2"/>
    <n v="0.246"/>
    <n v="0.2"/>
    <n v="1124.9599999999998"/>
    <n v="1.1249599999999997"/>
    <n v="9.7000000000000003E-2"/>
    <n v="0.246"/>
    <n v="0.2"/>
    <n v="1189.4010000000001"/>
    <n v="1.1894010000000002"/>
    <n v="9.7000000000000003E-2"/>
    <m/>
    <m/>
    <m/>
  </r>
  <r>
    <x v="0"/>
    <x v="0"/>
    <s v="ELOR"/>
    <s v="00000000"/>
    <s v="Cat 2. 3512 Dita"/>
    <s v="EL"/>
    <s v="T"/>
    <s v="ELOR00000000Cat 2. 3512 DitaEL"/>
    <s v="ELOR00000000Cat 2. 3512 DitaEL"/>
    <x v="27"/>
    <s v="ELOR"/>
    <s v="Térmico"/>
    <x v="114"/>
    <x v="123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AMÓN CASTILLA"/>
    <s v="RAMÓN CASTILLA"/>
    <n v="0"/>
    <n v="20"/>
    <n v="0.5"/>
    <n v="0"/>
    <n v="0"/>
    <n v="0"/>
    <n v="1.5780000000000001"/>
    <n v="0.5"/>
    <n v="0"/>
    <n v="0"/>
    <n v="0"/>
    <n v="1.7110000000000001"/>
    <n v="0.5"/>
    <n v="0.38"/>
    <n v="0"/>
    <n v="0"/>
    <n v="1.577"/>
    <m/>
    <m/>
    <m/>
  </r>
  <r>
    <x v="0"/>
    <x v="0"/>
    <s v="ELOR"/>
    <s v="00000000"/>
    <s v="Cat. 3512 Dito"/>
    <s v="EL"/>
    <s v="T"/>
    <s v="ELOR00000000Cat. 3512 DitoEL"/>
    <s v="ELOR00000000Cat. 3512 DitoEL"/>
    <x v="27"/>
    <s v="ELOR"/>
    <s v="Térmico"/>
    <x v="114"/>
    <x v="124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AMÓN CASTILLA"/>
    <s v="RAMÓN CASTILLA"/>
    <n v="0"/>
    <n v="20"/>
    <n v="0.5"/>
    <n v="0.4"/>
    <n v="1154.96"/>
    <n v="1.15496"/>
    <n v="1.5780000000000001"/>
    <n v="0.5"/>
    <n v="0.4"/>
    <n v="1194.4000000000001"/>
    <n v="1.1944000000000001"/>
    <n v="1.7110000000000001"/>
    <n v="0.5"/>
    <n v="0.4"/>
    <n v="2072.64"/>
    <n v="2.0726399999999998"/>
    <n v="1.577"/>
    <m/>
    <m/>
    <m/>
  </r>
  <r>
    <x v="0"/>
    <x v="0"/>
    <s v="ELOR"/>
    <s v="00000000"/>
    <s v="CUMMINS 3"/>
    <s v="EL"/>
    <s v="T"/>
    <s v="ELOR00000000CUMMINS 3EL"/>
    <s v="ELOR00000000CUMMINS 3EL"/>
    <x v="27"/>
    <s v="ELOR"/>
    <s v="Térmico"/>
    <x v="114"/>
    <x v="125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AMÓN CASTILLA"/>
    <s v="RAMÓN CASTILLA"/>
    <n v="0"/>
    <n v="20"/>
    <n v="0.6"/>
    <n v="0.48"/>
    <n v="1532.1"/>
    <n v="1.5321"/>
    <n v="1.5780000000000001"/>
    <n v="0.6"/>
    <n v="0.48"/>
    <n v="1739.1399999999999"/>
    <n v="1.7391399999999999"/>
    <n v="1.7110000000000001"/>
    <n v="0.6"/>
    <n v="0.48"/>
    <n v="1261.56"/>
    <n v="1.26156"/>
    <n v="1.577"/>
    <m/>
    <m/>
    <m/>
  </r>
  <r>
    <x v="0"/>
    <x v="0"/>
    <s v="ELOR"/>
    <s v="00000000"/>
    <s v="Cat.4-3412-16878"/>
    <s v="EL"/>
    <s v="T"/>
    <s v="ELOR00000000Cat.4-3412-16878EL"/>
    <s v="ELOR00000000Cat.4-3412-16878EL"/>
    <x v="27"/>
    <s v="ELOR"/>
    <s v="Térmico"/>
    <x v="114"/>
    <x v="126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AMÓN CASTILLA"/>
    <s v="RAMÓN CASTILLA"/>
    <n v="0"/>
    <n v="20"/>
    <n v="0.73399999999999999"/>
    <n v="0.5"/>
    <n v="2006.336"/>
    <n v="2.0063360000000001"/>
    <n v="1.5780000000000001"/>
    <n v="0.73399999999999999"/>
    <n v="0.5"/>
    <n v="2185.7549999999997"/>
    <n v="2.1857549999999994"/>
    <n v="1.7110000000000001"/>
    <n v="0.73399999999999999"/>
    <n v="0.5"/>
    <n v="954.46800000000007"/>
    <n v="0.95446800000000009"/>
    <n v="1.577"/>
    <m/>
    <m/>
    <m/>
  </r>
  <r>
    <x v="0"/>
    <x v="2"/>
    <s v="ELOR"/>
    <s v="00000000"/>
    <s v="Cat.3406"/>
    <s v="EL"/>
    <s v="T"/>
    <s v="ELOR00000000Cat.3406EL"/>
    <s v="ELOR00000000Cat.3406EL"/>
    <x v="27"/>
    <s v="ELOR"/>
    <s v="Térmico"/>
    <x v="114"/>
    <x v="12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AMÓN CASTILLA"/>
    <s v="RAMÓN CASTILLA"/>
    <n v="0"/>
    <n v="20"/>
    <n v="0.42499999999999999"/>
    <n v="0.35"/>
    <n v="99.955999999999989"/>
    <n v="9.9955999999999989E-2"/>
    <n v="1.5780000000000001"/>
    <s v="-"/>
    <s v="-"/>
    <n v="118.27799999999999"/>
    <n v="0.11827799999999999"/>
    <n v="1.7110000000000001"/>
    <m/>
    <m/>
    <m/>
    <m/>
    <m/>
    <m/>
    <m/>
    <m/>
  </r>
  <r>
    <x v="0"/>
    <x v="0"/>
    <s v="ELOR"/>
    <s v="31024193"/>
    <s v="1"/>
    <s v="HI"/>
    <s v="H"/>
    <s v="ELOR310241931HI"/>
    <s v="ELOR310241931HI"/>
    <x v="27"/>
    <s v="ELOR"/>
    <s v="Hidráulico"/>
    <x v="115"/>
    <x v="25"/>
    <s v="HI"/>
    <s v="HI"/>
    <s v="Agua"/>
    <s v="SEIN"/>
    <s v="NO COES"/>
    <s v="Instalado"/>
    <s v="Operativo"/>
    <n v="0"/>
    <n v="0"/>
    <s v="Estatal"/>
    <s v="Distribuidora"/>
    <x v="0"/>
    <s v="SAN MARTÍN"/>
    <s v="SAN MARTÍN"/>
    <s v="MOYOBAMBA"/>
    <s v="JEPELACIO"/>
    <n v="0"/>
    <n v="20"/>
    <n v="3.3"/>
    <n v="3.3"/>
    <n v="20539.458000000002"/>
    <n v="20.539458000000003"/>
    <n v="8.4339999999999993"/>
    <n v="3.3"/>
    <n v="3.3"/>
    <n v="18994.817999999999"/>
    <n v="18.994817999999999"/>
    <n v="8.3789999999999996"/>
    <n v="3.3"/>
    <n v="3.3"/>
    <n v="18595.493999999999"/>
    <n v="18.595493999999999"/>
    <n v="8.359"/>
    <m/>
    <m/>
    <m/>
  </r>
  <r>
    <x v="0"/>
    <x v="0"/>
    <s v="ELOR"/>
    <s v="31024193"/>
    <s v="2"/>
    <s v="HI"/>
    <s v="H"/>
    <s v="ELOR310241932HI"/>
    <s v="ELOR310241932HI"/>
    <x v="27"/>
    <s v="ELOR"/>
    <s v="Hidráulico"/>
    <x v="115"/>
    <x v="26"/>
    <s v="HI"/>
    <s v="HI"/>
    <s v="Agua"/>
    <s v="SEIN"/>
    <s v="NO COES"/>
    <s v="Instalado"/>
    <s v="Operativo"/>
    <n v="0"/>
    <n v="0"/>
    <s v="Estatal"/>
    <s v="Distribuidora"/>
    <x v="0"/>
    <s v="SAN MARTÍN"/>
    <s v="SAN MARTÍN"/>
    <s v="MOYOBAMBA"/>
    <s v="JEPELACIO"/>
    <n v="0"/>
    <n v="20"/>
    <n v="3.3"/>
    <n v="3.3"/>
    <n v="20936.240999999998"/>
    <n v="20.936240999999999"/>
    <n v="8.4339999999999993"/>
    <n v="3.3"/>
    <n v="3.3"/>
    <n v="19184.900999999998"/>
    <n v="19.184900999999996"/>
    <n v="8.3789999999999996"/>
    <n v="3.3"/>
    <n v="3.3"/>
    <n v="18618.137999999995"/>
    <n v="18.618137999999995"/>
    <n v="8.359"/>
    <m/>
    <m/>
    <m/>
  </r>
  <r>
    <x v="0"/>
    <x v="0"/>
    <s v="ELOR"/>
    <s v="31024193"/>
    <s v="3"/>
    <s v="HI"/>
    <s v="H"/>
    <s v="ELOR310241933HI"/>
    <s v="ELOR310241933HI"/>
    <x v="27"/>
    <s v="ELOR"/>
    <s v="Hidráulico"/>
    <x v="115"/>
    <x v="55"/>
    <s v="HI"/>
    <s v="HI"/>
    <s v="Agua"/>
    <s v="SEIN"/>
    <s v="NO COES"/>
    <s v="Instalado"/>
    <s v="Operativo"/>
    <n v="0"/>
    <n v="0"/>
    <s v="Estatal"/>
    <s v="Distribuidora"/>
    <x v="0"/>
    <s v="SAN MARTÍN"/>
    <s v="SAN MARTÍN"/>
    <s v="MOYOBAMBA"/>
    <s v="JEPELACIO"/>
    <n v="0"/>
    <n v="20"/>
    <n v="2.5"/>
    <n v="2"/>
    <n v="10649.157999999999"/>
    <n v="10.649158"/>
    <n v="8.4339999999999993"/>
    <n v="2.5"/>
    <n v="2"/>
    <n v="9864.8280000000013"/>
    <n v="9.864828000000001"/>
    <n v="8.3789999999999996"/>
    <n v="2.5"/>
    <n v="2"/>
    <n v="8357.8220000000001"/>
    <n v="8.3578220000000005"/>
    <n v="8.359"/>
    <m/>
    <m/>
    <m/>
  </r>
  <r>
    <x v="0"/>
    <x v="0"/>
    <s v="ELOR"/>
    <s v="31024293"/>
    <s v="G1"/>
    <s v="HI"/>
    <s v="H"/>
    <s v="ELOR31024293G1HI"/>
    <s v="ELOR31024293G1HI"/>
    <x v="27"/>
    <s v="ELOR"/>
    <s v="Hidráulico"/>
    <x v="116"/>
    <x v="2"/>
    <s v="HI"/>
    <s v="HI"/>
    <s v="Agua"/>
    <s v="SEIN"/>
    <s v="NO COES"/>
    <s v="Instalado"/>
    <s v="Inoperativo"/>
    <n v="0"/>
    <n v="0"/>
    <s v="Estatal"/>
    <s v="Distribuidora"/>
    <x v="0"/>
    <s v="SAN MARTÍN"/>
    <s v="SAN MARTÍN"/>
    <s v="MARISCAL CACERES"/>
    <s v="PACHIZA"/>
    <n v="0"/>
    <n v="20"/>
    <n v="0.4"/>
    <n v="0.26"/>
    <n v="0"/>
    <n v="0"/>
    <n v="0.26"/>
    <n v="0.4"/>
    <n v="0.25"/>
    <n v="0"/>
    <n v="0"/>
    <n v="0.248"/>
    <n v="0.4"/>
    <n v="0.25"/>
    <n v="0"/>
    <n v="0"/>
    <n v="0.252"/>
    <m/>
    <m/>
    <m/>
  </r>
  <r>
    <x v="0"/>
    <x v="0"/>
    <s v="ELOR"/>
    <s v="31024293"/>
    <s v="G2"/>
    <s v="HI"/>
    <s v="H"/>
    <s v="ELOR31024293G2HI"/>
    <s v="ELOR31024293G2HI"/>
    <x v="27"/>
    <s v="ELOR"/>
    <s v="Hidráulico"/>
    <x v="116"/>
    <x v="29"/>
    <s v="HI"/>
    <s v="HI"/>
    <s v="Agua"/>
    <s v="SEIN"/>
    <s v="NO COES"/>
    <s v="Instalado"/>
    <s v="Operativo"/>
    <n v="0"/>
    <n v="0"/>
    <s v="Estatal"/>
    <s v="Distribuidora"/>
    <x v="0"/>
    <s v="SAN MARTÍN"/>
    <s v="SAN MARTÍN"/>
    <s v="MARISCAL CACERES"/>
    <s v="PACHIZA"/>
    <n v="0"/>
    <n v="20"/>
    <n v="0.4"/>
    <n v="0.26"/>
    <n v="876.20700000000011"/>
    <n v="0.87620700000000007"/>
    <n v="0.26"/>
    <n v="0.4"/>
    <n v="0.25"/>
    <n v="879.7489999999998"/>
    <n v="0.87974899999999978"/>
    <n v="0.248"/>
    <n v="0.4"/>
    <n v="0.25"/>
    <n v="711.06799999999998"/>
    <n v="0.71106800000000003"/>
    <n v="0.252"/>
    <m/>
    <m/>
    <m/>
  </r>
  <r>
    <x v="0"/>
    <x v="0"/>
    <s v="ELOR"/>
    <s v="31077997"/>
    <s v="Turbina 1"/>
    <s v="HI"/>
    <s v="H"/>
    <s v="ELOR31077997Turbina 1HI"/>
    <s v="ELOR31077997Turbina 1HI"/>
    <x v="27"/>
    <s v="ELOR"/>
    <s v="Hidráulico"/>
    <x v="117"/>
    <x v="81"/>
    <s v="HI"/>
    <s v="HI"/>
    <s v="Agua"/>
    <s v="SA"/>
    <s v="NO COES"/>
    <s v="Instalado"/>
    <s v="Operativo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7411.83"/>
    <n v="7.4118300000000001"/>
    <n v="4.5140000000000002"/>
    <n v="1.2529999999999999"/>
    <n v="1.1499999999999999"/>
    <n v="7861.3079999999991"/>
    <n v="7.8613079999999993"/>
    <n v="4.4630000000000001"/>
    <n v="1.2529999999999999"/>
    <n v="1.1499999999999999"/>
    <n v="7215.4720000000007"/>
    <n v="7.215472000000001"/>
    <n v="4.4630000000000001"/>
    <m/>
    <m/>
    <m/>
  </r>
  <r>
    <x v="0"/>
    <x v="0"/>
    <s v="ELOR"/>
    <s v="31077997"/>
    <s v="Turbina 2"/>
    <s v="HI"/>
    <s v="H"/>
    <s v="ELOR31077997Turbina 2HI"/>
    <s v="ELOR31077997Turbina 2HI"/>
    <x v="27"/>
    <s v="ELOR"/>
    <s v="Hidráulico"/>
    <x v="117"/>
    <x v="82"/>
    <s v="HI"/>
    <s v="HI"/>
    <s v="Agua"/>
    <s v="SA"/>
    <s v="NO COES"/>
    <s v="Instalado"/>
    <s v="Operativo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6941.1630000000005"/>
    <n v="6.9411630000000004"/>
    <n v="4.5140000000000002"/>
    <n v="1.2529999999999999"/>
    <n v="1.1499999999999999"/>
    <n v="7400.5220000000008"/>
    <n v="7.4005220000000005"/>
    <n v="4.4630000000000001"/>
    <n v="1.2529999999999999"/>
    <n v="1.1499999999999999"/>
    <n v="5602.6130000000003"/>
    <n v="5.6026129999999998"/>
    <n v="4.4630000000000001"/>
    <m/>
    <m/>
    <m/>
  </r>
  <r>
    <x v="0"/>
    <x v="0"/>
    <s v="ELOR"/>
    <s v="31077997"/>
    <s v="Turbina 3"/>
    <s v="HI"/>
    <s v="H"/>
    <s v="ELOR31077997Turbina 3HI"/>
    <s v="ELOR31077997Turbina 3HI"/>
    <x v="27"/>
    <s v="ELOR"/>
    <s v="Hidráulico"/>
    <x v="117"/>
    <x v="128"/>
    <s v="HI"/>
    <s v="HI"/>
    <s v="Agua"/>
    <s v="SA"/>
    <s v="NO COES"/>
    <s v="Instalado"/>
    <s v="Operativo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7431.4560000000001"/>
    <n v="7.4314559999999998"/>
    <n v="4.5140000000000002"/>
    <n v="1.2529999999999999"/>
    <n v="1.1499999999999999"/>
    <n v="7282.973"/>
    <n v="7.2829730000000001"/>
    <n v="4.4630000000000001"/>
    <n v="1.2529999999999999"/>
    <n v="1.1499999999999999"/>
    <n v="3759.607"/>
    <n v="3.7596069999999999"/>
    <n v="4.4630000000000001"/>
    <m/>
    <m/>
    <m/>
  </r>
  <r>
    <x v="0"/>
    <x v="0"/>
    <s v="ELOR"/>
    <s v="31077997"/>
    <s v="Turbina 4"/>
    <s v="HI"/>
    <s v="H"/>
    <s v="ELOR31077997Turbina 4HI"/>
    <s v="ELOR31077997Turbina 4HI"/>
    <x v="27"/>
    <s v="ELOR"/>
    <s v="Hidráulico"/>
    <x v="117"/>
    <x v="129"/>
    <s v="HI"/>
    <s v="HI"/>
    <s v="Agua"/>
    <s v="SA"/>
    <s v="NO COES"/>
    <s v="Instalado"/>
    <s v="Operativo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7236.4249999999993"/>
    <n v="7.2364249999999997"/>
    <n v="4.5140000000000002"/>
    <n v="1.2529999999999999"/>
    <n v="1.1499999999999999"/>
    <n v="7609.4269999999997"/>
    <n v="7.6094269999999993"/>
    <n v="4.4630000000000001"/>
    <n v="1.2529999999999999"/>
    <n v="1.1499999999999999"/>
    <n v="7504.8720000000003"/>
    <n v="7.5048720000000007"/>
    <n v="4.4630000000000001"/>
    <m/>
    <m/>
    <m/>
  </r>
  <r>
    <x v="0"/>
    <x v="0"/>
    <s v="ELOR"/>
    <s v="31078697"/>
    <s v="Turbina 1"/>
    <s v="HI"/>
    <s v="H"/>
    <s v="ELOR31078697Turbina 1HI"/>
    <s v="ELOR31078697Turbina 1HI"/>
    <x v="27"/>
    <s v="ELOR"/>
    <s v="Hidráulico"/>
    <x v="118"/>
    <x v="81"/>
    <s v="HI"/>
    <s v="HI"/>
    <s v="Agua"/>
    <s v="SEIN"/>
    <s v="NO COES"/>
    <s v="Instalado"/>
    <s v="Operativo"/>
    <n v="0"/>
    <n v="0"/>
    <s v="Estatal"/>
    <s v="Distribuidora"/>
    <x v="0"/>
    <s v="AMAZONAS"/>
    <s v="AMAZONAS"/>
    <s v="BAGUA"/>
    <s v="ARAMANGO"/>
    <n v="0"/>
    <n v="20"/>
    <n v="2.8370000000000002"/>
    <n v="2.6"/>
    <n v="18166.060000000001"/>
    <n v="18.166060000000002"/>
    <n v="5.3559999999999999"/>
    <n v="2.8370000000000002"/>
    <n v="2.6"/>
    <n v="9852.4480000000003"/>
    <n v="9.8524480000000008"/>
    <n v="4.883"/>
    <n v="2.8370000000000002"/>
    <n v="2.6"/>
    <n v="6224.9080000000004"/>
    <n v="6.2249080000000001"/>
    <n v="4.3949999999999996"/>
    <m/>
    <m/>
    <m/>
  </r>
  <r>
    <x v="0"/>
    <x v="0"/>
    <s v="ELOR"/>
    <s v="31078697"/>
    <s v="Turbina 2"/>
    <s v="HI"/>
    <s v="H"/>
    <s v="ELOR31078697Turbina 2HI"/>
    <s v="ELOR31078697Turbina 2HI"/>
    <x v="27"/>
    <s v="ELOR"/>
    <s v="Hidráulico"/>
    <x v="118"/>
    <x v="82"/>
    <s v="HI"/>
    <s v="HI"/>
    <s v="Agua"/>
    <s v="SEIN"/>
    <s v="NO COES"/>
    <s v="Instalado"/>
    <s v="Operativo"/>
    <n v="0"/>
    <n v="0"/>
    <s v="Estatal"/>
    <s v="Distribuidora"/>
    <x v="0"/>
    <s v="AMAZONAS"/>
    <s v="AMAZONAS"/>
    <s v="BAGUA"/>
    <s v="ARAMANGO"/>
    <n v="0"/>
    <n v="20"/>
    <n v="2.8370000000000002"/>
    <n v="2.6"/>
    <n v="19730.428"/>
    <n v="19.730428"/>
    <n v="5.3559999999999999"/>
    <n v="2.8370000000000002"/>
    <n v="2.6"/>
    <n v="21248.821"/>
    <n v="21.248821"/>
    <n v="4.883"/>
    <n v="2.8370000000000002"/>
    <n v="2.6"/>
    <n v="18580.546999999999"/>
    <n v="18.580546999999999"/>
    <n v="4.3949999999999996"/>
    <m/>
    <m/>
    <m/>
  </r>
  <r>
    <x v="0"/>
    <x v="0"/>
    <s v="ELOR"/>
    <s v="31078897"/>
    <s v="Turbina 1"/>
    <s v="HI"/>
    <s v="H"/>
    <s v="ELOR31078897Turbina 1HI"/>
    <s v="ELOR31078897Turbina 1HI"/>
    <x v="27"/>
    <s v="ELOR"/>
    <s v="Hidráulico"/>
    <x v="119"/>
    <x v="81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JAEN"/>
    <s v="JAEN"/>
    <n v="0"/>
    <n v="20"/>
    <n v="1.59"/>
    <n v="1.45"/>
    <n v="10364.112999999999"/>
    <n v="10.364113"/>
    <n v="2.726"/>
    <n v="1.59"/>
    <n v="1.45"/>
    <n v="11013.526999999998"/>
    <n v="11.013526999999998"/>
    <n v="2.746"/>
    <n v="1.59"/>
    <n v="1.45"/>
    <n v="7394.7"/>
    <n v="7.3946999999999994"/>
    <n v="2.6850000000000001"/>
    <m/>
    <m/>
    <m/>
  </r>
  <r>
    <x v="0"/>
    <x v="0"/>
    <s v="ELOR"/>
    <s v="31078897"/>
    <s v="Turbina 2"/>
    <s v="HI"/>
    <s v="H"/>
    <s v="ELOR31078897Turbina 2HI"/>
    <s v="ELOR31078897Turbina 2HI"/>
    <x v="27"/>
    <s v="ELOR"/>
    <s v="Hidráulico"/>
    <x v="119"/>
    <x v="82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JAEN"/>
    <s v="JAEN"/>
    <n v="0"/>
    <n v="20"/>
    <n v="1.59"/>
    <n v="1.45"/>
    <n v="10784.130999999999"/>
    <n v="10.784130999999999"/>
    <n v="2.726"/>
    <n v="1.59"/>
    <n v="1.45"/>
    <n v="10752.304999999998"/>
    <n v="10.752304999999998"/>
    <n v="2.746"/>
    <n v="1.59"/>
    <n v="1.45"/>
    <n v="9918.17"/>
    <n v="9.9181699999999999"/>
    <n v="2.6850000000000001"/>
    <m/>
    <m/>
    <m/>
  </r>
  <r>
    <x v="0"/>
    <x v="0"/>
    <s v="ELOR"/>
    <s v="33010767"/>
    <s v="CUMMINS 1"/>
    <s v="EL"/>
    <s v="T"/>
    <s v="ELOR33010767CUMMINS 1EL"/>
    <s v="ELOR33010767CUMMINS 1EL"/>
    <x v="27"/>
    <s v="ELOR"/>
    <s v="Térmico"/>
    <x v="120"/>
    <x v="13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2"/>
    <n v="1.2"/>
    <n v="68.030999999999992"/>
    <n v="6.8030999999999994E-2"/>
    <n v="17.396999999999998"/>
    <n v="2"/>
    <n v="1.5"/>
    <n v="3.2469999999999999"/>
    <n v="3.2469999999999999E-3"/>
    <n v="1.0580000000000001"/>
    <n v="2"/>
    <n v="1.5"/>
    <n v="5.7070000000000007"/>
    <n v="5.7070000000000011E-3"/>
    <n v="0.998"/>
    <m/>
    <m/>
    <m/>
  </r>
  <r>
    <x v="0"/>
    <x v="0"/>
    <s v="ELOR"/>
    <s v="33010793"/>
    <s v="CAT.1-16CM32C"/>
    <s v="EL"/>
    <s v="T"/>
    <s v="ELOR33010793CAT.1-16CM32CEL"/>
    <s v="ELOR33010793CAT.1-16CM32CEL"/>
    <x v="27"/>
    <s v="ELOR"/>
    <s v="Térmico"/>
    <x v="121"/>
    <x v="131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IQUITOS"/>
    <n v="0"/>
    <n v="20"/>
    <n v="7.5179999999999998"/>
    <n v="0"/>
    <n v="0"/>
    <n v="0"/>
    <n v="55.89"/>
    <n v="7.5179999999999998"/>
    <n v="0"/>
    <n v="0"/>
    <n v="0"/>
    <n v="42.756"/>
    <n v="7.5179999999999998"/>
    <n v="0"/>
    <n v="0"/>
    <n v="0"/>
    <n v="39.720999999999997"/>
    <m/>
    <m/>
    <m/>
  </r>
  <r>
    <x v="0"/>
    <x v="0"/>
    <s v="ELOR"/>
    <s v="33010793"/>
    <s v="CAT.2-16CM32C"/>
    <s v="EL"/>
    <s v="T"/>
    <s v="ELOR33010793CAT.2-16CM32CEL"/>
    <s v="ELOR33010793CAT.2-16CM32CEL"/>
    <x v="27"/>
    <s v="ELOR"/>
    <s v="Térmico"/>
    <x v="121"/>
    <x v="132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IQUITOS"/>
    <n v="0"/>
    <n v="20"/>
    <n v="7.5179999999999998"/>
    <n v="0"/>
    <n v="3520.72"/>
    <n v="3.5207199999999998"/>
    <n v="55.89"/>
    <n v="7.5179999999999998"/>
    <n v="0"/>
    <n v="0"/>
    <n v="0"/>
    <n v="42.756"/>
    <n v="7.5179999999999998"/>
    <n v="0"/>
    <n v="0"/>
    <n v="0"/>
    <n v="39.720999999999997"/>
    <m/>
    <m/>
    <m/>
  </r>
  <r>
    <x v="0"/>
    <x v="0"/>
    <s v="ELOR"/>
    <s v="33010793"/>
    <s v="CAT-16CM32"/>
    <s v="EL"/>
    <s v="T"/>
    <s v="ELOR33010793CAT-16CM32EL"/>
    <s v="ELOR33010793CAT-16CM32EL"/>
    <x v="27"/>
    <s v="ELOR"/>
    <s v="Térmico"/>
    <x v="121"/>
    <x v="133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7.4"/>
    <n v="6.5"/>
    <n v="22571.689000000002"/>
    <n v="22.571689000000003"/>
    <n v="55.89"/>
    <n v="7.4"/>
    <n v="6.5"/>
    <n v="260.20300000000003"/>
    <n v="0.26020300000000002"/>
    <n v="42.756"/>
    <n v="7.4"/>
    <n v="6.5"/>
    <n v="86.9"/>
    <n v="8.6900000000000005E-2"/>
    <n v="39.720999999999997"/>
    <m/>
    <m/>
    <m/>
  </r>
  <r>
    <x v="0"/>
    <x v="0"/>
    <s v="ELOR"/>
    <s v="33010793"/>
    <s v="WARTSILA 1"/>
    <s v="EL"/>
    <s v="T"/>
    <s v="ELOR33010793WARTSILA 1EL"/>
    <s v="ELOR33010793WARTSILA 1EL"/>
    <x v="27"/>
    <s v="ELOR"/>
    <s v="Térmico"/>
    <x v="121"/>
    <x v="134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6.4"/>
    <n v="6"/>
    <n v="5355.1439999999993"/>
    <n v="5.3551439999999992"/>
    <n v="55.89"/>
    <n v="6.4"/>
    <n v="6"/>
    <n v="2.1919999999999997"/>
    <n v="2.1919999999999999E-3"/>
    <n v="42.756"/>
    <n v="6.4"/>
    <n v="6"/>
    <n v="23.898"/>
    <n v="2.3897999999999999E-2"/>
    <n v="39.720999999999997"/>
    <m/>
    <m/>
    <m/>
  </r>
  <r>
    <x v="0"/>
    <x v="0"/>
    <s v="ELOR"/>
    <s v="33010793"/>
    <s v="WARTSILA 2"/>
    <s v="EL"/>
    <s v="T"/>
    <s v="ELOR33010793WARTSILA 2EL"/>
    <s v="ELOR33010793WARTSILA 2EL"/>
    <x v="27"/>
    <s v="ELOR"/>
    <s v="Térmico"/>
    <x v="121"/>
    <x v="135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6.4"/>
    <n v="6"/>
    <n v="10865.165999999999"/>
    <n v="10.865165999999999"/>
    <n v="55.89"/>
    <n v="6.4"/>
    <n v="6"/>
    <n v="3.3000000000000003"/>
    <n v="3.3000000000000004E-3"/>
    <n v="42.756"/>
    <n v="6.4"/>
    <n v="6"/>
    <n v="31.798999999999999"/>
    <n v="3.1799000000000001E-2"/>
    <n v="39.720999999999997"/>
    <m/>
    <m/>
    <m/>
  </r>
  <r>
    <x v="0"/>
    <x v="0"/>
    <s v="ELOR"/>
    <s v="33010793"/>
    <s v="WARTSILA 3"/>
    <s v="EL"/>
    <s v="T"/>
    <s v="ELOR33010793WARTSILA 3EL"/>
    <s v="ELOR33010793WARTSILA 3EL"/>
    <x v="27"/>
    <s v="ELOR"/>
    <s v="Térmico"/>
    <x v="121"/>
    <x v="136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6.4"/>
    <n v="6"/>
    <n v="7130.7680000000009"/>
    <n v="7.1307680000000007"/>
    <n v="55.89"/>
    <n v="6.4"/>
    <n v="6"/>
    <n v="0.83299999999999996"/>
    <n v="8.3299999999999997E-4"/>
    <n v="42.756"/>
    <n v="6.4"/>
    <n v="6"/>
    <n v="0"/>
    <n v="0"/>
    <n v="39.720999999999997"/>
    <m/>
    <m/>
    <m/>
  </r>
  <r>
    <x v="0"/>
    <x v="0"/>
    <s v="ELOR"/>
    <s v="33010793"/>
    <s v="WARTSILA 4"/>
    <s v="EL"/>
    <s v="T"/>
    <s v="ELOR33010793WARTSILA 4EL"/>
    <s v="ELOR33010793WARTSILA 4EL"/>
    <x v="27"/>
    <s v="ELOR"/>
    <s v="Térmico"/>
    <x v="121"/>
    <x v="13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6.4"/>
    <n v="6"/>
    <n v="13607.786999999998"/>
    <n v="13.607786999999998"/>
    <n v="55.89"/>
    <n v="6.4"/>
    <n v="6"/>
    <n v="95.589999999999989"/>
    <n v="9.5589999999999994E-2"/>
    <n v="42.756"/>
    <n v="6.4"/>
    <n v="6"/>
    <n v="112.991"/>
    <n v="0.11299099999999999"/>
    <n v="39.720999999999997"/>
    <m/>
    <m/>
    <m/>
  </r>
  <r>
    <x v="0"/>
    <x v="0"/>
    <s v="ELOR"/>
    <s v="33010793"/>
    <s v="WARTSILA 5"/>
    <s v="EL"/>
    <s v="T"/>
    <s v="ELOR33010793WARTSILA 5EL"/>
    <s v="ELOR33010793WARTSILA 5EL"/>
    <x v="27"/>
    <s v="ELOR"/>
    <s v="Térmico"/>
    <x v="121"/>
    <x v="138"/>
    <s v="EL"/>
    <s v="EL"/>
    <s v="Residual 6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8.1"/>
    <n v="7.8"/>
    <n v="49301.521000000008"/>
    <n v="49.301521000000008"/>
    <n v="55.89"/>
    <n v="8.1"/>
    <n v="7.8"/>
    <n v="9095.257999999998"/>
    <n v="9.0952579999999976"/>
    <n v="42.756"/>
    <n v="8.1"/>
    <n v="7.8"/>
    <n v="3232.7719999999999"/>
    <n v="3.2327719999999998"/>
    <n v="39.720999999999997"/>
    <m/>
    <m/>
    <m/>
  </r>
  <r>
    <x v="0"/>
    <x v="0"/>
    <s v="ELOR"/>
    <s v="33010793"/>
    <s v="WARTSILA 6"/>
    <s v="EL"/>
    <s v="T"/>
    <s v="ELOR33010793WARTSILA 6EL"/>
    <s v="ELOR33010793WARTSILA 6EL"/>
    <x v="27"/>
    <s v="ELOR"/>
    <s v="Térmico"/>
    <x v="121"/>
    <x v="139"/>
    <s v="EL"/>
    <s v="EL"/>
    <s v="Residual 6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8.1"/>
    <n v="7.8"/>
    <n v="49824.899000000005"/>
    <n v="49.824899000000002"/>
    <n v="55.89"/>
    <n v="8.1"/>
    <n v="7.8"/>
    <n v="13125.893"/>
    <n v="13.125893"/>
    <n v="42.756"/>
    <n v="8.1"/>
    <n v="7.8"/>
    <n v="1997.2370000000001"/>
    <n v="1.9972370000000002"/>
    <n v="39.720999999999997"/>
    <m/>
    <m/>
    <m/>
  </r>
  <r>
    <x v="0"/>
    <x v="0"/>
    <s v="ELOR"/>
    <s v="33010793"/>
    <s v="WARTSILA 7"/>
    <s v="EL"/>
    <s v="T"/>
    <s v="ELOR33010793WARTSILA 7EL"/>
    <s v="ELOR33010793WARTSILA 7EL"/>
    <x v="27"/>
    <s v="ELOR"/>
    <s v="Térmico"/>
    <x v="121"/>
    <x v="140"/>
    <s v="EL"/>
    <s v="EL"/>
    <s v="Residual 6"/>
    <s v="SA"/>
    <s v="NO COES"/>
    <s v="Instalado"/>
    <s v="Operativo"/>
    <n v="0"/>
    <n v="0"/>
    <s v="Estatal"/>
    <s v="Distribuidora"/>
    <x v="0"/>
    <s v="LORETO"/>
    <s v="LORETO"/>
    <s v="MAYNAS"/>
    <s v="IQUITOS"/>
    <n v="0"/>
    <n v="20"/>
    <n v="8.1"/>
    <n v="7.8"/>
    <n v="48755.725999999995"/>
    <n v="48.755725999999996"/>
    <n v="55.89"/>
    <n v="8.1"/>
    <n v="7.8"/>
    <n v="8809.9309999999987"/>
    <n v="8.8099309999999988"/>
    <n v="42.756"/>
    <n v="8.1"/>
    <n v="7.8"/>
    <n v="1980.5489999999998"/>
    <n v="1.9805489999999997"/>
    <n v="39.720999999999997"/>
    <m/>
    <m/>
    <m/>
  </r>
  <r>
    <x v="0"/>
    <x v="2"/>
    <s v="ELOR"/>
    <s v="33010893"/>
    <s v="CAT 3516(G1)"/>
    <s v="EL"/>
    <s v="T"/>
    <s v="ELOR33010893CAT 3516(G1)EL"/>
    <s v="ELOR33010893CAT 3516(G1)EL"/>
    <x v="27"/>
    <s v="ELOR"/>
    <s v="Térmico"/>
    <x v="122"/>
    <x v="141"/>
    <s v="EL"/>
    <s v="EL"/>
    <s v="Diésel"/>
    <s v="SEIN"/>
    <s v="NO COES"/>
    <s v="Instalado"/>
    <s v="Operativo"/>
    <n v="0"/>
    <n v="0"/>
    <s v="Estatal"/>
    <s v="Distribuidora"/>
    <x v="0"/>
    <s v="LORETO"/>
    <s v="LORETO"/>
    <s v="ALTO AMAZONAS"/>
    <s v="YURIMAGUAS"/>
    <n v="0"/>
    <n v="20"/>
    <n v="1"/>
    <n v="0.95"/>
    <n v="18.088999999999999"/>
    <n v="1.8088999999999997E-2"/>
    <n v="1.427"/>
    <n v="1"/>
    <n v="0.95"/>
    <n v="0"/>
    <n v="0"/>
    <n v="0"/>
    <m/>
    <m/>
    <m/>
    <m/>
    <m/>
    <m/>
    <m/>
    <m/>
  </r>
  <r>
    <x v="0"/>
    <x v="2"/>
    <s v="ELOR"/>
    <s v="33010893"/>
    <s v="CAT. D-3512(G5)"/>
    <s v="EL"/>
    <s v="T"/>
    <s v="ELOR33010893CAT. D-3512(G5)EL"/>
    <s v="ELOR33010893CAT. D-3512(G5)EL"/>
    <x v="27"/>
    <s v="ELOR"/>
    <s v="Térmico"/>
    <x v="122"/>
    <x v="142"/>
    <s v="EL"/>
    <s v="EL"/>
    <s v="Diésel"/>
    <s v="SEIN"/>
    <s v="NO COES"/>
    <s v="Instalado"/>
    <s v="Operativo"/>
    <n v="0"/>
    <n v="0"/>
    <s v="Estatal"/>
    <s v="Distribuidora"/>
    <x v="0"/>
    <s v="LORETO"/>
    <s v="LORETO"/>
    <s v="ALTO AMAZONAS"/>
    <s v="YURIMAGUAS"/>
    <n v="0"/>
    <n v="20"/>
    <n v="0.5"/>
    <n v="0.45"/>
    <n v="32.204999999999998"/>
    <n v="3.2204999999999998E-2"/>
    <n v="1.427"/>
    <n v="0.5"/>
    <n v="0.45"/>
    <n v="0"/>
    <n v="0"/>
    <n v="0"/>
    <m/>
    <m/>
    <m/>
    <m/>
    <m/>
    <m/>
    <m/>
    <m/>
  </r>
  <r>
    <x v="0"/>
    <x v="2"/>
    <s v="ELOR"/>
    <s v="33010893"/>
    <s v="CAT.2 D-3512(G4)"/>
    <s v="EL"/>
    <s v="T"/>
    <s v="ELOR33010893CAT.2 D-3512(G4)EL"/>
    <s v="ELOR33010893CAT.2 D-3512(G4)EL"/>
    <x v="27"/>
    <s v="ELOR"/>
    <s v="Térmico"/>
    <x v="122"/>
    <x v="143"/>
    <s v="EL"/>
    <s v="EL"/>
    <s v="Diésel"/>
    <s v="SEIN"/>
    <s v="NO COES"/>
    <s v="Instalado"/>
    <s v="Operativo"/>
    <n v="0"/>
    <n v="0"/>
    <s v="Estatal"/>
    <s v="Distribuidora"/>
    <x v="0"/>
    <s v="LORETO"/>
    <s v="LORETO"/>
    <s v="ALTO AMAZONAS"/>
    <s v="YURIMAGUAS"/>
    <n v="0"/>
    <n v="20"/>
    <n v="0.5"/>
    <n v="0.45"/>
    <n v="25.414000000000001"/>
    <n v="2.5414000000000003E-2"/>
    <n v="1.427"/>
    <n v="0.5"/>
    <n v="0.45"/>
    <n v="0"/>
    <n v="0"/>
    <n v="0"/>
    <m/>
    <m/>
    <m/>
    <m/>
    <m/>
    <m/>
    <m/>
    <m/>
  </r>
  <r>
    <x v="0"/>
    <x v="2"/>
    <s v="ELOR"/>
    <s v="33010893"/>
    <s v="CAT2 3512 TA(G2)"/>
    <s v="EL"/>
    <s v="T"/>
    <s v="ELOR33010893CAT2 3512 TA(G2)EL"/>
    <s v="ELOR33010893CAT2 3512 TA(G2)EL"/>
    <x v="27"/>
    <s v="ELOR"/>
    <s v="Térmico"/>
    <x v="122"/>
    <x v="144"/>
    <s v="EL"/>
    <s v="EL"/>
    <s v="Diésel"/>
    <s v="SEIN"/>
    <s v="NO COES"/>
    <s v="Instalado"/>
    <s v="Operativo"/>
    <n v="0"/>
    <n v="0"/>
    <s v="Estatal"/>
    <s v="Distribuidora"/>
    <x v="0"/>
    <s v="LORETO"/>
    <s v="LORETO"/>
    <s v="ALTO AMAZONAS"/>
    <s v="YURIMAGUAS"/>
    <n v="0"/>
    <n v="20"/>
    <n v="0.5"/>
    <n v="0.4"/>
    <n v="32.897999999999996"/>
    <n v="3.2897999999999997E-2"/>
    <n v="1.427"/>
    <n v="0.5"/>
    <n v="0.4"/>
    <n v="0"/>
    <n v="0"/>
    <n v="0"/>
    <m/>
    <m/>
    <m/>
    <m/>
    <m/>
    <m/>
    <m/>
    <m/>
  </r>
  <r>
    <x v="0"/>
    <x v="2"/>
    <s v="ELOR"/>
    <s v="33010893"/>
    <s v="Cat. D-3512(G3)"/>
    <s v="EL"/>
    <s v="T"/>
    <s v="ELOR33010893Cat. D-3512(G3)EL"/>
    <s v="ELOR33010893Cat. D-3512(G3)EL"/>
    <x v="27"/>
    <s v="ELOR"/>
    <s v="Térmico"/>
    <x v="122"/>
    <x v="145"/>
    <s v="EL"/>
    <s v="EL"/>
    <s v="Diésel"/>
    <s v="SEIN"/>
    <s v="NO COES"/>
    <s v="Instalado"/>
    <s v="Operativo"/>
    <n v="0"/>
    <n v="0"/>
    <s v="Estatal"/>
    <s v="Distribuidora"/>
    <x v="0"/>
    <s v="LORETO"/>
    <s v="LORETO"/>
    <s v="ALTO AMAZONAS"/>
    <s v="YURIMAGUAS"/>
    <n v="0"/>
    <n v="20"/>
    <s v="-"/>
    <s v="-"/>
    <n v="0"/>
    <n v="0"/>
    <n v="1.427"/>
    <m/>
    <m/>
    <m/>
    <m/>
    <m/>
    <m/>
    <m/>
    <m/>
    <m/>
    <m/>
    <m/>
    <m/>
    <m/>
  </r>
  <r>
    <x v="0"/>
    <x v="2"/>
    <s v="ELOR"/>
    <s v="33010993"/>
    <s v="CAT 3512"/>
    <s v="EL"/>
    <s v="T"/>
    <s v="ELOR33010993CAT 3512EL"/>
    <s v="ELOR33010993CAT 3512EL"/>
    <x v="27"/>
    <s v="ELOR"/>
    <s v="Térmico"/>
    <x v="123"/>
    <x v="146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REQUENA"/>
    <n v="0"/>
    <n v="20"/>
    <n v="0.5"/>
    <n v="0"/>
    <n v="0"/>
    <n v="0"/>
    <n v="1.3069999999999999"/>
    <n v="0.5"/>
    <n v="0"/>
    <n v="0"/>
    <n v="0"/>
    <n v="1.4039999999999999"/>
    <m/>
    <m/>
    <m/>
    <m/>
    <m/>
    <m/>
    <m/>
    <m/>
  </r>
  <r>
    <x v="0"/>
    <x v="0"/>
    <s v="ELOR"/>
    <s v="33010993"/>
    <s v="Cat.1-3512(.208)"/>
    <s v="EL"/>
    <s v="T"/>
    <s v="ELOR33010993Cat.1-3512(.208)EL"/>
    <s v="ELOR33010993Cat.1-3512(.208)EL"/>
    <x v="27"/>
    <s v="ELOR"/>
    <s v="Térmico"/>
    <x v="123"/>
    <x v="14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EQUENA"/>
    <s v="REQUENA"/>
    <n v="0"/>
    <n v="20"/>
    <n v="0.5"/>
    <n v="0.25"/>
    <n v="368.16000000000008"/>
    <n v="0.3681600000000001"/>
    <n v="1.3069999999999999"/>
    <n v="0.5"/>
    <n v="0.25"/>
    <n v="1042.32"/>
    <n v="1.0423199999999999"/>
    <n v="1.4039999999999999"/>
    <n v="0.5"/>
    <n v="0.25"/>
    <n v="378.23999999999995"/>
    <n v="0.37823999999999997"/>
    <n v="1.5980000000000001"/>
    <m/>
    <m/>
    <m/>
  </r>
  <r>
    <x v="0"/>
    <x v="0"/>
    <s v="ELOR"/>
    <s v="33010993"/>
    <s v="Cat.3-3512(.219)"/>
    <s v="EL"/>
    <s v="T"/>
    <s v="ELOR33010993Cat.3-3512(.219)EL"/>
    <s v="ELOR33010993Cat.3-3512(.219)EL"/>
    <x v="27"/>
    <s v="ELOR"/>
    <s v="Térmico"/>
    <x v="123"/>
    <x v="148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EQUENA"/>
    <s v="REQUENA"/>
    <n v="0"/>
    <n v="20"/>
    <n v="0.5"/>
    <n v="0.35"/>
    <n v="166.64000000000004"/>
    <n v="0.16664000000000004"/>
    <n v="1.3069999999999999"/>
    <n v="0.5"/>
    <n v="0.35"/>
    <n v="382.4"/>
    <n v="0.38239999999999996"/>
    <n v="1.4039999999999999"/>
    <n v="0.5"/>
    <n v="0.3"/>
    <n v="152.32000000000002"/>
    <n v="0.15232000000000001"/>
    <n v="1.5980000000000001"/>
    <m/>
    <m/>
    <m/>
  </r>
  <r>
    <x v="0"/>
    <x v="0"/>
    <s v="ELOR"/>
    <s v="33010993"/>
    <s v="CUMMINS 4"/>
    <s v="EL"/>
    <s v="T"/>
    <s v="ELOR33010993CUMMINS 4EL"/>
    <s v="ELOR33010993CUMMINS 4EL"/>
    <x v="27"/>
    <s v="ELOR"/>
    <s v="Térmico"/>
    <x v="123"/>
    <x v="149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EQUENA"/>
    <s v="REQUENA"/>
    <n v="0"/>
    <n v="20"/>
    <n v="0.6"/>
    <n v="0.45700000000000002"/>
    <n v="1225.8599999999999"/>
    <n v="1.2258599999999999"/>
    <n v="1.3069999999999999"/>
    <n v="0.6"/>
    <n v="0.45700000000000002"/>
    <n v="2085.5400000000004"/>
    <n v="2.0855400000000004"/>
    <n v="1.4039999999999999"/>
    <n v="0.6"/>
    <n v="0.45700000000000002"/>
    <n v="1218.56"/>
    <n v="1.2185599999999999"/>
    <n v="1.5980000000000001"/>
    <m/>
    <m/>
    <m/>
  </r>
  <r>
    <x v="0"/>
    <x v="0"/>
    <s v="ELOR"/>
    <s v="33010993"/>
    <s v="Cat.5-3412STA-16860"/>
    <s v="EL"/>
    <s v="T"/>
    <s v="ELOR33010993Cat.5-3412STA-16860EL"/>
    <s v="ELOR33010993Cat.5-3412STA-16860EL"/>
    <x v="27"/>
    <s v="ELOR"/>
    <s v="Térmico"/>
    <x v="123"/>
    <x v="15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EQUENA"/>
    <s v="REQUENA"/>
    <n v="0"/>
    <n v="20"/>
    <n v="0.72499999999999998"/>
    <n v="0.57999999999999996"/>
    <n v="974.90600000000006"/>
    <n v="0.97490600000000005"/>
    <n v="1.3069999999999999"/>
    <n v="0.72499999999999998"/>
    <n v="0.57999999999999996"/>
    <n v="1361.08"/>
    <n v="1.3610799999999998"/>
    <n v="1.4039999999999999"/>
    <n v="0"/>
    <n v="0"/>
    <n v="0"/>
    <n v="0"/>
    <n v="1.5980000000000001"/>
    <m/>
    <m/>
    <m/>
  </r>
  <r>
    <x v="0"/>
    <x v="0"/>
    <s v="ELOR"/>
    <s v="33010993"/>
    <s v="CAT 6-3516B-139"/>
    <s v="EL"/>
    <s v="T"/>
    <s v="ELOR33010993CAT 6-3516B-139EL"/>
    <s v="ELOR33010993CAT 6-3516B-139EL"/>
    <x v="27"/>
    <s v="ELOR"/>
    <s v="Térmico"/>
    <x v="123"/>
    <x v="15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EQUENA"/>
    <s v="REQUENA"/>
    <n v="0"/>
    <n v="20"/>
    <n v="2"/>
    <n v="1"/>
    <n v="3619.96"/>
    <n v="3.6199599999999998"/>
    <n v="1.3069999999999999"/>
    <n v="2"/>
    <n v="1"/>
    <n v="1071.626"/>
    <n v="1.071626"/>
    <n v="1.4039999999999999"/>
    <n v="2"/>
    <n v="1"/>
    <n v="3173.8569999999995"/>
    <n v="3.1738569999999995"/>
    <n v="1.5980000000000001"/>
    <m/>
    <m/>
    <m/>
  </r>
  <r>
    <x v="0"/>
    <x v="2"/>
    <s v="ELOR"/>
    <s v="33010993"/>
    <s v="CKD-PRAHA 6"/>
    <s v="EL"/>
    <s v="T"/>
    <s v="ELOR33010993CKD-PRAHA 6EL"/>
    <s v="ELOR33010993CKD-PRAHA 6EL"/>
    <x v="27"/>
    <s v="ELOR"/>
    <s v="Térmico"/>
    <x v="123"/>
    <x v="152"/>
    <s v="EL"/>
    <s v="EL"/>
    <s v="Diésel"/>
    <s v="SA"/>
    <s v="NO COES"/>
    <s v="Instalado"/>
    <s v="Fuera de Operación"/>
    <n v="0"/>
    <n v="0"/>
    <s v="Estatal"/>
    <s v="Distribuidora"/>
    <x v="0"/>
    <s v="LORETO"/>
    <s v="LORETO"/>
    <s v="REQUENA"/>
    <s v="REQUENA"/>
    <n v="0"/>
    <n v="20"/>
    <s v="-"/>
    <s v="-"/>
    <n v="79.7"/>
    <n v="7.9700000000000007E-2"/>
    <n v="1.3069999999999999"/>
    <m/>
    <m/>
    <m/>
    <m/>
    <m/>
    <m/>
    <m/>
    <m/>
    <m/>
    <m/>
    <m/>
    <m/>
    <m/>
  </r>
  <r>
    <x v="0"/>
    <x v="0"/>
    <s v="ELOR"/>
    <s v="33011093"/>
    <s v="CAT. D3512"/>
    <s v="EL"/>
    <s v="T"/>
    <s v="ELOR33011093CAT. D3512EL"/>
    <s v="ELOR33011093CAT. D3512EL"/>
    <x v="27"/>
    <s v="ELOR"/>
    <s v="Térmico"/>
    <x v="124"/>
    <x v="153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n v="0.65"/>
    <n v="0"/>
    <n v="0"/>
    <n v="0"/>
    <n v="1.3260000000000001"/>
    <n v="0.65"/>
    <n v="0"/>
    <n v="0"/>
    <n v="0"/>
    <n v="1.39"/>
    <n v="0.65"/>
    <n v="0"/>
    <n v="0"/>
    <n v="0"/>
    <n v="1.415"/>
    <m/>
    <m/>
    <m/>
  </r>
  <r>
    <x v="0"/>
    <x v="0"/>
    <s v="ELOR"/>
    <s v="33011093"/>
    <s v="Cat.2.3512 Dita"/>
    <s v="EL"/>
    <s v="T"/>
    <s v="ELOR33011093Cat.2.3512 DitaEL"/>
    <s v="ELOR33011093Cat.2.3512 DitaEL"/>
    <x v="27"/>
    <s v="ELOR"/>
    <s v="Térmico"/>
    <x v="124"/>
    <x v="154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n v="0.5"/>
    <n v="0.32"/>
    <n v="554.88"/>
    <n v="0.55488000000000004"/>
    <n v="1.3260000000000001"/>
    <n v="0.5"/>
    <n v="0.32"/>
    <n v="1942.1599999999999"/>
    <n v="1.9421599999999999"/>
    <n v="1.39"/>
    <n v="0.5"/>
    <n v="0.32"/>
    <n v="1842.56"/>
    <n v="1.84256"/>
    <n v="1.415"/>
    <m/>
    <m/>
    <m/>
  </r>
  <r>
    <x v="0"/>
    <x v="0"/>
    <s v="ELOR"/>
    <s v="33011093"/>
    <s v="Cat.3512 Dita"/>
    <s v="EL"/>
    <s v="T"/>
    <s v="ELOR33011093Cat.3512 DitaEL"/>
    <s v="ELOR33011093Cat.3512 DitaEL"/>
    <x v="27"/>
    <s v="ELOR"/>
    <s v="Térmico"/>
    <x v="124"/>
    <x v="155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n v="0.5"/>
    <n v="0.46"/>
    <n v="1427.04"/>
    <n v="1.4270399999999999"/>
    <n v="1.3260000000000001"/>
    <n v="0.5"/>
    <n v="0.46"/>
    <n v="1224.9389999999999"/>
    <n v="1.2249389999999998"/>
    <n v="1.39"/>
    <n v="0.5"/>
    <n v="0.46"/>
    <n v="1259.2000000000003"/>
    <n v="1.2592000000000003"/>
    <n v="1.415"/>
    <m/>
    <m/>
    <m/>
  </r>
  <r>
    <x v="0"/>
    <x v="0"/>
    <s v="ELOR"/>
    <s v="33011093"/>
    <s v="Cat.4-3412-16877"/>
    <s v="EL"/>
    <s v="T"/>
    <s v="ELOR33011093Cat.4-3412-16877EL"/>
    <s v="ELOR33011093Cat.4-3412-16877EL"/>
    <x v="27"/>
    <s v="ELOR"/>
    <s v="Térmico"/>
    <x v="124"/>
    <x v="156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n v="0.68"/>
    <n v="0.6"/>
    <n v="2873.9629999999993"/>
    <n v="2.8739629999999994"/>
    <n v="1.3260000000000001"/>
    <n v="0.68"/>
    <n v="0.6"/>
    <n v="1769.4959999999999"/>
    <n v="1.769496"/>
    <n v="1.39"/>
    <n v="0"/>
    <n v="0"/>
    <n v="0"/>
    <n v="0"/>
    <n v="1.415"/>
    <m/>
    <m/>
    <m/>
  </r>
  <r>
    <x v="0"/>
    <x v="0"/>
    <s v="ELOR"/>
    <s v="33011093"/>
    <s v="Cat.5-C15-07183"/>
    <s v="EL"/>
    <s v="T"/>
    <s v="ELOR33011093Cat.5-C15-07183EL"/>
    <s v="ELOR33011093Cat.5-C15-07183EL"/>
    <x v="27"/>
    <s v="ELOR"/>
    <s v="Térmico"/>
    <x v="124"/>
    <x v="15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n v="0.45500000000000002"/>
    <n v="0.39"/>
    <n v="975.64699999999993"/>
    <n v="0.97564699999999993"/>
    <n v="1.3260000000000001"/>
    <n v="0.45500000000000002"/>
    <n v="0.39"/>
    <n v="1265.4100000000001"/>
    <n v="1.2654100000000001"/>
    <n v="1.39"/>
    <n v="0.45500000000000002"/>
    <n v="0.39"/>
    <n v="1161.827"/>
    <n v="1.1618269999999999"/>
    <n v="1.415"/>
    <m/>
    <m/>
    <m/>
  </r>
  <r>
    <x v="0"/>
    <x v="0"/>
    <s v="ELOR"/>
    <s v="33011193"/>
    <s v="Cat. 3512 Dita"/>
    <s v="EL"/>
    <s v="T"/>
    <s v="ELOR33011193Cat. 3512 DitaEL"/>
    <s v="ELOR33011193Cat. 3512 DitaEL"/>
    <x v="27"/>
    <s v="ELOR"/>
    <s v="Térmico"/>
    <x v="125"/>
    <x v="158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n v="0.5"/>
    <n v="0.25"/>
    <n v="1038.463"/>
    <n v="1.0384629999999999"/>
    <n v="1.25"/>
    <n v="0.5"/>
    <n v="0.25"/>
    <n v="1647.5229999999999"/>
    <n v="1.6475229999999998"/>
    <n v="1.3580000000000001"/>
    <n v="0.5"/>
    <n v="0.25"/>
    <n v="734.73"/>
    <n v="0.73472999999999999"/>
    <n v="1.45"/>
    <m/>
    <m/>
    <m/>
  </r>
  <r>
    <x v="0"/>
    <x v="2"/>
    <s v="ELOR"/>
    <s v="33011193"/>
    <s v="Caterpillar"/>
    <s v="EL"/>
    <s v="T"/>
    <s v="ELOR33011193CaterpillarEL"/>
    <s v="ELOR33011193CaterpillarEL"/>
    <x v="27"/>
    <s v="ELOR"/>
    <s v="Térmico"/>
    <x v="125"/>
    <x v="85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LORETO"/>
    <s v="NAUTA"/>
    <n v="0"/>
    <n v="20"/>
    <n v="0.45500000000000002"/>
    <n v="0"/>
    <n v="0"/>
    <n v="0"/>
    <n v="1.25"/>
    <s v="-"/>
    <n v="0"/>
    <n v="0"/>
    <n v="0"/>
    <n v="1.2490000000000001"/>
    <m/>
    <m/>
    <m/>
    <m/>
    <m/>
    <m/>
    <m/>
    <m/>
  </r>
  <r>
    <x v="0"/>
    <x v="0"/>
    <s v="ELOR"/>
    <s v="33011193"/>
    <s v="CUMMINS"/>
    <s v="EL"/>
    <s v="T"/>
    <s v="ELOR33011193CUMMINSEL"/>
    <s v="ELOR33011193CUMMINSEL"/>
    <x v="27"/>
    <s v="ELOR"/>
    <s v="Térmico"/>
    <x v="125"/>
    <x v="159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n v="0.6"/>
    <n v="0.4"/>
    <n v="1952.4999999999998"/>
    <n v="1.9524999999999997"/>
    <n v="1.25"/>
    <n v="0.6"/>
    <n v="0.3"/>
    <n v="1191.5509999999999"/>
    <n v="1.191551"/>
    <n v="1.3580000000000001"/>
    <n v="0.6"/>
    <n v="0.3"/>
    <n v="1138.3400000000001"/>
    <n v="1.1383400000000001"/>
    <n v="1.45"/>
    <m/>
    <m/>
    <m/>
  </r>
  <r>
    <x v="0"/>
    <x v="2"/>
    <s v="ELOR"/>
    <s v="33011193"/>
    <s v="CUMMINS 2"/>
    <s v="EL"/>
    <s v="T"/>
    <s v="ELOR33011193CUMMINS 2EL"/>
    <s v="ELOR33011193CUMMINS 2EL"/>
    <x v="27"/>
    <s v="ELOR"/>
    <s v="Térmico"/>
    <x v="125"/>
    <x v="16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n v="0.6"/>
    <n v="0.4"/>
    <n v="1184.32"/>
    <n v="1.18432"/>
    <n v="1.25"/>
    <s v="-"/>
    <s v="-"/>
    <n v="835.82"/>
    <n v="0.83582000000000001"/>
    <n v="1.2490000000000001"/>
    <m/>
    <m/>
    <m/>
    <m/>
    <m/>
    <m/>
    <m/>
    <m/>
  </r>
  <r>
    <x v="0"/>
    <x v="2"/>
    <s v="ELOR"/>
    <s v="33011193"/>
    <s v="Cat.4-750S-04388"/>
    <s v="EL"/>
    <s v="T"/>
    <s v="ELOR33011193Cat.4-750S-04388EL"/>
    <s v="ELOR33011193Cat.4-750S-04388EL"/>
    <x v="27"/>
    <s v="ELOR"/>
    <s v="Térmico"/>
    <x v="125"/>
    <x v="16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n v="0.85"/>
    <n v="0.55000000000000004"/>
    <n v="1766.7239999999999"/>
    <n v="1.766724"/>
    <n v="1.25"/>
    <s v="-"/>
    <s v="-"/>
    <n v="323.08799999999997"/>
    <n v="0.32308799999999999"/>
    <n v="1.2490000000000001"/>
    <m/>
    <m/>
    <m/>
    <m/>
    <m/>
    <m/>
    <m/>
    <m/>
  </r>
  <r>
    <x v="0"/>
    <x v="0"/>
    <s v="ELOR"/>
    <s v="33011293"/>
    <s v="WARTSILA 1"/>
    <s v="EL"/>
    <s v="T"/>
    <s v="ELOR33011293WARTSILA 1EL"/>
    <s v="ELOR33011293WARTSILA 1EL"/>
    <x v="27"/>
    <s v="ELOR"/>
    <s v="Térmico"/>
    <x v="126"/>
    <x v="134"/>
    <s v="EL"/>
    <s v="EL"/>
    <s v="Residual 6"/>
    <s v="SEIN"/>
    <s v="NO COES"/>
    <s v="Instalado"/>
    <s v="Operativo"/>
    <n v="0"/>
    <n v="0"/>
    <s v="Estatal"/>
    <s v="Distribuidora"/>
    <x v="0"/>
    <s v="SAN MARTÍN"/>
    <s v="SAN MARTÍN"/>
    <s v="SAN MARTIN"/>
    <s v="LA BANDA DE SHILCAYO"/>
    <n v="0"/>
    <n v="20"/>
    <n v="6.24"/>
    <n v="6"/>
    <n v="636.61099999999999"/>
    <n v="0.63661100000000004"/>
    <n v="11.69"/>
    <n v="6.24"/>
    <n v="6"/>
    <n v="6.0770000000000008"/>
    <n v="6.0770000000000008E-3"/>
    <n v="9.6"/>
    <n v="6.24"/>
    <n v="6"/>
    <n v="201.947"/>
    <n v="0.20194700000000002"/>
    <n v="11.32"/>
    <m/>
    <m/>
    <m/>
  </r>
  <r>
    <x v="0"/>
    <x v="0"/>
    <s v="ELOR"/>
    <s v="33011293"/>
    <s v="WARTSILA 2"/>
    <s v="EL"/>
    <s v="T"/>
    <s v="ELOR33011293WARTSILA 2EL"/>
    <s v="ELOR33011293WARTSILA 2EL"/>
    <x v="27"/>
    <s v="ELOR"/>
    <s v="Térmico"/>
    <x v="126"/>
    <x v="135"/>
    <s v="EL"/>
    <s v="EL"/>
    <s v="Residual 6"/>
    <s v="SEIN"/>
    <s v="NO COES"/>
    <s v="Instalado"/>
    <s v="Operativo"/>
    <n v="0"/>
    <n v="0"/>
    <s v="Estatal"/>
    <s v="Distribuidora"/>
    <x v="0"/>
    <s v="SAN MARTÍN"/>
    <s v="SAN MARTÍN"/>
    <s v="SAN MARTIN"/>
    <s v="LA BANDA DE SHILCAYO"/>
    <n v="0"/>
    <n v="20"/>
    <n v="6.24"/>
    <n v="6"/>
    <n v="463.47500000000002"/>
    <n v="0.46347500000000003"/>
    <n v="11.69"/>
    <n v="6.24"/>
    <n v="6"/>
    <n v="64.347999999999999"/>
    <n v="6.4348000000000002E-2"/>
    <n v="9.6"/>
    <n v="6.24"/>
    <n v="6"/>
    <n v="226.32"/>
    <n v="0.22631999999999999"/>
    <n v="11.32"/>
    <m/>
    <m/>
    <m/>
  </r>
  <r>
    <x v="0"/>
    <x v="0"/>
    <s v="ELOR"/>
    <s v="33011293"/>
    <s v="CAT.D-3512"/>
    <s v="EL"/>
    <s v="T"/>
    <s v="ELOR33011293CAT.D-3512EL"/>
    <s v="ELOR33011293CAT.D-3512EL"/>
    <x v="27"/>
    <s v="ELOR"/>
    <s v="Térmico"/>
    <x v="126"/>
    <x v="162"/>
    <s v="EL"/>
    <s v="EL"/>
    <s v="Diésel"/>
    <s v="SEIN"/>
    <s v="NO COES"/>
    <s v="Instalado"/>
    <s v="Operativo"/>
    <n v="0"/>
    <n v="0"/>
    <s v="Estatal"/>
    <s v="Distribuidora"/>
    <x v="0"/>
    <s v="SAN MARTÍN"/>
    <s v="SAN MARTÍN"/>
    <s v="SAN MARTIN"/>
    <s v="LA BANDA DE SHILCAYO"/>
    <n v="0"/>
    <n v="20"/>
    <n v="0.52"/>
    <n v="0.4"/>
    <n v="0"/>
    <n v="0"/>
    <n v="11.69"/>
    <n v="0.52"/>
    <n v="0.4"/>
    <n v="0"/>
    <n v="0"/>
    <n v="9.6"/>
    <n v="0.52"/>
    <n v="0.4"/>
    <n v="0"/>
    <n v="0"/>
    <n v="11.32"/>
    <m/>
    <m/>
    <m/>
  </r>
  <r>
    <x v="0"/>
    <x v="0"/>
    <s v="ELOR"/>
    <s v="33011593"/>
    <s v="EMD"/>
    <s v="EL"/>
    <s v="T"/>
    <s v="ELOR33011593EMDEL"/>
    <s v="ELOR33011593EMDEL"/>
    <x v="27"/>
    <s v="ELOR"/>
    <s v="Térmico"/>
    <x v="53"/>
    <x v="163"/>
    <s v="EL"/>
    <s v="EL"/>
    <s v="Diésel"/>
    <s v="SEIN"/>
    <s v="NO COES"/>
    <s v="Instalado"/>
    <s v="Inoperativo"/>
    <n v="0"/>
    <n v="0"/>
    <s v="Estatal"/>
    <s v="Distribuidora"/>
    <x v="0"/>
    <s v="SAN MARTÍN"/>
    <s v="SAN MARTÍN"/>
    <s v="BELLAVISTA"/>
    <s v="BELLAVISTA"/>
    <n v="0"/>
    <n v="20"/>
    <n v="2.5"/>
    <n v="1.6"/>
    <n v="0"/>
    <n v="0"/>
    <n v="5.77"/>
    <n v="2.5"/>
    <n v="1.6"/>
    <n v="0"/>
    <n v="0"/>
    <n v="0"/>
    <n v="2.5"/>
    <n v="1.6"/>
    <n v="0"/>
    <n v="0"/>
    <n v="0"/>
    <m/>
    <m/>
    <m/>
  </r>
  <r>
    <x v="0"/>
    <x v="0"/>
    <s v="ELOR"/>
    <s v="41027393"/>
    <s v="T-1"/>
    <s v="HI"/>
    <s v="H"/>
    <s v="ELOR41027393T-1HI"/>
    <s v="ELOR41027393T-1HI"/>
    <x v="27"/>
    <s v="ELOR"/>
    <s v="Hidráulico"/>
    <x v="127"/>
    <x v="164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JAEN"/>
    <s v="JAEN"/>
    <n v="0"/>
    <n v="20"/>
    <n v="0.2"/>
    <n v="0.18"/>
    <n v="1098.395"/>
    <n v="1.098395"/>
    <n v="0.37"/>
    <n v="0.2"/>
    <n v="0.18"/>
    <n v="1153.5260000000001"/>
    <n v="1.1535260000000001"/>
    <n v="0.371"/>
    <n v="0.2"/>
    <n v="0.18"/>
    <n v="1228.9709999999998"/>
    <n v="1.2289709999999998"/>
    <n v="0.376"/>
    <m/>
    <m/>
    <m/>
  </r>
  <r>
    <x v="0"/>
    <x v="0"/>
    <s v="ELOR"/>
    <s v="41027393"/>
    <s v="T-2"/>
    <s v="HI"/>
    <s v="H"/>
    <s v="ELOR41027393T-2HI"/>
    <s v="ELOR41027393T-2HI"/>
    <x v="27"/>
    <s v="ELOR"/>
    <s v="Hidráulico"/>
    <x v="127"/>
    <x v="165"/>
    <s v="HI"/>
    <s v="HI"/>
    <s v="Agua"/>
    <s v="SEIN"/>
    <s v="NO COES"/>
    <s v="Instalado"/>
    <s v="Operativo"/>
    <n v="0"/>
    <n v="0"/>
    <s v="Estatal"/>
    <s v="Distribuidora"/>
    <x v="0"/>
    <s v="CAJAMARCA"/>
    <s v="CAJAMARCA"/>
    <s v="JAEN"/>
    <s v="JAEN"/>
    <n v="0"/>
    <n v="20"/>
    <n v="0.2"/>
    <n v="0.18"/>
    <n v="1113.991"/>
    <n v="1.113991"/>
    <n v="0.37"/>
    <n v="0.2"/>
    <n v="0.18"/>
    <n v="1172.3070000000002"/>
    <n v="1.1723070000000002"/>
    <n v="0.371"/>
    <n v="0.2"/>
    <n v="0.18"/>
    <n v="1431.6380000000001"/>
    <n v="1.4316380000000002"/>
    <n v="0.376"/>
    <m/>
    <m/>
    <m/>
  </r>
  <r>
    <x v="0"/>
    <x v="0"/>
    <s v="ELOR"/>
    <s v="41113900"/>
    <s v="Grupo 1"/>
    <s v="HI"/>
    <s v="H"/>
    <s v="ELOR41113900Grupo 1HI"/>
    <s v="ELOR41113900Grupo 1HI"/>
    <x v="27"/>
    <s v="ELOR"/>
    <s v="Hidráulico"/>
    <x v="128"/>
    <x v="25"/>
    <s v="HI"/>
    <s v="HI"/>
    <s v="Agua"/>
    <s v="SA"/>
    <s v="NO COES"/>
    <s v="Instalado"/>
    <s v="Operativo"/>
    <n v="0"/>
    <n v="0"/>
    <s v="Estatal"/>
    <s v="Distribuidora"/>
    <x v="0"/>
    <s v="CAJAMARCA"/>
    <s v="CAJAMARCA"/>
    <s v="SAN IGNACIO"/>
    <s v="TABACONAS"/>
    <n v="0"/>
    <n v="20"/>
    <n v="0.06"/>
    <n v="0.05"/>
    <n v="102.43600000000001"/>
    <n v="0.10243600000000001"/>
    <n v="7.2999999999999995E-2"/>
    <n v="0.06"/>
    <n v="0.05"/>
    <n v="125.06400000000001"/>
    <n v="0.12506400000000001"/>
    <n v="7.5999999999999998E-2"/>
    <n v="0.06"/>
    <n v="0"/>
    <n v="0"/>
    <n v="0"/>
    <n v="0"/>
    <m/>
    <m/>
    <m/>
  </r>
  <r>
    <x v="0"/>
    <x v="0"/>
    <s v="ELOR"/>
    <s v="41113900"/>
    <s v="Grupo 2"/>
    <s v="HI"/>
    <s v="H"/>
    <s v="ELOR41113900Grupo 2HI"/>
    <s v="ELOR41113900Grupo 2HI"/>
    <x v="27"/>
    <s v="ELOR"/>
    <s v="Hidráulico"/>
    <x v="128"/>
    <x v="26"/>
    <s v="HI"/>
    <s v="HI"/>
    <s v="Agua"/>
    <s v="SA"/>
    <s v="NO COES"/>
    <s v="Instalado"/>
    <s v="Operativo"/>
    <n v="0"/>
    <n v="0"/>
    <s v="Estatal"/>
    <s v="Distribuidora"/>
    <x v="0"/>
    <s v="CAJAMARCA"/>
    <s v="CAJAMARCA"/>
    <s v="SAN IGNACIO"/>
    <s v="TABACONAS"/>
    <n v="0"/>
    <n v="20"/>
    <n v="0.06"/>
    <n v="0.05"/>
    <n v="65.518000000000001"/>
    <n v="6.5518000000000007E-2"/>
    <n v="7.2999999999999995E-2"/>
    <n v="0.06"/>
    <n v="0.05"/>
    <n v="44.297000000000004"/>
    <n v="4.4297000000000003E-2"/>
    <n v="7.5999999999999998E-2"/>
    <n v="0.06"/>
    <n v="0"/>
    <n v="0"/>
    <n v="0"/>
    <n v="0"/>
    <m/>
    <m/>
    <m/>
  </r>
  <r>
    <x v="0"/>
    <x v="0"/>
    <s v="ELOR"/>
    <s v="43047494"/>
    <s v="CAT C-18"/>
    <s v="EL"/>
    <s v="T"/>
    <s v="ELOR43047494CAT C-18EL"/>
    <s v="ELOR43047494CAT C-18EL"/>
    <x v="27"/>
    <s v="ELOR"/>
    <s v="Térmico"/>
    <x v="129"/>
    <x v="166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ALTO AMAZONAS"/>
    <s v="LAGUNAS"/>
    <n v="0"/>
    <n v="20"/>
    <n v="0.5"/>
    <n v="0.5"/>
    <n v="104.306"/>
    <n v="0.104306"/>
    <n v="0.376"/>
    <n v="0.5"/>
    <n v="0.5"/>
    <n v="335.44200000000001"/>
    <n v="0.33544200000000002"/>
    <n v="0.46400000000000002"/>
    <n v="0.5"/>
    <n v="0.5"/>
    <n v="446.32700000000006"/>
    <n v="0.44632700000000003"/>
    <n v="0.997"/>
    <m/>
    <m/>
    <m/>
  </r>
  <r>
    <x v="0"/>
    <x v="0"/>
    <s v="ELOR"/>
    <s v="43047494"/>
    <s v="Cat. D-3512&lt;G3&gt;"/>
    <s v="EL"/>
    <s v="T"/>
    <s v="ELOR43047494Cat. D-3512&lt;G3&gt;EL"/>
    <s v="ELOR43047494Cat. D-3512&lt;G3&gt;EL"/>
    <x v="27"/>
    <s v="ELOR"/>
    <s v="Térmico"/>
    <x v="129"/>
    <x v="16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ALTO AMAZONAS"/>
    <s v="LAGUNAS"/>
    <n v="0"/>
    <n v="20"/>
    <n v="0.5"/>
    <n v="0.45"/>
    <n v="757.77800000000002"/>
    <n v="0.75777800000000006"/>
    <n v="0.376"/>
    <n v="0.5"/>
    <n v="0.45"/>
    <n v="483.02900000000005"/>
    <n v="0.48302900000000004"/>
    <n v="0.46400000000000002"/>
    <n v="0.5"/>
    <n v="0.45"/>
    <n v="341.56600000000003"/>
    <n v="0.34156600000000004"/>
    <n v="0.997"/>
    <m/>
    <m/>
    <m/>
  </r>
  <r>
    <x v="0"/>
    <x v="0"/>
    <s v="ELOR"/>
    <s v="43047494"/>
    <s v="Volvo Penta TAD1630"/>
    <s v="EL"/>
    <s v="T"/>
    <s v="ELOR43047494Volvo Penta TAD1630EL"/>
    <s v="ELOR43047494Volvo Penta TAD1630EL"/>
    <x v="27"/>
    <s v="ELOR"/>
    <s v="Térmico"/>
    <x v="129"/>
    <x v="168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ALTO AMAZONAS"/>
    <s v="LAGUNAS"/>
    <n v="0"/>
    <n v="20"/>
    <n v="0.4"/>
    <n v="0.4"/>
    <n v="7.5969999999999995"/>
    <n v="7.5969999999999996E-3"/>
    <n v="0.376"/>
    <n v="0.4"/>
    <n v="0.4"/>
    <n v="303.06500000000005"/>
    <n v="0.30306500000000003"/>
    <n v="0.46400000000000002"/>
    <n v="0.4"/>
    <n v="0.4"/>
    <n v="424.80500000000001"/>
    <n v="0.42480499999999999"/>
    <n v="0.997"/>
    <m/>
    <m/>
    <m/>
  </r>
  <r>
    <x v="0"/>
    <x v="0"/>
    <s v="ELOR"/>
    <s v="43094599"/>
    <s v="Cat. C9-180"/>
    <s v="EL"/>
    <s v="T"/>
    <s v="ELOR43094599Cat. C9-180EL"/>
    <s v="ELOR43094599Cat. C9-180EL"/>
    <x v="27"/>
    <s v="ELOR"/>
    <s v="Térmico"/>
    <x v="130"/>
    <x v="169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FERNANDO LORES"/>
    <n v="0"/>
    <n v="20"/>
    <n v="0.18"/>
    <n v="0.15"/>
    <n v="201.18400000000003"/>
    <n v="0.20118400000000003"/>
    <n v="0.29899999999999999"/>
    <n v="0.18"/>
    <n v="0.15"/>
    <n v="131.56099999999998"/>
    <n v="0.13156099999999998"/>
    <n v="0.32500000000000001"/>
    <n v="0.18"/>
    <n v="0.15"/>
    <n v="436.72999999999996"/>
    <n v="0.43672999999999995"/>
    <n v="0.31"/>
    <m/>
    <m/>
    <m/>
  </r>
  <r>
    <x v="0"/>
    <x v="0"/>
    <s v="ELOR"/>
    <s v="43094599"/>
    <s v="CUMMINS_1 C200(050)"/>
    <s v="EL"/>
    <s v="T"/>
    <s v="ELOR43094599CUMMINS_1 C200(050)EL"/>
    <s v="ELOR43094599CUMMINS_1 C200(050)EL"/>
    <x v="27"/>
    <s v="ELOR"/>
    <s v="Térmico"/>
    <x v="130"/>
    <x v="17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FERNANDO LORES"/>
    <n v="0"/>
    <n v="20"/>
    <n v="0.20799999999999999"/>
    <n v="0.15"/>
    <n v="550.19199999999989"/>
    <n v="0.5501919999999999"/>
    <n v="0.29899999999999999"/>
    <n v="0.20799999999999999"/>
    <n v="0.15"/>
    <n v="526.75099999999998"/>
    <n v="0.52675099999999997"/>
    <n v="0.32500000000000001"/>
    <n v="0.20799999999999999"/>
    <n v="0.15"/>
    <n v="423.78299999999996"/>
    <n v="0.42378299999999997"/>
    <n v="0.31"/>
    <m/>
    <m/>
    <m/>
  </r>
  <r>
    <x v="0"/>
    <x v="0"/>
    <s v="ELOR"/>
    <s v="43094599"/>
    <s v="CUMMINS_2 C200(026)"/>
    <s v="EL"/>
    <s v="T"/>
    <s v="ELOR43094599CUMMINS_2 C200(026)EL"/>
    <s v="ELOR43094599CUMMINS_2 C200(026)EL"/>
    <x v="27"/>
    <s v="ELOR"/>
    <s v="Térmico"/>
    <x v="130"/>
    <x v="17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FERNANDO LORES"/>
    <n v="0"/>
    <n v="20"/>
    <n v="0.20799999999999999"/>
    <n v="0.15"/>
    <n v="541.80499999999995"/>
    <n v="0.54180499999999998"/>
    <n v="0.29899999999999999"/>
    <n v="0.20799999999999999"/>
    <n v="0.15"/>
    <n v="503.76100000000002"/>
    <n v="0.50376100000000001"/>
    <n v="0.32500000000000001"/>
    <n v="0.20799999999999999"/>
    <n v="0.15"/>
    <n v="421.91100000000006"/>
    <n v="0.42191100000000004"/>
    <n v="0.31"/>
    <m/>
    <m/>
    <m/>
  </r>
  <r>
    <x v="0"/>
    <x v="2"/>
    <s v="ELOR"/>
    <s v="43094599"/>
    <s v="VolPenta TAD-1232GE"/>
    <s v="EL"/>
    <s v="T"/>
    <s v="ELOR43094599VolPenta TAD-1232GEEL"/>
    <s v="ELOR43094599VolPenta TAD-1232GEEL"/>
    <x v="27"/>
    <s v="ELOR"/>
    <s v="Térmico"/>
    <x v="130"/>
    <x v="172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FERNANDO LORES"/>
    <n v="0"/>
    <n v="20"/>
    <n v="0.35399999999999998"/>
    <n v="0"/>
    <n v="0"/>
    <n v="0"/>
    <n v="0.29899999999999999"/>
    <s v="-"/>
    <n v="0"/>
    <n v="0"/>
    <n v="0"/>
    <n v="0.32500000000000001"/>
    <m/>
    <m/>
    <m/>
    <m/>
    <m/>
    <m/>
    <m/>
    <m/>
  </r>
  <r>
    <x v="0"/>
    <x v="0"/>
    <s v="ELOR"/>
    <s v="43094599"/>
    <s v="Volvo PentaTWD1010G"/>
    <s v="EL"/>
    <s v="T"/>
    <s v="ELOR43094599Volvo PentaTWD1010GEL"/>
    <s v="ELOR43094599Volvo PentaTWD1010GEL"/>
    <x v="27"/>
    <s v="ELOR"/>
    <s v="Térmico"/>
    <x v="130"/>
    <x v="173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FERNANDO LORES"/>
    <n v="0"/>
    <n v="20"/>
    <n v="0.21"/>
    <n v="0"/>
    <n v="0"/>
    <n v="0"/>
    <n v="0.29899999999999999"/>
    <n v="0.21"/>
    <n v="0.15"/>
    <n v="214.19600000000003"/>
    <n v="0.21419600000000003"/>
    <n v="0.32500000000000001"/>
    <n v="0.21"/>
    <n v="0.15"/>
    <n v="183.161"/>
    <n v="0.18316099999999999"/>
    <n v="0.31"/>
    <m/>
    <m/>
    <m/>
  </r>
  <r>
    <x v="0"/>
    <x v="0"/>
    <s v="ELOR"/>
    <s v="43094699"/>
    <s v="Cat. C9-225"/>
    <s v="EL"/>
    <s v="T"/>
    <s v="ELOR43094699Cat. C9-225EL"/>
    <s v="ELOR43094699Cat. C9-225EL"/>
    <x v="27"/>
    <s v="ELOR"/>
    <s v="Térmico"/>
    <x v="131"/>
    <x v="174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NDIANA"/>
    <n v="0"/>
    <n v="20"/>
    <n v="0.22500000000000001"/>
    <n v="0.18"/>
    <n v="548.36699999999996"/>
    <n v="0.54836699999999994"/>
    <n v="0.48099999999999998"/>
    <n v="0.22500000000000001"/>
    <n v="0.18"/>
    <n v="204.51100000000002"/>
    <n v="0.20451100000000003"/>
    <n v="0.51300000000000001"/>
    <n v="0"/>
    <n v="0"/>
    <n v="120.13200000000002"/>
    <n v="0.12013200000000002"/>
    <n v="0.51600000000000001"/>
    <m/>
    <m/>
    <m/>
  </r>
  <r>
    <x v="0"/>
    <x v="0"/>
    <s v="ELOR"/>
    <s v="43094699"/>
    <s v="Volvo Penta RVM364"/>
    <s v="EL"/>
    <s v="T"/>
    <s v="ELOR43094699Volvo Penta RVM364EL"/>
    <s v="ELOR43094699Volvo Penta RVM364EL"/>
    <x v="27"/>
    <s v="ELOR"/>
    <s v="Térmico"/>
    <x v="131"/>
    <x v="175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NDIANA"/>
    <n v="0"/>
    <n v="20"/>
    <n v="0.36399999999999999"/>
    <n v="0.17"/>
    <n v="138.71200000000002"/>
    <n v="0.13871200000000003"/>
    <n v="0.48099999999999998"/>
    <n v="0.36399999999999999"/>
    <n v="0.17"/>
    <n v="413.21199999999993"/>
    <n v="0.41321199999999991"/>
    <n v="0.51300000000000001"/>
    <n v="0.36399999999999999"/>
    <n v="0.17"/>
    <n v="370.02899999999988"/>
    <n v="0.37002899999999989"/>
    <n v="0.51600000000000001"/>
    <m/>
    <m/>
    <m/>
  </r>
  <r>
    <x v="0"/>
    <x v="0"/>
    <s v="ELOR"/>
    <s v="43094699"/>
    <s v="Volvo2 CAD1641GE"/>
    <s v="EL"/>
    <s v="T"/>
    <s v="ELOR43094699Volvo2 CAD1641GEEL"/>
    <s v="ELOR43094699Volvo2 CAD1641GEEL"/>
    <x v="27"/>
    <s v="ELOR"/>
    <s v="Térmico"/>
    <x v="131"/>
    <x v="176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INDIANA"/>
    <n v="0"/>
    <n v="20"/>
    <n v="0.45600000000000002"/>
    <n v="0.33"/>
    <n v="1548.2540000000001"/>
    <n v="1.5482540000000002"/>
    <n v="0.48099999999999998"/>
    <n v="0.45600000000000002"/>
    <n v="0.33"/>
    <n v="1851.692"/>
    <n v="1.8516920000000001"/>
    <n v="0.51300000000000001"/>
    <n v="0.45600000000000002"/>
    <n v="0.33"/>
    <n v="900.20499999999993"/>
    <n v="0.90020499999999992"/>
    <n v="0.51600000000000001"/>
    <m/>
    <m/>
    <m/>
  </r>
  <r>
    <x v="0"/>
    <x v="2"/>
    <s v="ELOR"/>
    <s v="43094799"/>
    <s v="Cat."/>
    <s v="EL"/>
    <s v="T"/>
    <s v="ELOR43094799Cat.EL"/>
    <s v="ELOR43094799Cat.EL"/>
    <x v="27"/>
    <s v="ELOR"/>
    <s v="Térmico"/>
    <x v="132"/>
    <x v="177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NAPO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4799"/>
    <s v="CKD"/>
    <s v="EL"/>
    <s v="T"/>
    <s v="ELOR43094799CKDEL"/>
    <s v="ELOR43094799CKDEL"/>
    <x v="27"/>
    <s v="ELOR"/>
    <s v="Térmico"/>
    <x v="132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NAPO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1"/>
    <s v="ELOR"/>
    <s v="43094899"/>
    <s v="MODASA"/>
    <s v="EL"/>
    <s v="T"/>
    <s v="ELOR43094899MODASAEL"/>
    <s v="ELOR43094899MODASAEL"/>
    <x v="27"/>
    <s v="ELOR"/>
    <s v="Térmico"/>
    <x v="133"/>
    <x v="178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PUTUMAYU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4999"/>
    <s v="CKD MODASA"/>
    <s v="EL"/>
    <s v="T"/>
    <s v="ELOR43094999CKD MODASAEL"/>
    <s v="ELOR43094999CKD MODASAEL"/>
    <x v="27"/>
    <s v="ELOR"/>
    <s v="Térmico"/>
    <x v="134"/>
    <x v="179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TORRES CAUSANO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1"/>
    <s v="ELOR"/>
    <s v="43095099"/>
    <s v="Perkins M. 4-326-I"/>
    <s v="EL"/>
    <s v="T"/>
    <s v="ELOR43095099Perkins M. 4-326-IEL"/>
    <s v="ELOR43095099Perkins M. 4-326-IEL"/>
    <x v="27"/>
    <s v="ELOR"/>
    <s v="Térmico"/>
    <x v="135"/>
    <x v="18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AYNAS"/>
    <s v="FERNANDO LORES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199"/>
    <s v="CKD 6S150PV"/>
    <s v="EL"/>
    <s v="T"/>
    <s v="ELOR43095199CKD 6S150PVEL"/>
    <s v="ELOR43095199CKD 6S150PVEL"/>
    <x v="27"/>
    <s v="ELOR"/>
    <s v="Térmico"/>
    <x v="136"/>
    <x v="181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RCAL. R. CASTILLA"/>
    <s v="PEVAS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199"/>
    <s v="Volvo TD-70G Nº1"/>
    <s v="EL"/>
    <s v="T"/>
    <s v="ELOR43095199Volvo TD-70G Nº1EL"/>
    <s v="ELOR43095199Volvo TD-70G Nº1EL"/>
    <x v="27"/>
    <s v="ELOR"/>
    <s v="Térmico"/>
    <x v="136"/>
    <x v="182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RCAL. R. CASTILLA"/>
    <s v="PEVAS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0"/>
    <s v="ELOR"/>
    <s v="43095299"/>
    <s v="MODASA"/>
    <s v="EL"/>
    <s v="T"/>
    <s v="ELOR43095299MODASAEL"/>
    <s v="ELOR43095299MODASAEL"/>
    <x v="27"/>
    <s v="ELOR"/>
    <s v="Térmico"/>
    <x v="137"/>
    <x v="178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RCAL. R. CASTILLA"/>
    <s v="YAVARI"/>
    <n v="0"/>
    <n v="20"/>
    <n v="0"/>
    <n v="0"/>
    <n v="0"/>
    <n v="0"/>
    <n v="0"/>
    <s v="-"/>
    <s v="-"/>
    <n v="0"/>
    <n v="0"/>
    <n v="0"/>
    <n v="0"/>
    <n v="0"/>
    <n v="0"/>
    <n v="0"/>
    <n v="2.7E-2"/>
    <m/>
    <m/>
    <m/>
  </r>
  <r>
    <x v="0"/>
    <x v="2"/>
    <s v="ELOR"/>
    <s v="43095399"/>
    <s v="Cat."/>
    <s v="EL"/>
    <s v="T"/>
    <s v="ELOR43095399Cat.EL"/>
    <s v="ELOR43095399Cat.EL"/>
    <x v="27"/>
    <s v="ELOR"/>
    <s v="Térmico"/>
    <x v="138"/>
    <x v="177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RCAL. R. CASTILLA"/>
    <s v="RAMON CASTILL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399"/>
    <s v="CKD"/>
    <s v="EL"/>
    <s v="T"/>
    <s v="ELOR43095399CKDEL"/>
    <s v="ELOR43095399CKDEL"/>
    <x v="27"/>
    <s v="ELOR"/>
    <s v="Térmico"/>
    <x v="138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MRCAL. R. CASTILLA"/>
    <s v="RAMON CASTILL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499"/>
    <s v="VOLVO TD 100"/>
    <s v="EL"/>
    <s v="T"/>
    <s v="ELOR43095499VOLVO TD 100EL"/>
    <s v="ELOR43095499VOLVO TD 100EL"/>
    <x v="27"/>
    <s v="ELOR"/>
    <s v="Térmico"/>
    <x v="139"/>
    <x v="107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CAPELLO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599"/>
    <s v="CKD"/>
    <s v="EL"/>
    <s v="T"/>
    <s v="ELOR43095599CKDEL"/>
    <s v="ELOR43095599CKDEL"/>
    <x v="27"/>
    <s v="ELOR"/>
    <s v="Térmico"/>
    <x v="140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EMILIO SAN MARTIN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599"/>
    <s v="PERKINS"/>
    <s v="EL"/>
    <s v="T"/>
    <s v="ELOR43095599PERKINSEL"/>
    <s v="ELOR43095599PERKINSEL"/>
    <x v="27"/>
    <s v="ELOR"/>
    <s v="Térmico"/>
    <x v="140"/>
    <x v="183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EMILIO SAN MARTIN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699"/>
    <s v="CKD"/>
    <s v="EL"/>
    <s v="T"/>
    <s v="ELOR43095699CKDEL"/>
    <s v="ELOR43095699CKDEL"/>
    <x v="27"/>
    <s v="ELOR"/>
    <s v="Térmico"/>
    <x v="141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MAQUI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699"/>
    <s v="PERKINS"/>
    <s v="EL"/>
    <s v="T"/>
    <s v="ELOR43095699PERKINSEL"/>
    <s v="ELOR43095699PERKINSEL"/>
    <x v="27"/>
    <s v="ELOR"/>
    <s v="Térmico"/>
    <x v="141"/>
    <x v="183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MAQUI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799"/>
    <s v="CKD"/>
    <s v="EL"/>
    <s v="T"/>
    <s v="ELOR43095799CKDEL"/>
    <s v="ELOR43095799CKDEL"/>
    <x v="27"/>
    <s v="ELOR"/>
    <s v="Térmico"/>
    <x v="142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799"/>
    <s v="PERKINS"/>
    <s v="EL"/>
    <s v="T"/>
    <s v="ELOR43095799PERKINSEL"/>
    <s v="ELOR43095799PERKINSEL"/>
    <x v="27"/>
    <s v="ELOR"/>
    <s v="Térmico"/>
    <x v="142"/>
    <x v="183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899"/>
    <s v="MODASA"/>
    <s v="EL"/>
    <s v="T"/>
    <s v="ELOR43095899MODASAEL"/>
    <s v="ELOR43095899MODASAEL"/>
    <x v="27"/>
    <s v="ELOR"/>
    <s v="Térmico"/>
    <x v="143"/>
    <x v="178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999"/>
    <s v="Cat. D-3306"/>
    <s v="EL"/>
    <s v="T"/>
    <s v="ELOR43095999Cat. D-3306EL"/>
    <s v="ELOR43095999Cat. D-3306EL"/>
    <x v="27"/>
    <s v="ELOR"/>
    <s v="Térmico"/>
    <x v="144"/>
    <x v="184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5999"/>
    <s v="CKD DAT-120"/>
    <s v="EL"/>
    <s v="T"/>
    <s v="ELOR43095999CKD DAT-120EL"/>
    <s v="ELOR43095999CKD DAT-120EL"/>
    <x v="27"/>
    <s v="ELOR"/>
    <s v="Térmico"/>
    <x v="144"/>
    <x v="185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6099"/>
    <s v="VOLVO TD 100"/>
    <s v="EL"/>
    <s v="T"/>
    <s v="ELOR43096099VOLVO TD 100EL"/>
    <s v="ELOR43096099VOLVO TD 100EL"/>
    <x v="27"/>
    <s v="ELOR"/>
    <s v="Térmico"/>
    <x v="145"/>
    <x v="107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REQUENA"/>
    <s v="YAQUERAN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6199"/>
    <s v="CKD DAT 120"/>
    <s v="EL"/>
    <s v="T"/>
    <s v="ELOR43096199CKD DAT 120EL"/>
    <s v="ELOR43096199CKD DAT 120EL"/>
    <x v="27"/>
    <s v="ELOR"/>
    <s v="Térmico"/>
    <x v="146"/>
    <x v="186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UCAYALI"/>
    <s v="INAHUAY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6299"/>
    <s v="CKD"/>
    <s v="EL"/>
    <s v="T"/>
    <s v="ELOR43096299CKDEL"/>
    <s v="ELOR43096299CKDEL"/>
    <x v="27"/>
    <s v="ELOR"/>
    <s v="Térmico"/>
    <x v="147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UCAYALI"/>
    <s v="PAMPA HERMOSA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2"/>
    <s v="ELOR"/>
    <s v="43096399"/>
    <s v="CKD"/>
    <s v="EL"/>
    <s v="T"/>
    <s v="ELOR43096399CKDEL"/>
    <s v="ELOR43096399CKDEL"/>
    <x v="27"/>
    <s v="ELOR"/>
    <s v="Térmico"/>
    <x v="148"/>
    <x v="110"/>
    <s v="EL"/>
    <s v="EL"/>
    <s v="Diésel"/>
    <s v="SA"/>
    <s v="NO COES"/>
    <s v="Instalado"/>
    <s v="Inoperativo"/>
    <n v="0"/>
    <n v="0"/>
    <s v="Estatal"/>
    <s v="Distribuidora"/>
    <x v="0"/>
    <s v="LORETO"/>
    <s v="LORETO"/>
    <s v="UCAYALI"/>
    <s v="SARAYACU"/>
    <n v="0"/>
    <n v="20"/>
    <n v="0"/>
    <n v="0"/>
    <n v="0"/>
    <n v="0"/>
    <n v="0"/>
    <s v="-"/>
    <s v="-"/>
    <n v="0"/>
    <n v="0"/>
    <n v="0"/>
    <m/>
    <m/>
    <m/>
    <m/>
    <m/>
    <m/>
    <m/>
    <m/>
  </r>
  <r>
    <x v="0"/>
    <x v="0"/>
    <s v="ELOR"/>
    <s v="43096499"/>
    <s v="Cat.C18 G6B20736"/>
    <s v="EL"/>
    <s v="T"/>
    <s v="ELOR43096499Cat.C18 G6B20736EL"/>
    <s v="ELOR43096499Cat.C18 G6B20736EL"/>
    <x v="27"/>
    <s v="ELOR"/>
    <s v="Térmico"/>
    <x v="149"/>
    <x v="18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VARGAS GUERRA"/>
    <n v="0"/>
    <n v="20"/>
    <n v="0.5"/>
    <n v="0.45"/>
    <n v="601.86199999999997"/>
    <n v="0.60186200000000001"/>
    <n v="0.26700000000000002"/>
    <n v="0.5"/>
    <n v="0.45"/>
    <n v="622.43299999999988"/>
    <n v="0.6224329999999999"/>
    <n v="0.26600000000000001"/>
    <n v="0.5"/>
    <n v="0.45"/>
    <n v="992.88499999999999"/>
    <n v="0.99288500000000002"/>
    <n v="0.28699999999999998"/>
    <m/>
    <m/>
    <m/>
  </r>
  <r>
    <x v="0"/>
    <x v="0"/>
    <s v="ELOR"/>
    <s v="43096499"/>
    <s v="Perkins 2506AE15TAG"/>
    <s v="EL"/>
    <s v="T"/>
    <s v="ELOR43096499Perkins 2506AE15TAGEL"/>
    <s v="ELOR43096499Perkins 2506AE15TAGEL"/>
    <x v="27"/>
    <s v="ELOR"/>
    <s v="Térmico"/>
    <x v="149"/>
    <x v="188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VARGAS GUERRA"/>
    <n v="0"/>
    <n v="20"/>
    <n v="0.46800000000000003"/>
    <n v="0.3"/>
    <n v="207.227"/>
    <n v="0.20722699999999999"/>
    <n v="0.26700000000000002"/>
    <n v="0.46800000000000003"/>
    <n v="0.3"/>
    <n v="437.08700000000005"/>
    <n v="0.43708700000000006"/>
    <n v="0.26600000000000001"/>
    <n v="0.46800000000000003"/>
    <n v="0.3"/>
    <n v="131.381"/>
    <n v="0.131381"/>
    <n v="0.28699999999999998"/>
    <m/>
    <m/>
    <m/>
  </r>
  <r>
    <x v="0"/>
    <x v="2"/>
    <s v="ELOR"/>
    <s v="43096499"/>
    <s v="CKD"/>
    <s v="EL"/>
    <s v="T"/>
    <s v="ELOR43096499CKDEL"/>
    <s v="ELOR43096499CKDEL"/>
    <x v="27"/>
    <s v="ELOR"/>
    <s v="Térmico"/>
    <x v="149"/>
    <x v="110"/>
    <s v="EL"/>
    <s v="EL"/>
    <s v="Diésel"/>
    <s v="SA"/>
    <s v="NO COES"/>
    <s v="Instalado"/>
    <n v="0"/>
    <n v="0"/>
    <n v="0"/>
    <s v="Estatal"/>
    <s v="Distribuidora"/>
    <x v="0"/>
    <s v="LORETO"/>
    <s v="LORETO"/>
    <s v="UCAYALI"/>
    <s v="VARGAS GUERRA"/>
    <n v="0"/>
    <n v="20"/>
    <m/>
    <m/>
    <m/>
    <m/>
    <m/>
    <m/>
    <m/>
    <m/>
    <m/>
    <m/>
    <m/>
    <m/>
    <m/>
    <m/>
    <m/>
    <m/>
    <m/>
    <m/>
  </r>
  <r>
    <x v="0"/>
    <x v="0"/>
    <s v="ELOR"/>
    <s v="51017302"/>
    <s v="Turbina 1"/>
    <s v="HI"/>
    <s v="H"/>
    <s v="ELOR51017302Turbina 1HI"/>
    <s v="ELOR51017302Turbina 1HI"/>
    <x v="27"/>
    <s v="ELOR"/>
    <s v="Hidráulico"/>
    <x v="150"/>
    <x v="81"/>
    <s v="HI"/>
    <s v="HI"/>
    <s v="Agua"/>
    <s v="SEIN"/>
    <s v="NO COES"/>
    <s v="Instalado"/>
    <s v="Operativo"/>
    <s v="RER"/>
    <s v="-"/>
    <s v="Estatal"/>
    <s v="Distribuidora"/>
    <x v="0"/>
    <s v="CAJAMARCA"/>
    <s v="CAJAMARCA"/>
    <s v="SAN IGNACIO"/>
    <s v="SON JOSÉ DE LOURDES"/>
    <n v="0"/>
    <n v="20"/>
    <n v="1.4379999999999999"/>
    <n v="0"/>
    <n v="140.815"/>
    <n v="0.140815"/>
    <n v="1.9379999999999999"/>
    <n v="1.4379999999999999"/>
    <n v="1.4"/>
    <n v="375.08100000000002"/>
    <n v="0.375081"/>
    <n v="1.343"/>
    <n v="1.4379999999999999"/>
    <n v="1.4"/>
    <n v="5963.23"/>
    <n v="5.9632299999999994"/>
    <n v="2.2429999999999999"/>
    <m/>
    <m/>
    <m/>
  </r>
  <r>
    <x v="0"/>
    <x v="0"/>
    <s v="ELOR"/>
    <s v="51017302"/>
    <s v="Turbina 2"/>
    <s v="HI"/>
    <s v="H"/>
    <s v="ELOR51017302Turbina 2HI"/>
    <s v="ELOR51017302Turbina 2HI"/>
    <x v="27"/>
    <s v="ELOR"/>
    <s v="Hidráulico"/>
    <x v="150"/>
    <x v="82"/>
    <s v="HI"/>
    <s v="HI"/>
    <s v="Agua"/>
    <s v="SEIN"/>
    <s v="NO COES"/>
    <s v="Instalado"/>
    <s v="Operativo"/>
    <s v="RER"/>
    <s v="-"/>
    <s v="Estatal"/>
    <s v="Distribuidora"/>
    <x v="0"/>
    <s v="CAJAMARCA"/>
    <s v="CAJAMARCA"/>
    <s v="SAN IGNACIO"/>
    <s v="SON JOSÉ DE LOURDES"/>
    <n v="0"/>
    <n v="20"/>
    <n v="1.4379999999999999"/>
    <n v="1.4"/>
    <n v="7354.9620000000004"/>
    <n v="7.3549620000000004"/>
    <n v="1.9379999999999999"/>
    <n v="1.4379999999999999"/>
    <n v="1.4"/>
    <n v="461.98300000000006"/>
    <n v="0.46198300000000009"/>
    <n v="1.343"/>
    <n v="1.4379999999999999"/>
    <n v="1.4"/>
    <n v="3103.7039999999997"/>
    <n v="3.1037039999999996"/>
    <n v="2.2429999999999999"/>
    <m/>
    <m/>
    <m/>
  </r>
  <r>
    <x v="0"/>
    <x v="0"/>
    <s v="ELOR"/>
    <s v="53023414"/>
    <s v="Cat-1 3406"/>
    <s v="EL"/>
    <s v="T"/>
    <s v="ELOR53023414Cat-1 3406EL"/>
    <s v="ELOR53023414Cat-1 3406EL"/>
    <x v="27"/>
    <s v="ELOR"/>
    <s v="Térmico"/>
    <x v="151"/>
    <x v="189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MARISCAL RAMÓN CASTILLA"/>
    <s v="EL ESTRECHO"/>
    <n v="20"/>
    <n v="0.27500000000000002"/>
    <n v="0.245"/>
    <n v="398.71499999999997"/>
    <n v="0.39871499999999999"/>
    <n v="0.20399999999999999"/>
    <n v="0.27500000000000002"/>
    <n v="0.245"/>
    <n v="331.60499999999996"/>
    <n v="0.33160499999999998"/>
    <n v="0.23300000000000001"/>
    <n v="0.27500000000000002"/>
    <n v="0.245"/>
    <n v="464.92499999999995"/>
    <n v="0.46492499999999998"/>
    <n v="0.26700000000000002"/>
    <m/>
    <m/>
    <m/>
  </r>
  <r>
    <x v="0"/>
    <x v="0"/>
    <s v="ELOR"/>
    <s v="53023414"/>
    <s v="Cat-2 3306"/>
    <s v="EL"/>
    <s v="T"/>
    <s v="ELOR53023414Cat-2 3306EL"/>
    <s v="ELOR53023414Cat-2 3306EL"/>
    <x v="27"/>
    <s v="ELOR"/>
    <s v="Térmico"/>
    <x v="151"/>
    <x v="19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MARISCAL RAMÓN CASTILLA"/>
    <s v="EL ESTRECHO"/>
    <n v="20"/>
    <n v="0.22500000000000001"/>
    <n v="0.19500000000000001"/>
    <n v="249.30499999999998"/>
    <n v="0.24930499999999997"/>
    <n v="0.20399999999999999"/>
    <n v="0.22500000000000001"/>
    <n v="0"/>
    <n v="0"/>
    <n v="0"/>
    <n v="0.23300000000000001"/>
    <n v="0.22500000000000001"/>
    <n v="0"/>
    <n v="2.5350000000000001"/>
    <n v="2.5349999999999999E-3"/>
    <n v="0.26700000000000002"/>
    <m/>
    <m/>
    <m/>
  </r>
  <r>
    <x v="0"/>
    <x v="0"/>
    <s v="ELOR"/>
    <s v="53023514"/>
    <s v="OLYMPIAN"/>
    <s v="EL"/>
    <s v="T"/>
    <s v="ELOR53023514OLYMPIANEL"/>
    <s v="ELOR53023514OLYMPIANEL"/>
    <x v="27"/>
    <s v="ELOR"/>
    <s v="Térmico"/>
    <x v="152"/>
    <x v="19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YNAS"/>
    <s v="FERNANDO LORES"/>
    <s v="GRAN PERÚ"/>
    <n v="20"/>
    <n v="0.04"/>
    <n v="0.03"/>
    <n v="5.0480000000000009"/>
    <n v="5.0480000000000013E-3"/>
    <n v="1.2E-2"/>
    <n v="0.04"/>
    <n v="0.03"/>
    <n v="5.16"/>
    <n v="5.1600000000000005E-3"/>
    <n v="1.2E-2"/>
    <n v="0.04"/>
    <n v="0.03"/>
    <n v="6.726"/>
    <n v="6.7260000000000002E-3"/>
    <n v="1.2E-2"/>
    <m/>
    <m/>
    <m/>
  </r>
  <r>
    <x v="0"/>
    <x v="0"/>
    <s v="ELOR"/>
    <s v="53200204"/>
    <s v="Cat-1_3512"/>
    <s v="EL"/>
    <s v="T"/>
    <s v="ELOR53200204Cat-1_3512EL"/>
    <s v="ELOR53200204Cat-1_3512EL"/>
    <x v="27"/>
    <s v="ELOR"/>
    <s v="Térmico"/>
    <x v="153"/>
    <x v="192"/>
    <s v="EL"/>
    <s v="EL"/>
    <s v="Diésel"/>
    <s v="SEIN"/>
    <s v="NO COES"/>
    <s v="Instalado"/>
    <s v="Operativo"/>
    <n v="0"/>
    <n v="0"/>
    <s v="Estatal"/>
    <s v="Distribuidora"/>
    <x v="0"/>
    <s v="AMAZONAS"/>
    <s v="AMAZONAS"/>
    <s v="UTCUBAMBA"/>
    <s v="BAGUA GRANDE"/>
    <n v="0"/>
    <n v="20"/>
    <n v="0.5"/>
    <n v="0.4"/>
    <n v="103.292"/>
    <n v="0.10329199999999999"/>
    <n v="0.2"/>
    <n v="0.5"/>
    <n v="0.35"/>
    <n v="113.02499999999998"/>
    <n v="0.11302499999999997"/>
    <n v="1.9"/>
    <n v="0.5"/>
    <n v="0.35"/>
    <n v="93.141999999999996"/>
    <n v="9.3142000000000003E-2"/>
    <n v="2.1"/>
    <m/>
    <m/>
    <m/>
  </r>
  <r>
    <x v="0"/>
    <x v="0"/>
    <s v="ELOR"/>
    <s v="53200204"/>
    <s v="Cat-2_3512"/>
    <s v="EL"/>
    <s v="T"/>
    <s v="ELOR53200204Cat-2_3512EL"/>
    <s v="ELOR53200204Cat-2_3512EL"/>
    <x v="27"/>
    <s v="ELOR"/>
    <s v="Térmico"/>
    <x v="153"/>
    <x v="193"/>
    <s v="EL"/>
    <s v="EL"/>
    <s v="Diésel"/>
    <s v="SEIN"/>
    <s v="NO COES"/>
    <s v="Instalado"/>
    <s v="Operativo"/>
    <n v="0"/>
    <n v="0"/>
    <s v="Estatal"/>
    <s v="Distribuidora"/>
    <x v="0"/>
    <s v="AMAZONAS"/>
    <s v="AMAZONAS"/>
    <s v="UTCUBAMBA"/>
    <s v="BAGUA GRANDE"/>
    <n v="0"/>
    <n v="20"/>
    <s v="-"/>
    <s v="-"/>
    <n v="0"/>
    <n v="0"/>
    <n v="0.2"/>
    <n v="0.5"/>
    <n v="0.35"/>
    <n v="15.408999999999999"/>
    <n v="1.5408999999999999E-2"/>
    <n v="1.9"/>
    <n v="0.5"/>
    <n v="0.35"/>
    <n v="68.337000000000003"/>
    <n v="6.8337000000000009E-2"/>
    <n v="2.1"/>
    <m/>
    <m/>
    <m/>
  </r>
  <r>
    <x v="0"/>
    <x v="1"/>
    <s v="ELOR"/>
    <s v="53202349"/>
    <s v="CAT 1 3516"/>
    <s v="EL"/>
    <s v="T"/>
    <s v="ELOR53202349CAT 1 3516EL"/>
    <s v="ELOR53202349CAT 1 3516EL"/>
    <x v="27"/>
    <s v="ELOR"/>
    <s v="Térmico"/>
    <x v="154"/>
    <x v="194"/>
    <s v="EL"/>
    <s v="EL"/>
    <s v="Diésel"/>
    <s v="SA"/>
    <s v="NO COES"/>
    <s v="Instalado"/>
    <s v="Operativo"/>
    <n v="0"/>
    <n v="0"/>
    <s v="Estatal"/>
    <s v="Distribuidora"/>
    <x v="0"/>
    <s v="AMAZONAS"/>
    <s v="AMAZONAS"/>
    <s v="CHACHAPOYAS"/>
    <s v="CHACHAPOYAS"/>
    <n v="0"/>
    <n v="20"/>
    <n v="2"/>
    <n v="0"/>
    <n v="278.39100000000002"/>
    <n v="0.278391"/>
    <n v="3.6589999999999998"/>
    <n v="2"/>
    <n v="1.5"/>
    <n v="653.86500000000001"/>
    <n v="0.65386500000000003"/>
    <n v="4.4219999999999997"/>
    <m/>
    <m/>
    <m/>
    <m/>
    <m/>
    <m/>
    <m/>
    <m/>
  </r>
  <r>
    <x v="0"/>
    <x v="0"/>
    <s v="ELOR"/>
    <s v="53202349"/>
    <s v="CAT 2 3516"/>
    <s v="EL"/>
    <s v="T"/>
    <s v="ELOR53202349CAT 2 3516EL"/>
    <s v="ELOR53202349CAT 2 3516EL"/>
    <x v="27"/>
    <s v="ELOR"/>
    <s v="Térmico"/>
    <x v="154"/>
    <x v="195"/>
    <s v="EL"/>
    <s v="EL"/>
    <s v="Diésel"/>
    <s v="SA"/>
    <s v="NO COES"/>
    <s v="Instalado"/>
    <s v="Operativo"/>
    <n v="0"/>
    <n v="0"/>
    <s v="Estatal"/>
    <s v="Distribuidora"/>
    <x v="0"/>
    <s v="AMAZONAS"/>
    <s v="AMAZONAS"/>
    <s v="CHACHAPOYAS"/>
    <s v="CHACHAPOYAS"/>
    <n v="0"/>
    <n v="20"/>
    <n v="2"/>
    <n v="1.5"/>
    <n v="1620.308"/>
    <n v="1.6203080000000001"/>
    <n v="3.6589999999999998"/>
    <n v="2"/>
    <n v="1.5"/>
    <n v="1499.509"/>
    <n v="1.499509"/>
    <n v="4.4219999999999997"/>
    <n v="2"/>
    <n v="1.5"/>
    <n v="339.31"/>
    <n v="0.33931"/>
    <n v="4.0650000000000004"/>
    <m/>
    <m/>
    <m/>
  </r>
  <r>
    <x v="0"/>
    <x v="0"/>
    <s v="ELOR"/>
    <s v="53202349"/>
    <s v="CAT 3 3516"/>
    <s v="EL"/>
    <s v="T"/>
    <s v="ELOR53202349CAT 3 3516EL"/>
    <s v="ELOR53202349CAT 3 3516EL"/>
    <x v="27"/>
    <s v="ELOR"/>
    <s v="Térmico"/>
    <x v="154"/>
    <x v="196"/>
    <s v="EL"/>
    <s v="EL"/>
    <s v="Diésel"/>
    <s v="SA"/>
    <s v="NO COES"/>
    <s v="Instalado"/>
    <s v="Operativo"/>
    <n v="0"/>
    <n v="0"/>
    <s v="Estatal"/>
    <s v="Distribuidora"/>
    <x v="0"/>
    <s v="AMAZONAS"/>
    <s v="AMAZONAS"/>
    <s v="CHACHAPOYAS"/>
    <s v="CHACHAPOYAS"/>
    <n v="0"/>
    <n v="20"/>
    <n v="2"/>
    <n v="1.5"/>
    <n v="1806.1929999999998"/>
    <n v="1.8061929999999997"/>
    <n v="3.6589999999999998"/>
    <n v="2"/>
    <n v="1.5"/>
    <n v="1929.8220000000001"/>
    <n v="1.9298220000000001"/>
    <n v="4.4219999999999997"/>
    <n v="2"/>
    <n v="1.5"/>
    <n v="407.221"/>
    <n v="0.407221"/>
    <n v="4.0650000000000004"/>
    <m/>
    <m/>
    <m/>
  </r>
  <r>
    <x v="0"/>
    <x v="1"/>
    <s v="ELOR"/>
    <s v="53202349"/>
    <s v="MITSUBISHI"/>
    <s v="EL"/>
    <s v="T"/>
    <s v="ELOR53202349MITSUBISHIEL"/>
    <s v="ELOR53202349MITSUBISHIEL"/>
    <x v="27"/>
    <s v="ELOR"/>
    <s v="Térmico"/>
    <x v="154"/>
    <x v="197"/>
    <s v="EL"/>
    <s v="EL"/>
    <s v="Diésel"/>
    <s v="SA"/>
    <s v="NO COES"/>
    <s v="Instalado"/>
    <s v="Operativo"/>
    <n v="0"/>
    <n v="0"/>
    <s v="Estatal"/>
    <s v="Distribuidora"/>
    <x v="0"/>
    <s v="AMAZONAS"/>
    <s v="AMAZONAS"/>
    <s v="CHACHAPOYAS"/>
    <s v="CHACHAPOYAS"/>
    <n v="0"/>
    <n v="20"/>
    <n v="1.35"/>
    <n v="1"/>
    <n v="930.55799999999999"/>
    <n v="0.930558"/>
    <n v="3.6589999999999998"/>
    <s v="-"/>
    <s v="-"/>
    <n v="655.91"/>
    <n v="0.65590999999999999"/>
    <n v="4.4219999999999997"/>
    <m/>
    <m/>
    <m/>
    <m/>
    <m/>
    <m/>
    <m/>
    <m/>
  </r>
  <r>
    <x v="0"/>
    <x v="0"/>
    <s v="ELOR"/>
    <s v="53202349"/>
    <s v="CAT 4 3516 DITA"/>
    <s v="EL"/>
    <s v="T"/>
    <s v="ELOR53202349CAT 4 3516 DITAEL"/>
    <s v="ELOR53202349CAT 4 3516 DITAEL"/>
    <x v="27"/>
    <s v="ELOR"/>
    <s v="Térmico"/>
    <x v="154"/>
    <x v="198"/>
    <s v="EL"/>
    <s v="EL"/>
    <s v="Diésel"/>
    <s v="SA"/>
    <s v="NO COES"/>
    <s v="Instalado"/>
    <s v="Operativo"/>
    <n v="0"/>
    <n v="0"/>
    <s v="Estatal"/>
    <s v="Distribuidora"/>
    <x v="0"/>
    <s v="AMAZONAS"/>
    <s v="AMAZONAS"/>
    <s v="CHACHAPOYAS"/>
    <s v="CHACHAPOYAS"/>
    <n v="0"/>
    <n v="20"/>
    <n v="1.25"/>
    <n v="1"/>
    <n v="445.83800000000002"/>
    <n v="0.44583800000000001"/>
    <n v="3.6589999999999998"/>
    <n v="1.25"/>
    <n v="0.6"/>
    <n v="443.46800000000007"/>
    <n v="0.44346800000000008"/>
    <n v="4.4219999999999997"/>
    <n v="1.25"/>
    <n v="0.6"/>
    <n v="43.112000000000002"/>
    <n v="4.3112000000000004E-2"/>
    <n v="4.0650000000000004"/>
    <m/>
    <m/>
    <m/>
  </r>
  <r>
    <x v="0"/>
    <x v="2"/>
    <s v="ELOR"/>
    <s v="64010914"/>
    <s v="Grupo 1"/>
    <s v="HI"/>
    <s v="H"/>
    <s v="ELOR64010914Grupo 1HI"/>
    <s v="ELOR64010914Grupo 1HI"/>
    <x v="27"/>
    <s v="ELOR"/>
    <s v="Hidráulico"/>
    <x v="155"/>
    <x v="25"/>
    <s v="HI"/>
    <s v="HI"/>
    <s v="Agua"/>
    <s v="SEIN"/>
    <s v="NO COES"/>
    <s v="Instalado"/>
    <s v="Operativo"/>
    <n v="0"/>
    <n v="0"/>
    <s v="Estatal"/>
    <s v="Distribuidora"/>
    <x v="0"/>
    <s v="AMAZONAS"/>
    <s v="AMAZONAS"/>
    <s v="CONDORCANQUI"/>
    <s v="SANTA MARÍA DE NIEVA"/>
    <n v="0"/>
    <n v="20"/>
    <n v="0.26200000000000001"/>
    <n v="0"/>
    <n v="2.7130000000000001"/>
    <n v="2.7130000000000001E-3"/>
    <n v="0.37"/>
    <n v="0.26200000000000001"/>
    <n v="0.21"/>
    <n v="0"/>
    <n v="0"/>
    <n v="0"/>
    <m/>
    <m/>
    <m/>
    <m/>
    <m/>
    <m/>
    <m/>
    <m/>
  </r>
  <r>
    <x v="0"/>
    <x v="2"/>
    <s v="ELOR"/>
    <s v="64010914"/>
    <s v="Grupo 2"/>
    <s v="HI"/>
    <s v="H"/>
    <s v="ELOR64010914Grupo 2HI"/>
    <s v="ELOR64010914Grupo 2HI"/>
    <x v="27"/>
    <s v="ELOR"/>
    <s v="Hidráulico"/>
    <x v="155"/>
    <x v="26"/>
    <s v="HI"/>
    <s v="HI"/>
    <s v="Agua"/>
    <s v="SEIN"/>
    <s v="NO COES"/>
    <s v="Instalado"/>
    <s v="Operativo"/>
    <n v="0"/>
    <n v="0"/>
    <s v="Estatal"/>
    <s v="Distribuidora"/>
    <x v="0"/>
    <s v="AMAZONAS"/>
    <s v="AMAZONAS"/>
    <s v="CONDORCANQUI"/>
    <s v="SANTA MARÍA DE NIEVA"/>
    <n v="0"/>
    <n v="20"/>
    <n v="0.26200000000000001"/>
    <n v="0.21"/>
    <n v="708.14499999999998"/>
    <n v="0.70814500000000002"/>
    <n v="0.37"/>
    <n v="0.26200000000000001"/>
    <n v="0.21"/>
    <n v="0"/>
    <n v="0"/>
    <n v="0"/>
    <m/>
    <m/>
    <m/>
    <m/>
    <m/>
    <m/>
    <m/>
    <m/>
  </r>
  <r>
    <x v="0"/>
    <x v="0"/>
    <s v="ELOR"/>
    <s v="41027493"/>
    <s v="T-1"/>
    <s v="HI"/>
    <s v="H"/>
    <s v="ELOR41027493T-1HI"/>
    <s v="ELOR41027493T-1HI"/>
    <x v="27"/>
    <s v="ELOR"/>
    <s v="Hidráulico"/>
    <x v="156"/>
    <x v="164"/>
    <s v="HI"/>
    <s v="HI"/>
    <s v="Agua"/>
    <s v="SA"/>
    <s v="NO COES"/>
    <s v="Instalado"/>
    <s v="Operativo"/>
    <n v="0"/>
    <n v="0"/>
    <s v="Estatal"/>
    <s v="Distribuidora"/>
    <x v="0"/>
    <s v="CAJAMARCA"/>
    <s v="CAJAMARCA"/>
    <s v="JAEN"/>
    <s v="POMACAHUA"/>
    <n v="0"/>
    <n v="20"/>
    <n v="0.125"/>
    <n v="0.1"/>
    <n v="68.656000000000006"/>
    <n v="6.8656000000000009E-2"/>
    <n v="7.8E-2"/>
    <n v="0.125"/>
    <n v="0.1"/>
    <n v="60.048999999999999"/>
    <n v="6.0048999999999998E-2"/>
    <n v="0"/>
    <n v="0.125"/>
    <n v="0"/>
    <n v="0"/>
    <n v="0"/>
    <n v="0"/>
    <m/>
    <m/>
    <m/>
  </r>
  <r>
    <x v="0"/>
    <x v="0"/>
    <s v="ELP"/>
    <s v="11014093"/>
    <s v="1"/>
    <s v="HI"/>
    <s v="H"/>
    <s v="ELP110140931HI"/>
    <s v="ELP110140931HI"/>
    <x v="28"/>
    <s v="ELP"/>
    <s v="Hidráulico"/>
    <x v="157"/>
    <x v="25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70.12"/>
    <n v="73.144999999999996"/>
    <n v="560672.6590000001"/>
    <n v="560.67265900000007"/>
    <n v="217.4"/>
    <n v="70.12"/>
    <n v="73.144999999999996"/>
    <n v="547582.08699999994"/>
    <n v="547.58208699999989"/>
    <n v="216.3"/>
    <n v="70.12"/>
    <n v="73.144999999999996"/>
    <n v="573927.29499999993"/>
    <n v="573.92729499999996"/>
    <n v="217.4"/>
    <m/>
    <m/>
    <m/>
  </r>
  <r>
    <x v="0"/>
    <x v="0"/>
    <s v="ELP"/>
    <s v="11014093"/>
    <s v="2"/>
    <s v="HI"/>
    <s v="H"/>
    <s v="ELP110140932HI"/>
    <s v="ELP110140932HI"/>
    <x v="28"/>
    <s v="ELP"/>
    <s v="Hidráulico"/>
    <x v="157"/>
    <x v="26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70.12"/>
    <n v="73.144999999999996"/>
    <n v="563889.04200000002"/>
    <n v="563.88904200000002"/>
    <n v="217.4"/>
    <n v="70.12"/>
    <n v="73.144999999999996"/>
    <n v="554533.95700000005"/>
    <n v="554.5339570000001"/>
    <n v="216.3"/>
    <n v="70.12"/>
    <n v="73.144999999999996"/>
    <n v="575897.82400000002"/>
    <n v="575.89782400000001"/>
    <n v="217.4"/>
    <m/>
    <m/>
    <m/>
  </r>
  <r>
    <x v="0"/>
    <x v="0"/>
    <s v="ELP"/>
    <s v="11014093"/>
    <s v="3"/>
    <s v="HI"/>
    <s v="H"/>
    <s v="ELP110140933HI"/>
    <s v="ELP110140933HI"/>
    <x v="28"/>
    <s v="ELP"/>
    <s v="Hidráulico"/>
    <x v="157"/>
    <x v="55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70.12"/>
    <n v="73.146000000000001"/>
    <n v="550186.83499999996"/>
    <n v="550.18683499999997"/>
    <n v="217.4"/>
    <n v="70.12"/>
    <n v="73.146000000000001"/>
    <n v="555654.03100000008"/>
    <n v="555.65403100000003"/>
    <n v="216.3"/>
    <n v="70.12"/>
    <n v="73.146000000000001"/>
    <n v="575866.47"/>
    <n v="575.86646999999994"/>
    <n v="217.4"/>
    <m/>
    <m/>
    <m/>
  </r>
  <r>
    <x v="0"/>
    <x v="0"/>
    <s v="ELP"/>
    <s v="11014293"/>
    <s v="1"/>
    <s v="HI"/>
    <s v="H"/>
    <s v="ELP110142931HI"/>
    <s v="ELP110142931HI"/>
    <x v="28"/>
    <s v="ELP"/>
    <s v="Hidráulico"/>
    <x v="158"/>
    <x v="25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75159.35600000003"/>
    <n v="775.159356"/>
    <n v="677"/>
    <n v="114"/>
    <n v="96.959000000000003"/>
    <n v="809803.62099999993"/>
    <n v="809.80362099999991"/>
    <n v="674.5"/>
    <n v="114"/>
    <n v="96.959000000000003"/>
    <n v="832094.24200000009"/>
    <n v="832.09424200000012"/>
    <n v="692"/>
    <m/>
    <m/>
    <m/>
  </r>
  <r>
    <x v="0"/>
    <x v="0"/>
    <s v="ELP"/>
    <s v="11014293"/>
    <s v="2"/>
    <s v="HI"/>
    <s v="H"/>
    <s v="ELP110142932HI"/>
    <s v="ELP110142932HI"/>
    <x v="28"/>
    <s v="ELP"/>
    <s v="Hidráulico"/>
    <x v="158"/>
    <x v="26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83057.61"/>
    <n v="783.05760999999995"/>
    <n v="677"/>
    <n v="114"/>
    <n v="96.959000000000003"/>
    <n v="814896.45799999998"/>
    <n v="814.89645799999994"/>
    <n v="674.5"/>
    <n v="114"/>
    <n v="96.959000000000003"/>
    <n v="835697.72200000007"/>
    <n v="835.69772200000011"/>
    <n v="692"/>
    <m/>
    <m/>
    <m/>
  </r>
  <r>
    <x v="0"/>
    <x v="0"/>
    <s v="ELP"/>
    <s v="11014293"/>
    <s v="3"/>
    <s v="HI"/>
    <s v="H"/>
    <s v="ELP110142933HI"/>
    <s v="ELP110142933HI"/>
    <x v="28"/>
    <s v="ELP"/>
    <s v="Hidráulico"/>
    <x v="158"/>
    <x v="55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54080.13600000006"/>
    <n v="754.08013600000004"/>
    <n v="677"/>
    <n v="114"/>
    <n v="96.959000000000003"/>
    <n v="795294.24900000007"/>
    <n v="795.29424900000004"/>
    <n v="674.5"/>
    <n v="114"/>
    <n v="96.959000000000003"/>
    <n v="835822.24100000015"/>
    <n v="835.82224100000019"/>
    <n v="692"/>
    <m/>
    <m/>
    <m/>
  </r>
  <r>
    <x v="0"/>
    <x v="0"/>
    <s v="ELP"/>
    <s v="11014293"/>
    <s v="4"/>
    <s v="HI"/>
    <s v="H"/>
    <s v="ELP110142934HI"/>
    <s v="ELP110142934HI"/>
    <x v="28"/>
    <s v="ELP"/>
    <s v="Hidráulico"/>
    <x v="158"/>
    <x v="199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800027.74600000004"/>
    <n v="800.02774600000009"/>
    <n v="677"/>
    <n v="114"/>
    <n v="96.959000000000003"/>
    <n v="737891.65899999987"/>
    <n v="737.89165899999989"/>
    <n v="674.5"/>
    <n v="114"/>
    <n v="96.959000000000003"/>
    <n v="837667.10699999996"/>
    <n v="837.66710699999999"/>
    <n v="692"/>
    <m/>
    <m/>
    <m/>
  </r>
  <r>
    <x v="0"/>
    <x v="0"/>
    <s v="ELP"/>
    <s v="11014293"/>
    <s v="5"/>
    <s v="HI"/>
    <s v="H"/>
    <s v="ELP110142935HI"/>
    <s v="ELP110142935HI"/>
    <x v="28"/>
    <s v="ELP"/>
    <s v="Hidráulico"/>
    <x v="158"/>
    <x v="200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12588.57200000004"/>
    <n v="712.588572"/>
    <n v="677"/>
    <n v="114"/>
    <n v="96.959000000000003"/>
    <n v="688446.49300000002"/>
    <n v="688.44649300000003"/>
    <n v="674.5"/>
    <n v="114"/>
    <n v="96.959000000000003"/>
    <n v="704715.07799999998"/>
    <n v="704.71507799999995"/>
    <n v="692"/>
    <m/>
    <m/>
    <m/>
  </r>
  <r>
    <x v="0"/>
    <x v="0"/>
    <s v="ELP"/>
    <s v="11014293"/>
    <s v="6"/>
    <s v="HI"/>
    <s v="H"/>
    <s v="ELP110142936HI"/>
    <s v="ELP110142936HI"/>
    <x v="28"/>
    <s v="ELP"/>
    <s v="Hidráulico"/>
    <x v="158"/>
    <x v="201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15024.45299999986"/>
    <n v="715.02445299999988"/>
    <n v="677"/>
    <n v="114"/>
    <n v="96.959000000000003"/>
    <n v="703520.74400000006"/>
    <n v="703.52074400000004"/>
    <n v="674.5"/>
    <n v="114"/>
    <n v="96.959000000000003"/>
    <n v="696067.06"/>
    <n v="696.06706000000008"/>
    <n v="692"/>
    <m/>
    <m/>
    <m/>
  </r>
  <r>
    <x v="0"/>
    <x v="0"/>
    <s v="ELP"/>
    <s v="11014293"/>
    <s v="7"/>
    <s v="HI"/>
    <s v="H"/>
    <s v="ELP110142937HI"/>
    <s v="ELP110142937HI"/>
    <x v="28"/>
    <s v="ELP"/>
    <s v="Hidráulico"/>
    <x v="158"/>
    <x v="202"/>
    <s v="HI"/>
    <s v="HI"/>
    <s v="Agua"/>
    <s v="SEIN"/>
    <s v="COES"/>
    <s v="Instalado"/>
    <s v="Operativo"/>
    <n v="0"/>
    <n v="0"/>
    <s v="Estatal"/>
    <s v="Generadora"/>
    <x v="0"/>
    <s v="HUANCAVELICA"/>
    <s v="HUANCAVELICA"/>
    <s v="TAYACAJA"/>
    <s v="COLCABAMBA"/>
    <n v="0"/>
    <n v="28"/>
    <n v="114"/>
    <n v="96.96"/>
    <n v="715558.28799999994"/>
    <n v="715.55828799999995"/>
    <n v="677"/>
    <n v="114"/>
    <n v="96.96"/>
    <n v="699451.35699999984"/>
    <n v="699.4513569999998"/>
    <n v="674.5"/>
    <n v="114"/>
    <n v="96.96"/>
    <n v="710309.5959999999"/>
    <n v="710.30959599999994"/>
    <n v="692"/>
    <m/>
    <m/>
    <m/>
  </r>
  <r>
    <x v="0"/>
    <x v="0"/>
    <s v="ELP"/>
    <s v="33034695"/>
    <s v="MAK-1"/>
    <s v="EL"/>
    <s v="T"/>
    <s v="ELP33034695MAK-1EL"/>
    <s v="ELP33034695MAK-1EL"/>
    <x v="28"/>
    <s v="ELP"/>
    <s v="Térmico"/>
    <x v="159"/>
    <x v="203"/>
    <s v="EL"/>
    <s v="EL"/>
    <s v="Diésel"/>
    <s v="SEIN"/>
    <s v="COES"/>
    <s v="Instalado"/>
    <s v="Operativo"/>
    <n v="0"/>
    <n v="0"/>
    <s v="Estatal"/>
    <s v="Generadora"/>
    <x v="0"/>
    <s v="TUMBES"/>
    <s v="TUMBES"/>
    <s v="CONTRALMIRANTE VILLAR"/>
    <s v="ZORRITOS"/>
    <n v="0"/>
    <n v="28"/>
    <n v="9.34"/>
    <n v="9.5470000000000006"/>
    <n v="1367.1890000000001"/>
    <n v="1.367189"/>
    <n v="9.0169999999999995"/>
    <n v="9.34"/>
    <n v="8.9960000000000004"/>
    <n v="1603.8140000000001"/>
    <n v="1.6038140000000001"/>
    <n v="17.259"/>
    <n v="9.34"/>
    <n v="8.9960000000000004"/>
    <n v="134.38400000000001"/>
    <n v="0.134384"/>
    <n v="17.510000000000002"/>
    <m/>
    <m/>
    <m/>
  </r>
  <r>
    <x v="0"/>
    <x v="0"/>
    <s v="ELP"/>
    <s v="33034695"/>
    <s v="MAK-2"/>
    <s v="EL"/>
    <s v="T"/>
    <s v="ELP33034695MAK-2EL"/>
    <s v="ELP33034695MAK-2EL"/>
    <x v="28"/>
    <s v="ELP"/>
    <s v="Térmico"/>
    <x v="159"/>
    <x v="204"/>
    <s v="EL"/>
    <s v="EL"/>
    <s v="Diésel"/>
    <s v="SEIN"/>
    <s v="COES"/>
    <s v="Instalado"/>
    <s v="Operativo"/>
    <n v="0"/>
    <n v="0"/>
    <s v="Estatal"/>
    <s v="Generadora"/>
    <x v="0"/>
    <s v="TUMBES"/>
    <s v="TUMBES"/>
    <s v="CONTRALMIRANTE VILLAR"/>
    <s v="ZORRITOS"/>
    <n v="0"/>
    <n v="28"/>
    <n v="9.34"/>
    <n v="6.3959999999999999"/>
    <n v="380.74200000000002"/>
    <n v="0.38074200000000002"/>
    <n v="9.0169999999999995"/>
    <n v="9.34"/>
    <n v="8.5570000000000004"/>
    <n v="1055.9750000000001"/>
    <n v="1.0559750000000001"/>
    <n v="17.259"/>
    <n v="9.34"/>
    <n v="8.5570000000000004"/>
    <n v="148.08600000000001"/>
    <n v="0.14808600000000002"/>
    <n v="17.510000000000002"/>
    <m/>
    <m/>
    <m/>
  </r>
  <r>
    <x v="0"/>
    <x v="0"/>
    <s v="ELPU"/>
    <s v="51015199"/>
    <s v="BOVING 1"/>
    <s v="HI"/>
    <s v="H"/>
    <s v="ELPU51015199BOVING 1HI"/>
    <s v="ELPU51015199BOVING 1HI"/>
    <x v="29"/>
    <s v="ELPUNO"/>
    <s v="Hidráulico"/>
    <x v="160"/>
    <x v="205"/>
    <s v="HI"/>
    <s v="HI"/>
    <s v="Agua"/>
    <s v="SEIN"/>
    <s v="NO COES"/>
    <s v="Instalado"/>
    <s v="Operativo"/>
    <n v="0"/>
    <n v="0"/>
    <s v="Estatal"/>
    <s v="Distribuidora"/>
    <x v="0"/>
    <s v="PUNO"/>
    <s v="PUNO"/>
    <s v="SANDIA"/>
    <s v="SANDIA"/>
    <n v="0"/>
    <n v="21"/>
    <n v="1.5"/>
    <n v="1.2"/>
    <n v="6596.9150000000009"/>
    <n v="6.596915000000001"/>
    <n v="3.41"/>
    <n v="1.5"/>
    <n v="1.2"/>
    <n v="6015.8170000000009"/>
    <n v="6.0158170000000011"/>
    <n v="3.617"/>
    <n v="1.5"/>
    <n v="1.2"/>
    <n v="4388.558"/>
    <n v="4.3885579999999997"/>
    <n v="3.427"/>
    <m/>
    <m/>
    <m/>
  </r>
  <r>
    <x v="0"/>
    <x v="0"/>
    <s v="ELPU"/>
    <s v="51015199"/>
    <s v="BOVING 2"/>
    <s v="HI"/>
    <s v="H"/>
    <s v="ELPU51015199BOVING 2HI"/>
    <s v="ELPU51015199BOVING 2HI"/>
    <x v="29"/>
    <s v="ELPUNO"/>
    <s v="Hidráulico"/>
    <x v="160"/>
    <x v="206"/>
    <s v="HI"/>
    <s v="HI"/>
    <s v="Agua"/>
    <s v="SEIN"/>
    <s v="NO COES"/>
    <s v="Instalado"/>
    <s v="Operativo"/>
    <n v="0"/>
    <n v="0"/>
    <s v="Estatal"/>
    <s v="Distribuidora"/>
    <x v="0"/>
    <s v="PUNO"/>
    <s v="PUNO"/>
    <s v="SANDIA"/>
    <s v="SANDIA"/>
    <n v="0"/>
    <n v="21"/>
    <n v="1.5"/>
    <n v="1.2"/>
    <n v="6858.655999999999"/>
    <n v="6.858655999999999"/>
    <n v="3.41"/>
    <n v="1.5"/>
    <n v="1.2"/>
    <n v="7388.2539999999999"/>
    <n v="7.3882539999999999"/>
    <n v="3.617"/>
    <n v="1.5"/>
    <n v="1.2"/>
    <n v="7890.1180000000004"/>
    <n v="7.8901180000000002"/>
    <n v="3.427"/>
    <m/>
    <m/>
    <m/>
  </r>
  <r>
    <x v="0"/>
    <x v="0"/>
    <s v="ELPU"/>
    <s v="51015199"/>
    <s v="HYHC"/>
    <s v="HI"/>
    <s v="H"/>
    <s v="ELPU51015199HYHCHI"/>
    <s v="ELPU51015199HYHCHI"/>
    <x v="29"/>
    <s v="ELPUNO"/>
    <s v="Hidráulico"/>
    <x v="160"/>
    <x v="207"/>
    <s v="HI"/>
    <s v="HI"/>
    <s v="Agua"/>
    <s v="SEIN"/>
    <s v="NO COES"/>
    <s v="Instalado"/>
    <s v="Operativo"/>
    <n v="0"/>
    <n v="0"/>
    <s v="Estatal"/>
    <s v="Distribuidora"/>
    <x v="0"/>
    <s v="PUNO"/>
    <s v="PUNO"/>
    <s v="SANDIA"/>
    <s v="SANDIA"/>
    <n v="0"/>
    <n v="21"/>
    <n v="1.5"/>
    <n v="1.29"/>
    <n v="4687.8550000000005"/>
    <n v="4.6878550000000008"/>
    <n v="3.41"/>
    <n v="1.5"/>
    <n v="1.29"/>
    <n v="7389.0050000000001"/>
    <n v="7.389005"/>
    <n v="3.617"/>
    <n v="1.5"/>
    <n v="1.29"/>
    <n v="3650.9790000000003"/>
    <n v="3.6509790000000004"/>
    <n v="3.427"/>
    <m/>
    <m/>
    <m/>
  </r>
  <r>
    <x v="0"/>
    <x v="0"/>
    <s v="ELSE"/>
    <s v="00400000"/>
    <s v="Grupo 1"/>
    <s v="HI"/>
    <s v="H"/>
    <s v="ELSE00400000Grupo 1HI"/>
    <s v="ELSE00400000Grupo 1HI"/>
    <x v="30"/>
    <s v="ELSE"/>
    <s v="Hidráulico"/>
    <x v="161"/>
    <x v="25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CANCHIS"/>
    <s v="SICUANI"/>
    <n v="0"/>
    <n v="22"/>
    <n v="0.41599999999999998"/>
    <n v="0.41599999999999998"/>
    <n v="2190.7710000000002"/>
    <n v="2.1907710000000002"/>
    <n v="0.99199999999999999"/>
    <n v="0.41599999999999998"/>
    <n v="0.28999999999999998"/>
    <n v="2292.1689999999999"/>
    <n v="2.2921689999999999"/>
    <n v="0.94799999999999995"/>
    <n v="0.31"/>
    <n v="0.28999999999999998"/>
    <n v="2074.9350000000004"/>
    <n v="2.0749350000000004"/>
    <n v="1.1599999999999999"/>
    <m/>
    <m/>
    <m/>
  </r>
  <r>
    <x v="0"/>
    <x v="0"/>
    <s v="ELSE"/>
    <s v="00400000"/>
    <s v="Grupo 2"/>
    <s v="HI"/>
    <s v="H"/>
    <s v="ELSE00400000Grupo 2HI"/>
    <s v="ELSE00400000Grupo 2HI"/>
    <x v="30"/>
    <s v="ELSE"/>
    <s v="Hidráulico"/>
    <x v="161"/>
    <x v="26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CANCHIS"/>
    <s v="SICUANI"/>
    <n v="0"/>
    <n v="22"/>
    <n v="0.39"/>
    <n v="0.30499999999999999"/>
    <n v="1946.5500000000002"/>
    <n v="1.9465500000000002"/>
    <n v="0.99199999999999999"/>
    <n v="0.39"/>
    <n v="0.27"/>
    <n v="2031.634"/>
    <n v="2.0316339999999999"/>
    <n v="0.94799999999999995"/>
    <n v="0.31"/>
    <n v="0.27"/>
    <n v="1902.375"/>
    <n v="1.9023749999999999"/>
    <n v="1.1599999999999999"/>
    <m/>
    <m/>
    <m/>
  </r>
  <r>
    <x v="0"/>
    <x v="0"/>
    <s v="ELSE"/>
    <s v="00400000"/>
    <s v="Grupo 3"/>
    <s v="HI"/>
    <s v="H"/>
    <s v="ELSE00400000Grupo 3HI"/>
    <s v="ELSE00400000Grupo 3HI"/>
    <x v="30"/>
    <s v="ELSE"/>
    <s v="Hidráulico"/>
    <x v="161"/>
    <x v="55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CANCHIS"/>
    <s v="SICUANI"/>
    <n v="0"/>
    <n v="22"/>
    <n v="0.39"/>
    <n v="0.30199999999999999"/>
    <n v="3261.4479999999999"/>
    <n v="3.2614479999999997"/>
    <n v="0.99199999999999999"/>
    <n v="0.39"/>
    <n v="0.39"/>
    <n v="3501.5770000000002"/>
    <n v="3.5015770000000002"/>
    <n v="0.94799999999999995"/>
    <n v="0.42"/>
    <n v="0.41"/>
    <n v="3420.1330000000003"/>
    <n v="3.4201330000000003"/>
    <n v="1.1599999999999999"/>
    <m/>
    <m/>
    <m/>
  </r>
  <r>
    <x v="0"/>
    <x v="2"/>
    <s v="ELSE"/>
    <s v="23005600"/>
    <s v="CATERPILLAR 5 (2UP)"/>
    <s v="EL"/>
    <s v="T"/>
    <s v="ELSE23005600CATERPILLAR 5 (2UP)EL"/>
    <s v="ELSE23005600CATERPILLAR 5 (2UP)EL"/>
    <x v="30"/>
    <s v="ELSE"/>
    <s v="Térmico"/>
    <x v="162"/>
    <x v="208"/>
    <s v="EL"/>
    <s v="EL"/>
    <s v="Diésel"/>
    <s v="SEIN"/>
    <s v="NO COES"/>
    <s v="Instalado"/>
    <s v="Operativo"/>
    <n v="0"/>
    <n v="0"/>
    <s v="Estatal"/>
    <s v="Distribuidora"/>
    <x v="0"/>
    <s v="MADRE DE DIOS"/>
    <s v="MADRE DE DIOS"/>
    <s v="TAHUAMANU"/>
    <s v="IBERIA"/>
    <n v="0"/>
    <n v="22"/>
    <n v="0.5"/>
    <n v="0.5"/>
    <n v="102.907"/>
    <n v="0.102907"/>
    <n v="1.3"/>
    <s v="-"/>
    <s v="-"/>
    <n v="0"/>
    <n v="0"/>
    <n v="0.8"/>
    <m/>
    <m/>
    <m/>
    <m/>
    <m/>
    <m/>
    <m/>
    <m/>
  </r>
  <r>
    <x v="0"/>
    <x v="0"/>
    <s v="ELSE"/>
    <s v="23005600"/>
    <s v="CUMMINS-7"/>
    <s v="EL"/>
    <s v="T"/>
    <s v="ELSE23005600CUMMINS-7EL"/>
    <s v="ELSE23005600CUMMINS-7EL"/>
    <x v="30"/>
    <s v="ELSE"/>
    <s v="Térmico"/>
    <x v="162"/>
    <x v="209"/>
    <s v="EL"/>
    <s v="EL"/>
    <s v="Diésel"/>
    <s v="SEIN"/>
    <s v="NO COES"/>
    <s v="Instalado"/>
    <s v="Operativo"/>
    <n v="0"/>
    <n v="0"/>
    <s v="Estatal"/>
    <s v="Distribuidora"/>
    <x v="0"/>
    <s v="MADRE DE DIOS"/>
    <s v="MADRE DE DIOS"/>
    <s v="TAHUAMANU"/>
    <s v="IBERIA"/>
    <n v="0"/>
    <n v="22"/>
    <n v="1.6"/>
    <n v="0.8"/>
    <n v="333.73099999999999"/>
    <n v="0.333731"/>
    <n v="1.3"/>
    <n v="1.6"/>
    <n v="0.8"/>
    <n v="135.589"/>
    <n v="0.13558899999999999"/>
    <n v="1.2"/>
    <n v="1.82"/>
    <n v="1.2"/>
    <n v="305.887"/>
    <n v="0.30588700000000002"/>
    <n v="0.83"/>
    <m/>
    <m/>
    <m/>
  </r>
  <r>
    <x v="0"/>
    <x v="0"/>
    <s v="ELSE"/>
    <s v="23006600"/>
    <s v="Cummins_Ottomotores"/>
    <s v="EL"/>
    <s v="T"/>
    <s v="ELSE23006600Cummins_OttomotoresEL"/>
    <s v="ELSE23006600Cummins_OttomotoresEL"/>
    <x v="30"/>
    <s v="ELSE"/>
    <s v="Térmico"/>
    <x v="163"/>
    <x v="210"/>
    <s v="EL"/>
    <s v="EL"/>
    <s v="Diésel"/>
    <s v="SEIN"/>
    <s v="NO COES"/>
    <s v="Instalado"/>
    <s v="Operativo"/>
    <n v="0"/>
    <n v="0"/>
    <s v="Estatal"/>
    <s v="Distribuidora"/>
    <x v="0"/>
    <s v="MADRE DE DIOS"/>
    <s v="MADRE DE DIOS"/>
    <s v="TAHUAMANU"/>
    <s v="IÑAPARI"/>
    <n v="0"/>
    <n v="22"/>
    <n v="0.8"/>
    <n v="0.64500000000000002"/>
    <n v="98.374000000000009"/>
    <n v="9.8374000000000003E-2"/>
    <n v="0.64500000000000002"/>
    <n v="0.8"/>
    <n v="0.45"/>
    <n v="14.536000000000003"/>
    <n v="1.4536000000000004E-2"/>
    <n v="0.32"/>
    <n v="0.8"/>
    <n v="0.45"/>
    <n v="17.647000000000002"/>
    <n v="1.7647000000000003E-2"/>
    <n v="0.45"/>
    <m/>
    <m/>
    <m/>
  </r>
  <r>
    <x v="0"/>
    <x v="2"/>
    <s v="ELSE"/>
    <s v="23006600"/>
    <s v="CUMMINS-CAMDA"/>
    <s v="EL"/>
    <s v="T"/>
    <s v="ELSE23006600CUMMINS-CAMDAEL"/>
    <s v="ELSE23006600CUMMINS-CAMDAEL"/>
    <x v="30"/>
    <s v="ELSE"/>
    <s v="Térmico"/>
    <x v="163"/>
    <x v="211"/>
    <s v="EL"/>
    <s v="EL"/>
    <s v="Diésel"/>
    <s v="SEIN"/>
    <s v="NO COES"/>
    <s v="Instalado"/>
    <s v="Operativo"/>
    <n v="0"/>
    <n v="0"/>
    <s v="Estatal"/>
    <s v="Distribuidora"/>
    <x v="0"/>
    <s v="MADRE DE DIOS"/>
    <s v="MADRE DE DIOS"/>
    <s v="TAHUAMANU"/>
    <s v="IÑAPARI"/>
    <n v="0"/>
    <n v="22"/>
    <s v="-"/>
    <s v="-"/>
    <n v="17.838999999999999"/>
    <n v="1.7838999999999997E-2"/>
    <n v="0.64500000000000002"/>
    <m/>
    <m/>
    <m/>
    <m/>
    <m/>
    <m/>
    <m/>
    <m/>
    <m/>
    <m/>
    <m/>
    <m/>
    <m/>
  </r>
  <r>
    <x v="0"/>
    <x v="0"/>
    <s v="ELSE"/>
    <s v="33006600"/>
    <s v="Grupo 1"/>
    <s v="HI"/>
    <s v="H"/>
    <s v="ELSE33006600Grupo 1HI"/>
    <s v="ELSE33006600Grupo 1HI"/>
    <x v="30"/>
    <s v="ELSE"/>
    <s v="Hidráulico"/>
    <x v="164"/>
    <x v="25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NDAHUAYLAS"/>
    <s v="HUANCARAY"/>
    <n v="0"/>
    <n v="22"/>
    <n v="0.16"/>
    <n v="0.14000000000000001"/>
    <n v="926.98700000000008"/>
    <n v="0.92698700000000012"/>
    <n v="0.54200000000000004"/>
    <n v="0.16"/>
    <n v="0.14000000000000001"/>
    <n v="920.77699999999993"/>
    <n v="0.92077699999999996"/>
    <n v="0.53900000000000003"/>
    <n v="0.16"/>
    <n v="0.14000000000000001"/>
    <n v="836.58900000000006"/>
    <n v="0.83658900000000003"/>
    <n v="0.63100000000000001"/>
    <m/>
    <m/>
    <m/>
  </r>
  <r>
    <x v="0"/>
    <x v="0"/>
    <s v="ELSE"/>
    <s v="33006600"/>
    <s v="Grupo 2"/>
    <s v="HI"/>
    <s v="H"/>
    <s v="ELSE33006600Grupo 2HI"/>
    <s v="ELSE33006600Grupo 2HI"/>
    <x v="30"/>
    <s v="ELSE"/>
    <s v="Hidráulico"/>
    <x v="164"/>
    <x v="26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NDAHUAYLAS"/>
    <s v="HUANCARAY"/>
    <n v="0"/>
    <n v="22"/>
    <n v="0.42"/>
    <n v="0.41"/>
    <n v="3164.29"/>
    <n v="3.1642899999999998"/>
    <n v="0.54200000000000004"/>
    <n v="0.42"/>
    <n v="0.41"/>
    <n v="3000.6030000000005"/>
    <n v="3.0006030000000004"/>
    <n v="0.53900000000000003"/>
    <n v="0.42"/>
    <n v="0.41"/>
    <n v="2997.7280000000001"/>
    <n v="2.9977279999999999"/>
    <n v="0.63100000000000001"/>
    <m/>
    <m/>
    <m/>
  </r>
  <r>
    <x v="0"/>
    <x v="0"/>
    <s v="ELSE"/>
    <s v="33007600"/>
    <s v="Grupo 1"/>
    <s v="HI"/>
    <s v="H"/>
    <s v="ELSE33007600Grupo 1HI"/>
    <s v="ELSE33007600Grupo 1HI"/>
    <x v="30"/>
    <s v="ELSE"/>
    <s v="Hidráulico"/>
    <x v="165"/>
    <x v="25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NDAHUAYLAS"/>
    <s v="SAN JERONIMO"/>
    <n v="0"/>
    <n v="22"/>
    <n v="0.96599999999999997"/>
    <n v="0.9"/>
    <n v="6442.4650000000001"/>
    <n v="6.4424650000000003"/>
    <n v="6.452"/>
    <n v="0.96599999999999997"/>
    <n v="0.95"/>
    <n v="5894.3789999999999"/>
    <n v="5.8943789999999998"/>
    <n v="1.905"/>
    <n v="0.97"/>
    <n v="0.95"/>
    <n v="6281.5760000000009"/>
    <n v="6.2815760000000012"/>
    <n v="1.92"/>
    <m/>
    <m/>
    <m/>
  </r>
  <r>
    <x v="0"/>
    <x v="0"/>
    <s v="ELSE"/>
    <s v="33007600"/>
    <s v="Grupo 2"/>
    <s v="HI"/>
    <s v="H"/>
    <s v="ELSE33007600Grupo 2HI"/>
    <s v="ELSE33007600Grupo 2HI"/>
    <x v="30"/>
    <s v="ELSE"/>
    <s v="Hidráulico"/>
    <x v="165"/>
    <x v="26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NDAHUAYLAS"/>
    <s v="SAN JERONIMO"/>
    <n v="0"/>
    <n v="22"/>
    <n v="0.96599999999999997"/>
    <n v="0.9"/>
    <n v="5766.7529999999988"/>
    <n v="5.7667529999999987"/>
    <n v="6.452"/>
    <n v="0.96599999999999997"/>
    <n v="0.95"/>
    <n v="5959.902"/>
    <n v="5.9599020000000005"/>
    <n v="1.905"/>
    <n v="0.97"/>
    <n v="0.95"/>
    <n v="5823.3190000000004"/>
    <n v="5.8233190000000006"/>
    <n v="1.92"/>
    <m/>
    <m/>
    <m/>
  </r>
  <r>
    <x v="0"/>
    <x v="0"/>
    <s v="ELSE"/>
    <s v="33008600"/>
    <s v="Grupo 1"/>
    <s v="HI"/>
    <s v="H"/>
    <s v="ELSE33008600Grupo 1HI"/>
    <s v="ELSE33008600Grupo 1HI"/>
    <x v="30"/>
    <s v="ELSE"/>
    <s v="Hidráulico"/>
    <x v="166"/>
    <x v="25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BANCAY"/>
    <s v="ANDAHUAYLAS"/>
    <n v="0"/>
    <n v="22"/>
    <n v="0.59199999999999997"/>
    <n v="0.55000000000000004"/>
    <n v="4282.768"/>
    <n v="4.2827679999999999"/>
    <n v="1.905"/>
    <n v="0.59199999999999997"/>
    <n v="0.55000000000000004"/>
    <n v="4718.2089999999998"/>
    <n v="4.7182089999999999"/>
    <n v="1.5149999999999999"/>
    <n v="0.59"/>
    <n v="0.55000000000000004"/>
    <n v="4532.4659999999994"/>
    <n v="4.5324659999999994"/>
    <n v="1.5549999999999999"/>
    <m/>
    <m/>
    <m/>
  </r>
  <r>
    <x v="0"/>
    <x v="0"/>
    <s v="ELSE"/>
    <s v="33008600"/>
    <s v="Grupo 2"/>
    <s v="HI"/>
    <s v="H"/>
    <s v="ELSE33008600Grupo 2HI"/>
    <s v="ELSE33008600Grupo 2HI"/>
    <x v="30"/>
    <s v="ELSE"/>
    <s v="Hidráulico"/>
    <x v="166"/>
    <x v="26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BANCAY"/>
    <s v="ANDAHUAYLAS"/>
    <n v="0"/>
    <n v="22"/>
    <n v="0.59199999999999997"/>
    <n v="0.52400000000000002"/>
    <n v="4607.8599999999997"/>
    <n v="4.6078599999999996"/>
    <n v="1.905"/>
    <n v="0.59199999999999997"/>
    <n v="0.52400000000000002"/>
    <n v="4535.4009999999998"/>
    <n v="4.5354010000000002"/>
    <n v="1.5149999999999999"/>
    <n v="0.59"/>
    <n v="0.52"/>
    <n v="4071.4280000000003"/>
    <n v="4.071428"/>
    <n v="1.5549999999999999"/>
    <m/>
    <m/>
    <m/>
  </r>
  <r>
    <x v="0"/>
    <x v="0"/>
    <s v="ELSE"/>
    <s v="33008600"/>
    <s v="Grupo 3"/>
    <s v="HI"/>
    <s v="H"/>
    <s v="ELSE33008600Grupo 3HI"/>
    <s v="ELSE33008600Grupo 3HI"/>
    <x v="30"/>
    <s v="ELSE"/>
    <s v="Hidráulico"/>
    <x v="166"/>
    <x v="55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BANCAY"/>
    <s v="ANDAHUAYLAS"/>
    <n v="0"/>
    <n v="22"/>
    <n v="0.42"/>
    <n v="0.4"/>
    <n v="2962.2739999999999"/>
    <n v="2.9622739999999999"/>
    <n v="1.905"/>
    <n v="0.42"/>
    <n v="0.4"/>
    <n v="3419.1329999999998"/>
    <n v="3.419133"/>
    <n v="1.5149999999999999"/>
    <n v="0.44"/>
    <n v="0.4"/>
    <n v="3335.1940000000004"/>
    <n v="3.3351940000000004"/>
    <n v="1.5549999999999999"/>
    <m/>
    <m/>
    <m/>
  </r>
  <r>
    <x v="0"/>
    <x v="0"/>
    <s v="ELSE"/>
    <s v="33009600"/>
    <s v="Francis I"/>
    <s v="HI"/>
    <s v="H"/>
    <s v="ELSE33009600Francis IHI"/>
    <s v="ELSE33009600Francis IHI"/>
    <x v="30"/>
    <s v="ELSE"/>
    <s v="Hidráulico"/>
    <x v="167"/>
    <x v="212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GRAU"/>
    <s v="VILCABAMBA"/>
    <n v="0"/>
    <n v="22"/>
    <n v="0.2"/>
    <n v="0.2"/>
    <n v="1234.578"/>
    <n v="1.234578"/>
    <n v="0.32800000000000001"/>
    <n v="0.2"/>
    <n v="0.2"/>
    <n v="1422.9010000000003"/>
    <n v="1.4229010000000002"/>
    <n v="0.32700000000000001"/>
    <n v="0.2"/>
    <n v="0.2"/>
    <n v="1453.7150000000001"/>
    <n v="1.4537150000000001"/>
    <n v="0.38200000000000001"/>
    <m/>
    <m/>
    <m/>
  </r>
  <r>
    <x v="0"/>
    <x v="0"/>
    <s v="ELSE"/>
    <s v="33009600"/>
    <s v="Francis II"/>
    <s v="HI"/>
    <s v="H"/>
    <s v="ELSE33009600Francis IIHI"/>
    <s v="ELSE33009600Francis IIHI"/>
    <x v="30"/>
    <s v="ELSE"/>
    <s v="Hidráulico"/>
    <x v="167"/>
    <x v="213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GRAU"/>
    <s v="VILCABAMBA"/>
    <n v="0"/>
    <n v="22"/>
    <n v="0.2"/>
    <n v="0.2"/>
    <n v="1225.819"/>
    <n v="1.225819"/>
    <n v="0.32800000000000001"/>
    <n v="0.2"/>
    <n v="0.2"/>
    <n v="1400.9449999999999"/>
    <n v="1.4009449999999999"/>
    <n v="0.32700000000000001"/>
    <n v="0.2"/>
    <n v="0.2"/>
    <n v="1468.4460000000001"/>
    <n v="1.4684460000000001"/>
    <n v="0.38200000000000001"/>
    <m/>
    <m/>
    <m/>
  </r>
  <r>
    <x v="0"/>
    <x v="0"/>
    <s v="ELSE"/>
    <s v="33010600"/>
    <s v="Pelton"/>
    <s v="HI"/>
    <s v="H"/>
    <s v="ELSE33010600PeltonHI"/>
    <s v="ELSE33010600PeltonHI"/>
    <x v="30"/>
    <s v="ELSE"/>
    <s v="Hidráulico"/>
    <x v="168"/>
    <x v="27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GRAU"/>
    <s v="CURASCO"/>
    <n v="0"/>
    <n v="22"/>
    <n v="1.6"/>
    <n v="1.6"/>
    <n v="3980.5690000000004"/>
    <n v="3.9805690000000005"/>
    <n v="2.9220000000000002"/>
    <n v="1.6"/>
    <n v="1.5"/>
    <n v="5071.4790000000003"/>
    <n v="5.0714790000000001"/>
    <n v="1.784"/>
    <n v="1.6"/>
    <n v="1.5"/>
    <n v="4932.2640000000001"/>
    <n v="4.932264"/>
    <n v="3.05"/>
    <m/>
    <m/>
    <m/>
  </r>
  <r>
    <x v="0"/>
    <x v="0"/>
    <s v="ELSE"/>
    <s v="33010600"/>
    <s v="Pelton 2"/>
    <s v="HI"/>
    <s v="H"/>
    <s v="ELSE33010600Pelton 2HI"/>
    <s v="ELSE33010600Pelton 2HI"/>
    <x v="30"/>
    <s v="ELSE"/>
    <s v="Hidráulico"/>
    <x v="168"/>
    <x v="7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GRAU"/>
    <s v="CURASCO"/>
    <n v="0"/>
    <n v="22"/>
    <n v="1.6"/>
    <n v="1.6"/>
    <n v="9167.6889999999985"/>
    <n v="9.1676889999999993"/>
    <n v="2.9220000000000002"/>
    <n v="1.6"/>
    <n v="1.5"/>
    <n v="8750.2570000000014"/>
    <n v="8.7502570000000013"/>
    <n v="1.784"/>
    <n v="1.6"/>
    <n v="1.5"/>
    <n v="7706.1089999999995"/>
    <n v="7.7061089999999997"/>
    <n v="3.05"/>
    <m/>
    <m/>
    <m/>
  </r>
  <r>
    <x v="0"/>
    <x v="0"/>
    <s v="ELSE"/>
    <s v="51013098"/>
    <s v="Grupo 1"/>
    <s v="HI"/>
    <s v="H"/>
    <s v="ELSE51013098Grupo 1HI"/>
    <s v="ELSE51013098Grupo 1HI"/>
    <x v="30"/>
    <s v="ELSE"/>
    <s v="Hidráulico"/>
    <x v="169"/>
    <x v="25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LA CONVENCION"/>
    <s v="QUILLABAMBA"/>
    <n v="0"/>
    <n v="22"/>
    <n v="0.30499999999999999"/>
    <n v="0.22"/>
    <n v="943.34100000000001"/>
    <n v="0.94334099999999999"/>
    <n v="1.49"/>
    <n v="0.30499999999999999"/>
    <n v="0.30499999999999999"/>
    <n v="3529.5129999999995"/>
    <n v="3.5295129999999997"/>
    <n v="1.49"/>
    <n v="0.5"/>
    <n v="0.5"/>
    <n v="3530.5780000000004"/>
    <n v="3.5305780000000002"/>
    <n v="1.49"/>
    <m/>
    <m/>
    <m/>
  </r>
  <r>
    <x v="0"/>
    <x v="0"/>
    <s v="ELSE"/>
    <s v="51013098"/>
    <s v="Grupo 2"/>
    <s v="HI"/>
    <s v="H"/>
    <s v="ELSE51013098Grupo 2HI"/>
    <s v="ELSE51013098Grupo 2HI"/>
    <x v="30"/>
    <s v="ELSE"/>
    <s v="Hidráulico"/>
    <x v="169"/>
    <x v="26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LA CONVENCION"/>
    <s v="QUILLABAMBA"/>
    <n v="0"/>
    <n v="22"/>
    <n v="0.30499999999999999"/>
    <n v="0.3"/>
    <n v="1036.43"/>
    <n v="1.03643"/>
    <n v="1.49"/>
    <n v="0.30499999999999999"/>
    <n v="0.30499999999999999"/>
    <n v="3762.8210000000004"/>
    <n v="3.7628210000000002"/>
    <n v="1.49"/>
    <n v="0.5"/>
    <n v="0.5"/>
    <n v="3781.96"/>
    <n v="3.7819600000000002"/>
    <n v="1.49"/>
    <m/>
    <m/>
    <m/>
  </r>
  <r>
    <x v="0"/>
    <x v="0"/>
    <s v="ELSE"/>
    <s v="51013098"/>
    <s v="Grupo 3"/>
    <s v="HI"/>
    <s v="H"/>
    <s v="ELSE51013098Grupo 3HI"/>
    <s v="ELSE51013098Grupo 3HI"/>
    <x v="30"/>
    <s v="ELSE"/>
    <s v="Hidráulico"/>
    <x v="169"/>
    <x v="55"/>
    <s v="HI"/>
    <s v="HI"/>
    <s v="Agua"/>
    <s v="SEIN"/>
    <s v="NO COES"/>
    <s v="Instalado"/>
    <s v="Operativo"/>
    <n v="0"/>
    <n v="0"/>
    <s v="Estatal"/>
    <s v="Distribuidora"/>
    <x v="0"/>
    <s v="CUSCO"/>
    <s v="CUSCO"/>
    <s v="LA CONVENCION"/>
    <s v="QUILLABAMBA"/>
    <n v="0"/>
    <n v="22"/>
    <n v="0.56599999999999995"/>
    <n v="0.53"/>
    <n v="635.822"/>
    <n v="0.635822"/>
    <n v="1.49"/>
    <n v="0.56599999999999995"/>
    <n v="0.4"/>
    <n v="1260.1279999999999"/>
    <n v="1.2601279999999999"/>
    <n v="1.49"/>
    <n v="0.5"/>
    <n v="0.4"/>
    <n v="862.94799999999998"/>
    <n v="0.86294799999999994"/>
    <n v="1.49"/>
    <m/>
    <m/>
    <m/>
  </r>
  <r>
    <x v="0"/>
    <x v="0"/>
    <s v="ELSE"/>
    <s v="51016902"/>
    <s v="Francis I"/>
    <s v="HI"/>
    <s v="H"/>
    <s v="ELSE51016902Francis IHI"/>
    <s v="ELSE51016902Francis IHI"/>
    <x v="30"/>
    <s v="ELSE"/>
    <s v="Hidráulico"/>
    <x v="170"/>
    <x v="212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NTABAMBA"/>
    <s v="POCOHUANCA"/>
    <n v="0"/>
    <n v="22"/>
    <n v="0.1"/>
    <n v="0.1"/>
    <n v="345.69099999999997"/>
    <n v="0.34569099999999997"/>
    <n v="0.221"/>
    <n v="0.1"/>
    <n v="0.1"/>
    <n v="361.11300000000006"/>
    <n v="0.36111300000000007"/>
    <n v="0.22"/>
    <n v="0.11"/>
    <n v="0.1"/>
    <n v="269.18"/>
    <n v="0.26918000000000003"/>
    <n v="0.22"/>
    <m/>
    <m/>
    <m/>
  </r>
  <r>
    <x v="0"/>
    <x v="0"/>
    <s v="ELSE"/>
    <s v="51016902"/>
    <s v="Francis II"/>
    <s v="HI"/>
    <s v="H"/>
    <s v="ELSE51016902Francis IIHI"/>
    <s v="ELSE51016902Francis IIHI"/>
    <x v="30"/>
    <s v="ELSE"/>
    <s v="Hidráulico"/>
    <x v="170"/>
    <x v="213"/>
    <s v="HI"/>
    <s v="HI"/>
    <s v="Agua"/>
    <s v="SEIN"/>
    <s v="NO COES"/>
    <s v="Instalado"/>
    <s v="Operativo"/>
    <n v="0"/>
    <n v="0"/>
    <s v="Estatal"/>
    <s v="Distribuidora"/>
    <x v="0"/>
    <s v="APURIMAC"/>
    <s v="APURIMAC"/>
    <s v="ANTABAMBA"/>
    <s v="POCOHUANCA"/>
    <n v="0"/>
    <n v="22"/>
    <n v="0.1"/>
    <n v="0.1"/>
    <n v="805.54699999999991"/>
    <n v="0.8055469999999999"/>
    <n v="0.221"/>
    <n v="0.1"/>
    <n v="0.1"/>
    <n v="748.81899999999996"/>
    <n v="0.74881900000000001"/>
    <n v="0.22"/>
    <n v="0.12"/>
    <n v="0.1"/>
    <n v="558.07299999999998"/>
    <n v="0.55807299999999993"/>
    <n v="0.22"/>
    <m/>
    <m/>
    <m/>
  </r>
  <r>
    <x v="0"/>
    <x v="0"/>
    <s v="ELSM"/>
    <s v="41030894"/>
    <s v="DRESS 2"/>
    <s v="HI"/>
    <s v="H"/>
    <s v="ELSM41030894DRESS 2HI"/>
    <s v="ELSM41030894DRESS 2HI"/>
    <x v="31"/>
    <s v="ELDUNAS"/>
    <s v="Hidráulico"/>
    <x v="171"/>
    <x v="214"/>
    <s v="HI"/>
    <s v="HI"/>
    <s v="Agua"/>
    <s v="SEIN"/>
    <s v="NO COES"/>
    <s v="Instalado"/>
    <s v="Operativo"/>
    <n v="0"/>
    <n v="0"/>
    <s v="Privado"/>
    <s v="Distribuidora"/>
    <x v="0"/>
    <s v="AYACUCHO"/>
    <s v="AYACUCHO"/>
    <s v="LUCANAS"/>
    <s v="LARAMATE"/>
    <n v="0"/>
    <n v="19"/>
    <n v="0.11"/>
    <n v="9.1999999999999998E-2"/>
    <n v="599.54700000000003"/>
    <n v="0.59954700000000005"/>
    <n v="0.193"/>
    <n v="0.11"/>
    <n v="9.1999999999999998E-2"/>
    <n v="727.48500000000001"/>
    <n v="0.72748500000000005"/>
    <n v="0.19700000000000001"/>
    <n v="0.11"/>
    <n v="9.1999999999999998E-2"/>
    <n v="509.97"/>
    <n v="0.50997000000000003"/>
    <n v="0.17599999999999999"/>
    <m/>
    <m/>
    <m/>
  </r>
  <r>
    <x v="0"/>
    <x v="0"/>
    <s v="ELSM"/>
    <s v="41030894"/>
    <s v="DRESS 1"/>
    <s v="HI"/>
    <s v="H"/>
    <s v="ELSM41030894DRESS 1HI"/>
    <s v="ELSM41030894DRESS 1HI"/>
    <x v="31"/>
    <s v="ELDUNAS"/>
    <s v="Hidráulico"/>
    <x v="171"/>
    <x v="215"/>
    <s v="HI"/>
    <s v="HI"/>
    <s v="Agua"/>
    <s v="SEIN"/>
    <s v="NO COES"/>
    <s v="Instalado"/>
    <s v="Operativo"/>
    <n v="0"/>
    <n v="0"/>
    <s v="Privado"/>
    <s v="Distribuidora"/>
    <x v="0"/>
    <s v="AYACUCHO"/>
    <s v="AYACUCHO"/>
    <s v="LUCANAS"/>
    <s v="LARAMATE"/>
    <n v="0"/>
    <n v="19"/>
    <n v="0.11"/>
    <n v="9.2999999999999999E-2"/>
    <n v="719.31899999999996"/>
    <n v="0.71931899999999993"/>
    <n v="0.193"/>
    <n v="0.11"/>
    <n v="9.2999999999999999E-2"/>
    <n v="835.20900000000017"/>
    <n v="0.8352090000000002"/>
    <n v="0.19700000000000001"/>
    <n v="0.11"/>
    <n v="9.2999999999999999E-2"/>
    <n v="349.39200000000005"/>
    <n v="0.34939200000000004"/>
    <n v="0.17599999999999999"/>
    <m/>
    <m/>
    <m/>
  </r>
  <r>
    <x v="0"/>
    <x v="0"/>
    <s v="ELSM"/>
    <s v="53024517"/>
    <s v="G1"/>
    <s v="EL"/>
    <s v="T"/>
    <s v="ELSM53024517G1EL"/>
    <s v="ELSM53024517G1EL"/>
    <x v="31"/>
    <s v="ELDUNAS"/>
    <s v="Térmico"/>
    <x v="172"/>
    <x v="2"/>
    <s v="EL"/>
    <s v="EL"/>
    <s v="Gas Natural"/>
    <s v="SEIN"/>
    <s v="NO COES"/>
    <s v="Instalado"/>
    <s v="Operativo"/>
    <n v="0"/>
    <n v="0"/>
    <s v="Privado"/>
    <s v="Distribuidora"/>
    <x v="0"/>
    <s v="ICA"/>
    <s v="ICA"/>
    <s v="NAZCA"/>
    <n v="0"/>
    <n v="0"/>
    <n v="19"/>
    <n v="9.8000000000000007"/>
    <n v="9.34"/>
    <n v="81447.596999999994"/>
    <n v="81.447596999999988"/>
    <n v="18.768999999999998"/>
    <n v="9.6"/>
    <n v="9.3409999999999993"/>
    <n v="79680.37999999999"/>
    <n v="79.680379999999985"/>
    <n v="18.757999999999999"/>
    <n v="9.6"/>
    <n v="9.3409999999999993"/>
    <n v="64385.718999999997"/>
    <n v="64.385718999999995"/>
    <n v="18.695180000000001"/>
    <m/>
    <m/>
    <m/>
  </r>
  <r>
    <x v="0"/>
    <x v="0"/>
    <s v="ELSM"/>
    <s v="53024517"/>
    <s v="G2"/>
    <s v="EL"/>
    <s v="T"/>
    <s v="ELSM53024517G2EL"/>
    <s v="ELSM53024517G2EL"/>
    <x v="31"/>
    <s v="ELDUNAS"/>
    <s v="Térmico"/>
    <x v="172"/>
    <x v="29"/>
    <s v="EL"/>
    <s v="EL"/>
    <s v="Gas Natural"/>
    <s v="SEIN"/>
    <s v="NO COES"/>
    <s v="Instalado"/>
    <s v="Operativo"/>
    <n v="0"/>
    <n v="0"/>
    <s v="Privado"/>
    <s v="Distribuidora"/>
    <x v="0"/>
    <s v="ICA"/>
    <s v="ICA"/>
    <s v="NAZCA"/>
    <n v="0"/>
    <n v="0"/>
    <n v="19"/>
    <n v="9.8000000000000007"/>
    <n v="9.2720000000000002"/>
    <n v="69657.149999999994"/>
    <n v="69.657149999999987"/>
    <n v="18.768999999999998"/>
    <n v="9.6"/>
    <n v="9.3409999999999993"/>
    <n v="78729.69"/>
    <n v="78.729690000000005"/>
    <n v="18.757999999999999"/>
    <n v="9.6"/>
    <n v="9.3409999999999993"/>
    <n v="61863.97"/>
    <n v="61.863970000000002"/>
    <n v="18.695180000000001"/>
    <m/>
    <m/>
    <m/>
  </r>
  <r>
    <x v="0"/>
    <x v="0"/>
    <s v="ELYANA"/>
    <s v="18166808"/>
    <s v="Grupo 1"/>
    <s v="HI"/>
    <s v="H"/>
    <s v="ELYANA18166808Grupo 1HI"/>
    <s v="ELYANA18166808Grupo 1HI"/>
    <x v="32"/>
    <s v="YANAPAMPA"/>
    <s v="Hidráulico"/>
    <x v="173"/>
    <x v="25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OCROS"/>
    <s v="COCHAS"/>
    <n v="0"/>
    <n v="18"/>
    <n v="1.385"/>
    <n v="1.31"/>
    <n v="8680.1880000000001"/>
    <n v="8.6801879999999993"/>
    <n v="3.8959999999999999"/>
    <n v="1.385"/>
    <n v="1.31"/>
    <n v="7804.7689999999993"/>
    <n v="7.8047689999999994"/>
    <n v="3.7930000000000001"/>
    <n v="1.385"/>
    <n v="1.31"/>
    <n v="9760.3729999999996"/>
    <n v="9.7603729999999995"/>
    <n v="3.786"/>
    <m/>
    <m/>
    <m/>
  </r>
  <r>
    <x v="0"/>
    <x v="0"/>
    <s v="ELYANA"/>
    <s v="18166808"/>
    <s v="Grupo 2"/>
    <s v="HI"/>
    <s v="H"/>
    <s v="ELYANA18166808Grupo 2HI"/>
    <s v="ELYANA18166808Grupo 2HI"/>
    <x v="32"/>
    <s v="YANAPAMPA"/>
    <s v="Hidráulico"/>
    <x v="173"/>
    <x v="26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OCROS"/>
    <s v="COCHAS"/>
    <n v="0"/>
    <n v="18"/>
    <n v="1.385"/>
    <n v="1.3"/>
    <n v="5942.027"/>
    <n v="5.9420270000000004"/>
    <n v="3.8959999999999999"/>
    <n v="1.385"/>
    <n v="1.3"/>
    <n v="8425.973"/>
    <n v="8.4259730000000008"/>
    <n v="3.7930000000000001"/>
    <n v="1.385"/>
    <n v="1.3"/>
    <n v="7321.6660000000002"/>
    <n v="7.3216660000000005"/>
    <n v="3.786"/>
    <m/>
    <m/>
    <m/>
  </r>
  <r>
    <x v="0"/>
    <x v="0"/>
    <s v="ELYANA"/>
    <s v="18166808"/>
    <s v="Grupo 3"/>
    <s v="HI"/>
    <s v="H"/>
    <s v="ELYANA18166808Grupo 3HI"/>
    <s v="ELYANA18166808Grupo 3HI"/>
    <x v="32"/>
    <s v="YANAPAMPA"/>
    <s v="Hidráulico"/>
    <x v="173"/>
    <x v="55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OCROS"/>
    <s v="COCHAS"/>
    <n v="0"/>
    <n v="18"/>
    <n v="1.385"/>
    <n v="1.3"/>
    <n v="8446.9669999999987"/>
    <n v="8.446966999999999"/>
    <n v="3.8959999999999999"/>
    <n v="1.385"/>
    <n v="1.3"/>
    <n v="8900.6170000000002"/>
    <n v="8.9006170000000004"/>
    <n v="3.7930000000000001"/>
    <n v="1.385"/>
    <n v="1.3"/>
    <n v="6198.6620000000003"/>
    <n v="6.1986620000000006"/>
    <n v="3.786"/>
    <m/>
    <m/>
    <m/>
  </r>
  <r>
    <x v="0"/>
    <x v="0"/>
    <s v="ENEGEN"/>
    <s v="11002393"/>
    <s v="GR-1"/>
    <s v="HI"/>
    <s v="H"/>
    <s v="ENEGEN11002393GR-1HI"/>
    <s v="ENEGEN11002393GR-1HI"/>
    <x v="33"/>
    <s v="ENEL PERU"/>
    <s v="Hidráulico"/>
    <x v="174"/>
    <x v="15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SURCO"/>
    <n v="0"/>
    <n v="44"/>
    <n v="60"/>
    <n v="68.555999999999997"/>
    <n v="443801.49599999993"/>
    <n v="443.80149599999993"/>
    <n v="137.28899999999999"/>
    <n v="60"/>
    <n v="68.555999999999997"/>
    <n v="411100.35200000001"/>
    <n v="411.10035199999999"/>
    <n v="138.26"/>
    <n v="60"/>
    <n v="68.555999999999997"/>
    <n v="449915.59700000001"/>
    <n v="449.91559699999999"/>
    <n v="137.262"/>
    <m/>
    <m/>
    <m/>
  </r>
  <r>
    <x v="0"/>
    <x v="0"/>
    <s v="ENEGEN"/>
    <s v="11002393"/>
    <s v="GR-2"/>
    <s v="HI"/>
    <s v="H"/>
    <s v="ENEGEN11002393GR-2HI"/>
    <s v="ENEGEN11002393GR-2HI"/>
    <x v="33"/>
    <s v="ENEL PERU"/>
    <s v="Hidráulico"/>
    <x v="174"/>
    <x v="16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SURCO"/>
    <n v="0"/>
    <n v="44"/>
    <n v="60"/>
    <n v="68.465999999999994"/>
    <n v="461966.473"/>
    <n v="461.96647300000001"/>
    <n v="137.28899999999999"/>
    <n v="60"/>
    <n v="68.465999999999994"/>
    <n v="458017.85800000001"/>
    <n v="458.01785799999999"/>
    <n v="138.26"/>
    <n v="60"/>
    <n v="68.465999999999994"/>
    <n v="446820.53800000006"/>
    <n v="446.82053800000006"/>
    <n v="137.262"/>
    <m/>
    <m/>
    <m/>
  </r>
  <r>
    <x v="0"/>
    <x v="0"/>
    <s v="ENEGEN"/>
    <s v="11002493"/>
    <s v="GR-1"/>
    <s v="HI"/>
    <s v="H"/>
    <s v="ENEGEN11002493GR-1HI"/>
    <s v="ENEGEN11002493GR-1HI"/>
    <x v="33"/>
    <s v="ENEL PERU"/>
    <s v="Hidráulico"/>
    <x v="175"/>
    <x v="15"/>
    <s v="HI"/>
    <s v="HI"/>
    <s v="Agua"/>
    <s v="SEIN"/>
    <s v="COES"/>
    <s v="Instalado"/>
    <s v="Operativo"/>
    <n v="0"/>
    <n v="0"/>
    <s v="Privado"/>
    <s v="Generadora"/>
    <x v="0"/>
    <s v="LIMA"/>
    <s v="LIMA"/>
    <s v="LIMA"/>
    <s v="LURIGANCHO"/>
    <n v="0"/>
    <n v="44"/>
    <n v="15.7"/>
    <n v="15.615"/>
    <n v="96205.20199999999"/>
    <n v="96.205201999999986"/>
    <n v="31.853000000000002"/>
    <n v="15.7"/>
    <n v="15.615"/>
    <n v="116216.15999999999"/>
    <n v="116.21615999999999"/>
    <n v="31.977"/>
    <n v="15.7"/>
    <n v="15.615"/>
    <n v="114267.179"/>
    <n v="114.267179"/>
    <n v="33.146000000000001"/>
    <m/>
    <m/>
    <m/>
  </r>
  <r>
    <x v="0"/>
    <x v="0"/>
    <s v="ENEGEN"/>
    <s v="11002493"/>
    <s v="GR-2"/>
    <s v="HI"/>
    <s v="H"/>
    <s v="ENEGEN11002493GR-2HI"/>
    <s v="ENEGEN11002493GR-2HI"/>
    <x v="33"/>
    <s v="ENEL PERU"/>
    <s v="Hidráulico"/>
    <x v="175"/>
    <x v="16"/>
    <s v="HI"/>
    <s v="HI"/>
    <s v="Agua"/>
    <s v="SEIN"/>
    <s v="COES"/>
    <s v="Instalado"/>
    <s v="Operativo"/>
    <n v="0"/>
    <n v="0"/>
    <s v="Privado"/>
    <s v="Generadora"/>
    <x v="0"/>
    <s v="LIMA"/>
    <s v="LIMA"/>
    <s v="LIMA"/>
    <s v="LURIGANCHO"/>
    <n v="0"/>
    <n v="44"/>
    <n v="15.7"/>
    <n v="15.234999999999999"/>
    <n v="100185.70800000001"/>
    <n v="100.18570800000002"/>
    <n v="31.853000000000002"/>
    <n v="15.7"/>
    <n v="15.234999999999999"/>
    <n v="110886.901"/>
    <n v="110.88690099999999"/>
    <n v="31.977"/>
    <n v="15.7"/>
    <n v="15.234999999999999"/>
    <n v="112076.372"/>
    <n v="112.07637200000001"/>
    <n v="33.146000000000001"/>
    <m/>
    <m/>
    <m/>
  </r>
  <r>
    <x v="0"/>
    <x v="0"/>
    <s v="ENEGEN"/>
    <s v="11002593"/>
    <s v="GR-1"/>
    <s v="HI"/>
    <s v="H"/>
    <s v="ENEGEN11002593GR-1HI"/>
    <s v="ENEGEN11002593GR-1HI"/>
    <x v="33"/>
    <s v="ENEL PERU"/>
    <s v="Hidráulico"/>
    <x v="176"/>
    <x v="15"/>
    <s v="HI"/>
    <s v="HI"/>
    <s v="Agua"/>
    <s v="SEIN"/>
    <s v="COES"/>
    <s v="Instalado"/>
    <s v="Operativo"/>
    <n v="0"/>
    <n v="0"/>
    <s v="Privado"/>
    <s v="Generadora"/>
    <x v="0"/>
    <s v="LIMA"/>
    <s v="LIMA"/>
    <s v="LIMA "/>
    <s v="LURIGANCHO"/>
    <n v="0"/>
    <n v="44"/>
    <n v="25.417000000000002"/>
    <n v="23.824000000000002"/>
    <n v="125872.64099999997"/>
    <n v="125.87264099999997"/>
    <n v="73.144000000000005"/>
    <n v="25.417000000000002"/>
    <n v="23.824000000000002"/>
    <n v="136233.405"/>
    <n v="136.233405"/>
    <n v="69.564999999999998"/>
    <n v="25.417000000000002"/>
    <n v="23.824000000000002"/>
    <n v="183257.06700000001"/>
    <n v="183.25706700000001"/>
    <n v="70.826999999999998"/>
    <m/>
    <m/>
    <m/>
  </r>
  <r>
    <x v="0"/>
    <x v="0"/>
    <s v="ENEGEN"/>
    <s v="11002593"/>
    <s v="GR-2"/>
    <s v="HI"/>
    <s v="H"/>
    <s v="ENEGEN11002593GR-2HI"/>
    <s v="ENEGEN11002593GR-2HI"/>
    <x v="33"/>
    <s v="ENEL PERU"/>
    <s v="Hidráulico"/>
    <x v="176"/>
    <x v="16"/>
    <s v="HI"/>
    <s v="HI"/>
    <s v="Agua"/>
    <s v="SEIN"/>
    <s v="COES"/>
    <s v="Instalado"/>
    <s v="Operativo"/>
    <n v="0"/>
    <n v="0"/>
    <s v="Privado"/>
    <s v="Generadora"/>
    <x v="0"/>
    <s v="LIMA"/>
    <s v="LIMA"/>
    <s v="LIMA "/>
    <s v="LURIGANCHO"/>
    <n v="0"/>
    <n v="44"/>
    <n v="25.417000000000002"/>
    <n v="22.574999999999999"/>
    <n v="110821.76599999999"/>
    <n v="110.82176599999998"/>
    <n v="73.144000000000005"/>
    <n v="25.417000000000002"/>
    <n v="22.574999999999999"/>
    <n v="135862.663"/>
    <n v="135.862663"/>
    <n v="69.564999999999998"/>
    <n v="25.417000000000002"/>
    <n v="22.574999999999999"/>
    <n v="176382.46"/>
    <n v="176.38245999999998"/>
    <n v="70.826999999999998"/>
    <m/>
    <m/>
    <m/>
  </r>
  <r>
    <x v="0"/>
    <x v="0"/>
    <s v="ENEGEN"/>
    <s v="11002593"/>
    <s v="GR-3"/>
    <s v="HI"/>
    <s v="H"/>
    <s v="ENEGEN11002593GR-3HI"/>
    <s v="ENEGEN11002593GR-3HI"/>
    <x v="33"/>
    <s v="ENEL PERU"/>
    <s v="Hidráulico"/>
    <x v="176"/>
    <x v="216"/>
    <s v="HI"/>
    <s v="HI"/>
    <s v="Agua"/>
    <s v="SEIN"/>
    <s v="COES"/>
    <s v="Instalado"/>
    <s v="Operativo"/>
    <n v="0"/>
    <n v="0"/>
    <s v="Privado"/>
    <s v="Generadora"/>
    <x v="0"/>
    <s v="LIMA"/>
    <s v="LIMA"/>
    <s v="LIMA "/>
    <s v="LURIGANCHO"/>
    <n v="0"/>
    <n v="44"/>
    <n v="24.58"/>
    <n v="22.748999999999999"/>
    <n v="114477.144"/>
    <n v="114.477144"/>
    <n v="73.144000000000005"/>
    <n v="24.58"/>
    <n v="22.748999999999999"/>
    <n v="131393.36200000002"/>
    <n v="131.39336200000002"/>
    <n v="69.564999999999998"/>
    <n v="24.58"/>
    <n v="22.748999999999999"/>
    <n v="182576.90999999997"/>
    <n v="182.57690999999997"/>
    <n v="70.826999999999998"/>
    <m/>
    <m/>
    <m/>
  </r>
  <r>
    <x v="0"/>
    <x v="0"/>
    <s v="ENEGEN"/>
    <s v="11002693"/>
    <s v="GR-1"/>
    <s v="HI"/>
    <s v="H"/>
    <s v="ENEGEN11002693GR-1HI"/>
    <s v="ENEGEN11002693GR-1HI"/>
    <x v="33"/>
    <s v="ENEL PERU"/>
    <s v="Hidráulico"/>
    <x v="177"/>
    <x v="15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CALLAHUANCA"/>
    <n v="0"/>
    <n v="44"/>
    <n v="15.888999999999999"/>
    <n v="16.524000000000001"/>
    <n v="0"/>
    <n v="0"/>
    <n v="81.117999999999995"/>
    <n v="15.888999999999999"/>
    <n v="16.524000000000001"/>
    <n v="0"/>
    <n v="0"/>
    <n v="0"/>
    <n v="15.888999999999999"/>
    <n v="16.524000000000001"/>
    <n v="96546.263999999996"/>
    <n v="96.546263999999994"/>
    <n v="84.033000000000001"/>
    <m/>
    <m/>
    <m/>
  </r>
  <r>
    <x v="0"/>
    <x v="0"/>
    <s v="ENEGEN"/>
    <s v="11002693"/>
    <s v="GR-2"/>
    <s v="HI"/>
    <s v="H"/>
    <s v="ENEGEN11002693GR-2HI"/>
    <s v="ENEGEN11002693GR-2HI"/>
    <x v="33"/>
    <s v="ENEL PERU"/>
    <s v="Hidráulico"/>
    <x v="177"/>
    <x v="16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CALLAHUANCA"/>
    <n v="0"/>
    <n v="44"/>
    <n v="15.888999999999999"/>
    <n v="16.405999999999999"/>
    <n v="0"/>
    <n v="0"/>
    <n v="81.117999999999995"/>
    <n v="15.888999999999999"/>
    <n v="16.405999999999999"/>
    <n v="0"/>
    <n v="0"/>
    <n v="0"/>
    <n v="15.888999999999999"/>
    <n v="16.405999999999999"/>
    <n v="86841.431999999986"/>
    <n v="86.841431999999983"/>
    <n v="84.033000000000001"/>
    <m/>
    <m/>
    <m/>
  </r>
  <r>
    <x v="0"/>
    <x v="0"/>
    <s v="ENEGEN"/>
    <s v="11002693"/>
    <s v="GR-3"/>
    <s v="HI"/>
    <s v="H"/>
    <s v="ENEGEN11002693GR-3HI"/>
    <s v="ENEGEN11002693GR-3HI"/>
    <x v="33"/>
    <s v="ENEL PERU"/>
    <s v="Hidráulico"/>
    <x v="177"/>
    <x v="216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CALLAHUANCA"/>
    <n v="0"/>
    <n v="44"/>
    <n v="15.888999999999999"/>
    <n v="16.407"/>
    <n v="0"/>
    <n v="0"/>
    <n v="81.117999999999995"/>
    <n v="15.888999999999999"/>
    <n v="16.407"/>
    <n v="0"/>
    <n v="0"/>
    <n v="0"/>
    <n v="15.888999999999999"/>
    <n v="16.407"/>
    <n v="98208.634000000005"/>
    <n v="98.208634000000004"/>
    <n v="84.033000000000001"/>
    <m/>
    <m/>
    <m/>
  </r>
  <r>
    <x v="0"/>
    <x v="0"/>
    <s v="ENEGEN"/>
    <s v="11002693"/>
    <s v="GR-4"/>
    <s v="HI"/>
    <s v="H"/>
    <s v="ENEGEN11002693GR-4HI"/>
    <s v="ENEGEN11002693GR-4HI"/>
    <x v="33"/>
    <s v="ENEL PERU"/>
    <s v="Hidráulico"/>
    <x v="177"/>
    <x v="217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CALLAHUANCA"/>
    <n v="0"/>
    <n v="44"/>
    <n v="34.97"/>
    <n v="34.828000000000003"/>
    <n v="0"/>
    <n v="0"/>
    <n v="81.117999999999995"/>
    <n v="34.97"/>
    <n v="34.828000000000003"/>
    <n v="0"/>
    <n v="0"/>
    <n v="0"/>
    <n v="34.97"/>
    <n v="34.828000000000003"/>
    <n v="216120.894"/>
    <n v="216.12089399999999"/>
    <n v="84.033000000000001"/>
    <m/>
    <m/>
    <m/>
  </r>
  <r>
    <x v="0"/>
    <x v="0"/>
    <s v="ENEGEN"/>
    <s v="11002793"/>
    <s v="GR-1"/>
    <s v="HI"/>
    <s v="H"/>
    <s v="ENEGEN11002793GR-1HI"/>
    <s v="ENEGEN11002793GR-1HI"/>
    <x v="33"/>
    <s v="ENEL PERU"/>
    <s v="Hidráulico"/>
    <x v="178"/>
    <x v="15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SAN PEDRO DE CASTA"/>
    <n v="0"/>
    <n v="44"/>
    <n v="64.599999999999994"/>
    <n v="65.367000000000004"/>
    <n v="323396.90000000002"/>
    <n v="323.39690000000002"/>
    <n v="278.59199999999998"/>
    <n v="64.599999999999994"/>
    <n v="65.367000000000004"/>
    <n v="314266.87"/>
    <n v="314.26686999999998"/>
    <n v="279.70400000000001"/>
    <n v="64.599999999999994"/>
    <n v="65.367000000000004"/>
    <n v="244617.82200000001"/>
    <n v="244.61782200000002"/>
    <n v="279.04300000000001"/>
    <m/>
    <m/>
    <m/>
  </r>
  <r>
    <x v="0"/>
    <x v="0"/>
    <s v="ENEGEN"/>
    <s v="11002793"/>
    <s v="GR-2"/>
    <s v="HI"/>
    <s v="H"/>
    <s v="ENEGEN11002793GR-2HI"/>
    <s v="ENEGEN11002793GR-2HI"/>
    <x v="33"/>
    <s v="ENEL PERU"/>
    <s v="Hidráulico"/>
    <x v="178"/>
    <x v="16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SAN PEDRO DE CASTA"/>
    <n v="0"/>
    <n v="44"/>
    <n v="64.599999999999994"/>
    <n v="65.290999999999997"/>
    <n v="340688.56100000005"/>
    <n v="340.68856100000005"/>
    <n v="278.59199999999998"/>
    <n v="64.599999999999994"/>
    <n v="65.290999999999997"/>
    <n v="190771.96300000002"/>
    <n v="190.77196300000003"/>
    <n v="279.70400000000001"/>
    <n v="64.599999999999994"/>
    <n v="65.290999999999997"/>
    <n v="248132.9"/>
    <n v="248.13290000000001"/>
    <n v="279.04300000000001"/>
    <m/>
    <m/>
    <m/>
  </r>
  <r>
    <x v="0"/>
    <x v="0"/>
    <s v="ENEGEN"/>
    <s v="11002793"/>
    <s v="GR-3"/>
    <s v="HI"/>
    <s v="H"/>
    <s v="ENEGEN11002793GR-3HI"/>
    <s v="ENEGEN11002793GR-3HI"/>
    <x v="33"/>
    <s v="ENEL PERU"/>
    <s v="Hidráulico"/>
    <x v="178"/>
    <x v="216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SAN PEDRO DE CASTA"/>
    <n v="0"/>
    <n v="44"/>
    <n v="64.599999999999994"/>
    <n v="68.429000000000002"/>
    <n v="362173.33999999991"/>
    <n v="362.17333999999988"/>
    <n v="278.59199999999998"/>
    <n v="64.599999999999994"/>
    <n v="68.429000000000002"/>
    <n v="328043.47900000005"/>
    <n v="328.04347900000005"/>
    <n v="279.70400000000001"/>
    <n v="64.599999999999994"/>
    <n v="68.429000000000002"/>
    <n v="336953.54099999991"/>
    <n v="336.95354099999992"/>
    <n v="279.04300000000001"/>
    <m/>
    <m/>
    <m/>
  </r>
  <r>
    <x v="0"/>
    <x v="0"/>
    <s v="ENEGEN"/>
    <s v="11002793"/>
    <s v="GR-4"/>
    <s v="HI"/>
    <s v="H"/>
    <s v="ENEGEN11002793GR-4HI"/>
    <s v="ENEGEN11002793GR-4HI"/>
    <x v="33"/>
    <s v="ENEL PERU"/>
    <s v="Hidráulico"/>
    <x v="178"/>
    <x v="217"/>
    <s v="HI"/>
    <s v="HI"/>
    <s v="Agua"/>
    <s v="SEIN"/>
    <s v="COES"/>
    <s v="Instalado"/>
    <s v="Operativo"/>
    <n v="0"/>
    <n v="0"/>
    <s v="Privado"/>
    <s v="Generadora"/>
    <x v="0"/>
    <s v="LIMA"/>
    <s v="LIMA"/>
    <s v="HUAROCHIRI"/>
    <s v="SAN PEDRO DE CASTA"/>
    <n v="0"/>
    <n v="44"/>
    <n v="64.599999999999994"/>
    <n v="68.741"/>
    <n v="353827.51"/>
    <n v="353.82751000000002"/>
    <n v="278.59199999999998"/>
    <n v="64.599999999999994"/>
    <n v="68.741"/>
    <n v="315021.02"/>
    <n v="315.02102000000002"/>
    <n v="279.70400000000001"/>
    <n v="64.599999999999994"/>
    <n v="68.741"/>
    <n v="358114.55900000001"/>
    <n v="358.11455899999999"/>
    <n v="279.04300000000001"/>
    <m/>
    <m/>
    <m/>
  </r>
  <r>
    <x v="0"/>
    <x v="0"/>
    <s v="ENEGEN"/>
    <s v="33002293"/>
    <s v="TG-2"/>
    <s v="TG"/>
    <s v="T"/>
    <s v="ENEGEN33002293TG-2TG"/>
    <s v="ENEGEN33002293TG-2TG"/>
    <x v="33"/>
    <s v="ENEL PERU"/>
    <s v="Térmico"/>
    <x v="179"/>
    <x v="218"/>
    <s v="TG"/>
    <s v="TG"/>
    <s v="Gas Natural"/>
    <s v="SEIN"/>
    <s v="COES"/>
    <s v="Instalado"/>
    <s v="Inoperativo"/>
    <n v="0"/>
    <n v="0"/>
    <s v="Privado"/>
    <s v="Generadora"/>
    <x v="0"/>
    <s v="LIMA"/>
    <s v="LIMA"/>
    <s v="LIMA"/>
    <s v="LIMA"/>
    <n v="0"/>
    <n v="44"/>
    <s v="-"/>
    <n v="0"/>
    <n v="0"/>
    <n v="0"/>
    <n v="352.87"/>
    <s v="-"/>
    <n v="0"/>
    <n v="0"/>
    <n v="0"/>
    <n v="314.64699999999999"/>
    <n v="0"/>
    <n v="0"/>
    <n v="0"/>
    <n v="0"/>
    <n v="362.82900000000001"/>
    <m/>
    <m/>
    <m/>
  </r>
  <r>
    <x v="0"/>
    <x v="0"/>
    <s v="ENEGEN"/>
    <s v="33002293"/>
    <s v="TG-3"/>
    <s v="TG"/>
    <s v="T"/>
    <s v="ENEGEN33002293TG-3TG"/>
    <s v="ENEGEN33002293TG-3TG"/>
    <x v="33"/>
    <s v="ENEL PERU"/>
    <s v="Térmico"/>
    <x v="179"/>
    <x v="219"/>
    <s v="TG"/>
    <s v="TG"/>
    <s v="Gas Natural"/>
    <s v="SEIN"/>
    <s v="COES"/>
    <s v="Instalado"/>
    <s v="Inoperativo"/>
    <n v="0"/>
    <n v="0"/>
    <s v="Privado"/>
    <s v="Generadora"/>
    <x v="0"/>
    <s v="LIMA"/>
    <s v="LIMA"/>
    <s v="LIMA"/>
    <s v="LIMA"/>
    <n v="0"/>
    <n v="44"/>
    <s v="-"/>
    <n v="0"/>
    <n v="0"/>
    <n v="0"/>
    <n v="352.87"/>
    <s v="-"/>
    <n v="0"/>
    <n v="0"/>
    <n v="0"/>
    <n v="314.64699999999999"/>
    <n v="0"/>
    <n v="0"/>
    <n v="0"/>
    <n v="0"/>
    <n v="362.82900000000001"/>
    <m/>
    <m/>
    <m/>
  </r>
  <r>
    <x v="0"/>
    <x v="0"/>
    <s v="ENEGEN"/>
    <s v="33002293"/>
    <s v="TG-4"/>
    <s v="TG"/>
    <s v="T"/>
    <s v="ENEGEN33002293TG-4TG"/>
    <s v="ENEGEN33002293TG-4TG"/>
    <x v="33"/>
    <s v="ENEL PERU"/>
    <s v="Térmico"/>
    <x v="179"/>
    <x v="220"/>
    <s v="TG"/>
    <s v="TG"/>
    <s v="Gas Natural"/>
    <s v="SEIN"/>
    <s v="COES"/>
    <s v="Instalado"/>
    <s v="Inoperativo"/>
    <n v="0"/>
    <n v="0"/>
    <s v="Privado"/>
    <s v="Generadora"/>
    <x v="0"/>
    <s v="LIMA"/>
    <s v="LIMA"/>
    <s v="LIMA"/>
    <s v="LIMA"/>
    <n v="0"/>
    <n v="44"/>
    <s v="-"/>
    <n v="0"/>
    <n v="0"/>
    <n v="0"/>
    <n v="352.87"/>
    <s v="-"/>
    <n v="0"/>
    <n v="0"/>
    <n v="0"/>
    <n v="314.64699999999999"/>
    <n v="0"/>
    <n v="0"/>
    <n v="0"/>
    <n v="0"/>
    <n v="362.82900000000001"/>
    <m/>
    <m/>
    <m/>
  </r>
  <r>
    <x v="0"/>
    <x v="0"/>
    <s v="ENEGEN"/>
    <s v="33002293"/>
    <s v="TG-5"/>
    <s v="TG"/>
    <s v="T"/>
    <s v="ENEGEN33002293TG-5TG"/>
    <s v="ENEGEN33002293TG-5TG"/>
    <x v="33"/>
    <s v="ENEL PERU"/>
    <s v="Térmico"/>
    <x v="179"/>
    <x v="221"/>
    <s v="TG"/>
    <s v="TG"/>
    <s v="Gas Natural"/>
    <s v="SEIN"/>
    <s v="COES"/>
    <s v="Instalado"/>
    <s v="Operativo"/>
    <n v="0"/>
    <n v="0"/>
    <s v="Privado"/>
    <s v="Generadora"/>
    <x v="0"/>
    <s v="LIMA"/>
    <s v="LIMA"/>
    <s v="LIMA"/>
    <s v="LIMA"/>
    <n v="0"/>
    <n v="44"/>
    <n v="59.6"/>
    <n v="52.429000000000002"/>
    <n v="11484.165999999999"/>
    <n v="11.484166"/>
    <n v="352.87"/>
    <n v="59.6"/>
    <n v="52.429000000000002"/>
    <n v="2366.0119999999997"/>
    <n v="2.3660119999999996"/>
    <n v="314.64699999999999"/>
    <n v="59.6"/>
    <n v="52.429000000000002"/>
    <n v="8914.8549999999996"/>
    <n v="8.9148549999999993"/>
    <n v="362.82900000000001"/>
    <m/>
    <m/>
    <m/>
  </r>
  <r>
    <x v="0"/>
    <x v="0"/>
    <s v="ENEGEN"/>
    <s v="33002293"/>
    <s v="TG-6"/>
    <s v="TG"/>
    <s v="T"/>
    <s v="ENEGEN33002293TG-6TG"/>
    <s v="ENEGEN33002293TG-6TG"/>
    <x v="33"/>
    <s v="ENEL PERU"/>
    <s v="Térmico"/>
    <x v="179"/>
    <x v="222"/>
    <s v="TG"/>
    <s v="TG"/>
    <s v="Gas Natural"/>
    <s v="SEIN"/>
    <s v="COES"/>
    <s v="Instalado"/>
    <s v="Operativo"/>
    <n v="0"/>
    <n v="0"/>
    <s v="Privado"/>
    <s v="Generadora"/>
    <x v="0"/>
    <s v="LIMA"/>
    <s v="LIMA"/>
    <s v="LIMA"/>
    <s v="LIMA"/>
    <n v="0"/>
    <n v="44"/>
    <n v="59.6"/>
    <n v="53.21"/>
    <n v="8401.1570000000011"/>
    <n v="8.4011570000000013"/>
    <n v="352.87"/>
    <n v="59.6"/>
    <n v="53.21"/>
    <n v="1953.3539999999996"/>
    <n v="1.9533539999999996"/>
    <n v="314.64699999999999"/>
    <n v="59.6"/>
    <n v="53.21"/>
    <n v="969.22"/>
    <n v="0.96922000000000008"/>
    <n v="362.82900000000001"/>
    <m/>
    <m/>
    <m/>
  </r>
  <r>
    <x v="0"/>
    <x v="0"/>
    <s v="ENEGEN"/>
    <s v="33002293"/>
    <s v="TG-7"/>
    <s v="TG"/>
    <s v="T"/>
    <s v="ENEGEN33002293TG-7TG"/>
    <s v="ENEGEN33002293TG-7TG"/>
    <x v="33"/>
    <s v="ENEL PERU"/>
    <s v="Térmico"/>
    <x v="179"/>
    <x v="223"/>
    <s v="TG"/>
    <s v="TG"/>
    <s v="Gas Natural"/>
    <s v="SEIN"/>
    <s v="COES"/>
    <s v="Instalado"/>
    <s v="Operativo"/>
    <n v="0"/>
    <n v="0"/>
    <s v="Privado"/>
    <s v="Generadora"/>
    <x v="0"/>
    <s v="LIMA"/>
    <s v="LIMA"/>
    <s v="LIMA"/>
    <s v="LIMA"/>
    <n v="0"/>
    <n v="44"/>
    <n v="127.5"/>
    <n v="124.746"/>
    <n v="11155.280999999997"/>
    <n v="11.155280999999997"/>
    <n v="352.87"/>
    <n v="127.5"/>
    <n v="124.746"/>
    <n v="66307.768000000011"/>
    <n v="66.30776800000001"/>
    <n v="314.64699999999999"/>
    <n v="127.5"/>
    <n v="124.746"/>
    <n v="77311.213999999993"/>
    <n v="77.311213999999993"/>
    <n v="362.82900000000001"/>
    <m/>
    <m/>
    <m/>
  </r>
  <r>
    <x v="0"/>
    <x v="0"/>
    <s v="ENEGEN"/>
    <s v="33002293"/>
    <s v="TG-8"/>
    <s v="TG"/>
    <s v="T"/>
    <s v="ENEGEN33002293TG-8TG"/>
    <s v="ENEGEN33002293TG-8TG"/>
    <x v="33"/>
    <s v="ENEL PERU"/>
    <s v="Térmico"/>
    <x v="179"/>
    <x v="224"/>
    <s v="TG"/>
    <s v="TG"/>
    <s v="Gas Natural"/>
    <s v="SEIN"/>
    <s v="COES"/>
    <s v="Instalado"/>
    <s v="Operativo"/>
    <n v="0"/>
    <n v="0"/>
    <s v="Privado"/>
    <s v="Generadora"/>
    <x v="0"/>
    <s v="LIMA"/>
    <s v="LIMA"/>
    <s v="LIMA"/>
    <s v="LIMA"/>
    <n v="0"/>
    <n v="44"/>
    <n v="200"/>
    <n v="188.20699999999999"/>
    <n v="509040.853"/>
    <n v="509.04085300000003"/>
    <n v="352.87"/>
    <n v="200"/>
    <n v="188.20699999999999"/>
    <n v="565355.00900000008"/>
    <n v="565.35500900000011"/>
    <n v="314.64699999999999"/>
    <n v="200"/>
    <n v="188.20699999999999"/>
    <n v="302677.967"/>
    <n v="302.67796700000002"/>
    <n v="362.82900000000001"/>
    <m/>
    <m/>
    <m/>
  </r>
  <r>
    <x v="0"/>
    <x v="0"/>
    <s v="ENEGEN"/>
    <s v="33028294"/>
    <s v="TG-3"/>
    <s v="TG"/>
    <s v="T"/>
    <s v="ENEGEN33028294TG-3TG"/>
    <s v="ENEGEN33028294TG-3TG"/>
    <x v="33"/>
    <s v="ENEL PERU"/>
    <s v="Térmico"/>
    <x v="180"/>
    <x v="219"/>
    <s v="TG"/>
    <s v="CC"/>
    <s v="Gas Natural"/>
    <s v="SEIN"/>
    <s v="COES"/>
    <s v="Instalado"/>
    <s v="Operativo"/>
    <n v="0"/>
    <n v="0"/>
    <s v="Privado"/>
    <s v="Generadora"/>
    <x v="0"/>
    <s v="CALLAO"/>
    <s v="LIMA"/>
    <s v="CALLAO"/>
    <s v="VENTANILLA"/>
    <n v="0"/>
    <n v="44"/>
    <n v="170"/>
    <n v="151.05000000000001"/>
    <n v="848752.40100000007"/>
    <n v="848.75240100000008"/>
    <n v="465.56799999999998"/>
    <n v="170"/>
    <n v="151.05000000000001"/>
    <n v="1034925.3920000001"/>
    <n v="1034.9253920000001"/>
    <n v="479.93700000000001"/>
    <n v="170"/>
    <n v="151.05000000000001"/>
    <n v="955780.96900000004"/>
    <n v="955.78096900000003"/>
    <n v="459.71600000000001"/>
    <m/>
    <m/>
    <m/>
  </r>
  <r>
    <x v="0"/>
    <x v="0"/>
    <s v="ENEGEN"/>
    <s v="33028294"/>
    <s v="TG-4"/>
    <s v="TG"/>
    <s v="T"/>
    <s v="ENEGEN33028294TG-4TG"/>
    <s v="ENEGEN33028294TG-4TG"/>
    <x v="33"/>
    <s v="ENEL PERU"/>
    <s v="Térmico"/>
    <x v="180"/>
    <x v="220"/>
    <s v="TG"/>
    <s v="CC"/>
    <s v="Gas Natural"/>
    <s v="SEIN"/>
    <s v="COES"/>
    <s v="Instalado"/>
    <s v="Operativo"/>
    <n v="0"/>
    <n v="0"/>
    <s v="Privado"/>
    <s v="Generadora"/>
    <x v="0"/>
    <s v="CALLAO"/>
    <s v="LIMA"/>
    <s v="CALLAO"/>
    <s v="VENTANILLA"/>
    <n v="0"/>
    <n v="44"/>
    <n v="170"/>
    <n v="149.202"/>
    <n v="927754.03399999999"/>
    <n v="927.75403399999993"/>
    <n v="465.56799999999998"/>
    <n v="170"/>
    <n v="149.202"/>
    <n v="991171.76099999982"/>
    <n v="991.17176099999983"/>
    <n v="479.93700000000001"/>
    <n v="170"/>
    <n v="149.202"/>
    <n v="1030295.9679999999"/>
    <n v="1030.2959679999999"/>
    <n v="459.71600000000001"/>
    <m/>
    <m/>
    <m/>
  </r>
  <r>
    <x v="0"/>
    <x v="0"/>
    <s v="ENEGEN"/>
    <s v="33028294"/>
    <s v="TV-7"/>
    <s v="TV"/>
    <s v="T"/>
    <s v="ENEGEN33028294TV-7TV"/>
    <s v="ENEGEN33028294TV-7TV"/>
    <x v="33"/>
    <s v="ENEL PERU"/>
    <s v="Térmico"/>
    <x v="180"/>
    <x v="225"/>
    <s v="TV"/>
    <s v="CC"/>
    <s v="Gas Natural"/>
    <s v="SEIN"/>
    <s v="COES"/>
    <s v="Instalado"/>
    <s v="Operativo"/>
    <n v="0"/>
    <n v="0"/>
    <s v="Privado"/>
    <s v="Generadora"/>
    <x v="0"/>
    <s v="CALLAO"/>
    <s v="LIMA"/>
    <s v="CALLAO"/>
    <s v="VENTANILLA"/>
    <n v="0"/>
    <n v="44"/>
    <n v="184"/>
    <n v="183.52"/>
    <n v="610361.94599999988"/>
    <n v="610.36194599999988"/>
    <n v="465.56799999999998"/>
    <n v="184"/>
    <n v="183.52"/>
    <n v="1071207.9450000001"/>
    <n v="1071.2079450000001"/>
    <n v="479.93700000000001"/>
    <n v="184"/>
    <n v="183.52"/>
    <n v="970337.79"/>
    <n v="970.33779000000004"/>
    <n v="459.71600000000001"/>
    <m/>
    <m/>
    <m/>
  </r>
  <r>
    <x v="0"/>
    <x v="0"/>
    <s v="ENEGPP"/>
    <s v="16379117"/>
    <s v="Circuito 1"/>
    <s v="HI"/>
    <s v="H"/>
    <s v="ENEGPP16379117Circuito 1HI"/>
    <s v="ENEGPP16379117Circuito 1HI"/>
    <x v="34"/>
    <s v="ENEL GREEN"/>
    <s v="Solar"/>
    <x v="181"/>
    <x v="226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6243.1970000000001"/>
    <n v="6.2431970000000003"/>
    <n v="156.423"/>
    <n v="14.096"/>
    <n v="14.096"/>
    <n v="41178.608999999997"/>
    <n v="41.178608999999994"/>
    <n v="152.31700000000001"/>
    <n v="14.096"/>
    <n v="14.096"/>
    <n v="41340.195"/>
    <n v="41.340195000000001"/>
    <n v="150.995"/>
    <m/>
    <m/>
    <m/>
  </r>
  <r>
    <x v="0"/>
    <x v="0"/>
    <s v="ENEGPP"/>
    <s v="16379117"/>
    <s v="Circuito 2"/>
    <s v="HI"/>
    <s v="H"/>
    <s v="ENEGPP16379117Circuito 2HI"/>
    <s v="ENEGPP16379117Circuito 2HI"/>
    <x v="34"/>
    <s v="ENEL GREEN"/>
    <s v="Solar"/>
    <x v="181"/>
    <x v="227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5825.3189999999995"/>
    <n v="5.8253189999999995"/>
    <n v="156.423"/>
    <n v="14.096"/>
    <n v="14.096"/>
    <n v="41087.740000000005"/>
    <n v="41.087740000000004"/>
    <n v="152.31700000000001"/>
    <n v="14.096"/>
    <n v="14.096"/>
    <n v="41189.776000000005"/>
    <n v="41.189776000000002"/>
    <n v="150.995"/>
    <m/>
    <m/>
    <m/>
  </r>
  <r>
    <x v="0"/>
    <x v="0"/>
    <s v="ENEGPP"/>
    <s v="16379117"/>
    <s v="Circuito 3"/>
    <s v="HI"/>
    <s v="H"/>
    <s v="ENEGPP16379117Circuito 3HI"/>
    <s v="ENEGPP16379117Circuito 3HI"/>
    <x v="34"/>
    <s v="ENEL GREEN"/>
    <s v="Solar"/>
    <x v="181"/>
    <x v="228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5825.86"/>
    <n v="5.8258599999999996"/>
    <n v="156.423"/>
    <n v="14.096"/>
    <n v="14.096"/>
    <n v="40970.847999999998"/>
    <n v="40.970847999999997"/>
    <n v="152.31700000000001"/>
    <n v="14.096"/>
    <n v="14.096"/>
    <n v="41242.371999999996"/>
    <n v="41.242371999999996"/>
    <n v="150.995"/>
    <m/>
    <m/>
    <m/>
  </r>
  <r>
    <x v="0"/>
    <x v="0"/>
    <s v="ENEGPP"/>
    <s v="16379117"/>
    <s v="Circuito 4"/>
    <s v="HI"/>
    <s v="H"/>
    <s v="ENEGPP16379117Circuito 4HI"/>
    <s v="ENEGPP16379117Circuito 4HI"/>
    <x v="34"/>
    <s v="ENEL GREEN"/>
    <s v="Solar"/>
    <x v="181"/>
    <x v="229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5948.799"/>
    <n v="5.9487990000000002"/>
    <n v="156.423"/>
    <n v="14.096"/>
    <n v="14.096"/>
    <n v="41537.644000000008"/>
    <n v="41.537644000000007"/>
    <n v="152.31700000000001"/>
    <n v="14.096"/>
    <n v="14.096"/>
    <n v="41307.203000000001"/>
    <n v="41.307203000000001"/>
    <n v="150.995"/>
    <m/>
    <m/>
    <m/>
  </r>
  <r>
    <x v="0"/>
    <x v="0"/>
    <s v="ENEGPP"/>
    <s v="16379117"/>
    <s v="Circuito 5"/>
    <s v="HI"/>
    <s v="H"/>
    <s v="ENEGPP16379117Circuito 5HI"/>
    <s v="ENEGPP16379117Circuito 5HI"/>
    <x v="34"/>
    <s v="ENEL GREEN"/>
    <s v="Solar"/>
    <x v="181"/>
    <x v="230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6134.2340000000004"/>
    <n v="6.1342340000000002"/>
    <n v="156.423"/>
    <n v="14.096"/>
    <n v="14.096"/>
    <n v="42109.892000000007"/>
    <n v="42.109892000000009"/>
    <n v="152.31700000000001"/>
    <n v="14.096"/>
    <n v="14.096"/>
    <n v="41428.126999999993"/>
    <n v="41.428126999999996"/>
    <n v="150.995"/>
    <m/>
    <m/>
    <m/>
  </r>
  <r>
    <x v="0"/>
    <x v="0"/>
    <s v="ENEGPP"/>
    <s v="16379117"/>
    <s v="Circuito 6"/>
    <s v="HI"/>
    <s v="H"/>
    <s v="ENEGPP16379117Circuito 6HI"/>
    <s v="ENEGPP16379117Circuito 6HI"/>
    <x v="34"/>
    <s v="ENEL GREEN"/>
    <s v="Solar"/>
    <x v="181"/>
    <x v="231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6410.3860000000004"/>
    <n v="6.4103860000000008"/>
    <n v="156.423"/>
    <n v="14.096"/>
    <n v="14.096"/>
    <n v="42237.784"/>
    <n v="42.237783999999998"/>
    <n v="152.31700000000001"/>
    <n v="14.096"/>
    <n v="14.096"/>
    <n v="41401.078000000001"/>
    <n v="41.401077999999998"/>
    <n v="150.995"/>
    <m/>
    <m/>
    <m/>
  </r>
  <r>
    <x v="0"/>
    <x v="0"/>
    <s v="ENEGPP"/>
    <s v="16379117"/>
    <s v="Circuito 7"/>
    <s v="HI"/>
    <s v="H"/>
    <s v="ENEGPP16379117Circuito 7HI"/>
    <s v="ENEGPP16379117Circuito 7HI"/>
    <x v="34"/>
    <s v="ENEL GREEN"/>
    <s v="Solar"/>
    <x v="181"/>
    <x v="232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6157.2560000000003"/>
    <n v="6.1572560000000003"/>
    <n v="156.423"/>
    <n v="14.096"/>
    <n v="14.096"/>
    <n v="41193.042999999998"/>
    <n v="41.193042999999996"/>
    <n v="152.31700000000001"/>
    <n v="14.096"/>
    <n v="14.096"/>
    <n v="41152.116999999998"/>
    <n v="41.152116999999997"/>
    <n v="150.995"/>
    <m/>
    <m/>
    <m/>
  </r>
  <r>
    <x v="0"/>
    <x v="0"/>
    <s v="ENEGPP"/>
    <s v="16379117"/>
    <s v="Circuito 8"/>
    <s v="HI"/>
    <s v="H"/>
    <s v="ENEGPP16379117Circuito 8HI"/>
    <s v="ENEGPP16379117Circuito 8HI"/>
    <x v="34"/>
    <s v="ENEL GREEN"/>
    <s v="Solar"/>
    <x v="181"/>
    <x v="233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5955.9609999999993"/>
    <n v="5.9559609999999994"/>
    <n v="156.423"/>
    <n v="14.096"/>
    <n v="14.096"/>
    <n v="41984.339000000007"/>
    <n v="41.984339000000006"/>
    <n v="152.31700000000001"/>
    <n v="14.096"/>
    <n v="14.096"/>
    <n v="41030.582000000002"/>
    <n v="41.030582000000003"/>
    <n v="150.995"/>
    <m/>
    <m/>
    <m/>
  </r>
  <r>
    <x v="0"/>
    <x v="0"/>
    <s v="ENEGPP"/>
    <s v="16379117"/>
    <s v="Circuito 9"/>
    <s v="HI"/>
    <s v="H"/>
    <s v="ENEGPP16379117Circuito 9HI"/>
    <s v="ENEGPP16379117Circuito 9HI"/>
    <x v="34"/>
    <s v="ENEL GREEN"/>
    <s v="Solar"/>
    <x v="181"/>
    <x v="234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7.62"/>
    <n v="17.62"/>
    <n v="7590.4410000000007"/>
    <n v="7.5904410000000011"/>
    <n v="156.423"/>
    <n v="17.62"/>
    <n v="17.62"/>
    <n v="51121.73000000001"/>
    <n v="51.121730000000014"/>
    <n v="152.31700000000001"/>
    <n v="17.62"/>
    <n v="17.62"/>
    <n v="51572.106999999989"/>
    <n v="51.572106999999988"/>
    <n v="150.995"/>
    <m/>
    <m/>
    <m/>
  </r>
  <r>
    <x v="0"/>
    <x v="0"/>
    <s v="ENEGPP"/>
    <s v="16379117"/>
    <s v="Circuito 10"/>
    <s v="HI"/>
    <s v="H"/>
    <s v="ENEGPP16379117Circuito 10HI"/>
    <s v="ENEGPP16379117Circuito 10HI"/>
    <x v="34"/>
    <s v="ENEL GREEN"/>
    <s v="Solar"/>
    <x v="181"/>
    <x v="235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6"/>
    <n v="14.096"/>
    <n v="14.096"/>
    <n v="5281.3680000000004"/>
    <n v="5.2813680000000005"/>
    <n v="156.423"/>
    <n v="14.096"/>
    <n v="14.096"/>
    <n v="41011.765999999996"/>
    <n v="41.011765999999994"/>
    <n v="152.31700000000001"/>
    <n v="14.096"/>
    <n v="14.096"/>
    <n v="41592.562999999995"/>
    <n v="41.592562999999991"/>
    <n v="150.995"/>
    <m/>
    <m/>
    <m/>
  </r>
  <r>
    <x v="0"/>
    <x v="0"/>
    <s v="ENEOLI"/>
    <s v="17266210"/>
    <s v="G1"/>
    <s v="HI"/>
    <s v="H"/>
    <s v="ENEOLI17266210G1HI"/>
    <s v="ENEOLI17266210G1HI"/>
    <x v="35"/>
    <s v="ENERGIA EOLICA"/>
    <s v="Eólico"/>
    <x v="182"/>
    <x v="2"/>
    <s v="TE"/>
    <s v="TE"/>
    <s v="viento"/>
    <s v="SEIN"/>
    <s v="COES"/>
    <s v="Instalado"/>
    <s v="Operativo"/>
    <s v="RER"/>
    <s v="PRIMERA"/>
    <s v="Privado"/>
    <s v="Generadora"/>
    <x v="0"/>
    <s v="LA LIBERTAD"/>
    <s v="LA LIBERTAD"/>
    <s v="PACASMAYO"/>
    <s v="SAN PEDRO DE LLOC"/>
    <n v="0"/>
    <n v="47"/>
    <n v="80"/>
    <n v="80"/>
    <n v="279110.2"/>
    <n v="279.11020000000002"/>
    <n v="83.2"/>
    <n v="80"/>
    <n v="80"/>
    <n v="289347.53159999999"/>
    <n v="289.34753159999997"/>
    <n v="83.2"/>
    <n v="80"/>
    <n v="80"/>
    <n v="322611.80999999994"/>
    <n v="322.61180999999993"/>
    <n v="0"/>
    <m/>
    <m/>
    <m/>
  </r>
  <r>
    <x v="0"/>
    <x v="0"/>
    <s v="ENEOLI"/>
    <s v="17266310"/>
    <s v="G1"/>
    <s v="HI"/>
    <s v="H"/>
    <s v="ENEOLI17266310G1HI"/>
    <s v="ENEOLI17266310G1HI"/>
    <x v="35"/>
    <s v="ENERGIA EOLICA"/>
    <s v="Eólico"/>
    <x v="183"/>
    <x v="2"/>
    <s v="TE"/>
    <s v="TE"/>
    <s v="viento"/>
    <s v="SEIN"/>
    <s v="COES"/>
    <s v="Instalado"/>
    <s v="Operativo"/>
    <s v="RER"/>
    <s v="PRIMERA"/>
    <s v="Privado"/>
    <s v="Generadora"/>
    <x v="0"/>
    <s v="PIURA"/>
    <s v="PIURA"/>
    <s v="TALARA "/>
    <s v="PARIÑAS"/>
    <n v="0"/>
    <n v="47"/>
    <n v="30"/>
    <n v="30"/>
    <n v="124918.24999999999"/>
    <n v="124.91824999999999"/>
    <n v="30.9"/>
    <n v="30"/>
    <n v="30"/>
    <n v="125307.75721666668"/>
    <n v="125.30775721666667"/>
    <n v="30.6"/>
    <n v="30"/>
    <n v="30"/>
    <n v="128004.54"/>
    <n v="128.00453999999999"/>
    <n v="0"/>
    <m/>
    <m/>
    <m/>
  </r>
  <r>
    <x v="0"/>
    <x v="0"/>
    <s v="ENEPIU"/>
    <s v="33024793"/>
    <s v="Unidad TG-6"/>
    <s v="TG"/>
    <s v="T"/>
    <s v="ENEPIU33024793Unidad TG-6TG"/>
    <s v="ENEPIU33024793Unidad TG-6TG"/>
    <x v="36"/>
    <s v="ENEL PIURA"/>
    <s v="Térmico"/>
    <x v="184"/>
    <x v="236"/>
    <s v="TG"/>
    <s v="TG"/>
    <s v="Gas Natural"/>
    <s v="SEIN"/>
    <s v="COES"/>
    <s v="Instalado"/>
    <s v="Inoperativo"/>
    <n v="0"/>
    <n v="0"/>
    <s v="Privado"/>
    <s v="Generadora"/>
    <x v="0"/>
    <s v="PIURA"/>
    <s v="PIURA"/>
    <s v="TALARA "/>
    <s v="PARIÑAS"/>
    <n v="0"/>
    <n v="45"/>
    <n v="51.39"/>
    <n v="51.28"/>
    <n v="20849.100000000002"/>
    <n v="20.849100000000004"/>
    <n v="53.51"/>
    <n v="51.39"/>
    <n v="51.28"/>
    <n v="133354.20000000001"/>
    <n v="133.35420000000002"/>
    <n v="51.97"/>
    <n v="51.39"/>
    <n v="50.768000000000001"/>
    <n v="13214.06"/>
    <n v="13.21406"/>
    <n v="51.709000000000003"/>
    <m/>
    <m/>
    <m/>
  </r>
  <r>
    <x v="0"/>
    <x v="0"/>
    <s v="ENEPIU"/>
    <s v="33070996"/>
    <s v="Unid. TG-4"/>
    <s v="TG"/>
    <s v="T"/>
    <s v="ENEPIU33070996Unid. TG-4TG"/>
    <s v="ENEPIU33070996Unid. TG-4TG"/>
    <x v="36"/>
    <s v="ENEL PIURA"/>
    <s v="Térmico"/>
    <x v="185"/>
    <x v="237"/>
    <s v="TG"/>
    <s v="TG"/>
    <s v="Gas Natural"/>
    <s v="SEIN"/>
    <s v="COES"/>
    <s v="Instalado"/>
    <s v="Operativo"/>
    <n v="0"/>
    <n v="0"/>
    <s v="Privado"/>
    <s v="Generadora"/>
    <x v="0"/>
    <s v="PIURA"/>
    <s v="PIURA"/>
    <s v="TALARA "/>
    <s v="PARIÑAS"/>
    <n v="0"/>
    <n v="45"/>
    <n v="101.3"/>
    <n v="105.947"/>
    <n v="445333.7"/>
    <n v="445.33370000000002"/>
    <n v="103.4"/>
    <n v="101.3"/>
    <n v="105.947"/>
    <n v="348628.80000000005"/>
    <n v="348.62880000000007"/>
    <n v="105.24"/>
    <n v="101.3"/>
    <n v="105.947"/>
    <n v="473467.11"/>
    <n v="473.46710999999999"/>
    <n v="103.69"/>
    <m/>
    <m/>
    <m/>
  </r>
  <r>
    <x v="0"/>
    <x v="0"/>
    <s v="ENEPIU"/>
    <s v="33282311"/>
    <s v="Unid. TG-5"/>
    <s v="TG"/>
    <s v="T"/>
    <s v="ENEPIU33282311Unid. TG-5TG"/>
    <s v="ENEPIU33282311Unid. TG-5TG"/>
    <x v="36"/>
    <s v="ENEL PIURA"/>
    <s v="Térmico"/>
    <x v="186"/>
    <x v="238"/>
    <s v="TG"/>
    <s v="TG"/>
    <s v="Gas Natural"/>
    <s v="SEIN"/>
    <s v="COES"/>
    <s v="Instalado"/>
    <s v="Operativo"/>
    <n v="0"/>
    <n v="0"/>
    <s v="Privado"/>
    <s v="Generadora"/>
    <x v="0"/>
    <s v="PIURA"/>
    <s v="PIURA"/>
    <s v="TALARA "/>
    <s v="PARIÑAS"/>
    <n v="0"/>
    <n v="45"/>
    <n v="177.65"/>
    <n v="188.56399999999999"/>
    <n v="92212"/>
    <n v="92.212000000000003"/>
    <n v="189.13"/>
    <n v="177.65"/>
    <n v="187.46199999999999"/>
    <n v="126219.14"/>
    <n v="126.21914"/>
    <n v="194.41"/>
    <n v="177.65"/>
    <n v="187.46199999999999"/>
    <n v="178013.87"/>
    <n v="178.01387"/>
    <n v="191.06"/>
    <m/>
    <m/>
    <m/>
  </r>
  <r>
    <x v="0"/>
    <x v="0"/>
    <s v="ENGIEP"/>
    <s v="11077297"/>
    <s v="G1"/>
    <s v="HI"/>
    <s v="H"/>
    <s v="ENGIEP11077297G1HI"/>
    <s v="ENGIEP11077297G1HI"/>
    <x v="37"/>
    <s v="ENGIE PERU"/>
    <s v="Hidráulico"/>
    <x v="187"/>
    <x v="2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48"/>
    <n v="57.5"/>
    <n v="58.89"/>
    <n v="255897.88300000003"/>
    <n v="255.89788300000004"/>
    <n v="113.11"/>
    <n v="57.5"/>
    <n v="55"/>
    <n v="253269.277"/>
    <n v="253.26927699999999"/>
    <n v="113.32"/>
    <n v="57.5"/>
    <n v="58.948"/>
    <n v="288466.391"/>
    <n v="288.46639099999999"/>
    <n v="115.18"/>
    <m/>
    <m/>
    <m/>
  </r>
  <r>
    <x v="0"/>
    <x v="0"/>
    <s v="ENGIEP"/>
    <s v="11077297"/>
    <s v="G2"/>
    <s v="HI"/>
    <s v="H"/>
    <s v="ENGIEP11077297G2HI"/>
    <s v="ENGIEP11077297G2HI"/>
    <x v="37"/>
    <s v="ENGIE PERU"/>
    <s v="Hidráulico"/>
    <x v="187"/>
    <x v="29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48"/>
    <n v="57.5"/>
    <n v="58.89"/>
    <n v="275157.89699999994"/>
    <n v="275.15789699999993"/>
    <n v="113.11"/>
    <n v="57.5"/>
    <n v="55"/>
    <n v="265519.79099999997"/>
    <n v="265.51979099999994"/>
    <n v="113.32"/>
    <n v="57.5"/>
    <n v="58.832000000000001"/>
    <n v="267251.86900000001"/>
    <n v="267.251869"/>
    <n v="115.18"/>
    <m/>
    <m/>
    <m/>
  </r>
  <r>
    <x v="0"/>
    <x v="0"/>
    <s v="ENGIEP"/>
    <s v="11081297"/>
    <s v="G1"/>
    <s v="HI"/>
    <s v="H"/>
    <s v="ENGIEP11081297G1HI"/>
    <s v="ENGIEP11081297G1HI"/>
    <x v="37"/>
    <s v="ENGIE PERU"/>
    <s v="Hidráulico"/>
    <x v="188"/>
    <x v="2"/>
    <s v="HI"/>
    <s v="HI"/>
    <s v="Agua"/>
    <s v="SEIN"/>
    <s v="COES"/>
    <s v="Instalado"/>
    <s v="Operativo"/>
    <n v="0"/>
    <n v="0"/>
    <s v="Privado"/>
    <s v="Generadora"/>
    <x v="0"/>
    <s v="PASCO"/>
    <s v="PASCO"/>
    <s v="PASCO"/>
    <s v="PAUCARTAMBO"/>
    <n v="0"/>
    <n v="48"/>
    <n v="43.38"/>
    <n v="45.633629999999997"/>
    <n v="261914.21100000004"/>
    <n v="261.91421100000002"/>
    <n v="135.22399999999999"/>
    <n v="43.38"/>
    <n v="45.503999999999998"/>
    <n v="277066.75599999999"/>
    <n v="277.066756"/>
    <n v="135.90700000000001"/>
    <n v="43.38"/>
    <n v="45.634"/>
    <n v="273642.17600000004"/>
    <n v="273.64217600000006"/>
    <n v="182.63399999999999"/>
    <m/>
    <m/>
    <m/>
  </r>
  <r>
    <x v="0"/>
    <x v="0"/>
    <s v="ENGIEP"/>
    <s v="11081297"/>
    <s v="G2"/>
    <s v="HI"/>
    <s v="H"/>
    <s v="ENGIEP11081297G2HI"/>
    <s v="ENGIEP11081297G2HI"/>
    <x v="37"/>
    <s v="ENGIE PERU"/>
    <s v="Hidráulico"/>
    <x v="188"/>
    <x v="29"/>
    <s v="HI"/>
    <s v="HI"/>
    <s v="Agua"/>
    <s v="SEIN"/>
    <s v="COES"/>
    <s v="Instalado"/>
    <s v="Operativo"/>
    <n v="0"/>
    <n v="0"/>
    <s v="Privado"/>
    <s v="Generadora"/>
    <x v="0"/>
    <s v="PASCO"/>
    <s v="PASCO"/>
    <s v="PASCO"/>
    <s v="PAUCARTAMBO"/>
    <n v="0"/>
    <n v="48"/>
    <n v="43.38"/>
    <n v="45.615070000000003"/>
    <n v="316271.05200000003"/>
    <n v="316.271052"/>
    <n v="135.22399999999999"/>
    <n v="43.38"/>
    <n v="45.869"/>
    <n v="312168.89299999998"/>
    <n v="312.16889299999997"/>
    <n v="135.90700000000001"/>
    <n v="43.38"/>
    <n v="45.616"/>
    <n v="311398.10700000002"/>
    <n v="311.39810700000004"/>
    <n v="182.63399999999999"/>
    <m/>
    <m/>
    <m/>
  </r>
  <r>
    <x v="0"/>
    <x v="0"/>
    <s v="ENGIEP"/>
    <s v="11081297"/>
    <s v="G3"/>
    <s v="HI"/>
    <s v="H"/>
    <s v="ENGIEP11081297G3HI"/>
    <s v="ENGIEP11081297G3HI"/>
    <x v="37"/>
    <s v="ENGIE PERU"/>
    <s v="Hidráulico"/>
    <x v="188"/>
    <x v="30"/>
    <s v="HI"/>
    <s v="HI"/>
    <s v="Agua"/>
    <s v="SEIN"/>
    <s v="COES"/>
    <s v="Instalado"/>
    <s v="Operativo"/>
    <n v="0"/>
    <n v="0"/>
    <s v="Privado"/>
    <s v="Generadora"/>
    <x v="0"/>
    <s v="PASCO"/>
    <s v="PASCO"/>
    <s v="PASCO"/>
    <s v="PAUCARTAMBO"/>
    <n v="0"/>
    <n v="48"/>
    <n v="43.38"/>
    <n v="45.441980000000001"/>
    <n v="310333.20899999997"/>
    <n v="310.33320899999995"/>
    <n v="135.22399999999999"/>
    <n v="43.38"/>
    <n v="45.386000000000003"/>
    <n v="300464.272"/>
    <n v="300.46427199999999"/>
    <n v="135.90700000000001"/>
    <n v="43.38"/>
    <n v="45.442"/>
    <n v="305630.23"/>
    <n v="305.63022999999998"/>
    <n v="182.63399999999999"/>
    <m/>
    <m/>
    <m/>
  </r>
  <r>
    <x v="0"/>
    <x v="0"/>
    <s v="ENGIEP"/>
    <s v="33085298"/>
    <s v="HITACHI TCDF RE. CO"/>
    <s v="TV"/>
    <s v="T"/>
    <s v="ENGIEP33085298HITACHI TCDF RE. COTV"/>
    <s v="ENGIEP33085298HITACHI TCDF RE. COTV"/>
    <x v="37"/>
    <s v="ENGIE PERU"/>
    <s v="Térmico"/>
    <x v="189"/>
    <x v="239"/>
    <s v="TV"/>
    <s v="TV"/>
    <s v="Carbon"/>
    <s v="SEIN"/>
    <s v="COES"/>
    <s v="Instalado"/>
    <s v="Operativo"/>
    <n v="0"/>
    <n v="0"/>
    <s v="Privado"/>
    <s v="Generadora"/>
    <x v="0"/>
    <s v="MOQUEGUA"/>
    <s v="MOQUEGUA"/>
    <s v="ILO"/>
    <s v="PACOCHA"/>
    <n v="0"/>
    <n v="48"/>
    <n v="135"/>
    <n v="140.34475"/>
    <n v="673698.37099999993"/>
    <n v="673.69837099999995"/>
    <n v="140.99"/>
    <n v="135"/>
    <n v="140.34"/>
    <n v="43120.71"/>
    <n v="43.120710000000003"/>
    <n v="141.268"/>
    <n v="135"/>
    <n v="140.71"/>
    <n v="36149.195999999996"/>
    <n v="36.149195999999996"/>
    <n v="135.33000000000001"/>
    <m/>
    <m/>
    <m/>
  </r>
  <r>
    <x v="0"/>
    <x v="0"/>
    <s v="ENGIEP"/>
    <s v="33280811"/>
    <s v="GE (TG1)"/>
    <s v="TG"/>
    <s v="T"/>
    <s v="ENGIEP33280811GE (TG1)TG"/>
    <s v="ENGIEP33280811GE (TG1)TG"/>
    <x v="37"/>
    <s v="ENGIE PERU"/>
    <s v="Térmico"/>
    <x v="190"/>
    <x v="240"/>
    <s v="TG"/>
    <s v="TG"/>
    <s v="Diésel"/>
    <s v="SEIN"/>
    <s v="COES"/>
    <s v="Instalado"/>
    <s v="Operativo"/>
    <n v="0"/>
    <n v="0"/>
    <s v="Privado"/>
    <s v="Generadora"/>
    <x v="0"/>
    <s v="MOQUEGUA"/>
    <s v="MOQUEGUA"/>
    <s v="ILO"/>
    <s v="PACOCHA"/>
    <n v="0"/>
    <n v="48"/>
    <n v="189.55"/>
    <n v="167.13099"/>
    <n v="2590.6759999999999"/>
    <n v="2.5906759999999998"/>
    <n v="171.19"/>
    <n v="189.55"/>
    <n v="167.13"/>
    <n v="711.11199999999997"/>
    <n v="0.71111199999999997"/>
    <n v="162.08000000000001"/>
    <n v="189.55"/>
    <n v="167.13"/>
    <n v="1697.4059999999999"/>
    <n v="1.697406"/>
    <n v="174.17"/>
    <m/>
    <m/>
    <m/>
  </r>
  <r>
    <x v="0"/>
    <x v="0"/>
    <s v="ENGIEP"/>
    <s v="33280811"/>
    <s v="GE (TG2)"/>
    <s v="TG"/>
    <s v="T"/>
    <s v="ENGIEP33280811GE (TG2)TG"/>
    <s v="ENGIEP33280811GE (TG2)TG"/>
    <x v="37"/>
    <s v="ENGIE PERU"/>
    <s v="Térmico"/>
    <x v="190"/>
    <x v="241"/>
    <s v="TG"/>
    <s v="TG"/>
    <s v="Diésel"/>
    <s v="SEIN"/>
    <s v="COES"/>
    <s v="Instalado"/>
    <s v="Operativo"/>
    <n v="0"/>
    <n v="0"/>
    <s v="Privado"/>
    <s v="Generadora"/>
    <x v="0"/>
    <s v="MOQUEGUA"/>
    <s v="MOQUEGUA"/>
    <s v="ILO"/>
    <s v="PACOCHA"/>
    <n v="0"/>
    <n v="48"/>
    <n v="189.55"/>
    <n v="165.64658"/>
    <n v="2486.4349999999999"/>
    <n v="2.4864349999999997"/>
    <n v="171.19"/>
    <n v="189.55"/>
    <n v="165.65"/>
    <n v="1073.027"/>
    <n v="1.073027"/>
    <n v="162.08000000000001"/>
    <n v="189.55"/>
    <n v="167.97"/>
    <n v="2007.4770000000001"/>
    <n v="2.0074770000000002"/>
    <n v="174.17"/>
    <m/>
    <m/>
    <m/>
  </r>
  <r>
    <x v="0"/>
    <x v="0"/>
    <s v="ENGIEP"/>
    <s v="33280811"/>
    <s v="GE (TG3)"/>
    <s v="TG"/>
    <s v="T"/>
    <s v="ENGIEP33280811GE (TG3)TG"/>
    <s v="ENGIEP33280811GE (TG3)TG"/>
    <x v="37"/>
    <s v="ENGIE PERU"/>
    <s v="Térmico"/>
    <x v="190"/>
    <x v="242"/>
    <s v="TG"/>
    <s v="TG"/>
    <s v="Diésel"/>
    <s v="SEIN"/>
    <s v="COES"/>
    <s v="Instalado"/>
    <s v="Operativo"/>
    <n v="0"/>
    <n v="0"/>
    <s v="Privado"/>
    <s v="Generadora"/>
    <x v="0"/>
    <s v="MOQUEGUA"/>
    <s v="MOQUEGUA"/>
    <s v="ILO"/>
    <s v="PACOCHA"/>
    <n v="0"/>
    <n v="48"/>
    <n v="189.55"/>
    <n v="166.34569999999999"/>
    <n v="1909.3040000000001"/>
    <n v="1.9093040000000001"/>
    <n v="171.19"/>
    <n v="189.55"/>
    <n v="180"/>
    <n v="1441.8829999999998"/>
    <n v="1.4418829999999998"/>
    <n v="162.08000000000001"/>
    <n v="189.55"/>
    <n v="166.23"/>
    <n v="2036.3329999999999"/>
    <n v="2.0363329999999999"/>
    <n v="174.17"/>
    <m/>
    <m/>
    <m/>
  </r>
  <r>
    <x v="0"/>
    <x v="0"/>
    <s v="ENGIEP"/>
    <s v="33357414"/>
    <s v="TG1 NEPI"/>
    <s v="TG"/>
    <s v="T"/>
    <s v="ENGIEP33357414TG1 NEPITG"/>
    <s v="ENGIEP33357414TG1 NEPITG"/>
    <x v="37"/>
    <s v="ENGIE PERU"/>
    <s v="Térmico"/>
    <x v="191"/>
    <x v="243"/>
    <s v="TG"/>
    <s v="TG"/>
    <s v="Diésel"/>
    <s v="SEIN"/>
    <s v="COES"/>
    <s v="Instalado"/>
    <s v="Operativo"/>
    <n v="0"/>
    <n v="0"/>
    <s v="Privado"/>
    <s v="Generadora"/>
    <x v="0"/>
    <s v="MOQUEGUA"/>
    <s v="MOQUEGUA"/>
    <s v="ILO"/>
    <s v="ILO"/>
    <n v="0"/>
    <n v="48"/>
    <n v="239.67"/>
    <n v="203.54574"/>
    <n v="2914.2779999999998"/>
    <n v="2.9142779999999999"/>
    <n v="204.49"/>
    <n v="239.67"/>
    <n v="203.55"/>
    <n v="5115.2389999999996"/>
    <n v="5.1152389999999999"/>
    <n v="389.94"/>
    <n v="239.67"/>
    <n v="207.19"/>
    <n v="1832.43"/>
    <n v="1.83243"/>
    <n v="199.05"/>
    <m/>
    <m/>
    <m/>
  </r>
  <r>
    <x v="0"/>
    <x v="0"/>
    <s v="ENGIEP"/>
    <s v="33357414"/>
    <s v="TG2 NEPI"/>
    <s v="TG"/>
    <s v="T"/>
    <s v="ENGIEP33357414TG2 NEPITG"/>
    <s v="ENGIEP33357414TG2 NEPITG"/>
    <x v="37"/>
    <s v="ENGIE PERU"/>
    <s v="Térmico"/>
    <x v="191"/>
    <x v="244"/>
    <s v="TG"/>
    <s v="TG"/>
    <s v="Diésel"/>
    <s v="SEIN"/>
    <s v="COES"/>
    <s v="Instalado"/>
    <s v="Operativo"/>
    <n v="0"/>
    <n v="0"/>
    <s v="Privado"/>
    <s v="Generadora"/>
    <x v="0"/>
    <s v="MOQUEGUA"/>
    <s v="MOQUEGUA"/>
    <s v="ILO"/>
    <s v="ILO"/>
    <n v="0"/>
    <n v="48"/>
    <n v="239.67"/>
    <n v="203.43600000000001"/>
    <n v="4214.1110000000008"/>
    <n v="4.2141110000000008"/>
    <n v="204.49"/>
    <n v="239.67"/>
    <n v="203.43"/>
    <n v="6327.7219999999998"/>
    <n v="6.3277219999999996"/>
    <n v="389.94"/>
    <n v="239.67"/>
    <n v="204.64"/>
    <n v="326.68099999999998"/>
    <n v="0.326681"/>
    <n v="199.05"/>
    <m/>
    <m/>
    <m/>
  </r>
  <r>
    <x v="0"/>
    <x v="0"/>
    <s v="ENGIEP"/>
    <s v="33357414"/>
    <s v="TG3 NEPI"/>
    <s v="TG"/>
    <s v="T"/>
    <s v="ENGIEP33357414TG3 NEPITG"/>
    <s v="ENGIEP33357414TG3 NEPITG"/>
    <x v="37"/>
    <s v="ENGIE PERU"/>
    <s v="Térmico"/>
    <x v="191"/>
    <x v="245"/>
    <s v="TG"/>
    <s v="TG"/>
    <s v="Diésel"/>
    <s v="SEIN"/>
    <s v="COES"/>
    <s v="Instalado"/>
    <s v="Operativo"/>
    <n v="0"/>
    <n v="0"/>
    <s v="Privado"/>
    <s v="Generadora"/>
    <x v="0"/>
    <s v="MOQUEGUA"/>
    <s v="MOQUEGUA"/>
    <s v="ILO"/>
    <s v="ILO"/>
    <n v="0"/>
    <n v="48"/>
    <n v="239.67"/>
    <n v="203.70480000000001"/>
    <n v="2332.37"/>
    <n v="2.3323700000000001"/>
    <n v="204.49"/>
    <n v="239.67"/>
    <n v="203"/>
    <n v="6525.442"/>
    <n v="6.525442"/>
    <n v="389.94"/>
    <n v="239.67"/>
    <n v="205.02"/>
    <n v="1509.2659999999998"/>
    <n v="1.5092659999999998"/>
    <n v="199.05"/>
    <m/>
    <m/>
    <m/>
  </r>
  <r>
    <x v="0"/>
    <x v="0"/>
    <s v="ENGIEP"/>
    <s v="53201207"/>
    <s v="TG11"/>
    <s v="TG"/>
    <s v="T"/>
    <s v="ENGIEP53201207TG11TG"/>
    <s v="ENGIEP53201207TG11TG"/>
    <x v="37"/>
    <s v="ENGIE PERU"/>
    <s v="Térmico"/>
    <x v="192"/>
    <x v="246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8"/>
    <n v="180"/>
    <n v="174.7"/>
    <n v="1134893.9679999999"/>
    <n v="1134.8939679999999"/>
    <n v="893.23"/>
    <n v="180"/>
    <n v="174.7"/>
    <n v="761498.22"/>
    <n v="761.49821999999995"/>
    <n v="887.61"/>
    <n v="180"/>
    <n v="172.01"/>
    <n v="934472.80799999996"/>
    <n v="934.47280799999999"/>
    <n v="893.11"/>
    <m/>
    <m/>
    <m/>
  </r>
  <r>
    <x v="0"/>
    <x v="0"/>
    <s v="ENGIEP"/>
    <s v="53201207"/>
    <s v="TG12"/>
    <s v="TG"/>
    <s v="T"/>
    <s v="ENGIEP53201207TG12TG"/>
    <s v="ENGIEP53201207TG12TG"/>
    <x v="37"/>
    <s v="ENGIE PERU"/>
    <s v="Térmico"/>
    <x v="192"/>
    <x v="247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8"/>
    <n v="180"/>
    <n v="176.715"/>
    <n v="1112696.96"/>
    <n v="1112.69696"/>
    <n v="893.23"/>
    <n v="180"/>
    <n v="176.715"/>
    <n v="826360.14200000011"/>
    <n v="826.36014200000011"/>
    <n v="887.61"/>
    <n v="180"/>
    <n v="172.39"/>
    <n v="1007398.453"/>
    <n v="1007.398453"/>
    <n v="893.11"/>
    <m/>
    <m/>
    <m/>
  </r>
  <r>
    <x v="0"/>
    <x v="0"/>
    <s v="ENGIEP"/>
    <s v="53201207"/>
    <s v="TG21"/>
    <s v="TG"/>
    <s v="T"/>
    <s v="ENGIEP53201207TG21TG"/>
    <s v="ENGIEP53201207TG21TG"/>
    <x v="37"/>
    <s v="ENGIE PERU"/>
    <s v="Térmico"/>
    <x v="192"/>
    <x v="248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8"/>
    <n v="199.8"/>
    <n v="190.36"/>
    <n v="1193415.0890000002"/>
    <n v="1193.4150890000001"/>
    <n v="893.23"/>
    <n v="199.8"/>
    <n v="190.36"/>
    <n v="681501.17"/>
    <n v="681.50117"/>
    <n v="887.61"/>
    <n v="199.8"/>
    <n v="189.58"/>
    <n v="1064718.102"/>
    <n v="1064.718102"/>
    <n v="893.11"/>
    <m/>
    <m/>
    <m/>
  </r>
  <r>
    <x v="0"/>
    <x v="0"/>
    <s v="ENGIEP"/>
    <s v="53201207"/>
    <s v="TV21"/>
    <s v="TV"/>
    <s v="T"/>
    <s v="ENGIEP53201207TV21TV"/>
    <s v="ENGIEP53201207TV21TV"/>
    <x v="37"/>
    <s v="ENGIE PERU"/>
    <s v="Térmico"/>
    <x v="192"/>
    <x v="249"/>
    <s v="TV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8"/>
    <n v="297.5"/>
    <n v="273.39999999999998"/>
    <n v="1862400.6020000002"/>
    <n v="1862.4006020000002"/>
    <n v="893.23"/>
    <n v="297.5"/>
    <n v="273.39999999999998"/>
    <n v="1134264.1740000001"/>
    <n v="1134.2641740000001"/>
    <n v="887.61"/>
    <n v="297.5"/>
    <n v="280.50599999999997"/>
    <n v="1586322.9620000001"/>
    <n v="1586.322962"/>
    <n v="893.11"/>
    <m/>
    <m/>
    <m/>
  </r>
  <r>
    <x v="0"/>
    <x v="0"/>
    <s v="ENGIEP"/>
    <s v="53201207"/>
    <s v="TG41"/>
    <s v="TG"/>
    <s v="T"/>
    <s v="ENGIEP53201207TG41TG"/>
    <s v="ENGIEP53201207TG41TG"/>
    <x v="37"/>
    <s v="ENGIE PERU"/>
    <s v="Térmico"/>
    <x v="192"/>
    <x v="250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8"/>
    <n v="73.61"/>
    <n v="77.08"/>
    <n v="221782.11200000002"/>
    <n v="221.78211200000001"/>
    <n v="893.23"/>
    <n v="73.61"/>
    <n v="77.08"/>
    <n v="253118.83199999999"/>
    <n v="253.118832"/>
    <n v="887.61"/>
    <n v="73.599999999999994"/>
    <n v="75.03"/>
    <n v="292851.53099999996"/>
    <n v="292.85153099999997"/>
    <n v="893.11"/>
    <m/>
    <m/>
    <m/>
  </r>
  <r>
    <x v="0"/>
    <x v="0"/>
    <s v="ENGIEP"/>
    <s v="53201207"/>
    <s v="TV41"/>
    <s v="TV"/>
    <s v="T"/>
    <s v="ENGIEP53201207TV41TV"/>
    <s v="ENGIEP53201207TV41TV"/>
    <x v="37"/>
    <s v="ENGIE PERU"/>
    <s v="Térmico"/>
    <x v="192"/>
    <x v="251"/>
    <s v="TV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8"/>
    <n v="31.79"/>
    <n v="35.76"/>
    <n v="86028.371000000014"/>
    <n v="86.028371000000007"/>
    <n v="893.23"/>
    <n v="31.79"/>
    <n v="35.76"/>
    <n v="116851.68599999999"/>
    <n v="116.85168599999999"/>
    <n v="849.89"/>
    <n v="31.79"/>
    <n v="36.756999999999998"/>
    <n v="120343.508"/>
    <n v="120.343508"/>
    <n v="893.11"/>
    <m/>
    <m/>
    <m/>
  </r>
  <r>
    <x v="0"/>
    <x v="0"/>
    <s v="EOLMAR"/>
    <s v="19276511"/>
    <s v="Circuito 1"/>
    <s v="HI"/>
    <s v="H"/>
    <s v="EOLMAR19276511Circuito 1HI"/>
    <s v="EOLMAR19276511Circuito 1HI"/>
    <x v="38"/>
    <s v="PE-MARCONA"/>
    <s v="Eólico"/>
    <x v="193"/>
    <x v="252"/>
    <s v="TE"/>
    <s v="TE"/>
    <s v="viento"/>
    <s v="SEIN"/>
    <s v="COES"/>
    <s v="Instalado"/>
    <s v="Operativo"/>
    <s v="RER"/>
    <s v="PRIMERA"/>
    <s v="Privado"/>
    <s v="Generadora"/>
    <x v="0"/>
    <s v="ICA"/>
    <s v="ICA"/>
    <s v="MARCONA"/>
    <s v="MARCONA"/>
    <n v="0"/>
    <n v="68"/>
    <n v="12.6"/>
    <n v="12.6"/>
    <n v="66032.539000000004"/>
    <n v="66.032539"/>
    <n v="37.472999999999999"/>
    <n v="12.6"/>
    <n v="12.6"/>
    <n v="51440.235000000001"/>
    <n v="51.440235000000001"/>
    <n v="32.042999999999999"/>
    <n v="12.6"/>
    <n v="12.6"/>
    <n v="59293.447"/>
    <n v="59.293447"/>
    <n v="32.122999999999998"/>
    <m/>
    <m/>
    <m/>
  </r>
  <r>
    <x v="0"/>
    <x v="0"/>
    <s v="EOLMAR"/>
    <s v="19276511"/>
    <s v="Circuito 2"/>
    <s v="HI"/>
    <s v="H"/>
    <s v="EOLMAR19276511Circuito 2HI"/>
    <s v="EOLMAR19276511Circuito 2HI"/>
    <x v="38"/>
    <s v="PE-MARCONA"/>
    <s v="Eólico"/>
    <x v="193"/>
    <x v="252"/>
    <s v="TE"/>
    <s v="TE"/>
    <s v="viento"/>
    <s v="SEIN"/>
    <s v="COES"/>
    <s v="Instalado"/>
    <s v="Operativo"/>
    <s v="RER"/>
    <s v="PRIMERA"/>
    <s v="Privado"/>
    <s v="Generadora"/>
    <x v="0"/>
    <s v="ICA"/>
    <s v="ICA"/>
    <s v="MARCONA"/>
    <s v="MARCONA"/>
    <n v="0"/>
    <n v="68"/>
    <n v="9.4499999999999993"/>
    <n v="9.4499999999999993"/>
    <n v="46271.968000000008"/>
    <n v="46.271968000000008"/>
    <n v="37.472999999999999"/>
    <n v="9.4499999999999993"/>
    <n v="9.4499999999999993"/>
    <n v="42510.844000000005"/>
    <n v="42.510844000000006"/>
    <n v="32.042999999999999"/>
    <n v="9.4499999999999993"/>
    <n v="9.4499999999999993"/>
    <n v="43569.999000000003"/>
    <n v="43.569999000000003"/>
    <n v="32.122999999999998"/>
    <m/>
    <m/>
    <m/>
  </r>
  <r>
    <x v="0"/>
    <x v="0"/>
    <s v="EOLMAR"/>
    <s v="19276511"/>
    <s v="Circuito 3"/>
    <s v="HI"/>
    <s v="H"/>
    <s v="EOLMAR19276511Circuito 3HI"/>
    <s v="EOLMAR19276511Circuito 3HI"/>
    <x v="38"/>
    <s v="PE-MARCONA"/>
    <s v="Eólico"/>
    <x v="193"/>
    <x v="252"/>
    <s v="TE"/>
    <s v="TE"/>
    <s v="viento"/>
    <s v="SEIN"/>
    <s v="COES"/>
    <s v="Instalado"/>
    <s v="Operativo"/>
    <s v="RER"/>
    <s v="PRIMERA"/>
    <s v="Privado"/>
    <s v="Generadora"/>
    <x v="0"/>
    <s v="ICA"/>
    <s v="ICA"/>
    <s v="MARCONA"/>
    <s v="MARCONA"/>
    <n v="0"/>
    <n v="68"/>
    <n v="10.050000000000001"/>
    <n v="10.050000000000001"/>
    <n v="56304.423999999999"/>
    <n v="56.304423999999997"/>
    <n v="37.472999999999999"/>
    <n v="10.050000000000001"/>
    <n v="10.050000000000001"/>
    <n v="54431.826999999997"/>
    <n v="54.431826999999998"/>
    <n v="32.042999999999999"/>
    <n v="10.050000000000001"/>
    <n v="10.050000000000001"/>
    <n v="54251.626999999993"/>
    <n v="54.251626999999992"/>
    <n v="32.122999999999998"/>
    <m/>
    <m/>
    <m/>
  </r>
  <r>
    <x v="0"/>
    <x v="0"/>
    <s v="EOTHER"/>
    <s v="17337013"/>
    <s v="Circuito 1"/>
    <s v="HI"/>
    <s v="H"/>
    <s v="EOTHER17337013Circuito 1HI"/>
    <s v="EOTHER17337013Circuito 1HI"/>
    <x v="39"/>
    <s v="TRES HERMANAS"/>
    <s v="Eólico"/>
    <x v="194"/>
    <x v="226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14.05"/>
    <n v="14.05"/>
    <n v="70301.87000000001"/>
    <n v="70.301870000000008"/>
    <n v="96.29"/>
    <n v="14.05"/>
    <n v="14.05"/>
    <n v="65636.373999999996"/>
    <n v="65.636373999999989"/>
    <n v="95.584999999999994"/>
    <n v="14.05"/>
    <n v="14.05"/>
    <n v="65512.385000000002"/>
    <n v="65.512385000000009"/>
    <n v="94.807000000000002"/>
    <m/>
    <m/>
    <m/>
  </r>
  <r>
    <x v="0"/>
    <x v="0"/>
    <s v="EOTHER"/>
    <s v="17337013"/>
    <s v="Circuito 2"/>
    <s v="HI"/>
    <s v="H"/>
    <s v="EOTHER17337013Circuito 2HI"/>
    <s v="EOTHER17337013Circuito 2HI"/>
    <x v="39"/>
    <s v="TRES HERMANAS"/>
    <s v="Eólico"/>
    <x v="194"/>
    <x v="227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15.75"/>
    <n v="15.75"/>
    <n v="85884.188999999998"/>
    <n v="85.884188999999992"/>
    <n v="96.29"/>
    <n v="15.75"/>
    <n v="15.75"/>
    <n v="80906.918000000005"/>
    <n v="80.906918000000005"/>
    <n v="95.584999999999994"/>
    <n v="15.75"/>
    <n v="15.75"/>
    <n v="79531.733000000007"/>
    <n v="79.531733000000003"/>
    <n v="94.807000000000002"/>
    <m/>
    <m/>
    <m/>
  </r>
  <r>
    <x v="0"/>
    <x v="0"/>
    <s v="EOTHER"/>
    <s v="17337013"/>
    <s v="Circuito 3"/>
    <s v="HI"/>
    <s v="H"/>
    <s v="EOTHER17337013Circuito 3HI"/>
    <s v="EOTHER17337013Circuito 3HI"/>
    <x v="39"/>
    <s v="TRES HERMANAS"/>
    <s v="Eólico"/>
    <x v="194"/>
    <x v="228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14.05"/>
    <n v="14.05"/>
    <n v="70813.399999999994"/>
    <n v="70.813399999999987"/>
    <n v="96.29"/>
    <n v="14.05"/>
    <n v="14.05"/>
    <n v="66447.244999999995"/>
    <n v="66.447244999999995"/>
    <n v="95.584999999999994"/>
    <n v="14.05"/>
    <n v="14.05"/>
    <n v="62552.012999999992"/>
    <n v="62.552012999999995"/>
    <n v="94.807000000000002"/>
    <m/>
    <m/>
    <m/>
  </r>
  <r>
    <x v="0"/>
    <x v="0"/>
    <s v="EOTHER"/>
    <s v="17337013"/>
    <s v="Circuito 4"/>
    <s v="HI"/>
    <s v="H"/>
    <s v="EOTHER17337013Circuito 4HI"/>
    <s v="EOTHER17337013Circuito 4HI"/>
    <x v="39"/>
    <s v="TRES HERMANAS"/>
    <s v="Eólico"/>
    <x v="194"/>
    <x v="229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12.35"/>
    <n v="12.35"/>
    <n v="64915.363000000012"/>
    <n v="64.915363000000013"/>
    <n v="96.29"/>
    <n v="12.35"/>
    <n v="12.35"/>
    <n v="57438.894000000008"/>
    <n v="57.438894000000005"/>
    <n v="95.584999999999994"/>
    <n v="12.35"/>
    <n v="12.35"/>
    <n v="61614.73599999999"/>
    <n v="61.614735999999986"/>
    <n v="94.807000000000002"/>
    <m/>
    <m/>
    <m/>
  </r>
  <r>
    <x v="0"/>
    <x v="0"/>
    <s v="EOTHER"/>
    <s v="17337013"/>
    <s v="Circuito 5"/>
    <s v="HI"/>
    <s v="H"/>
    <s v="EOTHER17337013Circuito 5HI"/>
    <s v="EOTHER17337013Circuito 5HI"/>
    <x v="39"/>
    <s v="TRES HERMANAS"/>
    <s v="Eólico"/>
    <x v="194"/>
    <x v="230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15.75"/>
    <n v="15.75"/>
    <n v="81068.638000000006"/>
    <n v="81.068638000000007"/>
    <n v="96.29"/>
    <n v="15.75"/>
    <n v="15.75"/>
    <n v="75394.290999999997"/>
    <n v="75.394290999999996"/>
    <n v="95.584999999999994"/>
    <n v="15.75"/>
    <n v="15.75"/>
    <n v="74984.896999999997"/>
    <n v="74.984897000000004"/>
    <n v="94.807000000000002"/>
    <m/>
    <m/>
    <m/>
  </r>
  <r>
    <x v="0"/>
    <x v="0"/>
    <s v="EOTHER"/>
    <s v="17337013"/>
    <s v="Circuito 6"/>
    <s v="HI"/>
    <s v="H"/>
    <s v="EOTHER17337013Circuito 6HI"/>
    <s v="EOTHER17337013Circuito 6HI"/>
    <x v="39"/>
    <s v="TRES HERMANAS"/>
    <s v="Eólico"/>
    <x v="194"/>
    <x v="231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15.75"/>
    <n v="15.75"/>
    <n v="83479.356000000014"/>
    <n v="83.47935600000001"/>
    <n v="96.29"/>
    <n v="15.75"/>
    <n v="15.75"/>
    <n v="79904.798999999999"/>
    <n v="79.904798999999997"/>
    <n v="95.584999999999994"/>
    <n v="15.75"/>
    <n v="15.75"/>
    <n v="78992.409000000014"/>
    <n v="78.992409000000009"/>
    <n v="94.807000000000002"/>
    <m/>
    <m/>
    <m/>
  </r>
  <r>
    <x v="0"/>
    <x v="0"/>
    <s v="EOTHER"/>
    <s v="17337013"/>
    <s v="Circuito 7"/>
    <s v="HI"/>
    <s v="H"/>
    <s v="EOTHER17337013Circuito 7HI"/>
    <s v="EOTHER17337013Circuito 7HI"/>
    <x v="39"/>
    <s v="TRES HERMANAS"/>
    <s v="Eólico"/>
    <x v="194"/>
    <x v="232"/>
    <s v="TE"/>
    <s v="TE"/>
    <s v="viento"/>
    <s v="SEIN"/>
    <s v="COES"/>
    <s v="Instalado"/>
    <s v="Operativo"/>
    <s v="RER"/>
    <s v="SEGUNDA"/>
    <s v="Privado"/>
    <s v="Generadora"/>
    <x v="0"/>
    <s v="ICA"/>
    <s v="ICA"/>
    <s v="MARCONA"/>
    <s v="MARCONA"/>
    <n v="0"/>
    <n v="69"/>
    <n v="9.4499999999999993"/>
    <n v="9.4499999999999993"/>
    <n v="43105.671000000002"/>
    <n v="43.105671000000001"/>
    <n v="96.29"/>
    <n v="9.4499999999999993"/>
    <n v="9.4499999999999993"/>
    <n v="39963.034999999996"/>
    <n v="39.963034999999998"/>
    <n v="95.584999999999994"/>
    <n v="9.4499999999999993"/>
    <n v="9.4499999999999993"/>
    <n v="37977.520000000004"/>
    <n v="37.977520000000005"/>
    <n v="94.807000000000002"/>
    <m/>
    <m/>
    <m/>
  </r>
  <r>
    <x v="0"/>
    <x v="0"/>
    <s v="FENIXP"/>
    <s v="33162508"/>
    <s v="TG11"/>
    <s v="CC"/>
    <s v="T"/>
    <s v="FENIXP33162508TG11CC"/>
    <s v="FENIXP33162508TG11CC"/>
    <x v="40"/>
    <s v="FÉNIX POWER"/>
    <s v="Térmico"/>
    <x v="195"/>
    <x v="246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9"/>
    <n v="193.4"/>
    <n v="188.09"/>
    <n v="1367053.9639999999"/>
    <n v="1367.053964"/>
    <n v="567.06600000000003"/>
    <n v="193.4"/>
    <n v="190.15199999999999"/>
    <n v="1271552.3489999999"/>
    <n v="1271.5523489999998"/>
    <n v="570.20000000000005"/>
    <n v="193.4"/>
    <n v="190.15199999999999"/>
    <n v="1383538.4260000002"/>
    <n v="1383.5384260000003"/>
    <n v="566.31399999999996"/>
    <m/>
    <m/>
    <m/>
  </r>
  <r>
    <x v="0"/>
    <x v="0"/>
    <s v="FENIXP"/>
    <s v="33162508"/>
    <s v="TG12"/>
    <s v="CC"/>
    <s v="T"/>
    <s v="FENIXP33162508TG12CC"/>
    <s v="FENIXP33162508TG12CC"/>
    <x v="40"/>
    <s v="FÉNIX POWER"/>
    <s v="Térmico"/>
    <x v="195"/>
    <x v="247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9"/>
    <n v="193.4"/>
    <n v="186.83699999999999"/>
    <n v="1336136.693"/>
    <n v="1336.1366929999999"/>
    <n v="567.06600000000003"/>
    <n v="193.4"/>
    <n v="187.631"/>
    <n v="1312569.692"/>
    <n v="1312.569692"/>
    <n v="570.20000000000005"/>
    <n v="193.4"/>
    <n v="187.631"/>
    <n v="1103568.07"/>
    <n v="1103.56807"/>
    <n v="566.31399999999996"/>
    <m/>
    <m/>
    <m/>
  </r>
  <r>
    <x v="0"/>
    <x v="0"/>
    <s v="FENIXP"/>
    <s v="33162508"/>
    <s v="TV10"/>
    <s v="CC"/>
    <s v="T"/>
    <s v="FENIXP33162508TV10CC"/>
    <s v="FENIXP33162508TV10CC"/>
    <x v="40"/>
    <s v="FÉNIX POWER"/>
    <s v="Térmico"/>
    <x v="195"/>
    <x v="253"/>
    <s v="TV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49"/>
    <n v="192"/>
    <n v="190.55"/>
    <n v="1409588.4820000001"/>
    <n v="1409.5884820000001"/>
    <n v="567.06600000000003"/>
    <n v="192"/>
    <n v="189.40899999999999"/>
    <n v="1329403.5480000004"/>
    <n v="1329.4035480000005"/>
    <n v="570.20000000000005"/>
    <n v="192"/>
    <n v="189.40899999999999"/>
    <n v="1280354.3299999998"/>
    <n v="1280.3543299999999"/>
    <n v="566.31399999999996"/>
    <m/>
    <m/>
    <m/>
  </r>
  <r>
    <x v="0"/>
    <x v="0"/>
    <s v="GENRNT"/>
    <s v="33372916"/>
    <s v="G-1"/>
    <s v="EL"/>
    <s v="T"/>
    <s v="GENRNT33372916G-1EL"/>
    <s v="GENRNT33372916G-1EL"/>
    <x v="41"/>
    <s v="GENRENT"/>
    <s v="Térmico"/>
    <x v="196"/>
    <x v="18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1.279"/>
    <n v="339.32400000000001"/>
    <n v="0.33932400000000001"/>
    <n v="40.51"/>
    <n v="11.6"/>
    <n v="11.124000000000001"/>
    <n v="52647.163"/>
    <n v="52.647162999999999"/>
    <n v="61.893000000000001"/>
    <n v="11.6"/>
    <n v="11.13"/>
    <n v="44520.862999999998"/>
    <n v="44.520862999999999"/>
    <n v="62.497999999999998"/>
    <m/>
    <m/>
    <m/>
  </r>
  <r>
    <x v="0"/>
    <x v="0"/>
    <s v="GENRNT"/>
    <s v="33372916"/>
    <s v="G-2"/>
    <s v="EL"/>
    <s v="T"/>
    <s v="GENRNT33372916G-2EL"/>
    <s v="GENRNT33372916G-2EL"/>
    <x v="41"/>
    <s v="GENRENT"/>
    <s v="Térmico"/>
    <x v="196"/>
    <x v="48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1.475"/>
    <n v="4700.8739999999998"/>
    <n v="4.7008739999999998"/>
    <n v="40.51"/>
    <n v="11.6"/>
    <n v="10.958"/>
    <n v="44639.188999999998"/>
    <n v="44.639189000000002"/>
    <n v="61.893000000000001"/>
    <n v="11.6"/>
    <n v="11.002000000000001"/>
    <n v="51008.968999999997"/>
    <n v="51.008969"/>
    <n v="62.497999999999998"/>
    <m/>
    <m/>
    <m/>
  </r>
  <r>
    <x v="0"/>
    <x v="0"/>
    <s v="GENRNT"/>
    <s v="33372916"/>
    <s v="G-3"/>
    <s v="EL"/>
    <s v="T"/>
    <s v="GENRNT33372916G-3EL"/>
    <s v="GENRNT33372916G-3EL"/>
    <x v="41"/>
    <s v="GENRENT"/>
    <s v="Térmico"/>
    <x v="196"/>
    <x v="49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1.068"/>
    <n v="10274.044"/>
    <n v="10.274044"/>
    <n v="40.51"/>
    <n v="11.6"/>
    <n v="11.334"/>
    <n v="40733.513000000006"/>
    <n v="40.733513000000009"/>
    <n v="61.893000000000001"/>
    <n v="11.6"/>
    <n v="11.337999999999999"/>
    <n v="48468.074000000008"/>
    <n v="48.468074000000009"/>
    <n v="62.497999999999998"/>
    <m/>
    <m/>
    <m/>
  </r>
  <r>
    <x v="0"/>
    <x v="0"/>
    <s v="GENRNT"/>
    <s v="33372916"/>
    <s v="G-4"/>
    <s v="EL"/>
    <s v="T"/>
    <s v="GENRNT33372916G-4EL"/>
    <s v="GENRNT33372916G-4EL"/>
    <x v="41"/>
    <s v="GENRENT"/>
    <s v="Térmico"/>
    <x v="196"/>
    <x v="50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1.02"/>
    <n v="11019.743"/>
    <n v="11.019743"/>
    <n v="40.51"/>
    <n v="11.6"/>
    <n v="11.143000000000001"/>
    <n v="40867.30999999999"/>
    <n v="40.867309999999989"/>
    <n v="61.893000000000001"/>
    <n v="11.6"/>
    <n v="11.143000000000001"/>
    <n v="48009.381999999998"/>
    <n v="48.009381999999995"/>
    <n v="62.497999999999998"/>
    <m/>
    <m/>
    <m/>
  </r>
  <r>
    <x v="0"/>
    <x v="0"/>
    <s v="GENRNT"/>
    <s v="33372916"/>
    <s v="G-5"/>
    <s v="EL"/>
    <s v="T"/>
    <s v="GENRNT33372916G-5EL"/>
    <s v="GENRNT33372916G-5EL"/>
    <x v="41"/>
    <s v="GENRENT"/>
    <s v="Térmico"/>
    <x v="196"/>
    <x v="254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1.253"/>
    <n v="9906.3770000000004"/>
    <n v="9.9063770000000009"/>
    <n v="40.51"/>
    <n v="11.6"/>
    <n v="11.194000000000001"/>
    <n v="42546.738000000005"/>
    <n v="42.546738000000005"/>
    <n v="61.893000000000001"/>
    <n v="11.6"/>
    <n v="11.194000000000001"/>
    <n v="47910.114000000001"/>
    <n v="47.910114"/>
    <n v="62.497999999999998"/>
    <m/>
    <m/>
    <m/>
  </r>
  <r>
    <x v="0"/>
    <x v="0"/>
    <s v="GENRNT"/>
    <s v="33372916"/>
    <s v="G-6"/>
    <s v="EL"/>
    <s v="T"/>
    <s v="GENRNT33372916G-6EL"/>
    <s v="GENRNT33372916G-6EL"/>
    <x v="41"/>
    <s v="GENRENT"/>
    <s v="Térmico"/>
    <x v="196"/>
    <x v="255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1.19"/>
    <n v="12768.31"/>
    <n v="12.76831"/>
    <n v="40.51"/>
    <n v="11.6"/>
    <n v="11.186"/>
    <n v="46311.122000000003"/>
    <n v="46.311122000000005"/>
    <n v="61.893000000000001"/>
    <n v="11.6"/>
    <n v="11.186"/>
    <n v="45567.951999999997"/>
    <n v="45.567951999999998"/>
    <n v="62.497999999999998"/>
    <m/>
    <m/>
    <m/>
  </r>
  <r>
    <x v="0"/>
    <x v="0"/>
    <s v="GENRNT"/>
    <s v="33372916"/>
    <s v="G-7"/>
    <s v="EL"/>
    <s v="T"/>
    <s v="GENRNT33372916G-7EL"/>
    <s v="GENRNT33372916G-7EL"/>
    <x v="41"/>
    <s v="GENRENT"/>
    <s v="Térmico"/>
    <x v="196"/>
    <x v="256"/>
    <s v="EL"/>
    <s v="EL"/>
    <s v="Residual 6"/>
    <s v="SA"/>
    <s v="NO COES"/>
    <s v="Instalado"/>
    <s v="Operativo"/>
    <n v="0"/>
    <n v="0"/>
    <s v="Privado"/>
    <s v="Generadora"/>
    <x v="0"/>
    <s v="LORETO"/>
    <s v="LORETO"/>
    <s v="MAYNAS"/>
    <s v="PUNCHANA"/>
    <n v="0"/>
    <n v="52"/>
    <n v="11.6"/>
    <n v="10.872999999999999"/>
    <n v="9108.3040000000001"/>
    <n v="9.1083040000000004"/>
    <n v="40.51"/>
    <n v="11.6"/>
    <n v="11.159000000000001"/>
    <n v="49359.864999999998"/>
    <n v="49.359864999999999"/>
    <n v="61.893000000000001"/>
    <n v="11.6"/>
    <n v="11.159000000000001"/>
    <n v="60864.707999999999"/>
    <n v="60.864708"/>
    <n v="62.497999999999998"/>
    <m/>
    <m/>
    <m/>
  </r>
  <r>
    <x v="0"/>
    <x v="0"/>
    <s v="GEPSA"/>
    <s v="31135504"/>
    <s v="G1"/>
    <s v="HI"/>
    <s v="H"/>
    <s v="GEPSA31135504G1HI"/>
    <s v="GEPSA31135504G1HI"/>
    <x v="42"/>
    <s v="GEPSA"/>
    <s v="Hidráulico"/>
    <x v="197"/>
    <x v="2"/>
    <s v="HI"/>
    <s v="HI"/>
    <s v="Agua"/>
    <s v="SEIN"/>
    <s v="COES"/>
    <s v="Instalado"/>
    <s v="Operativo"/>
    <s v="RER"/>
    <s v="PRIMERA"/>
    <s v="Privado"/>
    <s v="Generadora"/>
    <x v="0"/>
    <s v="AREQUIPA"/>
    <s v="AREQUIPA"/>
    <s v="AREQUIPA"/>
    <s v="LA JOYA"/>
    <n v="0"/>
    <n v="51"/>
    <n v="5.2"/>
    <n v="5.0999999999999996"/>
    <n v="23601.93"/>
    <n v="23.601929999999999"/>
    <n v="10.7"/>
    <n v="5.2"/>
    <n v="5.0999999999999996"/>
    <n v="22672.324999999997"/>
    <n v="22.672324999999997"/>
    <n v="10.38"/>
    <n v="5.2"/>
    <n v="5.0999999999999996"/>
    <n v="30864.804999999997"/>
    <n v="30.864804999999997"/>
    <n v="9.9600000000000009"/>
    <m/>
    <m/>
    <m/>
  </r>
  <r>
    <x v="0"/>
    <x v="0"/>
    <s v="GEPSA"/>
    <s v="31135504"/>
    <s v="G2"/>
    <s v="HI"/>
    <s v="H"/>
    <s v="GEPSA31135504G2HI"/>
    <s v="GEPSA31135504G2HI"/>
    <x v="42"/>
    <s v="GEPSA"/>
    <s v="Hidráulico"/>
    <x v="197"/>
    <x v="29"/>
    <s v="HI"/>
    <s v="HI"/>
    <s v="Agua"/>
    <s v="SEIN"/>
    <s v="COES"/>
    <s v="Instalado"/>
    <s v="Operativo"/>
    <s v="RER"/>
    <s v="PRIMERA"/>
    <s v="Privado"/>
    <s v="Generadora"/>
    <x v="0"/>
    <s v="AREQUIPA"/>
    <s v="AREQUIPA"/>
    <s v="AREQUIPA"/>
    <s v="LA JOYA"/>
    <n v="0"/>
    <n v="51"/>
    <n v="5.2"/>
    <n v="5.0999999999999996"/>
    <n v="28537.781999999999"/>
    <n v="28.537782"/>
    <n v="10.7"/>
    <n v="5.2"/>
    <n v="5.0999999999999996"/>
    <n v="31830.456000000002"/>
    <n v="31.830456000000002"/>
    <n v="10.38"/>
    <n v="5.2"/>
    <n v="5.0999999999999996"/>
    <n v="27764.674000000003"/>
    <n v="27.764674000000003"/>
    <n v="9.9600000000000009"/>
    <m/>
    <m/>
    <m/>
  </r>
  <r>
    <x v="0"/>
    <x v="0"/>
    <s v="GTSMAJ"/>
    <s v="16267410"/>
    <s v="CS MAJES20T"/>
    <s v="HI"/>
    <s v="H"/>
    <s v="GTSMAJ16267410CS MAJES20THI"/>
    <s v="GTSMAJ16267410CS MAJES20THI"/>
    <x v="43"/>
    <s v="GTS MAJES"/>
    <s v="Solar"/>
    <x v="198"/>
    <x v="2"/>
    <s v="FV"/>
    <s v="FV"/>
    <s v="Radiación solar"/>
    <s v="SEIN"/>
    <s v="COES"/>
    <s v="Instalado"/>
    <s v="Operativo"/>
    <s v="RER"/>
    <s v="PRIMERA"/>
    <s v="Privado"/>
    <s v="Generadora"/>
    <x v="0"/>
    <s v="AREQUIPA"/>
    <s v="AREQUIPA"/>
    <s v="CAYLLOMA"/>
    <s v="MAJES"/>
    <n v="0"/>
    <n v="53"/>
    <n v="22"/>
    <n v="20"/>
    <n v="44040.135999999991"/>
    <n v="44.04013599999999"/>
    <n v="19.962"/>
    <n v="22"/>
    <n v="20"/>
    <n v="44477.387999999999"/>
    <n v="44.477387999999998"/>
    <n v="19.114000000000001"/>
    <n v="22"/>
    <n v="20"/>
    <n v="44283.159"/>
    <n v="44.283158999999998"/>
    <n v="19.728999999999999"/>
    <m/>
    <m/>
    <m/>
  </r>
  <r>
    <x v="0"/>
    <x v="0"/>
    <s v="GTSREP"/>
    <s v="16267510"/>
    <s v="CS REPARTICION20T"/>
    <s v="HI"/>
    <s v="H"/>
    <s v="GTSREP16267510CS REPARTICION20THI"/>
    <s v="GTSREP16267510CS REPARTICION20THI"/>
    <x v="44"/>
    <s v="GTS REPARTICION"/>
    <s v="Solar"/>
    <x v="199"/>
    <x v="257"/>
    <s v="FV"/>
    <s v="FV"/>
    <s v="Radiación solar"/>
    <s v="SEIN"/>
    <s v="COES"/>
    <s v="Instalado"/>
    <s v="Operativo"/>
    <s v="RER"/>
    <s v="PRIMERA"/>
    <s v="Privado"/>
    <s v="Generadora"/>
    <x v="0"/>
    <s v="AREQUIPA"/>
    <s v="AREQUIPA"/>
    <s v="CAYLLOMA"/>
    <s v="LA JOYA"/>
    <n v="0"/>
    <n v="54"/>
    <n v="22"/>
    <n v="20"/>
    <n v="40310.155999999995"/>
    <n v="40.310155999999992"/>
    <n v="19.899000000000001"/>
    <n v="22"/>
    <n v="20"/>
    <n v="41292.366000000002"/>
    <n v="41.292366000000001"/>
    <n v="19.015000000000001"/>
    <n v="22"/>
    <n v="20"/>
    <n v="43386.036"/>
    <n v="43.386035999999997"/>
    <n v="19.04"/>
    <m/>
    <m/>
    <m/>
  </r>
  <r>
    <x v="0"/>
    <x v="0"/>
    <s v="HIDROC"/>
    <s v="18166908"/>
    <s v="G-1"/>
    <s v="HI"/>
    <s v="H"/>
    <s v="HIDROC18166908G-1HI"/>
    <s v="HIDROC18166908G-1HI"/>
    <x v="45"/>
    <s v="HIDROCAÑETE"/>
    <s v="Hidráulico"/>
    <x v="200"/>
    <x v="18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CAÑETE"/>
    <s v="NVO. IMPERIAL"/>
    <n v="0"/>
    <n v="57"/>
    <n v="3.97"/>
    <n v="3.97"/>
    <n v="25404.3"/>
    <n v="25.404299999999999"/>
    <n v="4"/>
    <n v="3.97"/>
    <n v="3.97"/>
    <n v="25172.799999999999"/>
    <n v="25.172799999999999"/>
    <n v="4"/>
    <n v="3.97"/>
    <n v="3.97"/>
    <n v="27848.9"/>
    <n v="27.8489"/>
    <n v="4"/>
    <m/>
    <m/>
    <m/>
  </r>
  <r>
    <x v="0"/>
    <x v="0"/>
    <s v="HILARI"/>
    <s v="51201106"/>
    <s v="G1"/>
    <s v="HI"/>
    <s v="H"/>
    <s v="HILARI51201106G1HI"/>
    <s v="HILARI51201106G1HI"/>
    <x v="46"/>
    <s v="SAN HILARIÓN"/>
    <s v="Hidráulico"/>
    <x v="201"/>
    <x v="2"/>
    <s v="HI"/>
    <s v="HI"/>
    <s v="Agua"/>
    <s v="SA"/>
    <s v="NO COES"/>
    <s v="Instalado"/>
    <s v="Operativo"/>
    <n v="0"/>
    <n v="0"/>
    <s v="Privado"/>
    <s v="Generadora"/>
    <x v="0"/>
    <s v="LIMA"/>
    <s v="LIMA"/>
    <s v="HUAURA"/>
    <s v="SAYAN"/>
    <n v="0"/>
    <n v="12"/>
    <n v="0.6"/>
    <n v="0.122"/>
    <n v="244.79599999999996"/>
    <n v="0.24479599999999996"/>
    <n v="0.17599999999999999"/>
    <n v="0.6"/>
    <n v="0.32100000000000001"/>
    <n v="702.81799999999998"/>
    <n v="0.70281799999999994"/>
    <n v="0.32100000000000001"/>
    <n v="0.6"/>
    <n v="0.184"/>
    <n v="696.85900000000015"/>
    <n v="0.69685900000000012"/>
    <n v="0.184"/>
    <m/>
    <m/>
    <m/>
  </r>
  <r>
    <x v="0"/>
    <x v="1"/>
    <s v="HIMARA"/>
    <s v="11116301"/>
    <s v="FRANCIS 3"/>
    <s v="HI"/>
    <s v="H"/>
    <s v="HIMARA11116301FRANCIS 3HI"/>
    <s v="HIMARA11116301FRANCIS 3HI"/>
    <x v="47"/>
    <s v="MARAÑON"/>
    <s v="Hidráulico"/>
    <x v="202"/>
    <x v="39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MALIES"/>
    <s v="LLATA"/>
    <n v="0"/>
    <e v="#N/A"/>
    <n v="6.5609999999999999"/>
    <n v="6.36"/>
    <n v="21468.777000000002"/>
    <n v="21.468777000000003"/>
    <n v="19.510321999999999"/>
    <s v="-"/>
    <s v="-"/>
    <n v="8947.2570000000014"/>
    <n v="8.9472570000000022"/>
    <n v="20.672000000000001"/>
    <m/>
    <m/>
    <m/>
    <m/>
    <m/>
    <m/>
    <m/>
    <m/>
  </r>
  <r>
    <x v="0"/>
    <x v="1"/>
    <s v="HIMARA"/>
    <s v="11116301"/>
    <s v="Francis 2"/>
    <s v="HI"/>
    <s v="H"/>
    <s v="HIMARA11116301Francis 2HI"/>
    <s v="HIMARA11116301Francis 2HI"/>
    <x v="47"/>
    <s v="MARAÑON"/>
    <s v="Hidráulico"/>
    <x v="202"/>
    <x v="258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MALIES"/>
    <s v="LLATA"/>
    <n v="0"/>
    <e v="#N/A"/>
    <n v="6.5609999999999999"/>
    <n v="6.36"/>
    <n v="22037.570000000003"/>
    <n v="22.037570000000002"/>
    <n v="19.510321999999999"/>
    <s v="-"/>
    <s v="-"/>
    <n v="9013.9670000000006"/>
    <n v="9.013967000000001"/>
    <n v="20.672000000000001"/>
    <m/>
    <m/>
    <m/>
    <m/>
    <m/>
    <m/>
    <m/>
    <m/>
  </r>
  <r>
    <x v="0"/>
    <x v="1"/>
    <s v="HIMARA"/>
    <s v="11116301"/>
    <s v="Francis 1"/>
    <s v="HI"/>
    <s v="H"/>
    <s v="HIMARA11116301Francis 1HI"/>
    <s v="HIMARA11116301Francis 1HI"/>
    <x v="47"/>
    <s v="MARAÑON"/>
    <s v="Hidráulico"/>
    <x v="202"/>
    <x v="259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MALIES"/>
    <s v="LLATA"/>
    <n v="0"/>
    <e v="#N/A"/>
    <n v="6.5609999999999999"/>
    <n v="6.36"/>
    <n v="27218.716202606276"/>
    <n v="27.218716202606277"/>
    <n v="19.510321999999999"/>
    <s v="-"/>
    <s v="-"/>
    <n v="8987.893"/>
    <n v="8.9878929999999997"/>
    <n v="20.672000000000001"/>
    <m/>
    <m/>
    <m/>
    <m/>
    <m/>
    <m/>
    <m/>
    <m/>
  </r>
  <r>
    <x v="0"/>
    <x v="0"/>
    <s v="HUANCH"/>
    <s v="11076797"/>
    <s v="Grupo 1"/>
    <s v="HI"/>
    <s v="H"/>
    <s v="HUANCH11076797Grupo 1HI"/>
    <s v="HUANCH11076797Grupo 1HI"/>
    <x v="48"/>
    <s v="HUANCHOR"/>
    <s v="Hidráulico"/>
    <x v="203"/>
    <x v="25"/>
    <s v="HI"/>
    <s v="HI"/>
    <s v="Agua"/>
    <s v="SEIN"/>
    <s v="COES"/>
    <s v="Instalado"/>
    <s v="Operativo"/>
    <s v="RER"/>
    <s v="-"/>
    <s v="Privado"/>
    <s v="Generadora"/>
    <x v="0"/>
    <s v="LIMA"/>
    <s v="LIMA"/>
    <s v="HUAROCHIRI"/>
    <s v="SAN MATEO"/>
    <n v="0"/>
    <n v="58"/>
    <n v="10"/>
    <n v="9.7620000000000005"/>
    <n v="72772.622000000003"/>
    <n v="72.772621999999998"/>
    <n v="19.524999999999999"/>
    <n v="10"/>
    <n v="9.7620000000000005"/>
    <n v="73670.208999999988"/>
    <n v="73.670208999999986"/>
    <n v="19.962"/>
    <n v="10"/>
    <n v="9.7620000000000005"/>
    <n v="79339.548999999999"/>
    <n v="79.339549000000005"/>
    <n v="19.82"/>
    <m/>
    <m/>
    <m/>
  </r>
  <r>
    <x v="0"/>
    <x v="0"/>
    <s v="HUANCH"/>
    <s v="11076797"/>
    <s v="Grupo 2"/>
    <s v="HI"/>
    <s v="H"/>
    <s v="HUANCH11076797Grupo 2HI"/>
    <s v="HUANCH11076797Grupo 2HI"/>
    <x v="48"/>
    <s v="HUANCHOR"/>
    <s v="Hidráulico"/>
    <x v="203"/>
    <x v="26"/>
    <s v="HI"/>
    <s v="HI"/>
    <s v="Agua"/>
    <s v="SEIN"/>
    <s v="COES"/>
    <s v="Instalado"/>
    <s v="Operativo"/>
    <s v="RER"/>
    <s v="-"/>
    <s v="Privado"/>
    <s v="Generadora"/>
    <x v="0"/>
    <s v="LIMA"/>
    <s v="LIMA"/>
    <s v="HUAROCHIRI"/>
    <s v="SAN MATEO"/>
    <n v="0"/>
    <n v="58"/>
    <n v="10"/>
    <n v="9.8689999999999998"/>
    <n v="74160.386999999988"/>
    <n v="74.160386999999986"/>
    <n v="19.524999999999999"/>
    <n v="10"/>
    <n v="9.8689999999999998"/>
    <n v="71935.422000000006"/>
    <n v="71.935422000000003"/>
    <n v="19.962"/>
    <n v="10"/>
    <n v="9.8689999999999998"/>
    <n v="79735.426999999996"/>
    <n v="79.735427000000001"/>
    <n v="19.82"/>
    <m/>
    <m/>
    <m/>
  </r>
  <r>
    <x v="0"/>
    <x v="0"/>
    <s v="HUANCH"/>
    <s v="31009893"/>
    <s v="G-2"/>
    <s v="HI"/>
    <s v="H"/>
    <s v="HUANCH31009893G-2HI"/>
    <s v="HUANCH31009893G-2HI"/>
    <x v="48"/>
    <s v="HUANCHOR"/>
    <s v="Hidráulico"/>
    <x v="204"/>
    <x v="48"/>
    <s v="HI"/>
    <s v="HI"/>
    <s v="Agua"/>
    <s v="SEIN"/>
    <s v="NO COES"/>
    <s v="Instalado"/>
    <s v="Operativo"/>
    <n v="0"/>
    <n v="0"/>
    <s v="Privado"/>
    <s v="Generadora"/>
    <x v="0"/>
    <s v="LIMA"/>
    <s v="LIMA"/>
    <s v="HUAROCHIRI"/>
    <s v="SAN MATEO"/>
    <n v="0"/>
    <n v="58"/>
    <n v="0.84"/>
    <n v="0.46"/>
    <n v="0"/>
    <n v="0"/>
    <n v="0"/>
    <n v="0.84"/>
    <n v="0.46"/>
    <n v="0"/>
    <n v="0"/>
    <n v="0"/>
    <n v="0.84"/>
    <n v="0.46"/>
    <n v="0"/>
    <n v="0"/>
    <n v="0.56000000000000005"/>
    <m/>
    <m/>
    <m/>
  </r>
  <r>
    <x v="0"/>
    <x v="0"/>
    <s v="HUANCH"/>
    <s v="41009793"/>
    <s v="G-1"/>
    <s v="HI"/>
    <s v="H"/>
    <s v="HUANCH41009793G-1HI"/>
    <s v="HUANCH41009793G-1HI"/>
    <x v="48"/>
    <s v="HUANCHOR"/>
    <s v="Hidráulico"/>
    <x v="205"/>
    <x v="18"/>
    <s v="HI"/>
    <s v="HI"/>
    <s v="Agua"/>
    <s v="SEIN"/>
    <s v="NO COES"/>
    <s v="Instalado"/>
    <s v="Operativo"/>
    <n v="0"/>
    <n v="0"/>
    <s v="Privado"/>
    <s v="Generadora"/>
    <x v="0"/>
    <s v="LIMA"/>
    <s v="LIMA"/>
    <s v="HUAROCHIRI"/>
    <s v="SAN MATEO"/>
    <n v="0"/>
    <n v="58"/>
    <n v="0.46"/>
    <n v="0.45"/>
    <n v="0"/>
    <n v="0"/>
    <n v="0"/>
    <n v="0.46"/>
    <n v="0.45"/>
    <n v="0"/>
    <n v="0"/>
    <n v="0"/>
    <n v="0.46"/>
    <n v="0.45"/>
    <n v="0"/>
    <n v="0"/>
    <n v="0.56000000000000005"/>
    <m/>
    <m/>
    <m/>
  </r>
  <r>
    <x v="0"/>
    <x v="0"/>
    <s v="HUAPOW"/>
    <s v="18340013"/>
    <s v="UG1"/>
    <s v="HI"/>
    <s v="H"/>
    <s v="HUAPOW18340013UG1HI"/>
    <s v="HUAPOW18340013UG1HI"/>
    <x v="49"/>
    <s v="HUAURA POWER"/>
    <s v="Hidráulico"/>
    <x v="206"/>
    <x v="260"/>
    <s v="HI"/>
    <s v="HI"/>
    <s v="Agua"/>
    <s v="SEIN"/>
    <s v="COES"/>
    <s v="Instalado"/>
    <s v="Operativo"/>
    <s v="RER"/>
    <s v="TERCERA"/>
    <s v="Privado"/>
    <s v="Generadora"/>
    <x v="0"/>
    <s v="LIMA"/>
    <s v="LIMA"/>
    <s v="HUAURA"/>
    <s v="SAYAN"/>
    <n v="0"/>
    <n v="60"/>
    <n v="8.75"/>
    <n v="7.5"/>
    <n v="23245.324999999997"/>
    <n v="23.245324999999998"/>
    <n v="18.385000000000002"/>
    <n v="9.6"/>
    <n v="9.23"/>
    <n v="71913.820000000007"/>
    <n v="71.913820000000001"/>
    <n v="19.45"/>
    <n v="9.6"/>
    <n v="9.23"/>
    <n v="69381.706999999995"/>
    <n v="69.381706999999992"/>
    <n v="19.3"/>
    <m/>
    <m/>
    <m/>
  </r>
  <r>
    <x v="0"/>
    <x v="0"/>
    <s v="HUAPOW"/>
    <s v="18340013"/>
    <s v="UG2"/>
    <s v="HI"/>
    <s v="H"/>
    <s v="HUAPOW18340013UG2HI"/>
    <s v="HUAPOW18340013UG2HI"/>
    <x v="49"/>
    <s v="HUAURA POWER"/>
    <s v="Hidráulico"/>
    <x v="206"/>
    <x v="261"/>
    <s v="HI"/>
    <s v="HI"/>
    <s v="Agua"/>
    <s v="SEIN"/>
    <s v="COES"/>
    <s v="Instalado"/>
    <s v="Operativo"/>
    <s v="RER"/>
    <s v="TERCERA"/>
    <s v="Privado"/>
    <s v="Generadora"/>
    <x v="0"/>
    <s v="LIMA"/>
    <s v="LIMA"/>
    <s v="HUAURA"/>
    <s v="SAYAN"/>
    <n v="0"/>
    <n v="60"/>
    <n v="8.75"/>
    <n v="7.5"/>
    <n v="27615.79"/>
    <n v="27.615790000000001"/>
    <n v="18.385000000000002"/>
    <n v="9.6"/>
    <n v="9.1999999999999993"/>
    <n v="63835.710999999996"/>
    <n v="63.835710999999996"/>
    <n v="19.45"/>
    <n v="9.6"/>
    <n v="9.1999999999999993"/>
    <n v="69332.580999999991"/>
    <n v="69.33258099999999"/>
    <n v="19.3"/>
    <m/>
    <m/>
    <m/>
  </r>
  <r>
    <x v="0"/>
    <x v="0"/>
    <s v="IENEPE"/>
    <s v="33362415"/>
    <s v="G1-G25"/>
    <s v="EL"/>
    <s v="T"/>
    <s v="IENEPE33362415G1-G25EL"/>
    <s v="IENEPE33362415G1-G25EL"/>
    <x v="50"/>
    <s v="INFRAESTRUCTURA"/>
    <s v="Térmico"/>
    <x v="207"/>
    <x v="262"/>
    <s v="EL"/>
    <s v="EL"/>
    <s v="Diésel"/>
    <s v="SEIN"/>
    <s v="COES"/>
    <s v="Instalado"/>
    <s v="Operativo"/>
    <n v="0"/>
    <n v="0"/>
    <s v="Privado"/>
    <s v="Generadora"/>
    <x v="0"/>
    <s v="UCAYALI"/>
    <s v="UCAYALI"/>
    <s v="CORONEL PORTILLO"/>
    <s v="YARINACOCHA"/>
    <n v="0"/>
    <n v="61"/>
    <n v="45.63"/>
    <n v="40.6"/>
    <n v="2201.98"/>
    <n v="2.2019799999999998"/>
    <n v="0"/>
    <n v="45.63"/>
    <n v="40.6"/>
    <n v="4857.24"/>
    <n v="4.85724"/>
    <n v="0"/>
    <n v="45.63"/>
    <n v="40.6"/>
    <n v="2096.65"/>
    <n v="2.0966499999999999"/>
    <s v="-"/>
    <m/>
    <m/>
    <m/>
  </r>
  <r>
    <x v="0"/>
    <x v="0"/>
    <s v="IENEPE"/>
    <s v="33362515"/>
    <s v="G1-G11"/>
    <s v="EL"/>
    <s v="T"/>
    <s v="IENEPE33362515G1-G11EL"/>
    <s v="IENEPE33362515G1-G11EL"/>
    <x v="50"/>
    <s v="INFRAESTRUCTURA"/>
    <s v="Térmico"/>
    <x v="208"/>
    <x v="263"/>
    <s v="EL"/>
    <s v="EL"/>
    <s v="Diésel"/>
    <s v="SEIN"/>
    <s v="COES"/>
    <s v="Instalado"/>
    <s v="Operativo"/>
    <n v="0"/>
    <n v="0"/>
    <s v="Privado"/>
    <s v="Generadora"/>
    <x v="0"/>
    <s v="MADRE DE DIOS"/>
    <s v="MADRE DE DIOS"/>
    <s v="TAMBOPATA"/>
    <s v="TAMBOPATA"/>
    <n v="0"/>
    <n v="61"/>
    <n v="20.079999999999998"/>
    <n v="18.25"/>
    <n v="880.12"/>
    <n v="0.88012000000000001"/>
    <n v="0"/>
    <n v="20.079999999999998"/>
    <n v="18.25"/>
    <n v="813.61400000000003"/>
    <n v="0.81361400000000006"/>
    <n v="13.68"/>
    <n v="20.079999999999998"/>
    <n v="18.25"/>
    <n v="660.40000000000009"/>
    <n v="0.6604000000000001"/>
    <s v="-"/>
    <m/>
    <m/>
    <m/>
  </r>
  <r>
    <x v="0"/>
    <x v="0"/>
    <s v="KALLPA"/>
    <s v="14331913"/>
    <s v="G-1"/>
    <s v="HI"/>
    <s v="H"/>
    <s v="KALLPA14331913G-1HI"/>
    <s v="KALLPA14331913G-1HI"/>
    <x v="51"/>
    <s v="KALLPA"/>
    <s v="Hidráulico"/>
    <x v="209"/>
    <x v="18"/>
    <s v="HI"/>
    <s v="HI"/>
    <s v="Agua"/>
    <s v="SEIN"/>
    <s v="COES"/>
    <s v="Instalado"/>
    <s v="Operativo"/>
    <n v="0"/>
    <n v="0"/>
    <s v="Privado"/>
    <s v="Generadora"/>
    <x v="0"/>
    <s v="HUANCAVELICA"/>
    <s v="HUANCAVELICA"/>
    <s v="TAYACAYA"/>
    <s v="COLCABAMBA - SURUBAMBA"/>
    <n v="0"/>
    <n v="63"/>
    <n v="171.28"/>
    <n v="181.82900000000001"/>
    <n v="318973.14099999995"/>
    <n v="318.97314099999994"/>
    <n v="554.99"/>
    <n v="171.28"/>
    <n v="181.82900000000001"/>
    <n v="1121569.8470000001"/>
    <n v="1121.569847"/>
    <n v="555.51700000000005"/>
    <n v="171.28"/>
    <n v="181.82900000000001"/>
    <n v="1006434.1089999999"/>
    <n v="1006.4341089999999"/>
    <n v="535"/>
    <m/>
    <m/>
    <m/>
  </r>
  <r>
    <x v="0"/>
    <x v="0"/>
    <s v="KALLPA"/>
    <s v="14331913"/>
    <s v="G-2"/>
    <s v="HI"/>
    <s v="H"/>
    <s v="KALLPA14331913G-2HI"/>
    <s v="KALLPA14331913G-2HI"/>
    <x v="51"/>
    <s v="KALLPA"/>
    <s v="Hidráulico"/>
    <x v="209"/>
    <x v="48"/>
    <s v="HI"/>
    <s v="HI"/>
    <s v="Agua"/>
    <s v="SEIN"/>
    <s v="COES"/>
    <s v="Instalado"/>
    <s v="Operativo"/>
    <n v="0"/>
    <n v="0"/>
    <s v="Privado"/>
    <s v="Generadora"/>
    <x v="0"/>
    <s v="HUANCAVELICA"/>
    <s v="HUANCAVELICA"/>
    <s v="TAYACAYA"/>
    <s v="COLCABAMBA - SURUBAMBA"/>
    <n v="0"/>
    <n v="63"/>
    <n v="171.28"/>
    <n v="181.70500000000001"/>
    <n v="291589.31599999999"/>
    <n v="291.589316"/>
    <n v="554.99"/>
    <n v="171.28"/>
    <n v="181.70500000000001"/>
    <n v="1001693.647"/>
    <n v="1001.6936469999999"/>
    <n v="555.51700000000005"/>
    <n v="171.28"/>
    <n v="181.70500000000001"/>
    <n v="961012.46600000001"/>
    <n v="961.01246600000002"/>
    <n v="535"/>
    <m/>
    <m/>
    <m/>
  </r>
  <r>
    <x v="0"/>
    <x v="0"/>
    <s v="KALLPA"/>
    <s v="14331913"/>
    <s v="G-3"/>
    <s v="HI"/>
    <s v="H"/>
    <s v="KALLPA14331913G-3HI"/>
    <s v="KALLPA14331913G-3HI"/>
    <x v="51"/>
    <s v="KALLPA"/>
    <s v="Hidráulico"/>
    <x v="209"/>
    <x v="49"/>
    <s v="HI"/>
    <s v="HI"/>
    <s v="Agua"/>
    <s v="SEIN"/>
    <s v="COES"/>
    <s v="Instalado"/>
    <s v="Operativo"/>
    <n v="0"/>
    <n v="0"/>
    <s v="Privado"/>
    <s v="Generadora"/>
    <x v="0"/>
    <s v="HUANCAVELICA"/>
    <s v="HUANCAVELICA"/>
    <s v="TAYACAYA"/>
    <s v="COLCABAMBA - SURUBAMBA"/>
    <n v="0"/>
    <n v="63"/>
    <n v="171.28"/>
    <n v="181.55600000000001"/>
    <n v="214524.84"/>
    <n v="214.52483999999998"/>
    <n v="554.99"/>
    <n v="171.28"/>
    <n v="181.55600000000001"/>
    <n v="1160527.4750000001"/>
    <n v="1160.5274750000001"/>
    <n v="555.51700000000005"/>
    <n v="171.28"/>
    <n v="181.55600000000001"/>
    <n v="1056999.7250000001"/>
    <n v="1056.9997250000001"/>
    <n v="535"/>
    <m/>
    <m/>
    <m/>
  </r>
  <r>
    <x v="0"/>
    <x v="0"/>
    <s v="KALLPA"/>
    <s v="14331913"/>
    <s v="G-4"/>
    <s v="HI"/>
    <s v="H"/>
    <s v="KALLPA14331913G-4HI"/>
    <s v="KALLPA14331913G-4HI"/>
    <x v="51"/>
    <s v="KALLPA"/>
    <s v="Hidráulico"/>
    <x v="209"/>
    <x v="50"/>
    <s v="HI"/>
    <s v="HI"/>
    <s v="Agua"/>
    <s v="SEIN"/>
    <s v="COES"/>
    <s v="Instalado"/>
    <s v="Operativo"/>
    <n v="0"/>
    <n v="0"/>
    <s v="Privado"/>
    <s v="Generadora"/>
    <x v="0"/>
    <s v="HUANCAVELICA"/>
    <s v="HUANCAVELICA"/>
    <s v="TAYACAYA"/>
    <s v="COLCABAMBA - SURUBAMBA"/>
    <n v="0"/>
    <n v="63"/>
    <n v="10.76"/>
    <n v="9.9"/>
    <n v="11236.441999999999"/>
    <n v="11.236441999999998"/>
    <n v="554.99"/>
    <n v="10.76"/>
    <n v="10.427"/>
    <n v="54805.847999999998"/>
    <n v="54.805847999999997"/>
    <n v="555.51700000000005"/>
    <n v="10.76"/>
    <n v="10.427"/>
    <n v="54888.263999999996"/>
    <n v="54.888263999999992"/>
    <n v="535"/>
    <m/>
    <m/>
    <m/>
  </r>
  <r>
    <x v="0"/>
    <x v="0"/>
    <s v="KALLPA"/>
    <s v="33145006"/>
    <s v="TG1"/>
    <s v="TG"/>
    <s v="T"/>
    <s v="KALLPA33145006TG1TG"/>
    <s v="KALLPA33145006TG1TG"/>
    <x v="51"/>
    <s v="KALLPA"/>
    <s v="Térmico"/>
    <x v="210"/>
    <x v="264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63"/>
    <n v="180"/>
    <n v="187.07300000000001"/>
    <n v="846834.61399999994"/>
    <n v="846.83461399999999"/>
    <n v="863.41700000000003"/>
    <n v="180"/>
    <n v="187.07300000000001"/>
    <n v="957808.19599999988"/>
    <n v="957.80819599999984"/>
    <n v="863.41700000000003"/>
    <n v="180"/>
    <n v="187.07300000000001"/>
    <n v="987202.04"/>
    <n v="987.20204000000001"/>
    <n v="863.41700000000003"/>
    <m/>
    <m/>
    <m/>
  </r>
  <r>
    <x v="0"/>
    <x v="0"/>
    <s v="KALLPA"/>
    <s v="33145006"/>
    <s v="TG2"/>
    <s v="TG"/>
    <s v="T"/>
    <s v="KALLPA33145006TG2TG"/>
    <s v="KALLPA33145006TG2TG"/>
    <x v="51"/>
    <s v="KALLPA"/>
    <s v="Térmico"/>
    <x v="210"/>
    <x v="265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63"/>
    <n v="216"/>
    <n v="191.429"/>
    <n v="238180.35500000001"/>
    <n v="238.18035500000002"/>
    <n v="863.41700000000003"/>
    <n v="216"/>
    <n v="191.429"/>
    <n v="760202.36300000013"/>
    <n v="760.2023630000001"/>
    <n v="863.41700000000003"/>
    <n v="216"/>
    <n v="191.429"/>
    <n v="868133.3600000001"/>
    <n v="868.13336000000015"/>
    <n v="863.41700000000003"/>
    <m/>
    <m/>
    <m/>
  </r>
  <r>
    <x v="0"/>
    <x v="0"/>
    <s v="KALLPA"/>
    <s v="33145006"/>
    <s v="TG3"/>
    <s v="TG"/>
    <s v="T"/>
    <s v="KALLPA33145006TG3TG"/>
    <s v="KALLPA33145006TG3TG"/>
    <x v="51"/>
    <s v="KALLPA"/>
    <s v="Térmico"/>
    <x v="210"/>
    <x v="266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63"/>
    <n v="233"/>
    <n v="193.74799999999999"/>
    <n v="733617.61800000002"/>
    <n v="733.61761799999999"/>
    <n v="863.41700000000003"/>
    <n v="233"/>
    <n v="193.74799999999999"/>
    <n v="871502.74700000009"/>
    <n v="871.50274700000011"/>
    <n v="863.41700000000003"/>
    <n v="233"/>
    <n v="193.74799999999999"/>
    <n v="997126.08400000003"/>
    <n v="997.12608399999999"/>
    <n v="863.41700000000003"/>
    <m/>
    <m/>
    <m/>
  </r>
  <r>
    <x v="0"/>
    <x v="0"/>
    <s v="KALLPA"/>
    <s v="33145006"/>
    <s v="TV"/>
    <s v="TV"/>
    <s v="T"/>
    <s v="KALLPA33145006TVTV"/>
    <s v="KALLPA33145006TVTV"/>
    <x v="51"/>
    <s v="KALLPA"/>
    <s v="Térmico"/>
    <x v="210"/>
    <x v="267"/>
    <s v="TV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63"/>
    <n v="350"/>
    <n v="291.16699999999997"/>
    <n v="990545.22400000005"/>
    <n v="990.54522400000008"/>
    <n v="863.41700000000003"/>
    <n v="350"/>
    <n v="291.16699999999997"/>
    <n v="1384799.0090000001"/>
    <n v="1384.7990090000001"/>
    <n v="863.41700000000003"/>
    <n v="350"/>
    <n v="291.16699999999997"/>
    <n v="1443493.55"/>
    <n v="1443.4935500000001"/>
    <n v="863.41700000000003"/>
    <m/>
    <m/>
    <m/>
  </r>
  <r>
    <x v="0"/>
    <x v="0"/>
    <s v="KALLPA"/>
    <s v="33170108"/>
    <s v="TG5"/>
    <s v="TG"/>
    <s v="T"/>
    <s v="KALLPA33170108TG5TG"/>
    <s v="KALLPA33170108TG5TG"/>
    <x v="51"/>
    <s v="KALLPA"/>
    <s v="Térmico"/>
    <x v="211"/>
    <x v="221"/>
    <s v="TG"/>
    <s v="TG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63"/>
    <n v="192.5"/>
    <n v="196.75094000000001"/>
    <n v="248948.5"/>
    <n v="248.9485"/>
    <n v="196.751"/>
    <n v="192.5"/>
    <n v="195.428"/>
    <n v="314304.38399999996"/>
    <n v="314.30438399999997"/>
    <n v="195.428"/>
    <n v="192.5"/>
    <n v="195.428"/>
    <n v="592641.91899999999"/>
    <n v="592.64191900000003"/>
    <n v="195.428"/>
    <m/>
    <m/>
    <m/>
  </r>
  <r>
    <x v="0"/>
    <x v="0"/>
    <s v="LANGUI"/>
    <s v="31437845"/>
    <s v="Grupo 1"/>
    <s v="HI"/>
    <s v="H"/>
    <s v="LANGUI31437845Grupo 1HI"/>
    <s v="LANGUI31437845Grupo 1HI"/>
    <x v="52"/>
    <s v="LANGUI"/>
    <s v="Hidráulico"/>
    <x v="212"/>
    <x v="25"/>
    <s v="HI"/>
    <s v="HI"/>
    <s v="Agua"/>
    <s v="SEIN"/>
    <s v="NO COES"/>
    <s v="Instalado"/>
    <s v="Operativo"/>
    <n v="0"/>
    <n v="0"/>
    <s v="Privado"/>
    <s v="Generadora"/>
    <x v="0"/>
    <s v="CUSCO"/>
    <s v="CUSCO"/>
    <s v="CANAS"/>
    <s v="LANGUI"/>
    <n v="0"/>
    <n v="9"/>
    <n v="0.77"/>
    <n v="0.69"/>
    <n v="616.9799999999999"/>
    <n v="0.61697999999999986"/>
    <n v="1.2722119999999999"/>
    <n v="0.77"/>
    <n v="0.69"/>
    <n v="1869.511"/>
    <n v="1.8695109999999999"/>
    <n v="4.9370000000000003"/>
    <n v="0.77"/>
    <n v="0.69"/>
    <n v="1939.9600000000003"/>
    <n v="1.9399600000000004"/>
    <n v="5415"/>
    <m/>
    <m/>
    <m/>
  </r>
  <r>
    <x v="0"/>
    <x v="0"/>
    <s v="LANGUI"/>
    <s v="31437845"/>
    <s v="Grupo 2"/>
    <s v="HI"/>
    <s v="H"/>
    <s v="LANGUI31437845Grupo 2HI"/>
    <s v="LANGUI31437845Grupo 2HI"/>
    <x v="52"/>
    <s v="LANGUI"/>
    <s v="Hidráulico"/>
    <x v="212"/>
    <x v="26"/>
    <s v="HI"/>
    <s v="HI"/>
    <s v="Agua"/>
    <s v="SEIN"/>
    <s v="NO COES"/>
    <s v="Instalado"/>
    <s v="Operativo"/>
    <n v="0"/>
    <n v="0"/>
    <s v="Privado"/>
    <s v="Generadora"/>
    <x v="0"/>
    <s v="CUSCO"/>
    <s v="CUSCO"/>
    <s v="CANAS"/>
    <s v="LANGUI"/>
    <n v="0"/>
    <n v="9"/>
    <n v="2.5"/>
    <n v="2.25"/>
    <n v="2438.4929999999995"/>
    <n v="2.4384929999999994"/>
    <n v="1.2722119999999999"/>
    <n v="2.5"/>
    <n v="2.25"/>
    <n v="7029.4609999999993"/>
    <n v="7.0294609999999995"/>
    <n v="4.9370000000000003"/>
    <n v="2.5"/>
    <n v="2.25"/>
    <n v="5477.2449999999999"/>
    <n v="5.4772449999999999"/>
    <n v="5415"/>
    <m/>
    <m/>
    <m/>
  </r>
  <r>
    <x v="0"/>
    <x v="0"/>
    <s v="LANGUI"/>
    <s v="31437845"/>
    <s v="Grupo 3"/>
    <s v="HI"/>
    <s v="H"/>
    <s v="LANGUI31437845Grupo 3HI"/>
    <s v="LANGUI31437845Grupo 3HI"/>
    <x v="52"/>
    <s v="LANGUI"/>
    <s v="Hidráulico"/>
    <x v="212"/>
    <x v="55"/>
    <s v="HI"/>
    <s v="HI"/>
    <s v="Agua"/>
    <s v="SEIN"/>
    <s v="NO COES"/>
    <s v="Instalado"/>
    <s v="Operativo"/>
    <n v="0"/>
    <n v="0"/>
    <s v="Privado"/>
    <s v="Generadora"/>
    <x v="0"/>
    <s v="CUSCO"/>
    <s v="CUSCO"/>
    <s v="CANAS"/>
    <s v="LANGUI"/>
    <n v="0"/>
    <n v="9"/>
    <n v="3.15"/>
    <n v="3"/>
    <n v="19247.590000000004"/>
    <n v="19.247590000000002"/>
    <n v="1.2722119999999999"/>
    <n v="3.15"/>
    <n v="3"/>
    <n v="20951.925999999999"/>
    <n v="20.951926"/>
    <n v="4.9370000000000003"/>
    <n v="3.15"/>
    <n v="3"/>
    <n v="18367.732999999997"/>
    <n v="18.367732999999998"/>
    <n v="5415"/>
    <m/>
    <m/>
    <m/>
  </r>
  <r>
    <x v="0"/>
    <x v="0"/>
    <s v="MAJAEN"/>
    <s v="31135604"/>
    <s v="Grupo 1"/>
    <s v="HI"/>
    <s v="H"/>
    <s v="MAJAEN31135604Grupo 1HI"/>
    <s v="MAJAEN31135604Grupo 1HI"/>
    <x v="53"/>
    <s v="MAJA"/>
    <s v="Hidráulico"/>
    <x v="213"/>
    <x v="25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BARRANCA"/>
    <s v="BARRANCA"/>
    <n v="0"/>
    <n v="64"/>
    <n v="1.9"/>
    <n v="1.82"/>
    <n v="11319.373999999998"/>
    <n v="11.319373999999998"/>
    <n v="4.0579999999999998"/>
    <n v="1.9"/>
    <n v="1.89"/>
    <n v="11249.101999999999"/>
    <n v="11.249101999999999"/>
    <n v="1.9890000000000001"/>
    <n v="1.9"/>
    <n v="1.89"/>
    <n v="7996.5150000000012"/>
    <n v="7.9965150000000014"/>
    <n v="3.9510000000000001"/>
    <m/>
    <m/>
    <m/>
  </r>
  <r>
    <x v="0"/>
    <x v="0"/>
    <s v="MAJAEN"/>
    <s v="31135604"/>
    <s v="Grupo 2"/>
    <s v="HI"/>
    <s v="H"/>
    <s v="MAJAEN31135604Grupo 2HI"/>
    <s v="MAJAEN31135604Grupo 2HI"/>
    <x v="53"/>
    <s v="MAJA"/>
    <s v="Hidráulico"/>
    <x v="213"/>
    <x v="26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BARRANCA"/>
    <s v="BARRANCA"/>
    <n v="0"/>
    <n v="64"/>
    <n v="1.9"/>
    <n v="1.82"/>
    <n v="12804.861999999999"/>
    <n v="12.804862"/>
    <n v="4.0579999999999998"/>
    <n v="1.9"/>
    <n v="1.89"/>
    <n v="10782.159"/>
    <n v="10.782159"/>
    <n v="1.9890000000000001"/>
    <n v="1.9"/>
    <n v="1.89"/>
    <n v="7354.1370000000006"/>
    <n v="7.3541370000000006"/>
    <n v="3.9510000000000001"/>
    <m/>
    <m/>
    <m/>
  </r>
  <r>
    <x v="0"/>
    <x v="0"/>
    <s v="MOQUFV"/>
    <s v="16313712"/>
    <s v="1"/>
    <s v="HI"/>
    <s v="H"/>
    <s v="MOQUFV163137121HI"/>
    <s v="MOQUFV163137121HI"/>
    <x v="54"/>
    <s v="MOQUEGUA SOLAR"/>
    <s v="Solar"/>
    <x v="214"/>
    <x v="2"/>
    <s v="FV"/>
    <s v="FV"/>
    <s v="Radiación solar"/>
    <s v="SEIN"/>
    <s v="COES"/>
    <s v="Instalado"/>
    <s v="Operativo"/>
    <s v="RER"/>
    <s v="SEGUNDA"/>
    <s v="Privado"/>
    <s v="Generadora"/>
    <x v="0"/>
    <s v="MOQUEGUA"/>
    <s v="MOQUEGUA"/>
    <s v="MARISCAL NIETO"/>
    <s v="MOQUEGUA"/>
    <n v="0"/>
    <n v="65"/>
    <n v="16"/>
    <n v="16"/>
    <n v="46026.521999999997"/>
    <n v="46.026522"/>
    <n v="17.119"/>
    <n v="16"/>
    <n v="16"/>
    <n v="47724.108999999997"/>
    <n v="47.724108999999999"/>
    <n v="15.965"/>
    <n v="16"/>
    <n v="16"/>
    <n v="47336.044000000009"/>
    <n v="47.336044000000008"/>
    <n v="16.12"/>
    <m/>
    <m/>
    <m/>
  </r>
  <r>
    <x v="0"/>
    <x v="0"/>
    <s v="MULLER"/>
    <s v="31001593"/>
    <s v="Planta 1"/>
    <s v="HI"/>
    <s v="H"/>
    <s v="MULLER31001593Planta 1HI"/>
    <s v="MULLER31001593Planta 1HI"/>
    <x v="55"/>
    <s v="MULLER"/>
    <s v="Hidráulico"/>
    <x v="215"/>
    <x v="268"/>
    <s v="HI"/>
    <s v="HI"/>
    <s v="Agua"/>
    <s v="SEIN"/>
    <s v="NO COES"/>
    <s v="Instalado"/>
    <s v="Operativo"/>
    <n v="0"/>
    <n v="0"/>
    <s v="Privado"/>
    <s v="Generadora"/>
    <x v="0"/>
    <s v="PASCO"/>
    <s v="PASCO"/>
    <s v="OXAPAMPA"/>
    <s v="OXAPAMPA"/>
    <n v="0"/>
    <n v="16"/>
    <n v="0.16"/>
    <n v="0.16"/>
    <n v="1092.3009999999999"/>
    <n v="1.092301"/>
    <n v="5"/>
    <n v="0.16"/>
    <n v="0.16"/>
    <n v="1149.6359999999997"/>
    <n v="1.1496359999999997"/>
    <n v="0"/>
    <n v="0.16"/>
    <n v="0.16"/>
    <n v="1101.0830000000001"/>
    <n v="1.101083"/>
    <n v="0"/>
    <m/>
    <m/>
    <m/>
  </r>
  <r>
    <x v="0"/>
    <x v="0"/>
    <s v="MULLER"/>
    <s v="31001593"/>
    <s v="Planta 2"/>
    <s v="HI"/>
    <s v="H"/>
    <s v="MULLER31001593Planta 2HI"/>
    <s v="MULLER31001593Planta 2HI"/>
    <x v="55"/>
    <s v="MULLER"/>
    <s v="Hidráulico"/>
    <x v="215"/>
    <x v="269"/>
    <s v="HI"/>
    <s v="HI"/>
    <s v="Agua"/>
    <s v="SEIN"/>
    <s v="NO COES"/>
    <s v="Instalado"/>
    <s v="Operativo"/>
    <n v="0"/>
    <n v="0"/>
    <s v="Privado"/>
    <s v="Generadora"/>
    <x v="0"/>
    <s v="PASCO"/>
    <s v="PASCO"/>
    <s v="OXAPAMPA"/>
    <s v="OXAPAMPA"/>
    <n v="0"/>
    <n v="16"/>
    <n v="0.27200000000000002"/>
    <n v="0.27200000000000002"/>
    <n v="1770.5930000000001"/>
    <n v="1.7705930000000001"/>
    <n v="5"/>
    <n v="0.27200000000000002"/>
    <n v="0.27200000000000002"/>
    <n v="1870.875"/>
    <n v="1.8708750000000001"/>
    <n v="0"/>
    <n v="0.27200000000000002"/>
    <n v="0.27200000000000002"/>
    <n v="1806.366"/>
    <n v="1.8063659999999999"/>
    <n v="0"/>
    <m/>
    <m/>
    <m/>
  </r>
  <r>
    <x v="0"/>
    <x v="0"/>
    <s v="MULLER"/>
    <s v="31001593"/>
    <s v="Planta 3"/>
    <s v="HI"/>
    <s v="H"/>
    <s v="MULLER31001593Planta 3HI"/>
    <s v="MULLER31001593Planta 3HI"/>
    <x v="55"/>
    <s v="MULLER"/>
    <s v="Hidráulico"/>
    <x v="215"/>
    <x v="270"/>
    <s v="HI"/>
    <s v="HI"/>
    <s v="Agua"/>
    <s v="SEIN"/>
    <s v="NO COES"/>
    <s v="Instalado"/>
    <s v="Operativo"/>
    <n v="0"/>
    <n v="0"/>
    <s v="Privado"/>
    <s v="Generadora"/>
    <x v="0"/>
    <s v="PASCO"/>
    <s v="PASCO"/>
    <s v="OXAPAMPA"/>
    <s v="OXAPAMPA"/>
    <n v="0"/>
    <n v="16"/>
    <n v="0.16"/>
    <n v="0.16"/>
    <n v="1291.1879999999999"/>
    <n v="1.2911879999999998"/>
    <n v="5"/>
    <n v="0.16"/>
    <n v="0.16"/>
    <n v="1326.33"/>
    <n v="1.32633"/>
    <n v="0"/>
    <n v="0.16"/>
    <n v="0.16"/>
    <n v="1158.6200000000003"/>
    <n v="1.1586200000000004"/>
    <n v="0"/>
    <m/>
    <m/>
    <m/>
  </r>
  <r>
    <x v="0"/>
    <x v="0"/>
    <s v="ORAENP"/>
    <s v="11014393"/>
    <s v="1"/>
    <s v="HI"/>
    <s v="H"/>
    <s v="ORAENP110143931HI"/>
    <s v="ORAENP110143931HI"/>
    <x v="56"/>
    <s v="ORAZUL"/>
    <s v="Hidráulico"/>
    <x v="216"/>
    <x v="25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66"/>
    <n v="41.097000000000001"/>
    <n v="44.219000000000001"/>
    <n v="90719.243999999992"/>
    <n v="90.719243999999989"/>
    <n v="254.87100000000001"/>
    <n v="41.097000000000001"/>
    <n v="44.219000000000001"/>
    <n v="251828.13800000001"/>
    <n v="251.828138"/>
    <n v="260.024"/>
    <n v="41.097000000000001"/>
    <n v="44.219000000000001"/>
    <n v="270218.98200000002"/>
    <n v="270.21898200000004"/>
    <n v="265.565"/>
    <m/>
    <m/>
    <m/>
  </r>
  <r>
    <x v="0"/>
    <x v="0"/>
    <s v="ORAENP"/>
    <s v="11014393"/>
    <s v="2"/>
    <s v="HI"/>
    <s v="H"/>
    <s v="ORAENP110143932HI"/>
    <s v="ORAENP110143932HI"/>
    <x v="56"/>
    <s v="ORAZUL"/>
    <s v="Hidráulico"/>
    <x v="216"/>
    <x v="26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66"/>
    <n v="41.097000000000001"/>
    <n v="44.552999999999997"/>
    <n v="79224.445999999996"/>
    <n v="79.224446"/>
    <n v="254.87100000000001"/>
    <n v="41.097000000000001"/>
    <n v="44.552999999999997"/>
    <n v="233787.81899999999"/>
    <n v="233.78781899999998"/>
    <n v="260.024"/>
    <n v="41.097000000000001"/>
    <n v="44.552999999999997"/>
    <n v="250242.79500000004"/>
    <n v="250.24279500000003"/>
    <n v="265.565"/>
    <m/>
    <m/>
    <m/>
  </r>
  <r>
    <x v="0"/>
    <x v="0"/>
    <s v="ORAENP"/>
    <s v="11014393"/>
    <s v="3"/>
    <s v="HI"/>
    <s v="H"/>
    <s v="ORAENP110143933HI"/>
    <s v="ORAENP110143933HI"/>
    <x v="56"/>
    <s v="ORAZUL"/>
    <s v="Hidráulico"/>
    <x v="216"/>
    <x v="55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66"/>
    <n v="41.097000000000001"/>
    <n v="43.765000000000001"/>
    <n v="77516.990000000005"/>
    <n v="77.516990000000007"/>
    <n v="254.87100000000001"/>
    <n v="41.097000000000001"/>
    <n v="43.765000000000001"/>
    <n v="259906.761"/>
    <n v="259.90676100000002"/>
    <n v="260.024"/>
    <n v="41.097000000000001"/>
    <n v="43.765000000000001"/>
    <n v="218672.82499999998"/>
    <n v="218.67282499999999"/>
    <n v="265.565"/>
    <m/>
    <m/>
    <m/>
  </r>
  <r>
    <x v="0"/>
    <x v="0"/>
    <s v="ORAENP"/>
    <s v="11014393"/>
    <s v="4"/>
    <s v="HI"/>
    <s v="H"/>
    <s v="ORAENP110143934HI"/>
    <s v="ORAENP110143934HI"/>
    <x v="56"/>
    <s v="ORAZUL"/>
    <s v="Hidráulico"/>
    <x v="216"/>
    <x v="199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66"/>
    <n v="41.097000000000001"/>
    <n v="44.12"/>
    <n v="70216.746000000014"/>
    <n v="70.216746000000015"/>
    <n v="254.87100000000001"/>
    <n v="41.097000000000001"/>
    <n v="44.12"/>
    <n v="260806.23200000002"/>
    <n v="260.80623200000002"/>
    <n v="260.024"/>
    <n v="41.097000000000001"/>
    <n v="44.12"/>
    <n v="224386.26300000004"/>
    <n v="224.38626300000004"/>
    <n v="265.565"/>
    <m/>
    <m/>
    <m/>
  </r>
  <r>
    <x v="0"/>
    <x v="0"/>
    <s v="ORAENP"/>
    <s v="11014393"/>
    <s v="5"/>
    <s v="HI"/>
    <s v="H"/>
    <s v="ORAENP110143935HI"/>
    <s v="ORAENP110143935HI"/>
    <x v="56"/>
    <s v="ORAZUL"/>
    <s v="Hidráulico"/>
    <x v="216"/>
    <x v="200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66"/>
    <n v="41.097000000000001"/>
    <n v="44.686999999999998"/>
    <n v="69095.874000000011"/>
    <n v="69.095874000000009"/>
    <n v="254.87100000000001"/>
    <n v="41.097000000000001"/>
    <n v="44.686999999999998"/>
    <n v="232673.20199999999"/>
    <n v="232.673202"/>
    <n v="260.024"/>
    <n v="41.097000000000001"/>
    <n v="44.686999999999998"/>
    <n v="236424.98499999999"/>
    <n v="236.42498499999999"/>
    <n v="265.565"/>
    <m/>
    <m/>
    <m/>
  </r>
  <r>
    <x v="0"/>
    <x v="0"/>
    <s v="ORAENP"/>
    <s v="11014393"/>
    <s v="6"/>
    <s v="HI"/>
    <s v="H"/>
    <s v="ORAENP110143936HI"/>
    <s v="ORAENP110143936HI"/>
    <x v="56"/>
    <s v="ORAZUL"/>
    <s v="Hidráulico"/>
    <x v="216"/>
    <x v="201"/>
    <s v="HI"/>
    <s v="HI"/>
    <s v="Agua"/>
    <s v="SEIN"/>
    <s v="COES"/>
    <s v="Instalado"/>
    <s v="Operativo"/>
    <n v="0"/>
    <n v="0"/>
    <s v="Privado"/>
    <s v="Generadora"/>
    <x v="0"/>
    <s v="ANCASH"/>
    <s v="ANCASH"/>
    <s v="HUAYLAS"/>
    <s v="HUALLANCA"/>
    <n v="0"/>
    <n v="66"/>
    <n v="41.097000000000001"/>
    <n v="44.220999999999997"/>
    <n v="58729.122000000003"/>
    <n v="58.729122000000004"/>
    <n v="254.87100000000001"/>
    <n v="41.097000000000001"/>
    <n v="44.220999999999997"/>
    <n v="246047.63399999996"/>
    <n v="246.04763399999996"/>
    <n v="260.024"/>
    <n v="41.097000000000001"/>
    <n v="44.220999999999997"/>
    <n v="236091.06800000003"/>
    <n v="236.09106800000004"/>
    <n v="265.565"/>
    <m/>
    <m/>
    <m/>
  </r>
  <r>
    <x v="0"/>
    <x v="0"/>
    <s v="ORAENP"/>
    <s v="11014593"/>
    <s v="1"/>
    <s v="HI"/>
    <s v="H"/>
    <s v="ORAENP110145931HI"/>
    <s v="ORAENP110145931HI"/>
    <x v="56"/>
    <s v="ORAZUL"/>
    <s v="Hidráulico"/>
    <x v="217"/>
    <x v="25"/>
    <s v="HI"/>
    <s v="HI"/>
    <s v="Agua"/>
    <s v="SEIN"/>
    <s v="COES"/>
    <s v="Instalado"/>
    <s v="Operativo"/>
    <n v="0"/>
    <n v="0"/>
    <s v="Privado"/>
    <s v="Generadora"/>
    <x v="0"/>
    <s v="CAJAMARCA"/>
    <s v="CAJAMARCA"/>
    <s v="CHOTA"/>
    <s v="LLAMA"/>
    <n v="0"/>
    <n v="66"/>
    <n v="30.010999999999999"/>
    <n v="31.593"/>
    <n v="53087.478999999999"/>
    <n v="53.087479000000002"/>
    <n v="102.786"/>
    <n v="30.010999999999999"/>
    <n v="31.593"/>
    <n v="169389.28599999996"/>
    <n v="169.38928599999997"/>
    <n v="104.163"/>
    <n v="30.010999999999999"/>
    <n v="31.593"/>
    <n v="177911.49100000001"/>
    <n v="177.91149100000001"/>
    <n v="265.565"/>
    <m/>
    <m/>
    <m/>
  </r>
  <r>
    <x v="0"/>
    <x v="0"/>
    <s v="ORAENP"/>
    <s v="11014593"/>
    <s v="2"/>
    <s v="HI"/>
    <s v="H"/>
    <s v="ORAENP110145932HI"/>
    <s v="ORAENP110145932HI"/>
    <x v="56"/>
    <s v="ORAZUL"/>
    <s v="Hidráulico"/>
    <x v="217"/>
    <x v="26"/>
    <s v="HI"/>
    <s v="HI"/>
    <s v="Agua"/>
    <s v="SEIN"/>
    <s v="COES"/>
    <s v="Instalado"/>
    <s v="Operativo"/>
    <n v="0"/>
    <n v="0"/>
    <s v="Privado"/>
    <s v="Generadora"/>
    <x v="0"/>
    <s v="CAJAMARCA"/>
    <s v="CAJAMARCA"/>
    <s v="CHOTA"/>
    <s v="LLAMA"/>
    <n v="0"/>
    <n v="66"/>
    <n v="30.010999999999999"/>
    <n v="31.472000000000001"/>
    <n v="47081.469000000005"/>
    <n v="47.081469000000006"/>
    <n v="102.786"/>
    <n v="30.010999999999999"/>
    <n v="31.472000000000001"/>
    <n v="194332.44499999998"/>
    <n v="194.33244499999998"/>
    <n v="104.163"/>
    <n v="30.010999999999999"/>
    <n v="31.472000000000001"/>
    <n v="198726.32699999999"/>
    <n v="198.726327"/>
    <n v="265.565"/>
    <m/>
    <m/>
    <m/>
  </r>
  <r>
    <x v="0"/>
    <x v="0"/>
    <s v="ORAENP"/>
    <s v="11014593"/>
    <s v="3"/>
    <s v="HI"/>
    <s v="H"/>
    <s v="ORAENP110145933HI"/>
    <s v="ORAENP110145933HI"/>
    <x v="56"/>
    <s v="ORAZUL"/>
    <s v="Hidráulico"/>
    <x v="217"/>
    <x v="55"/>
    <s v="HI"/>
    <s v="HI"/>
    <s v="Agua"/>
    <s v="SEIN"/>
    <s v="COES"/>
    <s v="Instalado"/>
    <s v="Operativo"/>
    <n v="0"/>
    <n v="0"/>
    <s v="Privado"/>
    <s v="Generadora"/>
    <x v="0"/>
    <s v="CAJAMARCA"/>
    <s v="CAJAMARCA"/>
    <s v="CHOTA"/>
    <s v="LLAMA"/>
    <n v="0"/>
    <n v="66"/>
    <n v="30.010999999999999"/>
    <n v="31.466999999999999"/>
    <n v="42384.229999999996"/>
    <n v="42.384229999999995"/>
    <n v="102.786"/>
    <n v="30.010999999999999"/>
    <n v="31.466999999999999"/>
    <n v="149239.40700000004"/>
    <n v="149.23940700000003"/>
    <n v="104.163"/>
    <n v="30.010999999999999"/>
    <n v="31.466999999999999"/>
    <n v="174823.58799999999"/>
    <n v="174.823588"/>
    <n v="265.565"/>
    <m/>
    <m/>
    <m/>
  </r>
  <r>
    <x v="0"/>
    <x v="0"/>
    <s v="ORAENP"/>
    <s v="11014593"/>
    <s v="4"/>
    <s v="HI"/>
    <s v="H"/>
    <s v="ORAENP110145934HI"/>
    <s v="ORAENP110145934HI"/>
    <x v="56"/>
    <s v="ORAZUL"/>
    <s v="Hidráulico"/>
    <x v="218"/>
    <x v="199"/>
    <s v="HI"/>
    <s v="HI"/>
    <s v="Agua"/>
    <s v="SEIN"/>
    <s v="COES"/>
    <s v="Instalado"/>
    <s v="Operativo"/>
    <s v="RER"/>
    <s v="PRIMERA"/>
    <s v="Privado"/>
    <s v="Generadora"/>
    <x v="0"/>
    <s v="CAJAMARCA"/>
    <s v="CAJAMARCA"/>
    <s v="CHOTA"/>
    <s v="LLAMA"/>
    <n v="0"/>
    <n v="66"/>
    <n v="9.6959999999999997"/>
    <n v="9.9830000000000005"/>
    <n v="26873.998000000003"/>
    <n v="26.873998000000004"/>
    <n v="102.786"/>
    <n v="9.6959999999999997"/>
    <n v="9.9830000000000005"/>
    <n v="71068.856999999989"/>
    <n v="71.068856999999994"/>
    <n v="104.163"/>
    <n v="9.6959999999999997"/>
    <n v="9.9830000000000005"/>
    <n v="71807.21699999999"/>
    <n v="71.807216999999994"/>
    <n v="265.565"/>
    <m/>
    <m/>
    <m/>
  </r>
  <r>
    <x v="0"/>
    <x v="0"/>
    <s v="ORAENP"/>
    <s v="18166008"/>
    <s v="1"/>
    <s v="HI"/>
    <s v="H"/>
    <s v="ORAENP181660081HI"/>
    <s v="ORAENP181660081HI"/>
    <x v="56"/>
    <s v="ORAZUL"/>
    <s v="Hidráulico"/>
    <x v="219"/>
    <x v="25"/>
    <s v="HI"/>
    <s v="HI"/>
    <s v="Agua"/>
    <s v="SEIN"/>
    <s v="COES"/>
    <s v="Instalado"/>
    <s v="Operativo"/>
    <s v="RER"/>
    <s v="PRIMERA"/>
    <s v="Privado"/>
    <s v="Generadora"/>
    <x v="0"/>
    <s v="CAJAMARCA"/>
    <s v="CAJAMARCA"/>
    <s v="CHOTA"/>
    <s v="LLAMA"/>
    <n v="0"/>
    <n v="66"/>
    <n v="5.15"/>
    <n v="5.7110000000000003"/>
    <n v="9481.5130000000008"/>
    <n v="9.4815130000000014"/>
    <n v="5.5970000000000004"/>
    <n v="5.15"/>
    <n v="5.7110000000000003"/>
    <n v="29876.870000000003"/>
    <n v="29.876870000000004"/>
    <n v="5.6630000000000003"/>
    <n v="5.15"/>
    <n v="5.7110000000000003"/>
    <n v="34707.851999999999"/>
    <n v="34.707851999999995"/>
    <n v="5.7110000000000003"/>
    <m/>
    <m/>
    <m/>
  </r>
  <r>
    <x v="0"/>
    <x v="0"/>
    <s v="PANSOL"/>
    <s v="16266710"/>
    <s v="1"/>
    <s v="HI"/>
    <s v="H"/>
    <s v="PANSOL162667101HI"/>
    <s v="PANSOL162667101HI"/>
    <x v="57"/>
    <s v="PANAMERICANA SOLAR"/>
    <s v="Solar"/>
    <x v="220"/>
    <x v="2"/>
    <s v="FV"/>
    <s v="FV"/>
    <s v="Radiación solar"/>
    <s v="SEIN"/>
    <s v="COES"/>
    <s v="Instalado"/>
    <s v="Operativo"/>
    <s v="RER"/>
    <s v="PRIMERA"/>
    <s v="Privado"/>
    <s v="Generadora"/>
    <x v="0"/>
    <s v="MOQUEGUA"/>
    <s v="MOQUEGUA"/>
    <s v="MARISCAL NIETO"/>
    <s v="MOQUEGUA"/>
    <n v="0"/>
    <n v="67"/>
    <n v="20"/>
    <n v="20"/>
    <n v="49640.891000000003"/>
    <n v="49.640891000000003"/>
    <n v="19.471"/>
    <n v="20"/>
    <n v="20"/>
    <n v="51969.91399999999"/>
    <n v="51.969913999999989"/>
    <n v="19.904"/>
    <n v="20"/>
    <n v="20"/>
    <n v="51333.59"/>
    <n v="51.333589999999994"/>
    <n v="26.99"/>
    <m/>
    <m/>
    <m/>
  </r>
  <r>
    <x v="0"/>
    <x v="0"/>
    <s v="PETRAM"/>
    <s v="CTRER001"/>
    <s v="Grupos 1-2-3"/>
    <s v="EL"/>
    <s v="T"/>
    <s v="PETRAMCTRER001Grupos 1-2-3EL"/>
    <s v="PETRAMCTRER001Grupos 1-2-3EL"/>
    <x v="58"/>
    <s v="PETRAMAS"/>
    <s v="Térmico"/>
    <x v="221"/>
    <x v="271"/>
    <s v="EL"/>
    <s v="EL"/>
    <s v="Biogas"/>
    <s v="SEIN"/>
    <s v="COES"/>
    <s v="Instalado"/>
    <s v="Operativo"/>
    <s v="RER"/>
    <s v="PRIMERA"/>
    <s v="Privado"/>
    <s v="Generadora"/>
    <x v="0"/>
    <s v="LIMA"/>
    <s v="LIMA"/>
    <s v="HUAROCHIRI"/>
    <s v="SAN ANTONIO"/>
    <n v="0"/>
    <n v="70"/>
    <n v="4.8"/>
    <n v="4.2610000000000001"/>
    <n v="29639.837"/>
    <n v="29.639837"/>
    <n v="4.7300000000000004"/>
    <n v="4.8"/>
    <n v="4.2619999999999996"/>
    <n v="30250.112000000001"/>
    <n v="30.250112000000001"/>
    <n v="4.6710000000000003"/>
    <n v="4.8"/>
    <n v="4.1849999999999996"/>
    <n v="33806.210999999996"/>
    <n v="33.806210999999998"/>
    <n v="4.82"/>
    <m/>
    <m/>
    <m/>
  </r>
  <r>
    <x v="0"/>
    <x v="0"/>
    <s v="PETRAM"/>
    <s v="CTRER002"/>
    <s v="Grupos 1-2"/>
    <s v="EL"/>
    <s v="T"/>
    <s v="PETRAMCTRER002Grupos 1-2EL"/>
    <s v="PETRAMCTRER002Grupos 1-2EL"/>
    <x v="58"/>
    <s v="PETRAMAS"/>
    <s v="Térmico"/>
    <x v="222"/>
    <x v="272"/>
    <s v="EL"/>
    <s v="EL"/>
    <s v="Biogas"/>
    <s v="SEIN"/>
    <s v="COES"/>
    <s v="Instalado"/>
    <s v="Operativo"/>
    <s v="RER"/>
    <s v="SEGUNDA"/>
    <s v="Privado"/>
    <s v="Generadora"/>
    <x v="0"/>
    <s v="LIMA"/>
    <s v="LIMA"/>
    <s v="HUAROCHIRI"/>
    <s v="HUAYCOLORO"/>
    <n v="0"/>
    <n v="70"/>
    <n v="3.2"/>
    <n v="2.9529999999999998"/>
    <n v="7885.6890000000003"/>
    <n v="7.8856890000000002"/>
    <n v="3.0009999999999999"/>
    <n v="3.2"/>
    <n v="2.9529999999999998"/>
    <n v="14080.546999999999"/>
    <n v="14.080546999999999"/>
    <n v="3.0960000000000001"/>
    <n v="3.2"/>
    <n v="2.7829999999999999"/>
    <n v="17022.603999999999"/>
    <n v="17.022603999999998"/>
    <n v="3.23"/>
    <m/>
    <m/>
    <m/>
  </r>
  <r>
    <x v="0"/>
    <x v="0"/>
    <s v="PRFGET"/>
    <s v="33330013"/>
    <s v="GT 1"/>
    <s v="TG"/>
    <s v="T"/>
    <s v="PRFGET33330013GT 1TG"/>
    <s v="PRFGET33330013GT 1TG"/>
    <x v="59"/>
    <s v="PRF ETEN"/>
    <s v="Térmico"/>
    <x v="223"/>
    <x v="273"/>
    <s v="TG"/>
    <s v="TG"/>
    <s v="Diésel"/>
    <s v="SEIN"/>
    <s v="COES"/>
    <s v="Instalado"/>
    <s v="Operativo"/>
    <n v="0"/>
    <n v="0"/>
    <s v="Privado"/>
    <s v="Generadora"/>
    <x v="0"/>
    <s v="LAMBAYEQUE"/>
    <s v="LAMBAYEQUE"/>
    <s v="CHICLAYO"/>
    <s v="ÉTEN"/>
    <n v="0"/>
    <n v="71"/>
    <n v="225"/>
    <n v="218.42"/>
    <n v="6732.0800000000008"/>
    <n v="6.7320800000000007"/>
    <n v="1.65"/>
    <n v="225"/>
    <n v="219.65"/>
    <n v="535.05899999999997"/>
    <n v="0.53505899999999995"/>
    <n v="3.089"/>
    <n v="225"/>
    <n v="215.93"/>
    <n v="2344.5129999999999"/>
    <n v="2.3445130000000001"/>
    <n v="10.44"/>
    <m/>
    <m/>
    <m/>
  </r>
  <r>
    <x v="0"/>
    <x v="0"/>
    <s v="PRFGET"/>
    <s v="33330013"/>
    <s v="GT 2"/>
    <s v="EL"/>
    <s v="T"/>
    <s v="PRFGET33330013GT 2EL"/>
    <s v="PRFGET33330013GT 2EL"/>
    <x v="59"/>
    <s v="PRF ETEN"/>
    <s v="Térmico"/>
    <x v="223"/>
    <x v="274"/>
    <s v="EL"/>
    <s v="EL"/>
    <s v="Diésel"/>
    <s v="SEIN"/>
    <s v="COES"/>
    <s v="Instalado"/>
    <s v="Operativo"/>
    <n v="0"/>
    <n v="0"/>
    <s v="Privado"/>
    <s v="Generadora"/>
    <x v="0"/>
    <s v="LAMBAYEQUE"/>
    <s v="LAMBAYEQUE"/>
    <s v="CHICLAYO"/>
    <s v="ÉTEN"/>
    <n v="0"/>
    <n v="71"/>
    <n v="8.44"/>
    <n v="8.44"/>
    <n v="176.81"/>
    <n v="0.17680999999999999"/>
    <n v="1.65"/>
    <n v="8.44"/>
    <n v="8.44"/>
    <n v="204.43799999999999"/>
    <n v="0.20443799999999998"/>
    <n v="3.089"/>
    <n v="8.44"/>
    <n v="7.93"/>
    <n v="143.57899999999998"/>
    <n v="0.14357899999999998"/>
    <n v="10.44"/>
    <m/>
    <m/>
    <m/>
  </r>
  <r>
    <x v="0"/>
    <x v="0"/>
    <s v="PRFGET"/>
    <s v="33330013"/>
    <s v="Unid. de Emergencia"/>
    <s v="EL"/>
    <s v="T"/>
    <s v="PRFGET33330013Unid. de EmergenciaEL"/>
    <s v="PRFGET33330013Unid. de EmergenciaEL"/>
    <x v="59"/>
    <s v="PRF ETEN"/>
    <s v="Térmico"/>
    <x v="223"/>
    <x v="275"/>
    <s v="EL"/>
    <s v="EL"/>
    <s v="Diésel"/>
    <s v="SEIN"/>
    <s v="COES"/>
    <s v="Instalado"/>
    <s v="Operativo"/>
    <n v="0"/>
    <n v="0"/>
    <s v="Privado"/>
    <s v="Generadora"/>
    <x v="0"/>
    <s v="LAMBAYEQUE"/>
    <s v="LAMBAYEQUE"/>
    <s v="CHICLAYO"/>
    <s v="ÉTEN"/>
    <n v="0"/>
    <n v="71"/>
    <n v="2.19"/>
    <n v="2.19"/>
    <n v="28.230999999999998"/>
    <n v="2.8230999999999999E-2"/>
    <n v="1.65"/>
    <n v="2.19"/>
    <n v="2.19"/>
    <n v="64.519999999999982"/>
    <n v="6.451999999999998E-2"/>
    <n v="3.089"/>
    <n v="2.19"/>
    <n v="2.19"/>
    <n v="19.536000000000001"/>
    <n v="1.9536000000000001E-2"/>
    <n v="10.44"/>
    <m/>
    <m/>
    <m/>
  </r>
  <r>
    <x v="0"/>
    <x v="0"/>
    <s v="RIODOB"/>
    <s v="18157208"/>
    <s v="G1"/>
    <s v="HI"/>
    <s v="H"/>
    <s v="RIODOB18157208G1HI"/>
    <s v="RIODOB18157208G1HI"/>
    <x v="60"/>
    <s v="RIO DOBLE"/>
    <s v="Hidráulico"/>
    <x v="224"/>
    <x v="2"/>
    <s v="HI"/>
    <s v="HI"/>
    <s v="Agua"/>
    <s v="SEIN"/>
    <s v="COES"/>
    <s v="Instalado"/>
    <s v="Operativo"/>
    <s v="RER"/>
    <s v="PRIMERA"/>
    <s v="Privado"/>
    <s v="Generadora"/>
    <x v="0"/>
    <s v="CAJAMARCA"/>
    <s v="CAJAMARCA"/>
    <s v="SANTA CRUZ"/>
    <s v="SEXI"/>
    <n v="0"/>
    <n v="42"/>
    <n v="10"/>
    <n v="9.5299999999999994"/>
    <n v="45430.556000000004"/>
    <n v="45.430556000000003"/>
    <n v="19.812999999999999"/>
    <n v="10"/>
    <n v="9.5299999999999994"/>
    <n v="44600.672999999988"/>
    <n v="44.600672999999986"/>
    <n v="19.704000000000001"/>
    <n v="10"/>
    <n v="9.5299999999999994"/>
    <n v="46560.679000000004"/>
    <n v="46.560679"/>
    <n v="19.678000000000001"/>
    <m/>
    <m/>
    <m/>
  </r>
  <r>
    <x v="0"/>
    <x v="0"/>
    <s v="RIODOB"/>
    <s v="18157208"/>
    <s v="G2"/>
    <s v="HI"/>
    <s v="H"/>
    <s v="RIODOB18157208G2HI"/>
    <s v="RIODOB18157208G2HI"/>
    <x v="60"/>
    <s v="RIO DOBLE"/>
    <s v="Hidráulico"/>
    <x v="224"/>
    <x v="29"/>
    <s v="HI"/>
    <s v="HI"/>
    <s v="Agua"/>
    <s v="SEIN"/>
    <s v="COES"/>
    <s v="Instalado"/>
    <s v="Operativo"/>
    <s v="RER"/>
    <s v="PRIMERA"/>
    <s v="Privado"/>
    <s v="Generadora"/>
    <x v="0"/>
    <s v="CAJAMARCA"/>
    <s v="CAJAMARCA"/>
    <s v="SANTA CRUZ"/>
    <s v="SEXI"/>
    <n v="0"/>
    <n v="42"/>
    <n v="10"/>
    <n v="9.66"/>
    <n v="62911.682999999997"/>
    <n v="62.911682999999996"/>
    <n v="19.812999999999999"/>
    <n v="10"/>
    <n v="9.66"/>
    <n v="59040.94"/>
    <n v="59.040939999999999"/>
    <n v="19.704000000000001"/>
    <n v="10"/>
    <n v="9.66"/>
    <n v="59466.300999999999"/>
    <n v="59.466301000000001"/>
    <n v="19.678000000000001"/>
    <m/>
    <m/>
    <m/>
  </r>
  <r>
    <x v="0"/>
    <x v="0"/>
    <s v="RIODOB"/>
    <s v="53022913"/>
    <s v="A1"/>
    <s v="EL"/>
    <s v="T"/>
    <s v="RIODOB53022913A1EL"/>
    <s v="RIODOB53022913A1EL"/>
    <x v="60"/>
    <s v="RIO DOBLE"/>
    <s v="Térmico"/>
    <x v="225"/>
    <x v="276"/>
    <s v="EL"/>
    <s v="EL"/>
    <s v="Diésel"/>
    <s v="SEIN"/>
    <s v="NO COES"/>
    <s v="Instalado"/>
    <s v="Operativo"/>
    <n v="0"/>
    <n v="0"/>
    <s v="Privado"/>
    <s v="Generadora"/>
    <x v="0"/>
    <s v="CAJAMARCA"/>
    <s v="CAJAMARCA"/>
    <s v="SANTA CRUZ"/>
    <s v="SEXI"/>
    <n v="0"/>
    <n v="42"/>
    <m/>
    <m/>
    <m/>
    <m/>
    <m/>
    <n v="0.31"/>
    <n v="0.31"/>
    <n v="0"/>
    <n v="0"/>
    <n v="0"/>
    <n v="0.31"/>
    <n v="0.31"/>
    <n v="0"/>
    <n v="0"/>
    <n v="0"/>
    <m/>
    <m/>
    <m/>
  </r>
  <r>
    <x v="0"/>
    <x v="0"/>
    <s v="SAMAYI"/>
    <s v="33357314"/>
    <s v="TG1"/>
    <s v="TG"/>
    <s v="T"/>
    <s v="SAMAYI33357314TG1TG"/>
    <s v="SAMAYI33357314TG1TG"/>
    <x v="61"/>
    <s v="SAMAY"/>
    <s v="Térmico"/>
    <x v="226"/>
    <x v="264"/>
    <s v="TG"/>
    <s v="TG"/>
    <s v="Diésel"/>
    <s v="SEIN"/>
    <s v="COES"/>
    <s v="Instalado"/>
    <s v="Operativo"/>
    <n v="0"/>
    <n v="0"/>
    <s v="Privado"/>
    <s v="Generadora"/>
    <x v="0"/>
    <s v="AREQUIPA"/>
    <s v="AREQUIPA"/>
    <s v="ISLAY"/>
    <s v="MOLLLENDO"/>
    <n v="0"/>
    <n v="73"/>
    <n v="154"/>
    <n v="156.28200000000001"/>
    <n v="21791.003000000001"/>
    <n v="21.791003"/>
    <n v="475.00799999999998"/>
    <n v="154"/>
    <n v="176.34899999999999"/>
    <n v="4034.5169999999998"/>
    <n v="4.0345170000000001"/>
    <n v="720.76800000000003"/>
    <n v="154"/>
    <n v="176.34899999999999"/>
    <n v="1172.3610000000001"/>
    <n v="1.1723610000000002"/>
    <n v="530.029"/>
    <m/>
    <m/>
    <m/>
  </r>
  <r>
    <x v="0"/>
    <x v="0"/>
    <s v="SAMAYI"/>
    <s v="33357314"/>
    <s v="TG2"/>
    <s v="TG"/>
    <s v="T"/>
    <s v="SAMAYI33357314TG2TG"/>
    <s v="SAMAYI33357314TG2TG"/>
    <x v="61"/>
    <s v="SAMAY"/>
    <s v="Térmico"/>
    <x v="226"/>
    <x v="265"/>
    <s v="TG"/>
    <s v="TG"/>
    <s v="Diésel"/>
    <s v="SEIN"/>
    <s v="COES"/>
    <s v="Instalado"/>
    <s v="Operativo"/>
    <n v="0"/>
    <n v="0"/>
    <s v="Privado"/>
    <s v="Generadora"/>
    <x v="0"/>
    <s v="AREQUIPA"/>
    <s v="AREQUIPA"/>
    <s v="ISLAY"/>
    <s v="MOLLLENDO"/>
    <n v="0"/>
    <n v="73"/>
    <n v="154"/>
    <n v="159.547"/>
    <n v="246445.33400000003"/>
    <n v="246.44533400000003"/>
    <n v="475.00799999999998"/>
    <n v="154"/>
    <n v="177.428"/>
    <n v="15006.465"/>
    <n v="15.006465"/>
    <n v="720.76800000000003"/>
    <n v="154"/>
    <n v="177.428"/>
    <n v="397.60899999999998"/>
    <n v="0.39760899999999999"/>
    <n v="530.029"/>
    <m/>
    <m/>
    <m/>
  </r>
  <r>
    <x v="0"/>
    <x v="0"/>
    <s v="SAMAYI"/>
    <s v="33357314"/>
    <s v="TG3"/>
    <s v="TG"/>
    <s v="T"/>
    <s v="SAMAYI33357314TG3TG"/>
    <s v="SAMAYI33357314TG3TG"/>
    <x v="61"/>
    <s v="SAMAY"/>
    <s v="Térmico"/>
    <x v="226"/>
    <x v="266"/>
    <s v="TG"/>
    <s v="TG"/>
    <s v="Diésel"/>
    <s v="SEIN"/>
    <s v="COES"/>
    <s v="Instalado"/>
    <s v="Operativo"/>
    <n v="0"/>
    <n v="0"/>
    <s v="Privado"/>
    <s v="Generadora"/>
    <x v="0"/>
    <s v="AREQUIPA"/>
    <s v="AREQUIPA"/>
    <s v="ISLAY"/>
    <s v="MOLLLENDO"/>
    <n v="0"/>
    <n v="73"/>
    <n v="154"/>
    <n v="159.178"/>
    <n v="45450.135999999999"/>
    <n v="45.450136000000001"/>
    <n v="475.00799999999998"/>
    <n v="154"/>
    <n v="176.25200000000001"/>
    <n v="6137.7870000000003"/>
    <n v="6.1377870000000003"/>
    <n v="720.76800000000003"/>
    <n v="154"/>
    <n v="176.25200000000001"/>
    <n v="771.01499999999999"/>
    <n v="0.77101500000000001"/>
    <n v="530.029"/>
    <m/>
    <m/>
    <m/>
  </r>
  <r>
    <x v="0"/>
    <x v="0"/>
    <s v="SAMAYI"/>
    <s v="33357314"/>
    <s v="TG4"/>
    <s v="TG"/>
    <s v="T"/>
    <s v="SAMAYI33357314TG4TG"/>
    <s v="SAMAYI33357314TG4TG"/>
    <x v="61"/>
    <s v="SAMAY"/>
    <s v="Térmico"/>
    <x v="226"/>
    <x v="277"/>
    <s v="TG"/>
    <s v="TG"/>
    <s v="Diésel"/>
    <s v="SEIN"/>
    <s v="COES"/>
    <s v="Instalado"/>
    <s v="Operativo"/>
    <n v="0"/>
    <n v="0"/>
    <s v="Privado"/>
    <s v="Generadora"/>
    <x v="0"/>
    <s v="AREQUIPA"/>
    <s v="AREQUIPA"/>
    <s v="ISLAY"/>
    <s v="MOLLLENDO"/>
    <n v="0"/>
    <n v="73"/>
    <n v="154"/>
    <n v="156.80699999999999"/>
    <n v="343241.76699999999"/>
    <n v="343.24176699999998"/>
    <n v="475.00799999999998"/>
    <n v="154"/>
    <n v="178.244"/>
    <n v="17027.511999999999"/>
    <n v="17.027511999999998"/>
    <n v="720.76800000000003"/>
    <n v="154"/>
    <n v="178.244"/>
    <n v="1175.6579999999999"/>
    <n v="1.1756579999999999"/>
    <n v="530.029"/>
    <m/>
    <m/>
    <m/>
  </r>
  <r>
    <x v="0"/>
    <x v="0"/>
    <s v="SDFENE"/>
    <s v="33149607"/>
    <s v="TG1"/>
    <s v="TG"/>
    <s v="T"/>
    <s v="SDFENE33149607TG1TG"/>
    <s v="SDFENE33149607TG1TG"/>
    <x v="62"/>
    <s v="SDF ENERGÍA"/>
    <s v="Térmico"/>
    <x v="227"/>
    <x v="264"/>
    <s v="TG"/>
    <s v="TG"/>
    <s v="Gas Natural"/>
    <s v="SEIN"/>
    <s v="COES"/>
    <s v="Instalado"/>
    <s v="Operativo"/>
    <n v="0"/>
    <n v="0"/>
    <s v="Privado"/>
    <s v="Generadora"/>
    <x v="0"/>
    <s v="CALLAO"/>
    <s v="LIMA"/>
    <s v="CALLAO"/>
    <s v="CALLAO"/>
    <n v="0"/>
    <n v="74"/>
    <n v="31"/>
    <n v="29.384"/>
    <n v="234166.21299999999"/>
    <n v="234.166213"/>
    <n v="29.425000000000001"/>
    <n v="31"/>
    <n v="29.384"/>
    <n v="216978.647"/>
    <n v="216.978647"/>
    <n v="29.292000000000002"/>
    <n v="31"/>
    <n v="28.445"/>
    <n v="239591.52899999998"/>
    <n v="239.59152899999998"/>
    <n v="29.332999999999998"/>
    <m/>
    <m/>
    <m/>
  </r>
  <r>
    <x v="0"/>
    <x v="0"/>
    <s v="SDFENE"/>
    <s v="33149607"/>
    <s v="TV1"/>
    <s v="TV"/>
    <s v="T"/>
    <s v="SDFENE33149607TV1TV"/>
    <s v="SDFENE33149607TV1TV"/>
    <x v="62"/>
    <s v="SDF ENERGÍA"/>
    <s v="Térmico"/>
    <x v="227"/>
    <x v="0"/>
    <s v="TV"/>
    <s v="TV"/>
    <s v="Gas Natural"/>
    <s v="SEIN"/>
    <s v="NO COES"/>
    <s v="Instalado"/>
    <s v="Operativo"/>
    <n v="0"/>
    <n v="0"/>
    <s v="Privado"/>
    <s v="Generadora"/>
    <x v="0"/>
    <s v="CALLAO"/>
    <s v="LIMA"/>
    <s v="CALLAO"/>
    <s v="CALLAO"/>
    <n v="0"/>
    <n v="74"/>
    <n v="5.42"/>
    <n v="5"/>
    <n v="23825.302"/>
    <n v="23.825302000000001"/>
    <n v="29.425000000000001"/>
    <n v="5.42"/>
    <n v="5"/>
    <n v="25681.696000000004"/>
    <n v="25.681696000000002"/>
    <n v="29.292000000000002"/>
    <n v="5.42"/>
    <n v="5"/>
    <n v="26135.317999999996"/>
    <n v="26.135317999999994"/>
    <n v="29.332999999999998"/>
    <m/>
    <m/>
    <m/>
  </r>
  <r>
    <x v="0"/>
    <x v="0"/>
    <s v="SDFENE"/>
    <s v="33149607"/>
    <s v="TV2"/>
    <s v="TV"/>
    <s v="T"/>
    <s v="SDFENE33149607TV2TV"/>
    <s v="SDFENE33149607TV2TV"/>
    <x v="62"/>
    <s v="SDF ENERGÍA"/>
    <s v="Térmico"/>
    <x v="227"/>
    <x v="278"/>
    <s v="TV"/>
    <s v="TV"/>
    <s v="Gas Natural"/>
    <s v="SEIN"/>
    <s v="NO COES"/>
    <s v="Instalado"/>
    <s v="Operativo"/>
    <n v="0"/>
    <n v="0"/>
    <s v="Privado"/>
    <s v="Generadora"/>
    <x v="0"/>
    <s v="CALLAO"/>
    <s v="LIMA"/>
    <s v="CALLAO"/>
    <s v="CALLAO"/>
    <n v="0"/>
    <n v="74"/>
    <n v="2.52"/>
    <n v="2.1"/>
    <n v="12.099"/>
    <n v="1.2099E-2"/>
    <n v="29.425000000000001"/>
    <n v="2.52"/>
    <n v="2.1"/>
    <n v="5.1770000000000005"/>
    <n v="5.1770000000000002E-3"/>
    <n v="29.292000000000002"/>
    <n v="2.52"/>
    <n v="2.1"/>
    <n v="0.161"/>
    <n v="1.6100000000000001E-4"/>
    <n v="29.332999999999998"/>
    <m/>
    <m/>
    <m/>
  </r>
  <r>
    <x v="0"/>
    <x v="0"/>
    <s v="SEAL"/>
    <s v="31012793"/>
    <s v="Leffel"/>
    <s v="HI"/>
    <s v="H"/>
    <s v="SEAL31012793LeffelHI"/>
    <s v="SEAL31012793LeffelHI"/>
    <x v="63"/>
    <s v="SEAL"/>
    <s v="Hidráulico"/>
    <x v="228"/>
    <x v="279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AMANA"/>
    <s v="NICOLAS DE PIEROLA"/>
    <n v="0"/>
    <n v="77"/>
    <n v="0.6"/>
    <n v="0"/>
    <n v="0"/>
    <n v="0"/>
    <n v="0"/>
    <n v="0.6"/>
    <n v="0"/>
    <n v="0"/>
    <n v="0"/>
    <n v="0"/>
    <n v="0.6"/>
    <n v="0"/>
    <n v="0"/>
    <n v="0"/>
    <n v="0"/>
    <m/>
    <m/>
    <m/>
  </r>
  <r>
    <x v="0"/>
    <x v="0"/>
    <s v="SEAL"/>
    <s v="31013193"/>
    <s v="FRANCIS"/>
    <s v="HI"/>
    <s v="H"/>
    <s v="SEAL31013193FRANCISHI"/>
    <s v="SEAL31013193FRANCISHI"/>
    <x v="63"/>
    <s v="SEAL"/>
    <s v="Hidráulico"/>
    <x v="229"/>
    <x v="28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ASTILLA"/>
    <s v="CAYLLOMA"/>
    <n v="0"/>
    <n v="77"/>
    <n v="0.5"/>
    <n v="0"/>
    <n v="0"/>
    <n v="0"/>
    <n v="0"/>
    <n v="0.5"/>
    <n v="0"/>
    <n v="0"/>
    <n v="0"/>
    <n v="0"/>
    <n v="0.5"/>
    <n v="0"/>
    <n v="0"/>
    <n v="0"/>
    <n v="0"/>
    <m/>
    <m/>
    <m/>
  </r>
  <r>
    <x v="0"/>
    <x v="0"/>
    <s v="SEAL"/>
    <s v="31013193"/>
    <s v="TURBAL"/>
    <s v="HI"/>
    <s v="H"/>
    <s v="SEAL31013193TURBALHI"/>
    <s v="SEAL31013193TURBALHI"/>
    <x v="63"/>
    <s v="SEAL"/>
    <s v="Hidráulico"/>
    <x v="229"/>
    <x v="280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ASTILLA"/>
    <s v="CAYLLOMA"/>
    <n v="0"/>
    <n v="77"/>
    <n v="0.53500000000000003"/>
    <n v="0"/>
    <n v="0"/>
    <n v="0"/>
    <n v="0"/>
    <n v="0.53500000000000003"/>
    <n v="0"/>
    <n v="0"/>
    <n v="0"/>
    <n v="0"/>
    <n v="0.53500000000000003"/>
    <n v="0"/>
    <n v="0"/>
    <n v="0"/>
    <n v="0"/>
    <m/>
    <m/>
    <m/>
  </r>
  <r>
    <x v="0"/>
    <x v="0"/>
    <s v="SEAL"/>
    <s v="31013530"/>
    <s v="Hydraulic"/>
    <s v="HI"/>
    <s v="H"/>
    <s v="SEAL31013530HydraulicHI"/>
    <s v="SEAL31013530HydraulicHI"/>
    <x v="63"/>
    <s v="SEAL"/>
    <s v="Hidráulico"/>
    <x v="230"/>
    <x v="281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AREQUIPA"/>
    <s v="AREQUIPA"/>
    <n v="0"/>
    <n v="77"/>
    <n v="6.4000000000000001E-2"/>
    <n v="0"/>
    <n v="0"/>
    <n v="0"/>
    <n v="0"/>
    <n v="6.4000000000000001E-2"/>
    <n v="0"/>
    <n v="0"/>
    <n v="0"/>
    <n v="0"/>
    <n v="6.4000000000000001E-2"/>
    <n v="0"/>
    <n v="0"/>
    <n v="0"/>
    <n v="0"/>
    <m/>
    <m/>
    <m/>
  </r>
  <r>
    <x v="0"/>
    <x v="0"/>
    <s v="SEAL"/>
    <s v="31013530"/>
    <s v="Kubota"/>
    <s v="HI"/>
    <s v="H"/>
    <s v="SEAL31013530KubotaHI"/>
    <s v="SEAL31013530KubotaHI"/>
    <x v="63"/>
    <s v="SEAL"/>
    <s v="Hidráulico"/>
    <x v="230"/>
    <x v="121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AREQUIPA"/>
    <s v="AREQUIPA"/>
    <n v="0"/>
    <n v="77"/>
    <n v="0.1"/>
    <n v="0"/>
    <n v="0"/>
    <n v="0"/>
    <n v="0"/>
    <n v="0.1"/>
    <n v="0"/>
    <n v="0"/>
    <n v="0"/>
    <n v="0"/>
    <n v="0.1"/>
    <n v="0"/>
    <n v="0"/>
    <n v="0"/>
    <n v="0"/>
    <m/>
    <m/>
    <m/>
  </r>
  <r>
    <x v="0"/>
    <x v="2"/>
    <s v="SEAL"/>
    <s v="31013910"/>
    <s v="WKV"/>
    <s v="HI"/>
    <s v="H"/>
    <s v="SEAL31013910WKVHI"/>
    <s v="SEAL31013910WKVHI"/>
    <x v="63"/>
    <s v="SEAL"/>
    <s v="Hidráulico"/>
    <x v="231"/>
    <x v="282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ASTILLA"/>
    <s v="ORCOPAMPA"/>
    <n v="0"/>
    <n v="77"/>
    <n v="0.25"/>
    <n v="0"/>
    <n v="0"/>
    <n v="0"/>
    <n v="0"/>
    <n v="0.25"/>
    <n v="0"/>
    <n v="0"/>
    <n v="0"/>
    <n v="0"/>
    <m/>
    <m/>
    <m/>
    <m/>
    <m/>
    <m/>
    <m/>
    <m/>
  </r>
  <r>
    <x v="0"/>
    <x v="0"/>
    <s v="SEAL"/>
    <s v="33013810"/>
    <s v="CAT"/>
    <s v="EL"/>
    <s v="T"/>
    <s v="SEAL33013810CATEL"/>
    <s v="SEAL33013810CATEL"/>
    <x v="63"/>
    <s v="SEAL"/>
    <s v="Térmico"/>
    <x v="232"/>
    <x v="97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MANA"/>
    <s v="ACOÑA"/>
    <n v="0"/>
    <n v="77"/>
    <n v="0.5"/>
    <n v="0"/>
    <n v="0"/>
    <n v="0"/>
    <n v="0"/>
    <n v="0.5"/>
    <n v="0"/>
    <n v="0"/>
    <n v="0"/>
    <n v="0"/>
    <n v="0.5"/>
    <n v="0"/>
    <n v="0"/>
    <n v="0"/>
    <n v="0"/>
    <m/>
    <m/>
    <m/>
  </r>
  <r>
    <x v="0"/>
    <x v="0"/>
    <s v="SEAL"/>
    <s v="33013810"/>
    <s v="PERKINS 1"/>
    <s v="EL"/>
    <s v="T"/>
    <s v="SEAL33013810PERKINS 1EL"/>
    <s v="SEAL33013810PERKINS 1EL"/>
    <x v="63"/>
    <s v="SEAL"/>
    <s v="Térmico"/>
    <x v="232"/>
    <x v="283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MANA"/>
    <s v="ACOÑA"/>
    <n v="0"/>
    <n v="77"/>
    <n v="0.2"/>
    <n v="0"/>
    <n v="0"/>
    <n v="0"/>
    <n v="0"/>
    <n v="0.2"/>
    <n v="0"/>
    <n v="0"/>
    <n v="0"/>
    <n v="0"/>
    <n v="0.2"/>
    <n v="0"/>
    <n v="0"/>
    <n v="0"/>
    <n v="0"/>
    <m/>
    <m/>
    <m/>
  </r>
  <r>
    <x v="0"/>
    <x v="0"/>
    <s v="SEAL"/>
    <s v="33013810"/>
    <s v="PERKINS 3"/>
    <s v="EL"/>
    <s v="T"/>
    <s v="SEAL33013810PERKINS 3EL"/>
    <s v="SEAL33013810PERKINS 3EL"/>
    <x v="63"/>
    <s v="SEAL"/>
    <s v="Térmico"/>
    <x v="232"/>
    <x v="284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MANA"/>
    <s v="ACOÑA"/>
    <n v="0"/>
    <n v="77"/>
    <n v="0.6"/>
    <n v="0"/>
    <n v="0"/>
    <n v="0"/>
    <n v="0"/>
    <n v="0.6"/>
    <n v="0"/>
    <n v="0"/>
    <n v="0"/>
    <n v="0"/>
    <n v="0.6"/>
    <n v="0"/>
    <n v="0"/>
    <n v="0"/>
    <n v="0"/>
    <m/>
    <m/>
    <m/>
  </r>
  <r>
    <x v="0"/>
    <x v="0"/>
    <s v="SEAL"/>
    <s v="33013810"/>
    <s v="VOLVO1"/>
    <s v="EL"/>
    <s v="T"/>
    <s v="SEAL33013810VOLVO1EL"/>
    <s v="SEAL33013810VOLVO1EL"/>
    <x v="63"/>
    <s v="SEAL"/>
    <s v="Térmico"/>
    <x v="232"/>
    <x v="285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MANA"/>
    <s v="ACOÑA"/>
    <n v="0"/>
    <n v="77"/>
    <n v="0.2"/>
    <n v="0"/>
    <n v="0"/>
    <n v="0"/>
    <n v="0"/>
    <n v="0.2"/>
    <n v="0"/>
    <n v="0"/>
    <n v="0"/>
    <n v="0"/>
    <n v="0.2"/>
    <n v="0"/>
    <n v="0"/>
    <n v="0"/>
    <n v="0"/>
    <m/>
    <m/>
    <m/>
  </r>
  <r>
    <x v="0"/>
    <x v="0"/>
    <s v="SEAL"/>
    <s v="33013810"/>
    <s v="VOLVO2"/>
    <s v="EL"/>
    <s v="T"/>
    <s v="SEAL33013810VOLVO2EL"/>
    <s v="SEAL33013810VOLVO2EL"/>
    <x v="63"/>
    <s v="SEAL"/>
    <s v="Térmico"/>
    <x v="232"/>
    <x v="286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MANA"/>
    <s v="ACOÑA"/>
    <n v="0"/>
    <n v="77"/>
    <n v="0.2"/>
    <n v="0"/>
    <n v="0"/>
    <n v="0"/>
    <n v="0"/>
    <n v="0.2"/>
    <n v="0"/>
    <n v="0"/>
    <n v="0"/>
    <n v="0"/>
    <n v="0.2"/>
    <n v="0"/>
    <n v="0"/>
    <n v="0"/>
    <n v="0"/>
    <m/>
    <m/>
    <m/>
  </r>
  <r>
    <x v="0"/>
    <x v="2"/>
    <s v="SEAL"/>
    <s v="33013820"/>
    <s v="CAT2"/>
    <s v="EL"/>
    <s v="T"/>
    <s v="SEAL33013820CAT2EL"/>
    <s v="SEAL33013820CAT2EL"/>
    <x v="63"/>
    <s v="SEAL"/>
    <s v="Térmico"/>
    <x v="233"/>
    <x v="287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RAVELI"/>
    <s v="CHALA"/>
    <n v="0"/>
    <n v="77"/>
    <n v="0"/>
    <n v="0"/>
    <n v="0"/>
    <n v="0"/>
    <n v="0"/>
    <n v="0"/>
    <n v="0"/>
    <n v="0"/>
    <n v="0"/>
    <n v="0"/>
    <m/>
    <m/>
    <m/>
    <m/>
    <m/>
    <m/>
    <m/>
    <m/>
  </r>
  <r>
    <x v="0"/>
    <x v="0"/>
    <s v="SEAL"/>
    <s v="33013850"/>
    <s v="CAT"/>
    <s v="EL"/>
    <s v="T"/>
    <s v="SEAL33013850CATEL"/>
    <s v="SEAL33013850CATEL"/>
    <x v="63"/>
    <s v="SEAL"/>
    <s v="Térmico"/>
    <x v="234"/>
    <x v="97"/>
    <s v="EL"/>
    <s v="EL"/>
    <s v="Diésel"/>
    <s v="SA"/>
    <s v="NO COES"/>
    <s v="Instalado"/>
    <s v="Inoperativo"/>
    <n v="0"/>
    <n v="0"/>
    <s v="Estatal"/>
    <s v="Distribuidora"/>
    <x v="0"/>
    <s v="AREQUIPA"/>
    <s v="AREQUIPA"/>
    <s v="CARAVELI"/>
    <s v="ATICO"/>
    <n v="0"/>
    <n v="77"/>
    <n v="0.5"/>
    <n v="3.7999999999999999E-2"/>
    <n v="17.585000000000001"/>
    <n v="1.7585E-2"/>
    <n v="0.56000000000000005"/>
    <n v="0.5"/>
    <n v="0.38"/>
    <n v="93.278999999999996"/>
    <n v="9.3279000000000001E-2"/>
    <n v="0.57999999999999996"/>
    <n v="0.5"/>
    <n v="0.38"/>
    <n v="41.933000000000007"/>
    <n v="4.1933000000000005E-2"/>
    <n v="0.58699999999999997"/>
    <m/>
    <m/>
    <m/>
  </r>
  <r>
    <x v="0"/>
    <x v="0"/>
    <s v="SEAL"/>
    <s v="33013850"/>
    <s v="PERKINS 1"/>
    <s v="EL"/>
    <s v="T"/>
    <s v="SEAL33013850PERKINS 1EL"/>
    <s v="SEAL33013850PERKINS 1EL"/>
    <x v="63"/>
    <s v="SEAL"/>
    <s v="Térmico"/>
    <x v="234"/>
    <x v="283"/>
    <s v="EL"/>
    <s v="EL"/>
    <s v="Diésel"/>
    <s v="SA"/>
    <s v="NO COES"/>
    <s v="Instalado"/>
    <s v="Operativo"/>
    <n v="0"/>
    <n v="0"/>
    <s v="Estatal"/>
    <s v="Distribuidora"/>
    <x v="0"/>
    <s v="AREQUIPA"/>
    <s v="AREQUIPA"/>
    <s v="CARAVELI"/>
    <s v="ATICO"/>
    <n v="0"/>
    <n v="77"/>
    <n v="0.46"/>
    <n v="0.35"/>
    <n v="1252.5219999999999"/>
    <n v="1.2525219999999999"/>
    <n v="0.56000000000000005"/>
    <n v="0.46"/>
    <n v="0.35"/>
    <n v="1306.3609999999999"/>
    <n v="1.3063609999999999"/>
    <n v="0.57999999999999996"/>
    <n v="0.46"/>
    <n v="0.35"/>
    <n v="1345.231"/>
    <n v="1.3452310000000001"/>
    <n v="0.58699999999999997"/>
    <m/>
    <m/>
    <m/>
  </r>
  <r>
    <x v="0"/>
    <x v="0"/>
    <s v="SEAL"/>
    <s v="33013850"/>
    <s v="PERKINS 2"/>
    <s v="EL"/>
    <s v="T"/>
    <s v="SEAL33013850PERKINS 2EL"/>
    <s v="SEAL33013850PERKINS 2EL"/>
    <x v="63"/>
    <s v="SEAL"/>
    <s v="Térmico"/>
    <x v="234"/>
    <x v="288"/>
    <s v="EL"/>
    <s v="EL"/>
    <s v="Diésel"/>
    <s v="SA"/>
    <s v="NO COES"/>
    <s v="Instalado"/>
    <s v="Operativo"/>
    <n v="0"/>
    <n v="0"/>
    <s v="Estatal"/>
    <s v="Distribuidora"/>
    <x v="0"/>
    <s v="AREQUIPA"/>
    <s v="AREQUIPA"/>
    <s v="CARAVELI"/>
    <s v="ATICO"/>
    <n v="0"/>
    <n v="77"/>
    <n v="0.46"/>
    <n v="0.35"/>
    <n v="1294.9520000000002"/>
    <n v="1.2949520000000003"/>
    <n v="0.56000000000000005"/>
    <n v="0.46"/>
    <n v="0.35"/>
    <n v="1303.521"/>
    <n v="1.3035209999999999"/>
    <n v="0.57999999999999996"/>
    <n v="0.46"/>
    <n v="0.35"/>
    <n v="1336.5010000000002"/>
    <n v="1.3365010000000002"/>
    <n v="0.58699999999999997"/>
    <m/>
    <m/>
    <m/>
  </r>
  <r>
    <x v="0"/>
    <x v="0"/>
    <s v="SEAL"/>
    <s v="33013850"/>
    <s v="PERKINS 3"/>
    <s v="EL"/>
    <s v="T"/>
    <s v="SEAL33013850PERKINS 3EL"/>
    <s v="SEAL33013850PERKINS 3EL"/>
    <x v="63"/>
    <s v="SEAL"/>
    <s v="Térmico"/>
    <x v="234"/>
    <x v="284"/>
    <s v="EL"/>
    <s v="EL"/>
    <s v="Diésel"/>
    <s v="SA"/>
    <s v="NO COES"/>
    <s v="Instalado"/>
    <s v="Inoperativo"/>
    <n v="0"/>
    <n v="0"/>
    <s v="Estatal"/>
    <s v="Distribuidora"/>
    <x v="0"/>
    <s v="AREQUIPA"/>
    <s v="AREQUIPA"/>
    <s v="CARAVELI"/>
    <s v="ATICO"/>
    <n v="0"/>
    <n v="77"/>
    <n v="0"/>
    <n v="0"/>
    <n v="0"/>
    <n v="0"/>
    <n v="0.56000000000000005"/>
    <n v="0"/>
    <n v="0"/>
    <n v="0"/>
    <n v="0"/>
    <n v="0.57999999999999996"/>
    <n v="0"/>
    <n v="0"/>
    <n v="0"/>
    <n v="0"/>
    <n v="0.58699999999999997"/>
    <m/>
    <m/>
    <m/>
  </r>
  <r>
    <x v="0"/>
    <x v="0"/>
    <s v="SEAL"/>
    <s v="33013850"/>
    <s v="VOLVO PENTA 2"/>
    <s v="EL"/>
    <s v="T"/>
    <s v="SEAL33013850VOLVO PENTA 2EL"/>
    <s v="SEAL33013850VOLVO PENTA 2EL"/>
    <x v="63"/>
    <s v="SEAL"/>
    <s v="Térmico"/>
    <x v="234"/>
    <x v="289"/>
    <s v="EL"/>
    <s v="EL"/>
    <s v="Diésel"/>
    <s v="SA"/>
    <s v="NO COES"/>
    <s v="Instalado"/>
    <s v="Inoperativo"/>
    <n v="0"/>
    <n v="0"/>
    <s v="Estatal"/>
    <s v="Distribuidora"/>
    <x v="0"/>
    <s v="AREQUIPA"/>
    <s v="AREQUIPA"/>
    <s v="CARAVELI"/>
    <s v="ATICO"/>
    <n v="0"/>
    <n v="77"/>
    <n v="0.21"/>
    <n v="0.1"/>
    <n v="0"/>
    <n v="0"/>
    <n v="0.56000000000000005"/>
    <n v="0.21"/>
    <n v="0.1"/>
    <n v="0"/>
    <n v="0"/>
    <n v="0.57999999999999996"/>
    <n v="0.21"/>
    <n v="0.1"/>
    <n v="0"/>
    <n v="0"/>
    <n v="0.58699999999999997"/>
    <m/>
    <m/>
    <m/>
  </r>
  <r>
    <x v="0"/>
    <x v="0"/>
    <s v="SEAL"/>
    <s v="33013850"/>
    <s v="PERKINS 4"/>
    <s v="EL"/>
    <s v="T"/>
    <s v="SEAL33013850PERKINS 4EL"/>
    <s v="SEAL33013850PERKINS 4EL"/>
    <x v="63"/>
    <s v="SEAL"/>
    <s v="Térmico"/>
    <x v="234"/>
    <x v="290"/>
    <s v="EL"/>
    <s v="EL"/>
    <s v="Diésel"/>
    <s v="SA"/>
    <s v="NO COES"/>
    <s v="Instalado"/>
    <s v="Inoperativo"/>
    <n v="0"/>
    <n v="0"/>
    <s v="Estatal"/>
    <s v="Distribuidora"/>
    <x v="0"/>
    <s v="AREQUIPA"/>
    <s v="AREQUIPA"/>
    <s v="CARAVELI"/>
    <s v="ATICO"/>
    <n v="0"/>
    <n v="77"/>
    <n v="0"/>
    <n v="0"/>
    <n v="0"/>
    <n v="0"/>
    <n v="0.56000000000000005"/>
    <n v="0"/>
    <n v="0"/>
    <n v="0"/>
    <n v="0"/>
    <n v="0.57999999999999996"/>
    <n v="0"/>
    <n v="0"/>
    <n v="0"/>
    <n v="0"/>
    <n v="0.58699999999999997"/>
    <m/>
    <m/>
    <m/>
  </r>
  <r>
    <x v="0"/>
    <x v="0"/>
    <s v="SEAL"/>
    <s v="33013870"/>
    <s v="DAEWO"/>
    <s v="EL"/>
    <s v="T"/>
    <s v="SEAL33013870DAEWOEL"/>
    <s v="SEAL33013870DAEWOEL"/>
    <x v="63"/>
    <s v="SEAL"/>
    <s v="Térmico"/>
    <x v="235"/>
    <x v="291"/>
    <s v="EL"/>
    <s v="EL"/>
    <s v="Diésel"/>
    <s v="SEIN"/>
    <s v="NO COES"/>
    <s v="Instalado"/>
    <s v="Inoperativo"/>
    <n v="0"/>
    <n v="0"/>
    <s v="Estatal"/>
    <s v="Distribuidora"/>
    <x v="0"/>
    <s v="AREQUIPA"/>
    <s v="AREQUIPA"/>
    <s v="CARAVELI"/>
    <s v="CARAVELI"/>
    <n v="0"/>
    <n v="77"/>
    <n v="0.34200000000000003"/>
    <n v="0"/>
    <n v="0"/>
    <n v="0"/>
    <n v="0.3"/>
    <n v="0.34200000000000003"/>
    <n v="0"/>
    <n v="0"/>
    <n v="0"/>
    <n v="0.3"/>
    <n v="0.34200000000000003"/>
    <n v="0"/>
    <n v="0"/>
    <n v="0"/>
    <n v="0.3"/>
    <m/>
    <m/>
    <m/>
  </r>
  <r>
    <x v="0"/>
    <x v="0"/>
    <s v="SEAL"/>
    <s v="33013870"/>
    <s v="PERKINS"/>
    <s v="EL"/>
    <s v="T"/>
    <s v="SEAL33013870PERKINSEL"/>
    <s v="SEAL33013870PERKINSEL"/>
    <x v="63"/>
    <s v="SEAL"/>
    <s v="Térmico"/>
    <x v="235"/>
    <x v="183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CARAVELI"/>
    <s v="CARAVELI"/>
    <n v="0"/>
    <n v="77"/>
    <n v="0.55000000000000004"/>
    <n v="0.3"/>
    <n v="23.010999999999999"/>
    <n v="2.3011E-2"/>
    <n v="0.3"/>
    <n v="0.55000000000000004"/>
    <n v="0.3"/>
    <n v="50.567999999999991"/>
    <n v="5.0567999999999988E-2"/>
    <n v="0.3"/>
    <n v="0.55000000000000004"/>
    <n v="0.3"/>
    <n v="36.803999999999988"/>
    <n v="3.680399999999999E-2"/>
    <n v="0.3"/>
    <m/>
    <m/>
    <m/>
  </r>
  <r>
    <x v="0"/>
    <x v="0"/>
    <s v="SEAL"/>
    <s v="33013880"/>
    <s v="JMW-1"/>
    <s v="HI"/>
    <s v="H"/>
    <s v="SEAL33013880JMW-1HI"/>
    <s v="SEAL33013880JMW-1HI"/>
    <x v="63"/>
    <s v="SEAL"/>
    <s v="Hidráulico"/>
    <x v="236"/>
    <x v="292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ARAVELI"/>
    <s v="CARAVELI"/>
    <n v="0"/>
    <n v="77"/>
    <n v="9.5000000000000001E-2"/>
    <n v="0"/>
    <n v="0"/>
    <n v="0"/>
    <n v="0"/>
    <n v="9.5000000000000001E-2"/>
    <n v="0"/>
    <n v="0"/>
    <n v="0"/>
    <n v="0"/>
    <n v="9.5000000000000001E-2"/>
    <n v="0"/>
    <n v="0"/>
    <n v="0"/>
    <n v="0"/>
    <m/>
    <m/>
    <m/>
  </r>
  <r>
    <x v="0"/>
    <x v="0"/>
    <s v="SEAL"/>
    <s v="33013880"/>
    <s v="JMW-2"/>
    <s v="HI"/>
    <s v="H"/>
    <s v="SEAL33013880JMW-2HI"/>
    <s v="SEAL33013880JMW-2HI"/>
    <x v="63"/>
    <s v="SEAL"/>
    <s v="Hidráulico"/>
    <x v="236"/>
    <x v="293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ARAVELI"/>
    <s v="CARAVELI"/>
    <n v="0"/>
    <n v="77"/>
    <n v="0.09"/>
    <n v="0"/>
    <n v="0"/>
    <n v="0"/>
    <n v="0"/>
    <n v="0.09"/>
    <n v="0"/>
    <n v="0"/>
    <n v="0"/>
    <n v="0"/>
    <n v="0.09"/>
    <n v="0"/>
    <n v="0"/>
    <n v="0"/>
    <n v="0"/>
    <m/>
    <m/>
    <m/>
  </r>
  <r>
    <x v="0"/>
    <x v="0"/>
    <s v="SEAL"/>
    <s v="33014010"/>
    <s v="PERKINS"/>
    <s v="EL"/>
    <s v="T"/>
    <s v="SEAL33014010PERKINSEL"/>
    <s v="SEAL33014010PERKINSEL"/>
    <x v="63"/>
    <s v="SEAL"/>
    <s v="Térmico"/>
    <x v="237"/>
    <x v="183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LA UNION"/>
    <s v="CATAHUASI"/>
    <n v="0"/>
    <n v="77"/>
    <n v="0.45"/>
    <n v="0.35"/>
    <n v="36.071999999999996"/>
    <n v="3.6071999999999993E-2"/>
    <n v="0.34"/>
    <n v="0.45"/>
    <n v="0.35"/>
    <n v="53.165000000000006"/>
    <n v="5.3165000000000004E-2"/>
    <n v="0.40400000000000003"/>
    <n v="0.45"/>
    <n v="0.35"/>
    <n v="5.6789999999999994"/>
    <n v="5.6789999999999992E-3"/>
    <n v="0.55500000000000005"/>
    <m/>
    <m/>
    <m/>
  </r>
  <r>
    <x v="0"/>
    <x v="0"/>
    <s v="SEAL"/>
    <s v="33014030"/>
    <s v="ESCHER WYSS 1"/>
    <s v="HI"/>
    <s v="H"/>
    <s v="SEAL33014030ESCHER WYSS 1HI"/>
    <s v="SEAL33014030ESCHER WYSS 1HI"/>
    <x v="63"/>
    <s v="SEAL"/>
    <s v="Hidráulico"/>
    <x v="238"/>
    <x v="294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ONDESUYOS"/>
    <s v="CHUQUIBAMBA"/>
    <n v="0"/>
    <n v="77"/>
    <n v="0.1"/>
    <n v="0"/>
    <n v="0"/>
    <n v="0"/>
    <n v="0"/>
    <n v="0.1"/>
    <n v="0"/>
    <n v="0"/>
    <n v="0"/>
    <n v="0"/>
    <n v="0.1"/>
    <n v="0"/>
    <n v="0"/>
    <n v="0"/>
    <n v="0"/>
    <m/>
    <m/>
    <m/>
  </r>
  <r>
    <x v="0"/>
    <x v="0"/>
    <s v="SEAL"/>
    <s v="33014030"/>
    <s v="ESCHER WYSS 2"/>
    <s v="HI"/>
    <s v="H"/>
    <s v="SEAL33014030ESCHER WYSS 2HI"/>
    <s v="SEAL33014030ESCHER WYSS 2HI"/>
    <x v="63"/>
    <s v="SEAL"/>
    <s v="Hidráulico"/>
    <x v="238"/>
    <x v="295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CONDESUYOS"/>
    <s v="CHUQUIBAMBA"/>
    <n v="0"/>
    <n v="77"/>
    <n v="0.1"/>
    <n v="0"/>
    <n v="0"/>
    <n v="0"/>
    <n v="0"/>
    <n v="0.1"/>
    <n v="0"/>
    <n v="0"/>
    <n v="0"/>
    <n v="0"/>
    <n v="0.1"/>
    <n v="0"/>
    <n v="0"/>
    <n v="0"/>
    <n v="0"/>
    <m/>
    <m/>
    <m/>
  </r>
  <r>
    <x v="0"/>
    <x v="0"/>
    <s v="SEAL"/>
    <s v="51010397"/>
    <s v="Kubota 1"/>
    <s v="HI"/>
    <s v="H"/>
    <s v="SEAL51010397Kubota 1HI"/>
    <s v="SEAL51010397Kubota 1HI"/>
    <x v="63"/>
    <s v="SEAL"/>
    <s v="Hidráulico"/>
    <x v="239"/>
    <x v="296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LA UNION"/>
    <s v="ALCA"/>
    <n v="0"/>
    <n v="77"/>
    <n v="0.33600000000000002"/>
    <n v="0"/>
    <n v="0"/>
    <n v="0"/>
    <n v="0"/>
    <n v="0.33600000000000002"/>
    <n v="0"/>
    <n v="0"/>
    <n v="0"/>
    <n v="0"/>
    <n v="0.33600000000000002"/>
    <n v="0"/>
    <n v="0"/>
    <n v="0"/>
    <n v="0"/>
    <m/>
    <m/>
    <m/>
  </r>
  <r>
    <x v="0"/>
    <x v="0"/>
    <s v="SEAL"/>
    <s v="51010397"/>
    <s v="Kubota 2"/>
    <s v="HI"/>
    <s v="H"/>
    <s v="SEAL51010397Kubota 2HI"/>
    <s v="SEAL51010397Kubota 2HI"/>
    <x v="63"/>
    <s v="SEAL"/>
    <s v="Hidráulico"/>
    <x v="239"/>
    <x v="297"/>
    <s v="HI"/>
    <s v="HI"/>
    <s v="Agua"/>
    <s v="SEIN"/>
    <s v="NO COES"/>
    <s v="Instalado"/>
    <s v="Inoperativo"/>
    <n v="0"/>
    <n v="0"/>
    <s v="Estatal"/>
    <s v="Distribuidora"/>
    <x v="0"/>
    <s v="AREQUIPA"/>
    <s v="AREQUIPA"/>
    <s v="LA UNION"/>
    <s v="ALCA"/>
    <n v="0"/>
    <n v="77"/>
    <n v="0.33600000000000002"/>
    <n v="0"/>
    <n v="0"/>
    <n v="0"/>
    <n v="0"/>
    <n v="0.33600000000000002"/>
    <n v="0"/>
    <n v="0"/>
    <n v="0"/>
    <n v="0"/>
    <n v="0.33600000000000002"/>
    <n v="0"/>
    <n v="0"/>
    <n v="0"/>
    <n v="0"/>
    <m/>
    <m/>
    <m/>
  </r>
  <r>
    <x v="0"/>
    <x v="0"/>
    <s v="SHOGSA"/>
    <s v="33009993"/>
    <s v="CUMMINS ONAN"/>
    <s v="EL"/>
    <s v="T"/>
    <s v="SHOGSA33009993CUMMINS ONANEL"/>
    <s v="SHOGSA33009993CUMMINS ONANEL"/>
    <x v="64"/>
    <s v="SHOUGANG"/>
    <s v="Térmico"/>
    <x v="240"/>
    <x v="298"/>
    <s v="EL"/>
    <s v="EL"/>
    <s v="Diésel"/>
    <s v="SEIN"/>
    <s v="COES"/>
    <s v="Instalado"/>
    <s v="Operativo"/>
    <n v="0"/>
    <n v="0"/>
    <s v="Privado"/>
    <s v="Generadora"/>
    <x v="0"/>
    <s v="ICA"/>
    <s v="ICA"/>
    <s v="NAZCA"/>
    <s v="MARCONA"/>
    <n v="0"/>
    <n v="75"/>
    <n v="1.25"/>
    <n v="1.2410000000000001"/>
    <n v="223.5"/>
    <n v="0.2235"/>
    <n v="24.440999999999999"/>
    <n v="1.25"/>
    <n v="1.2290000000000001"/>
    <n v="109.375"/>
    <n v="0.109375"/>
    <n v="35.667999999999999"/>
    <n v="1.25"/>
    <n v="1.2290000000000001"/>
    <n v="493.84199999999998"/>
    <n v="0.493842"/>
    <n v="31.03"/>
    <m/>
    <m/>
    <m/>
  </r>
  <r>
    <x v="0"/>
    <x v="0"/>
    <s v="SHOGSA"/>
    <s v="33009993"/>
    <s v="UNIDAD 1"/>
    <s v="TV"/>
    <s v="T"/>
    <s v="SHOGSA33009993UNIDAD 1TV"/>
    <s v="SHOGSA33009993UNIDAD 1TV"/>
    <x v="64"/>
    <s v="SHOUGANG"/>
    <s v="Térmico"/>
    <x v="240"/>
    <x v="299"/>
    <s v="TV"/>
    <s v="TV"/>
    <s v="Residual 500"/>
    <s v="SEIN"/>
    <s v="COES"/>
    <s v="Instalado"/>
    <s v="Operativo"/>
    <n v="0"/>
    <n v="0"/>
    <s v="Privado"/>
    <s v="Generadora"/>
    <x v="0"/>
    <s v="ICA"/>
    <s v="ICA"/>
    <s v="NAZCA"/>
    <s v="MARCONA"/>
    <n v="0"/>
    <n v="75"/>
    <n v="20.18"/>
    <n v="17.792000000000002"/>
    <n v="1369.2149999999999"/>
    <n v="1.3692149999999998"/>
    <n v="24.440999999999999"/>
    <n v="20.18"/>
    <n v="17.792000000000002"/>
    <n v="6180.8180000000002"/>
    <n v="6.1808180000000004"/>
    <n v="35.667999999999999"/>
    <n v="20.18"/>
    <n v="17.646000000000001"/>
    <n v="20178.550999999999"/>
    <n v="20.178550999999999"/>
    <n v="31.03"/>
    <m/>
    <m/>
    <m/>
  </r>
  <r>
    <x v="0"/>
    <x v="0"/>
    <s v="SHOGSA"/>
    <s v="33009993"/>
    <s v="UNIDAD 2"/>
    <s v="TV"/>
    <s v="T"/>
    <s v="SHOGSA33009993UNIDAD 2TV"/>
    <s v="SHOGSA33009993UNIDAD 2TV"/>
    <x v="64"/>
    <s v="SHOUGANG"/>
    <s v="Térmico"/>
    <x v="240"/>
    <x v="300"/>
    <s v="TV"/>
    <s v="TV"/>
    <s v="Residual 500"/>
    <s v="SEIN"/>
    <s v="COES"/>
    <s v="Instalado"/>
    <s v="Operativo"/>
    <n v="0"/>
    <n v="0"/>
    <s v="Privado"/>
    <s v="Generadora"/>
    <x v="0"/>
    <s v="ICA"/>
    <s v="ICA"/>
    <s v="NAZCA"/>
    <s v="MARCONA"/>
    <n v="0"/>
    <n v="75"/>
    <n v="20.18"/>
    <n v="19.323"/>
    <n v="14821.949999999999"/>
    <n v="14.821949999999999"/>
    <n v="24.440999999999999"/>
    <n v="20.18"/>
    <n v="19.323"/>
    <n v="1682.665"/>
    <n v="1.6826649999999999"/>
    <n v="35.667999999999999"/>
    <n v="20.18"/>
    <n v="19.257999999999999"/>
    <n v="4508.0509999999995"/>
    <n v="4.5080509999999991"/>
    <n v="31.03"/>
    <m/>
    <m/>
    <m/>
  </r>
  <r>
    <x v="0"/>
    <x v="0"/>
    <s v="SHOGSA"/>
    <s v="33009993"/>
    <s v="UNIDAD 3"/>
    <s v="TV"/>
    <s v="T"/>
    <s v="SHOGSA33009993UNIDAD 3TV"/>
    <s v="SHOGSA33009993UNIDAD 3TV"/>
    <x v="64"/>
    <s v="SHOUGANG"/>
    <s v="Térmico"/>
    <x v="240"/>
    <x v="301"/>
    <s v="TV"/>
    <s v="TV"/>
    <s v="Residual 500"/>
    <s v="SEIN"/>
    <s v="COES"/>
    <s v="Instalado"/>
    <s v="Operativo"/>
    <n v="0"/>
    <n v="0"/>
    <s v="Privado"/>
    <s v="Generadora"/>
    <x v="0"/>
    <s v="ICA"/>
    <s v="ICA"/>
    <s v="NAZCA"/>
    <s v="MARCONA"/>
    <n v="0"/>
    <n v="75"/>
    <n v="27.478000000000002"/>
    <n v="25.145"/>
    <n v="3243.9709999999995"/>
    <n v="3.2439709999999997"/>
    <n v="24.440999999999999"/>
    <n v="27.478000000000002"/>
    <n v="25.145"/>
    <n v="16814.741000000002"/>
    <n v="16.814741000000001"/>
    <n v="35.667999999999999"/>
    <n v="27.478000000000002"/>
    <n v="24.225999999999999"/>
    <n v="22489.175999999999"/>
    <n v="22.489176"/>
    <n v="31.03"/>
    <m/>
    <m/>
    <m/>
  </r>
  <r>
    <x v="0"/>
    <x v="0"/>
    <s v="SINERS"/>
    <s v="11048994"/>
    <s v="G-1"/>
    <s v="HI"/>
    <s v="H"/>
    <s v="SINERS11048994G-1HI"/>
    <s v="SINERS11048994G-1HI"/>
    <x v="65"/>
    <s v="SINERSA"/>
    <s v="Hidráulico"/>
    <x v="241"/>
    <x v="18"/>
    <s v="HI"/>
    <s v="HI"/>
    <s v="Agua"/>
    <s v="SEIN"/>
    <s v="NO COES"/>
    <s v="Instalado"/>
    <s v="Operativo"/>
    <n v="0"/>
    <n v="0"/>
    <s v="Privado"/>
    <s v="Generadora"/>
    <x v="0"/>
    <s v="PIURA"/>
    <s v="PIURA"/>
    <s v="PIURA"/>
    <s v="PIURA"/>
    <n v="0"/>
    <n v="76"/>
    <n v="6.3"/>
    <n v="6.3"/>
    <n v="30353"/>
    <n v="30.353000000000002"/>
    <n v="11.811555"/>
    <n v="6.3"/>
    <n v="6.3"/>
    <n v="19763"/>
    <n v="19.763000000000002"/>
    <n v="5.3579999999999997"/>
    <n v="6.3"/>
    <n v="6.3"/>
    <n v="24499"/>
    <n v="24.498999999999999"/>
    <n v="6.218"/>
    <m/>
    <m/>
    <m/>
  </r>
  <r>
    <x v="0"/>
    <x v="0"/>
    <s v="SINERS"/>
    <s v="11048994"/>
    <s v="G-2"/>
    <s v="HI"/>
    <s v="H"/>
    <s v="SINERS11048994G-2HI"/>
    <s v="SINERS11048994G-2HI"/>
    <x v="65"/>
    <s v="SINERSA"/>
    <s v="Hidráulico"/>
    <x v="241"/>
    <x v="48"/>
    <s v="HI"/>
    <s v="HI"/>
    <s v="Agua"/>
    <s v="SEIN"/>
    <s v="NO COES"/>
    <s v="Instalado"/>
    <s v="Operativo"/>
    <n v="0"/>
    <n v="0"/>
    <s v="Privado"/>
    <s v="Generadora"/>
    <x v="0"/>
    <s v="PIURA"/>
    <s v="PIURA"/>
    <s v="PIURA"/>
    <s v="PIURA"/>
    <n v="0"/>
    <n v="76"/>
    <n v="6.3"/>
    <n v="6.3"/>
    <n v="26540"/>
    <n v="26.54"/>
    <n v="11.811555"/>
    <n v="6.3"/>
    <n v="6.3"/>
    <n v="20352"/>
    <n v="20.352"/>
    <n v="5.3579999999999997"/>
    <n v="6.3"/>
    <n v="6.3"/>
    <n v="23721"/>
    <n v="23.721"/>
    <n v="6.218"/>
    <m/>
    <m/>
    <m/>
  </r>
  <r>
    <x v="0"/>
    <x v="0"/>
    <s v="SINERS"/>
    <s v="11048995"/>
    <s v="G-1"/>
    <s v="HI"/>
    <s v="H"/>
    <s v="SINERS11048995G-1HI"/>
    <s v="SINERS11048995G-1HI"/>
    <x v="65"/>
    <s v="SINERSA"/>
    <s v="Hidráulico"/>
    <x v="242"/>
    <x v="18"/>
    <s v="HI"/>
    <s v="HI"/>
    <s v="Agua"/>
    <s v="SEIN"/>
    <s v="NO COES"/>
    <s v="Instalado"/>
    <s v="Operativo"/>
    <s v="RER"/>
    <s v="-"/>
    <s v="Privado"/>
    <s v="Generadora"/>
    <x v="0"/>
    <s v="PIURA"/>
    <s v="PIURA"/>
    <s v="PIURA"/>
    <s v="QUEROCOTILLO"/>
    <n v="0"/>
    <n v="76"/>
    <n v="8.1999999999999993"/>
    <n v="7.8"/>
    <n v="38001.5"/>
    <n v="38.0015"/>
    <n v="14.904674000000002"/>
    <n v="8.1999999999999993"/>
    <n v="7.8"/>
    <n v="28939.100000000002"/>
    <n v="28.939100000000003"/>
    <n v="8.3239999999999998"/>
    <n v="8.1999999999999993"/>
    <n v="7.8"/>
    <n v="35123.42"/>
    <n v="35.123419999999996"/>
    <n v="7.5069999999999997"/>
    <m/>
    <m/>
    <m/>
  </r>
  <r>
    <x v="0"/>
    <x v="0"/>
    <s v="SINERS"/>
    <s v="11048995"/>
    <s v="G-2"/>
    <s v="HI"/>
    <s v="H"/>
    <s v="SINERS11048995G-2HI"/>
    <s v="SINERS11048995G-2HI"/>
    <x v="65"/>
    <s v="SINERSA"/>
    <s v="Hidráulico"/>
    <x v="242"/>
    <x v="48"/>
    <s v="HI"/>
    <s v="HI"/>
    <s v="Agua"/>
    <s v="SEIN"/>
    <s v="NO COES"/>
    <s v="Instalado"/>
    <s v="Operativo"/>
    <s v="RER"/>
    <s v="-"/>
    <s v="Privado"/>
    <s v="Generadora"/>
    <x v="0"/>
    <s v="PIURA"/>
    <s v="PIURA"/>
    <s v="PIURA"/>
    <s v="QUEROCOTILLO"/>
    <n v="0"/>
    <n v="76"/>
    <n v="8.1999999999999993"/>
    <n v="7.8"/>
    <n v="36747.5"/>
    <n v="36.747500000000002"/>
    <n v="14.904674000000002"/>
    <n v="8.1999999999999993"/>
    <n v="7.8"/>
    <n v="29202.510000000002"/>
    <n v="29.202510000000004"/>
    <n v="8.3239999999999998"/>
    <n v="8.1999999999999993"/>
    <n v="7.8"/>
    <n v="36999.919999999998"/>
    <n v="36.999919999999996"/>
    <n v="7.5069999999999997"/>
    <m/>
    <m/>
    <m/>
  </r>
  <r>
    <x v="0"/>
    <x v="0"/>
    <s v="SINERS"/>
    <s v="11048996"/>
    <s v="G-1"/>
    <s v="HI"/>
    <s v="H"/>
    <s v="SINERS11048996G-1HI"/>
    <s v="SINERS11048996G-1HI"/>
    <x v="65"/>
    <s v="SINERSA"/>
    <s v="Hidráulico"/>
    <x v="243"/>
    <x v="18"/>
    <s v="HI"/>
    <s v="HI"/>
    <s v="Agua"/>
    <s v="SEIN"/>
    <s v="COES"/>
    <s v="Instalado"/>
    <s v="Operativo"/>
    <s v="RER"/>
    <s v="PRIMERA"/>
    <s v="Privado"/>
    <s v="Generadora"/>
    <x v="0"/>
    <s v="PIURA"/>
    <s v="PIURA"/>
    <s v="SULLANA"/>
    <s v="QUEROCOTILLO"/>
    <n v="0"/>
    <n v="76"/>
    <n v="5.0999999999999996"/>
    <n v="5"/>
    <n v="19458.399999999998"/>
    <n v="19.458399999999997"/>
    <n v="8.9406090000000003"/>
    <n v="5.0999999999999996"/>
    <n v="5"/>
    <n v="22899.02"/>
    <n v="22.89902"/>
    <n v="8.8079999999999998"/>
    <n v="5.0999999999999996"/>
    <n v="5"/>
    <n v="25720.1"/>
    <n v="25.720099999999999"/>
    <n v="8.6809999999999992"/>
    <m/>
    <m/>
    <m/>
  </r>
  <r>
    <x v="0"/>
    <x v="0"/>
    <s v="SINERS"/>
    <s v="11048996"/>
    <s v="G-2"/>
    <s v="HI"/>
    <s v="H"/>
    <s v="SINERS11048996G-2HI"/>
    <s v="SINERS11048996G-2HI"/>
    <x v="65"/>
    <s v="SINERSA"/>
    <s v="Hidráulico"/>
    <x v="243"/>
    <x v="48"/>
    <s v="HI"/>
    <s v="HI"/>
    <s v="Agua"/>
    <s v="SEIN"/>
    <s v="COES"/>
    <s v="Instalado"/>
    <s v="Operativo"/>
    <s v="RER"/>
    <s v="PRIMERA"/>
    <s v="Privado"/>
    <s v="Generadora"/>
    <x v="0"/>
    <s v="PIURA"/>
    <s v="PIURA"/>
    <s v="SULLANA"/>
    <s v="QUEROCOTILLO"/>
    <n v="0"/>
    <n v="76"/>
    <n v="5.0999999999999996"/>
    <n v="5"/>
    <n v="23849.7"/>
    <n v="23.849700000000002"/>
    <n v="8.9406090000000003"/>
    <n v="5.0999999999999996"/>
    <n v="5"/>
    <n v="24615.91"/>
    <n v="24.61591"/>
    <n v="8.8079999999999998"/>
    <n v="5.0999999999999996"/>
    <n v="5"/>
    <n v="25929.15"/>
    <n v="25.92915"/>
    <n v="8.6809999999999992"/>
    <m/>
    <m/>
    <m/>
  </r>
  <r>
    <x v="0"/>
    <x v="0"/>
    <s v="SINERS"/>
    <s v="11048997"/>
    <s v="G-1"/>
    <s v="HI"/>
    <s v="H"/>
    <s v="SINERS11048997G-1HI"/>
    <s v="SINERS11048997G-1HI"/>
    <x v="65"/>
    <s v="SINERSA"/>
    <s v="Hidráulico"/>
    <x v="244"/>
    <x v="18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HUARAL"/>
    <s v="PACARAOS"/>
    <n v="0"/>
    <n v="76"/>
    <n v="10"/>
    <n v="10"/>
    <n v="0"/>
    <n v="0"/>
    <n v="0"/>
    <n v="10"/>
    <n v="10"/>
    <n v="0"/>
    <n v="0"/>
    <n v="0"/>
    <n v="10"/>
    <n v="10"/>
    <n v="45832.400000000009"/>
    <n v="45.832400000000007"/>
    <n v="20.376000000000001"/>
    <m/>
    <m/>
    <m/>
  </r>
  <r>
    <x v="0"/>
    <x v="0"/>
    <s v="SINERS"/>
    <s v="11048997"/>
    <s v="G-2"/>
    <s v="HI"/>
    <s v="H"/>
    <s v="SINERS11048997G-2HI"/>
    <s v="SINERS11048997G-2HI"/>
    <x v="65"/>
    <s v="SINERSA"/>
    <s v="Hidráulico"/>
    <x v="244"/>
    <x v="48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HUARAL"/>
    <s v="PACARAOS"/>
    <n v="0"/>
    <n v="76"/>
    <n v="10"/>
    <n v="10"/>
    <n v="0"/>
    <n v="0"/>
    <n v="0"/>
    <n v="10"/>
    <n v="10"/>
    <n v="0"/>
    <n v="0"/>
    <n v="0"/>
    <n v="10"/>
    <n v="10"/>
    <n v="45697.778999999995"/>
    <n v="45.697778999999997"/>
    <n v="20.376000000000001"/>
    <m/>
    <m/>
    <m/>
  </r>
  <r>
    <x v="0"/>
    <x v="0"/>
    <s v="STROSA"/>
    <s v="00012009"/>
    <s v="G1"/>
    <s v="HI"/>
    <s v="H"/>
    <s v="STROSA00012009G1HI"/>
    <s v="STROSA00012009G1HI"/>
    <x v="66"/>
    <s v="SANTA ROSA"/>
    <s v="Hidráulico"/>
    <x v="245"/>
    <x v="2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HUAURA"/>
    <s v="SAYAN"/>
    <n v="0"/>
    <n v="17"/>
    <n v="1.8"/>
    <n v="1.79"/>
    <n v="2498.4860000000003"/>
    <n v="2.4984860000000002"/>
    <n v="1.4410000000000001"/>
    <n v="1.8"/>
    <n v="1.79"/>
    <n v="2473.232"/>
    <n v="2.4732319999999999"/>
    <n v="1.44"/>
    <s v="-"/>
    <s v="-"/>
    <n v="810.95299999999997"/>
    <n v="0.81095299999999992"/>
    <n v="1.4750000000000001"/>
    <m/>
    <m/>
    <m/>
  </r>
  <r>
    <x v="0"/>
    <x v="0"/>
    <s v="SUR"/>
    <s v="11015393"/>
    <s v="Grupo 3"/>
    <s v="HI"/>
    <s v="H"/>
    <s v="SUR11015393Grupo 3HI"/>
    <s v="SUR11015393Grupo 3HI"/>
    <x v="67"/>
    <s v="EGESUR"/>
    <s v="Hidráulico"/>
    <x v="246"/>
    <x v="55"/>
    <s v="HI"/>
    <s v="HI"/>
    <s v="Agua"/>
    <s v="SEIN"/>
    <s v="COES"/>
    <s v="Instalado"/>
    <s v="Operativo"/>
    <n v="0"/>
    <n v="0"/>
    <s v="Estatal"/>
    <s v="Generadora"/>
    <x v="0"/>
    <s v="TACNA"/>
    <s v="TACNA"/>
    <s v="CANDARAVE"/>
    <s v="CURIBAYA"/>
    <n v="0"/>
    <n v="30"/>
    <n v="11.9"/>
    <n v="11.9"/>
    <n v="43782.259000000005"/>
    <n v="43.782259000000003"/>
    <n v="12.305999999999999"/>
    <n v="11.9"/>
    <n v="11.9"/>
    <n v="44916.356999999996"/>
    <n v="44.916356999999998"/>
    <n v="11.134"/>
    <n v="11.9"/>
    <n v="11.9"/>
    <n v="42187.532999999996"/>
    <n v="42.187532999999995"/>
    <n v="11.826000000000001"/>
    <m/>
    <m/>
    <m/>
  </r>
  <r>
    <x v="0"/>
    <x v="0"/>
    <s v="SUR"/>
    <s v="11019593"/>
    <s v="Grupo 1"/>
    <s v="HI"/>
    <s v="H"/>
    <s v="SUR11019593Grupo 1HI"/>
    <s v="SUR11019593Grupo 1HI"/>
    <x v="67"/>
    <s v="EGESUR"/>
    <s v="Hidráulico"/>
    <x v="247"/>
    <x v="25"/>
    <s v="HI"/>
    <s v="HI"/>
    <s v="Agua"/>
    <s v="SEIN"/>
    <s v="COES"/>
    <s v="Instalado"/>
    <s v="Operativo"/>
    <n v="0"/>
    <n v="0"/>
    <s v="Estatal"/>
    <s v="Generadora"/>
    <x v="0"/>
    <s v="TACNA"/>
    <s v="TACNA"/>
    <s v="CANDARAVE"/>
    <s v="CURIBAYA"/>
    <n v="0"/>
    <n v="30"/>
    <n v="11.9"/>
    <n v="11.2"/>
    <n v="23010.165000000005"/>
    <n v="23.010165000000004"/>
    <n v="22.146000000000001"/>
    <n v="11.9"/>
    <n v="11.090999999999999"/>
    <n v="33402.03"/>
    <n v="33.402029999999996"/>
    <n v="18.294"/>
    <n v="11.9"/>
    <n v="11.090999999999999"/>
    <n v="29786.130999999994"/>
    <n v="29.786130999999994"/>
    <n v="22.044"/>
    <m/>
    <m/>
    <m/>
  </r>
  <r>
    <x v="0"/>
    <x v="0"/>
    <s v="SUR"/>
    <s v="11019593"/>
    <s v="Grupo 2"/>
    <s v="HI"/>
    <s v="H"/>
    <s v="SUR11019593Grupo 2HI"/>
    <s v="SUR11019593Grupo 2HI"/>
    <x v="67"/>
    <s v="EGESUR"/>
    <s v="Hidráulico"/>
    <x v="247"/>
    <x v="26"/>
    <s v="HI"/>
    <s v="HI"/>
    <s v="Agua"/>
    <s v="SEIN"/>
    <s v="COES"/>
    <s v="Instalado"/>
    <s v="Operativo"/>
    <n v="0"/>
    <n v="0"/>
    <s v="Estatal"/>
    <s v="Generadora"/>
    <x v="0"/>
    <s v="TACNA"/>
    <s v="TACNA"/>
    <s v="CANDARAVE"/>
    <s v="CURIBAYA"/>
    <n v="0"/>
    <n v="30"/>
    <n v="11.9"/>
    <n v="11.3"/>
    <n v="41939.606"/>
    <n v="41.939605999999998"/>
    <n v="22.146000000000001"/>
    <n v="11.9"/>
    <n v="11.002000000000001"/>
    <n v="32885.947999999997"/>
    <n v="32.885947999999999"/>
    <n v="18.294"/>
    <n v="11.9"/>
    <n v="11.002000000000001"/>
    <n v="32601.506000000001"/>
    <n v="32.601506000000001"/>
    <n v="22.044"/>
    <m/>
    <m/>
    <m/>
  </r>
  <r>
    <x v="0"/>
    <x v="0"/>
    <s v="SUR"/>
    <s v="20092010"/>
    <s v="Grupo 1"/>
    <s v="EL"/>
    <s v="T"/>
    <s v="SUR20092010Grupo 1EL"/>
    <s v="SUR20092010Grupo 1EL"/>
    <x v="67"/>
    <s v="EGESUR"/>
    <s v="Térmico"/>
    <x v="248"/>
    <x v="25"/>
    <s v="EL"/>
    <s v="EL"/>
    <s v="Gas Natural"/>
    <s v="SEIN"/>
    <s v="COES"/>
    <s v="Instalado"/>
    <s v="Operativo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8249.903999999995"/>
    <n v="38.249903999999994"/>
    <n v="22.673999999999999"/>
    <n v="5.7320000000000002"/>
    <n v="5.7320000000000002"/>
    <n v="36846.334999999999"/>
    <n v="36.846334999999996"/>
    <n v="22.268000000000001"/>
    <n v="5.7320000000000002"/>
    <n v="5.2439999999999998"/>
    <n v="17160.222999999998"/>
    <n v="17.160222999999998"/>
    <n v="22.789000000000001"/>
    <m/>
    <m/>
    <m/>
  </r>
  <r>
    <x v="0"/>
    <x v="0"/>
    <s v="SUR"/>
    <s v="20092010"/>
    <s v="Grupo 2"/>
    <s v="EL"/>
    <s v="T"/>
    <s v="SUR20092010Grupo 2EL"/>
    <s v="SUR20092010Grupo 2EL"/>
    <x v="67"/>
    <s v="EGESUR"/>
    <s v="Térmico"/>
    <x v="248"/>
    <x v="26"/>
    <s v="EL"/>
    <s v="EL"/>
    <s v="Gas Natural"/>
    <s v="SEIN"/>
    <s v="COES"/>
    <s v="Instalado"/>
    <s v="Operativo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6709.61099999999"/>
    <n v="36.709610999999988"/>
    <n v="22.673999999999999"/>
    <n v="5.7320000000000002"/>
    <n v="5.7270000000000003"/>
    <n v="36390.286"/>
    <n v="36.390286000000003"/>
    <n v="22.268000000000001"/>
    <n v="5.7320000000000002"/>
    <n v="5.1210000000000004"/>
    <n v="15794.141"/>
    <n v="15.794141"/>
    <n v="22.789000000000001"/>
    <m/>
    <m/>
    <m/>
  </r>
  <r>
    <x v="0"/>
    <x v="0"/>
    <s v="SUR"/>
    <s v="20092010"/>
    <s v="Grupo 3"/>
    <s v="EL"/>
    <s v="T"/>
    <s v="SUR20092010Grupo 3EL"/>
    <s v="SUR20092010Grupo 3EL"/>
    <x v="67"/>
    <s v="EGESUR"/>
    <s v="Térmico"/>
    <x v="248"/>
    <x v="55"/>
    <s v="EL"/>
    <s v="EL"/>
    <s v="Gas Natural"/>
    <s v="SEIN"/>
    <s v="COES"/>
    <s v="Instalado"/>
    <s v="Operativo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6726.600999999995"/>
    <n v="36.726600999999995"/>
    <n v="22.673999999999999"/>
    <n v="5.7320000000000002"/>
    <n v="5.7320000000000002"/>
    <n v="37331.095999999998"/>
    <n v="37.331095999999995"/>
    <n v="22.268000000000001"/>
    <n v="5.7320000000000002"/>
    <n v="5.1529999999999996"/>
    <n v="10137.192000000001"/>
    <n v="10.137192000000001"/>
    <n v="22.789000000000001"/>
    <m/>
    <m/>
    <m/>
  </r>
  <r>
    <x v="0"/>
    <x v="0"/>
    <s v="SUR"/>
    <s v="20092010"/>
    <s v="Grupo 4"/>
    <s v="EL"/>
    <s v="T"/>
    <s v="SUR20092010Grupo 4EL"/>
    <s v="SUR20092010Grupo 4EL"/>
    <x v="67"/>
    <s v="EGESUR"/>
    <s v="Térmico"/>
    <x v="248"/>
    <x v="199"/>
    <s v="EL"/>
    <s v="EL"/>
    <s v="Gas Natural"/>
    <s v="SEIN"/>
    <s v="COES"/>
    <s v="Instalado"/>
    <s v="Operativo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9004.707999999999"/>
    <n v="39.004708000000001"/>
    <n v="22.673999999999999"/>
    <n v="5.7320000000000002"/>
    <n v="5.7320000000000002"/>
    <n v="37398.695"/>
    <n v="37.398694999999996"/>
    <n v="22.268000000000001"/>
    <n v="5.7320000000000002"/>
    <n v="5.22"/>
    <n v="17861.883999999998"/>
    <n v="17.861884"/>
    <n v="22.789000000000001"/>
    <m/>
    <m/>
    <m/>
  </r>
  <r>
    <x v="0"/>
    <x v="0"/>
    <s v="TACSOL"/>
    <s v="16267810"/>
    <s v="1"/>
    <s v="HI"/>
    <s v="H"/>
    <s v="TACSOL162678101HI"/>
    <s v="TACSOL162678101HI"/>
    <x v="68"/>
    <s v="TACNA SOLAR"/>
    <s v="Solar"/>
    <x v="249"/>
    <x v="2"/>
    <s v="FV"/>
    <s v="FV"/>
    <s v="Radiación solar"/>
    <s v="SEIN"/>
    <s v="COES"/>
    <s v="Instalado"/>
    <s v="Operativo"/>
    <s v="RER"/>
    <s v="PRIMERA"/>
    <s v="Privado"/>
    <s v="Generadora"/>
    <x v="0"/>
    <s v="TACNA"/>
    <s v="TACNA"/>
    <s v="TACNA"/>
    <s v="TACNA"/>
    <n v="0"/>
    <n v="80"/>
    <n v="20"/>
    <n v="20"/>
    <n v="45809.817000000003"/>
    <n v="45.809817000000002"/>
    <n v="18.774000000000001"/>
    <n v="20"/>
    <n v="20"/>
    <n v="48244.82"/>
    <n v="48.244819999999997"/>
    <n v="18.88"/>
    <n v="20"/>
    <n v="20"/>
    <n v="47733.422000000006"/>
    <n v="47.733422000000004"/>
    <n v="19.163"/>
    <m/>
    <m/>
    <m/>
  </r>
  <r>
    <x v="0"/>
    <x v="0"/>
    <s v="TSELVA"/>
    <s v="33051895"/>
    <s v="TG1"/>
    <s v="TG"/>
    <s v="T"/>
    <s v="TSELVA33051895TG1TG"/>
    <s v="TSELVA33051895TG1TG"/>
    <x v="69"/>
    <s v="TERMOSELVA"/>
    <s v="Térmico"/>
    <x v="250"/>
    <x v="264"/>
    <s v="TG"/>
    <s v="TG"/>
    <s v="Gas Natural"/>
    <s v="SEIN"/>
    <s v="COES"/>
    <s v="Instalado"/>
    <s v="Operativo"/>
    <n v="0"/>
    <n v="0"/>
    <s v="Privado"/>
    <s v="Generadora"/>
    <x v="0"/>
    <s v="UCAYALI"/>
    <s v="UCAYALI"/>
    <s v="PADRE ABAD"/>
    <s v="PADRE ABAD"/>
    <n v="0"/>
    <n v="82"/>
    <n v="101.32"/>
    <n v="89.204999999999998"/>
    <n v="45071.008000000002"/>
    <n v="45.071007999999999"/>
    <n v="176.00800000000001"/>
    <n v="101.32"/>
    <n v="90.051000000000002"/>
    <n v="152584.76"/>
    <n v="152.58476000000002"/>
    <n v="182.57400000000001"/>
    <n v="101.32"/>
    <n v="90.051000000000002"/>
    <n v="91128.407999999996"/>
    <n v="91.128407999999993"/>
    <n v="378.50200000000001"/>
    <m/>
    <m/>
    <m/>
  </r>
  <r>
    <x v="0"/>
    <x v="0"/>
    <s v="TSELVA"/>
    <s v="33051895"/>
    <s v="TG2"/>
    <s v="TG"/>
    <s v="T"/>
    <s v="TSELVA33051895TG2TG"/>
    <s v="TSELVA33051895TG2TG"/>
    <x v="69"/>
    <s v="TERMOSELVA"/>
    <s v="Térmico"/>
    <x v="250"/>
    <x v="265"/>
    <s v="TG"/>
    <s v="TG"/>
    <s v="Gas Natural"/>
    <s v="SEIN"/>
    <s v="COES"/>
    <s v="Instalado"/>
    <s v="Operativo"/>
    <n v="0"/>
    <n v="0"/>
    <s v="Privado"/>
    <s v="Generadora"/>
    <x v="0"/>
    <s v="UCAYALI"/>
    <s v="UCAYALI"/>
    <s v="PADRE ABAD"/>
    <s v="PADRE ABAD"/>
    <n v="0"/>
    <n v="82"/>
    <n v="101.32"/>
    <n v="87.075000000000003"/>
    <n v="81118.920999999988"/>
    <n v="81.118920999999986"/>
    <n v="176.00800000000001"/>
    <n v="101.32"/>
    <n v="85.995999999999995"/>
    <n v="218250.69300000003"/>
    <n v="218.25069300000004"/>
    <n v="182.57400000000001"/>
    <n v="101.32"/>
    <n v="85.995999999999995"/>
    <n v="232581.071"/>
    <n v="232.58107100000001"/>
    <n v="378.50200000000001"/>
    <m/>
    <m/>
    <m/>
  </r>
  <r>
    <x v="0"/>
    <x v="0"/>
    <s v="UCAYAL"/>
    <s v="23201005"/>
    <s v="CAT 3406B"/>
    <s v="EL"/>
    <s v="T"/>
    <s v="UCAYAL23201005CAT 3406BEL"/>
    <s v="UCAYAL23201005CAT 3406BEL"/>
    <x v="70"/>
    <s v="ELU"/>
    <s v="Térmico"/>
    <x v="251"/>
    <x v="302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ATALAYA"/>
    <s v="RAYMONDI"/>
    <n v="0"/>
    <n v="23"/>
    <n v="0.32"/>
    <n v="0"/>
    <n v="0"/>
    <n v="0"/>
    <n v="1.04"/>
    <n v="0.32"/>
    <n v="0"/>
    <n v="0"/>
    <n v="0"/>
    <n v="0.97499999999999998"/>
    <n v="0.32"/>
    <n v="0"/>
    <n v="0"/>
    <n v="0"/>
    <n v="0.8"/>
    <m/>
    <m/>
    <m/>
  </r>
  <r>
    <x v="0"/>
    <x v="0"/>
    <s v="UCAYAL"/>
    <s v="23201005"/>
    <s v="CAT 3512"/>
    <s v="EL"/>
    <s v="T"/>
    <s v="UCAYAL23201005CAT 3512EL"/>
    <s v="UCAYAL23201005CAT 3512EL"/>
    <x v="70"/>
    <s v="ELU"/>
    <s v="Térmico"/>
    <x v="251"/>
    <x v="146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ATALAYA"/>
    <s v="RAYMONDI"/>
    <n v="0"/>
    <n v="23"/>
    <n v="0.5"/>
    <n v="0.3"/>
    <n v="372.24899999999997"/>
    <n v="0.37224899999999994"/>
    <n v="1.04"/>
    <n v="0.5"/>
    <n v="0.3"/>
    <n v="355.91"/>
    <n v="0.35591"/>
    <n v="0.97499999999999998"/>
    <n v="0.5"/>
    <n v="0.3"/>
    <n v="403.11500000000001"/>
    <n v="0.403115"/>
    <n v="0.8"/>
    <m/>
    <m/>
    <m/>
  </r>
  <r>
    <x v="0"/>
    <x v="0"/>
    <s v="UCAYAL"/>
    <s v="23201005"/>
    <s v="CUMMINS"/>
    <s v="EL"/>
    <s v="T"/>
    <s v="UCAYAL23201005CUMMINSEL"/>
    <s v="UCAYAL23201005CUMMINSEL"/>
    <x v="70"/>
    <s v="ELU"/>
    <s v="Térmico"/>
    <x v="251"/>
    <x v="159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ATALAYA"/>
    <s v="ATALAYA"/>
    <n v="0"/>
    <n v="23"/>
    <n v="1"/>
    <n v="0.9"/>
    <n v="945.60600000000011"/>
    <n v="0.94560600000000006"/>
    <n v="1.04"/>
    <n v="1"/>
    <n v="0.9"/>
    <n v="627.65200000000004"/>
    <n v="0.6276520000000001"/>
    <n v="0.97499999999999998"/>
    <n v="1"/>
    <n v="0.9"/>
    <n v="513.59199999999998"/>
    <n v="0.51359199999999994"/>
    <n v="0.8"/>
    <m/>
    <m/>
    <m/>
  </r>
  <r>
    <x v="0"/>
    <x v="0"/>
    <s v="UCAYAL"/>
    <s v="23201005"/>
    <s v="CAT 3412C-I"/>
    <s v="EL"/>
    <s v="T"/>
    <s v="UCAYAL23201005CAT 3412C-IEL"/>
    <s v="UCAYAL23201005CAT 3412C-IEL"/>
    <x v="70"/>
    <s v="ELU"/>
    <s v="Térmico"/>
    <x v="251"/>
    <x v="303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ATALAYA"/>
    <s v="ATALAYA"/>
    <n v="0"/>
    <n v="23"/>
    <n v="0.59099999999999997"/>
    <n v="0.5"/>
    <n v="964.75300000000004"/>
    <n v="0.96475300000000008"/>
    <n v="1.04"/>
    <n v="0.59099999999999997"/>
    <n v="0.5"/>
    <n v="504.44300000000004"/>
    <n v="0.50444300000000009"/>
    <n v="0.97499999999999998"/>
    <n v="0.59099999999999997"/>
    <n v="0.5"/>
    <n v="854.81299999999999"/>
    <n v="0.85481299999999993"/>
    <n v="0.8"/>
    <m/>
    <m/>
    <m/>
  </r>
  <r>
    <x v="0"/>
    <x v="0"/>
    <s v="UCAYAL"/>
    <s v="23201005"/>
    <s v="CAT 3412C-II"/>
    <s v="EL"/>
    <s v="T"/>
    <s v="UCAYAL23201005CAT 3412C-IIEL"/>
    <s v="UCAYAL23201005CAT 3412C-IIEL"/>
    <x v="70"/>
    <s v="ELU"/>
    <s v="Térmico"/>
    <x v="251"/>
    <x v="304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ATALAYA"/>
    <s v="ATALAYA"/>
    <n v="0"/>
    <n v="23"/>
    <n v="0.59099999999999997"/>
    <n v="0.5"/>
    <n v="281.57700000000006"/>
    <n v="0.28157700000000008"/>
    <n v="1.04"/>
    <n v="0.59099999999999997"/>
    <n v="0.5"/>
    <n v="618.19400000000007"/>
    <n v="0.61819400000000002"/>
    <n v="0.97499999999999998"/>
    <n v="0.59099999999999997"/>
    <n v="0.5"/>
    <n v="1075.192"/>
    <n v="1.0751919999999999"/>
    <n v="0.8"/>
    <m/>
    <m/>
    <m/>
  </r>
  <r>
    <x v="0"/>
    <x v="2"/>
    <s v="UCAYAL"/>
    <s v="33006895"/>
    <s v="WARTSILA 1"/>
    <s v="EL"/>
    <s v="T"/>
    <s v="UCAYAL33006895WARTSILA 1EL"/>
    <s v="UCAYAL33006895WARTSILA 1EL"/>
    <x v="70"/>
    <s v="ELU"/>
    <s v="Térmico"/>
    <x v="252"/>
    <x v="134"/>
    <s v="EL"/>
    <s v="EL"/>
    <s v="Diésel"/>
    <s v="SEIN"/>
    <s v="NO COES"/>
    <s v="Instalado"/>
    <s v="Inoperativo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m/>
    <m/>
    <m/>
  </r>
  <r>
    <x v="0"/>
    <x v="2"/>
    <s v="UCAYAL"/>
    <s v="33006895"/>
    <s v="WARTSILA 2"/>
    <s v="EL"/>
    <s v="T"/>
    <s v="UCAYAL33006895WARTSILA 2EL"/>
    <s v="UCAYAL33006895WARTSILA 2EL"/>
    <x v="70"/>
    <s v="ELU"/>
    <s v="Térmico"/>
    <x v="252"/>
    <x v="135"/>
    <s v="EL"/>
    <s v="EL"/>
    <s v="Diésel"/>
    <s v="SEIN"/>
    <s v="NO COES"/>
    <s v="Instalado"/>
    <s v="Inoperativo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m/>
    <m/>
    <m/>
  </r>
  <r>
    <x v="0"/>
    <x v="2"/>
    <s v="UCAYAL"/>
    <s v="33006895"/>
    <s v="WARTSILA 3"/>
    <s v="EL"/>
    <s v="T"/>
    <s v="UCAYAL33006895WARTSILA 3EL"/>
    <s v="UCAYAL33006895WARTSILA 3EL"/>
    <x v="70"/>
    <s v="ELU"/>
    <s v="Térmico"/>
    <x v="252"/>
    <x v="136"/>
    <s v="EL"/>
    <s v="EL"/>
    <s v="Diésel"/>
    <s v="SEIN"/>
    <s v="NO COES"/>
    <s v="Instalado"/>
    <s v="Inoperativo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m/>
    <m/>
    <m/>
  </r>
  <r>
    <x v="0"/>
    <x v="2"/>
    <s v="UCAYAL"/>
    <s v="33006895"/>
    <s v="WARTSILA 4"/>
    <s v="EL"/>
    <s v="T"/>
    <s v="UCAYAL33006895WARTSILA 4EL"/>
    <s v="UCAYAL33006895WARTSILA 4EL"/>
    <x v="70"/>
    <s v="ELU"/>
    <s v="Térmico"/>
    <x v="252"/>
    <x v="137"/>
    <s v="EL"/>
    <s v="EL"/>
    <s v="Diésel"/>
    <s v="SEIN"/>
    <s v="NO COES"/>
    <s v="Instalado"/>
    <s v="Inoperativo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m/>
    <m/>
    <m/>
  </r>
  <r>
    <x v="0"/>
    <x v="0"/>
    <s v="UCAYAL"/>
    <s v="33031200"/>
    <s v="Grupo 1"/>
    <s v="HI"/>
    <s v="H"/>
    <s v="UCAYAL33031200Grupo 1HI"/>
    <s v="UCAYAL33031200Grupo 1HI"/>
    <x v="70"/>
    <s v="ELU"/>
    <s v="Hidráulico"/>
    <x v="253"/>
    <x v="25"/>
    <s v="HI"/>
    <s v="HI"/>
    <s v="Agua"/>
    <s v="SA"/>
    <s v="NO COES"/>
    <s v="Instalado"/>
    <s v="Operativo"/>
    <n v="0"/>
    <n v="0"/>
    <s v="Estatal"/>
    <s v="Distribuidora"/>
    <x v="0"/>
    <s v="UCAYALI"/>
    <s v="UCAYALI"/>
    <s v="ATALAYA"/>
    <s v="ATALAYA"/>
    <n v="0"/>
    <n v="23"/>
    <n v="0.24"/>
    <n v="0.23"/>
    <n v="132.90199999999999"/>
    <n v="0.13290199999999999"/>
    <n v="0.59499999999999997"/>
    <n v="0.24"/>
    <n v="0.23"/>
    <n v="1332.13"/>
    <n v="1.33213"/>
    <n v="0.52"/>
    <n v="0.24"/>
    <n v="0.23"/>
    <n v="1147.0910000000001"/>
    <n v="1.1470910000000001"/>
    <n v="0.46"/>
    <m/>
    <m/>
    <m/>
  </r>
  <r>
    <x v="0"/>
    <x v="0"/>
    <s v="UCAYAL"/>
    <s v="33031200"/>
    <s v="Grupo 2"/>
    <s v="HI"/>
    <s v="H"/>
    <s v="UCAYAL33031200Grupo 2HI"/>
    <s v="UCAYAL33031200Grupo 2HI"/>
    <x v="70"/>
    <s v="ELU"/>
    <s v="Hidráulico"/>
    <x v="253"/>
    <x v="26"/>
    <s v="HI"/>
    <s v="HI"/>
    <s v="Agua"/>
    <s v="SA"/>
    <s v="NO COES"/>
    <s v="Instalado"/>
    <s v="Operativo"/>
    <n v="0"/>
    <n v="0"/>
    <s v="Estatal"/>
    <s v="Distribuidora"/>
    <x v="0"/>
    <s v="UCAYALI"/>
    <s v="UCAYALI"/>
    <s v="ATALAYA"/>
    <s v="ATALAYA"/>
    <n v="0"/>
    <n v="23"/>
    <n v="0.13"/>
    <n v="0.12"/>
    <n v="818.96899999999994"/>
    <n v="0.81896899999999995"/>
    <n v="0.59499999999999997"/>
    <n v="0.13"/>
    <n v="0.12"/>
    <n v="687.0680000000001"/>
    <n v="0.68706800000000012"/>
    <n v="0.52"/>
    <n v="0.13"/>
    <n v="0.12"/>
    <n v="411.79100000000005"/>
    <n v="0.41179100000000007"/>
    <n v="0.46"/>
    <m/>
    <m/>
    <m/>
  </r>
  <r>
    <x v="0"/>
    <x v="0"/>
    <s v="UCAYAL"/>
    <s v="33031200"/>
    <s v="Grupo 3"/>
    <s v="HI"/>
    <s v="H"/>
    <s v="UCAYAL33031200Grupo 3HI"/>
    <s v="UCAYAL33031200Grupo 3HI"/>
    <x v="70"/>
    <s v="ELU"/>
    <s v="Hidráulico"/>
    <x v="253"/>
    <x v="55"/>
    <s v="HI"/>
    <s v="HI"/>
    <s v="Agua"/>
    <s v="SA"/>
    <s v="NO COES"/>
    <s v="Instalado"/>
    <s v="Operativo"/>
    <n v="0"/>
    <n v="0"/>
    <s v="Estatal"/>
    <s v="Distribuidora"/>
    <x v="0"/>
    <s v="UCAYALI"/>
    <s v="UCAYALI"/>
    <s v="ATALAYA"/>
    <s v="ATALAYA"/>
    <n v="0"/>
    <n v="23"/>
    <n v="0.5"/>
    <n v="0.48"/>
    <n v="3658.9740000000006"/>
    <n v="3.6589740000000006"/>
    <n v="0.59499999999999997"/>
    <n v="0.5"/>
    <n v="0.48"/>
    <n v="3187.489"/>
    <n v="3.1874890000000002"/>
    <n v="0.52"/>
    <n v="0.5"/>
    <n v="0.48"/>
    <n v="3586.0060000000003"/>
    <n v="3.5860060000000002"/>
    <n v="0.46"/>
    <m/>
    <m/>
    <m/>
  </r>
  <r>
    <x v="0"/>
    <x v="2"/>
    <s v="UCAYAL"/>
    <s v="53023614"/>
    <s v="FERRENERGY"/>
    <s v="EL"/>
    <s v="T"/>
    <s v="UCAYAL53023614FERRENERGYEL"/>
    <s v="UCAYAL53023614FERRENERGYEL"/>
    <x v="70"/>
    <s v="ELU"/>
    <s v="Térmico"/>
    <x v="254"/>
    <x v="305"/>
    <s v="EL"/>
    <s v="EL"/>
    <s v="Diésel"/>
    <s v="SA"/>
    <s v="NO COES"/>
    <s v="Instalado"/>
    <s v="Inoperativo"/>
    <n v="0"/>
    <n v="0"/>
    <s v="Estatal"/>
    <s v="Distribuidora"/>
    <x v="0"/>
    <s v="UCAYALI"/>
    <s v="UCAYALI"/>
    <s v="CRNL. PORTILLO"/>
    <s v="CALLERÍA"/>
    <n v="0"/>
    <n v="23"/>
    <s v="-"/>
    <n v="0"/>
    <n v="0"/>
    <n v="0"/>
    <n v="0"/>
    <s v="-"/>
    <s v="-"/>
    <n v="0"/>
    <n v="0"/>
    <n v="0"/>
    <m/>
    <m/>
    <m/>
    <m/>
    <m/>
    <m/>
    <m/>
    <m/>
  </r>
  <r>
    <x v="0"/>
    <x v="0"/>
    <s v="VILLAC"/>
    <s v="00300344"/>
    <s v="G-1"/>
    <s v="HI"/>
    <s v="H"/>
    <s v="VILLAC00300344G-1HI"/>
    <s v="VILLAC00300344G-1HI"/>
    <x v="71"/>
    <s v="VILLACURI"/>
    <s v="Hidráulico"/>
    <x v="255"/>
    <x v="18"/>
    <s v="HI"/>
    <s v="HI"/>
    <s v="Agua"/>
    <s v="SEIN"/>
    <s v="NO COES"/>
    <s v="Instalado"/>
    <s v="Operativo"/>
    <n v="0"/>
    <n v="0"/>
    <s v="Privado"/>
    <s v="Distribuidora"/>
    <x v="0"/>
    <s v="LIMA"/>
    <s v="LIMA"/>
    <s v="HUAURA"/>
    <s v="SAYAN"/>
    <n v="0"/>
    <n v="15"/>
    <n v="1.67"/>
    <n v="1.41"/>
    <n v="8385.6049999999996"/>
    <n v="8.385605"/>
    <n v="1.615"/>
    <n v="1.67"/>
    <n v="1.1870000000000001"/>
    <n v="8490.8329999999987"/>
    <n v="8.4908329999999985"/>
    <n v="1.4690000000000001"/>
    <n v="1.67"/>
    <n v="1.129"/>
    <n v="7074.6030000000001"/>
    <n v="7.0746029999999998"/>
    <n v="1.462"/>
    <m/>
    <m/>
    <m/>
  </r>
  <r>
    <x v="0"/>
    <x v="0"/>
    <s v="ANDPOW"/>
    <s v="18176609"/>
    <s v="G01"/>
    <s v="HI"/>
    <s v="H"/>
    <s v="ANDPOW18176609G01HI"/>
    <s v="ANDPOW18176609G01HI"/>
    <x v="72"/>
    <s v="ANDEAN POWER"/>
    <s v="Hidráulico"/>
    <x v="256"/>
    <x v="306"/>
    <s v="HI"/>
    <s v="HI"/>
    <s v="Agua"/>
    <s v="SEIN"/>
    <s v="COES"/>
    <s v="Instalado"/>
    <s v="Operativo"/>
    <s v="RER"/>
    <s v="TERCERA"/>
    <s v="Privado"/>
    <s v="Generadora"/>
    <x v="0"/>
    <s v="LIMA"/>
    <s v="LIMA"/>
    <s v="HUAROCHIRI"/>
    <s v="HUANZA"/>
    <n v="0"/>
    <n v="4"/>
    <m/>
    <m/>
    <m/>
    <m/>
    <m/>
    <n v="10"/>
    <n v="9.8140000000000001"/>
    <n v="6932.9019024999998"/>
    <n v="6.9329019024999994"/>
    <n v="20.582000000000001"/>
    <n v="10"/>
    <n v="9.9890000000000008"/>
    <n v="55055.803000000007"/>
    <n v="55.055803000000004"/>
    <n v="21.289000000000001"/>
    <m/>
    <m/>
    <m/>
  </r>
  <r>
    <x v="0"/>
    <x v="0"/>
    <s v="ANDPOW"/>
    <s v="18176609"/>
    <s v="G02"/>
    <s v="HI"/>
    <s v="H"/>
    <s v="ANDPOW18176609G02HI"/>
    <s v="ANDPOW18176609G02HI"/>
    <x v="72"/>
    <s v="ANDEAN POWER"/>
    <s v="Hidráulico"/>
    <x v="256"/>
    <x v="307"/>
    <s v="HI"/>
    <s v="HI"/>
    <s v="Agua"/>
    <s v="SEIN"/>
    <s v="COES"/>
    <s v="Instalado"/>
    <s v="Operativo"/>
    <s v="RER"/>
    <s v="TERCERA"/>
    <s v="Privado"/>
    <s v="Generadora"/>
    <x v="0"/>
    <s v="LIMA"/>
    <s v="LIMA"/>
    <s v="HUAROCHIRI"/>
    <s v="HUANZA"/>
    <n v="0"/>
    <n v="4"/>
    <m/>
    <m/>
    <m/>
    <m/>
    <m/>
    <n v="10"/>
    <n v="9.8140000000000001"/>
    <n v="6932.9019024999998"/>
    <n v="6.9329019024999994"/>
    <n v="20.582000000000001"/>
    <n v="10"/>
    <n v="9.9890000000000008"/>
    <n v="59605.883000000002"/>
    <n v="59.605882999999999"/>
    <n v="21.289000000000001"/>
    <m/>
    <m/>
    <m/>
  </r>
  <r>
    <x v="0"/>
    <x v="0"/>
    <s v="BIOCHI"/>
    <s v="53203511"/>
    <s v="CAT C32 GRUPO 2"/>
    <s v="EL"/>
    <s v="T"/>
    <s v="BIOCHI53203511CAT C32 GRUPO 2EL"/>
    <s v="BIOCHI53203511CAT C32 GRUPO 2EL"/>
    <x v="4"/>
    <s v="BIOCHIRA"/>
    <s v="Térmico"/>
    <x v="5"/>
    <x v="308"/>
    <s v="EL"/>
    <s v="EL"/>
    <s v="Diésel"/>
    <s v="SEIN"/>
    <s v="NO COES"/>
    <s v="Instalado"/>
    <s v="Operativo"/>
    <n v="0"/>
    <n v="0"/>
    <s v="Privado"/>
    <s v="Generadora"/>
    <x v="0"/>
    <s v="PIURA"/>
    <s v="PIURA"/>
    <s v="SULLANA"/>
    <s v="IGNACIO ESCUDERO"/>
    <n v="0"/>
    <n v="7"/>
    <m/>
    <m/>
    <m/>
    <m/>
    <m/>
    <s v="-"/>
    <s v="-"/>
    <n v="419.62099999999998"/>
    <n v="0.41962099999999997"/>
    <n v="0"/>
    <n v="0.91"/>
    <n v="0.91"/>
    <n v="765.88200000000006"/>
    <n v="0.76588200000000006"/>
    <n v="0.6"/>
    <m/>
    <m/>
    <m/>
  </r>
  <r>
    <x v="0"/>
    <x v="0"/>
    <s v="ELOR"/>
    <s v="53200204"/>
    <s v="Detroit"/>
    <s v="EL"/>
    <s v="T"/>
    <s v="ELOR53200204DetroitEL"/>
    <s v="ELOR53200204DetroitEL"/>
    <x v="27"/>
    <s v="ELOR"/>
    <s v="Térmico"/>
    <x v="153"/>
    <x v="88"/>
    <s v="EL"/>
    <s v="EL"/>
    <s v="Diésel"/>
    <s v="SEIN"/>
    <s v="NO COES"/>
    <s v="Instalado"/>
    <s v="Operativo"/>
    <n v="0"/>
    <n v="0"/>
    <s v="Estatal"/>
    <s v="Distribuidora"/>
    <x v="0"/>
    <s v="AMAZONAS"/>
    <s v="AMAZONAS"/>
    <s v="UTCUBAMBA"/>
    <s v="BAGUA GRANDE"/>
    <n v="0"/>
    <n v="20"/>
    <m/>
    <m/>
    <m/>
    <m/>
    <m/>
    <n v="0.45"/>
    <n v="0.3"/>
    <n v="4.0909999999999993"/>
    <n v="4.0909999999999992E-3"/>
    <n v="1.9"/>
    <n v="0.45"/>
    <n v="0.3"/>
    <n v="54.320999999999991"/>
    <n v="5.4320999999999994E-2"/>
    <n v="2.1"/>
    <m/>
    <m/>
    <m/>
  </r>
  <r>
    <x v="0"/>
    <x v="0"/>
    <s v="ELOR"/>
    <s v="53200204"/>
    <s v="CAT3_3516"/>
    <s v="EL"/>
    <s v="T"/>
    <s v="ELOR53200204CAT3_3516EL"/>
    <s v="ELOR53200204CAT3_3516EL"/>
    <x v="27"/>
    <s v="ELOR"/>
    <s v="Térmico"/>
    <x v="153"/>
    <x v="309"/>
    <s v="EL"/>
    <s v="EL"/>
    <s v="Diésel"/>
    <s v="SEIN"/>
    <s v="NO COES"/>
    <s v="Instalado"/>
    <s v="Operativo"/>
    <n v="0"/>
    <n v="0"/>
    <s v="Estatal"/>
    <s v="Distribuidora"/>
    <x v="0"/>
    <s v="AMAZONAS"/>
    <s v="AMAZONAS"/>
    <s v="UTCUBAMBA"/>
    <s v="BAGUA GRANDE"/>
    <n v="0"/>
    <n v="20"/>
    <m/>
    <m/>
    <m/>
    <m/>
    <m/>
    <n v="2"/>
    <n v="0.9"/>
    <n v="97.271999999999991"/>
    <n v="9.7271999999999997E-2"/>
    <n v="1.9"/>
    <n v="2"/>
    <n v="0.9"/>
    <n v="580.13200000000006"/>
    <n v="0.58013200000000009"/>
    <n v="2.1"/>
    <m/>
    <m/>
    <m/>
  </r>
  <r>
    <x v="0"/>
    <x v="0"/>
    <s v="ELOR"/>
    <s v="00000000"/>
    <s v="MTU 1000"/>
    <s v="EL"/>
    <s v="T"/>
    <s v="ELOR00000000MTU 1000EL"/>
    <s v="ELOR00000000MTU 1000EL"/>
    <x v="27"/>
    <s v="ELOR"/>
    <s v="Térmico"/>
    <x v="114"/>
    <x v="31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AMÓN CASTILLA"/>
    <s v="RAMÓN CASTILLA"/>
    <n v="0"/>
    <n v="20"/>
    <m/>
    <m/>
    <m/>
    <m/>
    <m/>
    <n v="1"/>
    <n v="0.85"/>
    <n v="8.2100000000000009"/>
    <n v="8.2100000000000003E-3"/>
    <n v="1.6819999999999999"/>
    <n v="1"/>
    <n v="0.85"/>
    <n v="1473.5990000000002"/>
    <n v="1.4735990000000001"/>
    <n v="1.577"/>
    <m/>
    <m/>
    <m/>
  </r>
  <r>
    <x v="0"/>
    <x v="0"/>
    <s v="ELOR"/>
    <s v="53023414"/>
    <s v="Volvo 03"/>
    <s v="EL"/>
    <s v="T"/>
    <s v="ELOR53023414Volvo 03EL"/>
    <s v="ELOR53023414Volvo 03EL"/>
    <x v="27"/>
    <s v="ELOR"/>
    <s v="Térmico"/>
    <x v="151"/>
    <x v="31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MARISCAL RAMÓN CASTILLA"/>
    <s v="EL ESTRECHO"/>
    <n v="20"/>
    <m/>
    <m/>
    <m/>
    <m/>
    <m/>
    <n v="0.36399999999999999"/>
    <n v="0.32500000000000001"/>
    <n v="416.83099999999996"/>
    <n v="0.41683099999999995"/>
    <n v="0.23300000000000001"/>
    <n v="0.36399999999999999"/>
    <n v="0.32500000000000001"/>
    <n v="405.05899999999997"/>
    <n v="0.40505899999999995"/>
    <n v="0.26700000000000002"/>
    <m/>
    <m/>
    <m/>
  </r>
  <r>
    <x v="0"/>
    <x v="2"/>
    <s v="ELOR"/>
    <s v="33011193"/>
    <s v="CUMMINS 3"/>
    <s v="EL"/>
    <s v="T"/>
    <s v="ELOR33011193CUMMINS 3EL"/>
    <s v="ELOR33011193CUMMINS 3EL"/>
    <x v="27"/>
    <s v="ELOR"/>
    <s v="Térmico"/>
    <x v="125"/>
    <x v="125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m/>
    <m/>
    <m/>
    <m/>
    <m/>
    <s v="-"/>
    <s v="-"/>
    <n v="4.056"/>
    <n v="4.0559999999999997E-3"/>
    <n v="1.212"/>
    <m/>
    <m/>
    <m/>
    <m/>
    <m/>
    <m/>
    <m/>
    <m/>
  </r>
  <r>
    <x v="0"/>
    <x v="2"/>
    <s v="ELOR"/>
    <s v="33011193"/>
    <s v="VOLVO Tad 1642GE"/>
    <s v="EL"/>
    <s v="T"/>
    <s v="ELOR33011193VOLVO Tad 1642GEEL"/>
    <s v="ELOR33011193VOLVO Tad 1642GEEL"/>
    <x v="27"/>
    <s v="ELOR"/>
    <s v="Térmico"/>
    <x v="125"/>
    <x v="312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m/>
    <m/>
    <m/>
    <m/>
    <m/>
    <s v="-"/>
    <s v="-"/>
    <n v="732.11899999999991"/>
    <n v="0.73211899999999996"/>
    <n v="1.3580000000000001"/>
    <m/>
    <m/>
    <m/>
    <m/>
    <m/>
    <m/>
    <m/>
    <m/>
  </r>
  <r>
    <x v="0"/>
    <x v="0"/>
    <s v="ELOR"/>
    <s v="33011193"/>
    <s v="MTU-1 1200DS Detroi"/>
    <s v="EL"/>
    <s v="T"/>
    <s v="ELOR33011193MTU-1 1200DS DetroiEL"/>
    <s v="ELOR33011193MTU-1 1200DS DetroiEL"/>
    <x v="27"/>
    <s v="ELOR"/>
    <s v="Térmico"/>
    <x v="125"/>
    <x v="313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m/>
    <m/>
    <m/>
    <m/>
    <m/>
    <n v="1.2250000000000001"/>
    <n v="1"/>
    <n v="1393.453"/>
    <n v="1.3934530000000001"/>
    <n v="1.3580000000000001"/>
    <n v="1.2250000000000001"/>
    <n v="1"/>
    <n v="1996.3489999999999"/>
    <n v="1.9963489999999999"/>
    <n v="1.45"/>
    <m/>
    <m/>
    <m/>
  </r>
  <r>
    <x v="0"/>
    <x v="0"/>
    <s v="ELOR"/>
    <s v="33011193"/>
    <s v="MTU=2 1200DS Detroi"/>
    <s v="EL"/>
    <s v="T"/>
    <s v="ELOR33011193MTU=2 1200DS DetroiEL"/>
    <s v="ELOR33011193MTU=2 1200DS DetroiEL"/>
    <x v="27"/>
    <s v="ELOR"/>
    <s v="Térmico"/>
    <x v="125"/>
    <x v="314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LORETO"/>
    <s v="NAUTA"/>
    <n v="0"/>
    <n v="20"/>
    <m/>
    <m/>
    <m/>
    <m/>
    <m/>
    <n v="1.2250000000000001"/>
    <n v="1"/>
    <n v="300.47399999999999"/>
    <n v="0.30047399999999996"/>
    <n v="1.3580000000000001"/>
    <n v="1.2250000000000001"/>
    <n v="1"/>
    <n v="2840.1069999999995"/>
    <n v="2.8401069999999997"/>
    <n v="1.45"/>
    <m/>
    <m/>
    <m/>
  </r>
  <r>
    <x v="0"/>
    <x v="0"/>
    <s v="ELOR"/>
    <s v="33010993"/>
    <s v="MTU 1200DS"/>
    <s v="EL"/>
    <s v="T"/>
    <s v="ELOR33010993MTU 1200DSEL"/>
    <s v="ELOR33010993MTU 1200DSEL"/>
    <x v="27"/>
    <s v="ELOR"/>
    <s v="Térmico"/>
    <x v="123"/>
    <x v="315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REQUENA"/>
    <s v="REQUENA"/>
    <n v="0"/>
    <n v="20"/>
    <m/>
    <m/>
    <m/>
    <m/>
    <m/>
    <n v="1.2250000000000001"/>
    <n v="1"/>
    <n v="1020.5260000000001"/>
    <n v="1.020526"/>
    <n v="1.4039999999999999"/>
    <n v="1.2250000000000001"/>
    <n v="1"/>
    <n v="2298.7440000000001"/>
    <n v="2.2987440000000001"/>
    <n v="1.5980000000000001"/>
    <m/>
    <m/>
    <m/>
  </r>
  <r>
    <x v="0"/>
    <x v="2"/>
    <s v="ELOR"/>
    <s v="43080597"/>
    <s v="Turbina 1"/>
    <s v="HI"/>
    <s v="H"/>
    <s v="ELOR43080597Turbina 1HI"/>
    <s v="ELOR43080597Turbina 1HI"/>
    <x v="27"/>
    <s v="ELOR"/>
    <s v="Hidráulico"/>
    <x v="257"/>
    <x v="81"/>
    <s v="HI"/>
    <s v="HI"/>
    <s v="Agua"/>
    <s v="SEIN"/>
    <s v="NO COES"/>
    <s v="Instalado"/>
    <s v="Inoperativo"/>
    <n v="0"/>
    <n v="0"/>
    <s v="Estatal"/>
    <s v="Distribuidora"/>
    <x v="0"/>
    <s v="AMAZONAS"/>
    <s v="AMAZONAS"/>
    <s v="UTCUBAMBA"/>
    <s v="LONYA GRANDE"/>
    <n v="0"/>
    <n v="20"/>
    <m/>
    <m/>
    <m/>
    <m/>
    <m/>
    <s v="-"/>
    <n v="0"/>
    <n v="0"/>
    <n v="0"/>
    <n v="0"/>
    <m/>
    <m/>
    <m/>
    <m/>
    <m/>
    <m/>
    <m/>
    <m/>
  </r>
  <r>
    <x v="0"/>
    <x v="2"/>
    <s v="ELOR"/>
    <s v="43080597"/>
    <s v="Turbina 2"/>
    <s v="HI"/>
    <s v="H"/>
    <s v="ELOR43080597Turbina 2HI"/>
    <s v="ELOR43080597Turbina 2HI"/>
    <x v="27"/>
    <s v="ELOR"/>
    <s v="Hidráulico"/>
    <x v="257"/>
    <x v="82"/>
    <s v="HI"/>
    <s v="HI"/>
    <s v="Agua"/>
    <s v="SEIN"/>
    <s v="NO COES"/>
    <s v="Instalado"/>
    <s v="Inoperativo"/>
    <n v="0"/>
    <n v="0"/>
    <s v="Estatal"/>
    <s v="Distribuidora"/>
    <x v="0"/>
    <s v="AMAZONAS"/>
    <s v="AMAZONAS"/>
    <s v="UTCUBAMBA"/>
    <s v="LONYA GRANDE"/>
    <n v="0"/>
    <n v="20"/>
    <m/>
    <m/>
    <m/>
    <m/>
    <m/>
    <s v="-"/>
    <n v="0"/>
    <n v="0"/>
    <n v="0"/>
    <n v="0"/>
    <m/>
    <m/>
    <m/>
    <m/>
    <m/>
    <m/>
    <m/>
    <m/>
  </r>
  <r>
    <x v="0"/>
    <x v="0"/>
    <s v="ELOR"/>
    <s v="53026715"/>
    <s v="Cat.5-C15 7925"/>
    <s v="EL"/>
    <s v="T"/>
    <s v="ELOR53026715Cat.5-C15 7925EL"/>
    <s v="ELOR53026715Cat.5-C15 7925EL"/>
    <x v="27"/>
    <s v="ELOR"/>
    <s v="Térmico"/>
    <x v="258"/>
    <x v="316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YAVARI"/>
    <n v="0"/>
    <n v="20"/>
    <m/>
    <m/>
    <m/>
    <m/>
    <m/>
    <n v="0.43"/>
    <n v="0.3"/>
    <n v="517.83699999999999"/>
    <n v="0.51783699999999999"/>
    <n v="0"/>
    <n v="0.43"/>
    <n v="0.3"/>
    <n v="623.43600000000004"/>
    <n v="0.62343599999999999"/>
    <n v="0.14599999999999999"/>
    <m/>
    <m/>
    <m/>
  </r>
  <r>
    <x v="0"/>
    <x v="0"/>
    <s v="ELOR"/>
    <s v="53026715"/>
    <s v="Cat 3306DI"/>
    <s v="EL"/>
    <s v="T"/>
    <s v="ELOR53026715Cat 3306DIEL"/>
    <s v="ELOR53026715Cat 3306DIEL"/>
    <x v="27"/>
    <s v="ELOR"/>
    <s v="Térmico"/>
    <x v="258"/>
    <x v="317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YAVARI"/>
    <n v="0"/>
    <n v="20"/>
    <m/>
    <m/>
    <m/>
    <m/>
    <m/>
    <n v="0.16"/>
    <n v="0.13"/>
    <n v="8.7769999999999992"/>
    <n v="8.7770000000000001E-3"/>
    <n v="0"/>
    <n v="0.16"/>
    <n v="0.13"/>
    <n v="23.79"/>
    <n v="2.3789999999999999E-2"/>
    <n v="0.14599999999999999"/>
    <m/>
    <m/>
    <m/>
  </r>
  <r>
    <x v="0"/>
    <x v="2"/>
    <s v="ELOR"/>
    <s v="53200104"/>
    <s v="ALCO"/>
    <s v="EL"/>
    <s v="T"/>
    <s v="ELOR53200104ALCOEL"/>
    <s v="ELOR53200104ALCOEL"/>
    <x v="27"/>
    <s v="ELOR"/>
    <s v="Térmico"/>
    <x v="259"/>
    <x v="318"/>
    <s v="EL"/>
    <s v="EL"/>
    <s v="Diésel"/>
    <s v="SA"/>
    <s v="NO COES"/>
    <s v="Retirado"/>
    <s v="Inoperativo"/>
    <n v="0"/>
    <n v="0"/>
    <s v="Estatal"/>
    <s v="Distribuidora"/>
    <x v="0"/>
    <s v="CAJAMARCA"/>
    <s v="CAJAMARCA"/>
    <s v="JAEN"/>
    <s v="JAEN"/>
    <n v="0"/>
    <n v="20"/>
    <m/>
    <m/>
    <m/>
    <m/>
    <m/>
    <s v="-"/>
    <n v="0"/>
    <n v="0"/>
    <n v="0"/>
    <n v="0"/>
    <m/>
    <m/>
    <m/>
    <m/>
    <m/>
    <m/>
    <m/>
    <m/>
  </r>
  <r>
    <x v="0"/>
    <x v="0"/>
    <s v="ELOR"/>
    <s v="53026613"/>
    <s v="Volv.Pent1 RVL-451"/>
    <s v="EL"/>
    <s v="T"/>
    <s v="ELOR53026613Volv.Pent1 RVL-451EL"/>
    <s v="ELOR53026613Volv.Pent1 RVL-451EL"/>
    <x v="27"/>
    <s v="ELOR"/>
    <s v="Térmico"/>
    <x v="260"/>
    <x v="319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SAN PABLO"/>
    <n v="0"/>
    <n v="20"/>
    <m/>
    <m/>
    <m/>
    <m/>
    <m/>
    <n v="0.48"/>
    <n v="0.38"/>
    <n v="776.28899999999999"/>
    <n v="0.77628900000000001"/>
    <n v="0"/>
    <n v="0.48"/>
    <n v="0.38"/>
    <n v="961.63099999999997"/>
    <n v="0.96163100000000001"/>
    <n v="0.33200000000000002"/>
    <m/>
    <m/>
    <m/>
  </r>
  <r>
    <x v="0"/>
    <x v="0"/>
    <s v="ELOR"/>
    <s v="53026613"/>
    <s v="Cat.3412 81Z19624"/>
    <s v="EL"/>
    <s v="T"/>
    <s v="ELOR53026613Cat.3412 81Z19624EL"/>
    <s v="ELOR53026613Cat.3412 81Z19624EL"/>
    <x v="27"/>
    <s v="ELOR"/>
    <s v="Térmico"/>
    <x v="260"/>
    <x v="32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SAN PABLO"/>
    <n v="0"/>
    <n v="20"/>
    <m/>
    <m/>
    <m/>
    <m/>
    <m/>
    <n v="0.22"/>
    <n v="0.2"/>
    <n v="86.004000000000005"/>
    <n v="8.6004000000000011E-2"/>
    <n v="0"/>
    <n v="0.22"/>
    <n v="0"/>
    <n v="0"/>
    <n v="0"/>
    <n v="0.33200000000000002"/>
    <m/>
    <m/>
    <m/>
  </r>
  <r>
    <x v="0"/>
    <x v="0"/>
    <s v="ELOR"/>
    <s v="53026512"/>
    <s v="OLYMPIAN"/>
    <s v="EL"/>
    <s v="T"/>
    <s v="ELOR53026512OLYMPIANEL"/>
    <s v="ELOR53026512OLYMPIANEL"/>
    <x v="27"/>
    <s v="ELOR"/>
    <s v="Térmico"/>
    <x v="261"/>
    <x v="19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PEVAS"/>
    <n v="0"/>
    <n v="20"/>
    <m/>
    <m/>
    <m/>
    <m/>
    <m/>
    <n v="0.13"/>
    <n v="0.1"/>
    <n v="51.162000000000006"/>
    <n v="5.1162000000000006E-2"/>
    <n v="0"/>
    <n v="0.13"/>
    <n v="0.1"/>
    <n v="116.652"/>
    <n v="0.11665200000000001"/>
    <n v="0.25800000000000001"/>
    <m/>
    <m/>
    <m/>
  </r>
  <r>
    <x v="0"/>
    <x v="0"/>
    <s v="ELOR"/>
    <s v="53026512"/>
    <s v="Volv.Pent1 RVL-251"/>
    <s v="EL"/>
    <s v="T"/>
    <s v="ELOR53026512Volv.Pent1 RVL-251EL"/>
    <s v="ELOR53026512Volv.Pent1 RVL-251EL"/>
    <x v="27"/>
    <s v="ELOR"/>
    <s v="Térmico"/>
    <x v="261"/>
    <x v="32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ARISCAL RAMÓN CASTILLA"/>
    <s v="PEVAS"/>
    <n v="0"/>
    <n v="20"/>
    <m/>
    <m/>
    <m/>
    <m/>
    <m/>
    <n v="0.27300000000000002"/>
    <n v="0.2"/>
    <n v="167.179"/>
    <n v="0.16717899999999999"/>
    <n v="0"/>
    <n v="0.27300000000000002"/>
    <n v="0.2"/>
    <n v="293.43099999999993"/>
    <n v="0.29343099999999994"/>
    <n v="0.25800000000000001"/>
    <m/>
    <m/>
    <m/>
  </r>
  <r>
    <x v="0"/>
    <x v="0"/>
    <s v="ELOR"/>
    <s v="53026818"/>
    <s v="CAT1_HUMBOLT"/>
    <s v="EL"/>
    <s v="T"/>
    <s v="ELOR53026818CAT1_HUMBOLTEL"/>
    <s v="ELOR53026818CAT1_HUMBOLTEL"/>
    <x v="27"/>
    <s v="ELOR"/>
    <s v="Térmico"/>
    <x v="262"/>
    <x v="322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1.1000000000000001"/>
    <n v="0.8"/>
    <n v="321.41399999999999"/>
    <n v="0.32141399999999998"/>
    <n v="0"/>
    <n v="1.1000000000000001"/>
    <n v="0.8"/>
    <n v="21.891999999999999"/>
    <n v="2.1891999999999998E-2"/>
    <n v="2.2690000000000001"/>
    <m/>
    <m/>
    <m/>
  </r>
  <r>
    <x v="0"/>
    <x v="0"/>
    <s v="ELOR"/>
    <s v="53026818"/>
    <s v="CAT2_HUMBOLT"/>
    <s v="EL"/>
    <s v="T"/>
    <s v="ELOR53026818CAT2_HUMBOLTEL"/>
    <s v="ELOR53026818CAT2_HUMBOLTEL"/>
    <x v="27"/>
    <s v="ELOR"/>
    <s v="Térmico"/>
    <x v="262"/>
    <x v="323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0.7"/>
    <n v="0.5"/>
    <n v="190.57"/>
    <n v="0.19056999999999999"/>
    <n v="0"/>
    <n v="0.7"/>
    <n v="0.5"/>
    <n v="321.28399999999999"/>
    <n v="0.32128400000000001"/>
    <n v="2.2690000000000001"/>
    <m/>
    <m/>
    <m/>
  </r>
  <r>
    <x v="0"/>
    <x v="0"/>
    <s v="ELOR"/>
    <s v="53026818"/>
    <s v="CAT3_HUMBOLT"/>
    <s v="EL"/>
    <s v="T"/>
    <s v="ELOR53026818CAT3_HUMBOLTEL"/>
    <s v="ELOR53026818CAT3_HUMBOLTEL"/>
    <x v="27"/>
    <s v="ELOR"/>
    <s v="Térmico"/>
    <x v="262"/>
    <x v="324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1.1000000000000001"/>
    <n v="0.8"/>
    <n v="411.63600000000002"/>
    <n v="0.411636"/>
    <n v="0"/>
    <n v="1.1000000000000001"/>
    <n v="0.8"/>
    <n v="620.02100000000019"/>
    <n v="0.62002100000000016"/>
    <n v="2.2690000000000001"/>
    <m/>
    <m/>
    <m/>
  </r>
  <r>
    <x v="0"/>
    <x v="0"/>
    <s v="ELOR"/>
    <s v="53026818"/>
    <s v="CAT4_HUMBOLT"/>
    <s v="EL"/>
    <s v="T"/>
    <s v="ELOR53026818CAT4_HUMBOLTEL"/>
    <s v="ELOR53026818CAT4_HUMBOLTEL"/>
    <x v="27"/>
    <s v="ELOR"/>
    <s v="Térmico"/>
    <x v="262"/>
    <x v="325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0.7"/>
    <n v="0.5"/>
    <n v="54.260999999999996"/>
    <n v="5.4260999999999997E-2"/>
    <n v="0"/>
    <n v="0.7"/>
    <n v="0.5"/>
    <n v="349.995"/>
    <n v="0.349995"/>
    <n v="2.2690000000000001"/>
    <m/>
    <m/>
    <m/>
  </r>
  <r>
    <x v="0"/>
    <x v="0"/>
    <s v="ELOR"/>
    <s v="53026818"/>
    <s v="CAT5_HUMBOLT"/>
    <s v="EL"/>
    <s v="T"/>
    <s v="ELOR53026818CAT5_HUMBOLTEL"/>
    <s v="ELOR53026818CAT5_HUMBOLTEL"/>
    <x v="27"/>
    <s v="ELOR"/>
    <s v="Térmico"/>
    <x v="262"/>
    <x v="326"/>
    <s v="EL"/>
    <s v="EL"/>
    <s v="Diésel"/>
    <s v="SEIN"/>
    <s v="NO COES"/>
    <s v="Instalado"/>
    <s v="Operativo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0.7"/>
    <n v="0.5"/>
    <n v="58.195999999999998"/>
    <n v="5.8195999999999998E-2"/>
    <n v="0"/>
    <n v="0.7"/>
    <n v="0.5"/>
    <n v="376.00599999999997"/>
    <n v="0.37600599999999995"/>
    <n v="2.2690000000000001"/>
    <m/>
    <m/>
    <m/>
  </r>
  <r>
    <x v="0"/>
    <x v="2"/>
    <s v="ELSE"/>
    <s v="23005600"/>
    <s v="Caterpillar 3"/>
    <s v="EL"/>
    <s v="T"/>
    <s v="ELSE23005600Caterpillar 3EL"/>
    <s v="ELSE23005600Caterpillar 3EL"/>
    <x v="30"/>
    <s v="ELSE"/>
    <s v="Térmico"/>
    <x v="162"/>
    <x v="327"/>
    <s v="EL"/>
    <s v="EL"/>
    <s v="Diésel"/>
    <s v="SEIN"/>
    <s v="NO COES"/>
    <s v="Instalado"/>
    <s v="Operativo"/>
    <n v="0"/>
    <n v="0"/>
    <s v="Estatal"/>
    <s v="Distribuidora"/>
    <x v="0"/>
    <s v="MADRE DE DIOS"/>
    <s v="MADRE DE DIOS"/>
    <s v="TAHUAMANU"/>
    <s v="IBERIA"/>
    <n v="0"/>
    <n v="22"/>
    <m/>
    <m/>
    <m/>
    <m/>
    <m/>
    <s v="-"/>
    <s v="-"/>
    <n v="0"/>
    <n v="0"/>
    <n v="0.8"/>
    <m/>
    <m/>
    <m/>
    <m/>
    <m/>
    <m/>
    <m/>
    <m/>
  </r>
  <r>
    <x v="0"/>
    <x v="0"/>
    <s v="ELC"/>
    <s v="51010097"/>
    <s v="G-3"/>
    <s v="HI"/>
    <s v="H"/>
    <s v="ELC51010097G-3HI"/>
    <s v="ELC51010097G-3HI"/>
    <x v="23"/>
    <s v="ELC"/>
    <s v="Hidráulico"/>
    <x v="71"/>
    <x v="49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m/>
    <m/>
    <m/>
    <m/>
    <m/>
    <n v="2"/>
    <n v="2"/>
    <n v="2481.8490000000002"/>
    <n v="2.481849"/>
    <n v="5.5650000000000004"/>
    <n v="2"/>
    <n v="2"/>
    <n v="3416.4370000000008"/>
    <n v="3.4164370000000006"/>
    <n v="6.4489999999999998"/>
    <m/>
    <m/>
    <m/>
  </r>
  <r>
    <x v="0"/>
    <x v="0"/>
    <s v="ELC"/>
    <s v="51010097"/>
    <s v="G-4"/>
    <s v="HI"/>
    <s v="H"/>
    <s v="ELC51010097G-4HI"/>
    <s v="ELC51010097G-4HI"/>
    <x v="23"/>
    <s v="ELC"/>
    <s v="Hidráulico"/>
    <x v="71"/>
    <x v="50"/>
    <s v="HI"/>
    <s v="HI"/>
    <s v="Agua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m/>
    <m/>
    <m/>
    <m/>
    <m/>
    <n v="2"/>
    <n v="2"/>
    <n v="2083.2429999999995"/>
    <n v="2.0832429999999995"/>
    <n v="5.5650000000000004"/>
    <n v="2"/>
    <n v="2"/>
    <n v="2079.2269999999999"/>
    <n v="2.0792269999999999"/>
    <n v="6.4489999999999998"/>
    <m/>
    <m/>
    <m/>
  </r>
  <r>
    <x v="0"/>
    <x v="0"/>
    <s v="ELNO"/>
    <s v="33281811"/>
    <s v="Black start"/>
    <s v="EL"/>
    <s v="T"/>
    <s v="ELNO33281811Black startEL"/>
    <s v="ELNO33281811Black startEL"/>
    <x v="26"/>
    <s v="ELNO"/>
    <s v="Térmico"/>
    <x v="263"/>
    <x v="328"/>
    <s v="EL"/>
    <s v="EL"/>
    <s v="Diésel"/>
    <s v="SEIN"/>
    <s v="NO COES"/>
    <s v="Instalado"/>
    <s v="Operativo"/>
    <n v="0"/>
    <n v="0"/>
    <s v="Privado"/>
    <s v="Distribuidora"/>
    <x v="0"/>
    <s v="PIURA"/>
    <s v="PIURA"/>
    <s v="PAITA"/>
    <s v="TABLAZO"/>
    <n v="0"/>
    <n v="26"/>
    <m/>
    <m/>
    <m/>
    <m/>
    <m/>
    <n v="0.48"/>
    <n v="0.45"/>
    <n v="9"/>
    <n v="8.9999999999999993E-3"/>
    <n v="29.986999999999998"/>
    <n v="0.48"/>
    <n v="0.45"/>
    <n v="9"/>
    <n v="8.9999999999999993E-3"/>
    <n v="29.370999999999999"/>
    <m/>
    <m/>
    <m/>
  </r>
  <r>
    <x v="0"/>
    <x v="0"/>
    <s v="ELNO"/>
    <s v="33281811"/>
    <s v="TG01"/>
    <s v="TG"/>
    <s v="T"/>
    <s v="ELNO33281811TG01TG"/>
    <s v="ELNO33281811TG01TG"/>
    <x v="26"/>
    <s v="ELNO"/>
    <s v="Térmico"/>
    <x v="263"/>
    <x v="329"/>
    <s v="TG"/>
    <s v="TG"/>
    <s v="Gas Natural"/>
    <s v="SEIN"/>
    <s v="NO COES"/>
    <s v="Instalado"/>
    <s v="Operativo"/>
    <n v="0"/>
    <n v="0"/>
    <s v="Privado"/>
    <s v="Distribuidora"/>
    <x v="0"/>
    <s v="PIURA"/>
    <s v="PIURA"/>
    <s v="PAITA"/>
    <s v="TABLAZO"/>
    <n v="0"/>
    <n v="26"/>
    <m/>
    <m/>
    <m/>
    <m/>
    <m/>
    <n v="31"/>
    <n v="26.838999999999999"/>
    <n v="238625.77499999999"/>
    <n v="238.625775"/>
    <n v="29.986999999999998"/>
    <n v="31"/>
    <n v="26.838999999999999"/>
    <n v="233495.75200000004"/>
    <n v="233.49575200000004"/>
    <n v="29.370999999999999"/>
    <m/>
    <m/>
    <m/>
  </r>
  <r>
    <x v="0"/>
    <x v="0"/>
    <s v="EGEANA"/>
    <s v="11275911"/>
    <s v="G01"/>
    <s v="HI"/>
    <s v="H"/>
    <s v="EGEANA11275911G01HI"/>
    <s v="EGEANA11275911G01HI"/>
    <x v="73"/>
    <s v="SANTA ANA"/>
    <s v="Hidráulico"/>
    <x v="264"/>
    <x v="330"/>
    <s v="HI"/>
    <s v="HI"/>
    <s v="Agua"/>
    <s v="SEIN"/>
    <s v="COES"/>
    <s v="Instalado"/>
    <s v="Operativo"/>
    <s v="RER"/>
    <s v="SEGUNDA"/>
    <s v="Privado"/>
    <s v="Generadora"/>
    <x v="0"/>
    <s v="JUNIN"/>
    <s v="JUNIN"/>
    <s v="CHANCHAMAYO"/>
    <s v="PERENE"/>
    <n v="0"/>
    <n v="37"/>
    <m/>
    <m/>
    <m/>
    <m/>
    <m/>
    <n v="19.989999999999998"/>
    <n v="19.949000000000002"/>
    <n v="134056.78949999998"/>
    <n v="134.05678949999998"/>
    <n v="20.7"/>
    <n v="19.989999999999998"/>
    <n v="19.956"/>
    <n v="161555.47500000003"/>
    <n v="161.55547500000003"/>
    <n v="20.69"/>
    <m/>
    <m/>
    <m/>
  </r>
  <r>
    <x v="0"/>
    <x v="0"/>
    <s v="ENEGPP"/>
    <s v="17360815"/>
    <s v="Circuito 1"/>
    <s v="HI"/>
    <s v="H"/>
    <s v="ENEGPP17360815Circuito 1HI"/>
    <s v="ENEGPP17360815Circuito 1HI"/>
    <x v="34"/>
    <s v="ENEL GREEN"/>
    <s v="Eólico"/>
    <x v="265"/>
    <x v="226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15.75"/>
    <n v="15.75"/>
    <n v="57582.97"/>
    <n v="57.582970000000003"/>
    <n v="133.15100000000001"/>
    <n v="15.75"/>
    <n v="15.75"/>
    <n v="68809.409"/>
    <n v="68.809409000000002"/>
    <n v="130.453"/>
    <m/>
    <m/>
    <m/>
  </r>
  <r>
    <x v="0"/>
    <x v="0"/>
    <s v="ENEGPP"/>
    <s v="17360815"/>
    <s v="Circuito 2"/>
    <s v="HI"/>
    <s v="H"/>
    <s v="ENEGPP17360815Circuito 2HI"/>
    <s v="ENEGPP17360815Circuito 2HI"/>
    <x v="34"/>
    <s v="ENEL GREEN"/>
    <s v="Eólico"/>
    <x v="265"/>
    <x v="227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18.899999999999999"/>
    <n v="18.899999999999999"/>
    <n v="64116.838999999993"/>
    <n v="64.116838999999999"/>
    <n v="133.15100000000001"/>
    <n v="18.899999999999999"/>
    <n v="18.899999999999999"/>
    <n v="80549.433000000005"/>
    <n v="80.549433000000008"/>
    <n v="130.453"/>
    <m/>
    <m/>
    <m/>
  </r>
  <r>
    <x v="0"/>
    <x v="0"/>
    <s v="ENEGPP"/>
    <s v="17360815"/>
    <s v="Circuito 3"/>
    <s v="HI"/>
    <s v="H"/>
    <s v="ENEGPP17360815Circuito 3HI"/>
    <s v="ENEGPP17360815Circuito 3HI"/>
    <x v="34"/>
    <s v="ENEL GREEN"/>
    <s v="Eólico"/>
    <x v="265"/>
    <x v="228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18.899999999999999"/>
    <n v="18.899999999999999"/>
    <n v="58455.506999999998"/>
    <n v="58.455506999999997"/>
    <n v="133.15100000000001"/>
    <n v="18.899999999999999"/>
    <n v="18.899999999999999"/>
    <n v="78464.084000000003"/>
    <n v="78.464084"/>
    <n v="130.453"/>
    <m/>
    <m/>
    <m/>
  </r>
  <r>
    <x v="0"/>
    <x v="0"/>
    <s v="ENEGPP"/>
    <s v="17360815"/>
    <s v="Circuito 4"/>
    <s v="HI"/>
    <s v="H"/>
    <s v="ENEGPP17360815Circuito 4HI"/>
    <s v="ENEGPP17360815Circuito 4HI"/>
    <x v="34"/>
    <s v="ENEL GREEN"/>
    <s v="Eólico"/>
    <x v="265"/>
    <x v="229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18.899999999999999"/>
    <n v="18.899999999999999"/>
    <n v="64862.208999999988"/>
    <n v="64.862208999999993"/>
    <n v="133.15100000000001"/>
    <n v="18.899999999999999"/>
    <n v="18.899999999999999"/>
    <n v="84452.97"/>
    <n v="84.452970000000008"/>
    <n v="130.453"/>
    <m/>
    <m/>
    <m/>
  </r>
  <r>
    <x v="0"/>
    <x v="0"/>
    <s v="ENEGPP"/>
    <s v="17360815"/>
    <s v="Circuito 5"/>
    <s v="HI"/>
    <s v="H"/>
    <s v="ENEGPP17360815Circuito 5HI"/>
    <s v="ENEGPP17360815Circuito 5HI"/>
    <x v="34"/>
    <s v="ENEL GREEN"/>
    <s v="Eólico"/>
    <x v="265"/>
    <x v="230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22.05"/>
    <n v="22.05"/>
    <n v="80325.896000000022"/>
    <n v="80.325896000000029"/>
    <n v="133.15100000000001"/>
    <n v="22.05"/>
    <n v="22.05"/>
    <n v="103032.35300000002"/>
    <n v="103.03235300000001"/>
    <n v="130.453"/>
    <m/>
    <m/>
    <m/>
  </r>
  <r>
    <x v="0"/>
    <x v="0"/>
    <s v="ENEGPP"/>
    <s v="17360815"/>
    <s v="Circuito 6"/>
    <s v="HI"/>
    <s v="H"/>
    <s v="ENEGPP17360815Circuito 6HI"/>
    <s v="ENEGPP17360815Circuito 6HI"/>
    <x v="34"/>
    <s v="ENEL GREEN"/>
    <s v="Eólico"/>
    <x v="265"/>
    <x v="231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15.75"/>
    <n v="15.75"/>
    <n v="59458.885000000002"/>
    <n v="59.458885000000002"/>
    <n v="133.15100000000001"/>
    <n v="15.75"/>
    <n v="15.75"/>
    <n v="68884.956000000006"/>
    <n v="68.884956000000003"/>
    <n v="130.453"/>
    <m/>
    <m/>
    <m/>
  </r>
  <r>
    <x v="0"/>
    <x v="0"/>
    <s v="ENEGPP"/>
    <s v="17360815"/>
    <s v="Circuito 7"/>
    <s v="HI"/>
    <s v="H"/>
    <s v="ENEGPP17360815Circuito 7HI"/>
    <s v="ENEGPP17360815Circuito 7HI"/>
    <x v="34"/>
    <s v="ENEL GREEN"/>
    <s v="Eólico"/>
    <x v="265"/>
    <x v="232"/>
    <s v="TE"/>
    <s v="TE"/>
    <s v="viento"/>
    <s v="SEIN"/>
    <s v="COES"/>
    <s v="Instalado"/>
    <s v="Operativo"/>
    <s v="RER"/>
    <s v="CUARTA"/>
    <s v="Privado"/>
    <s v="Generadora"/>
    <x v="0"/>
    <s v="ICA"/>
    <s v="ICA"/>
    <s v="NAZCA"/>
    <s v="MARCONA"/>
    <n v="0"/>
    <n v="46"/>
    <m/>
    <m/>
    <m/>
    <m/>
    <m/>
    <n v="22.05"/>
    <n v="22.05"/>
    <n v="87679.710999999996"/>
    <n v="87.679710999999998"/>
    <n v="133.15100000000001"/>
    <n v="22.05"/>
    <n v="22.05"/>
    <n v="100722.272"/>
    <n v="100.722272"/>
    <n v="130.453"/>
    <m/>
    <m/>
    <m/>
  </r>
  <r>
    <x v="0"/>
    <x v="0"/>
    <s v="ENGIEP"/>
    <s v="16376016"/>
    <s v="INV 123"/>
    <s v="HI"/>
    <s v="H"/>
    <s v="ENGIEP16376016INV 123HI"/>
    <s v="ENGIEP16376016INV 123HI"/>
    <x v="37"/>
    <s v="ENGIE PERU"/>
    <s v="Solar"/>
    <x v="266"/>
    <x v="331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8"/>
    <m/>
    <m/>
    <m/>
    <m/>
    <m/>
    <n v="12"/>
    <n v="12"/>
    <n v="29497.040999999997"/>
    <n v="29.497040999999996"/>
    <n v="0"/>
    <n v="14.821999999999999"/>
    <n v="14.821999999999999"/>
    <n v="35384.93"/>
    <n v="35.384929999999997"/>
    <n v="41.38"/>
    <m/>
    <m/>
    <m/>
  </r>
  <r>
    <x v="0"/>
    <x v="0"/>
    <s v="ENGIEP"/>
    <s v="16376016"/>
    <s v="INV 456"/>
    <s v="HI"/>
    <s v="H"/>
    <s v="ENGIEP16376016INV 456HI"/>
    <s v="ENGIEP16376016INV 456HI"/>
    <x v="37"/>
    <s v="ENGIE PERU"/>
    <s v="Solar"/>
    <x v="266"/>
    <x v="332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8"/>
    <m/>
    <m/>
    <m/>
    <m/>
    <m/>
    <n v="14"/>
    <n v="14"/>
    <n v="28827.037000000004"/>
    <n v="28.827037000000004"/>
    <n v="0"/>
    <n v="14.86"/>
    <n v="14.86"/>
    <n v="35231.400999999998"/>
    <n v="35.231400999999998"/>
    <n v="41.38"/>
    <m/>
    <m/>
    <m/>
  </r>
  <r>
    <x v="0"/>
    <x v="0"/>
    <s v="ENGIEP"/>
    <s v="16376016"/>
    <s v="INV 789"/>
    <s v="HI"/>
    <s v="H"/>
    <s v="ENGIEP16376016INV 789HI"/>
    <s v="ENGIEP16376016INV 789HI"/>
    <x v="37"/>
    <s v="ENGIE PERU"/>
    <s v="Solar"/>
    <x v="266"/>
    <x v="333"/>
    <s v="FV"/>
    <s v="FV"/>
    <s v="Radiación solar"/>
    <s v="SEIN"/>
    <s v="COES"/>
    <s v="Instalado"/>
    <s v="Operativo"/>
    <s v="RER"/>
    <s v="CUARTA"/>
    <s v="Privado"/>
    <s v="Generadora"/>
    <x v="0"/>
    <s v="MOQUEGUA"/>
    <s v="MOQUEGUA"/>
    <s v="MARISCAL NIETO"/>
    <s v="MOQUEGUA"/>
    <n v="0"/>
    <n v="48"/>
    <m/>
    <m/>
    <m/>
    <m/>
    <m/>
    <n v="14"/>
    <n v="14"/>
    <n v="28934.47"/>
    <n v="28.934470000000001"/>
    <n v="0"/>
    <n v="14.859"/>
    <n v="14.859"/>
    <n v="35065.251000000004"/>
    <n v="35.065251000000004"/>
    <n v="41.38"/>
    <m/>
    <m/>
    <m/>
  </r>
  <r>
    <x v="0"/>
    <x v="0"/>
    <s v="ELNM"/>
    <s v="53002696"/>
    <s v="2"/>
    <s v="EL"/>
    <s v="T"/>
    <s v="ELNM530026962EL"/>
    <s v="ELNM530026962EL"/>
    <x v="25"/>
    <s v="HIDRANDINA"/>
    <s v="Térmico"/>
    <x v="101"/>
    <x v="26"/>
    <s v="EL"/>
    <s v="EL"/>
    <s v="Diésel"/>
    <s v="SEIN"/>
    <s v="NO COES"/>
    <s v="Instalado"/>
    <s v="Operativo"/>
    <n v="0"/>
    <n v="0"/>
    <s v="Estatal"/>
    <s v="Distribuidora"/>
    <x v="0"/>
    <s v="ANCASH"/>
    <s v="ANCASH"/>
    <s v="BOLOGNESI"/>
    <s v="CHIQUIAN"/>
    <n v="0"/>
    <n v="55"/>
    <m/>
    <m/>
    <m/>
    <m/>
    <m/>
    <s v="-"/>
    <s v="-"/>
    <n v="0.25800000000000001"/>
    <n v="2.5799999999999998E-4"/>
    <n v="0.46600000000000003"/>
    <n v="0.7"/>
    <n v="0.315"/>
    <n v="4.83"/>
    <n v="4.8300000000000001E-3"/>
    <n v="0.51900000000000002"/>
    <m/>
    <m/>
    <m/>
  </r>
  <r>
    <x v="0"/>
    <x v="0"/>
    <s v="INLAND"/>
    <s v="11275711"/>
    <s v="01"/>
    <s v="HI"/>
    <s v="H"/>
    <s v="INLAND1127571101HI"/>
    <s v="INLAND1127571101HI"/>
    <x v="74"/>
    <s v="INLAND"/>
    <s v="Hidráulico"/>
    <x v="34"/>
    <x v="46"/>
    <s v="HI"/>
    <s v="HI"/>
    <s v="Agua"/>
    <s v="SEIN"/>
    <s v="COES"/>
    <s v="Instalado"/>
    <s v="Operativo"/>
    <n v="0"/>
    <n v="0"/>
    <s v="Privado"/>
    <s v="Generadora"/>
    <x v="0"/>
    <s v="CUSCO"/>
    <s v="CUSCO"/>
    <s v="URUBAMBA"/>
    <s v="MACHUPICCHU"/>
    <n v="0"/>
    <n v="62"/>
    <m/>
    <m/>
    <m/>
    <m/>
    <m/>
    <n v="50"/>
    <n v="45.326000000000001"/>
    <n v="348532.04"/>
    <n v="348.53203999999999"/>
    <n v="99.99"/>
    <n v="50"/>
    <n v="45.326000000000001"/>
    <n v="285327.87000000005"/>
    <n v="285.32787000000008"/>
    <n v="95.11"/>
    <m/>
    <m/>
    <m/>
  </r>
  <r>
    <x v="0"/>
    <x v="0"/>
    <s v="INLAND"/>
    <s v="11275711"/>
    <s v="02"/>
    <s v="HI"/>
    <s v="H"/>
    <s v="INLAND1127571102HI"/>
    <s v="INLAND1127571102HI"/>
    <x v="74"/>
    <s v="INLAND"/>
    <s v="Hidráulico"/>
    <x v="34"/>
    <x v="47"/>
    <s v="HI"/>
    <s v="HI"/>
    <s v="Agua"/>
    <s v="SEIN"/>
    <s v="COES"/>
    <s v="Instalado"/>
    <s v="Operativo"/>
    <n v="0"/>
    <n v="0"/>
    <s v="Privado"/>
    <s v="Generadora"/>
    <x v="0"/>
    <s v="CUSCO"/>
    <s v="CUSCO"/>
    <s v="URUBAMBA"/>
    <s v="MACHUPICCHU"/>
    <n v="0"/>
    <n v="62"/>
    <m/>
    <m/>
    <m/>
    <m/>
    <m/>
    <n v="50"/>
    <n v="44.523000000000003"/>
    <n v="269476.69"/>
    <n v="269.47669000000002"/>
    <n v="99.99"/>
    <n v="50"/>
    <n v="44.523000000000003"/>
    <n v="386750.38"/>
    <n v="386.75038000000001"/>
    <n v="95.11"/>
    <m/>
    <m/>
    <m/>
  </r>
  <r>
    <x v="0"/>
    <x v="0"/>
    <s v="PETRAM"/>
    <s v="305167"/>
    <s v="Grupos 1_2"/>
    <s v="EL"/>
    <s v="T"/>
    <s v="PETRAM305167Grupos 1_2EL"/>
    <s v="PETRAM305167Grupos 1_2EL"/>
    <x v="58"/>
    <s v="PETRAMAS"/>
    <s v="Térmico"/>
    <x v="267"/>
    <x v="334"/>
    <s v="EL"/>
    <s v="EL"/>
    <s v="Biogas"/>
    <s v="SEIN"/>
    <s v="COES"/>
    <s v="Instalado"/>
    <s v="Operativo"/>
    <s v="RER"/>
    <s v="CUARTA"/>
    <s v="Privado"/>
    <s v="Generadora"/>
    <x v="0"/>
    <s v="LIMA"/>
    <s v="LIMA"/>
    <s v="HUAROCHIRI"/>
    <s v="SAN ANTONIO"/>
    <n v="0"/>
    <n v="70"/>
    <m/>
    <m/>
    <m/>
    <m/>
    <m/>
    <n v="2.4"/>
    <n v="2.4"/>
    <n v="6265.9929499999998"/>
    <n v="6.2659929500000002"/>
    <n v="2.4020000000000001"/>
    <n v="2.4"/>
    <n v="2.3199999999999998"/>
    <n v="14792.918"/>
    <n v="14.792918"/>
    <n v="2.41"/>
    <m/>
    <m/>
    <m/>
  </r>
  <r>
    <x v="0"/>
    <x v="0"/>
    <s v="SEAL"/>
    <s v="33014010"/>
    <s v="CAT"/>
    <s v="EL"/>
    <s v="T"/>
    <s v="SEAL33014010CATEL"/>
    <s v="SEAL33014010CATEL"/>
    <x v="63"/>
    <s v="SEAL"/>
    <s v="Térmico"/>
    <x v="237"/>
    <x v="97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LA UNION"/>
    <s v="CATAHUASI"/>
    <n v="0"/>
    <n v="77"/>
    <m/>
    <m/>
    <m/>
    <m/>
    <m/>
    <n v="0.45"/>
    <n v="0"/>
    <n v="49.939"/>
    <n v="4.9938999999999997E-2"/>
    <n v="0.40400000000000003"/>
    <n v="0.45"/>
    <n v="0"/>
    <n v="0"/>
    <n v="0"/>
    <n v="0.55500000000000005"/>
    <m/>
    <m/>
    <m/>
  </r>
  <r>
    <x v="0"/>
    <x v="0"/>
    <s v="SEAL"/>
    <s v="33014010"/>
    <s v="AREM 1"/>
    <s v="EL"/>
    <s v="T"/>
    <s v="SEAL33014010AREM 1EL"/>
    <s v="SEAL33014010AREM 1EL"/>
    <x v="63"/>
    <s v="SEAL"/>
    <s v="Térmico"/>
    <x v="237"/>
    <x v="335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LA UNION"/>
    <s v="CATAHUASI"/>
    <n v="0"/>
    <n v="77"/>
    <m/>
    <m/>
    <m/>
    <m/>
    <m/>
    <n v="0.2"/>
    <n v="0.19500000000000001"/>
    <n v="5.3170000000000002"/>
    <n v="5.3170000000000005E-3"/>
    <n v="0.40400000000000003"/>
    <n v="0.2"/>
    <n v="0.19500000000000001"/>
    <n v="17.797000000000001"/>
    <n v="1.7797E-2"/>
    <n v="0.55500000000000005"/>
    <m/>
    <m/>
    <m/>
  </r>
  <r>
    <x v="0"/>
    <x v="0"/>
    <s v="SEAL"/>
    <s v="33014010"/>
    <s v="AREM 2"/>
    <s v="EL"/>
    <s v="T"/>
    <s v="SEAL33014010AREM 2EL"/>
    <s v="SEAL33014010AREM 2EL"/>
    <x v="63"/>
    <s v="SEAL"/>
    <s v="Térmico"/>
    <x v="237"/>
    <x v="336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LA UNION"/>
    <s v="CATAHUASI"/>
    <n v="0"/>
    <n v="77"/>
    <m/>
    <m/>
    <m/>
    <m/>
    <m/>
    <n v="0.1"/>
    <n v="0.09"/>
    <n v="2.6640000000000001"/>
    <n v="2.6640000000000001E-3"/>
    <n v="0.40400000000000003"/>
    <n v="0.1"/>
    <n v="0.09"/>
    <n v="7.51"/>
    <n v="7.5100000000000002E-3"/>
    <n v="0.55500000000000005"/>
    <m/>
    <m/>
    <m/>
  </r>
  <r>
    <x v="0"/>
    <x v="0"/>
    <s v="TCHILC"/>
    <s v="33180209"/>
    <s v="G1"/>
    <s v="CC"/>
    <s v="T"/>
    <s v="TCHILC33180209G1CC"/>
    <s v="TCHILC33180209G1CC"/>
    <x v="75"/>
    <s v="TERMOCHILCA"/>
    <s v="Térmico"/>
    <x v="268"/>
    <x v="2"/>
    <s v="TG"/>
    <s v="CC"/>
    <s v="Gas Natural"/>
    <s v="SEIN"/>
    <s v="COES"/>
    <s v="Instalado"/>
    <s v="Operativo"/>
    <n v="0"/>
    <n v="0"/>
    <s v="Privado"/>
    <s v="Generadora"/>
    <x v="0"/>
    <s v="LIMA"/>
    <s v="LIMA"/>
    <s v="CAÑETE"/>
    <s v="CHILCA"/>
    <n v="0"/>
    <n v="81"/>
    <m/>
    <m/>
    <m/>
    <m/>
    <m/>
    <n v="300"/>
    <n v="300"/>
    <n v="1791700.8810000003"/>
    <n v="1791.7008810000004"/>
    <n v="305.11099999999999"/>
    <n v="300"/>
    <n v="299.99"/>
    <n v="1628112.8049999997"/>
    <n v="1628.1128049999998"/>
    <n v="305.48500000000001"/>
    <m/>
    <m/>
    <m/>
  </r>
  <r>
    <x v="0"/>
    <x v="0"/>
    <s v="ENEGEN"/>
    <s v="11375016"/>
    <s v="GR-1"/>
    <s v="HI"/>
    <s v="H"/>
    <s v="ENEGEN11375016GR-1HI"/>
    <s v="ENEGEN11375016GR-1HI"/>
    <x v="33"/>
    <s v="ENEL PERU"/>
    <s v="Hidráulico"/>
    <x v="269"/>
    <x v="15"/>
    <s v="HI"/>
    <s v="HI"/>
    <s v="Agua"/>
    <s v="SEIN"/>
    <s v="COES"/>
    <s v="Instalado"/>
    <s v="Operativo"/>
    <s v="RER"/>
    <s v="CUARTA"/>
    <s v="Privado"/>
    <s v="Generadora"/>
    <x v="0"/>
    <s v="LIMA"/>
    <s v="LIMA"/>
    <s v="LIMA"/>
    <s v="SAN JUAN DE LURIGANCHO"/>
    <n v="0"/>
    <n v="44"/>
    <m/>
    <m/>
    <m/>
    <m/>
    <m/>
    <n v="0.35"/>
    <n v="0.35"/>
    <n v="869.90000000000009"/>
    <n v="0.86990000000000012"/>
    <n v="0"/>
    <n v="0.35"/>
    <n v="0.35"/>
    <n v="2163.0590000000002"/>
    <n v="2.1630590000000001"/>
    <n v="0.70499999999999996"/>
    <m/>
    <m/>
    <m/>
  </r>
  <r>
    <x v="0"/>
    <x v="0"/>
    <s v="ENEGEN"/>
    <s v="11375016"/>
    <s v="GR-2"/>
    <s v="HI"/>
    <s v="H"/>
    <s v="ENEGEN11375016GR-2HI"/>
    <s v="ENEGEN11375016GR-2HI"/>
    <x v="33"/>
    <s v="ENEL PERU"/>
    <s v="Hidráulico"/>
    <x v="269"/>
    <x v="16"/>
    <s v="HI"/>
    <s v="HI"/>
    <s v="Agua"/>
    <s v="SEIN"/>
    <s v="COES"/>
    <s v="Instalado"/>
    <s v="Operativo"/>
    <s v="RER"/>
    <s v="CUARTA"/>
    <s v="Privado"/>
    <s v="Generadora"/>
    <x v="0"/>
    <s v="LIMA"/>
    <s v="LIMA"/>
    <s v="LIMA"/>
    <s v="SAN JUAN DE LURIGANCHO"/>
    <n v="0"/>
    <n v="44"/>
    <m/>
    <m/>
    <m/>
    <m/>
    <m/>
    <n v="0.35"/>
    <n v="0.35"/>
    <n v="787.7"/>
    <n v="0.78770000000000007"/>
    <n v="0"/>
    <n v="0.35"/>
    <n v="0.35"/>
    <n v="2220.7710000000002"/>
    <n v="2.2207710000000001"/>
    <n v="0.70499999999999996"/>
    <m/>
    <m/>
    <m/>
  </r>
  <r>
    <x v="0"/>
    <x v="0"/>
    <s v="CELERV"/>
    <s v="11116301"/>
    <s v="FRANCIS 3"/>
    <s v="HI"/>
    <s v="H"/>
    <s v="CELERV11116301FRANCIS 3HI"/>
    <s v="CELERV11116301FRANCIS 3HI"/>
    <x v="76"/>
    <s v="CELEPSA RENOVABLES"/>
    <s v="Hidráulico"/>
    <x v="202"/>
    <x v="39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MALIES"/>
    <s v="LLATA"/>
    <n v="0"/>
    <n v="8"/>
    <m/>
    <m/>
    <m/>
    <m/>
    <m/>
    <n v="6.5609999999999999"/>
    <n v="6.4669999999999996"/>
    <n v="40901.140999999996"/>
    <n v="40.901140999999996"/>
    <n v="0"/>
    <n v="6.5609999999999999"/>
    <n v="6.4669999999999996"/>
    <n v="45455.287000000004"/>
    <n v="45.455287000000006"/>
    <n v="19.606000000000002"/>
    <m/>
    <m/>
    <m/>
  </r>
  <r>
    <x v="0"/>
    <x v="0"/>
    <s v="CELERV"/>
    <s v="11116301"/>
    <s v="Francis 2"/>
    <s v="HI"/>
    <s v="H"/>
    <s v="CELERV11116301Francis 2HI"/>
    <s v="CELERV11116301Francis 2HI"/>
    <x v="76"/>
    <s v="CELEPSA RENOVABLES"/>
    <s v="Hidráulico"/>
    <x v="202"/>
    <x v="258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MALIES"/>
    <s v="LLATA"/>
    <n v="0"/>
    <n v="8"/>
    <m/>
    <m/>
    <m/>
    <m/>
    <m/>
    <n v="6.5609999999999999"/>
    <n v="6.4669999999999996"/>
    <n v="42294.618000000002"/>
    <n v="42.294618"/>
    <n v="0"/>
    <n v="6.5609999999999999"/>
    <n v="6.4669999999999996"/>
    <n v="48724.970000000008"/>
    <n v="48.724970000000006"/>
    <n v="19.606000000000002"/>
    <m/>
    <m/>
    <m/>
  </r>
  <r>
    <x v="0"/>
    <x v="0"/>
    <s v="CELERV"/>
    <s v="11116301"/>
    <s v="Francis 1"/>
    <s v="HI"/>
    <s v="H"/>
    <s v="CELERV11116301Francis 1HI"/>
    <s v="CELERV11116301Francis 1HI"/>
    <x v="76"/>
    <s v="CELEPSA RENOVABLES"/>
    <s v="Hidráulico"/>
    <x v="202"/>
    <x v="259"/>
    <s v="HI"/>
    <s v="HI"/>
    <s v="Agua"/>
    <s v="SEIN"/>
    <s v="COES"/>
    <s v="Instalado"/>
    <s v="Operativo"/>
    <n v="0"/>
    <n v="0"/>
    <s v="Privado"/>
    <s v="Generadora"/>
    <x v="0"/>
    <s v="HUANUCO"/>
    <s v="HUANUCO"/>
    <s v="HUAMALIES"/>
    <s v="LLATA"/>
    <n v="0"/>
    <n v="8"/>
    <m/>
    <m/>
    <m/>
    <m/>
    <m/>
    <n v="6.5609999999999999"/>
    <n v="6.4669999999999996"/>
    <n v="42516.186000000002"/>
    <n v="42.516186000000005"/>
    <n v="0"/>
    <n v="6.5609999999999999"/>
    <n v="6.4669999999999996"/>
    <n v="45691.957999999999"/>
    <n v="45.691958"/>
    <n v="19.606000000000002"/>
    <m/>
    <m/>
    <m/>
  </r>
  <r>
    <x v="0"/>
    <x v="0"/>
    <s v="GEPSA"/>
    <s v="18274711"/>
    <s v="G1"/>
    <s v="HI"/>
    <s v="H"/>
    <s v="GEPSA18274711G1HI"/>
    <s v="GEPSA18274711G1HI"/>
    <x v="42"/>
    <s v="GEPSA"/>
    <s v="Hidráulico"/>
    <x v="270"/>
    <x v="2"/>
    <s v="HI"/>
    <s v="HI"/>
    <s v="Agua"/>
    <s v="SEIN"/>
    <s v="COES"/>
    <s v="Instalado"/>
    <s v="Operativo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9077.2629750000015"/>
    <n v="9.0772629750000018"/>
    <n v="0"/>
    <n v="10.41"/>
    <n v="10.08"/>
    <n v="45442.271909999996"/>
    <n v="45.442271909999995"/>
    <s v="-"/>
    <m/>
    <m/>
    <m/>
  </r>
  <r>
    <x v="0"/>
    <x v="0"/>
    <s v="GEPSA"/>
    <s v="18274711"/>
    <s v="G2"/>
    <s v="HI"/>
    <s v="H"/>
    <s v="GEPSA18274711G2HI"/>
    <s v="GEPSA18274711G2HI"/>
    <x v="42"/>
    <s v="GEPSA"/>
    <s v="Hidráulico"/>
    <x v="270"/>
    <x v="29"/>
    <s v="HI"/>
    <s v="HI"/>
    <s v="Agua"/>
    <s v="SEIN"/>
    <s v="COES"/>
    <s v="Instalado"/>
    <s v="Operativo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3010.747009999999"/>
    <n v="13.010747009999999"/>
    <n v="0"/>
    <n v="10.41"/>
    <n v="10.08"/>
    <n v="32363.755147500029"/>
    <n v="32.363755147500029"/>
    <s v="-"/>
    <m/>
    <m/>
    <m/>
  </r>
  <r>
    <x v="0"/>
    <x v="0"/>
    <s v="GEPSA"/>
    <s v="18274811"/>
    <s v="G1"/>
    <s v="HI"/>
    <s v="H"/>
    <s v="GEPSA18274811G1HI"/>
    <s v="GEPSA18274811G1HI"/>
    <x v="42"/>
    <s v="GEPSA"/>
    <s v="Hidráulico"/>
    <x v="271"/>
    <x v="2"/>
    <s v="HI"/>
    <s v="HI"/>
    <s v="Agua"/>
    <s v="SEIN"/>
    <s v="COES"/>
    <s v="Instalado"/>
    <s v="Operativo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4562.465077500001"/>
    <n v="14.562465077500001"/>
    <n v="0"/>
    <n v="10.41"/>
    <n v="10.08"/>
    <n v="42937.42512749997"/>
    <n v="42.937425127499971"/>
    <s v="-"/>
    <m/>
    <m/>
    <m/>
  </r>
  <r>
    <x v="0"/>
    <x v="0"/>
    <s v="GEPSA"/>
    <s v="18274811"/>
    <s v="G2"/>
    <s v="HI"/>
    <s v="H"/>
    <s v="GEPSA18274811G2HI"/>
    <s v="GEPSA18274811G2HI"/>
    <x v="42"/>
    <s v="GEPSA"/>
    <s v="Hidráulico"/>
    <x v="271"/>
    <x v="29"/>
    <s v="HI"/>
    <s v="HI"/>
    <s v="Agua"/>
    <s v="SEIN"/>
    <s v="COES"/>
    <s v="Instalado"/>
    <s v="Operativo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5158.193589999999"/>
    <n v="15.15819359"/>
    <n v="0"/>
    <n v="10.41"/>
    <n v="10.08"/>
    <n v="46286.845152499998"/>
    <n v="46.2868451525"/>
    <s v="-"/>
    <m/>
    <m/>
    <m/>
  </r>
  <r>
    <x v="0"/>
    <x v="0"/>
    <s v="GEPSA"/>
    <s v="18274911"/>
    <s v="G1"/>
    <s v="HI"/>
    <s v="H"/>
    <s v="GEPSA18274911G1HI"/>
    <s v="GEPSA18274911G1HI"/>
    <x v="42"/>
    <s v="GEPSA"/>
    <s v="Hidráulico"/>
    <x v="272"/>
    <x v="2"/>
    <s v="HI"/>
    <s v="HI"/>
    <s v="Agua"/>
    <s v="SEIN"/>
    <s v="COES"/>
    <s v="Instalado"/>
    <s v="Operativo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3564.577437499998"/>
    <n v="13.564577437499999"/>
    <n v="0"/>
    <n v="10.41"/>
    <n v="10.08"/>
    <n v="50118.265847500035"/>
    <n v="50.118265847500034"/>
    <s v="-"/>
    <m/>
    <m/>
    <m/>
  </r>
  <r>
    <x v="0"/>
    <x v="0"/>
    <s v="GEPSA"/>
    <s v="18274911"/>
    <s v="G2"/>
    <s v="HI"/>
    <s v="H"/>
    <s v="GEPSA18274911G2HI"/>
    <s v="GEPSA18274911G2HI"/>
    <x v="42"/>
    <s v="GEPSA"/>
    <s v="Hidráulico"/>
    <x v="272"/>
    <x v="29"/>
    <s v="HI"/>
    <s v="HI"/>
    <s v="Agua"/>
    <s v="SEIN"/>
    <s v="COES"/>
    <s v="Instalado"/>
    <s v="Operativo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3306.9938325"/>
    <n v="13.3069938325"/>
    <n v="0"/>
    <n v="10.41"/>
    <n v="10.08"/>
    <n v="37601.873002499975"/>
    <n v="37.601873002499978"/>
    <s v="-"/>
    <m/>
    <m/>
    <m/>
  </r>
  <r>
    <x v="0"/>
    <x v="0"/>
    <s v="HYPATA"/>
    <s v="11111111"/>
    <s v="G1"/>
    <s v="HI"/>
    <s v="H"/>
    <s v="HYPATA11111111G1HI"/>
    <s v="HYPATA11111111G1HI"/>
    <x v="77"/>
    <s v="PATAPO"/>
    <s v="Hidráulico"/>
    <x v="273"/>
    <x v="2"/>
    <s v="HI"/>
    <s v="HI"/>
    <s v="Agua"/>
    <s v="SEIN"/>
    <s v="COES"/>
    <s v="Instalado"/>
    <s v="Operativo"/>
    <n v="0"/>
    <n v="0"/>
    <s v="Privado"/>
    <s v="Generadora"/>
    <x v="0"/>
    <s v="LAMBAYEQUE"/>
    <s v="LAMBAYEQUE"/>
    <s v="CHICLAYO"/>
    <s v="PATAPO"/>
    <n v="0"/>
    <n v="56"/>
    <m/>
    <m/>
    <m/>
    <m/>
    <m/>
    <n v="1"/>
    <n v="1"/>
    <n v="1332.7469999999998"/>
    <n v="1.3327469999999999"/>
    <n v="0"/>
    <n v="1"/>
    <n v="1"/>
    <n v="4748.4327500000009"/>
    <n v="4.748432750000001"/>
    <n v="0.76"/>
    <m/>
    <m/>
    <m/>
  </r>
  <r>
    <x v="0"/>
    <x v="0"/>
    <s v="ATRIAE"/>
    <s v="00012009"/>
    <s v="G1"/>
    <s v="HI"/>
    <s v="H"/>
    <s v="ATRIAE00012009G1HI"/>
    <s v="ATRIAE00012009G1HI"/>
    <x v="78"/>
    <s v="ATRIA ENERGIA"/>
    <s v="Hidráulico"/>
    <x v="245"/>
    <x v="2"/>
    <s v="HI"/>
    <s v="HI"/>
    <s v="Agua"/>
    <s v="SEIN"/>
    <s v="COES"/>
    <s v="Instalado"/>
    <s v="Operativo"/>
    <s v="RER"/>
    <s v="PRIMERA"/>
    <s v="Privado"/>
    <s v="Generadora"/>
    <x v="0"/>
    <s v="LIMA"/>
    <s v="LIMA"/>
    <s v="HUAURA"/>
    <s v="SAYAN"/>
    <n v="0"/>
    <n v="6"/>
    <m/>
    <m/>
    <m/>
    <m/>
    <m/>
    <m/>
    <m/>
    <m/>
    <m/>
    <m/>
    <n v="1.8"/>
    <n v="1.79"/>
    <n v="1478.107"/>
    <n v="1.4781070000000001"/>
    <n v="1.7949999999999999"/>
    <m/>
    <m/>
    <m/>
  </r>
  <r>
    <x v="0"/>
    <x v="0"/>
    <s v="ELSM"/>
    <s v="XXXXXXXX"/>
    <s v="G1"/>
    <s v="EL"/>
    <s v="T"/>
    <s v="ELSMXXXXXXXXG1EL"/>
    <s v="ELSMXXXXXXXXG1EL"/>
    <x v="31"/>
    <s v="ELDUNAS"/>
    <s v="Térmico"/>
    <x v="274"/>
    <x v="2"/>
    <s v="EL"/>
    <s v="EL"/>
    <s v="Gas Natural"/>
    <s v="SEIN"/>
    <s v="NO COES"/>
    <s v="Instalado"/>
    <s v="Operativo"/>
    <n v="0"/>
    <n v="0"/>
    <s v="Privado"/>
    <s v="Distribuidora"/>
    <x v="0"/>
    <s v="ICA"/>
    <s v="ICA"/>
    <s v="CHINCHA"/>
    <s v="ALTO LARAN"/>
    <n v="0"/>
    <n v="19"/>
    <m/>
    <m/>
    <m/>
    <m/>
    <m/>
    <m/>
    <m/>
    <m/>
    <m/>
    <m/>
    <n v="9.6"/>
    <n v="9.3409999999999993"/>
    <n v="40615.270000000004"/>
    <n v="40.615270000000002"/>
    <n v="18.774999999999999"/>
    <m/>
    <m/>
    <m/>
  </r>
  <r>
    <x v="0"/>
    <x v="0"/>
    <s v="ELSM"/>
    <s v="XXXXXXXX"/>
    <s v="G2"/>
    <s v="EL"/>
    <s v="T"/>
    <s v="ELSMXXXXXXXXG2EL"/>
    <s v="ELSMXXXXXXXXG2EL"/>
    <x v="31"/>
    <s v="ELDUNAS"/>
    <s v="Térmico"/>
    <x v="274"/>
    <x v="29"/>
    <s v="EL"/>
    <s v="EL"/>
    <s v="Gas Natural"/>
    <s v="SEIN"/>
    <s v="NO COES"/>
    <s v="Instalado"/>
    <s v="Operativo"/>
    <n v="0"/>
    <n v="0"/>
    <s v="Privado"/>
    <s v="Distribuidora"/>
    <x v="0"/>
    <s v="ICA"/>
    <s v="ICA"/>
    <s v="CHINCHA"/>
    <s v="ALTO LARAN"/>
    <n v="0"/>
    <n v="19"/>
    <m/>
    <m/>
    <m/>
    <m/>
    <m/>
    <m/>
    <m/>
    <m/>
    <m/>
    <m/>
    <n v="9.6"/>
    <n v="9.3409999999999993"/>
    <n v="41181.219999999994"/>
    <n v="41.181219999999996"/>
    <n v="18.774999999999999"/>
    <m/>
    <m/>
    <m/>
  </r>
  <r>
    <x v="0"/>
    <x v="0"/>
    <s v="CEVER2"/>
    <s v="33021893"/>
    <s v="Grupo 4"/>
    <s v="EL"/>
    <s v="T"/>
    <s v="CEVER233021893Grupo 4EL"/>
    <s v="CEVER233021893Grupo 4EL"/>
    <x v="79"/>
    <s v="CERRO VERDE"/>
    <s v="Térmico"/>
    <x v="275"/>
    <x v="199"/>
    <s v="EL"/>
    <s v="EL"/>
    <s v="Diésel"/>
    <s v="SEIN"/>
    <s v="NO COES"/>
    <s v="Instalado"/>
    <s v="Operativo"/>
    <n v="0"/>
    <n v="0"/>
    <s v="Privado"/>
    <s v="Generadora"/>
    <x v="0"/>
    <s v="AREQUIPA"/>
    <s v="AREQUIPA"/>
    <s v="AREQUIPA "/>
    <s v="UCHUMAYO"/>
    <n v="0"/>
    <n v="78"/>
    <m/>
    <m/>
    <m/>
    <m/>
    <m/>
    <m/>
    <m/>
    <m/>
    <m/>
    <m/>
    <n v="0.68"/>
    <n v="0.50900000000000001"/>
    <n v="0"/>
    <n v="0"/>
    <n v="0"/>
    <m/>
    <m/>
    <m/>
  </r>
  <r>
    <x v="0"/>
    <x v="0"/>
    <s v="CEVER2"/>
    <s v="33021893"/>
    <s v="TG1"/>
    <s v="TG"/>
    <s v="T"/>
    <s v="CEVER233021893TG1TG"/>
    <s v="CEVER233021893TG1TG"/>
    <x v="79"/>
    <s v="CERRO VERDE"/>
    <s v="Térmico"/>
    <x v="275"/>
    <x v="264"/>
    <s v="TG"/>
    <s v="TG"/>
    <s v="Diésel"/>
    <s v="SEIN"/>
    <s v="NO COES"/>
    <s v="Instalado"/>
    <s v="Operativo"/>
    <n v="0"/>
    <n v="0"/>
    <s v="Privado"/>
    <s v="Generadora"/>
    <x v="0"/>
    <s v="AREQUIPA"/>
    <s v="AREQUIPA"/>
    <s v="AREQUIPA "/>
    <s v="UCHUMAYO"/>
    <n v="0"/>
    <n v="78"/>
    <n v="15.2"/>
    <n v="14.819000000000001"/>
    <n v="0"/>
    <n v="0"/>
    <n v="0"/>
    <n v="15.2"/>
    <n v="14.819000000000001"/>
    <n v="0"/>
    <n v="0"/>
    <n v="0"/>
    <n v="19.399999999999999"/>
    <n v="14.82"/>
    <n v="0"/>
    <n v="0"/>
    <n v="0"/>
    <m/>
    <m/>
    <m/>
  </r>
  <r>
    <x v="0"/>
    <x v="0"/>
    <s v="CEVER2"/>
    <s v="33021893"/>
    <s v="Grupo 5"/>
    <s v="EL"/>
    <s v="T"/>
    <s v="CEVER233021893Grupo 5EL"/>
    <s v="CEVER233021893Grupo 5EL"/>
    <x v="79"/>
    <s v="CERRO VERDE"/>
    <s v="Térmico"/>
    <x v="275"/>
    <x v="200"/>
    <s v="EL"/>
    <s v="EL"/>
    <s v="Diésel"/>
    <s v="SEIN"/>
    <s v="NO COES"/>
    <s v="Instalado"/>
    <s v="Operativo"/>
    <n v="0"/>
    <n v="0"/>
    <s v="Privado"/>
    <s v="Generadora"/>
    <x v="0"/>
    <s v="AREQUIPA"/>
    <s v="AREQUIPA"/>
    <s v="AREQUIPA "/>
    <s v="UCHUMAYO"/>
    <n v="0"/>
    <n v="78"/>
    <m/>
    <m/>
    <m/>
    <m/>
    <m/>
    <m/>
    <m/>
    <m/>
    <m/>
    <m/>
    <n v="1.825"/>
    <n v="1.2170000000000001"/>
    <n v="0"/>
    <n v="0"/>
    <n v="0"/>
    <m/>
    <m/>
    <m/>
  </r>
  <r>
    <x v="0"/>
    <x v="0"/>
    <s v="CEVER2"/>
    <s v="33359615"/>
    <s v="TG1"/>
    <s v="TG"/>
    <s v="T"/>
    <s v="CEVER233359615TG1TG"/>
    <s v="CEVER233359615TG1TG"/>
    <x v="79"/>
    <s v="CERRO VERDE"/>
    <s v="Térmico"/>
    <x v="276"/>
    <x v="337"/>
    <s v="TG"/>
    <s v="TG"/>
    <s v="Diésel"/>
    <s v="SEIN"/>
    <s v="COES"/>
    <s v="Instalado"/>
    <s v="Operativo"/>
    <n v="0"/>
    <n v="0"/>
    <s v="Privado"/>
    <s v="Generadora"/>
    <x v="0"/>
    <s v="LAMBAYEQUE"/>
    <s v="LAMBAYEQUE"/>
    <s v="CHICLAYO"/>
    <s v="REQUE"/>
    <n v="0"/>
    <n v="78"/>
    <n v="181.3"/>
    <n v="177.44900000000001"/>
    <n v="3352.194"/>
    <n v="3.3521939999999999"/>
    <n v="184.876"/>
    <n v="181.3"/>
    <n v="177.44900000000001"/>
    <n v="4616.1930000000002"/>
    <n v="4.616193"/>
    <n v="179.66200000000001"/>
    <n v="181.3"/>
    <n v="177.999"/>
    <n v="1293.1199999999999"/>
    <n v="1.2931199999999998"/>
    <n v="183.35400000000001"/>
    <m/>
    <m/>
    <m/>
  </r>
  <r>
    <x v="0"/>
    <x v="0"/>
    <s v="EGEJUN"/>
    <s v="00862010"/>
    <s v="Grupo 1"/>
    <s v="HI"/>
    <s v="H"/>
    <s v="EGEJUN00862010Grupo 1HI"/>
    <s v="EGEJUN00862010Grupo 1HI"/>
    <x v="80"/>
    <s v="EGEJUNÍN"/>
    <s v="Hidráulico"/>
    <x v="277"/>
    <x v="25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623.937"/>
    <n v="10.623937"/>
    <n v="10.446999999999999"/>
    <m/>
    <m/>
    <m/>
  </r>
  <r>
    <x v="0"/>
    <x v="0"/>
    <s v="EGEJUN"/>
    <s v="00862010"/>
    <s v="Grupo 2"/>
    <s v="HI"/>
    <s v="H"/>
    <s v="EGEJUN00862010Grupo 2HI"/>
    <s v="EGEJUN00862010Grupo 2HI"/>
    <x v="80"/>
    <s v="EGEJUNÍN"/>
    <s v="Hidráulico"/>
    <x v="277"/>
    <x v="26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623.933999999999"/>
    <n v="10.623933999999998"/>
    <n v="10.446999999999999"/>
    <m/>
    <m/>
    <m/>
  </r>
  <r>
    <x v="0"/>
    <x v="0"/>
    <s v="EGEJUN"/>
    <s v="18162108"/>
    <s v="Grupo 1"/>
    <s v="HI"/>
    <s v="H"/>
    <s v="EGEJUN18162108Grupo 1HI"/>
    <s v="EGEJUN18162108Grupo 1HI"/>
    <x v="80"/>
    <s v="EGEJUNÍN"/>
    <s v="Hidráulico"/>
    <x v="278"/>
    <x v="25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5"/>
    <n v="3.4980000000000002"/>
    <n v="6297.7439999999988"/>
    <n v="6.2977439999999989"/>
    <n v="6.6310000000000002"/>
    <m/>
    <m/>
    <m/>
  </r>
  <r>
    <x v="0"/>
    <x v="0"/>
    <s v="EGEJUN"/>
    <s v="18162108"/>
    <s v="Grupo 2"/>
    <s v="HI"/>
    <s v="H"/>
    <s v="EGEJUN18162108Grupo 2HI"/>
    <s v="EGEJUN18162108Grupo 2HI"/>
    <x v="80"/>
    <s v="EGEJUNÍN"/>
    <s v="Hidráulico"/>
    <x v="278"/>
    <x v="26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5"/>
    <n v="3.4980000000000002"/>
    <n v="6297.741"/>
    <n v="6.2977410000000003"/>
    <n v="6.6310000000000002"/>
    <m/>
    <m/>
    <m/>
  </r>
  <r>
    <x v="0"/>
    <x v="0"/>
    <s v="EGEJUN"/>
    <s v="18167608"/>
    <s v="Grupo 1"/>
    <s v="HI"/>
    <s v="H"/>
    <s v="EGEJUN18167608Grupo 1HI"/>
    <s v="EGEJUN18167608Grupo 1HI"/>
    <x v="80"/>
    <s v="EGEJUNÍN"/>
    <s v="Hidráulico"/>
    <x v="279"/>
    <x v="25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8849999999999998"/>
    <n v="3.883"/>
    <n v="7157.4329999999991"/>
    <n v="7.1574329999999993"/>
    <n v="6.7110000000000003"/>
    <m/>
    <m/>
    <m/>
  </r>
  <r>
    <x v="0"/>
    <x v="0"/>
    <s v="EGEJUN"/>
    <s v="18167608"/>
    <s v="Grupo 2"/>
    <s v="HI"/>
    <s v="H"/>
    <s v="EGEJUN18167608Grupo 2HI"/>
    <s v="EGEJUN18167608Grupo 2HI"/>
    <x v="80"/>
    <s v="EGEJUNÍN"/>
    <s v="Hidráulico"/>
    <x v="279"/>
    <x v="26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8849999999999998"/>
    <n v="3.883"/>
    <n v="7157.43"/>
    <n v="7.1574300000000006"/>
    <n v="6.7110000000000003"/>
    <m/>
    <m/>
    <m/>
  </r>
  <r>
    <x v="0"/>
    <x v="0"/>
    <s v="EGEJUN"/>
    <s v="28072011"/>
    <s v="Grupo 1"/>
    <s v="HI"/>
    <s v="H"/>
    <s v="EGEJUN28072011Grupo 1HI"/>
    <s v="EGEJUN28072011Grupo 1HI"/>
    <x v="80"/>
    <s v="EGEJUNÍN"/>
    <s v="Hidráulico"/>
    <x v="280"/>
    <x v="25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110.121999999999"/>
    <n v="10.110121999999999"/>
    <n v="9.6869999999999994"/>
    <m/>
    <m/>
    <m/>
  </r>
  <r>
    <x v="0"/>
    <x v="0"/>
    <s v="EGEJUN"/>
    <s v="28072011"/>
    <s v="Grupo 2"/>
    <s v="HI"/>
    <s v="H"/>
    <s v="EGEJUN28072011Grupo 2HI"/>
    <s v="EGEJUN28072011Grupo 2HI"/>
    <x v="80"/>
    <s v="EGEJUNÍN"/>
    <s v="Hidráulico"/>
    <x v="280"/>
    <x v="26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110.116"/>
    <n v="10.110116"/>
    <n v="9.6869999999999994"/>
    <m/>
    <m/>
    <m/>
  </r>
  <r>
    <x v="0"/>
    <x v="0"/>
    <s v="EGEJUN"/>
    <s v="18281911"/>
    <s v="Grupo 1"/>
    <s v="HI"/>
    <s v="H"/>
    <s v="EGEJUN18281911Grupo 1HI"/>
    <s v="EGEJUN18281911Grupo 1HI"/>
    <x v="80"/>
    <s v="EGEJUNÍN"/>
    <s v="Hidráulico"/>
    <x v="281"/>
    <x v="25"/>
    <s v="HI"/>
    <s v="HI"/>
    <s v="Agua"/>
    <s v="SEIN"/>
    <s v="COES"/>
    <s v="Instalado"/>
    <s v="Operativo"/>
    <s v="RER"/>
    <s v="SEGUND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67056.084499999997"/>
    <n v="67.056084499999997"/>
    <n v="10.201499999999999"/>
    <n v="10"/>
    <n v="9.9719999999999995"/>
    <n v="59213.98599999999"/>
    <n v="59.213985999999991"/>
    <n v="20.242999999999999"/>
    <m/>
    <m/>
    <m/>
  </r>
  <r>
    <x v="0"/>
    <x v="0"/>
    <s v="EGEJUN"/>
    <s v="18281911"/>
    <s v="Grupo 2"/>
    <s v="HI"/>
    <s v="H"/>
    <s v="EGEJUN18281911Grupo 2HI"/>
    <s v="EGEJUN18281911Grupo 2HI"/>
    <x v="80"/>
    <s v="EGEJUNÍN"/>
    <s v="Hidráulico"/>
    <x v="281"/>
    <x v="26"/>
    <s v="HI"/>
    <s v="HI"/>
    <s v="Agua"/>
    <s v="SEIN"/>
    <s v="COES"/>
    <s v="Instalado"/>
    <s v="Operativo"/>
    <s v="RER"/>
    <s v="SEGUND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67056.084499999997"/>
    <n v="67.056084499999997"/>
    <n v="10.201499999999999"/>
    <n v="10"/>
    <n v="9.9719999999999995"/>
    <n v="59213.998"/>
    <n v="59.213997999999997"/>
    <n v="20.242999999999999"/>
    <m/>
    <m/>
    <m/>
  </r>
  <r>
    <x v="0"/>
    <x v="0"/>
    <s v="EGEJUN"/>
    <s v="18282011"/>
    <s v="Grupo 1"/>
    <s v="HI"/>
    <s v="H"/>
    <s v="EGEJUN18282011Grupo 1HI"/>
    <s v="EGEJUN18282011Grupo 1HI"/>
    <x v="80"/>
    <s v="EGEJUNÍN"/>
    <s v="Hidráulico"/>
    <x v="282"/>
    <x v="25"/>
    <s v="HI"/>
    <s v="HI"/>
    <s v="Agua"/>
    <s v="SEIN"/>
    <s v="COES"/>
    <s v="Instalado"/>
    <s v="Operativo"/>
    <s v="RER"/>
    <s v="TERCER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53213.847000000002"/>
    <n v="53.213847000000001"/>
    <n v="9.9730000000000008"/>
    <n v="10"/>
    <n v="9.9719999999999995"/>
    <n v="48107.566000000006"/>
    <n v="48.107566000000006"/>
    <n v="18.783000000000001"/>
    <m/>
    <m/>
    <m/>
  </r>
  <r>
    <x v="0"/>
    <x v="0"/>
    <s v="EGEJUN"/>
    <s v="18282011"/>
    <s v="Grupo 2"/>
    <s v="HI"/>
    <s v="H"/>
    <s v="EGEJUN18282011Grupo 2HI"/>
    <s v="EGEJUN18282011Grupo 2HI"/>
    <x v="80"/>
    <s v="EGEJUNÍN"/>
    <s v="Hidráulico"/>
    <x v="282"/>
    <x v="26"/>
    <s v="HI"/>
    <s v="HI"/>
    <s v="Agua"/>
    <s v="SEIN"/>
    <s v="COES"/>
    <s v="Instalado"/>
    <s v="Operativo"/>
    <s v="RER"/>
    <s v="TERCER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53213.847000000002"/>
    <n v="53.213847000000001"/>
    <n v="9.9730000000000008"/>
    <n v="10"/>
    <n v="9.9719999999999995"/>
    <n v="48107.561000000002"/>
    <n v="48.107561000000004"/>
    <n v="18.783000000000001"/>
    <m/>
    <m/>
    <m/>
  </r>
  <r>
    <x v="0"/>
    <x v="0"/>
    <s v="ELC"/>
    <s v="33008793"/>
    <s v="CAT-M1"/>
    <s v="EL"/>
    <s v="T"/>
    <s v="ELC33008793CAT-M1EL"/>
    <s v="ELC33008793CAT-M1EL"/>
    <x v="23"/>
    <s v="ELC"/>
    <s v="Térmico"/>
    <x v="66"/>
    <x v="74"/>
    <s v="EL"/>
    <s v="EL"/>
    <s v="Diésel"/>
    <s v="SEIN"/>
    <s v="NO COES"/>
    <s v="Instalado"/>
    <s v="Inoperativo"/>
    <n v="0"/>
    <n v="0"/>
    <s v="Estatal"/>
    <s v="Distribuidora"/>
    <x v="0"/>
    <s v="AYACUCHO"/>
    <s v="AYACUCHO"/>
    <s v="AYACUCHO"/>
    <s v="HUAMANGA"/>
    <n v="0"/>
    <n v="25"/>
    <m/>
    <m/>
    <m/>
    <m/>
    <m/>
    <m/>
    <m/>
    <m/>
    <m/>
    <m/>
    <n v="0.5"/>
    <n v="0.4"/>
    <n v="0"/>
    <n v="0"/>
    <n v="0"/>
    <m/>
    <m/>
    <m/>
  </r>
  <r>
    <x v="0"/>
    <x v="0"/>
    <s v="ELC"/>
    <s v="33009493"/>
    <s v="CAT-C27M1"/>
    <s v="EL"/>
    <s v="T"/>
    <s v="ELC33009493CAT-C27M1EL"/>
    <s v="ELC33009493CAT-C27M1EL"/>
    <x v="23"/>
    <s v="ELC"/>
    <s v="Térmico"/>
    <x v="67"/>
    <x v="76"/>
    <s v="EL"/>
    <s v="EL"/>
    <s v="Diésel"/>
    <s v="SEIN"/>
    <s v="NO COES"/>
    <s v="Instalado"/>
    <s v="Operativo"/>
    <n v="0"/>
    <n v="0"/>
    <s v="Estatal"/>
    <s v="Distribuidora"/>
    <x v="0"/>
    <s v="JUNIN"/>
    <s v="JUNIN"/>
    <s v="SATIPO"/>
    <s v="SATIPO"/>
    <n v="0"/>
    <n v="25"/>
    <m/>
    <m/>
    <m/>
    <m/>
    <m/>
    <m/>
    <m/>
    <m/>
    <m/>
    <m/>
    <n v="0"/>
    <n v="0"/>
    <n v="10.923"/>
    <n v="1.0923E-2"/>
    <n v="0.503"/>
    <m/>
    <m/>
    <m/>
  </r>
  <r>
    <x v="0"/>
    <x v="0"/>
    <s v="ELC"/>
    <s v="53022212"/>
    <s v="CAT-C27M2"/>
    <s v="EL"/>
    <s v="T"/>
    <s v="ELC53022212CAT-C27M2EL"/>
    <s v="ELC53022212CAT-C27M2EL"/>
    <x v="23"/>
    <s v="ELC"/>
    <s v="Térmico"/>
    <x v="73"/>
    <x v="338"/>
    <s v="EL"/>
    <s v="EL"/>
    <s v="Diésel"/>
    <s v="SEIN"/>
    <s v="NO COES"/>
    <n v="0"/>
    <s v="Operativo"/>
    <n v="0"/>
    <n v="0"/>
    <s v="Estatal"/>
    <s v="Distribuidora"/>
    <x v="0"/>
    <s v="JUNIN"/>
    <s v="JUNIN"/>
    <s v="HUANCAYO"/>
    <s v="HUANCAYO"/>
    <n v="0"/>
    <n v="25"/>
    <m/>
    <m/>
    <m/>
    <m/>
    <m/>
    <m/>
    <m/>
    <m/>
    <m/>
    <m/>
    <n v="0.75"/>
    <n v="0.5"/>
    <n v="0"/>
    <n v="0"/>
    <n v="0"/>
    <m/>
    <m/>
    <m/>
  </r>
  <r>
    <x v="0"/>
    <x v="0"/>
    <s v="ELC"/>
    <s v="53203411"/>
    <s v="CAT-M2"/>
    <s v="EL"/>
    <s v="T"/>
    <s v="ELC53203411CAT-M2EL"/>
    <s v="ELC53203411CAT-M2EL"/>
    <x v="23"/>
    <s v="ELC"/>
    <s v="Térmico"/>
    <x v="74"/>
    <x v="75"/>
    <s v="EL"/>
    <s v="EL"/>
    <s v="Diésel"/>
    <s v="SEIN"/>
    <s v="NO COES"/>
    <s v="Instalado"/>
    <s v="Operativo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.5"/>
    <n v="0.5"/>
    <n v="74.906000000000006"/>
    <n v="7.4906E-2"/>
    <n v="1.1080000000000001"/>
    <m/>
    <m/>
    <m/>
  </r>
  <r>
    <x v="0"/>
    <x v="0"/>
    <s v="ELC"/>
    <s v="53203411"/>
    <s v="CUMMINS"/>
    <s v="EL"/>
    <s v="T"/>
    <s v="ELC53203411CUMMINSEL"/>
    <s v="ELC53203411CUMMINSEL"/>
    <x v="23"/>
    <s v="ELC"/>
    <s v="Térmico"/>
    <x v="74"/>
    <x v="159"/>
    <s v="EL"/>
    <s v="EL"/>
    <s v="Diésel"/>
    <s v="SEIN"/>
    <s v="NO COES"/>
    <s v="Instalado"/>
    <s v="Operativo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.1"/>
    <n v="0.1"/>
    <n v="12.260999999999999"/>
    <n v="1.2260999999999999E-2"/>
    <n v="1.1080000000000001"/>
    <m/>
    <m/>
    <m/>
  </r>
  <r>
    <x v="0"/>
    <x v="0"/>
    <s v="ELC"/>
    <s v="53203411"/>
    <s v="DETROIT-M1"/>
    <s v="EL"/>
    <s v="T"/>
    <s v="ELC53203411DETROIT-M1EL"/>
    <s v="ELC53203411DETROIT-M1EL"/>
    <x v="23"/>
    <s v="ELC"/>
    <s v="Térmico"/>
    <x v="74"/>
    <x v="77"/>
    <s v="EL"/>
    <s v="EL"/>
    <s v="Diésel"/>
    <s v="SEIN"/>
    <s v="NO COES"/>
    <s v="Instalado"/>
    <s v="Operativo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.5"/>
    <n v="0.5"/>
    <n v="9.0060000000000002"/>
    <n v="9.0060000000000001E-3"/>
    <n v="1.1080000000000001"/>
    <m/>
    <m/>
    <m/>
  </r>
  <r>
    <x v="0"/>
    <x v="0"/>
    <s v="ELC"/>
    <s v="53203411"/>
    <s v="PERKINS-Ea1"/>
    <s v="EL"/>
    <s v="T"/>
    <s v="ELC53203411PERKINS-Ea1EL"/>
    <s v="ELC53203411PERKINS-Ea1EL"/>
    <x v="23"/>
    <s v="ELC"/>
    <s v="Térmico"/>
    <x v="74"/>
    <x v="339"/>
    <s v="EL"/>
    <s v="EL"/>
    <s v="Diésel"/>
    <s v="SEIN"/>
    <s v="NO COES"/>
    <s v="Instalado"/>
    <n v="0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"/>
    <n v="0"/>
    <n v="1.1859999999999999"/>
    <n v="1.186E-3"/>
    <n v="1.1080000000000001"/>
    <m/>
    <m/>
    <m/>
  </r>
  <r>
    <x v="0"/>
    <x v="0"/>
    <s v="ELC"/>
    <s v="53200705"/>
    <s v="CAT-C27M1"/>
    <s v="EL"/>
    <s v="T"/>
    <s v="ELC53200705CAT-C27M1EL"/>
    <s v="ELC53200705CAT-C27M1EL"/>
    <x v="23"/>
    <s v="ELC"/>
    <s v="Térmico"/>
    <x v="283"/>
    <x v="76"/>
    <s v="EL"/>
    <s v="EL"/>
    <s v="Diésel"/>
    <s v="SEIN"/>
    <s v="NO COES"/>
    <n v="0"/>
    <s v="Operativo"/>
    <n v="0"/>
    <n v="0"/>
    <s v="Estatal"/>
    <s v="Distribuidora"/>
    <x v="0"/>
    <s v="PASCO"/>
    <s v="PASCO"/>
    <s v="PASCO"/>
    <s v="PASCO, YANACANCHA, HURIACA"/>
    <n v="0"/>
    <n v="25"/>
    <m/>
    <m/>
    <m/>
    <m/>
    <m/>
    <m/>
    <m/>
    <m/>
    <m/>
    <m/>
    <n v="0"/>
    <n v="0"/>
    <n v="3.0859999999999999"/>
    <n v="3.0859999999999998E-3"/>
    <n v="0.245"/>
    <m/>
    <m/>
    <m/>
  </r>
  <r>
    <x v="0"/>
    <x v="0"/>
    <s v="ELC"/>
    <s v="53200705"/>
    <s v="CAT-C27M2"/>
    <s v="EL"/>
    <s v="T"/>
    <s v="ELC53200705CAT-C27M2EL"/>
    <s v="ELC53200705CAT-C27M2EL"/>
    <x v="23"/>
    <s v="ELC"/>
    <s v="Térmico"/>
    <x v="283"/>
    <x v="338"/>
    <s v="EL"/>
    <s v="EL"/>
    <s v="Diésel"/>
    <s v="SEIN"/>
    <s v="NO COES"/>
    <n v="0"/>
    <s v="Operativo"/>
    <n v="0"/>
    <n v="0"/>
    <s v="Estatal"/>
    <s v="Distribuidora"/>
    <x v="0"/>
    <s v="PASCO"/>
    <s v="PASCO"/>
    <s v="PASCO"/>
    <s v="PASCO, YANACANCHA, HURIACA"/>
    <n v="0"/>
    <n v="25"/>
    <m/>
    <m/>
    <m/>
    <m/>
    <m/>
    <m/>
    <m/>
    <m/>
    <m/>
    <m/>
    <n v="0"/>
    <n v="0"/>
    <n v="0"/>
    <n v="0"/>
    <n v="0.245"/>
    <m/>
    <m/>
    <m/>
  </r>
  <r>
    <x v="0"/>
    <x v="0"/>
    <s v="ELCZAN"/>
    <s v="18302211"/>
    <s v="G1"/>
    <s v="HI"/>
    <s v="H"/>
    <s v="ELCZAN18302211G1HI"/>
    <s v="ELCZAN18302211G1HI"/>
    <x v="81"/>
    <s v="ELECTRO ZAÑA"/>
    <s v="Hidráulico"/>
    <x v="284"/>
    <x v="2"/>
    <s v="HI"/>
    <s v="HI"/>
    <s v="Agua"/>
    <s v="SEIN"/>
    <s v="COES"/>
    <s v="Instalado"/>
    <s v="Operativo"/>
    <s v="RER"/>
    <s v="TERCERA"/>
    <s v="Privado"/>
    <s v="Generadora"/>
    <x v="0"/>
    <s v="CAJAMARCA"/>
    <s v="CAJAMARCA"/>
    <s v="SAN MIGUEL"/>
    <s v="LA FLORIDA"/>
    <n v="0"/>
    <n v="24"/>
    <m/>
    <m/>
    <m/>
    <m/>
    <m/>
    <n v="6.75"/>
    <n v="6.75"/>
    <n v="6.5083374999999997"/>
    <n v="6.5083375000000001E-3"/>
    <n v="0"/>
    <n v="6.6"/>
    <n v="6.5880000000000001"/>
    <n v="21367.228999999999"/>
    <n v="21.367228999999998"/>
    <n v="41.084000000000003"/>
    <m/>
    <m/>
    <m/>
  </r>
  <r>
    <x v="0"/>
    <x v="0"/>
    <s v="ELCZAN"/>
    <s v="18302211"/>
    <s v="G2"/>
    <s v="HI"/>
    <s v="H"/>
    <s v="ELCZAN18302211G2HI"/>
    <s v="ELCZAN18302211G2HI"/>
    <x v="81"/>
    <s v="ELECTRO ZAÑA"/>
    <s v="Hidráulico"/>
    <x v="284"/>
    <x v="29"/>
    <s v="HI"/>
    <s v="HI"/>
    <s v="Agua"/>
    <s v="SEIN"/>
    <s v="COES"/>
    <s v="Instalado"/>
    <s v="Operativo"/>
    <s v="RER"/>
    <s v="TERCERA"/>
    <s v="Privado"/>
    <s v="Generadora"/>
    <x v="0"/>
    <s v="CAJAMARCA"/>
    <s v="CAJAMARCA"/>
    <s v="SAN MIGUEL"/>
    <s v="LA FLORIDA"/>
    <n v="0"/>
    <n v="24"/>
    <m/>
    <m/>
    <m/>
    <m/>
    <m/>
    <m/>
    <m/>
    <m/>
    <m/>
    <m/>
    <n v="6.6"/>
    <n v="6.5880000000000001"/>
    <n v="54287.561000000002"/>
    <n v="54.287561000000004"/>
    <n v="41.084000000000003"/>
    <m/>
    <m/>
    <m/>
  </r>
  <r>
    <x v="0"/>
    <x v="0"/>
    <s v="ELOR"/>
    <s v="43095299"/>
    <s v="Perkins1 U489142C"/>
    <s v="EL"/>
    <s v="T"/>
    <s v="ELOR43095299Perkins1 U489142CEL"/>
    <s v="ELOR43095299Perkins1 U489142CEL"/>
    <x v="27"/>
    <s v="ELOR"/>
    <s v="Térmico"/>
    <x v="137"/>
    <x v="340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RCAL. R. CASTILLA"/>
    <s v="YAVARI"/>
    <n v="0"/>
    <n v="20"/>
    <m/>
    <m/>
    <m/>
    <m/>
    <m/>
    <m/>
    <m/>
    <m/>
    <m/>
    <m/>
    <n v="3.1E-2"/>
    <n v="2.5000000000000001E-2"/>
    <n v="1.8089999999999999"/>
    <n v="1.8089999999999998E-3"/>
    <n v="2.7E-2"/>
    <m/>
    <m/>
    <m/>
  </r>
  <r>
    <x v="0"/>
    <x v="0"/>
    <s v="ELOR"/>
    <s v="43095299"/>
    <s v="Perkins2 U487536C"/>
    <s v="EL"/>
    <s v="T"/>
    <s v="ELOR43095299Perkins2 U487536CEL"/>
    <s v="ELOR43095299Perkins2 U487536CEL"/>
    <x v="27"/>
    <s v="ELOR"/>
    <s v="Térmico"/>
    <x v="137"/>
    <x v="341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MRCAL. R. CASTILLA"/>
    <s v="YAVARI"/>
    <n v="0"/>
    <n v="20"/>
    <m/>
    <m/>
    <m/>
    <m/>
    <m/>
    <m/>
    <m/>
    <m/>
    <m/>
    <m/>
    <n v="3.1E-2"/>
    <n v="2.5000000000000001E-2"/>
    <n v="1.7209999999999999"/>
    <n v="1.7209999999999999E-3"/>
    <n v="2.7E-2"/>
    <m/>
    <m/>
    <m/>
  </r>
  <r>
    <x v="0"/>
    <x v="0"/>
    <s v="ELOR"/>
    <s v="33011093"/>
    <s v="Cat.6 3516B 0141"/>
    <s v="EL"/>
    <s v="T"/>
    <s v="ELOR33011093Cat.6 3516B 0141EL"/>
    <s v="ELOR33011093Cat.6 3516B 0141EL"/>
    <x v="27"/>
    <s v="ELOR"/>
    <s v="Térmico"/>
    <x v="124"/>
    <x v="342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m/>
    <m/>
    <m/>
    <m/>
    <m/>
    <m/>
    <m/>
    <m/>
    <m/>
    <m/>
    <n v="2"/>
    <n v="1.2"/>
    <n v="1054.81"/>
    <n v="1.05481"/>
    <n v="1.415"/>
    <m/>
    <m/>
    <m/>
  </r>
  <r>
    <x v="0"/>
    <x v="0"/>
    <s v="ELOR"/>
    <s v="33011093"/>
    <s v="VolvoPenta TWD1643G"/>
    <s v="EL"/>
    <s v="T"/>
    <s v="ELOR33011093VolvoPenta TWD1643GEL"/>
    <s v="ELOR33011093VolvoPenta TWD1643GEL"/>
    <x v="27"/>
    <s v="ELOR"/>
    <s v="Térmico"/>
    <x v="124"/>
    <x v="343"/>
    <s v="EL"/>
    <s v="EL"/>
    <s v="Diésel"/>
    <s v="SA"/>
    <s v="NO COES"/>
    <s v="Instalado"/>
    <s v="Operativo"/>
    <n v="0"/>
    <n v="0"/>
    <s v="Estatal"/>
    <s v="Distribuidora"/>
    <x v="0"/>
    <s v="LORETO"/>
    <s v="LORETO"/>
    <s v="UCAYALI"/>
    <s v="CONTAMANA"/>
    <n v="0"/>
    <n v="20"/>
    <m/>
    <m/>
    <m/>
    <m/>
    <m/>
    <m/>
    <m/>
    <m/>
    <m/>
    <m/>
    <n v="0.6"/>
    <n v="0.4"/>
    <n v="1350.473"/>
    <n v="1.350473"/>
    <n v="1.415"/>
    <m/>
    <m/>
    <m/>
  </r>
  <r>
    <x v="0"/>
    <x v="0"/>
    <s v="ELOR"/>
    <s v="43094699"/>
    <s v="Cat.5-3412STA-16860"/>
    <s v="EL"/>
    <s v="T"/>
    <s v="ELOR43094699Cat.5-3412STA-16860EL"/>
    <s v="ELOR43094699Cat.5-3412STA-16860EL"/>
    <x v="27"/>
    <s v="ELOR"/>
    <s v="Térmico"/>
    <x v="131"/>
    <x v="150"/>
    <s v="EL"/>
    <s v="EL"/>
    <s v="Diésel"/>
    <s v="SA"/>
    <s v="NO COES"/>
    <n v="0"/>
    <s v="Operativo"/>
    <n v="0"/>
    <n v="0"/>
    <s v="Estatal"/>
    <s v="Distribuidora"/>
    <x v="0"/>
    <s v="LORETO"/>
    <s v="LORETO"/>
    <s v="MAYNAS"/>
    <s v="INDIANA"/>
    <n v="0"/>
    <n v="20"/>
    <m/>
    <m/>
    <m/>
    <m/>
    <m/>
    <m/>
    <m/>
    <m/>
    <m/>
    <m/>
    <n v="0.72499999999999998"/>
    <n v="0.6"/>
    <n v="453.89399999999995"/>
    <n v="0.45389399999999996"/>
    <n v="0.51600000000000001"/>
    <m/>
    <m/>
    <m/>
  </r>
  <r>
    <x v="0"/>
    <x v="0"/>
    <s v="ELOR"/>
    <s v="43094699"/>
    <s v="Vol.3 Pent TWD1643G"/>
    <s v="EL"/>
    <s v="T"/>
    <s v="ELOR43094699Vol.3 Pent TWD1643GEL"/>
    <s v="ELOR43094699Vol.3 Pent TWD1643GEL"/>
    <x v="27"/>
    <s v="ELOR"/>
    <s v="Térmico"/>
    <x v="131"/>
    <x v="344"/>
    <s v="EL"/>
    <s v="EL"/>
    <s v="Diésel"/>
    <s v="SA"/>
    <s v="NO COES"/>
    <n v="0"/>
    <s v="Operativo"/>
    <n v="0"/>
    <n v="0"/>
    <s v="Estatal"/>
    <s v="Distribuidora"/>
    <x v="0"/>
    <s v="LORETO"/>
    <s v="LORETO"/>
    <s v="MAYNAS"/>
    <s v="INDIANA"/>
    <n v="0"/>
    <n v="20"/>
    <m/>
    <m/>
    <m/>
    <m/>
    <m/>
    <m/>
    <m/>
    <m/>
    <m/>
    <m/>
    <n v="0.6"/>
    <n v="0.45"/>
    <n v="550.60800000000006"/>
    <n v="0.5506080000000001"/>
    <n v="0.51600000000000001"/>
    <m/>
    <m/>
    <m/>
  </r>
  <r>
    <x v="0"/>
    <x v="0"/>
    <s v="ELOR"/>
    <s v="65010914"/>
    <s v="Grupo 1"/>
    <s v="EL"/>
    <s v="T"/>
    <s v="ELOR65010914Grupo 1EL"/>
    <s v="ELOR65010914Grupo 1EL"/>
    <x v="27"/>
    <s v="ELOR"/>
    <s v="Térmico"/>
    <x v="285"/>
    <x v="25"/>
    <s v="EL"/>
    <s v="EL"/>
    <s v="Diésel"/>
    <s v="SA"/>
    <s v="NO COES"/>
    <s v="Instalado"/>
    <s v="Operativo"/>
    <n v="0"/>
    <n v="0"/>
    <s v="Estatal"/>
    <s v="Distribuidora"/>
    <x v="0"/>
    <s v="AMAZONAS"/>
    <s v="AMAZONAS"/>
    <s v="CONDORCANQUI"/>
    <s v="SANTA MARÍA DE NIEVA"/>
    <s v="JUAN VELAZCO ALVARADO"/>
    <n v="20"/>
    <m/>
    <m/>
    <m/>
    <m/>
    <m/>
    <m/>
    <m/>
    <m/>
    <m/>
    <m/>
    <n v="1.1000000000000001"/>
    <n v="0.8"/>
    <n v="230.68899999999999"/>
    <n v="0.23068900000000001"/>
    <n v="0.83"/>
    <m/>
    <m/>
    <m/>
  </r>
  <r>
    <x v="0"/>
    <x v="0"/>
    <s v="ELOR"/>
    <s v="53026919"/>
    <s v="Perkins1 R014001C"/>
    <s v="EL"/>
    <s v="T"/>
    <s v="ELOR53026919Perkins1 R014001CEL"/>
    <s v="ELOR53026919Perkins1 R014001CEL"/>
    <x v="27"/>
    <s v="ELOR"/>
    <s v="Térmico"/>
    <x v="286"/>
    <x v="345"/>
    <s v="EL"/>
    <s v="EL"/>
    <s v="Diésel"/>
    <s v="SA"/>
    <s v="NO COES"/>
    <n v="0"/>
    <s v="Operativo"/>
    <n v="0"/>
    <n v="0"/>
    <s v="Estatal"/>
    <s v="Distribuidora"/>
    <x v="0"/>
    <s v="LORETO"/>
    <s v="LORETO"/>
    <s v="MARISCAL RAMÓN CASTILLA"/>
    <s v="YAVARI"/>
    <n v="0"/>
    <n v="20"/>
    <m/>
    <m/>
    <m/>
    <m/>
    <m/>
    <m/>
    <m/>
    <m/>
    <m/>
    <m/>
    <n v="0.13600000000000001"/>
    <n v="0.1"/>
    <n v="173.96200000000002"/>
    <n v="0.17396200000000001"/>
    <n v="0.214"/>
    <m/>
    <m/>
    <m/>
  </r>
  <r>
    <x v="0"/>
    <x v="0"/>
    <s v="ELOR"/>
    <s v="53026919"/>
    <s v="Olympian OLY 1091"/>
    <s v="EL"/>
    <s v="T"/>
    <s v="ELOR53026919Olympian OLY 1091EL"/>
    <s v="ELOR53026919Olympian OLY 1091EL"/>
    <x v="27"/>
    <s v="ELOR"/>
    <s v="Térmico"/>
    <x v="286"/>
    <x v="346"/>
    <s v="EL"/>
    <s v="EL"/>
    <s v="Diésel"/>
    <s v="SA"/>
    <s v="NO COES"/>
    <n v="0"/>
    <s v="Operativo"/>
    <n v="0"/>
    <n v="0"/>
    <s v="Estatal"/>
    <s v="Distribuidora"/>
    <x v="0"/>
    <s v="LORETO"/>
    <s v="LORETO"/>
    <s v="MARISCAL RAMÓN CASTILLA"/>
    <s v="YAVARI"/>
    <n v="0"/>
    <n v="20"/>
    <m/>
    <m/>
    <m/>
    <m/>
    <m/>
    <m/>
    <m/>
    <m/>
    <m/>
    <m/>
    <n v="0.13200000000000001"/>
    <n v="0.1"/>
    <n v="73.793999999999997"/>
    <n v="7.3793999999999998E-2"/>
    <n v="0.214"/>
    <m/>
    <m/>
    <m/>
  </r>
  <r>
    <x v="0"/>
    <x v="0"/>
    <s v="ELOR"/>
    <s v="53026919"/>
    <s v="Perkins2 R013699C"/>
    <s v="EL"/>
    <s v="T"/>
    <s v="ELOR53026919Perkins2 R013699CEL"/>
    <s v="ELOR53026919Perkins2 R013699CEL"/>
    <x v="27"/>
    <s v="ELOR"/>
    <s v="Térmico"/>
    <x v="286"/>
    <x v="347"/>
    <s v="EL"/>
    <s v="EL"/>
    <s v="Diésel"/>
    <s v="SA"/>
    <s v="NO COES"/>
    <n v="0"/>
    <s v="Operativo"/>
    <n v="0"/>
    <n v="0"/>
    <s v="Estatal"/>
    <s v="Distribuidora"/>
    <x v="0"/>
    <s v="LORETO"/>
    <s v="LORETO"/>
    <s v="MARISCAL RAMÓN CASTILLA"/>
    <s v="YAVARI"/>
    <n v="0"/>
    <n v="20"/>
    <m/>
    <m/>
    <m/>
    <m/>
    <m/>
    <m/>
    <m/>
    <m/>
    <m/>
    <m/>
    <n v="0.13600000000000001"/>
    <n v="0.1"/>
    <n v="165.667"/>
    <n v="0.16566700000000001"/>
    <n v="0.214"/>
    <m/>
    <m/>
    <m/>
  </r>
  <r>
    <x v="0"/>
    <x v="0"/>
    <s v="ELOR"/>
    <s v="20190900"/>
    <s v="Grupo 1"/>
    <s v="HI"/>
    <s v="H"/>
    <s v="ELOR20190900Grupo 1HI"/>
    <s v="ELOR20190900Grupo 1HI"/>
    <x v="27"/>
    <s v="ELOR"/>
    <s v="Hidráulico"/>
    <x v="287"/>
    <x v="25"/>
    <s v="HI"/>
    <s v="HI"/>
    <s v="Agua"/>
    <s v="SA"/>
    <s v="NO COES"/>
    <n v="0"/>
    <s v="Operativo"/>
    <n v="0"/>
    <n v="0"/>
    <s v="Estatal"/>
    <s v="Distribuidora"/>
    <x v="0"/>
    <s v="AMAZONAS"/>
    <s v="AMAZONAS"/>
    <s v="LUYA"/>
    <s v="PISUQUIA"/>
    <n v="0"/>
    <n v="20"/>
    <m/>
    <m/>
    <m/>
    <m/>
    <m/>
    <m/>
    <m/>
    <m/>
    <m/>
    <m/>
    <n v="8.2000000000000003E-2"/>
    <n v="7.0000000000000007E-2"/>
    <n v="28.88"/>
    <n v="2.8879999999999999E-2"/>
    <n v="4.5999999999999999E-2"/>
    <m/>
    <m/>
    <m/>
  </r>
  <r>
    <x v="0"/>
    <x v="0"/>
    <s v="ENEDIS"/>
    <s v="53014599"/>
    <s v="Luvegi 700kW"/>
    <s v="EL"/>
    <s v="T"/>
    <s v="ENEDIS53014599Luvegi 700kWEL"/>
    <s v="ENEDIS53014599Luvegi 700kWEL"/>
    <x v="11"/>
    <s v="ENEL DISTRIBUCION"/>
    <s v="Térmico"/>
    <x v="33"/>
    <x v="348"/>
    <s v="EL"/>
    <s v="EL"/>
    <s v="Diésel"/>
    <s v="SA"/>
    <s v="NO COES"/>
    <s v="Instalado"/>
    <s v="Operativo"/>
    <n v="0"/>
    <n v="0"/>
    <s v="Privado"/>
    <s v="Distribuidora"/>
    <x v="0"/>
    <s v="LIMA"/>
    <s v="LIMA"/>
    <s v="HUARAL"/>
    <s v="PACARAOS"/>
    <n v="0"/>
    <n v="43"/>
    <m/>
    <m/>
    <m/>
    <m/>
    <m/>
    <m/>
    <m/>
    <m/>
    <m/>
    <m/>
    <n v="0.7"/>
    <n v="0.7"/>
    <n v="26.604999999999997"/>
    <n v="2.6604999999999997E-2"/>
    <n v="0.52"/>
    <m/>
    <m/>
    <m/>
  </r>
  <r>
    <x v="0"/>
    <x v="0"/>
    <s v="ENEDIS"/>
    <s v="53014599"/>
    <s v="Cummins G0064"/>
    <s v="EL"/>
    <s v="T"/>
    <s v="ENEDIS53014599Cummins G0064EL"/>
    <s v="ENEDIS53014599Cummins G0064EL"/>
    <x v="11"/>
    <s v="ENEL DISTRIBUCION"/>
    <s v="Térmico"/>
    <x v="33"/>
    <x v="349"/>
    <s v="EL"/>
    <s v="EL"/>
    <s v="Diésel"/>
    <s v="SA"/>
    <s v="NO COES"/>
    <s v="Instalado"/>
    <s v="Operativo"/>
    <n v="0"/>
    <n v="0"/>
    <s v="Privado"/>
    <s v="Distribuidora"/>
    <x v="0"/>
    <s v="LIMA"/>
    <s v="LIMA"/>
    <s v="HUARAL"/>
    <s v="PACARAOS"/>
    <n v="0"/>
    <n v="43"/>
    <m/>
    <m/>
    <m/>
    <m/>
    <m/>
    <m/>
    <m/>
    <m/>
    <m/>
    <m/>
    <n v="0.17499999999999999"/>
    <n v="0.16"/>
    <n v="0.27200000000000002"/>
    <n v="2.72E-4"/>
    <n v="0.52"/>
    <m/>
    <m/>
    <m/>
  </r>
  <r>
    <x v="0"/>
    <x v="0"/>
    <s v="ENEDIS"/>
    <s v="53014599"/>
    <s v="Cummins G0668"/>
    <s v="EL"/>
    <s v="T"/>
    <s v="ENEDIS53014599Cummins G0668EL"/>
    <s v="ENEDIS53014599Cummins G0668EL"/>
    <x v="11"/>
    <s v="ENEL DISTRIBUCION"/>
    <s v="Térmico"/>
    <x v="33"/>
    <x v="350"/>
    <s v="EL"/>
    <s v="EL"/>
    <s v="Diésel"/>
    <s v="SA"/>
    <s v="NO COES"/>
    <s v="Instalado"/>
    <s v="Operativo"/>
    <n v="0"/>
    <n v="0"/>
    <s v="Privado"/>
    <s v="Distribuidora"/>
    <x v="0"/>
    <s v="LIMA"/>
    <s v="LIMA"/>
    <s v="HUARAL"/>
    <s v="PACARAOS"/>
    <n v="0"/>
    <n v="43"/>
    <m/>
    <m/>
    <m/>
    <m/>
    <m/>
    <m/>
    <m/>
    <m/>
    <m/>
    <m/>
    <n v="0.28799999999999998"/>
    <n v="0.25"/>
    <n v="0.29799999999999999"/>
    <n v="2.9799999999999998E-4"/>
    <n v="0.52"/>
    <m/>
    <m/>
    <m/>
  </r>
  <r>
    <x v="0"/>
    <x v="0"/>
    <s v="GENAND"/>
    <s v="TEMP0001"/>
    <s v="G-1"/>
    <s v="HI"/>
    <s v="H"/>
    <s v="GENANDTEMP0001G-1HI"/>
    <s v="GENANDTEMP0001G-1HI"/>
    <x v="82"/>
    <s v="GENERACION ANDINA"/>
    <s v="Hidráulico"/>
    <x v="288"/>
    <x v="18"/>
    <s v="HI"/>
    <s v="HI"/>
    <s v="Agua"/>
    <s v="SEIN"/>
    <s v="COES"/>
    <s v="Instalado"/>
    <s v="Operativo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9.5"/>
    <n v="9.5"/>
    <n v="4120.1190224999973"/>
    <n v="4.1201190224999973"/>
    <n v="24.065999999999999"/>
    <m/>
    <m/>
    <m/>
  </r>
  <r>
    <x v="0"/>
    <x v="0"/>
    <s v="GENAND"/>
    <s v="TEMP0001"/>
    <s v="G-2"/>
    <s v="HI"/>
    <s v="H"/>
    <s v="GENANDTEMP0001G-2HI"/>
    <s v="GENANDTEMP0001G-2HI"/>
    <x v="82"/>
    <s v="GENERACION ANDINA"/>
    <s v="Hidráulico"/>
    <x v="288"/>
    <x v="48"/>
    <s v="HI"/>
    <s v="HI"/>
    <s v="Agua"/>
    <s v="SEIN"/>
    <s v="COES"/>
    <s v="Instalado"/>
    <s v="Operativo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9.5"/>
    <n v="9.5"/>
    <n v="2994.7618349999984"/>
    <n v="2.9947618349999985"/>
    <n v="24.065999999999999"/>
    <m/>
    <m/>
    <m/>
  </r>
  <r>
    <x v="0"/>
    <x v="0"/>
    <s v="GENAND"/>
    <s v="TEMP0002"/>
    <s v="G-1"/>
    <s v="HI"/>
    <s v="H"/>
    <s v="GENANDTEMP0002G-1HI"/>
    <s v="GENANDTEMP0002G-1HI"/>
    <x v="82"/>
    <s v="GENERACION ANDINA"/>
    <s v="Hidráulico"/>
    <x v="289"/>
    <x v="18"/>
    <s v="HI"/>
    <s v="HI"/>
    <s v="Agua"/>
    <s v="SEIN"/>
    <s v="COES"/>
    <s v="Instalado"/>
    <s v="Operativo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4.2"/>
    <n v="4.2"/>
    <n v="4542.620000000009"/>
    <n v="4.5426200000000092"/>
    <n v="8.9920000000000009"/>
    <m/>
    <m/>
    <m/>
  </r>
  <r>
    <x v="0"/>
    <x v="0"/>
    <s v="GENAND"/>
    <s v="TEMP0002"/>
    <s v="G-2"/>
    <s v="HI"/>
    <s v="H"/>
    <s v="GENANDTEMP0002G-2HI"/>
    <s v="GENANDTEMP0002G-2HI"/>
    <x v="82"/>
    <s v="GENERACION ANDINA"/>
    <s v="Hidráulico"/>
    <x v="289"/>
    <x v="48"/>
    <s v="HI"/>
    <s v="HI"/>
    <s v="Agua"/>
    <s v="SEIN"/>
    <s v="COES"/>
    <s v="Instalado"/>
    <s v="Operativo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4.2"/>
    <n v="4.2"/>
    <n v="4537.6146075000006"/>
    <n v="4.537614607500001"/>
    <n v="8.9920000000000009"/>
    <m/>
    <m/>
    <m/>
  </r>
  <r>
    <x v="0"/>
    <x v="0"/>
    <s v="SEAL"/>
    <s v="33013850"/>
    <s v="ALGESA"/>
    <s v="EL"/>
    <s v="T"/>
    <s v="SEAL33013850ALGESAEL"/>
    <s v="SEAL33013850ALGESAEL"/>
    <x v="63"/>
    <s v="SEAL"/>
    <s v="Térmico"/>
    <x v="234"/>
    <x v="351"/>
    <s v="EL"/>
    <s v="EL"/>
    <s v="Diésel"/>
    <s v="SA"/>
    <s v="NO COES"/>
    <s v="Instalado"/>
    <s v="Operativo"/>
    <n v="0"/>
    <n v="0"/>
    <s v="Estatal"/>
    <s v="Distribuidora"/>
    <x v="0"/>
    <s v="AREQUIPA"/>
    <s v="AREQUIPA"/>
    <s v="CARAVELI"/>
    <s v="ATICO"/>
    <n v="0"/>
    <n v="77"/>
    <m/>
    <m/>
    <m/>
    <m/>
    <m/>
    <m/>
    <m/>
    <m/>
    <m/>
    <m/>
    <n v="0.74"/>
    <n v="0.68"/>
    <n v="87.532000000000011"/>
    <n v="8.7532000000000013E-2"/>
    <n v="0.58699999999999997"/>
    <m/>
    <m/>
    <m/>
  </r>
  <r>
    <x v="0"/>
    <x v="0"/>
    <s v="SEAL"/>
    <s v="33014010"/>
    <s v="CAT 1"/>
    <s v="EL"/>
    <s v="T"/>
    <s v="SEAL33014010CAT 1EL"/>
    <s v="SEAL33014010CAT 1EL"/>
    <x v="63"/>
    <s v="SEAL"/>
    <s v="Térmico"/>
    <x v="237"/>
    <x v="112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LA UNION"/>
    <s v="CATAHUASI"/>
    <n v="0"/>
    <n v="77"/>
    <m/>
    <m/>
    <m/>
    <m/>
    <m/>
    <m/>
    <m/>
    <m/>
    <m/>
    <m/>
    <n v="0.45"/>
    <n v="0.35"/>
    <n v="37.140999999999998"/>
    <n v="3.7141E-2"/>
    <n v="0.55500000000000005"/>
    <m/>
    <m/>
    <m/>
  </r>
  <r>
    <x v="0"/>
    <x v="0"/>
    <s v="SEAL"/>
    <s v="33014010"/>
    <s v="CAT 2"/>
    <s v="EL"/>
    <s v="T"/>
    <s v="SEAL33014010CAT 2EL"/>
    <s v="SEAL33014010CAT 2EL"/>
    <x v="63"/>
    <s v="SEAL"/>
    <s v="Térmico"/>
    <x v="237"/>
    <x v="113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LA UNION"/>
    <s v="CATAHUASI"/>
    <n v="0"/>
    <n v="77"/>
    <m/>
    <m/>
    <m/>
    <m/>
    <m/>
    <m/>
    <m/>
    <m/>
    <m/>
    <m/>
    <n v="0.45"/>
    <n v="0.35"/>
    <n v="0.222"/>
    <n v="2.22E-4"/>
    <n v="0.55500000000000005"/>
    <m/>
    <m/>
    <m/>
  </r>
  <r>
    <x v="0"/>
    <x v="0"/>
    <s v="SEAL"/>
    <s v="33013884"/>
    <s v="DOOSAN"/>
    <s v="EL"/>
    <s v="T"/>
    <s v="SEAL33013884DOOSANEL"/>
    <s v="SEAL33013884DOOSANEL"/>
    <x v="63"/>
    <s v="SEAL"/>
    <s v="Térmico"/>
    <x v="290"/>
    <x v="352"/>
    <s v="EL"/>
    <s v="EL"/>
    <s v="Diésel"/>
    <s v="SEIN"/>
    <s v="NO COES"/>
    <s v="Instalado"/>
    <s v="Operativo"/>
    <n v="0"/>
    <n v="0"/>
    <s v="Estatal"/>
    <s v="Distribuidora"/>
    <x v="0"/>
    <s v="AREQUIPA"/>
    <s v="AREQUIPA"/>
    <s v="CASTILLA"/>
    <s v="ORCOPAMPA"/>
    <n v="0"/>
    <n v="77"/>
    <m/>
    <m/>
    <m/>
    <m/>
    <m/>
    <m/>
    <m/>
    <m/>
    <m/>
    <m/>
    <n v="0.74"/>
    <n v="0.63800000000000001"/>
    <n v="10.933"/>
    <n v="1.0933E-2"/>
    <n v="0.50900000000000001"/>
    <m/>
    <m/>
    <m/>
  </r>
  <r>
    <x v="0"/>
    <x v="0"/>
    <s v="STCRUZ"/>
    <s v="00862010"/>
    <s v="Grupo 1"/>
    <s v="HI"/>
    <s v="H"/>
    <s v="STCRUZ00862010Grupo 1HI"/>
    <s v="STCRUZ00862010Grupo 1HI"/>
    <x v="83"/>
    <s v="SANTA CRUZ"/>
    <s v="Hidráulico"/>
    <x v="277"/>
    <x v="353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8307.642"/>
    <n v="28.307642000000001"/>
    <n v="5.2270000000000003"/>
    <s v="-"/>
    <s v="-"/>
    <n v="15839.437999999998"/>
    <n v="15.839437999999998"/>
    <n v="26.576000000000001"/>
    <m/>
    <m/>
    <m/>
  </r>
  <r>
    <x v="0"/>
    <x v="0"/>
    <s v="STCRUZ"/>
    <s v="00862010"/>
    <s v="Grupo 2"/>
    <s v="HI"/>
    <s v="H"/>
    <s v="STCRUZ00862010Grupo 2HI"/>
    <s v="STCRUZ00862010Grupo 2HI"/>
    <x v="83"/>
    <s v="SANTA CRUZ"/>
    <s v="Hidráulico"/>
    <x v="277"/>
    <x v="354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8307.642"/>
    <n v="28.307642000000001"/>
    <n v="5.2270000000000003"/>
    <s v="-"/>
    <s v="-"/>
    <n v="15839.441999999999"/>
    <n v="15.839441999999998"/>
    <n v="26.576000000000001"/>
    <m/>
    <m/>
    <m/>
  </r>
  <r>
    <x v="0"/>
    <x v="0"/>
    <s v="STCRUZ"/>
    <s v="18162108"/>
    <s v="Grupo 1"/>
    <s v="HI"/>
    <s v="H"/>
    <s v="STCRUZ18162108Grupo 1HI"/>
    <s v="STCRUZ18162108Grupo 1HI"/>
    <x v="83"/>
    <s v="SANTA CRUZ"/>
    <s v="Hidráulico"/>
    <x v="278"/>
    <x v="353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59"/>
    <m/>
    <m/>
    <m/>
    <m/>
    <m/>
    <n v="3.5"/>
    <n v="3.4980000000000002"/>
    <n v="15790.8285"/>
    <n v="15.7908285"/>
    <n v="3.335"/>
    <s v="-"/>
    <s v="-"/>
    <n v="9829.9809999999998"/>
    <n v="9.8299810000000001"/>
    <n v="16.507000000000001"/>
    <m/>
    <m/>
    <m/>
  </r>
  <r>
    <x v="0"/>
    <x v="0"/>
    <s v="STCRUZ"/>
    <s v="18162108"/>
    <s v="Grupo 2"/>
    <s v="HI"/>
    <s v="H"/>
    <s v="STCRUZ18162108Grupo 2HI"/>
    <s v="STCRUZ18162108Grupo 2HI"/>
    <x v="83"/>
    <s v="SANTA CRUZ"/>
    <s v="Hidráulico"/>
    <x v="278"/>
    <x v="354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59"/>
    <m/>
    <m/>
    <m/>
    <m/>
    <m/>
    <n v="3.5"/>
    <n v="3.4980000000000002"/>
    <n v="15790.8285"/>
    <n v="15.7908285"/>
    <n v="3.335"/>
    <s v="-"/>
    <s v="-"/>
    <n v="9829.9830000000002"/>
    <n v="9.8299830000000004"/>
    <n v="16.507000000000001"/>
    <m/>
    <m/>
    <m/>
  </r>
  <r>
    <x v="0"/>
    <x v="0"/>
    <s v="STCRUZ"/>
    <s v="18167608"/>
    <s v="Grupo 1"/>
    <s v="HI"/>
    <s v="H"/>
    <s v="STCRUZ18167608Grupo 1HI"/>
    <s v="STCRUZ18167608Grupo 1HI"/>
    <x v="83"/>
    <s v="SANTA CRUZ"/>
    <s v="Hidráulico"/>
    <x v="279"/>
    <x v="353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59"/>
    <m/>
    <m/>
    <m/>
    <m/>
    <m/>
    <n v="3.8849999999999998"/>
    <n v="3.883"/>
    <n v="17645.645"/>
    <n v="17.645645000000002"/>
    <n v="3.4540000000000002"/>
    <s v="-"/>
    <s v="-"/>
    <n v="10443.752"/>
    <n v="10.443752"/>
    <n v="16.8"/>
    <m/>
    <m/>
    <m/>
  </r>
  <r>
    <x v="0"/>
    <x v="0"/>
    <s v="STCRUZ"/>
    <s v="18167608"/>
    <s v="Grupo 2"/>
    <s v="HI"/>
    <s v="H"/>
    <s v="STCRUZ18167608Grupo 2HI"/>
    <s v="STCRUZ18167608Grupo 2HI"/>
    <x v="83"/>
    <s v="SANTA CRUZ"/>
    <s v="Hidráulico"/>
    <x v="279"/>
    <x v="354"/>
    <s v="HI"/>
    <s v="HI"/>
    <s v="Agua"/>
    <s v="SEIN"/>
    <s v="COES"/>
    <s v="Instalado"/>
    <s v="Operativo"/>
    <s v="RER"/>
    <s v="PRIMERA"/>
    <s v="Privado"/>
    <s v="Generadora"/>
    <x v="0"/>
    <s v="ANCASH"/>
    <s v="ANCASH"/>
    <s v="HUAYLAS"/>
    <s v="SANTA CRUZ"/>
    <n v="0"/>
    <n v="59"/>
    <m/>
    <m/>
    <m/>
    <m/>
    <m/>
    <n v="3.8849999999999998"/>
    <n v="3.883"/>
    <n v="17645.645"/>
    <n v="17.645645000000002"/>
    <n v="3.4540000000000002"/>
    <s v="-"/>
    <s v="-"/>
    <n v="10443.755999999999"/>
    <n v="10.443755999999999"/>
    <n v="16.8"/>
    <m/>
    <m/>
    <m/>
  </r>
  <r>
    <x v="0"/>
    <x v="0"/>
    <s v="STCRUZ"/>
    <s v="28072011"/>
    <s v="Grupo 1"/>
    <s v="HI"/>
    <s v="H"/>
    <s v="STCRUZ28072011Grupo 1HI"/>
    <s v="STCRUZ28072011Grupo 1HI"/>
    <x v="83"/>
    <s v="SANTA CRUZ"/>
    <s v="Hidráulico"/>
    <x v="280"/>
    <x v="353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6806.534999999996"/>
    <n v="26.806534999999997"/>
    <n v="5.0715000000000003"/>
    <s v="-"/>
    <s v="-"/>
    <n v="15222.647000000001"/>
    <n v="15.222647"/>
    <n v="25.515999999999998"/>
    <m/>
    <m/>
    <m/>
  </r>
  <r>
    <x v="0"/>
    <x v="0"/>
    <s v="STCRUZ"/>
    <s v="28072011"/>
    <s v="Grupo 2"/>
    <s v="HI"/>
    <s v="H"/>
    <s v="STCRUZ28072011Grupo 2HI"/>
    <s v="STCRUZ28072011Grupo 2HI"/>
    <x v="83"/>
    <s v="SANTA CRUZ"/>
    <s v="Hidráulico"/>
    <x v="280"/>
    <x v="354"/>
    <s v="HI"/>
    <s v="HI"/>
    <s v="Agua"/>
    <s v="SEIN"/>
    <s v="COES"/>
    <s v="Instalado"/>
    <s v="Operativo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6806.534999999996"/>
    <n v="26.806534999999997"/>
    <n v="5.0715000000000003"/>
    <s v="-"/>
    <s v="-"/>
    <n v="15222.650000000001"/>
    <n v="15.222650000000002"/>
    <n v="25.515999999999998"/>
    <m/>
    <m/>
    <m/>
  </r>
  <r>
    <x v="0"/>
    <x v="0"/>
    <s v="UCAYAL"/>
    <s v="53027019"/>
    <s v="PERKINS-HCI434D1L"/>
    <s v="EL"/>
    <s v="T"/>
    <s v="UCAYAL53027019PERKINS-HCI434D1LEL"/>
    <s v="UCAYAL53027019PERKINS-HCI434D1LEL"/>
    <x v="70"/>
    <s v="ELU"/>
    <s v="Térmico"/>
    <x v="291"/>
    <x v="355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PURUS"/>
    <s v="PURUS"/>
    <s v="PUERTO ESPERANZA"/>
    <n v="23"/>
    <m/>
    <m/>
    <m/>
    <m/>
    <m/>
    <m/>
    <m/>
    <m/>
    <m/>
    <m/>
    <n v="0.316"/>
    <n v="0.3"/>
    <n v="33.997000000000007"/>
    <n v="3.3997000000000006E-2"/>
    <n v="0.113"/>
    <m/>
    <m/>
    <m/>
  </r>
  <r>
    <x v="0"/>
    <x v="0"/>
    <s v="UCAYAL"/>
    <s v="53027019"/>
    <s v="PERKINS-MP-2251"/>
    <s v="EL"/>
    <s v="T"/>
    <s v="UCAYAL53027019PERKINS-MP-2251EL"/>
    <s v="UCAYAL53027019PERKINS-MP-2251EL"/>
    <x v="70"/>
    <s v="ELU"/>
    <s v="Térmico"/>
    <x v="291"/>
    <x v="356"/>
    <s v="EL"/>
    <s v="EL"/>
    <s v="Diésel"/>
    <s v="SA"/>
    <s v="NO COES"/>
    <s v="Instalado"/>
    <s v="Operativo"/>
    <n v="0"/>
    <n v="0"/>
    <s v="Estatal"/>
    <s v="Distribuidora"/>
    <x v="0"/>
    <s v="UCAYALI"/>
    <s v="UCAYALI"/>
    <s v="PURUS"/>
    <s v="PURUS"/>
    <s v="PUERTO ESPERANZA"/>
    <n v="23"/>
    <m/>
    <m/>
    <m/>
    <m/>
    <m/>
    <m/>
    <m/>
    <m/>
    <m/>
    <m/>
    <n v="0.2"/>
    <n v="0.19600000000000001"/>
    <n v="231.89499999999998"/>
    <n v="0.23189499999999999"/>
    <n v="0.113"/>
    <m/>
    <m/>
    <m/>
  </r>
  <r>
    <x v="0"/>
    <x v="0"/>
    <s v="UCAYAL"/>
    <s v="51027119"/>
    <s v="690 PANELES FOTOVOL"/>
    <s v="HI"/>
    <s v="H"/>
    <s v="UCAYAL51027119690 PANELES FOTOVOLHI"/>
    <s v="UCAYAL51027119690 PANELES FOTOVOLHI"/>
    <x v="70"/>
    <s v="ELU"/>
    <s v="Solar"/>
    <x v="292"/>
    <x v="357"/>
    <s v="FV"/>
    <s v="FV"/>
    <s v="Radiación solar"/>
    <s v="SA"/>
    <s v="NO COES"/>
    <s v="Instalado"/>
    <s v="Operativo"/>
    <n v="0"/>
    <n v="0"/>
    <s v="Estatal"/>
    <s v="Distribuidora"/>
    <x v="0"/>
    <s v="UCAYALI"/>
    <s v="UCAYALI"/>
    <s v="PURUS"/>
    <s v="PURUS"/>
    <n v="0"/>
    <n v="23"/>
    <m/>
    <m/>
    <m/>
    <m/>
    <m/>
    <m/>
    <m/>
    <m/>
    <m/>
    <m/>
    <n v="8.9999999999999993E-3"/>
    <n v="8.9999999999999993E-3"/>
    <n v="48.686999999999991"/>
    <n v="4.8686999999999987E-2"/>
    <n v="8.0000000000000002E-3"/>
    <m/>
    <m/>
    <m/>
  </r>
  <r>
    <x v="1"/>
    <x v="0"/>
    <m/>
    <m/>
    <m/>
    <m/>
    <m/>
    <m/>
    <m/>
    <x v="84"/>
    <m/>
    <m/>
    <x v="293"/>
    <x v="358"/>
    <m/>
    <m/>
    <e v="#N/A"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</r>
  <r>
    <x v="2"/>
    <x v="0"/>
    <s v="AGREGA"/>
    <s v="33035594"/>
    <m/>
    <s v="EL"/>
    <s v="T"/>
    <s v="AGREGA33035594EL"/>
    <s v="AGREGA33035594EL"/>
    <x v="85"/>
    <s v="COMACSA"/>
    <s v="Térmico"/>
    <x v="294"/>
    <x v="359"/>
    <s v="EL"/>
    <s v="EL"/>
    <s v="Diésel"/>
    <s v="SEIN"/>
    <s v="NO COES"/>
    <s v="Instalado"/>
    <s v="Inoperativo"/>
    <n v="0"/>
    <n v="0"/>
    <s v="Privado"/>
    <s v="Autoproductor"/>
    <x v="0"/>
    <s v="LIMA"/>
    <s v="LIMA"/>
    <s v="LIMA"/>
    <s v="LOS OLIVOS"/>
    <n v="0"/>
    <n v="16"/>
    <n v="1.45"/>
    <n v="1.45"/>
    <n v="2.2759999999999998"/>
    <n v="2.2759999999999998E-3"/>
    <n v="0.26"/>
    <n v="1.45"/>
    <n v="1.45"/>
    <n v="3.044"/>
    <n v="3.0439999999999998E-3"/>
    <n v="0.39"/>
    <n v="1.45"/>
    <n v="1.45"/>
    <n v="1.04"/>
    <n v="1.0400000000000001E-3"/>
    <n v="0.497"/>
    <m/>
    <m/>
    <m/>
  </r>
  <r>
    <x v="2"/>
    <x v="0"/>
    <s v="AGUENE"/>
    <s v="53014699"/>
    <m/>
    <s v="TG"/>
    <s v="T"/>
    <s v="AGUENE53014699TG"/>
    <s v="AGUENE53014699TG"/>
    <x v="86"/>
    <s v="AGUAYTÍA"/>
    <s v="Térmico"/>
    <x v="295"/>
    <x v="359"/>
    <s v="TG"/>
    <s v="TG"/>
    <s v="Gas Natural"/>
    <s v="SA"/>
    <s v="NO COES"/>
    <s v="Instalado"/>
    <s v="Operativo"/>
    <n v="0"/>
    <n v="0"/>
    <s v="Privado"/>
    <s v="Autoproductor"/>
    <x v="0"/>
    <s v="UCAYALI"/>
    <s v="UCAYALI"/>
    <s v="PADRE ABAD"/>
    <s v="PADRE ABAD (Aguaytia)"/>
    <n v="0"/>
    <n v="2"/>
    <n v="1"/>
    <n v="0.9"/>
    <n v="2379.7040000000002"/>
    <n v="2.3797040000000003"/>
    <n v="0.22"/>
    <n v="1"/>
    <n v="0.9"/>
    <n v="2143.9459999999999"/>
    <n v="2.1439460000000001"/>
    <n v="0.22"/>
    <n v="1"/>
    <n v="1"/>
    <n v="2171.364"/>
    <n v="2.1713640000000001"/>
    <n v="0.22"/>
    <m/>
    <m/>
    <m/>
  </r>
  <r>
    <x v="2"/>
    <x v="0"/>
    <s v="ALICOR"/>
    <s v="33022093"/>
    <m/>
    <s v="EL"/>
    <s v="T"/>
    <s v="ALICOR33022093EL"/>
    <s v="ALICOR33022093EL"/>
    <x v="87"/>
    <s v="ALICORP"/>
    <s v="Térmico"/>
    <x v="296"/>
    <x v="359"/>
    <s v="EL"/>
    <s v="EL"/>
    <s v="Diésel"/>
    <s v="SEIN"/>
    <s v="NO COES"/>
    <s v="Instalado"/>
    <s v="Operativo"/>
    <n v="0"/>
    <n v="0"/>
    <s v="Privado"/>
    <s v="Autoproductor"/>
    <x v="0"/>
    <s v="CALLAO"/>
    <s v="LIMA"/>
    <s v="CALLAO"/>
    <s v="CARMEN DE LA LEGUA"/>
    <n v="0"/>
    <n v="3"/>
    <n v="2.65"/>
    <n v="2.65"/>
    <n v="831.92613890625012"/>
    <n v="0.83192613890625011"/>
    <n v="0"/>
    <n v="2.65"/>
    <n v="2.65"/>
    <n v="833.61531612959993"/>
    <n v="0.83361531612959994"/>
    <n v="0"/>
    <n v="2.65"/>
    <n v="2.65"/>
    <n v="1340.9839999999999"/>
    <n v="1.340984"/>
    <n v="2.65"/>
    <m/>
    <m/>
    <m/>
  </r>
  <r>
    <x v="2"/>
    <x v="0"/>
    <s v="ALICOR"/>
    <s v="33022293"/>
    <m/>
    <s v="EL"/>
    <s v="T"/>
    <s v="ALICOR33022293EL"/>
    <s v="ALICOR33022293EL"/>
    <x v="87"/>
    <s v="ALICORP"/>
    <s v="Térmico"/>
    <x v="297"/>
    <x v="359"/>
    <s v="EL"/>
    <s v="EL"/>
    <s v="Diésel"/>
    <s v="SEIN"/>
    <s v="NO COES"/>
    <s v="Instalado"/>
    <s v="Inoperativo"/>
    <n v="0"/>
    <n v="0"/>
    <s v="Privado"/>
    <s v="Autoproductor"/>
    <x v="0"/>
    <s v="AREQUIPA"/>
    <s v="AREQUIPA"/>
    <s v="AREQUIPA"/>
    <s v="AREQUIPA"/>
    <n v="0"/>
    <n v="3"/>
    <n v="1.06"/>
    <n v="0.76600000000000001"/>
    <n v="0"/>
    <n v="0"/>
    <n v="0"/>
    <n v="1.06"/>
    <n v="0.76600000000000001"/>
    <n v="0"/>
    <n v="0"/>
    <n v="0"/>
    <n v="1.06"/>
    <n v="0.76600000000000001"/>
    <n v="0"/>
    <n v="0"/>
    <n v="0"/>
    <m/>
    <m/>
    <m/>
  </r>
  <r>
    <x v="2"/>
    <x v="0"/>
    <s v="ALICOR"/>
    <s v="33022993"/>
    <m/>
    <s v="EL"/>
    <s v="T"/>
    <s v="ALICOR33022993EL"/>
    <s v="ALICOR33022993EL"/>
    <x v="87"/>
    <s v="ALICORP"/>
    <s v="Térmico"/>
    <x v="298"/>
    <x v="359"/>
    <s v="EL"/>
    <s v="EL"/>
    <s v="Diésel"/>
    <s v="SEIN"/>
    <s v="NO COES"/>
    <s v="Instalado"/>
    <s v="Inoperativo"/>
    <n v="0"/>
    <n v="0"/>
    <s v="Privado"/>
    <s v="Autoproductor"/>
    <x v="0"/>
    <s v="CALLAO"/>
    <s v="LIMA"/>
    <s v="CALLAO"/>
    <s v="CALLAO"/>
    <n v="0"/>
    <n v="3"/>
    <n v="1.54"/>
    <n v="1.53"/>
    <n v="300.28676416145839"/>
    <n v="0.30028676416145839"/>
    <n v="0"/>
    <n v="1.54"/>
    <n v="1.53"/>
    <n v="244.6657972253609"/>
    <n v="0.24466579722536091"/>
    <n v="0"/>
    <n v="3.97"/>
    <n v="3.97"/>
    <n v="700"/>
    <n v="0.7"/>
    <n v="3.97"/>
    <m/>
    <m/>
    <m/>
  </r>
  <r>
    <x v="2"/>
    <x v="0"/>
    <s v="ALICOR"/>
    <s v="33029394"/>
    <m/>
    <s v="EL"/>
    <s v="T"/>
    <s v="ALICOR33029394EL"/>
    <s v="ALICOR33029394EL"/>
    <x v="87"/>
    <s v="ALICORP"/>
    <s v="Térmico"/>
    <x v="299"/>
    <x v="359"/>
    <s v="EL"/>
    <s v="EL"/>
    <s v="Diésel"/>
    <s v="SEIN"/>
    <s v="NO COES"/>
    <s v="Instalado"/>
    <s v="Operativo"/>
    <n v="0"/>
    <n v="0"/>
    <s v="Privado"/>
    <s v="Autoproductor"/>
    <x v="0"/>
    <s v="CALLAO"/>
    <s v="LIMA"/>
    <s v="CALLAO"/>
    <s v="CALLAO"/>
    <n v="0"/>
    <n v="3"/>
    <n v="1.89"/>
    <n v="1.5"/>
    <n v="111.3556793515625"/>
    <n v="0.1113556793515625"/>
    <n v="0"/>
    <n v="1.89"/>
    <n v="1.5"/>
    <n v="85.003979111777099"/>
    <n v="8.5003979111777095E-2"/>
    <n v="0"/>
    <n v="1.89"/>
    <n v="1.5"/>
    <n v="0"/>
    <n v="0"/>
    <n v="0"/>
    <m/>
    <m/>
    <m/>
  </r>
  <r>
    <x v="2"/>
    <x v="0"/>
    <s v="ALICOR"/>
    <s v="53009497"/>
    <m/>
    <s v="EL"/>
    <s v="T"/>
    <s v="ALICOR53009497EL"/>
    <s v="ALICOR53009497EL"/>
    <x v="87"/>
    <s v="ALICORP"/>
    <s v="Térmico"/>
    <x v="300"/>
    <x v="359"/>
    <s v="EL"/>
    <s v="EL"/>
    <s v="Diésel"/>
    <s v="SEIN"/>
    <s v="NO COES"/>
    <s v="Instalado"/>
    <s v="Inoperativo"/>
    <n v="0"/>
    <n v="0"/>
    <s v="Privado"/>
    <s v="Autoproductor"/>
    <x v="0"/>
    <s v="CALLAO"/>
    <s v="LIMA"/>
    <s v="CALLAO"/>
    <s v="CALLAO"/>
    <n v="0"/>
    <n v="3"/>
    <n v="3"/>
    <n v="2.1"/>
    <n v="0"/>
    <n v="0"/>
    <n v="0"/>
    <n v="3"/>
    <n v="2.1"/>
    <n v="0"/>
    <n v="0"/>
    <n v="0"/>
    <n v="3"/>
    <n v="2.1"/>
    <n v="0"/>
    <n v="0"/>
    <n v="0"/>
    <m/>
    <m/>
    <m/>
  </r>
  <r>
    <x v="2"/>
    <x v="0"/>
    <s v="ALICOR"/>
    <s v="53009595"/>
    <m/>
    <s v="EL"/>
    <s v="T"/>
    <s v="ALICOR53009595EL"/>
    <s v="ALICOR53009595EL"/>
    <x v="87"/>
    <s v="ALICORP"/>
    <s v="Térmico"/>
    <x v="301"/>
    <x v="359"/>
    <s v="EL"/>
    <s v="EL"/>
    <s v="Diésel"/>
    <s v="SEIN"/>
    <s v="NO COES"/>
    <s v="Instalado"/>
    <s v="Inoperativo"/>
    <n v="0"/>
    <n v="0"/>
    <s v="Privado"/>
    <s v="Autoproductor"/>
    <x v="0"/>
    <s v="LA LIBERTAD"/>
    <s v="LA LIBERTAD"/>
    <s v="TRUJILLO"/>
    <s v="TRUJILLO"/>
    <n v="0"/>
    <n v="3"/>
    <n v="0.8"/>
    <n v="0.25"/>
    <n v="0"/>
    <n v="0"/>
    <n v="0"/>
    <n v="0.8"/>
    <n v="0.25"/>
    <n v="0"/>
    <n v="0"/>
    <n v="0"/>
    <n v="0.8"/>
    <n v="0.25"/>
    <n v="0"/>
    <n v="0"/>
    <n v="0"/>
    <m/>
    <m/>
    <m/>
  </r>
  <r>
    <x v="2"/>
    <x v="0"/>
    <s v="ANABIS"/>
    <s v="53024214"/>
    <m/>
    <s v="EL"/>
    <s v="T"/>
    <s v="ANABIS53024214EL"/>
    <s v="ANABIS53024214EL"/>
    <x v="88"/>
    <s v="ANABI"/>
    <s v="Térmico"/>
    <x v="302"/>
    <x v="359"/>
    <s v="EL"/>
    <s v="EL"/>
    <s v="Diésel"/>
    <s v="SA"/>
    <s v="NO COES"/>
    <s v="Instalado"/>
    <s v="Operativo"/>
    <n v="0"/>
    <n v="0"/>
    <s v="Privado"/>
    <s v="Autoproductor"/>
    <x v="0"/>
    <s v="CUSCO"/>
    <s v="CUSCO"/>
    <s v="CHUMBIVILCAS"/>
    <s v="QUIÑOTA"/>
    <n v="0"/>
    <n v="4"/>
    <n v="3.36"/>
    <n v="1.95"/>
    <n v="337.18800000000005"/>
    <n v="0.33718800000000004"/>
    <n v="2.0910000000000002"/>
    <n v="3.36"/>
    <n v="1.95"/>
    <n v="927.61199999999997"/>
    <n v="0.92761199999999999"/>
    <n v="2.133"/>
    <n v="3.36"/>
    <n v="1.95"/>
    <n v="276.78000000000003"/>
    <n v="0.27678000000000003"/>
    <n v="2.141"/>
    <m/>
    <m/>
    <m/>
  </r>
  <r>
    <x v="2"/>
    <x v="0"/>
    <s v="ANABIS"/>
    <s v="71403385"/>
    <m/>
    <s v="EL"/>
    <s v="T"/>
    <s v="ANABIS71403385EL"/>
    <s v="ANABIS71403385EL"/>
    <x v="88"/>
    <s v="ANABI"/>
    <s v="Térmico"/>
    <x v="303"/>
    <x v="359"/>
    <s v="EL"/>
    <s v="EL"/>
    <s v="Diésel"/>
    <s v="SA"/>
    <s v="NO COES"/>
    <s v="Instalado"/>
    <s v="Operativo"/>
    <n v="0"/>
    <n v="0"/>
    <s v="Privado"/>
    <s v="Autoproductor"/>
    <x v="0"/>
    <s v="CUSCO"/>
    <s v="CUSCO"/>
    <s v="CHUMBIVILCAS"/>
    <s v="QUIÑOTA"/>
    <n v="0"/>
    <n v="4"/>
    <n v="3.36"/>
    <n v="2.0299999999999998"/>
    <n v="314.02800000000002"/>
    <n v="0.31402800000000003"/>
    <n v="0.92900000000000005"/>
    <n v="3.36"/>
    <n v="2.0299999999999998"/>
    <n v="1160.0359999999998"/>
    <n v="1.1600359999999998"/>
    <n v="3.0209999999999999"/>
    <n v="7.36"/>
    <n v="3.56"/>
    <n v="2909.1649999999995"/>
    <n v="2.9091649999999993"/>
    <n v="3.56"/>
    <m/>
    <m/>
    <m/>
  </r>
  <r>
    <x v="2"/>
    <x v="0"/>
    <s v="ANTAPA"/>
    <s v="33004293"/>
    <m/>
    <s v="EL"/>
    <s v="T"/>
    <s v="ANTAPA33004293EL"/>
    <s v="ANTAPA33004293EL"/>
    <x v="89"/>
    <s v="ANTAPACCAY"/>
    <s v="Térmico"/>
    <x v="304"/>
    <x v="359"/>
    <s v="EL"/>
    <s v="EL"/>
    <s v="Diésel"/>
    <s v="SEIN"/>
    <s v="NO COES"/>
    <s v="Instalado"/>
    <s v="Operativo"/>
    <n v="0"/>
    <n v="0"/>
    <s v="Privado"/>
    <s v="Autoproductor"/>
    <x v="0"/>
    <s v="CUSCO"/>
    <s v="CUSCO"/>
    <s v="ESPINAR"/>
    <s v="LA CONVENCION"/>
    <n v="0"/>
    <n v="23"/>
    <n v="17.96"/>
    <n v="16"/>
    <n v="46.239000000000004"/>
    <n v="4.6239000000000002E-2"/>
    <n v="5.085"/>
    <n v="17.96"/>
    <n v="16"/>
    <n v="60.207000000000001"/>
    <n v="6.0207000000000004E-2"/>
    <n v="6.1040000000000001"/>
    <n v="17.96"/>
    <n v="16"/>
    <n v="30.704000000000001"/>
    <n v="3.0704000000000002E-2"/>
    <n v="4.6420000000000003"/>
    <m/>
    <m/>
    <m/>
  </r>
  <r>
    <x v="2"/>
    <x v="0"/>
    <s v="APUMAY"/>
    <s v="71402522"/>
    <m/>
    <s v="EL"/>
    <s v="T"/>
    <s v="APUMAY71402522EL"/>
    <s v="APUMAY71402522EL"/>
    <x v="90"/>
    <s v="APUMAYO"/>
    <s v="Térmico"/>
    <x v="305"/>
    <x v="359"/>
    <s v="EL"/>
    <s v="EL"/>
    <s v="Diésel"/>
    <s v="SA"/>
    <s v="NO COES"/>
    <s v="Instalado"/>
    <s v="Operativo"/>
    <n v="0"/>
    <n v="0"/>
    <s v="Privado"/>
    <s v="Autoproductor"/>
    <x v="0"/>
    <s v="AYACUCHO"/>
    <s v="AYACUCHO"/>
    <s v="LUCANAS"/>
    <s v="CHAVIÑA"/>
    <n v="0"/>
    <n v="6"/>
    <n v="4"/>
    <n v="3.2"/>
    <n v="327.83500000000004"/>
    <n v="0.32783500000000004"/>
    <n v="1.3560000000000001"/>
    <n v="4"/>
    <n v="3.2"/>
    <n v="266.077"/>
    <n v="0.26607700000000001"/>
    <n v="1.3520000000000001"/>
    <n v="4"/>
    <n v="3.2"/>
    <n v="445.03999999999996"/>
    <n v="0.44503999999999999"/>
    <n v="1.4"/>
    <m/>
    <m/>
    <m/>
  </r>
  <r>
    <x v="2"/>
    <x v="0"/>
    <s v="ARES2"/>
    <s v="33020293"/>
    <m/>
    <s v="EL"/>
    <s v="T"/>
    <s v="ARES233020293EL"/>
    <s v="ARES233020293EL"/>
    <x v="91"/>
    <s v="ARES"/>
    <s v="Térmico"/>
    <x v="306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ONDESUYOS"/>
    <s v="CAYARANI"/>
    <n v="0"/>
    <n v="24"/>
    <n v="9.1999999999999993"/>
    <n v="5.0999999999999996"/>
    <n v="170.41193085500461"/>
    <n v="0.17041193085500461"/>
    <n v="0"/>
    <n v="9.1999999999999993"/>
    <n v="5.0999999999999996"/>
    <n v="178.98555060750687"/>
    <n v="0.17898555060750687"/>
    <n v="0"/>
    <n v="9.1999999999999993"/>
    <n v="5.0999999999999996"/>
    <n v="99.487045530406562"/>
    <n v="9.9487045530406562E-2"/>
    <n v="0"/>
    <m/>
    <m/>
    <m/>
  </r>
  <r>
    <x v="2"/>
    <x v="0"/>
    <s v="ARES2"/>
    <s v="33079697"/>
    <m/>
    <s v="EL"/>
    <s v="T"/>
    <s v="ARES233079697EL"/>
    <s v="ARES233079697EL"/>
    <x v="91"/>
    <s v="ARES"/>
    <s v="Térmico"/>
    <x v="307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SAN MIGUEL"/>
    <s v="LLAPA (Pampa Cuyoc La Colpa)"/>
    <n v="0"/>
    <n v="24"/>
    <n v="0.6"/>
    <n v="0.33"/>
    <n v="112.60892983442736"/>
    <n v="0.11260892983442736"/>
    <n v="0"/>
    <n v="0.6"/>
    <n v="0.33"/>
    <n v="130.47416412046638"/>
    <n v="0.13047416412046639"/>
    <n v="0"/>
    <n v="0.6"/>
    <n v="0.33"/>
    <n v="73.022190935063122"/>
    <n v="7.3022190935063125E-2"/>
    <n v="0"/>
    <m/>
    <m/>
    <m/>
  </r>
  <r>
    <x v="2"/>
    <x v="0"/>
    <s v="ARES2"/>
    <s v="33086798"/>
    <m/>
    <s v="EL"/>
    <s v="T"/>
    <s v="ARES233086798EL"/>
    <s v="ARES233086798EL"/>
    <x v="91"/>
    <s v="ARES"/>
    <s v="Térmico"/>
    <x v="308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ASTILLA"/>
    <s v="ORCOPAMPA"/>
    <n v="0"/>
    <n v="24"/>
    <n v="5.0999999999999996"/>
    <n v="4.5"/>
    <n v="0"/>
    <n v="0"/>
    <n v="0"/>
    <n v="5.0999999999999996"/>
    <n v="4.5"/>
    <n v="0"/>
    <n v="0"/>
    <n v="0"/>
    <n v="5.0999999999999996"/>
    <n v="4.5"/>
    <n v="0"/>
    <n v="0"/>
    <n v="0"/>
    <m/>
    <m/>
    <m/>
  </r>
  <r>
    <x v="2"/>
    <x v="0"/>
    <s v="ARES2"/>
    <s v="33087198"/>
    <m/>
    <s v="EL"/>
    <s v="T"/>
    <s v="ARES233087198EL"/>
    <s v="ARES233087198EL"/>
    <x v="91"/>
    <s v="ARES"/>
    <s v="Térmico"/>
    <x v="309"/>
    <x v="359"/>
    <s v="EL"/>
    <s v="EL"/>
    <s v="Diésel"/>
    <s v="SA"/>
    <s v="NO COES"/>
    <s v="Instalado"/>
    <s v="Operativo"/>
    <n v="0"/>
    <n v="0"/>
    <s v="Privado"/>
    <s v="Autoproductor"/>
    <x v="0"/>
    <s v="APURIMAC"/>
    <s v="APURIMAC"/>
    <s v="AYMARAES"/>
    <s v="COTARUSE (Pampamarca)"/>
    <n v="0"/>
    <n v="24"/>
    <n v="6"/>
    <n v="5"/>
    <n v="195.10108776375719"/>
    <n v="0.1951010877637572"/>
    <n v="0"/>
    <n v="6"/>
    <n v="5"/>
    <n v="158.2188895425723"/>
    <n v="0.15821888954257229"/>
    <n v="0"/>
    <n v="6"/>
    <n v="5"/>
    <n v="85.896985062527477"/>
    <n v="8.5896985062527478E-2"/>
    <n v="0"/>
    <m/>
    <m/>
    <m/>
  </r>
  <r>
    <x v="2"/>
    <x v="0"/>
    <s v="ARES2"/>
    <s v="53023914"/>
    <m/>
    <s v="EL"/>
    <s v="T"/>
    <s v="ARES253023914EL"/>
    <s v="ARES253023914EL"/>
    <x v="91"/>
    <s v="ARES"/>
    <s v="Térmico"/>
    <x v="310"/>
    <x v="359"/>
    <s v="EL"/>
    <s v="EL"/>
    <s v="Diésel"/>
    <s v="SA"/>
    <s v="NO COES"/>
    <s v="Instalado"/>
    <s v="Operativo"/>
    <n v="0"/>
    <n v="0"/>
    <s v="Privado"/>
    <s v="Autoproductor"/>
    <x v="0"/>
    <s v="AYACUCHO"/>
    <s v="AYACUCHO"/>
    <s v="PARINACOCHAS"/>
    <s v="CORONEL CASTAÑEDA"/>
    <s v="PALLANCATA"/>
    <n v="24"/>
    <n v="1.2"/>
    <n v="1"/>
    <n v="56.22743424039615"/>
    <n v="5.6227434240396147E-2"/>
    <n v="0"/>
    <n v="1.2"/>
    <n v="1"/>
    <n v="77.917773953865492"/>
    <n v="7.7917773953865496E-2"/>
    <n v="0"/>
    <n v="1.2"/>
    <n v="1"/>
    <n v="44.2164646801807"/>
    <n v="4.42164646801807E-2"/>
    <n v="0"/>
    <m/>
    <m/>
    <m/>
  </r>
  <r>
    <x v="2"/>
    <x v="0"/>
    <s v="ARUNTA"/>
    <s v="53019903"/>
    <m/>
    <s v="EL"/>
    <s v="T"/>
    <s v="ARUNTA53019903EL"/>
    <s v="ARUNTA53019903EL"/>
    <x v="92"/>
    <s v="ARUNTANI"/>
    <s v="Térmico"/>
    <x v="311"/>
    <x v="359"/>
    <s v="EL"/>
    <s v="EL"/>
    <s v="Diésel"/>
    <s v="SA"/>
    <s v="NO COES"/>
    <s v="Instalado"/>
    <s v="Operativo"/>
    <n v="0"/>
    <n v="0"/>
    <s v="Privado"/>
    <s v="Autoproductor"/>
    <x v="0"/>
    <s v="MOQUEGUA"/>
    <s v="MOQUEGUA"/>
    <s v="MARISCAL NIETO"/>
    <s v="CARUMAS"/>
    <n v="0"/>
    <n v="7"/>
    <n v="12.438000000000001"/>
    <n v="6.306"/>
    <n v="571.85700000000008"/>
    <n v="0.57185700000000006"/>
    <n v="4.9400000000000004"/>
    <n v="11.188000000000001"/>
    <n v="5.7359999999999998"/>
    <n v="32.101999999999997"/>
    <n v="3.2101999999999999E-2"/>
    <n v="3.742"/>
    <n v="10.438000000000001"/>
    <n v="5.2859999999999996"/>
    <n v="303.35799999999995"/>
    <n v="0.30335799999999996"/>
    <n v="3.7389999999999999"/>
    <m/>
    <m/>
    <m/>
  </r>
  <r>
    <x v="2"/>
    <x v="0"/>
    <s v="ARUNTA"/>
    <s v="71403991"/>
    <m/>
    <s v="EL"/>
    <s v="T"/>
    <s v="ARUNTA71403991EL"/>
    <s v="ARUNTA71403991EL"/>
    <x v="92"/>
    <s v="ARUNTANI"/>
    <s v="Térmico"/>
    <x v="312"/>
    <x v="359"/>
    <s v="EL"/>
    <s v="EL"/>
    <s v="Diésel"/>
    <s v="SA"/>
    <s v="NO COES"/>
    <s v="Instalado"/>
    <s v="Operativo"/>
    <n v="0"/>
    <n v="0"/>
    <s v="Privado"/>
    <s v="Autoproductor"/>
    <x v="0"/>
    <s v="PUNO"/>
    <s v="PUNO"/>
    <s v="LAMPA"/>
    <s v="OCUVIRI"/>
    <n v="0"/>
    <n v="7"/>
    <n v="8"/>
    <n v="4.25"/>
    <n v="304.77299999999997"/>
    <n v="0.30477299999999996"/>
    <n v="2.78"/>
    <n v="8"/>
    <n v="4.25"/>
    <n v="414.62000000000006"/>
    <n v="0.41462000000000004"/>
    <n v="4.5"/>
    <n v="3.83"/>
    <n v="2.2000000000000002"/>
    <n v="55.71"/>
    <n v="5.5710000000000003E-2"/>
    <n v="2.2200000000000002"/>
    <m/>
    <m/>
    <m/>
  </r>
  <r>
    <x v="2"/>
    <x v="0"/>
    <s v="ATACOC"/>
    <s v="31020793"/>
    <m/>
    <s v="HI"/>
    <s v="H"/>
    <s v="ATACOC31020793HI"/>
    <s v="ATACOC31020793HI"/>
    <x v="93"/>
    <s v="ATACOCHA"/>
    <s v="Hidráulico"/>
    <x v="313"/>
    <x v="359"/>
    <s v="HI"/>
    <s v="HI"/>
    <s v="Agua"/>
    <s v="SA"/>
    <s v="NO COES"/>
    <s v="Instalado"/>
    <s v="Operativo"/>
    <n v="0"/>
    <n v="0"/>
    <s v="Privado"/>
    <s v="Autoproductor"/>
    <x v="0"/>
    <s v="PASCO"/>
    <s v="PASCO"/>
    <s v="CERRO PASCO"/>
    <s v="YANACANCHA"/>
    <n v="0"/>
    <n v="51"/>
    <n v="1.2"/>
    <n v="1.2"/>
    <n v="6936.045666666666"/>
    <n v="6.9360456666666659"/>
    <n v="1.1539999999999999"/>
    <n v="1.2"/>
    <n v="1"/>
    <n v="4845"/>
    <n v="4.8449999999999998"/>
    <n v="1.17"/>
    <n v="1.2"/>
    <n v="1"/>
    <n v="785"/>
    <n v="0.78500000000000003"/>
    <n v="0"/>
    <m/>
    <m/>
    <m/>
  </r>
  <r>
    <x v="2"/>
    <x v="0"/>
    <s v="ATACOC"/>
    <s v="31020893"/>
    <m/>
    <s v="HI"/>
    <s v="H"/>
    <s v="ATACOC31020893HI"/>
    <s v="ATACOC31020893HI"/>
    <x v="93"/>
    <s v="ATACOCHA"/>
    <s v="Hidráulico"/>
    <x v="314"/>
    <x v="359"/>
    <s v="HI"/>
    <s v="HI"/>
    <s v="Agua"/>
    <s v="SA"/>
    <s v="NO COES"/>
    <s v="Instalado"/>
    <s v="Operativo"/>
    <n v="0"/>
    <n v="0"/>
    <s v="Privado"/>
    <s v="Autoproductor"/>
    <x v="0"/>
    <s v="PASCO"/>
    <s v="PASCO"/>
    <s v="CERRO PASCO"/>
    <s v="HUARICA"/>
    <n v="0"/>
    <n v="51"/>
    <n v="5.4"/>
    <n v="5.4"/>
    <n v="39528.303"/>
    <n v="39.528303000000001"/>
    <n v="5.86"/>
    <n v="5.4"/>
    <n v="5.2"/>
    <n v="36004.092799999999"/>
    <n v="36.004092800000002"/>
    <n v="4.8369999999999997"/>
    <n v="5.4"/>
    <n v="5.2"/>
    <n v="32933.554352000006"/>
    <n v="32.933554352000009"/>
    <n v="4.7119999999999997"/>
    <m/>
    <m/>
    <m/>
  </r>
  <r>
    <x v="2"/>
    <x v="0"/>
    <s v="AUSGRU"/>
    <s v="33104100"/>
    <m/>
    <s v="EL"/>
    <s v="T"/>
    <s v="AUSGRU33104100EL"/>
    <s v="AUSGRU33104100EL"/>
    <x v="94"/>
    <s v="AUSTRAL"/>
    <s v="Térmico"/>
    <x v="315"/>
    <x v="359"/>
    <s v="EL"/>
    <s v="EL"/>
    <s v="Diésel"/>
    <s v="SA"/>
    <s v="NO COES"/>
    <s v="Instalado"/>
    <s v="Operativo"/>
    <n v="0"/>
    <n v="0"/>
    <s v="Privado"/>
    <s v="Autoproductor"/>
    <x v="0"/>
    <s v="ICA"/>
    <s v="ICA"/>
    <s v="PISCO"/>
    <s v="PARACAS"/>
    <n v="0"/>
    <n v="8"/>
    <n v="4.05"/>
    <n v="2.8319999999999999"/>
    <n v="72.194749999999999"/>
    <n v="7.2194750000000002E-2"/>
    <n v="3.266"/>
    <n v="4.05"/>
    <n v="2.8319999999999999"/>
    <n v="0"/>
    <n v="0"/>
    <n v="0"/>
    <n v="3.54"/>
    <n v="2.8319999999999999"/>
    <n v="0.94699999999999995"/>
    <n v="9.4699999999999993E-4"/>
    <n v="2.68"/>
    <m/>
    <m/>
    <m/>
  </r>
  <r>
    <x v="2"/>
    <x v="0"/>
    <s v="AUSTRA"/>
    <s v="53201507"/>
    <m/>
    <s v="EL"/>
    <s v="T"/>
    <s v="AUSTRA53201507EL"/>
    <s v="AUSTRA53201507EL"/>
    <x v="94"/>
    <s v="AUSTRAL"/>
    <s v="Térmico"/>
    <x v="316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HUARAL"/>
    <s v="CHANCAY"/>
    <n v="0"/>
    <n v="8"/>
    <n v="3.03"/>
    <n v="0"/>
    <n v="0"/>
    <n v="0"/>
    <n v="0"/>
    <n v="3.03"/>
    <n v="0.38400000000000001"/>
    <n v="5.4039999999999999"/>
    <n v="5.4039999999999999E-3"/>
    <n v="0.44"/>
    <n v="3.03"/>
    <n v="0.41099999999999998"/>
    <n v="77.406999999999996"/>
    <n v="7.740699999999999E-2"/>
    <n v="1.6060000000000001"/>
    <m/>
    <m/>
    <m/>
  </r>
  <r>
    <x v="2"/>
    <x v="0"/>
    <s v="BATEAS"/>
    <s v="33016093"/>
    <m/>
    <s v="EL"/>
    <s v="T"/>
    <s v="BATEAS33016093EL"/>
    <s v="BATEAS33016093EL"/>
    <x v="95"/>
    <s v="BATEAS"/>
    <s v="Térmico"/>
    <x v="317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AYLLOMA"/>
    <s v="CAYLLOMA"/>
    <n v="0"/>
    <n v="46"/>
    <n v="1"/>
    <n v="0.55000000000000004"/>
    <n v="0"/>
    <n v="0"/>
    <n v="0"/>
    <n v="1"/>
    <n v="0.55000000000000004"/>
    <n v="0"/>
    <n v="0"/>
    <n v="0"/>
    <n v="1"/>
    <n v="0.55000000000000004"/>
    <n v="0"/>
    <n v="0"/>
    <n v="0"/>
    <m/>
    <m/>
    <m/>
  </r>
  <r>
    <x v="2"/>
    <x v="0"/>
    <s v="BATEAS"/>
    <s v="53022112"/>
    <m/>
    <s v="EL"/>
    <s v="T"/>
    <s v="BATEAS53022112EL"/>
    <s v="BATEAS53022112EL"/>
    <x v="95"/>
    <s v="BATEAS"/>
    <s v="Térmico"/>
    <x v="318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AYLLOMA"/>
    <s v="CAYLLOMA"/>
    <n v="0"/>
    <n v="46"/>
    <n v="3.3"/>
    <n v="1.76"/>
    <n v="2328.0010000000002"/>
    <n v="2.328001"/>
    <n v="0.7"/>
    <n v="3.3"/>
    <n v="1.76"/>
    <n v="1832.0660000000003"/>
    <n v="1.8320660000000002"/>
    <n v="0.7"/>
    <n v="3.3"/>
    <n v="1.76"/>
    <n v="722.4910000000001"/>
    <n v="0.72249100000000011"/>
    <n v="0.8"/>
    <m/>
    <m/>
    <m/>
  </r>
  <r>
    <x v="2"/>
    <x v="0"/>
    <s v="BROCAL"/>
    <s v="31023194"/>
    <m/>
    <s v="HI"/>
    <s v="H"/>
    <s v="BROCAL31023194HI"/>
    <s v="BROCAL31023194HI"/>
    <x v="96"/>
    <s v="EL BROCAL"/>
    <s v="Hidráulico"/>
    <x v="319"/>
    <x v="359"/>
    <s v="HI"/>
    <s v="HI"/>
    <s v="Agua"/>
    <s v="SA"/>
    <s v="NO COES"/>
    <s v="Instalado"/>
    <s v="Operativo"/>
    <n v="0"/>
    <n v="0"/>
    <s v="Privado"/>
    <s v="Autoproductor"/>
    <x v="0"/>
    <s v="PASCO"/>
    <s v="PASCO"/>
    <s v="PASCO"/>
    <s v="TINYAHUARCO"/>
    <n v="0"/>
    <n v="67"/>
    <n v="1.92"/>
    <n v="0.79900000000000004"/>
    <n v="7373.4970000000012"/>
    <n v="7.3734970000000013"/>
    <n v="1.6080000000000001"/>
    <n v="1.92"/>
    <n v="1.3009999999999999"/>
    <n v="8108.6500000000005"/>
    <n v="8.1086500000000008"/>
    <n v="1.5760000000000001"/>
    <n v="1.92"/>
    <n v="1.5309999999999999"/>
    <n v="9066.3520000000008"/>
    <n v="9.0663520000000002"/>
    <n v="1.56"/>
    <m/>
    <m/>
    <m/>
  </r>
  <r>
    <x v="2"/>
    <x v="0"/>
    <s v="BROCAL"/>
    <s v="31023893"/>
    <m/>
    <s v="HI"/>
    <s v="H"/>
    <s v="BROCAL31023893HI"/>
    <s v="BROCAL31023893HI"/>
    <x v="96"/>
    <s v="EL BROCAL"/>
    <s v="Hidráulico"/>
    <x v="320"/>
    <x v="359"/>
    <s v="HI"/>
    <s v="HI"/>
    <s v="Agua"/>
    <s v="SA"/>
    <s v="NO COES"/>
    <s v="Instalado"/>
    <s v="Operativo"/>
    <n v="0"/>
    <n v="0"/>
    <s v="Privado"/>
    <s v="Autoproductor"/>
    <x v="0"/>
    <s v="PASCO"/>
    <s v="PASCO"/>
    <s v="PASCO"/>
    <s v="TINYAHUARCO"/>
    <n v="0"/>
    <n v="67"/>
    <n v="1.4159999999999999"/>
    <n v="0.51900000000000002"/>
    <n v="5783.5280000000002"/>
    <n v="5.7835280000000004"/>
    <n v="1.1519999999999999"/>
    <n v="1.4159999999999999"/>
    <n v="0.94399999999999995"/>
    <n v="6761.7759999999998"/>
    <n v="6.7617760000000002"/>
    <n v="1.1359999999999999"/>
    <n v="1.4159999999999999"/>
    <n v="1.091"/>
    <n v="6983.7910000000002"/>
    <n v="6.9837910000000001"/>
    <n v="1.1339999999999999"/>
    <m/>
    <m/>
    <m/>
  </r>
  <r>
    <x v="2"/>
    <x v="0"/>
    <s v="BROCAL"/>
    <s v="31030000"/>
    <m/>
    <s v="HI"/>
    <s v="H"/>
    <s v="BROCAL31030000HI"/>
    <s v="BROCAL31030000HI"/>
    <x v="96"/>
    <s v="EL BROCAL"/>
    <s v="Hidráulico"/>
    <x v="321"/>
    <x v="359"/>
    <s v="HI"/>
    <s v="HI"/>
    <s v="Agua"/>
    <s v="SA"/>
    <s v="NO COES"/>
    <s v="Instalado"/>
    <s v="Operativo"/>
    <n v="0"/>
    <n v="0"/>
    <s v="Privado"/>
    <s v="Autoproductor"/>
    <x v="0"/>
    <s v="HUANCAVELICA"/>
    <s v="HUANCAVELICA"/>
    <s v="HUANCAVELICA"/>
    <s v="YAULI"/>
    <n v="0"/>
    <n v="67"/>
    <n v="0.8"/>
    <n v="0.39600000000000002"/>
    <n v="5934.9549999999999"/>
    <n v="5.9349549999999995"/>
    <n v="0.80700000000000005"/>
    <n v="0.8"/>
    <n v="0.53900000000000003"/>
    <n v="3671.3389999999995"/>
    <n v="3.6713389999999997"/>
    <n v="0.73299999999999998"/>
    <n v="0.8"/>
    <n v="0.8"/>
    <n v="5261.0369999999994"/>
    <n v="5.2610369999999991"/>
    <n v="0.8"/>
    <m/>
    <m/>
    <m/>
  </r>
  <r>
    <x v="2"/>
    <x v="0"/>
    <s v="BROCAL"/>
    <s v="31031000"/>
    <m/>
    <s v="HI"/>
    <s v="H"/>
    <s v="BROCAL31031000HI"/>
    <s v="BROCAL31031000HI"/>
    <x v="96"/>
    <s v="EL BROCAL"/>
    <s v="Hidráulico"/>
    <x v="322"/>
    <x v="359"/>
    <s v="HI"/>
    <s v="HI"/>
    <s v="Agua"/>
    <s v="SA"/>
    <s v="NO COES"/>
    <s v="Instalado"/>
    <s v="Operativo"/>
    <n v="0"/>
    <n v="0"/>
    <s v="Privado"/>
    <s v="Autoproductor"/>
    <x v="0"/>
    <s v="HUANCAVELICA"/>
    <s v="HUANCAVELICA"/>
    <s v="HUANCAVELICA"/>
    <s v="HUANCAVELICA"/>
    <n v="0"/>
    <n v="67"/>
    <n v="0.2"/>
    <n v="0.11"/>
    <n v="1090.451"/>
    <n v="1.0904510000000001"/>
    <n v="0.17299999999999999"/>
    <n v="0.2"/>
    <n v="7.5999999999999998E-2"/>
    <n v="1079.8499999999999"/>
    <n v="1.07985"/>
    <n v="0.16800000000000001"/>
    <n v="0.2"/>
    <n v="0.2"/>
    <n v="819.72899999999993"/>
    <n v="0.81972899999999993"/>
    <n v="0.16600000000000001"/>
    <m/>
    <m/>
    <m/>
  </r>
  <r>
    <x v="2"/>
    <x v="0"/>
    <s v="BUENAV"/>
    <s v="00372835"/>
    <m/>
    <s v="EL"/>
    <s v="T"/>
    <s v="BUENAV00372835EL"/>
    <s v="BUENAV00372835EL"/>
    <x v="97"/>
    <s v="BUENAVENTURA"/>
    <s v="Térmico"/>
    <x v="323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OYON"/>
    <s v="OYON"/>
    <n v="0"/>
    <n v="22"/>
    <n v="5.3550000000000004"/>
    <n v="1.2"/>
    <n v="0"/>
    <n v="0"/>
    <n v="0"/>
    <n v="5.3550000000000004"/>
    <n v="1.2"/>
    <n v="15.641999999999999"/>
    <n v="1.5642E-2"/>
    <n v="0.82499999999999996"/>
    <n v="5.3550000000000004"/>
    <n v="1.2"/>
    <n v="0"/>
    <n v="0"/>
    <n v="0"/>
    <m/>
    <m/>
    <m/>
  </r>
  <r>
    <x v="2"/>
    <x v="0"/>
    <s v="BUENAV"/>
    <s v="31023393"/>
    <m/>
    <s v="HI"/>
    <s v="H"/>
    <s v="BUENAV31023393HI"/>
    <s v="BUENAV31023393HI"/>
    <x v="97"/>
    <s v="BUENAVENTURA"/>
    <s v="Hidráulico"/>
    <x v="324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OYON"/>
    <s v="OYON"/>
    <n v="0"/>
    <n v="22"/>
    <n v="3.4609999999999999"/>
    <n v="3.3"/>
    <n v="22670.581000000002"/>
    <n v="22.670581000000002"/>
    <n v="3.278"/>
    <n v="3.4609999999999999"/>
    <n v="3.3"/>
    <n v="23020.716"/>
    <n v="23.020716"/>
    <n v="3.31"/>
    <n v="3.4609999999999999"/>
    <n v="3.3"/>
    <n v="23542.137507104653"/>
    <n v="23.542137507104652"/>
    <n v="0"/>
    <m/>
    <m/>
    <m/>
  </r>
  <r>
    <x v="2"/>
    <x v="0"/>
    <s v="BUENAV"/>
    <s v="31023493"/>
    <m/>
    <s v="HI"/>
    <s v="H"/>
    <s v="BUENAV31023493HI"/>
    <s v="BUENAV31023493HI"/>
    <x v="97"/>
    <s v="BUENAVENTURA"/>
    <s v="Hidráulico"/>
    <x v="325"/>
    <x v="359"/>
    <s v="HI"/>
    <s v="HI"/>
    <s v="Agua"/>
    <s v="SA"/>
    <s v="NO COES"/>
    <s v="Instalado"/>
    <s v="Operativo"/>
    <n v="0"/>
    <n v="0"/>
    <s v="Privado"/>
    <s v="Autoproductor"/>
    <x v="0"/>
    <s v="HUANCAVELICA"/>
    <s v="HUANCAVELICA"/>
    <s v="ANGARAES"/>
    <s v="LIRCAY"/>
    <n v="0"/>
    <n v="22"/>
    <n v="1.3440000000000001"/>
    <n v="1.2"/>
    <n v="0"/>
    <n v="0"/>
    <n v="0"/>
    <n v="1.3440000000000001"/>
    <n v="1.2"/>
    <n v="0"/>
    <n v="0"/>
    <n v="0"/>
    <n v="1.3440000000000001"/>
    <n v="1.2"/>
    <n v="0"/>
    <n v="0"/>
    <n v="0"/>
    <m/>
    <m/>
    <m/>
  </r>
  <r>
    <x v="2"/>
    <x v="0"/>
    <s v="BUENAV"/>
    <s v="31023593"/>
    <m/>
    <s v="HI"/>
    <s v="H"/>
    <s v="BUENAV31023593HI"/>
    <s v="BUENAV31023593HI"/>
    <x v="97"/>
    <s v="BUENAVENTURA"/>
    <s v="Hidráulico"/>
    <x v="326"/>
    <x v="359"/>
    <s v="HI"/>
    <s v="HI"/>
    <s v="Agua"/>
    <s v="SA"/>
    <s v="NO COES"/>
    <s v="Instalado"/>
    <s v="Operativo"/>
    <n v="0"/>
    <n v="0"/>
    <s v="Privado"/>
    <s v="Autoproductor"/>
    <x v="0"/>
    <s v="HUANCAVELICA"/>
    <s v="HUANCAVELICA"/>
    <s v="ANGARAES"/>
    <s v="LIRCAY"/>
    <n v="0"/>
    <n v="22"/>
    <n v="0.88800000000000001"/>
    <n v="0.8"/>
    <n v="6125.76"/>
    <n v="6.1257600000000005"/>
    <n v="0.82499999999999996"/>
    <n v="0.88800000000000001"/>
    <n v="0.8"/>
    <n v="5700.5410000000002"/>
    <n v="5.7005410000000003"/>
    <n v="0.81200000000000006"/>
    <n v="0.88800000000000001"/>
    <n v="0.8"/>
    <n v="6011.4106837448498"/>
    <n v="6.0114106837448498"/>
    <n v="0"/>
    <m/>
    <m/>
    <m/>
  </r>
  <r>
    <x v="2"/>
    <x v="0"/>
    <s v="BUENAV"/>
    <s v="31023793"/>
    <m/>
    <s v="HI"/>
    <s v="H"/>
    <s v="BUENAV31023793HI"/>
    <s v="BUENAV31023793HI"/>
    <x v="97"/>
    <s v="BUENAVENTURA"/>
    <s v="Hidráulico"/>
    <x v="327"/>
    <x v="359"/>
    <s v="HI"/>
    <s v="HI"/>
    <s v="Agua"/>
    <s v="SA"/>
    <s v="NO COES"/>
    <s v="Instalado"/>
    <s v="Operativo"/>
    <n v="0"/>
    <n v="0"/>
    <s v="Privado"/>
    <s v="Autoproductor"/>
    <x v="0"/>
    <s v="AREQUIPA"/>
    <s v="AREQUIPA"/>
    <s v="CASTILLA"/>
    <s v="ORCOPAMPA"/>
    <n v="0"/>
    <n v="22"/>
    <n v="3.9"/>
    <n v="3.9"/>
    <n v="13116.142"/>
    <n v="13.116142"/>
    <n v="3.5059999999999998"/>
    <n v="3.9"/>
    <n v="3.9"/>
    <n v="11602.204999999998"/>
    <n v="11.602204999999998"/>
    <n v="2.504"/>
    <n v="3.9"/>
    <n v="3.9"/>
    <n v="13715.579707972876"/>
    <n v="13.715579707972877"/>
    <n v="0"/>
    <m/>
    <m/>
    <m/>
  </r>
  <r>
    <x v="2"/>
    <x v="0"/>
    <s v="BUENAV"/>
    <s v="33023293"/>
    <m/>
    <s v="EL"/>
    <s v="T"/>
    <s v="BUENAV33023293EL"/>
    <s v="BUENAV33023293EL"/>
    <x v="97"/>
    <s v="BUENAVENTURA"/>
    <s v="Térmico"/>
    <x v="328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OYON"/>
    <s v="OYON"/>
    <n v="0"/>
    <n v="22"/>
    <n v="3.5"/>
    <n v="3.5"/>
    <n v="30.667999999999999"/>
    <n v="3.0668000000000001E-2"/>
    <n v="2.46"/>
    <n v="3.5"/>
    <n v="3.5"/>
    <n v="27.614000000000001"/>
    <n v="2.7614E-2"/>
    <n v="2.9780000000000002"/>
    <n v="3.5"/>
    <n v="3.5"/>
    <n v="0"/>
    <n v="0"/>
    <n v="0"/>
    <m/>
    <m/>
    <m/>
  </r>
  <r>
    <x v="2"/>
    <x v="0"/>
    <s v="BUENAV"/>
    <s v="33023693"/>
    <m/>
    <s v="EL"/>
    <s v="T"/>
    <s v="BUENAV33023693EL"/>
    <s v="BUENAV33023693EL"/>
    <x v="97"/>
    <s v="BUENAVENTURA"/>
    <s v="Térmico"/>
    <x v="290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ASTILLA"/>
    <s v="ORCOPAMPA"/>
    <n v="0"/>
    <n v="22"/>
    <n v="6.11"/>
    <n v="4.16"/>
    <n v="2036.0729999999999"/>
    <n v="2.036073"/>
    <n v="5.7930000000000001"/>
    <n v="6.11"/>
    <n v="4.16"/>
    <n v="33.96"/>
    <n v="3.3960000000000004E-2"/>
    <n v="1.44"/>
    <n v="6.11"/>
    <n v="4.16"/>
    <n v="0"/>
    <n v="0"/>
    <n v="0"/>
    <m/>
    <m/>
    <m/>
  </r>
  <r>
    <x v="2"/>
    <x v="0"/>
    <s v="BUENAV"/>
    <s v="51006195"/>
    <m/>
    <s v="HI"/>
    <s v="H"/>
    <s v="BUENAV51006195HI"/>
    <s v="BUENAV51006195HI"/>
    <x v="97"/>
    <s v="BUENAVENTURA"/>
    <s v="Hidráulico"/>
    <x v="61"/>
    <x v="359"/>
    <s v="HI"/>
    <s v="HI"/>
    <s v="Agua"/>
    <s v="SA"/>
    <s v="NO COES"/>
    <s v="Instalado"/>
    <s v="Operativo"/>
    <n v="0"/>
    <n v="0"/>
    <s v="Privado"/>
    <s v="Autoproductor"/>
    <x v="0"/>
    <s v="HUANCAVELICA"/>
    <s v="HUANCAVELICA"/>
    <s v="HUANCAVELICA"/>
    <s v="HUACHOCOLPA"/>
    <n v="0"/>
    <n v="22"/>
    <n v="1.26"/>
    <n v="1.26"/>
    <n v="7394.76"/>
    <n v="7.3947599999999998"/>
    <n v="1.181"/>
    <n v="1.26"/>
    <n v="1.26"/>
    <n v="7276.3180000000002"/>
    <n v="7.2763179999999998"/>
    <n v="1.091"/>
    <n v="1.26"/>
    <n v="1.26"/>
    <n v="7397.3656020852586"/>
    <n v="7.3973656020852587"/>
    <n v="0"/>
    <m/>
    <m/>
    <m/>
  </r>
  <r>
    <x v="2"/>
    <x v="0"/>
    <s v="BUENAV"/>
    <s v="53201307"/>
    <m/>
    <s v="EL"/>
    <s v="T"/>
    <s v="BUENAV53201307EL"/>
    <s v="BUENAV53201307EL"/>
    <x v="97"/>
    <s v="BUENAVENTURA"/>
    <s v="Térmico"/>
    <x v="329"/>
    <x v="359"/>
    <s v="EL"/>
    <s v="EL"/>
    <s v="Diésel"/>
    <s v="SA"/>
    <s v="NO COES"/>
    <s v="Instalado"/>
    <s v="Operativo"/>
    <n v="0"/>
    <n v="0"/>
    <s v="Privado"/>
    <s v="Autoproductor"/>
    <x v="0"/>
    <s v="HUANCAVELICA"/>
    <s v="HUANCAVELICA"/>
    <s v="HUAYTARA"/>
    <s v="LARAMARCA"/>
    <n v="0"/>
    <n v="22"/>
    <n v="2.13"/>
    <n v="1.1499999999999999"/>
    <n v="0"/>
    <n v="0"/>
    <n v="0"/>
    <n v="2.13"/>
    <n v="1.1499999999999999"/>
    <n v="0"/>
    <n v="0"/>
    <n v="0"/>
    <n v="2.13"/>
    <n v="1.1499999999999999"/>
    <n v="0"/>
    <n v="0"/>
    <n v="0"/>
    <m/>
    <m/>
    <m/>
  </r>
  <r>
    <x v="2"/>
    <x v="0"/>
    <s v="BUENAV"/>
    <s v="53201407"/>
    <m/>
    <s v="EL"/>
    <s v="T"/>
    <s v="BUENAV53201407EL"/>
    <s v="BUENAV53201407EL"/>
    <x v="97"/>
    <s v="BUENAVENTURA"/>
    <s v="Térmico"/>
    <x v="330"/>
    <x v="359"/>
    <s v="EL"/>
    <s v="EL"/>
    <s v="Diésel"/>
    <s v="SA"/>
    <s v="NO COES"/>
    <s v="Instalado"/>
    <s v="Inoperativo"/>
    <n v="0"/>
    <n v="0"/>
    <s v="Privado"/>
    <s v="Autoproductor"/>
    <x v="0"/>
    <s v="AREQUIPA"/>
    <s v="AREQUIPA"/>
    <s v="CARAVELI"/>
    <s v="CARAVELI"/>
    <n v="0"/>
    <n v="22"/>
    <n v="1.45"/>
    <n v="1"/>
    <n v="0"/>
    <n v="0"/>
    <n v="0"/>
    <n v="1.45"/>
    <n v="1"/>
    <n v="0"/>
    <n v="0"/>
    <n v="0"/>
    <n v="1.45"/>
    <n v="1"/>
    <n v="0"/>
    <n v="0"/>
    <n v="0"/>
    <m/>
    <m/>
    <m/>
  </r>
  <r>
    <x v="2"/>
    <x v="0"/>
    <s v="CARAVE"/>
    <s v="53203812"/>
    <m/>
    <s v="EL"/>
    <s v="T"/>
    <s v="CARAVE53203812EL"/>
    <s v="CARAVE53203812EL"/>
    <x v="98"/>
    <s v="CARAVELI"/>
    <s v="Térmico"/>
    <x v="331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ARAVELI"/>
    <s v="HUANU HUANU"/>
    <n v="0"/>
    <n v="25"/>
    <n v="2.3450000000000002"/>
    <n v="1.8759999999999999"/>
    <n v="5632.3150000000005"/>
    <n v="5.6323150000000002"/>
    <n v="0.57999999999999996"/>
    <n v="2.3450000000000002"/>
    <n v="1.8759999999999999"/>
    <n v="5266.304000000001"/>
    <n v="5.2663040000000008"/>
    <n v="0.57999999999999996"/>
    <n v="2.3450000000000002"/>
    <n v="1.8759999999999999"/>
    <n v="6777.2010000000009"/>
    <n v="6.7772010000000007"/>
    <n v="0.57999999999999996"/>
    <m/>
    <m/>
    <m/>
  </r>
  <r>
    <x v="2"/>
    <x v="0"/>
    <s v="CARAVE"/>
    <s v="53203912"/>
    <m/>
    <s v="EL"/>
    <s v="T"/>
    <s v="CARAVE53203912EL"/>
    <s v="CARAVE53203912EL"/>
    <x v="98"/>
    <s v="CARAVELI"/>
    <s v="Térmico"/>
    <x v="332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ARAVELI"/>
    <s v="HUANU HUANU"/>
    <n v="0"/>
    <n v="25"/>
    <n v="1.089"/>
    <n v="0.871"/>
    <n v="2068.0369999999998"/>
    <n v="2.0680369999999999"/>
    <n v="0.17499999999999999"/>
    <n v="1.089"/>
    <n v="0.871"/>
    <n v="3000.6860000000001"/>
    <n v="3.000686"/>
    <n v="0.17499999999999999"/>
    <n v="1.089"/>
    <n v="0.871"/>
    <n v="4430.4979999999996"/>
    <n v="4.4304979999999992"/>
    <n v="0.17499999999999999"/>
    <m/>
    <m/>
    <m/>
  </r>
  <r>
    <x v="2"/>
    <x v="0"/>
    <s v="CARTSA"/>
    <s v="33119102"/>
    <m/>
    <s v="TV"/>
    <s v="T"/>
    <s v="CARTSA33119102TV"/>
    <s v="CARTSA33119102TV"/>
    <x v="99"/>
    <s v="CARTAVIO"/>
    <s v="Térmico"/>
    <x v="333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ASCOPE"/>
    <s v="SANTIAGO DE CAO"/>
    <n v="0"/>
    <n v="9"/>
    <n v="9.8000000000000007"/>
    <n v="9.8000000000000007"/>
    <n v="45629.599999999999"/>
    <n v="45.629599999999996"/>
    <n v="7.5"/>
    <n v="9.8000000000000007"/>
    <n v="9.8000000000000007"/>
    <n v="50275.304000000011"/>
    <n v="50.275304000000013"/>
    <n v="7.5"/>
    <n v="9.8000000000000007"/>
    <n v="9.8000000000000007"/>
    <n v="62793.291000000005"/>
    <n v="62.793291000000004"/>
    <n v="7.5"/>
    <m/>
    <m/>
    <m/>
  </r>
  <r>
    <x v="2"/>
    <x v="0"/>
    <s v="CASAPA"/>
    <s v="53201907"/>
    <m/>
    <s v="EL"/>
    <s v="T"/>
    <s v="CASAPA53201907EL"/>
    <s v="CASAPA53201907EL"/>
    <x v="100"/>
    <s v="CASAPALCA"/>
    <s v="Térmico"/>
    <x v="334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HUAROCHIRI"/>
    <s v="CHICLA"/>
    <n v="0"/>
    <n v="17"/>
    <n v="2.625"/>
    <n v="1.98"/>
    <n v="55.134"/>
    <n v="5.5134000000000002E-2"/>
    <n v="1.258"/>
    <n v="2.625"/>
    <n v="1.98"/>
    <n v="59.455999999999996"/>
    <n v="5.9455999999999995E-2"/>
    <n v="0.90700000000000003"/>
    <n v="2.625"/>
    <n v="1.98"/>
    <n v="9.8629999999999995"/>
    <n v="9.8630000000000002E-3"/>
    <n v="0.90700000000000003"/>
    <m/>
    <m/>
    <m/>
  </r>
  <r>
    <x v="2"/>
    <x v="0"/>
    <s v="CASAPA"/>
    <s v="53202007"/>
    <m/>
    <s v="EL"/>
    <s v="T"/>
    <s v="CASAPA53202007EL"/>
    <s v="CASAPA53202007EL"/>
    <x v="100"/>
    <s v="CASAPALCA"/>
    <s v="Térmico"/>
    <x v="335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HUAROCHIRI"/>
    <s v="CHICLA"/>
    <n v="0"/>
    <n v="17"/>
    <n v="1.0900000000000001"/>
    <n v="0.4"/>
    <n v="132.5805"/>
    <n v="0.13258049999999999"/>
    <n v="0.35099999999999998"/>
    <n v="1.0900000000000001"/>
    <n v="0.4"/>
    <n v="0"/>
    <n v="0"/>
    <n v="0.35099999999999998"/>
    <n v="1.0900000000000001"/>
    <n v="0.4"/>
    <n v="0"/>
    <n v="0"/>
    <n v="0.35099999999999998"/>
    <m/>
    <m/>
    <m/>
  </r>
  <r>
    <x v="2"/>
    <x v="0"/>
    <s v="CASTRO"/>
    <s v="31044894"/>
    <m/>
    <s v="HI"/>
    <s v="H"/>
    <s v="CASTRO31044894HI"/>
    <s v="CASTRO31044894HI"/>
    <x v="101"/>
    <s v="CASTROVIRREYNA"/>
    <s v="Hidráulico"/>
    <x v="336"/>
    <x v="359"/>
    <s v="HI"/>
    <s v="HI"/>
    <s v="Agua"/>
    <s v="SEIN"/>
    <s v="NO COES"/>
    <s v="Instalado"/>
    <s v="Operativo"/>
    <n v="0"/>
    <n v="0"/>
    <s v="Privado"/>
    <s v="Autoproductor"/>
    <x v="0"/>
    <s v="HUANCAVELICA"/>
    <s v="HUANCAVELICA"/>
    <s v="CASTROVIRREYNA"/>
    <s v="SANTA ANA"/>
    <n v="0"/>
    <n v="11"/>
    <n v="1"/>
    <n v="1"/>
    <n v="1506.1095192512773"/>
    <n v="1.5061095192512772"/>
    <n v="0"/>
    <n v="1"/>
    <n v="1"/>
    <n v="1469.5850281246467"/>
    <n v="1.4695850281246468"/>
    <n v="0"/>
    <n v="1"/>
    <n v="1"/>
    <n v="373"/>
    <n v="0.373"/>
    <n v="0"/>
    <m/>
    <m/>
    <m/>
  </r>
  <r>
    <x v="2"/>
    <x v="0"/>
    <s v="CELIMA"/>
    <s v="33108900"/>
    <m/>
    <s v="EL"/>
    <s v="T"/>
    <s v="CELIMA33108900EL"/>
    <s v="CELIMA33108900EL"/>
    <x v="102"/>
    <s v="CELIMA"/>
    <s v="Térmico"/>
    <x v="337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LIMA"/>
    <s v="SAN MARTIN DE PORRES"/>
    <n v="0"/>
    <n v="14"/>
    <n v="3.3090000000000002"/>
    <n v="3.1435499999999998"/>
    <n v="377.22599999999994"/>
    <n v="0.37722599999999995"/>
    <n v="0"/>
    <n v="3.3090000000000002"/>
    <n v="3.1435499999999998"/>
    <n v="377.22599999999994"/>
    <n v="0.37722599999999995"/>
    <n v="0"/>
    <n v="3.3090000000000002"/>
    <n v="3.1435499999999998"/>
    <n v="54.935376625137231"/>
    <n v="5.4935376625137228E-2"/>
    <n v="0"/>
    <m/>
    <m/>
    <m/>
  </r>
  <r>
    <x v="2"/>
    <x v="0"/>
    <s v="CELIMA"/>
    <s v="33109000"/>
    <m/>
    <s v="EL"/>
    <s v="T"/>
    <s v="CELIMA33109000EL"/>
    <s v="CELIMA33109000EL"/>
    <x v="102"/>
    <s v="CELIMA"/>
    <s v="Térmico"/>
    <x v="338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LIMA"/>
    <s v="SAN MARTIN DE PORRES"/>
    <n v="0"/>
    <n v="14"/>
    <n v="2.4750000000000005"/>
    <n v="2.3512500000000003"/>
    <n v="279.01500000000004"/>
    <n v="0.27901500000000007"/>
    <n v="0"/>
    <n v="2.4750000000000005"/>
    <n v="2.3512500000000003"/>
    <n v="279.01500000000004"/>
    <n v="0.27901500000000007"/>
    <n v="0"/>
    <n v="2.4750000000000005"/>
    <n v="2.3512500000000003"/>
    <n v="51.908288705460642"/>
    <n v="5.1908288705460645E-2"/>
    <n v="0"/>
    <m/>
    <m/>
    <m/>
  </r>
  <r>
    <x v="2"/>
    <x v="0"/>
    <s v="CELIMA"/>
    <s v="CELIMA3"/>
    <m/>
    <s v="EL"/>
    <s v="T"/>
    <s v="CELIMACELIMA3EL"/>
    <s v="CELIMACELIMA3EL"/>
    <x v="102"/>
    <s v="CELIMA"/>
    <s v="Térmico"/>
    <x v="339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LIMA"/>
    <s v="PUNTA HERMOSA"/>
    <n v="0"/>
    <n v="14"/>
    <n v="3.5219999999999998"/>
    <n v="3.3449999999999998"/>
    <n v="160.55999999999997"/>
    <n v="0.16055999999999998"/>
    <n v="0"/>
    <n v="3.5219999999999998"/>
    <n v="3.3449999999999998"/>
    <n v="160.55999999999997"/>
    <n v="0.16055999999999998"/>
    <n v="0"/>
    <n v="3.5219999999999998"/>
    <n v="3.3449999999999998"/>
    <n v="27.40499714263451"/>
    <n v="2.7404997142634509E-2"/>
    <n v="0"/>
    <m/>
    <m/>
    <m/>
  </r>
  <r>
    <x v="2"/>
    <x v="0"/>
    <s v="CESAJU"/>
    <s v="33104700"/>
    <m/>
    <s v="EL"/>
    <s v="T"/>
    <s v="CESAJU33104700EL"/>
    <s v="CESAJU33104700EL"/>
    <x v="103"/>
    <s v="SAN JUAN"/>
    <s v="Térmico"/>
    <x v="340"/>
    <x v="359"/>
    <s v="EL"/>
    <s v="EL"/>
    <s v="Diésel"/>
    <s v="SA"/>
    <s v="NO COES"/>
    <s v="Instalado"/>
    <s v="Operativo"/>
    <n v="0"/>
    <n v="0"/>
    <s v="Privado"/>
    <s v="Autoproductor"/>
    <x v="0"/>
    <s v="UCAYALI"/>
    <s v="UCAYALI"/>
    <s v="CORONEL PORTILLO"/>
    <s v="PUCALLPA"/>
    <n v="0"/>
    <n v="15"/>
    <n v="2.4"/>
    <n v="1.7"/>
    <n v="23.443000000000001"/>
    <n v="2.3443000000000002E-2"/>
    <n v="2.4"/>
    <n v="2.4"/>
    <n v="1.7"/>
    <n v="87.486999999999995"/>
    <n v="8.7486999999999995E-2"/>
    <n v="2.4"/>
    <n v="2.4"/>
    <n v="1.7"/>
    <n v="8.1000000000000003E-2"/>
    <n v="8.1000000000000004E-5"/>
    <n v="2.4"/>
    <m/>
    <m/>
    <m/>
  </r>
  <r>
    <x v="2"/>
    <x v="0"/>
    <s v="CESESA"/>
    <s v="33086698"/>
    <m/>
    <s v="EL"/>
    <s v="T"/>
    <s v="CESESA33086698EL"/>
    <s v="CESESA33086698EL"/>
    <x v="104"/>
    <s v="CE-SELVA"/>
    <s v="Térmico"/>
    <x v="341"/>
    <x v="359"/>
    <s v="EL"/>
    <s v="EL"/>
    <s v="Diésel"/>
    <s v="SEIN"/>
    <s v="NO COES"/>
    <s v="Instalado"/>
    <s v="Inoperativo"/>
    <n v="0"/>
    <n v="0"/>
    <s v="Privado"/>
    <s v="Autoproductor"/>
    <x v="0"/>
    <s v="SAN MARTÍN"/>
    <s v="SAN MARTÍN"/>
    <s v="RIOJA"/>
    <s v="ELÍAS SOPLÍN VARGAS"/>
    <n v="0"/>
    <n v="13"/>
    <n v="2"/>
    <n v="1.8"/>
    <n v="0"/>
    <n v="0"/>
    <n v="0"/>
    <n v="2"/>
    <n v="1.8"/>
    <n v="0"/>
    <n v="0"/>
    <n v="0"/>
    <n v="2"/>
    <n v="1.8"/>
    <n v="0"/>
    <n v="0"/>
    <n v="0"/>
    <m/>
    <m/>
    <m/>
  </r>
  <r>
    <x v="2"/>
    <x v="0"/>
    <s v="CMCHUN"/>
    <s v="00022010"/>
    <m/>
    <s v="HI"/>
    <s v="H"/>
    <s v="CMCHUN00022010HI"/>
    <s v="CMCHUN00022010HI"/>
    <x v="105"/>
    <s v="CHUNGAR"/>
    <s v="Hidráulico"/>
    <x v="342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ATAVILLOS ALTO"/>
    <n v="0"/>
    <n v="26"/>
    <n v="9.18"/>
    <n v="9.18"/>
    <n v="73072.865999999995"/>
    <n v="73.072865999999991"/>
    <n v="9.2050000000000001"/>
    <n v="9.18"/>
    <n v="9.18"/>
    <n v="72313.813999999984"/>
    <n v="72.313813999999979"/>
    <n v="9.2200000000000006"/>
    <n v="9.18"/>
    <n v="9.18"/>
    <n v="74876.446999999986"/>
    <n v="74.876446999999985"/>
    <n v="9.2170000000000005"/>
    <m/>
    <m/>
    <m/>
  </r>
  <r>
    <x v="2"/>
    <x v="0"/>
    <s v="CMCHUN"/>
    <s v="31007493"/>
    <m/>
    <s v="HI"/>
    <s v="H"/>
    <s v="CMCHUN31007493HI"/>
    <s v="CMCHUN31007493HI"/>
    <x v="105"/>
    <s v="CHUNGAR"/>
    <s v="Hidráulico"/>
    <x v="343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STA CRUZ DE ANDAMARCA"/>
    <n v="0"/>
    <n v="26"/>
    <n v="1.1200000000000001"/>
    <n v="1.1100000000000001"/>
    <n v="8868.9049999999988"/>
    <n v="8.868904999999998"/>
    <n v="1.121"/>
    <n v="1.1000000000000001"/>
    <n v="1.1000000000000001"/>
    <n v="6913.2849999999989"/>
    <n v="6.9132849999999992"/>
    <n v="1.125"/>
    <n v="1.1000000000000001"/>
    <n v="1.1000000000000001"/>
    <n v="7283.0539999999983"/>
    <n v="7.2830539999999981"/>
    <n v="1.129"/>
    <m/>
    <m/>
    <m/>
  </r>
  <r>
    <x v="2"/>
    <x v="0"/>
    <s v="CMCHUN"/>
    <s v="31007593"/>
    <m/>
    <s v="HI"/>
    <s v="H"/>
    <s v="CMCHUN31007593HI"/>
    <s v="CMCHUN31007593HI"/>
    <x v="105"/>
    <s v="CHUNGAR"/>
    <s v="Hidráulico"/>
    <x v="344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PACARAOS"/>
    <n v="0"/>
    <n v="26"/>
    <n v="1.952"/>
    <n v="1.6479999999999999"/>
    <n v="11316.314"/>
    <n v="11.316314"/>
    <n v="1.7629999999999999"/>
    <n v="1.952"/>
    <n v="1.4179999999999999"/>
    <n v="8242.219000000001"/>
    <n v="8.2422190000000004"/>
    <n v="1.669"/>
    <n v="1.952"/>
    <n v="1.4179999999999999"/>
    <n v="8211.8770000000004"/>
    <n v="8.2118770000000012"/>
    <n v="1.677"/>
    <m/>
    <m/>
    <m/>
  </r>
  <r>
    <x v="2"/>
    <x v="0"/>
    <s v="CMCHUN"/>
    <s v="31015993"/>
    <m/>
    <s v="HI"/>
    <s v="H"/>
    <s v="CMCHUN31015993HI"/>
    <s v="CMCHUN31015993HI"/>
    <x v="105"/>
    <s v="CHUNGAR"/>
    <s v="Hidráulico"/>
    <x v="345"/>
    <x v="359"/>
    <s v="HI"/>
    <s v="HI"/>
    <s v="Agua"/>
    <s v="SA"/>
    <s v="NO COES"/>
    <s v="Instalado"/>
    <s v="Inoperativo"/>
    <n v="0"/>
    <n v="0"/>
    <s v="Privado"/>
    <s v="Autoproductor"/>
    <x v="0"/>
    <s v="PASCO"/>
    <s v="PASCO"/>
    <s v="PASCO"/>
    <s v="HUAYLLAY"/>
    <n v="0"/>
    <n v="26"/>
    <n v="2.2400000000000002"/>
    <n v="1.5"/>
    <n v="8356.8700000000008"/>
    <n v="8.3568700000000007"/>
    <n v="1.496"/>
    <n v="2.2400000000000002"/>
    <n v="1.5"/>
    <n v="9355.3270000000011"/>
    <n v="9.3553270000000008"/>
    <n v="1.5049999999999999"/>
    <n v="2.2400000000000002"/>
    <n v="1.5"/>
    <n v="10218.502"/>
    <n v="10.218502000000001"/>
    <n v="1.5840000000000001"/>
    <m/>
    <m/>
    <m/>
  </r>
  <r>
    <x v="2"/>
    <x v="0"/>
    <s v="CMCHUN"/>
    <s v="33036293"/>
    <m/>
    <s v="HI"/>
    <s v="H"/>
    <s v="CMCHUN33036293HI"/>
    <s v="CMCHUN33036293HI"/>
    <x v="105"/>
    <s v="CHUNGAR"/>
    <s v="Hidráulico"/>
    <x v="346"/>
    <x v="359"/>
    <s v="HI"/>
    <s v="HI"/>
    <s v="Agua"/>
    <s v="SA"/>
    <s v="NO COES"/>
    <s v="Instalado"/>
    <s v="Inoperativo"/>
    <n v="0"/>
    <n v="0"/>
    <s v="Privado"/>
    <s v="Autoproductor"/>
    <x v="0"/>
    <s v="PASCO"/>
    <s v="PASCO"/>
    <s v="PASCO"/>
    <s v="HUAYLLAY"/>
    <n v="0"/>
    <n v="26"/>
    <n v="0.17599999999999999"/>
    <n v="0"/>
    <n v="0"/>
    <n v="0"/>
    <n v="0"/>
    <n v="0.17599999999999999"/>
    <n v="0"/>
    <n v="0"/>
    <n v="0"/>
    <n v="0"/>
    <n v="0.17599999999999999"/>
    <n v="0"/>
    <n v="0"/>
    <n v="0"/>
    <n v="0"/>
    <m/>
    <m/>
    <m/>
  </r>
  <r>
    <x v="2"/>
    <x v="0"/>
    <s v="CMCHUN"/>
    <s v="41007293"/>
    <m/>
    <s v="HI"/>
    <s v="H"/>
    <s v="CMCHUN41007293HI"/>
    <s v="CMCHUN41007293HI"/>
    <x v="105"/>
    <s v="CHUNGAR"/>
    <s v="Hidráulico"/>
    <x v="347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PACARAOS"/>
    <n v="0"/>
    <n v="26"/>
    <n v="0.224"/>
    <n v="0.2"/>
    <n v="1053.0460000000003"/>
    <n v="1.0530460000000004"/>
    <n v="0.21199999999999999"/>
    <n v="0.224"/>
    <n v="0.2"/>
    <n v="531.94400000000007"/>
    <n v="0.53194400000000008"/>
    <n v="0.19600000000000001"/>
    <n v="0.224"/>
    <n v="0.2"/>
    <n v="308.33100000000002"/>
    <n v="0.30833100000000002"/>
    <n v="0.214"/>
    <m/>
    <m/>
    <m/>
  </r>
  <r>
    <x v="2"/>
    <x v="0"/>
    <s v="CMCHUN"/>
    <s v="41029994"/>
    <m/>
    <s v="HI"/>
    <s v="H"/>
    <s v="CMCHUN41029994HI"/>
    <s v="CMCHUN41029994HI"/>
    <x v="105"/>
    <s v="CHUNGAR"/>
    <s v="Hidráulico"/>
    <x v="348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PACARAOS"/>
    <n v="0"/>
    <n v="26"/>
    <n v="0.496"/>
    <n v="0.496"/>
    <n v="3193.6740000000004"/>
    <n v="3.1936740000000006"/>
    <n v="0.55500000000000005"/>
    <n v="0.496"/>
    <n v="0.496"/>
    <n v="1641.232"/>
    <n v="1.641232"/>
    <n v="0.48199999999999998"/>
    <n v="0.496"/>
    <n v="0.496"/>
    <n v="985.81999999999994"/>
    <n v="0.98581999999999992"/>
    <n v="0.55100000000000005"/>
    <m/>
    <m/>
    <m/>
  </r>
  <r>
    <x v="2"/>
    <x v="0"/>
    <s v="CMCHUN"/>
    <s v="51017802"/>
    <m/>
    <s v="HI"/>
    <s v="H"/>
    <s v="CMCHUN51017802HI"/>
    <s v="CMCHUN51017802HI"/>
    <x v="105"/>
    <s v="CHUNGAR"/>
    <s v="Hidráulico"/>
    <x v="349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ATAVILLOS ALTO"/>
    <n v="0"/>
    <n v="26"/>
    <n v="4.9000000000000004"/>
    <n v="4.9000000000000004"/>
    <n v="34400.79"/>
    <n v="34.400790000000001"/>
    <n v="4.93"/>
    <n v="4.9000000000000004"/>
    <n v="4.9000000000000004"/>
    <n v="33223.277000000002"/>
    <n v="33.223277000000003"/>
    <n v="6.585"/>
    <n v="4.9000000000000004"/>
    <n v="4.9000000000000004"/>
    <n v="28456.315000000002"/>
    <n v="28.456315000000004"/>
    <n v="4.9390000000000001"/>
    <m/>
    <m/>
    <m/>
  </r>
  <r>
    <x v="2"/>
    <x v="0"/>
    <s v="CMCHUN"/>
    <s v="51018102"/>
    <m/>
    <s v="HI"/>
    <s v="H"/>
    <s v="CMCHUN51018102HI"/>
    <s v="CMCHUN51018102HI"/>
    <x v="105"/>
    <s v="CHUNGAR"/>
    <s v="Hidráulico"/>
    <x v="350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ATAVILLOS ALTO"/>
    <n v="0"/>
    <n v="26"/>
    <n v="0.97599999999999998"/>
    <n v="0.97599999999999998"/>
    <n v="7752.652000000001"/>
    <n v="7.7526520000000012"/>
    <n v="0.98"/>
    <n v="0.97599999999999998"/>
    <n v="0.97599999999999998"/>
    <n v="7308.5419999999995"/>
    <n v="7.3085419999999992"/>
    <n v="0.98199999999999998"/>
    <n v="0.97599999999999998"/>
    <n v="0.97599999999999998"/>
    <n v="7988.3899999999994"/>
    <n v="7.988389999999999"/>
    <n v="0.98399999999999999"/>
    <m/>
    <m/>
    <m/>
  </r>
  <r>
    <x v="2"/>
    <x v="0"/>
    <s v="CMCHUN"/>
    <s v="51018402"/>
    <m/>
    <s v="HI"/>
    <s v="H"/>
    <s v="CMCHUN51018402HI"/>
    <s v="CMCHUN51018402HI"/>
    <x v="105"/>
    <s v="CHUNGAR"/>
    <s v="Hidráulico"/>
    <x v="351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ATAVILLOS ALTO"/>
    <n v="0"/>
    <n v="26"/>
    <n v="0.94"/>
    <n v="0.9"/>
    <n v="7198.4149999999991"/>
    <n v="7.1984149999999989"/>
    <n v="0.88400000000000001"/>
    <n v="0.94"/>
    <n v="0.85"/>
    <n v="6779.5419999999995"/>
    <n v="6.7795419999999993"/>
    <n v="0.872"/>
    <n v="0.94"/>
    <n v="0.85"/>
    <n v="7031.3319999999994"/>
    <n v="7.031331999999999"/>
    <n v="0.84699999999999998"/>
    <m/>
    <m/>
    <m/>
  </r>
  <r>
    <x v="2"/>
    <x v="0"/>
    <s v="CMCHUN"/>
    <s v="51019703"/>
    <m/>
    <s v="HI"/>
    <s v="H"/>
    <s v="CMCHUN51019703HI"/>
    <s v="CMCHUN51019703HI"/>
    <x v="105"/>
    <s v="CHUNGAR"/>
    <s v="Hidráulico"/>
    <x v="352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HUARAL"/>
    <s v="ATAVILLOS ALTO"/>
    <n v="0"/>
    <n v="26"/>
    <n v="1.2"/>
    <n v="0.9"/>
    <n v="6734.9979999999996"/>
    <n v="6.7349979999999992"/>
    <n v="0.99399999999999999"/>
    <n v="1.2"/>
    <n v="0.86"/>
    <n v="6679.1630000000005"/>
    <n v="6.6791630000000008"/>
    <n v="1.022"/>
    <n v="1.2"/>
    <n v="0.86"/>
    <n v="5256.4979999999996"/>
    <n v="5.2564979999999997"/>
    <n v="0.98099999999999998"/>
    <m/>
    <m/>
    <m/>
  </r>
  <r>
    <x v="2"/>
    <x v="0"/>
    <s v="CMCHUN"/>
    <s v="53017902"/>
    <m/>
    <s v="EL"/>
    <s v="T"/>
    <s v="CMCHUN53017902EL"/>
    <s v="CMCHUN53017902EL"/>
    <x v="105"/>
    <s v="CHUNGAR"/>
    <s v="Térmico"/>
    <x v="353"/>
    <x v="359"/>
    <s v="EL"/>
    <s v="EL"/>
    <s v="Diésel"/>
    <s v="SA"/>
    <s v="NO COES"/>
    <s v="Instalado"/>
    <s v="Operativo"/>
    <n v="0"/>
    <n v="0"/>
    <s v="Privado"/>
    <s v="Autoproductor"/>
    <x v="0"/>
    <s v="PASCO"/>
    <s v="PASCO"/>
    <s v="PASCO"/>
    <s v="HUAYLLAY"/>
    <n v="0"/>
    <n v="26"/>
    <n v="4.99"/>
    <n v="3.6"/>
    <n v="0"/>
    <n v="0"/>
    <n v="0"/>
    <n v="4.99"/>
    <n v="3.6"/>
    <n v="0"/>
    <n v="0"/>
    <n v="0"/>
    <n v="4.99"/>
    <n v="3.6"/>
    <n v="0"/>
    <n v="0"/>
    <n v="0"/>
    <m/>
    <m/>
    <m/>
  </r>
  <r>
    <x v="2"/>
    <x v="0"/>
    <s v="CMCHUN"/>
    <s v="53024717"/>
    <m/>
    <s v="EL"/>
    <s v="T"/>
    <s v="CMCHUN53024717EL"/>
    <s v="CMCHUN53024717EL"/>
    <x v="105"/>
    <s v="CHUNGAR"/>
    <s v="Térmico"/>
    <x v="354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n v="0"/>
    <n v="0"/>
    <n v="0"/>
    <n v="26"/>
    <n v="0.34"/>
    <n v="0.3"/>
    <n v="0"/>
    <n v="0"/>
    <n v="0"/>
    <n v="0.34"/>
    <n v="0.3"/>
    <n v="0"/>
    <n v="0"/>
    <n v="0"/>
    <n v="0.34"/>
    <n v="0.3"/>
    <n v="0"/>
    <n v="0"/>
    <n v="0"/>
    <m/>
    <m/>
    <m/>
  </r>
  <r>
    <x v="2"/>
    <x v="0"/>
    <s v="CMCHUN"/>
    <s v="53024817"/>
    <m/>
    <s v="EL"/>
    <s v="T"/>
    <s v="CMCHUN53024817EL"/>
    <s v="CMCHUN53024817EL"/>
    <x v="105"/>
    <s v="CHUNGAR"/>
    <s v="Térmico"/>
    <x v="355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n v="0"/>
    <n v="0"/>
    <n v="0"/>
    <n v="26"/>
    <n v="0.20399999999999999"/>
    <n v="0.2"/>
    <n v="0"/>
    <n v="0"/>
    <n v="0"/>
    <n v="0.20399999999999999"/>
    <n v="0.2"/>
    <n v="0"/>
    <n v="0"/>
    <n v="0"/>
    <n v="0.20399999999999999"/>
    <n v="0.2"/>
    <n v="0"/>
    <n v="0"/>
    <n v="0"/>
    <m/>
    <m/>
    <m/>
  </r>
  <r>
    <x v="2"/>
    <x v="0"/>
    <s v="CNPC"/>
    <s v="11011797"/>
    <m/>
    <s v="EL"/>
    <s v="T"/>
    <s v="CNPC11011797EL"/>
    <s v="CNPC11011797EL"/>
    <x v="106"/>
    <s v="CNPC PERU"/>
    <s v="Térmico"/>
    <x v="356"/>
    <x v="359"/>
    <s v="EL"/>
    <s v="EL"/>
    <s v="Gas Natural"/>
    <s v="SA"/>
    <s v="NO COES"/>
    <s v="Instalado"/>
    <s v="Operativo"/>
    <n v="0"/>
    <n v="0"/>
    <s v="Privado"/>
    <s v="Autoproductor"/>
    <x v="0"/>
    <s v="PIURA"/>
    <s v="PIURA"/>
    <s v="TALARA "/>
    <s v="EL ALTO"/>
    <n v="0"/>
    <n v="21"/>
    <n v="8.5500000000000007"/>
    <n v="7.6950000000000003"/>
    <n v="36898.15"/>
    <n v="36.898150000000001"/>
    <n v="5.3140000000000001"/>
    <n v="8.5500000000000007"/>
    <n v="7.6950000000000003"/>
    <n v="39969.875"/>
    <n v="39.969875000000002"/>
    <n v="5.6520000000000001"/>
    <n v="8.5500000000000007"/>
    <n v="7.6950000000000003"/>
    <n v="41207.942999999992"/>
    <n v="41.207942999999993"/>
    <n v="5.6559999999999997"/>
    <m/>
    <m/>
    <m/>
  </r>
  <r>
    <x v="2"/>
    <x v="0"/>
    <s v="COHORI"/>
    <s v="18182809"/>
    <m/>
    <s v="HI"/>
    <s v="H"/>
    <s v="COHORI18182809HI"/>
    <s v="COHORI18182809HI"/>
    <x v="107"/>
    <s v="HORIZONTE"/>
    <s v="Hidráulico"/>
    <x v="357"/>
    <x v="359"/>
    <s v="HI"/>
    <s v="HI"/>
    <s v="Agua"/>
    <s v="SEIN"/>
    <s v="NO COES"/>
    <s v="Instalado"/>
    <s v="Operativo"/>
    <s v="RER"/>
    <s v="-"/>
    <s v="Privado"/>
    <s v="Autoproductor"/>
    <x v="0"/>
    <s v="LA LIBERTAD"/>
    <s v="LA LIBERTAD"/>
    <s v="PATAZ"/>
    <s v="PÍAS"/>
    <n v="0"/>
    <n v="32"/>
    <n v="12.6"/>
    <n v="11.98"/>
    <n v="40170.17"/>
    <n v="40.170169999999999"/>
    <n v="12"/>
    <n v="12.6"/>
    <n v="11.98"/>
    <n v="72076.740000000005"/>
    <n v="72.076740000000001"/>
    <n v="12.45"/>
    <n v="12.6"/>
    <n v="11.98"/>
    <n v="67711.37"/>
    <n v="67.711370000000002"/>
    <n v="11.79"/>
    <m/>
    <m/>
    <m/>
  </r>
  <r>
    <x v="2"/>
    <x v="0"/>
    <s v="COHORI"/>
    <s v="33024093"/>
    <m/>
    <s v="EL"/>
    <s v="T"/>
    <s v="COHORI33024093EL"/>
    <s v="COHORI33024093EL"/>
    <x v="107"/>
    <s v="HORIZONTE"/>
    <s v="Térmico"/>
    <x v="358"/>
    <x v="359"/>
    <s v="EL"/>
    <s v="EL"/>
    <s v="Diésel"/>
    <s v="SEIN"/>
    <s v="NO COES"/>
    <s v="Instalado"/>
    <s v="Operativo"/>
    <n v="0"/>
    <n v="0"/>
    <s v="Privado"/>
    <s v="Autoproductor"/>
    <x v="0"/>
    <s v="LA LIBERTAD"/>
    <s v="LA LIBERTAD"/>
    <s v="PATAZ"/>
    <s v="PARCOY"/>
    <n v="0"/>
    <n v="32"/>
    <n v="5.9870000000000001"/>
    <n v="5.15"/>
    <n v="334.50000000000006"/>
    <n v="0.33450000000000008"/>
    <n v="5.2370000000000001"/>
    <n v="5.9870000000000001"/>
    <n v="5.15"/>
    <n v="203.4"/>
    <n v="0.2034"/>
    <n v="6.3609999999999998"/>
    <n v="5.9870000000000001"/>
    <n v="5.15"/>
    <n v="186.00000000000003"/>
    <n v="0.18600000000000003"/>
    <n v="147.19999999999999"/>
    <m/>
    <m/>
    <m/>
  </r>
  <r>
    <x v="2"/>
    <x v="0"/>
    <s v="CORPAA"/>
    <s v="33103300"/>
    <m/>
    <s v="EL"/>
    <s v="T"/>
    <s v="CORPAA33103300EL"/>
    <s v="CORPAA33103300EL"/>
    <x v="108"/>
    <s v="ACEROS AREQUIPA"/>
    <s v="Térmico"/>
    <x v="359"/>
    <x v="359"/>
    <s v="EL"/>
    <s v="EL"/>
    <s v="Diésel"/>
    <s v="SEIN"/>
    <s v="NO COES"/>
    <s v="Instalado"/>
    <s v="Operativo"/>
    <n v="0"/>
    <n v="0"/>
    <s v="Privado"/>
    <s v="Autoproductor"/>
    <x v="0"/>
    <s v="ICA"/>
    <s v="ICA"/>
    <s v="PISCO"/>
    <s v="PISCO"/>
    <n v="0"/>
    <n v="33"/>
    <n v="1.25"/>
    <n v="0"/>
    <n v="0"/>
    <n v="0"/>
    <n v="0"/>
    <n v="1.25"/>
    <n v="1.25"/>
    <n v="0"/>
    <n v="0"/>
    <n v="0"/>
    <n v="1.25"/>
    <n v="1.25"/>
    <n v="0"/>
    <n v="0"/>
    <n v="0"/>
    <m/>
    <m/>
    <m/>
  </r>
  <r>
    <x v="2"/>
    <x v="0"/>
    <s v="CORPCE"/>
    <s v="33109100"/>
    <m/>
    <s v="EL"/>
    <s v="T"/>
    <s v="CORPCE33109100EL"/>
    <s v="CORPCE33109100EL"/>
    <x v="109"/>
    <s v="CORP. CERÁMICA"/>
    <s v="Térmico"/>
    <x v="360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LIMA"/>
    <s v="SAN MARTIN DE PORRES"/>
    <n v="0"/>
    <n v="34"/>
    <n v="1.47"/>
    <n v="1.2495000000000001"/>
    <n v="16.649999999999995"/>
    <n v="1.6649999999999995E-2"/>
    <n v="1.2495000000000001"/>
    <n v="1.47"/>
    <n v="1.2495000000000001"/>
    <n v="16.649999999999995"/>
    <n v="1.6649999999999995E-2"/>
    <n v="0"/>
    <n v="1.47"/>
    <n v="1.2495000000000001"/>
    <n v="58.441890026741753"/>
    <n v="5.8441890026741751E-2"/>
    <n v="0"/>
    <m/>
    <m/>
    <m/>
  </r>
  <r>
    <x v="2"/>
    <x v="0"/>
    <s v="CORPCE"/>
    <s v="33109200"/>
    <m/>
    <s v="EL"/>
    <s v="T"/>
    <s v="CORPCE33109200EL"/>
    <s v="CORPCE33109200EL"/>
    <x v="109"/>
    <s v="CORP. CERÁMICA"/>
    <s v="Térmico"/>
    <x v="361"/>
    <x v="359"/>
    <s v="EL"/>
    <s v="EL"/>
    <s v="Diésel"/>
    <s v="SA"/>
    <s v="NO COES"/>
    <s v="Instalado"/>
    <s v="Operativo"/>
    <n v="0"/>
    <n v="0"/>
    <s v="Privado"/>
    <s v="Autoproductor"/>
    <x v="0"/>
    <s v="CALLAO"/>
    <s v="LIMA"/>
    <s v="CALLAO"/>
    <s v="CALLAO"/>
    <n v="0"/>
    <n v="34"/>
    <n v="0.70399999999999996"/>
    <n v="0.66879999999999995"/>
    <n v="20.064000000000004"/>
    <n v="2.0064000000000002E-2"/>
    <n v="0.66879999999999995"/>
    <n v="0.70399999999999996"/>
    <n v="0.66879999999999995"/>
    <n v="20.064000000000004"/>
    <n v="2.0064000000000002E-2"/>
    <n v="0"/>
    <n v="0.70399999999999996"/>
    <n v="0.66879999999999995"/>
    <n v="55.221583729213457"/>
    <n v="5.5221583729213458E-2"/>
    <n v="0"/>
    <m/>
    <m/>
    <m/>
  </r>
  <r>
    <x v="2"/>
    <x v="0"/>
    <s v="CPPC"/>
    <s v="33100900"/>
    <m/>
    <s v="EL"/>
    <s v="T"/>
    <s v="CPPC33100900EL"/>
    <s v="CPPC33100900EL"/>
    <x v="110"/>
    <s v="PACÍFICO"/>
    <s v="Térmico"/>
    <x v="362"/>
    <x v="359"/>
    <s v="EL"/>
    <s v="EL"/>
    <s v="Diésel"/>
    <s v="SEIN"/>
    <s v="NO COES"/>
    <s v="Instalado"/>
    <s v="Inoperativo"/>
    <n v="0"/>
    <n v="0"/>
    <s v="Privado"/>
    <s v="Autoproductor"/>
    <x v="0"/>
    <s v="LIMA"/>
    <s v="LIMA"/>
    <s v="BARRANCA"/>
    <s v="PUERTO SUPE"/>
    <n v="0"/>
    <n v="31"/>
    <n v="2.0499999999999998"/>
    <n v="1.5"/>
    <n v="270.33999999999997"/>
    <n v="0.27033999999999997"/>
    <n v="1.5"/>
    <n v="2.0499999999999998"/>
    <n v="1.5"/>
    <n v="629.98900000000003"/>
    <n v="0.62998900000000002"/>
    <n v="1.5"/>
    <n v="2.0499999999999998"/>
    <n v="1.5"/>
    <n v="117.7"/>
    <n v="0.1177"/>
    <n v="1.5"/>
    <m/>
    <m/>
    <m/>
  </r>
  <r>
    <x v="2"/>
    <x v="0"/>
    <s v="CPPC"/>
    <s v="33101000"/>
    <m/>
    <s v="EL"/>
    <s v="T"/>
    <s v="CPPC33101000EL"/>
    <s v="CPPC33101000EL"/>
    <x v="110"/>
    <s v="PACÍFICO"/>
    <s v="Térmico"/>
    <x v="363"/>
    <x v="359"/>
    <s v="EL"/>
    <s v="EL"/>
    <s v="Diésel"/>
    <s v="SEIN"/>
    <s v="NO COES"/>
    <s v="Instalado"/>
    <s v="Operativo"/>
    <n v="0"/>
    <n v="0"/>
    <s v="Privado"/>
    <s v="Autoproductor"/>
    <x v="0"/>
    <s v="ICA"/>
    <s v="ICA"/>
    <s v="CHINCHA ALTA"/>
    <s v="TAMBO DE MORA"/>
    <n v="0"/>
    <n v="31"/>
    <n v="3.05"/>
    <n v="1.5"/>
    <n v="0"/>
    <n v="0"/>
    <n v="1.5"/>
    <n v="3.05"/>
    <n v="1.5"/>
    <n v="0"/>
    <n v="0"/>
    <n v="1.5"/>
    <n v="3.05"/>
    <n v="1.5"/>
    <n v="0"/>
    <n v="0"/>
    <n v="1.5"/>
    <m/>
    <m/>
    <m/>
  </r>
  <r>
    <x v="2"/>
    <x v="0"/>
    <s v="CPPC"/>
    <s v="33101200"/>
    <m/>
    <s v="EL"/>
    <s v="T"/>
    <s v="CPPC33101200EL"/>
    <s v="CPPC33101200EL"/>
    <x v="110"/>
    <s v="PACÍFICO"/>
    <s v="Térmico"/>
    <x v="364"/>
    <x v="359"/>
    <s v="EL"/>
    <s v="EL"/>
    <s v="Diésel"/>
    <s v="SEIN"/>
    <s v="NO COES"/>
    <s v="Instalado"/>
    <s v="Inoperativo"/>
    <n v="0"/>
    <n v="0"/>
    <s v="Privado"/>
    <s v="Autoproductor"/>
    <x v="0"/>
    <s v="ANCASH"/>
    <s v="ANCASH"/>
    <s v="SANTA"/>
    <s v="CHIMBOTE"/>
    <n v="0"/>
    <n v="31"/>
    <n v="1.8"/>
    <n v="1.5"/>
    <n v="0"/>
    <n v="0"/>
    <n v="1.5"/>
    <n v="1.8"/>
    <n v="1.5"/>
    <n v="0"/>
    <n v="0"/>
    <n v="1.5"/>
    <n v="1.8"/>
    <n v="1.5"/>
    <n v="0"/>
    <n v="0"/>
    <n v="1.5"/>
    <m/>
    <m/>
    <m/>
  </r>
  <r>
    <x v="2"/>
    <x v="0"/>
    <s v="EACGSA"/>
    <s v="53011498"/>
    <m/>
    <s v="TV"/>
    <s v="T"/>
    <s v="EACGSA53011498TV"/>
    <s v="EACGSA53011498TV"/>
    <x v="111"/>
    <s v="CASA GRANDE"/>
    <s v="Térmico"/>
    <x v="365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ASCOPE"/>
    <s v="ASCOPE"/>
    <n v="0"/>
    <n v="10"/>
    <n v="37"/>
    <n v="32"/>
    <n v="141172.18086769321"/>
    <n v="141.17218086769321"/>
    <n v="26.68"/>
    <n v="37"/>
    <n v="32"/>
    <n v="114841.3"/>
    <n v="114.8413"/>
    <n v="23.31"/>
    <n v="37"/>
    <n v="32"/>
    <n v="137847.66999999998"/>
    <n v="137.84766999999999"/>
    <n v="24"/>
    <m/>
    <m/>
    <m/>
  </r>
  <r>
    <x v="2"/>
    <x v="0"/>
    <s v="EVINCH"/>
    <s v="0000109"/>
    <m/>
    <s v="EL"/>
    <s v="T"/>
    <s v="EVINCH0000109EL"/>
    <s v="EVINCH0000109EL"/>
    <x v="112"/>
    <s v="VINCHOS"/>
    <s v="Térmico"/>
    <x v="366"/>
    <x v="359"/>
    <s v="EL"/>
    <s v="EL"/>
    <s v="Diésel"/>
    <s v="SA"/>
    <s v="NO COES"/>
    <s v="Instalado"/>
    <s v="Operativo"/>
    <n v="0"/>
    <n v="0"/>
    <s v="Privado"/>
    <s v="Autoproductor"/>
    <x v="0"/>
    <s v="PASCO"/>
    <s v="PASCO"/>
    <s v="PASCO"/>
    <s v="PALLANCHACRA"/>
    <n v="0"/>
    <n v="35"/>
    <n v="1.1000000000000001"/>
    <n v="0.68"/>
    <n v="0"/>
    <n v="0"/>
    <n v="0"/>
    <n v="1.1000000000000001"/>
    <n v="0.68"/>
    <n v="0"/>
    <n v="0"/>
    <n v="0"/>
    <n v="1.1000000000000001"/>
    <n v="0.68"/>
    <n v="0"/>
    <n v="0"/>
    <n v="0"/>
    <m/>
    <m/>
    <m/>
  </r>
  <r>
    <x v="2"/>
    <x v="0"/>
    <s v="HAYDUK"/>
    <s v="53027320"/>
    <m/>
    <s v="EL"/>
    <s v="T"/>
    <s v="HAYDUK53027320EL"/>
    <s v="HAYDUK53027320EL"/>
    <x v="113"/>
    <s v="HAYDUCK"/>
    <s v="Térmico"/>
    <x v="367"/>
    <x v="359"/>
    <s v="EL"/>
    <s v="EL"/>
    <s v="Diésel"/>
    <s v="SA"/>
    <s v="NO COES"/>
    <s v="Instalado"/>
    <s v="Operativo"/>
    <n v="0"/>
    <n v="0"/>
    <s v="Privado"/>
    <s v="Autoproductor"/>
    <x v="0"/>
    <s v="ICA"/>
    <s v="ICA"/>
    <s v="CIHNCHA"/>
    <s v="TAMBO DE MORA"/>
    <n v="0"/>
    <n v="58"/>
    <n v="3.45"/>
    <n v="2.8"/>
    <n v="0"/>
    <n v="0"/>
    <n v="0"/>
    <n v="3.45"/>
    <n v="2.8"/>
    <n v="0"/>
    <n v="0"/>
    <n v="0"/>
    <n v="3.45"/>
    <n v="2.8"/>
    <n v="0"/>
    <n v="0"/>
    <n v="0"/>
    <m/>
    <m/>
    <m/>
  </r>
  <r>
    <x v="2"/>
    <x v="0"/>
    <s v="IEQSA"/>
    <s v="33055795"/>
    <m/>
    <s v="EL"/>
    <s v="T"/>
    <s v="IEQSA33055795EL"/>
    <s v="IEQSA33055795EL"/>
    <x v="114"/>
    <s v="IEQSA"/>
    <s v="Térmico"/>
    <x v="368"/>
    <x v="359"/>
    <s v="EL"/>
    <s v="EL"/>
    <s v="Diésel"/>
    <s v="SEIN"/>
    <s v="NO COES"/>
    <s v="Instalado"/>
    <s v="Operativo"/>
    <n v="0"/>
    <n v="0"/>
    <s v="Privado"/>
    <s v="Autoproductor"/>
    <x v="0"/>
    <s v="CALLAO"/>
    <s v="LIMA"/>
    <s v="CALLAO"/>
    <s v="CARMEN DE LA LEGUA"/>
    <n v="0"/>
    <n v="41"/>
    <n v="2.62"/>
    <n v="1.19"/>
    <n v="23.292000000000005"/>
    <n v="2.3292000000000004E-2"/>
    <n v="1.56"/>
    <n v="2.62"/>
    <n v="1.21"/>
    <n v="27.038"/>
    <n v="2.7038E-2"/>
    <n v="1.3029999999999999"/>
    <n v="2.62"/>
    <n v="1.681"/>
    <n v="40.340999999999994"/>
    <n v="4.0340999999999995E-2"/>
    <n v="1.45"/>
    <m/>
    <m/>
    <m/>
  </r>
  <r>
    <x v="2"/>
    <x v="0"/>
    <s v="ILLAPU"/>
    <s v="33273911"/>
    <m/>
    <s v="TG"/>
    <s v="T"/>
    <s v="ILLAPU33273911TG"/>
    <s v="ILLAPU33273911TG"/>
    <x v="115"/>
    <s v="ILLAPU"/>
    <s v="Térmico"/>
    <x v="369"/>
    <x v="359"/>
    <s v="TG"/>
    <s v="TG"/>
    <s v="Gas Natural"/>
    <s v="SEIN"/>
    <s v="NO COES"/>
    <s v="Instalado"/>
    <s v="Operativo"/>
    <n v="0"/>
    <n v="0"/>
    <s v="Privado"/>
    <s v="Autoproductor"/>
    <x v="0"/>
    <s v="LIMA"/>
    <s v="LIMA"/>
    <s v="LIMA"/>
    <s v="CHOSICA"/>
    <n v="0"/>
    <n v="39"/>
    <n v="13.6"/>
    <n v="13.6"/>
    <n v="95994.669000000009"/>
    <n v="95.994669000000016"/>
    <n v="13.63"/>
    <n v="13.6"/>
    <n v="13.6"/>
    <n v="100419.698"/>
    <n v="100.41969800000001"/>
    <n v="13.667"/>
    <n v="13.6"/>
    <n v="13.6"/>
    <n v="93481.632999999987"/>
    <n v="93.481632999999988"/>
    <n v="14.2"/>
    <m/>
    <m/>
    <m/>
  </r>
  <r>
    <x v="2"/>
    <x v="0"/>
    <s v="INKBOR"/>
    <s v="33029094"/>
    <m/>
    <s v="EL"/>
    <s v="T"/>
    <s v="INKBOR33029094EL"/>
    <s v="INKBOR33029094EL"/>
    <x v="116"/>
    <s v="INKABOR"/>
    <s v="Térmico"/>
    <x v="370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AREQUIPA"/>
    <s v="CERRO COLORADO"/>
    <n v="0"/>
    <n v="42"/>
    <n v="1.1299999999999999"/>
    <n v="0.90400000000000003"/>
    <n v="308.17899999999997"/>
    <n v="0.30817899999999998"/>
    <n v="0.25"/>
    <n v="1.1299999999999999"/>
    <n v="0.90400000000000003"/>
    <n v="284.21699999999998"/>
    <n v="0.284217"/>
    <n v="0.25"/>
    <n v="1.1299999999999999"/>
    <n v="0.90400000000000003"/>
    <n v="273.786"/>
    <n v="0.27378599999999997"/>
    <n v="0.25"/>
    <m/>
    <m/>
    <m/>
  </r>
  <r>
    <x v="2"/>
    <x v="0"/>
    <s v="INKBOR"/>
    <s v="33082398"/>
    <m/>
    <s v="EL"/>
    <s v="T"/>
    <s v="INKBOR33082398EL"/>
    <s v="INKBOR33082398EL"/>
    <x v="116"/>
    <s v="INKABOR"/>
    <s v="Térmico"/>
    <x v="371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AREQUIPA"/>
    <s v="CERRO COLORADO"/>
    <n v="0"/>
    <n v="42"/>
    <n v="0.91"/>
    <n v="0.82799999999999996"/>
    <n v="11.655999999999999"/>
    <n v="1.1655999999999998E-2"/>
    <n v="0.7"/>
    <n v="0.91"/>
    <n v="0.82799999999999996"/>
    <n v="9.3819999999999997"/>
    <n v="9.3819999999999997E-3"/>
    <n v="0.7"/>
    <n v="0.91"/>
    <n v="0.82799999999999996"/>
    <n v="9.0750000000000011"/>
    <n v="9.0750000000000015E-3"/>
    <n v="0.7"/>
    <m/>
    <m/>
    <m/>
  </r>
  <r>
    <x v="2"/>
    <x v="0"/>
    <s v="IQUITO"/>
    <s v="33063196"/>
    <m/>
    <s v="EL"/>
    <s v="T"/>
    <s v="IQUITO33063196EL"/>
    <s v="IQUITO33063196EL"/>
    <x v="117"/>
    <s v="PETROPERÚ"/>
    <s v="Térmico"/>
    <x v="372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MAYNAS"/>
    <s v="PUNCHANA"/>
    <n v="0"/>
    <n v="60"/>
    <n v="3.44"/>
    <n v="1.7"/>
    <n v="5949.4562109375001"/>
    <n v="5.9494562109375"/>
    <n v="0"/>
    <n v="3.44"/>
    <n v="1.7"/>
    <n v="4295.5961360677084"/>
    <n v="4.295596136067708"/>
    <n v="0"/>
    <n v="3.44"/>
    <n v="1.7"/>
    <n v="2137.4499999999998"/>
    <n v="2.1374499999999999"/>
    <n v="0"/>
    <m/>
    <m/>
    <m/>
  </r>
  <r>
    <x v="2"/>
    <x v="0"/>
    <s v="ITEXPI"/>
    <s v="33127602"/>
    <m/>
    <s v="EL"/>
    <s v="T"/>
    <s v="ITEXPI33127602EL"/>
    <s v="ITEXPI33127602EL"/>
    <x v="118"/>
    <s v="TEXTIL PIURA"/>
    <s v="Térmico"/>
    <x v="373"/>
    <x v="359"/>
    <s v="EL"/>
    <s v="EL"/>
    <s v="Diésel"/>
    <s v="SA"/>
    <s v="NO COES"/>
    <s v="Instalado"/>
    <s v="Operativo"/>
    <n v="0"/>
    <n v="0"/>
    <s v="Privado"/>
    <s v="Autoproductor"/>
    <x v="0"/>
    <s v="PIURA"/>
    <s v="PIURA"/>
    <s v="PIURA"/>
    <s v="PIURA"/>
    <n v="0"/>
    <n v="40"/>
    <n v="9.09"/>
    <n v="7.1"/>
    <n v="377.02978325617278"/>
    <n v="0.37702978325617276"/>
    <n v="0"/>
    <n v="9.09"/>
    <n v="7.1"/>
    <n v="127.08785294753088"/>
    <n v="0.12708785294753089"/>
    <n v="0"/>
    <n v="9.09"/>
    <n v="7.1"/>
    <n v="0"/>
    <n v="0"/>
    <n v="0"/>
    <m/>
    <m/>
    <m/>
  </r>
  <r>
    <x v="2"/>
    <x v="0"/>
    <s v="LAREDO"/>
    <s v="53024617"/>
    <m/>
    <s v="TV"/>
    <s v="T"/>
    <s v="LAREDO53024617TV"/>
    <s v="LAREDO53024617TV"/>
    <x v="119"/>
    <s v="LAREDO"/>
    <s v="Térmico"/>
    <x v="374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TRUJILLO"/>
    <s v="LAREDO"/>
    <n v="0"/>
    <n v="1"/>
    <n v="10"/>
    <n v="10"/>
    <n v="23488.621999999999"/>
    <n v="23.488621999999999"/>
    <n v="4.7"/>
    <n v="10"/>
    <n v="10"/>
    <n v="29415.473999999998"/>
    <n v="29.415474"/>
    <n v="4.6500000000000004"/>
    <n v="10"/>
    <n v="10"/>
    <n v="30412.951999999997"/>
    <n v="30.412951999999997"/>
    <n v="10"/>
    <m/>
    <m/>
    <m/>
  </r>
  <r>
    <x v="2"/>
    <x v="0"/>
    <s v="LAREDO"/>
    <s v="53204012"/>
    <m/>
    <s v="TV"/>
    <s v="T"/>
    <s v="LAREDO53204012TV"/>
    <s v="LAREDO53204012TV"/>
    <x v="119"/>
    <s v="LAREDO"/>
    <s v="Térmico"/>
    <x v="375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TRUJILLO"/>
    <s v="LAREDO"/>
    <n v="0"/>
    <n v="1"/>
    <n v="1.25"/>
    <n v="1.1000000000000001"/>
    <n v="1018.7090000000001"/>
    <n v="1.0187090000000001"/>
    <n v="0.97499999999999998"/>
    <n v="1.25"/>
    <n v="1.1000000000000001"/>
    <n v="51.44"/>
    <n v="5.144E-2"/>
    <n v="0.53400000000000003"/>
    <n v="1.25"/>
    <n v="1.25"/>
    <n v="155.28399999999996"/>
    <n v="0.15528399999999995"/>
    <n v="0.99"/>
    <m/>
    <m/>
    <m/>
  </r>
  <r>
    <x v="2"/>
    <x v="0"/>
    <s v="LAREDO"/>
    <s v="53204112"/>
    <m/>
    <s v="TV"/>
    <s v="T"/>
    <s v="LAREDO53204112TV"/>
    <s v="LAREDO53204112TV"/>
    <x v="119"/>
    <s v="LAREDO"/>
    <s v="Térmico"/>
    <x v="376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TRUJILLO"/>
    <s v="LAREDO"/>
    <n v="0"/>
    <n v="1"/>
    <n v="1.25"/>
    <n v="1.1000000000000001"/>
    <n v="35.260999999999996"/>
    <n v="3.5260999999999994E-2"/>
    <n v="0.96799999999999997"/>
    <n v="1.25"/>
    <n v="1.1000000000000001"/>
    <n v="54.773000000000003"/>
    <n v="5.4773000000000002E-2"/>
    <n v="0.54300000000000004"/>
    <n v="1.25"/>
    <n v="1.25"/>
    <n v="86.774000000000001"/>
    <n v="8.6774000000000004E-2"/>
    <n v="1.1200000000000001"/>
    <m/>
    <m/>
    <m/>
  </r>
  <r>
    <x v="2"/>
    <x v="0"/>
    <s v="LAREDO"/>
    <s v="53204212"/>
    <m/>
    <s v="TV"/>
    <s v="T"/>
    <s v="LAREDO53204212TV"/>
    <s v="LAREDO53204212TV"/>
    <x v="119"/>
    <s v="LAREDO"/>
    <s v="Térmico"/>
    <x v="377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TRUJILLO"/>
    <s v="LAREDO"/>
    <n v="0"/>
    <n v="1"/>
    <n v="3"/>
    <n v="2.2000000000000002"/>
    <n v="2091.6459999999997"/>
    <n v="2.0916459999999999"/>
    <n v="1.986"/>
    <n v="3"/>
    <n v="2.5"/>
    <n v="349.61600000000004"/>
    <n v="0.34961600000000004"/>
    <n v="1.3"/>
    <n v="3"/>
    <n v="2.5"/>
    <n v="427.82600000000008"/>
    <n v="0.4278260000000001"/>
    <n v="1.86"/>
    <m/>
    <m/>
    <m/>
  </r>
  <r>
    <x v="2"/>
    <x v="0"/>
    <s v="LAREDO"/>
    <s v="53204312"/>
    <m/>
    <s v="TV"/>
    <s v="T"/>
    <s v="LAREDO53204312TV"/>
    <s v="LAREDO53204312TV"/>
    <x v="119"/>
    <s v="LAREDO"/>
    <s v="Térmico"/>
    <x v="378"/>
    <x v="359"/>
    <s v="TV"/>
    <s v="TV"/>
    <s v="Bagazo"/>
    <s v="SA"/>
    <s v="NO COES"/>
    <s v="Instalado"/>
    <s v="Operativo"/>
    <n v="0"/>
    <n v="0"/>
    <s v="Privado"/>
    <s v="Autoproductor"/>
    <x v="0"/>
    <s v="LA LIBERTAD"/>
    <s v="LA LIBERTAD"/>
    <s v="TRUJILLO"/>
    <s v="LAREDO"/>
    <n v="0"/>
    <n v="1"/>
    <n v="3"/>
    <n v="2.2000000000000002"/>
    <n v="1932.3999999999999"/>
    <n v="1.9323999999999999"/>
    <n v="1.873"/>
    <n v="3"/>
    <n v="2.5"/>
    <n v="198.6"/>
    <n v="0.1986"/>
    <n v="1.2250000000000001"/>
    <n v="3"/>
    <n v="2.5"/>
    <n v="4.5"/>
    <n v="4.4999999999999997E-3"/>
    <n v="1.1000000000000001"/>
    <m/>
    <m/>
    <m/>
  </r>
  <r>
    <x v="2"/>
    <x v="0"/>
    <s v="LAREDO"/>
    <s v="53204412"/>
    <m/>
    <s v="TV"/>
    <s v="T"/>
    <s v="LAREDO53204412TV"/>
    <s v="LAREDO53204412TV"/>
    <x v="119"/>
    <s v="LAREDO"/>
    <s v="Térmico"/>
    <x v="379"/>
    <x v="359"/>
    <s v="EL"/>
    <s v="EL"/>
    <s v="Diésel"/>
    <s v="SA"/>
    <s v="NO COES"/>
    <s v="Instalado"/>
    <s v="Operativo"/>
    <n v="0"/>
    <n v="0"/>
    <s v="Privado"/>
    <s v="Autoproductor"/>
    <x v="0"/>
    <s v="LA LIBERTAD"/>
    <s v="LA LIBERTAD"/>
    <s v="TRUJILLO"/>
    <s v="LAREDO"/>
    <n v="0"/>
    <n v="1"/>
    <n v="0.8"/>
    <n v="0.8"/>
    <n v="763.82999999999993"/>
    <n v="0.7638299999999999"/>
    <n v="0.8"/>
    <n v="0.8"/>
    <n v="0.8"/>
    <n v="549.65"/>
    <n v="0.54964999999999997"/>
    <n v="0.8"/>
    <n v="0.8"/>
    <n v="0.8"/>
    <n v="376.94000000000005"/>
    <n v="0.37694000000000005"/>
    <n v="0.8"/>
    <m/>
    <m/>
    <m/>
  </r>
  <r>
    <x v="2"/>
    <x v="0"/>
    <s v="MAPGAC"/>
    <s v="33125702"/>
    <m/>
    <s v="EL"/>
    <s v="T"/>
    <s v="MAPGAC33125702EL"/>
    <s v="MAPGAC33125702EL"/>
    <x v="120"/>
    <s v="MAPLE GAS"/>
    <s v="Térmico"/>
    <x v="380"/>
    <x v="359"/>
    <s v="EL"/>
    <s v="EL"/>
    <s v="Diésel"/>
    <s v="SA"/>
    <s v="NO COES"/>
    <s v="Instalado"/>
    <s v="Operativo"/>
    <n v="0"/>
    <n v="0"/>
    <s v="Privado"/>
    <s v="Autoproductor"/>
    <x v="0"/>
    <s v="UCAYALI"/>
    <s v="UCAYALI"/>
    <s v="CRNL. PORTILLO"/>
    <s v="CALLARIA"/>
    <n v="0"/>
    <n v="43"/>
    <n v="0.625"/>
    <n v="0.56200000000000006"/>
    <n v="19.337"/>
    <n v="1.9337E-2"/>
    <n v="0.30199999999999999"/>
    <n v="0.625"/>
    <n v="0.56200000000000006"/>
    <n v="12.016000000000002"/>
    <n v="1.2016000000000002E-2"/>
    <n v="0.30199999999999999"/>
    <n v="0.625"/>
    <n v="0.56200000000000006"/>
    <n v="0"/>
    <n v="0"/>
    <n v="0"/>
    <m/>
    <m/>
    <m/>
  </r>
  <r>
    <x v="2"/>
    <x v="0"/>
    <s v="MAPGAC"/>
    <s v="43110100"/>
    <m/>
    <s v="EL"/>
    <s v="T"/>
    <s v="MAPGAC43110100EL"/>
    <s v="MAPGAC43110100EL"/>
    <x v="120"/>
    <s v="MAPLE GAS"/>
    <s v="Térmico"/>
    <x v="381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UCAYALI"/>
    <s v="CONTAMANA"/>
    <n v="0"/>
    <n v="43"/>
    <n v="0.89500000000000002"/>
    <n v="0.80600000000000005"/>
    <n v="258.29899999999998"/>
    <n v="0.258299"/>
    <n v="3.3000000000000002E-2"/>
    <n v="0.89500000000000002"/>
    <n v="0.80600000000000005"/>
    <n v="31.595999999999997"/>
    <n v="3.1595999999999999E-2"/>
    <n v="3.1E-2"/>
    <n v="0.89500000000000002"/>
    <n v="0.80600000000000005"/>
    <n v="0"/>
    <n v="0"/>
    <n v="0"/>
    <m/>
    <m/>
    <m/>
  </r>
  <r>
    <x v="2"/>
    <x v="0"/>
    <s v="MAPGAC"/>
    <s v="43110300"/>
    <m/>
    <s v="EL"/>
    <s v="T"/>
    <s v="MAPGAC43110300EL"/>
    <s v="MAPGAC43110300EL"/>
    <x v="120"/>
    <s v="MAPLE GAS"/>
    <s v="Térmico"/>
    <x v="382"/>
    <x v="359"/>
    <s v="EL"/>
    <s v="EL"/>
    <s v="Diésel"/>
    <s v="SA"/>
    <s v="NO COES"/>
    <s v="Instalado"/>
    <s v="Operativo"/>
    <n v="0"/>
    <n v="0"/>
    <s v="Privado"/>
    <s v="Autoproductor"/>
    <x v="0"/>
    <s v="HUANUCO"/>
    <s v="HUANUCO"/>
    <s v="PUERTO INCA"/>
    <s v="ONORIA"/>
    <n v="0"/>
    <n v="43"/>
    <n v="0.68300000000000005"/>
    <n v="0.61499999999999999"/>
    <n v="372.54099999999994"/>
    <n v="0.37254099999999996"/>
    <n v="6.0999999999999999E-2"/>
    <n v="0.68300000000000005"/>
    <n v="0.61499999999999999"/>
    <n v="121.351"/>
    <n v="0.121351"/>
    <n v="0.06"/>
    <n v="0.68300000000000005"/>
    <n v="0.61499999999999999"/>
    <n v="0"/>
    <n v="0"/>
    <n v="0"/>
    <m/>
    <m/>
    <m/>
  </r>
  <r>
    <x v="2"/>
    <x v="0"/>
    <s v="MAPGAC"/>
    <s v="53023014"/>
    <m/>
    <s v="EL"/>
    <s v="T"/>
    <s v="MAPGAC53023014EL"/>
    <s v="MAPGAC53023014EL"/>
    <x v="120"/>
    <s v="MAPLE GAS"/>
    <s v="Térmico"/>
    <x v="383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UCAYALI"/>
    <s v="CONTAMANA"/>
    <s v="PUERTO ORIENTE"/>
    <n v="43"/>
    <n v="0.13"/>
    <n v="0.11700000000000001"/>
    <n v="30.643000000000001"/>
    <n v="3.0643E-2"/>
    <n v="6.0000000000000001E-3"/>
    <n v="0.13"/>
    <n v="0.11700000000000001"/>
    <n v="7.3840000000000003"/>
    <n v="7.3839999999999999E-3"/>
    <n v="6.0000000000000001E-3"/>
    <n v="0.13"/>
    <n v="0.11700000000000001"/>
    <n v="0"/>
    <n v="0"/>
    <n v="0"/>
    <m/>
    <m/>
    <m/>
  </r>
  <r>
    <x v="2"/>
    <x v="0"/>
    <s v="MAPGAC"/>
    <s v="53023114"/>
    <m/>
    <s v="EL"/>
    <s v="T"/>
    <s v="MAPGAC53023114EL"/>
    <s v="MAPGAC53023114EL"/>
    <x v="120"/>
    <s v="MAPLE GAS"/>
    <s v="Térmico"/>
    <x v="384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UCAYALI"/>
    <s v="CONTAMANA"/>
    <s v="PUERTO ORIENTE"/>
    <n v="43"/>
    <n v="0.34"/>
    <n v="0.30599999999999999"/>
    <n v="236.95400000000004"/>
    <n v="0.23695400000000003"/>
    <n v="6.6000000000000003E-2"/>
    <n v="0.34"/>
    <n v="0.30599999999999999"/>
    <n v="41.842000000000006"/>
    <n v="4.1842000000000004E-2"/>
    <n v="3.3000000000000002E-2"/>
    <n v="0.34"/>
    <n v="0.30599999999999999"/>
    <n v="0"/>
    <n v="0"/>
    <n v="0"/>
    <m/>
    <m/>
    <m/>
  </r>
  <r>
    <x v="2"/>
    <x v="0"/>
    <s v="MEPSA"/>
    <s v="33081797"/>
    <m/>
    <s v="EL"/>
    <s v="T"/>
    <s v="MEPSA33081797EL"/>
    <s v="MEPSA33081797EL"/>
    <x v="121"/>
    <s v="MEPSA"/>
    <s v="Térmico"/>
    <x v="385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LIMA"/>
    <s v="LIMA"/>
    <n v="0"/>
    <n v="44"/>
    <n v="0.75"/>
    <n v="0.6"/>
    <n v="0"/>
    <n v="0"/>
    <n v="0"/>
    <n v="0.75"/>
    <n v="0.6"/>
    <n v="12.5275"/>
    <n v="1.25275E-2"/>
    <n v="0"/>
    <n v="0.75"/>
    <n v="0.6"/>
    <n v="0"/>
    <n v="0"/>
    <n v="0"/>
    <m/>
    <m/>
    <m/>
  </r>
  <r>
    <x v="2"/>
    <x v="0"/>
    <s v="MILPO"/>
    <s v="31020493"/>
    <m/>
    <s v="HI"/>
    <s v="H"/>
    <s v="MILPO31020493HI"/>
    <s v="MILPO31020493HI"/>
    <x v="122"/>
    <s v="PORVENIR"/>
    <s v="Hidráulico"/>
    <x v="386"/>
    <x v="359"/>
    <s v="HI"/>
    <s v="HI"/>
    <s v="Agua"/>
    <s v="SA"/>
    <s v="NO COES"/>
    <s v="Instalado"/>
    <s v="Operativo"/>
    <n v="0"/>
    <n v="0"/>
    <s v="Privado"/>
    <s v="Autoproductor"/>
    <x v="0"/>
    <s v="PASCO"/>
    <s v="PASCO"/>
    <s v="CERRO PASCO"/>
    <s v="YANACANCHA"/>
    <n v="0"/>
    <n v="53"/>
    <n v="4.71"/>
    <n v="3.69"/>
    <n v="24067.543653333334"/>
    <n v="24.067543653333335"/>
    <n v="4.9139999999999997"/>
    <n v="4.71"/>
    <n v="3.69"/>
    <n v="23063.829087499998"/>
    <n v="23.0638290875"/>
    <n v="4.9550000000000001"/>
    <n v="4.71"/>
    <n v="3.69"/>
    <n v="15293.503989374998"/>
    <n v="15.293503989374997"/>
    <n v="3.19"/>
    <m/>
    <m/>
    <m/>
  </r>
  <r>
    <x v="2"/>
    <x v="0"/>
    <s v="MILPO"/>
    <s v="33020593"/>
    <m/>
    <s v="EL"/>
    <s v="T"/>
    <s v="MILPO33020593EL"/>
    <s v="MILPO33020593EL"/>
    <x v="122"/>
    <s v="PORVENIR"/>
    <s v="Térmico"/>
    <x v="387"/>
    <x v="359"/>
    <s v="EL"/>
    <s v="EL"/>
    <s v="Diésel"/>
    <s v="SA"/>
    <s v="NO COES"/>
    <s v="Instalado"/>
    <s v="Operativo"/>
    <n v="0"/>
    <n v="0"/>
    <s v="Privado"/>
    <s v="Autoproductor"/>
    <x v="0"/>
    <s v="PASCO"/>
    <s v="PASCO"/>
    <s v="CERRO PASCO"/>
    <s v="SAN FRANCISCO DE ASIS"/>
    <n v="0"/>
    <n v="53"/>
    <n v="2.9159999999999999"/>
    <n v="2.35"/>
    <n v="168.72"/>
    <n v="0.16872000000000001"/>
    <n v="0.6"/>
    <n v="2.9159999999999999"/>
    <n v="2.35"/>
    <n v="6.24"/>
    <n v="6.2399999999999999E-3"/>
    <n v="0.6"/>
    <n v="2.9159999999999999"/>
    <n v="2.35"/>
    <n v="0"/>
    <n v="0"/>
    <n v="0"/>
    <m/>
    <m/>
    <m/>
  </r>
  <r>
    <x v="2"/>
    <x v="0"/>
    <s v="MINSUR"/>
    <s v="33016193"/>
    <m/>
    <s v="EL"/>
    <s v="T"/>
    <s v="MINSUR33016193EL"/>
    <s v="MINSUR33016193EL"/>
    <x v="123"/>
    <s v="MINSUR"/>
    <s v="Térmico"/>
    <x v="388"/>
    <x v="359"/>
    <s v="EL"/>
    <s v="EL"/>
    <s v="Diésel"/>
    <s v="SEIN"/>
    <s v="NO COES"/>
    <s v="Instalado"/>
    <s v="Operativo"/>
    <n v="0"/>
    <n v="0"/>
    <s v="Privado"/>
    <s v="Autoproductor"/>
    <x v="0"/>
    <s v="PUNO"/>
    <s v="PUNO"/>
    <s v="MELGAR"/>
    <s v="ANTANTA"/>
    <n v="0"/>
    <n v="50"/>
    <n v="8.5"/>
    <n v="6.03"/>
    <n v="612.93100000000004"/>
    <n v="0.612931"/>
    <n v="4.0999999999999996"/>
    <n v="8.5"/>
    <n v="6.03"/>
    <n v="648.81999999999994"/>
    <n v="0.64881999999999995"/>
    <n v="4"/>
    <n v="8.5"/>
    <n v="6.03"/>
    <n v="754.05000000000007"/>
    <n v="0.75405000000000011"/>
    <n v="4.01"/>
    <m/>
    <m/>
    <m/>
  </r>
  <r>
    <x v="2"/>
    <x v="0"/>
    <s v="MINSUR"/>
    <s v="53024315"/>
    <m/>
    <s v="EL"/>
    <s v="T"/>
    <s v="MINSUR53024315EL"/>
    <s v="MINSUR53024315EL"/>
    <x v="123"/>
    <s v="MINSUR"/>
    <s v="Térmico"/>
    <x v="389"/>
    <x v="359"/>
    <s v="EL"/>
    <s v="EL"/>
    <s v="Diésel"/>
    <s v="SEIN"/>
    <s v="NO COES"/>
    <s v="Instalado"/>
    <s v="Operativo"/>
    <n v="0"/>
    <n v="0"/>
    <s v="Privado"/>
    <s v="Autoproductor"/>
    <x v="0"/>
    <s v="TACNA"/>
    <s v="TACNA"/>
    <s v="TACNA"/>
    <s v="PALCA"/>
    <s v="PUCAMARCA"/>
    <n v="50"/>
    <n v="3.65"/>
    <n v="2.5"/>
    <n v="104.44900000000001"/>
    <n v="0.10444900000000001"/>
    <n v="1.85"/>
    <n v="3.65"/>
    <n v="2.5"/>
    <n v="36.880000000000003"/>
    <n v="3.6880000000000003E-2"/>
    <n v="1.8"/>
    <n v="3.65"/>
    <n v="2.5"/>
    <n v="48.859000000000002"/>
    <n v="4.8859E-2"/>
    <n v="1.8"/>
    <m/>
    <m/>
    <m/>
  </r>
  <r>
    <x v="2"/>
    <x v="0"/>
    <s v="MINSUR"/>
    <s v="53202609"/>
    <m/>
    <s v="EL"/>
    <s v="T"/>
    <s v="MINSUR53202609EL"/>
    <s v="MINSUR53202609EL"/>
    <x v="123"/>
    <s v="MINSUR"/>
    <s v="Térmico"/>
    <x v="390"/>
    <x v="359"/>
    <s v="EL"/>
    <s v="EL"/>
    <s v="Diésel"/>
    <s v="SEIN"/>
    <s v="NO COES"/>
    <s v="Instalado"/>
    <s v="Operativo"/>
    <n v="0"/>
    <n v="0"/>
    <s v="Privado"/>
    <s v="Autoproductor"/>
    <x v="0"/>
    <s v="ICA"/>
    <s v="ICA"/>
    <s v="PISCO"/>
    <s v="PARACAS"/>
    <n v="0"/>
    <n v="50"/>
    <n v="3.99"/>
    <n v="3.15"/>
    <n v="124.46100000000001"/>
    <n v="0.12446100000000002"/>
    <n v="3.4929999999999999"/>
    <n v="3.99"/>
    <n v="3.15"/>
    <n v="60.682000000000002"/>
    <n v="6.0682E-2"/>
    <n v="3.5"/>
    <n v="3.99"/>
    <n v="3.15"/>
    <n v="78.36699999999999"/>
    <n v="7.8366999999999992E-2"/>
    <n v="3.1"/>
    <m/>
    <m/>
    <m/>
  </r>
  <r>
    <x v="2"/>
    <x v="0"/>
    <s v="MINSUR"/>
    <s v="0000001E"/>
    <m/>
    <s v="EL"/>
    <s v="T"/>
    <s v="MINSUR0000001EEL"/>
    <s v="MINSUR0000001EEL"/>
    <x v="123"/>
    <s v="MINSUR"/>
    <s v="Térmico"/>
    <x v="391"/>
    <x v="359"/>
    <s v="EL"/>
    <s v="EL"/>
    <s v="Gas Natural"/>
    <s v="SEIN"/>
    <s v="NO COES"/>
    <s v="Instalado"/>
    <s v="Operativo"/>
    <n v="0"/>
    <n v="0"/>
    <s v="Privado"/>
    <s v="Autoproductor"/>
    <x v="0"/>
    <s v="ICA"/>
    <s v="ICA"/>
    <s v="PISCO"/>
    <s v="PARACAS"/>
    <n v="0"/>
    <n v="50"/>
    <n v="6.165"/>
    <n v="4"/>
    <n v="15485.814000000004"/>
    <n v="15.485814000000003"/>
    <n v="3.5190000000000001"/>
    <n v="6.165"/>
    <n v="4"/>
    <n v="12269.580999999998"/>
    <n v="12.269580999999999"/>
    <n v="3.5659999999999998"/>
    <n v="6.165"/>
    <n v="4"/>
    <n v="11452.759"/>
    <n v="11.452759"/>
    <n v="3.3"/>
    <m/>
    <m/>
    <m/>
  </r>
  <r>
    <x v="2"/>
    <x v="0"/>
    <s v="MKOLPA"/>
    <s v="53025918"/>
    <m/>
    <s v="EL"/>
    <s v="T"/>
    <s v="MKOLPA53025918EL"/>
    <s v="MKOLPA53025918EL"/>
    <x v="124"/>
    <s v="KOLPA"/>
    <s v="Térmico"/>
    <x v="392"/>
    <x v="359"/>
    <s v="EL"/>
    <s v="EL"/>
    <s v="Diésel"/>
    <s v="SA"/>
    <s v="NO COES"/>
    <s v="Instalado"/>
    <s v="Operativo"/>
    <n v="0"/>
    <n v="0"/>
    <s v="Privado"/>
    <s v="Autoproductor"/>
    <x v="0"/>
    <s v="HUANCAVELICA"/>
    <s v="HUANCAVELICA"/>
    <s v="HUANCAVELICA"/>
    <s v="HUACHOCOLPA"/>
    <n v="0"/>
    <n v="27"/>
    <n v="0.499"/>
    <n v="0.442"/>
    <n v="15.905999999999999"/>
    <n v="1.5906E-2"/>
    <n v="0.4"/>
    <n v="0.63100000000000001"/>
    <n v="0.32"/>
    <n v="30.798000000000002"/>
    <n v="3.0798000000000002E-2"/>
    <n v="0.4"/>
    <n v="0.499"/>
    <n v="0.32"/>
    <n v="370.90899999999999"/>
    <n v="0.37090899999999999"/>
    <n v="0.3"/>
    <m/>
    <m/>
    <m/>
  </r>
  <r>
    <x v="2"/>
    <x v="0"/>
    <s v="MOROCO"/>
    <s v="31021094"/>
    <m/>
    <s v="HI"/>
    <s v="H"/>
    <s v="MOROCO31021094HI"/>
    <s v="MOROCO31021094HI"/>
    <x v="125"/>
    <s v="MOROCOCHA"/>
    <s v="Hidráulico"/>
    <x v="393"/>
    <x v="359"/>
    <s v="HI"/>
    <s v="HI"/>
    <s v="Agua"/>
    <s v="SA"/>
    <s v="NO COES"/>
    <s v="Instalado"/>
    <s v="Operativo"/>
    <n v="0"/>
    <n v="0"/>
    <s v="Privado"/>
    <s v="Autoproductor"/>
    <x v="0"/>
    <s v="JUNIN"/>
    <s v="JUNIN"/>
    <s v="CHANCHAMAYO"/>
    <s v="VITOC"/>
    <n v="0"/>
    <n v="28"/>
    <n v="11.5"/>
    <n v="11.5"/>
    <n v="61163.678"/>
    <n v="61.163677999999997"/>
    <n v="11.43"/>
    <n v="11.5"/>
    <n v="11.5"/>
    <n v="63705.054000000004"/>
    <n v="63.705054000000004"/>
    <n v="11.55"/>
    <n v="11.5"/>
    <n v="11.5"/>
    <n v="58083.600999999995"/>
    <n v="58.083600999999994"/>
    <n v="11.38"/>
    <m/>
    <m/>
    <m/>
  </r>
  <r>
    <x v="2"/>
    <x v="0"/>
    <s v="MOROCO"/>
    <s v="33020993"/>
    <m/>
    <s v="EL"/>
    <s v="T"/>
    <s v="MOROCO33020993EL"/>
    <s v="MOROCO33020993EL"/>
    <x v="125"/>
    <s v="MOROCOCHA"/>
    <s v="Térmico"/>
    <x v="394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MOROCOCHA"/>
    <n v="0"/>
    <n v="28"/>
    <n v="12"/>
    <n v="8"/>
    <n v="53.772999999999996"/>
    <n v="5.3772999999999994E-2"/>
    <n v="1.8"/>
    <n v="12"/>
    <n v="8"/>
    <n v="6.9969999999999999"/>
    <n v="6.9969999999999997E-3"/>
    <n v="1.5"/>
    <n v="12"/>
    <n v="8"/>
    <n v="26.971"/>
    <n v="2.6970999999999998E-2"/>
    <n v="1.5"/>
    <m/>
    <m/>
    <m/>
  </r>
  <r>
    <x v="2"/>
    <x v="0"/>
    <s v="MZANJA"/>
    <s v="53203311"/>
    <m/>
    <s v="EL"/>
    <s v="T"/>
    <s v="MZANJA53203311EL"/>
    <s v="MZANJA53203311EL"/>
    <x v="126"/>
    <s v="LA ZANJA"/>
    <s v="Térmico"/>
    <x v="395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SANTA CRUZ"/>
    <s v="PULAN"/>
    <n v="0"/>
    <n v="47"/>
    <n v="3.67"/>
    <n v="2.4"/>
    <n v="114.73"/>
    <n v="0.11473"/>
    <n v="2.6"/>
    <n v="3.67"/>
    <n v="2.4"/>
    <n v="7.2"/>
    <n v="7.1999999999999998E-3"/>
    <n v="2.4"/>
    <n v="3.67"/>
    <n v="2.4"/>
    <n v="0"/>
    <n v="0"/>
    <n v="0"/>
    <m/>
    <m/>
    <m/>
  </r>
  <r>
    <x v="2"/>
    <x v="0"/>
    <s v="OLEODU"/>
    <s v="33046594"/>
    <m/>
    <s v="EL"/>
    <s v="T"/>
    <s v="OLEODU33046594EL"/>
    <s v="OLEODU33046594EL"/>
    <x v="117"/>
    <s v="PETROPERÚ"/>
    <s v="Térmico"/>
    <x v="396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UTERVO"/>
    <s v="CUTERVO"/>
    <n v="0"/>
    <n v="60"/>
    <n v="1.635"/>
    <n v="1.48"/>
    <n v="523.84500000000003"/>
    <n v="0.52384500000000001"/>
    <n v="0.14499999999999999"/>
    <n v="1.635"/>
    <n v="1.48"/>
    <n v="506.733"/>
    <n v="0.50673299999999999"/>
    <n v="0.14499999999999999"/>
    <n v="1.635"/>
    <n v="1.48"/>
    <n v="470.78799999999995"/>
    <n v="0.47078799999999993"/>
    <n v="0.14499999999999999"/>
    <m/>
    <m/>
    <m/>
  </r>
  <r>
    <x v="2"/>
    <x v="0"/>
    <s v="OLEODU"/>
    <s v="33046694"/>
    <m/>
    <s v="EL"/>
    <s v="T"/>
    <s v="OLEODU33046694EL"/>
    <s v="OLEODU33046694EL"/>
    <x v="117"/>
    <s v="PETROPERÚ"/>
    <s v="Térmico"/>
    <x v="397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ALTO AMAZONAS"/>
    <s v="MANSERICHE"/>
    <n v="0"/>
    <n v="60"/>
    <n v="2.4500000000000002"/>
    <n v="2.2000000000000002"/>
    <n v="1986.8449999999998"/>
    <n v="1.9868449999999998"/>
    <n v="0.57999999999999996"/>
    <n v="2.4500000000000002"/>
    <n v="2.2000000000000002"/>
    <n v="1832.6700000000003"/>
    <n v="1.8326700000000002"/>
    <n v="0.57999999999999996"/>
    <n v="2.4500000000000002"/>
    <n v="2.2000000000000002"/>
    <n v="1821.8999999999999"/>
    <n v="1.8218999999999999"/>
    <n v="0.57999999999999996"/>
    <m/>
    <m/>
    <m/>
  </r>
  <r>
    <x v="2"/>
    <x v="0"/>
    <s v="OLEODU"/>
    <s v="33046794"/>
    <m/>
    <s v="EL"/>
    <s v="T"/>
    <s v="OLEODU33046794EL"/>
    <s v="OLEODU33046794EL"/>
    <x v="117"/>
    <s v="PETROPERÚ"/>
    <s v="Térmico"/>
    <x v="398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 "/>
    <s v="URANINAS"/>
    <n v="0"/>
    <n v="60"/>
    <n v="2.6"/>
    <n v="2.2000000000000002"/>
    <n v="1699.3700000000001"/>
    <n v="1.69937"/>
    <n v="0.4"/>
    <n v="2.6"/>
    <n v="2.2000000000000002"/>
    <n v="2078.8760000000002"/>
    <n v="2.0788760000000002"/>
    <n v="0.4"/>
    <n v="2.6"/>
    <n v="2.2000000000000002"/>
    <n v="2191.3310000000001"/>
    <n v="2.1913309999999999"/>
    <n v="0.4"/>
    <m/>
    <m/>
    <m/>
  </r>
  <r>
    <x v="2"/>
    <x v="0"/>
    <s v="OLEODU"/>
    <s v="33046894"/>
    <m/>
    <s v="EL"/>
    <s v="T"/>
    <s v="OLEODU33046894EL"/>
    <s v="OLEODU33046894EL"/>
    <x v="117"/>
    <s v="PETROPERÚ"/>
    <s v="Térmico"/>
    <x v="399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ALTO AMAZONAS"/>
    <s v="PASTAZA"/>
    <n v="0"/>
    <n v="60"/>
    <n v="1.82"/>
    <n v="1.6"/>
    <n v="880.2"/>
    <n v="0.88020000000000009"/>
    <n v="0.38500000000000001"/>
    <n v="1.82"/>
    <n v="1.6"/>
    <n v="1133.69"/>
    <n v="1.1336900000000001"/>
    <n v="0.38500000000000001"/>
    <n v="1.82"/>
    <n v="1.6"/>
    <n v="1043.08"/>
    <n v="1.04308"/>
    <n v="0.38500000000000001"/>
    <m/>
    <m/>
    <m/>
  </r>
  <r>
    <x v="2"/>
    <x v="0"/>
    <s v="OLEODU"/>
    <s v="33046994"/>
    <m/>
    <s v="EL"/>
    <s v="T"/>
    <s v="OLEODU33046994EL"/>
    <s v="OLEODU33046994EL"/>
    <x v="117"/>
    <s v="PETROPERÚ"/>
    <s v="Térmico"/>
    <x v="400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ALTO AMAZONAS"/>
    <s v="MANSERICHE"/>
    <n v="0"/>
    <n v="60"/>
    <n v="0.15"/>
    <n v="0.12"/>
    <n v="310.601"/>
    <n v="0.31060100000000002"/>
    <n v="6.6000000000000003E-2"/>
    <n v="0.15"/>
    <n v="0.12"/>
    <n v="312.58000000000004"/>
    <n v="0.31258000000000002"/>
    <n v="6.6000000000000003E-2"/>
    <n v="0.15"/>
    <n v="0.12"/>
    <n v="357.577"/>
    <n v="0.35757699999999998"/>
    <n v="6.6000000000000003E-2"/>
    <m/>
    <m/>
    <m/>
  </r>
  <r>
    <x v="2"/>
    <x v="0"/>
    <s v="OLEODU"/>
    <s v="33047094"/>
    <m/>
    <s v="EL"/>
    <s v="T"/>
    <s v="OLEODU33047094EL"/>
    <s v="OLEODU33047094EL"/>
    <x v="117"/>
    <s v="PETROPERÚ"/>
    <s v="Térmico"/>
    <x v="401"/>
    <x v="359"/>
    <s v="EL"/>
    <s v="EL"/>
    <s v="Diésel"/>
    <s v="SA"/>
    <s v="NO COES"/>
    <s v="Instalado"/>
    <s v="Operativo"/>
    <n v="0"/>
    <n v="0"/>
    <s v="Privado"/>
    <s v="Autoproductor"/>
    <x v="0"/>
    <s v="PIURA"/>
    <s v="PIURA"/>
    <s v="SECHURA"/>
    <s v="SECHURA"/>
    <n v="0"/>
    <n v="60"/>
    <n v="1.895"/>
    <n v="1.7450000000000001"/>
    <n v="1025.9380000000001"/>
    <n v="1.025938"/>
    <n v="0.52800000000000002"/>
    <n v="1.895"/>
    <n v="1.7450000000000001"/>
    <n v="1021.453"/>
    <n v="1.0214529999999999"/>
    <n v="0.52800000000000002"/>
    <n v="1.895"/>
    <n v="1.7450000000000001"/>
    <n v="894.9559999999999"/>
    <n v="0.89495599999999986"/>
    <n v="0.52800000000000002"/>
    <m/>
    <m/>
    <m/>
  </r>
  <r>
    <x v="2"/>
    <x v="0"/>
    <s v="OLEODU"/>
    <s v="33047194"/>
    <m/>
    <s v="EL"/>
    <s v="T"/>
    <s v="OLEODU33047194EL"/>
    <s v="OLEODU33047194EL"/>
    <x v="117"/>
    <s v="PETROPERÚ"/>
    <s v="Térmico"/>
    <x v="402"/>
    <x v="359"/>
    <s v="EL"/>
    <s v="EL"/>
    <s v="Diésel"/>
    <s v="SA"/>
    <s v="NO COES"/>
    <s v="Instalado"/>
    <s v="Operativo"/>
    <n v="0"/>
    <n v="0"/>
    <s v="Privado"/>
    <s v="Autoproductor"/>
    <x v="0"/>
    <s v="PIURA"/>
    <s v="PIURA"/>
    <s v="HUANCABAMBA"/>
    <s v="HUARMACA"/>
    <n v="0"/>
    <n v="60"/>
    <n v="1.645"/>
    <n v="1.5"/>
    <n v="671.77900000000011"/>
    <n v="0.67177900000000013"/>
    <n v="0.26"/>
    <n v="1.645"/>
    <n v="1.5"/>
    <n v="604.30500000000006"/>
    <n v="0.60430500000000009"/>
    <n v="0.26"/>
    <n v="1.645"/>
    <n v="1.5"/>
    <n v="623.72900000000016"/>
    <n v="0.6237290000000002"/>
    <n v="0.26"/>
    <m/>
    <m/>
    <m/>
  </r>
  <r>
    <x v="2"/>
    <x v="0"/>
    <s v="OLEODU"/>
    <s v="33047294"/>
    <m/>
    <s v="EL"/>
    <s v="T"/>
    <s v="OLEODU33047294EL"/>
    <s v="OLEODU33047294EL"/>
    <x v="117"/>
    <s v="PETROPERÚ"/>
    <s v="Térmico"/>
    <x v="403"/>
    <x v="359"/>
    <s v="EL"/>
    <s v="EL"/>
    <s v="Diésel"/>
    <s v="SA"/>
    <s v="NO COES"/>
    <s v="Instalado"/>
    <s v="Operativo"/>
    <n v="0"/>
    <n v="0"/>
    <s v="Privado"/>
    <s v="Autoproductor"/>
    <x v="0"/>
    <s v="AMAZONAS"/>
    <s v="AMAZONAS"/>
    <s v="BAGUA"/>
    <s v="IMASA"/>
    <n v="0"/>
    <n v="60"/>
    <n v="0.745"/>
    <n v="0.64500000000000002"/>
    <n v="492.86399999999998"/>
    <n v="0.49286399999999997"/>
    <n v="0.15"/>
    <n v="0.745"/>
    <n v="0.64500000000000002"/>
    <n v="127.58999999999999"/>
    <n v="0.12758999999999998"/>
    <n v="0.15"/>
    <n v="0.745"/>
    <n v="0.64500000000000002"/>
    <n v="424.41899999999998"/>
    <n v="0.42441899999999999"/>
    <n v="0.15"/>
    <m/>
    <m/>
    <m/>
  </r>
  <r>
    <x v="2"/>
    <x v="0"/>
    <s v="OLEODU"/>
    <s v="33047394"/>
    <m/>
    <s v="EL"/>
    <s v="T"/>
    <s v="OLEODU33047394EL"/>
    <s v="OLEODU33047394EL"/>
    <x v="117"/>
    <s v="PETROPERÚ"/>
    <s v="Térmico"/>
    <x v="404"/>
    <x v="359"/>
    <s v="EL"/>
    <s v="EL"/>
    <s v="Diésel"/>
    <s v="SA"/>
    <s v="NO COES"/>
    <s v="Instalado"/>
    <s v="Operativo"/>
    <n v="0"/>
    <n v="0"/>
    <s v="Privado"/>
    <s v="Autoproductor"/>
    <x v="0"/>
    <s v="AMAZONAS"/>
    <s v="AMAZONAS"/>
    <s v="UTCUBAMBA"/>
    <s v="EL MILAGRO"/>
    <n v="0"/>
    <n v="60"/>
    <n v="1.55"/>
    <n v="1.45"/>
    <n v="97.8"/>
    <n v="9.7799999999999998E-2"/>
    <n v="0.35399999999999998"/>
    <n v="1.55"/>
    <n v="1.45"/>
    <n v="100.22999999999999"/>
    <n v="0.10022999999999999"/>
    <n v="0.35399999999999998"/>
    <n v="1.55"/>
    <n v="1.45"/>
    <n v="1230.26"/>
    <n v="1.2302599999999999"/>
    <n v="0.35399999999999998"/>
    <m/>
    <m/>
    <m/>
  </r>
  <r>
    <x v="2"/>
    <x v="0"/>
    <s v="OXIPAS"/>
    <s v="53025617"/>
    <m/>
    <s v="EL"/>
    <s v="T"/>
    <s v="OXIPAS53025617EL"/>
    <s v="OXIPAS53025617EL"/>
    <x v="127"/>
    <s v="OXIDOS PASCO"/>
    <s v="Térmico"/>
    <x v="405"/>
    <x v="359"/>
    <s v="EL"/>
    <s v="EL"/>
    <s v="Diésel"/>
    <s v="SA"/>
    <s v="NO COES"/>
    <s v="Instalado"/>
    <s v="Operativo"/>
    <n v="0"/>
    <n v="0"/>
    <s v="Privado"/>
    <s v="Autoproductor"/>
    <x v="0"/>
    <s v="PASCO"/>
    <s v="PASCO"/>
    <s v="PASCO"/>
    <s v="RANCAS"/>
    <n v="0"/>
    <n v="54"/>
    <n v="1.3"/>
    <n v="1.2"/>
    <n v="0"/>
    <n v="0"/>
    <n v="0"/>
    <n v="1.3"/>
    <n v="1.2"/>
    <n v="0"/>
    <n v="0"/>
    <n v="0"/>
    <n v="1.3"/>
    <n v="1.2"/>
    <n v="0"/>
    <n v="0"/>
    <n v="0"/>
    <m/>
    <m/>
    <m/>
  </r>
  <r>
    <x v="2"/>
    <x v="0"/>
    <s v="OXIPAS"/>
    <s v="53025717"/>
    <m/>
    <s v="EL"/>
    <s v="T"/>
    <s v="OXIPAS53025717EL"/>
    <s v="OXIPAS53025717EL"/>
    <x v="127"/>
    <s v="OXIDOS PASCO"/>
    <s v="Térmico"/>
    <x v="405"/>
    <x v="359"/>
    <s v="EL"/>
    <s v="EL"/>
    <s v="Diésel"/>
    <s v="SA"/>
    <s v="NO COES"/>
    <s v="Instalado"/>
    <s v="Operativo"/>
    <n v="0"/>
    <n v="0"/>
    <s v="Privado"/>
    <s v="Autoproductor"/>
    <x v="0"/>
    <s v="PASCO"/>
    <s v="PASCO"/>
    <s v="PASCO"/>
    <s v="RANCAS"/>
    <n v="0"/>
    <n v="54"/>
    <n v="1.3"/>
    <n v="1.2"/>
    <n v="0"/>
    <n v="0"/>
    <n v="0"/>
    <n v="1.3"/>
    <n v="1.2"/>
    <n v="0"/>
    <n v="0"/>
    <n v="0"/>
    <n v="1.3"/>
    <n v="1.2"/>
    <n v="0"/>
    <n v="0"/>
    <n v="0"/>
    <m/>
    <m/>
    <m/>
  </r>
  <r>
    <x v="2"/>
    <x v="0"/>
    <s v="PACASA"/>
    <s v="33002893"/>
    <m/>
    <s v="TV"/>
    <s v="T"/>
    <s v="PACASA33002893TV"/>
    <s v="PACASA33002893TV"/>
    <x v="128"/>
    <s v="CE-PACASMAYO"/>
    <s v="Térmico"/>
    <x v="406"/>
    <x v="359"/>
    <s v="TV"/>
    <s v="TV"/>
    <s v="Residual 6"/>
    <s v="SEIN"/>
    <s v="NO COES"/>
    <s v="Instalado"/>
    <s v="Operativo"/>
    <n v="0"/>
    <n v="0"/>
    <s v="Privado"/>
    <s v="Autoproductor"/>
    <x v="0"/>
    <s v="LA LIBERTAD"/>
    <s v="LA LIBERTAD"/>
    <s v="PACASMAYO"/>
    <s v="PACASMAYO"/>
    <n v="0"/>
    <n v="12"/>
    <n v="6.6"/>
    <n v="6.2"/>
    <n v="0"/>
    <n v="0"/>
    <n v="0"/>
    <n v="6.6"/>
    <n v="6.2"/>
    <n v="0"/>
    <n v="0"/>
    <n v="0"/>
    <n v="6.6"/>
    <n v="6.2"/>
    <n v="0"/>
    <n v="0"/>
    <n v="0"/>
    <m/>
    <m/>
    <m/>
  </r>
  <r>
    <x v="2"/>
    <x v="0"/>
    <s v="PACHAP"/>
    <s v="31146606"/>
    <m/>
    <s v="HI"/>
    <s v="H"/>
    <s v="PACHAP31146606HI"/>
    <s v="PACHAP31146606HI"/>
    <x v="129"/>
    <s v="ICM PACHAPAQUI"/>
    <s v="Hidráulico"/>
    <x v="407"/>
    <x v="359"/>
    <s v="HI"/>
    <s v="HI"/>
    <s v="Agua"/>
    <s v="SA"/>
    <s v="NO COES"/>
    <s v="Instalado"/>
    <s v="Operativo"/>
    <n v="0"/>
    <n v="0"/>
    <s v="Privado"/>
    <s v="Autoproductor"/>
    <x v="0"/>
    <s v="ANCASH"/>
    <s v="ANCASH"/>
    <s v="BOLOGNESI"/>
    <s v="AQUIA"/>
    <n v="0"/>
    <n v="38"/>
    <n v="1.6"/>
    <n v="0.35"/>
    <n v="581.23399999999992"/>
    <n v="0.58123399999999992"/>
    <n v="7.9509999999999997E-2"/>
    <n v="1.6"/>
    <n v="0.35"/>
    <n v="568.09700000000009"/>
    <n v="0.56809700000000007"/>
    <n v="7.3859999999999995E-2"/>
    <n v="1.6"/>
    <n v="0.35"/>
    <n v="569.63900000000001"/>
    <n v="0.56963900000000001"/>
    <n v="114.41"/>
    <m/>
    <m/>
    <m/>
  </r>
  <r>
    <x v="2"/>
    <x v="0"/>
    <s v="PACHAP"/>
    <s v="31146706"/>
    <m/>
    <s v="HI"/>
    <s v="H"/>
    <s v="PACHAP31146706HI"/>
    <s v="PACHAP31146706HI"/>
    <x v="129"/>
    <s v="ICM PACHAPAQUI"/>
    <s v="Hidráulico"/>
    <x v="408"/>
    <x v="359"/>
    <s v="HI"/>
    <s v="HI"/>
    <s v="Agua"/>
    <s v="SA"/>
    <s v="NO COES"/>
    <s v="Instalado"/>
    <s v="Operativo"/>
    <n v="0"/>
    <n v="0"/>
    <s v="Privado"/>
    <s v="Autoproductor"/>
    <x v="0"/>
    <s v="ANCASH"/>
    <s v="ANCASH"/>
    <s v="BOLOGNESI"/>
    <s v="AQUIA"/>
    <n v="0"/>
    <n v="38"/>
    <n v="0.94"/>
    <n v="0.35"/>
    <n v="1066.8630000000001"/>
    <n v="1.0668630000000001"/>
    <n v="0.14363999999999999"/>
    <n v="0.94"/>
    <n v="0.35"/>
    <n v="1035.0029999999999"/>
    <n v="1.0350029999999999"/>
    <n v="0.13450000000000001"/>
    <n v="0.94"/>
    <n v="0.35"/>
    <n v="926.61699999999985"/>
    <n v="0.9266169999999998"/>
    <n v="119.78"/>
    <m/>
    <m/>
    <m/>
  </r>
  <r>
    <x v="2"/>
    <x v="0"/>
    <s v="PEDIAM"/>
    <s v="00000896"/>
    <m/>
    <s v="EL"/>
    <s v="T"/>
    <s v="PEDIAM00000896EL"/>
    <s v="PEDIAM00000896EL"/>
    <x v="130"/>
    <s v="DIAMANTE"/>
    <s v="Térmico"/>
    <x v="401"/>
    <x v="359"/>
    <s v="EL"/>
    <s v="EL"/>
    <s v="Diésel"/>
    <s v="SA"/>
    <s v="NO COES"/>
    <s v="Instalado"/>
    <s v="Operativo"/>
    <n v="0"/>
    <n v="0"/>
    <s v="Privado"/>
    <s v="Autoproductor"/>
    <x v="0"/>
    <s v="PIURA"/>
    <s v="PIURA"/>
    <s v="SECHURA"/>
    <s v="SECHURA"/>
    <n v="0"/>
    <n v="57"/>
    <n v="4.9340000000000002"/>
    <n v="4.085"/>
    <n v="0"/>
    <n v="0"/>
    <n v="0"/>
    <n v="4.9340000000000002"/>
    <n v="4.085"/>
    <n v="0"/>
    <n v="0"/>
    <n v="0"/>
    <n v="4.9340000000000002"/>
    <n v="4.085"/>
    <n v="0"/>
    <n v="0"/>
    <n v="0"/>
    <m/>
    <m/>
    <m/>
  </r>
  <r>
    <x v="2"/>
    <x v="0"/>
    <s v="PEDIAM"/>
    <s v="33099700"/>
    <m/>
    <s v="EL"/>
    <s v="T"/>
    <s v="PEDIAM33099700EL"/>
    <s v="PEDIAM33099700EL"/>
    <x v="130"/>
    <s v="DIAMANTE"/>
    <s v="Térmico"/>
    <x v="409"/>
    <x v="359"/>
    <s v="EL"/>
    <s v="EL"/>
    <s v="Diésel"/>
    <s v="SA"/>
    <s v="NO COES"/>
    <s v="Instalado"/>
    <s v="Inoperativo"/>
    <n v="0"/>
    <n v="0"/>
    <s v="Privado"/>
    <s v="Autoproductor"/>
    <x v="0"/>
    <s v="ANCASH"/>
    <s v="ANCASH"/>
    <s v="SANTA"/>
    <s v="SAMANCO"/>
    <n v="0"/>
    <n v="57"/>
    <n v="2.94"/>
    <n v="2.4"/>
    <n v="0"/>
    <n v="0"/>
    <n v="0"/>
    <n v="2.94"/>
    <n v="2.4"/>
    <n v="0"/>
    <n v="0"/>
    <n v="0"/>
    <n v="2.94"/>
    <n v="2.4"/>
    <n v="0"/>
    <n v="0"/>
    <n v="0"/>
    <m/>
    <m/>
    <m/>
  </r>
  <r>
    <x v="2"/>
    <x v="0"/>
    <s v="PEDIAM"/>
    <s v="53021412"/>
    <m/>
    <s v="EL"/>
    <s v="T"/>
    <s v="PEDIAM53021412EL"/>
    <s v="PEDIAM53021412EL"/>
    <x v="130"/>
    <s v="DIAMANTE"/>
    <s v="Térmico"/>
    <x v="410"/>
    <x v="359"/>
    <s v="EL"/>
    <s v="EL"/>
    <s v="Diésel"/>
    <s v="SA"/>
    <s v="NO COES"/>
    <s v="Instalado"/>
    <s v="Operativo"/>
    <n v="0"/>
    <n v="0"/>
    <s v="Privado"/>
    <s v="Autoproductor"/>
    <x v="0"/>
    <s v="LA LIBERTAD"/>
    <s v="LA LIBERTAD"/>
    <s v="ASCOPE"/>
    <s v="RAZURI"/>
    <n v="0"/>
    <n v="57"/>
    <n v="2.54"/>
    <n v="1.72"/>
    <n v="0"/>
    <n v="0"/>
    <n v="0"/>
    <n v="2.54"/>
    <n v="1.72"/>
    <n v="0"/>
    <n v="0"/>
    <n v="0"/>
    <n v="2.54"/>
    <n v="1.72"/>
    <n v="0"/>
    <n v="0"/>
    <n v="0"/>
    <m/>
    <m/>
    <m/>
  </r>
  <r>
    <x v="2"/>
    <x v="0"/>
    <s v="PEDIAM"/>
    <s v="53021512"/>
    <m/>
    <s v="EL"/>
    <s v="T"/>
    <s v="PEDIAM53021512EL"/>
    <s v="PEDIAM53021512EL"/>
    <x v="130"/>
    <s v="DIAMANTE"/>
    <s v="Térmico"/>
    <x v="411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BARRANCA"/>
    <s v="SUPE"/>
    <n v="0"/>
    <n v="57"/>
    <n v="3.45"/>
    <n v="3.3"/>
    <n v="0"/>
    <n v="0"/>
    <n v="0"/>
    <n v="3.45"/>
    <n v="3.3"/>
    <n v="0"/>
    <n v="0"/>
    <n v="0"/>
    <n v="3.45"/>
    <n v="3.3"/>
    <n v="0"/>
    <n v="0"/>
    <n v="0"/>
    <m/>
    <m/>
    <m/>
  </r>
  <r>
    <x v="2"/>
    <x v="0"/>
    <s v="PEDIAM"/>
    <s v="53021612"/>
    <m/>
    <s v="EL"/>
    <s v="T"/>
    <s v="PEDIAM53021612EL"/>
    <s v="PEDIAM53021612EL"/>
    <x v="130"/>
    <s v="DIAMANTE"/>
    <s v="Térmico"/>
    <x v="412"/>
    <x v="359"/>
    <s v="EL"/>
    <s v="EL"/>
    <s v="Diésel"/>
    <s v="SA"/>
    <s v="NO COES"/>
    <s v="Instalado"/>
    <s v="Operativo"/>
    <n v="0"/>
    <n v="0"/>
    <s v="Privado"/>
    <s v="Autoproductor"/>
    <x v="0"/>
    <s v="CALLAO"/>
    <s v="LIMA"/>
    <s v="CALLAO"/>
    <s v="CALLAO"/>
    <n v="0"/>
    <n v="57"/>
    <n v="2.5"/>
    <n v="2.0499999999999998"/>
    <n v="0"/>
    <n v="0"/>
    <n v="0"/>
    <n v="2.5"/>
    <n v="2.0499999999999998"/>
    <n v="0"/>
    <n v="0"/>
    <n v="0"/>
    <n v="2.5"/>
    <n v="2.0499999999999998"/>
    <n v="0"/>
    <n v="0"/>
    <n v="0"/>
    <m/>
    <m/>
    <m/>
  </r>
  <r>
    <x v="2"/>
    <x v="0"/>
    <s v="PEDIAM"/>
    <s v="53021712"/>
    <m/>
    <s v="EL"/>
    <s v="T"/>
    <s v="PEDIAM53021712EL"/>
    <s v="PEDIAM53021712EL"/>
    <x v="130"/>
    <s v="DIAMANTE"/>
    <s v="Térmico"/>
    <x v="413"/>
    <x v="359"/>
    <s v="EL"/>
    <s v="EL"/>
    <s v="Diésel"/>
    <s v="SA"/>
    <s v="NO COES"/>
    <s v="Instalado"/>
    <s v="Operativo"/>
    <n v="0"/>
    <n v="0"/>
    <s v="Privado"/>
    <s v="Autoproductor"/>
    <x v="0"/>
    <s v="ICA"/>
    <s v="ICA"/>
    <s v="PISCO"/>
    <s v="PISCO"/>
    <n v="0"/>
    <n v="57"/>
    <n v="4.93"/>
    <n v="4.2"/>
    <n v="0"/>
    <n v="0"/>
    <n v="0"/>
    <n v="4.93"/>
    <n v="4.2"/>
    <n v="0"/>
    <n v="0"/>
    <n v="0"/>
    <n v="4.93"/>
    <n v="4.2"/>
    <n v="0"/>
    <n v="0"/>
    <n v="0"/>
    <m/>
    <m/>
    <m/>
  </r>
  <r>
    <x v="2"/>
    <x v="0"/>
    <s v="PEDIAM"/>
    <s v="53021812"/>
    <m/>
    <s v="EL"/>
    <s v="T"/>
    <s v="PEDIAM53021812EL"/>
    <s v="PEDIAM53021812EL"/>
    <x v="130"/>
    <s v="DIAMANTE"/>
    <s v="Térmico"/>
    <x v="414"/>
    <x v="359"/>
    <s v="EL"/>
    <s v="EL"/>
    <s v="Diésel"/>
    <s v="SA"/>
    <s v="NO COES"/>
    <s v="Instalado"/>
    <s v="Inoperativo"/>
    <n v="0"/>
    <n v="0"/>
    <s v="Privado"/>
    <s v="Autoproductor"/>
    <x v="0"/>
    <s v="ICA"/>
    <s v="ICA"/>
    <s v="PISCO"/>
    <s v="PISCO"/>
    <n v="0"/>
    <n v="57"/>
    <n v="0.113"/>
    <n v="0.1"/>
    <n v="0"/>
    <n v="0"/>
    <n v="0"/>
    <n v="0.113"/>
    <n v="0.1"/>
    <n v="0"/>
    <n v="0"/>
    <n v="0"/>
    <n v="0.113"/>
    <n v="0.1"/>
    <n v="0"/>
    <n v="0"/>
    <n v="0"/>
    <m/>
    <m/>
    <m/>
  </r>
  <r>
    <x v="2"/>
    <x v="0"/>
    <s v="PEDIAM"/>
    <s v="53200805"/>
    <m/>
    <s v="EL"/>
    <s v="T"/>
    <s v="PEDIAM53200805EL"/>
    <s v="PEDIAM53200805EL"/>
    <x v="130"/>
    <s v="DIAMANTE"/>
    <s v="Térmico"/>
    <x v="44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ISLAY"/>
    <s v="MOLLENDO"/>
    <n v="0"/>
    <n v="57"/>
    <n v="1.22"/>
    <n v="0.96"/>
    <n v="0"/>
    <n v="0"/>
    <n v="0"/>
    <n v="1.22"/>
    <n v="0.96"/>
    <n v="0"/>
    <n v="0"/>
    <n v="0"/>
    <n v="1.22"/>
    <n v="0.96"/>
    <n v="0"/>
    <n v="0"/>
    <n v="0"/>
    <m/>
    <m/>
    <m/>
  </r>
  <r>
    <x v="2"/>
    <x v="0"/>
    <s v="PESPEL"/>
    <s v="53027219"/>
    <m/>
    <s v="EL"/>
    <s v="T"/>
    <s v="PESPEL53027219EL"/>
    <s v="PESPEL53027219EL"/>
    <x v="131"/>
    <s v="PESQUERA PELAYO"/>
    <s v="Térmico"/>
    <x v="415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BARRANCA"/>
    <s v="PUERTO SUPE"/>
    <n v="0"/>
    <n v="59"/>
    <n v="1.2989999999999999"/>
    <n v="1.28"/>
    <n v="0"/>
    <n v="0"/>
    <n v="0"/>
    <n v="1.2989999999999999"/>
    <n v="1.28"/>
    <n v="0"/>
    <n v="0"/>
    <n v="0"/>
    <n v="1.28"/>
    <n v="1.28"/>
    <n v="0"/>
    <n v="0"/>
    <n v="0"/>
    <m/>
    <m/>
    <m/>
  </r>
  <r>
    <x v="2"/>
    <x v="0"/>
    <s v="PERLNG"/>
    <s v="33176909"/>
    <m/>
    <s v="TG"/>
    <s v="T"/>
    <s v="PERLNG33176909TG"/>
    <s v="PERLNG33176909TG"/>
    <x v="132"/>
    <s v="PERÚ LNG"/>
    <s v="Térmico"/>
    <x v="416"/>
    <x v="359"/>
    <s v="TG"/>
    <s v="TG"/>
    <s v="Gas Natural"/>
    <s v="SA"/>
    <s v="NO COES"/>
    <s v="Instalado"/>
    <s v="Operativo"/>
    <n v="0"/>
    <n v="0"/>
    <s v="Privado"/>
    <s v="Autoproductor"/>
    <x v="0"/>
    <s v="LIMA"/>
    <s v="LIMA"/>
    <s v="CAÑETE"/>
    <s v="SAN VICENTE DE CAÑETE"/>
    <n v="0"/>
    <n v="56"/>
    <n v="77.400000000000006"/>
    <n v="71.69"/>
    <n v="189350.88"/>
    <n v="189.35088000000002"/>
    <n v="44.28"/>
    <n v="77.400000000000006"/>
    <n v="71.69"/>
    <n v="174298.74"/>
    <n v="174.29873999999998"/>
    <n v="43.48"/>
    <n v="77.400000000000006"/>
    <n v="71.69"/>
    <n v="225498.87"/>
    <n v="225.49886999999998"/>
    <n v="44.94"/>
    <m/>
    <m/>
    <m/>
  </r>
  <r>
    <x v="2"/>
    <x v="0"/>
    <s v="PLUSMA"/>
    <s v="33137405"/>
    <m/>
    <s v="TG"/>
    <s v="T"/>
    <s v="PLUSMA33137405TG"/>
    <s v="PLUSMA33137405TG"/>
    <x v="133"/>
    <s v="PLUSPETROL CORPORATION"/>
    <s v="Térmico"/>
    <x v="417"/>
    <x v="359"/>
    <s v="TG"/>
    <s v="TG"/>
    <s v="Gas Natural"/>
    <s v="SA"/>
    <s v="NO COES"/>
    <s v="Instalado"/>
    <s v="Operativo"/>
    <n v="0"/>
    <n v="0"/>
    <s v="Privado"/>
    <s v="Autoproductor"/>
    <x v="0"/>
    <s v="CUSCO"/>
    <s v="CUSCO"/>
    <s v="LA CONVENCION"/>
    <s v="ECHARATE"/>
    <n v="0"/>
    <n v="62"/>
    <n v="32"/>
    <n v="28.8"/>
    <n v="98476.180000000008"/>
    <n v="98.476180000000014"/>
    <n v="12.478999999999999"/>
    <n v="32"/>
    <n v="28.8"/>
    <n v="97865.073000000004"/>
    <n v="97.86507300000001"/>
    <n v="14.032"/>
    <n v="32"/>
    <n v="28.8"/>
    <n v="106073.26999999999"/>
    <n v="106.07326999999999"/>
    <n v="13.664"/>
    <m/>
    <m/>
    <m/>
  </r>
  <r>
    <x v="2"/>
    <x v="0"/>
    <s v="PLUSPE"/>
    <s v="53007195"/>
    <m/>
    <s v="EL"/>
    <s v="T"/>
    <s v="PLUSPE53007195EL"/>
    <s v="PLUSPE53007195EL"/>
    <x v="134"/>
    <s v="PLUSPETROL NORTE"/>
    <s v="Térmico"/>
    <x v="418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0.2"/>
    <n v="0.13"/>
    <n v="0"/>
    <n v="0"/>
    <n v="0"/>
    <n v="0.2"/>
    <n v="0.13"/>
    <n v="0"/>
    <n v="0"/>
    <n v="0"/>
    <n v="0.2"/>
    <n v="0.13"/>
    <n v="8.8800000000000008"/>
    <n v="8.8800000000000007E-3"/>
    <n v="9.5000000000000001E-2"/>
    <m/>
    <m/>
    <m/>
  </r>
  <r>
    <x v="2"/>
    <x v="0"/>
    <s v="PLUSPE"/>
    <s v="53007295"/>
    <m/>
    <s v="EL"/>
    <s v="T"/>
    <s v="PLUSPE53007295EL"/>
    <s v="PLUSPE53007295EL"/>
    <x v="134"/>
    <s v="PLUSPETROL NORTE"/>
    <s v="Térmico"/>
    <x v="419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0.6"/>
    <n v="0.56000000000000005"/>
    <n v="0"/>
    <n v="0"/>
    <n v="0"/>
    <n v="0.6"/>
    <n v="0.56000000000000005"/>
    <n v="0"/>
    <n v="0"/>
    <n v="0"/>
    <n v="0.6"/>
    <n v="0.56000000000000005"/>
    <n v="0"/>
    <n v="0"/>
    <n v="0"/>
    <m/>
    <m/>
    <m/>
  </r>
  <r>
    <x v="2"/>
    <x v="0"/>
    <s v="PLUSPE"/>
    <s v="53007395"/>
    <m/>
    <s v="EL"/>
    <s v="T"/>
    <s v="PLUSPE53007395EL"/>
    <s v="PLUSPE53007395EL"/>
    <x v="134"/>
    <s v="PLUSPETROL NORTE"/>
    <s v="Térmico"/>
    <x v="420"/>
    <x v="359"/>
    <s v="EL"/>
    <s v="EL"/>
    <s v="Gas Natura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27.05"/>
    <n v="24.03"/>
    <n v="94248.08600000001"/>
    <n v="94.248086000000015"/>
    <n v="16.739999999999998"/>
    <n v="27.05"/>
    <n v="24.03"/>
    <n v="96204.231000000014"/>
    <n v="96.204231000000021"/>
    <n v="19.739999999999998"/>
    <n v="27.05"/>
    <n v="24.03"/>
    <n v="78667.923999999999"/>
    <n v="78.667923999999999"/>
    <n v="18.39"/>
    <m/>
    <m/>
    <m/>
  </r>
  <r>
    <x v="2"/>
    <x v="0"/>
    <s v="PLUSPE"/>
    <s v="53007495"/>
    <m/>
    <s v="EL"/>
    <s v="T"/>
    <s v="PLUSPE53007495EL"/>
    <s v="PLUSPE53007495EL"/>
    <x v="134"/>
    <s v="PLUSPETROL NORTE"/>
    <s v="Térmico"/>
    <x v="421"/>
    <x v="359"/>
    <s v="EL"/>
    <s v="EL"/>
    <s v="Gas Natura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9.9"/>
    <n v="7.3"/>
    <n v="19379.588000000003"/>
    <n v="19.379588000000002"/>
    <n v="3.29"/>
    <n v="9.9"/>
    <n v="7.3"/>
    <n v="24886.372000000003"/>
    <n v="24.886372000000001"/>
    <n v="3.4249999999999998"/>
    <n v="9.9"/>
    <n v="7.3"/>
    <n v="23405.863000000001"/>
    <n v="23.405863"/>
    <n v="3.66"/>
    <m/>
    <m/>
    <m/>
  </r>
  <r>
    <x v="2"/>
    <x v="0"/>
    <s v="PLUSPE"/>
    <s v="53007595"/>
    <m/>
    <s v="EL"/>
    <s v="T"/>
    <s v="PLUSPE53007595EL"/>
    <s v="PLUSPE53007595EL"/>
    <x v="134"/>
    <s v="PLUSPETROL NORTE"/>
    <s v="Térmico"/>
    <x v="422"/>
    <x v="359"/>
    <s v="EL"/>
    <s v="EL"/>
    <s v="Residual 6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17.7"/>
    <n v="16.59"/>
    <n v="128159.70000000001"/>
    <n v="128.15970000000002"/>
    <n v="15.88"/>
    <n v="17.7"/>
    <n v="16.59"/>
    <n v="123049.15900000001"/>
    <n v="123.04915900000002"/>
    <n v="16.37"/>
    <n v="17.7"/>
    <n v="16.59"/>
    <n v="97219.999000000011"/>
    <n v="97.219999000000016"/>
    <n v="16.61"/>
    <m/>
    <m/>
    <m/>
  </r>
  <r>
    <x v="2"/>
    <x v="0"/>
    <s v="PLUSPE"/>
    <s v="53008695"/>
    <m/>
    <s v="EL"/>
    <s v="T"/>
    <s v="PLUSPE53008695EL"/>
    <s v="PLUSPE53008695EL"/>
    <x v="134"/>
    <s v="PLUSPETROL NORTE"/>
    <s v="Térmico"/>
    <x v="423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6.2469999999999999"/>
    <n v="5.2619999999999996"/>
    <n v="5801.6820000000007"/>
    <n v="5.8016820000000004"/>
    <n v="1.23"/>
    <n v="6.2469999999999999"/>
    <n v="5.2619999999999996"/>
    <n v="7397.9459999999999"/>
    <n v="7.3979460000000001"/>
    <n v="1.75"/>
    <n v="6.2469999999999999"/>
    <n v="5.2619999999999996"/>
    <n v="10448.029"/>
    <n v="10.448029"/>
    <n v="1.73"/>
    <m/>
    <m/>
    <m/>
  </r>
  <r>
    <x v="2"/>
    <x v="0"/>
    <s v="PLUSPE"/>
    <s v="53008795"/>
    <m/>
    <s v="EL"/>
    <s v="T"/>
    <s v="PLUSPE53008795EL"/>
    <s v="PLUSPE53008795EL"/>
    <x v="134"/>
    <s v="PLUSPETROL NORTE"/>
    <s v="Térmico"/>
    <x v="424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4.45"/>
    <n v="3.11"/>
    <n v="7628.7539999999999"/>
    <n v="7.6287539999999998"/>
    <n v="1.54"/>
    <n v="4.45"/>
    <n v="3.11"/>
    <n v="9072.2990000000009"/>
    <n v="9.072299000000001"/>
    <n v="1.254"/>
    <n v="4.45"/>
    <n v="3.11"/>
    <n v="8333.93"/>
    <n v="8.3339300000000005"/>
    <n v="1.53"/>
    <m/>
    <m/>
    <m/>
  </r>
  <r>
    <x v="2"/>
    <x v="0"/>
    <s v="PLUSPE"/>
    <s v="53013499"/>
    <m/>
    <s v="EL"/>
    <s v="T"/>
    <s v="PLUSPE53013499EL"/>
    <s v="PLUSPE53013499EL"/>
    <x v="134"/>
    <s v="PLUSPETROL NORTE"/>
    <s v="Térmico"/>
    <x v="425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0.5"/>
    <n v="0.42"/>
    <n v="606.33899999999994"/>
    <n v="0.60633899999999996"/>
    <n v="0.04"/>
    <n v="0.5"/>
    <n v="0.42"/>
    <n v="655.66999999999985"/>
    <n v="0.65566999999999986"/>
    <n v="0.4"/>
    <n v="0.5"/>
    <n v="0.42"/>
    <n v="568.92000000000007"/>
    <n v="0.56892000000000009"/>
    <n v="0.4"/>
    <m/>
    <m/>
    <m/>
  </r>
  <r>
    <x v="2"/>
    <x v="0"/>
    <s v="PLUSPE"/>
    <s v="53016301"/>
    <m/>
    <s v="EL"/>
    <s v="T"/>
    <s v="PLUSPE53016301EL"/>
    <s v="PLUSPE53016301EL"/>
    <x v="134"/>
    <s v="PLUSPETROL NORTE"/>
    <s v="Térmico"/>
    <x v="426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61"/>
    <n v="3.7999999999999999E-2"/>
    <n v="3.7999999999999999E-2"/>
    <n v="0"/>
    <n v="0"/>
    <n v="0"/>
    <n v="3.7999999999999999E-2"/>
    <n v="3.7999999999999999E-2"/>
    <n v="0"/>
    <n v="0"/>
    <n v="0"/>
    <n v="3.7999999999999999E-2"/>
    <n v="3.7999999999999999E-2"/>
    <n v="0"/>
    <n v="0"/>
    <n v="0"/>
    <m/>
    <m/>
    <m/>
  </r>
  <r>
    <x v="2"/>
    <x v="0"/>
    <s v="PLUSPI"/>
    <s v="33138205"/>
    <m/>
    <s v="TG"/>
    <s v="T"/>
    <s v="PLUSPI33138205TG"/>
    <s v="PLUSPI33138205TG"/>
    <x v="133"/>
    <s v="PLUSPETROL CORPORATION"/>
    <s v="Térmico"/>
    <x v="427"/>
    <x v="359"/>
    <s v="TG"/>
    <s v="TG"/>
    <s v="Gas Natural"/>
    <s v="SA"/>
    <s v="NO COES"/>
    <s v="Instalado"/>
    <s v="Operativo"/>
    <n v="0"/>
    <n v="0"/>
    <s v="Privado"/>
    <s v="Autoproductor"/>
    <x v="0"/>
    <s v="ICA"/>
    <s v="ICA"/>
    <s v="PISCO"/>
    <s v="PARACAS"/>
    <n v="0"/>
    <n v="62"/>
    <n v="28"/>
    <n v="24.5"/>
    <n v="82033.759000000005"/>
    <n v="82.033759000000003"/>
    <n v="14.24"/>
    <n v="28"/>
    <n v="24.5"/>
    <n v="74556.076000000001"/>
    <n v="74.556076000000004"/>
    <n v="14.24"/>
    <n v="28"/>
    <n v="24.5"/>
    <n v="75708.913"/>
    <n v="75.708912999999995"/>
    <n v="14.24"/>
    <m/>
    <m/>
    <m/>
  </r>
  <r>
    <x v="2"/>
    <x v="0"/>
    <s v="PODERO"/>
    <s v="31028694"/>
    <m/>
    <s v="HI"/>
    <s v="H"/>
    <s v="PODERO31028694HI"/>
    <s v="PODERO31028694HI"/>
    <x v="135"/>
    <s v="PODEROSA"/>
    <s v="Hidráulico"/>
    <x v="428"/>
    <x v="359"/>
    <s v="HI"/>
    <s v="HI"/>
    <s v="Agua"/>
    <s v="SA"/>
    <s v="NO COES"/>
    <s v="Instalado"/>
    <s v="Operativo"/>
    <n v="0"/>
    <n v="0"/>
    <s v="Privado"/>
    <s v="Autoproductor"/>
    <x v="0"/>
    <s v="LA LIBERTAD"/>
    <s v="LA LIBERTAD"/>
    <s v="PATAZ"/>
    <s v="PATAZ"/>
    <n v="0"/>
    <n v="18"/>
    <n v="1.72"/>
    <n v="1.65"/>
    <n v="6269.8280000000004"/>
    <n v="6.2698280000000004"/>
    <n v="1.706"/>
    <n v="1.72"/>
    <n v="1.65"/>
    <n v="6148.3093400000007"/>
    <n v="6.1483093400000008"/>
    <n v="1.64"/>
    <n v="1.72"/>
    <n v="1.65"/>
    <n v="5901.4570000000012"/>
    <n v="5.9014570000000015"/>
    <n v="1.72"/>
    <m/>
    <m/>
    <m/>
  </r>
  <r>
    <x v="2"/>
    <x v="0"/>
    <s v="PODERO"/>
    <s v="33072296"/>
    <m/>
    <s v="EL"/>
    <s v="T"/>
    <s v="PODERO33072296EL"/>
    <s v="PODERO33072296EL"/>
    <x v="135"/>
    <s v="PODEROSA"/>
    <s v="Térmico"/>
    <x v="429"/>
    <x v="359"/>
    <s v="EL"/>
    <s v="EL"/>
    <s v="Diésel"/>
    <s v="SA"/>
    <s v="NO COES"/>
    <s v="Instalado"/>
    <s v="Operativo"/>
    <n v="0"/>
    <n v="0"/>
    <s v="Privado"/>
    <s v="Autoproductor"/>
    <x v="0"/>
    <s v="LA LIBERTAD"/>
    <s v="LA LIBERTAD"/>
    <s v="PATAZ "/>
    <s v="PATAZ"/>
    <n v="0"/>
    <n v="18"/>
    <n v="6.915"/>
    <n v="5.6849999999999996"/>
    <n v="671.07"/>
    <n v="0.67107000000000006"/>
    <n v="5.3929999999999998"/>
    <n v="6.915"/>
    <n v="5.69"/>
    <n v="905.96587999999986"/>
    <n v="0.90596587999999989"/>
    <n v="4.82"/>
    <n v="6.915"/>
    <n v="5.69"/>
    <n v="3087.8410000000003"/>
    <n v="3.0878410000000005"/>
    <n v="5.29"/>
    <m/>
    <m/>
    <m/>
  </r>
  <r>
    <x v="2"/>
    <x v="0"/>
    <s v="PODERO"/>
    <s v="33081997"/>
    <m/>
    <s v="EL"/>
    <s v="T"/>
    <s v="PODERO33081997EL"/>
    <s v="PODERO33081997EL"/>
    <x v="135"/>
    <s v="PODEROSA"/>
    <s v="Térmico"/>
    <x v="430"/>
    <x v="359"/>
    <s v="EL"/>
    <s v="EL"/>
    <s v="Diésel"/>
    <s v="SA"/>
    <s v="NO COES"/>
    <s v="Instalado"/>
    <s v="Operativo"/>
    <n v="0"/>
    <n v="0"/>
    <s v="Privado"/>
    <s v="Autoproductor"/>
    <x v="0"/>
    <s v="LA LIBERTAD"/>
    <s v="LA LIBERTAD"/>
    <s v="PATAZ"/>
    <s v="PATAZ (Sta. María)"/>
    <n v="0"/>
    <n v="18"/>
    <n v="1.05"/>
    <n v="1.05"/>
    <n v="972.101"/>
    <n v="0.97210099999999999"/>
    <n v="1.1830000000000001"/>
    <n v="1.05"/>
    <n v="1.2"/>
    <n v="2666.1189200000003"/>
    <n v="2.6661189200000002"/>
    <n v="1.31"/>
    <n v="1.45"/>
    <n v="1.2"/>
    <n v="3829.2710000000002"/>
    <n v="3.8292710000000003"/>
    <n v="1.17"/>
    <m/>
    <m/>
    <m/>
  </r>
  <r>
    <x v="2"/>
    <x v="0"/>
    <s v="QUEISC"/>
    <s v="33076597"/>
    <m/>
    <s v="EL"/>
    <s v="T"/>
    <s v="QUEISC33076597EL"/>
    <s v="QUEISC33076597EL"/>
    <x v="136"/>
    <s v="QUENUALES"/>
    <s v="Térmico"/>
    <x v="431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OYON"/>
    <s v="PACHANGARÁ"/>
    <n v="0"/>
    <n v="37"/>
    <n v="5.56"/>
    <n v="4.07"/>
    <n v="0"/>
    <n v="0"/>
    <n v="0"/>
    <n v="5.56"/>
    <n v="4.07"/>
    <n v="0"/>
    <n v="0"/>
    <n v="0"/>
    <n v="5.56"/>
    <n v="4.07"/>
    <n v="0"/>
    <n v="0"/>
    <n v="0"/>
    <m/>
    <m/>
    <m/>
  </r>
  <r>
    <x v="2"/>
    <x v="0"/>
    <s v="QUEISC"/>
    <s v="33079697"/>
    <m/>
    <s v="EL"/>
    <s v="T"/>
    <s v="QUEISC33079697EL"/>
    <s v="QUEISC33079697EL"/>
    <x v="136"/>
    <s v="QUENUALES"/>
    <s v="Térmico"/>
    <x v="432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OYON"/>
    <s v="CHURÍN"/>
    <n v="0"/>
    <n v="37"/>
    <m/>
    <m/>
    <m/>
    <m/>
    <m/>
    <n v="0.37"/>
    <n v="0.28999999999999998"/>
    <n v="0"/>
    <n v="0"/>
    <n v="0"/>
    <n v="0.37"/>
    <n v="0.28999999999999998"/>
    <n v="0"/>
    <n v="0"/>
    <n v="0"/>
    <m/>
    <m/>
    <m/>
  </r>
  <r>
    <x v="2"/>
    <x v="0"/>
    <s v="QUIMPA"/>
    <s v="33039394"/>
    <m/>
    <s v="TV"/>
    <s v="T"/>
    <s v="QUIMPA33039394TV"/>
    <s v="QUIMPA33039394TV"/>
    <x v="137"/>
    <s v="QUIMPAC"/>
    <s v="Térmico"/>
    <x v="1"/>
    <x v="359"/>
    <s v="TV"/>
    <s v="TV"/>
    <s v="Bagazo"/>
    <s v="SEIN"/>
    <s v="NO COES"/>
    <s v="Instalado"/>
    <s v="Operativo"/>
    <n v="0"/>
    <s v="PRIMERA"/>
    <s v="Privado"/>
    <s v="Autoproductor"/>
    <x v="0"/>
    <s v="LIMA"/>
    <s v="LIMA"/>
    <s v="BARRANCA"/>
    <s v="PARAMONGA"/>
    <n v="0"/>
    <n v="64"/>
    <n v="23"/>
    <n v="0"/>
    <n v="0"/>
    <n v="0"/>
    <n v="0"/>
    <n v="23"/>
    <n v="0"/>
    <n v="0"/>
    <n v="0"/>
    <n v="0"/>
    <n v="23"/>
    <n v="0"/>
    <n v="0"/>
    <n v="0"/>
    <n v="0"/>
    <m/>
    <m/>
    <m/>
  </r>
  <r>
    <x v="2"/>
    <x v="0"/>
    <s v="RAURA"/>
    <s v="31019993"/>
    <m/>
    <s v="HI"/>
    <s v="H"/>
    <s v="RAURA31019993HI"/>
    <s v="RAURA31019993HI"/>
    <x v="138"/>
    <s v="RAURA"/>
    <s v="Hidráulico"/>
    <x v="433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OYON"/>
    <s v="OYON"/>
    <n v="0"/>
    <n v="19"/>
    <n v="4.1399999999999997"/>
    <n v="3.7"/>
    <n v="8479.8719999999994"/>
    <n v="8.4798719999999985"/>
    <n v="3.7890000000000001"/>
    <n v="4.1399999999999997"/>
    <n v="3.7"/>
    <n v="25371.060999999998"/>
    <n v="25.371060999999997"/>
    <n v="3.964"/>
    <n v="4.1399999999999997"/>
    <n v="3.7"/>
    <n v="20440.519"/>
    <n v="20.440519000000002"/>
    <n v="3.7"/>
    <m/>
    <m/>
    <m/>
  </r>
  <r>
    <x v="2"/>
    <x v="0"/>
    <s v="RELAPA"/>
    <s v="33111900"/>
    <m/>
    <s v="TG"/>
    <s v="T"/>
    <s v="RELAPA33111900TG"/>
    <s v="RELAPA33111900TG"/>
    <x v="139"/>
    <s v="RELAPASA"/>
    <s v="Térmico"/>
    <x v="434"/>
    <x v="359"/>
    <s v="TG"/>
    <s v="TG"/>
    <s v="Gas Natural"/>
    <s v="SEIN"/>
    <s v="NO COES"/>
    <s v="Instalado"/>
    <s v="Operativo"/>
    <n v="0"/>
    <n v="0"/>
    <s v="Privado"/>
    <s v="Autoproductor"/>
    <x v="0"/>
    <s v="CALLAO"/>
    <s v="LIMA"/>
    <s v="CALLAO"/>
    <s v="Ventanilla"/>
    <n v="0"/>
    <n v="65"/>
    <n v="11.25"/>
    <n v="11.25"/>
    <n v="60902.892000000007"/>
    <n v="60.902892000000008"/>
    <n v="10.17"/>
    <n v="11.25"/>
    <n v="11.25"/>
    <n v="73402.948000000004"/>
    <n v="73.402948000000009"/>
    <n v="9.8970000000000002"/>
    <n v="11.25"/>
    <n v="11.25"/>
    <n v="73330.186000000002"/>
    <n v="73.330185999999998"/>
    <n v="9.82"/>
    <m/>
    <m/>
    <m/>
  </r>
  <r>
    <x v="2"/>
    <x v="0"/>
    <s v="RETAMA"/>
    <s v="33025293"/>
    <m/>
    <s v="EL"/>
    <s v="T"/>
    <s v="RETAMA33025293EL"/>
    <s v="RETAMA33025293EL"/>
    <x v="140"/>
    <s v="RETAMAS"/>
    <s v="Térmico"/>
    <x v="435"/>
    <x v="359"/>
    <s v="EL"/>
    <s v="EL"/>
    <s v="Diésel"/>
    <s v="SA"/>
    <s v="NO COES"/>
    <s v="Instalado"/>
    <s v="Operativo"/>
    <n v="0"/>
    <n v="0"/>
    <s v="Privado"/>
    <s v="Autoproductor"/>
    <x v="0"/>
    <s v="LA LIBERTAD"/>
    <s v="LA LIBERTAD"/>
    <s v="PATAZ"/>
    <s v="PARCOY"/>
    <n v="0"/>
    <n v="45"/>
    <n v="13.734999999999999"/>
    <n v="9.9849999999999994"/>
    <n v="127.62099999999998"/>
    <n v="0.12762099999999998"/>
    <n v="3.8290000000000002"/>
    <n v="13.734999999999999"/>
    <n v="9.9849999999999994"/>
    <n v="140.28200000000001"/>
    <n v="0.14028200000000002"/>
    <n v="3.9660000000000002"/>
    <n v="13.734999999999999"/>
    <n v="9.9849999999999994"/>
    <n v="142.67999999999998"/>
    <n v="0.14267999999999997"/>
    <n v="2.4750000000000001"/>
    <m/>
    <m/>
    <m/>
  </r>
  <r>
    <x v="2"/>
    <x v="0"/>
    <s v="RIOSEC"/>
    <s v="00718132"/>
    <m/>
    <s v="EL"/>
    <s v="T"/>
    <s v="RIOSEC00718132EL"/>
    <s v="RIOSEC00718132EL"/>
    <x v="141"/>
    <s v="RIO SECO"/>
    <s v="Térmico"/>
    <x v="436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HUARAL"/>
    <s v="HUARAL"/>
    <n v="0"/>
    <n v="63"/>
    <n v="1.825"/>
    <n v="1.825"/>
    <n v="0"/>
    <n v="0"/>
    <n v="0"/>
    <n v="1.825"/>
    <n v="1.825"/>
    <n v="6.42"/>
    <n v="6.4200000000000004E-3"/>
    <n v="0.64"/>
    <n v="1.825"/>
    <n v="1.825"/>
    <n v="0"/>
    <n v="0"/>
    <n v="0"/>
    <m/>
    <m/>
    <m/>
  </r>
  <r>
    <x v="2"/>
    <x v="0"/>
    <s v="RIOSEC"/>
    <s v="00718132"/>
    <m/>
    <s v="TV"/>
    <s v="T"/>
    <s v="RIOSEC00718132TV"/>
    <s v="RIOSEC00718132TV"/>
    <x v="141"/>
    <s v="RIO SECO"/>
    <s v="Térmico"/>
    <x v="437"/>
    <x v="359"/>
    <s v="TV"/>
    <s v="TV"/>
    <s v="Bagazo"/>
    <s v="SEIN"/>
    <s v="NO COES"/>
    <s v="Instalado"/>
    <s v="Operativo"/>
    <n v="0"/>
    <n v="0"/>
    <s v="Privado"/>
    <s v="Autoproductor"/>
    <x v="0"/>
    <s v="LIMA"/>
    <s v="LIMA"/>
    <s v="HUARAL"/>
    <s v="HUARAL"/>
    <n v="0"/>
    <n v="63"/>
    <n v="0.8"/>
    <n v="0.54400000000000004"/>
    <n v="3380.8900000000003"/>
    <n v="3.3808900000000004"/>
    <n v="0.8"/>
    <n v="0.8"/>
    <n v="0.59799999999999998"/>
    <n v="4249.04"/>
    <n v="4.2490399999999999"/>
    <n v="0.77"/>
    <n v="0.8"/>
    <n v="0.59799999999999998"/>
    <n v="4530.4671552959999"/>
    <n v="4.5304671552959999"/>
    <n v="0"/>
    <m/>
    <m/>
    <m/>
  </r>
  <r>
    <x v="2"/>
    <x v="0"/>
    <s v="SANNIC"/>
    <s v="00010001"/>
    <m/>
    <s v="EL"/>
    <s v="T"/>
    <s v="SANNIC00010001EL"/>
    <s v="SANNIC00010001EL"/>
    <x v="142"/>
    <s v="SAN NICOLÁS"/>
    <s v="Térmico"/>
    <x v="240"/>
    <x v="359"/>
    <s v="EL"/>
    <s v="EL"/>
    <s v="Diésel"/>
    <s v="SA"/>
    <s v="NO COES"/>
    <s v="Instalado"/>
    <s v="Inoperativo"/>
    <n v="0"/>
    <n v="0"/>
    <s v="Privado"/>
    <s v="Autoproductor"/>
    <x v="0"/>
    <s v="CAJAMARCA"/>
    <s v="CAJAMARCA"/>
    <s v="HUALGAYOC"/>
    <s v="HUALGAYOC"/>
    <n v="0"/>
    <n v="29"/>
    <n v="1.135"/>
    <n v="0"/>
    <n v="0"/>
    <n v="0"/>
    <n v="0"/>
    <n v="1.135"/>
    <n v="0"/>
    <n v="0"/>
    <n v="0"/>
    <n v="0"/>
    <n v="1.135"/>
    <n v="0"/>
    <n v="0"/>
    <n v="0"/>
    <n v="0"/>
    <m/>
    <m/>
    <m/>
  </r>
  <r>
    <x v="2"/>
    <x v="0"/>
    <s v="SANNIC"/>
    <s v="00010002"/>
    <m/>
    <s v="HI"/>
    <s v="H"/>
    <s v="SANNIC00010002HI"/>
    <s v="SANNIC00010002HI"/>
    <x v="142"/>
    <s v="SAN NICOLÁS"/>
    <s v="Hidráulico"/>
    <x v="438"/>
    <x v="359"/>
    <s v="HI"/>
    <s v="HI"/>
    <s v="Agua"/>
    <s v="SA"/>
    <s v="NO COES"/>
    <s v="Instalado"/>
    <s v="Inoperativo"/>
    <n v="0"/>
    <n v="0"/>
    <s v="Privado"/>
    <s v="Autoproductor"/>
    <x v="0"/>
    <s v="CAJAMARCA"/>
    <s v="CAJAMARCA"/>
    <s v="HUALGAYOC"/>
    <s v="HUALGAYOC"/>
    <n v="0"/>
    <n v="29"/>
    <n v="0.04"/>
    <n v="0"/>
    <n v="0"/>
    <n v="0"/>
    <n v="0"/>
    <n v="0.04"/>
    <n v="0"/>
    <n v="0"/>
    <n v="0"/>
    <n v="0"/>
    <n v="0.04"/>
    <n v="0"/>
    <n v="0"/>
    <n v="0"/>
    <n v="0"/>
    <m/>
    <m/>
    <m/>
  </r>
  <r>
    <x v="2"/>
    <x v="0"/>
    <s v="SAVIAP"/>
    <s v="00000011"/>
    <m/>
    <s v="EL"/>
    <s v="T"/>
    <s v="SAVIAP00000011EL"/>
    <s v="SAVIAP00000011EL"/>
    <x v="143"/>
    <s v="SAVIA PERÚ"/>
    <s v="Térmico"/>
    <x v="439"/>
    <x v="359"/>
    <s v="EL"/>
    <s v="EL"/>
    <s v="Gas Natural"/>
    <s v="SA"/>
    <s v="NO COES"/>
    <s v="Instalado"/>
    <s v="Operativo"/>
    <n v="0"/>
    <n v="0"/>
    <s v="Privado"/>
    <s v="Autoproductor"/>
    <x v="0"/>
    <s v="PIURA"/>
    <s v="PIURA"/>
    <s v="TALARA "/>
    <s v="LA BREA"/>
    <n v="0"/>
    <n v="66"/>
    <n v="2.11"/>
    <n v="1.69"/>
    <n v="3552.6917942708333"/>
    <n v="3.5526917942708334"/>
    <n v="0"/>
    <n v="2.11"/>
    <n v="1.69"/>
    <n v="2309.7474999999999"/>
    <n v="2.3097474999999998"/>
    <n v="0"/>
    <n v="2.11"/>
    <n v="1.69"/>
    <n v="498.73500000000001"/>
    <n v="0.49873500000000004"/>
    <n v="0"/>
    <m/>
    <m/>
    <m/>
  </r>
  <r>
    <x v="2"/>
    <x v="0"/>
    <s v="SDF"/>
    <s v="33075397"/>
    <m/>
    <s v="EL"/>
    <s v="T"/>
    <s v="SDF33075397EL"/>
    <s v="SDF33075397EL"/>
    <x v="144"/>
    <s v="SDF"/>
    <s v="Térmico"/>
    <x v="440"/>
    <x v="359"/>
    <s v="EL"/>
    <s v="EL"/>
    <s v="Diésel"/>
    <s v="SEIN"/>
    <s v="NO COES"/>
    <s v="Instalado"/>
    <s v="Operativo"/>
    <n v="0"/>
    <n v="0"/>
    <s v="Privado"/>
    <s v="Autoproductor"/>
    <x v="0"/>
    <s v="CALLAO"/>
    <s v="LIMA"/>
    <s v="CALLAO"/>
    <s v="CALLAO"/>
    <n v="0"/>
    <n v="69"/>
    <n v="3"/>
    <n v="2.9"/>
    <n v="8.9599999999999991"/>
    <n v="8.9599999999999992E-3"/>
    <n v="2.9"/>
    <n v="3"/>
    <n v="2.9"/>
    <n v="53.860000000000007"/>
    <n v="5.3860000000000005E-2"/>
    <n v="2.9"/>
    <n v="3"/>
    <n v="2.9"/>
    <n v="6.2200000000000006"/>
    <n v="6.2200000000000007E-3"/>
    <n v="2.9"/>
    <m/>
    <m/>
    <m/>
  </r>
  <r>
    <x v="2"/>
    <x v="0"/>
    <s v="SLUISA"/>
    <s v="31001193"/>
    <m/>
    <s v="HI"/>
    <s v="H"/>
    <s v="SLUISA31001193HI"/>
    <s v="SLUISA31001193HI"/>
    <x v="145"/>
    <s v="SANTA LUISA"/>
    <s v="Hidráulico"/>
    <x v="441"/>
    <x v="359"/>
    <s v="HI"/>
    <s v="HI"/>
    <s v="Agua"/>
    <s v="SA"/>
    <s v="NO COES"/>
    <s v="Instalado"/>
    <s v="Operativo"/>
    <n v="0"/>
    <n v="0"/>
    <s v="Privado"/>
    <s v="Autoproductor"/>
    <x v="0"/>
    <s v="HUANUCO"/>
    <s v="HUANUCO"/>
    <s v="DOS DE MAYO"/>
    <s v="HUALLANCA"/>
    <n v="0"/>
    <n v="20"/>
    <n v="4.3"/>
    <n v="4.3"/>
    <n v="30103.454000000002"/>
    <n v="30.103454000000003"/>
    <n v="5.09"/>
    <n v="4.3"/>
    <n v="4.3"/>
    <n v="29811.592080155453"/>
    <n v="29.811592080155453"/>
    <n v="4.4000000000000004"/>
    <n v="4.3"/>
    <n v="4.3"/>
    <n v="27666.898000000001"/>
    <n v="27.666898"/>
    <n v="4.43"/>
    <m/>
    <m/>
    <m/>
  </r>
  <r>
    <x v="2"/>
    <x v="0"/>
    <s v="SLUISA"/>
    <s v="33001293"/>
    <m/>
    <s v="EL"/>
    <s v="T"/>
    <s v="SLUISA33001293EL"/>
    <s v="SLUISA33001293EL"/>
    <x v="145"/>
    <s v="SANTA LUISA"/>
    <s v="Térmico"/>
    <x v="442"/>
    <x v="359"/>
    <s v="EL"/>
    <s v="EL"/>
    <s v="Diésel"/>
    <s v="SA"/>
    <s v="NO COES"/>
    <s v="Instalado"/>
    <s v="Operativo"/>
    <n v="0"/>
    <n v="0"/>
    <s v="Privado"/>
    <s v="Autoproductor"/>
    <x v="0"/>
    <s v="HUANUCO"/>
    <s v="HUANUCO"/>
    <s v="DOS DE MAYO"/>
    <s v="HUALLANCA"/>
    <n v="0"/>
    <n v="20"/>
    <n v="2.19"/>
    <n v="1.5"/>
    <n v="0"/>
    <n v="0"/>
    <n v="0"/>
    <n v="2.19"/>
    <n v="1.5"/>
    <n v="57.37"/>
    <n v="5.7369999999999997E-2"/>
    <n v="0.65"/>
    <n v="2.19"/>
    <n v="1.5"/>
    <n v="0"/>
    <n v="0"/>
    <n v="0"/>
    <m/>
    <m/>
    <m/>
  </r>
  <r>
    <x v="2"/>
    <x v="0"/>
    <s v="SLUISA"/>
    <s v="51024617"/>
    <m/>
    <s v="HI"/>
    <s v="H"/>
    <s v="SLUISA51024617HI"/>
    <s v="SLUISA51024617HI"/>
    <x v="145"/>
    <s v="SANTA LUISA"/>
    <s v="Hidráulico"/>
    <x v="443"/>
    <x v="359"/>
    <s v="HI"/>
    <s v="HI"/>
    <s v="Agua"/>
    <s v="SA"/>
    <s v="NO COES"/>
    <s v="Instalado"/>
    <s v="Operativo"/>
    <n v="0"/>
    <n v="0"/>
    <s v="Privado"/>
    <s v="Autoproductor"/>
    <x v="0"/>
    <s v="ANCASH"/>
    <s v="ANCASH"/>
    <s v="BOLOGNESI"/>
    <s v="PACLLON"/>
    <n v="0"/>
    <n v="20"/>
    <n v="1"/>
    <n v="1"/>
    <n v="2235.6909999999998"/>
    <n v="2.2356909999999997"/>
    <n v="0.65"/>
    <n v="1"/>
    <n v="1"/>
    <n v="2782.6301196278246"/>
    <n v="2.7826301196278247"/>
    <n v="0.65"/>
    <n v="1"/>
    <n v="1"/>
    <n v="2670.3"/>
    <n v="2.6703000000000001"/>
    <n v="0.47"/>
    <m/>
    <m/>
    <m/>
  </r>
  <r>
    <x v="2"/>
    <x v="0"/>
    <s v="SLUISA"/>
    <s v="53021312"/>
    <m/>
    <s v="EL"/>
    <s v="T"/>
    <s v="SLUISA53021312EL"/>
    <s v="SLUISA53021312EL"/>
    <x v="145"/>
    <s v="SANTA LUISA"/>
    <s v="Térmico"/>
    <x v="251"/>
    <x v="359"/>
    <s v="EL"/>
    <s v="EL"/>
    <s v="Diésel"/>
    <s v="SA"/>
    <s v="NO COES"/>
    <s v="Instalado"/>
    <s v="Operativo"/>
    <n v="0"/>
    <n v="0"/>
    <s v="Privado"/>
    <s v="Autoproductor"/>
    <x v="0"/>
    <s v="ANCASH"/>
    <s v="ANCASH"/>
    <s v="BOLOGNESI"/>
    <s v="PACLLON"/>
    <n v="0"/>
    <n v="20"/>
    <n v="0.54500000000000004"/>
    <n v="0.35"/>
    <n v="168.19900000000001"/>
    <n v="0.16819900000000002"/>
    <n v="0.18"/>
    <n v="0.54500000000000004"/>
    <n v="0.35"/>
    <n v="174.952"/>
    <n v="0.174952"/>
    <n v="0.19"/>
    <n v="0.54500000000000004"/>
    <n v="0.35"/>
    <n v="121.786"/>
    <n v="0.12178600000000001"/>
    <n v="8.18"/>
    <m/>
    <m/>
    <m/>
  </r>
  <r>
    <x v="2"/>
    <x v="0"/>
    <s v="SLUISA"/>
    <s v="53202509"/>
    <m/>
    <s v="EL"/>
    <s v="T"/>
    <s v="SLUISA53202509EL"/>
    <s v="SLUISA53202509EL"/>
    <x v="145"/>
    <s v="SANTA LUISA"/>
    <s v="Térmico"/>
    <x v="444"/>
    <x v="359"/>
    <s v="EL"/>
    <s v="EL"/>
    <s v="Diésel"/>
    <s v="SA"/>
    <s v="NO COES"/>
    <s v="Instalado"/>
    <s v="Operativo"/>
    <n v="0"/>
    <n v="0"/>
    <s v="Privado"/>
    <s v="Autoproductor"/>
    <x v="0"/>
    <s v="ANCASH"/>
    <s v="ANCASH"/>
    <s v="BOLOGNESI"/>
    <s v="PACLLON"/>
    <n v="0"/>
    <n v="20"/>
    <n v="4.5650000000000004"/>
    <n v="3.11"/>
    <n v="67.699000000000012"/>
    <n v="6.7699000000000009E-2"/>
    <n v="0.65"/>
    <n v="4.5650000000000004"/>
    <n v="3.11"/>
    <n v="104.51199999999999"/>
    <n v="0.10451199999999998"/>
    <n v="0.65"/>
    <n v="4.5650000000000004"/>
    <n v="3.11"/>
    <n v="76.000000000000014"/>
    <n v="7.6000000000000012E-2"/>
    <n v="0.49"/>
    <m/>
    <m/>
    <m/>
  </r>
  <r>
    <x v="2"/>
    <x v="0"/>
    <s v="SPCC"/>
    <s v="03025091"/>
    <m/>
    <s v="EL"/>
    <s v="T"/>
    <s v="SPCC03025091EL"/>
    <s v="SPCC03025091EL"/>
    <x v="146"/>
    <s v="SOUTHERN"/>
    <s v="Térmico"/>
    <x v="445"/>
    <x v="359"/>
    <s v="EL"/>
    <s v="EL"/>
    <s v="Diésel"/>
    <s v="SA"/>
    <s v="NO COES"/>
    <s v="Instalado"/>
    <s v="Inoperativo"/>
    <n v="0"/>
    <n v="0"/>
    <s v="Privado"/>
    <s v="Autoproductor"/>
    <x v="0"/>
    <s v="MOQUEGUA"/>
    <s v="MOQUEGUA"/>
    <s v="ILO"/>
    <s v="PACOCHA"/>
    <n v="0"/>
    <n v="68"/>
    <n v="1.25"/>
    <n v="1"/>
    <n v="0"/>
    <n v="0"/>
    <n v="0"/>
    <n v="1.25"/>
    <n v="1"/>
    <n v="0"/>
    <n v="0"/>
    <n v="0"/>
    <n v="1.25"/>
    <n v="1"/>
    <n v="0"/>
    <n v="0"/>
    <n v="0"/>
    <m/>
    <m/>
    <m/>
  </r>
  <r>
    <x v="2"/>
    <x v="0"/>
    <s v="SPCC"/>
    <s v="31024993"/>
    <m/>
    <s v="HI"/>
    <s v="H"/>
    <s v="SPCC31024993HI"/>
    <s v="SPCC31024993HI"/>
    <x v="146"/>
    <s v="SOUTHERN"/>
    <s v="Hidráulico"/>
    <x v="446"/>
    <x v="359"/>
    <s v="HI"/>
    <s v="HI"/>
    <s v="Agua"/>
    <s v="SA"/>
    <s v="NO COES"/>
    <s v="Instalado"/>
    <s v="Operativo"/>
    <n v="0"/>
    <n v="0"/>
    <s v="Privado"/>
    <s v="Autoproductor"/>
    <x v="0"/>
    <s v="MOQUEGUA"/>
    <s v="MOQUEGUA"/>
    <s v="MARISCAL NIETO"/>
    <s v="TORATA"/>
    <n v="0"/>
    <n v="68"/>
    <n v="9"/>
    <n v="6.5039999999999996"/>
    <n v="41729.455999999998"/>
    <n v="41.729455999999999"/>
    <n v="5.6550000000000002"/>
    <n v="9"/>
    <n v="6.5039999999999996"/>
    <n v="40681.751999999993"/>
    <n v="40.681751999999996"/>
    <n v="5.7450000000000001"/>
    <n v="9"/>
    <n v="6.5039999999999996"/>
    <n v="29224.915999999997"/>
    <n v="29.224915999999997"/>
    <n v="5.6349999999999998"/>
    <m/>
    <m/>
    <m/>
  </r>
  <r>
    <x v="2"/>
    <x v="0"/>
    <s v="SPCC"/>
    <s v="33021793"/>
    <m/>
    <s v="EL"/>
    <s v="T"/>
    <s v="SPCC33021793EL"/>
    <s v="SPCC33021793EL"/>
    <x v="146"/>
    <s v="SOUTHERN"/>
    <s v="Térmico"/>
    <x v="447"/>
    <x v="359"/>
    <s v="EL"/>
    <s v="EL"/>
    <s v="Diésel"/>
    <s v="SEIN"/>
    <s v="NO COES"/>
    <s v="Instalado"/>
    <s v="Operativo"/>
    <n v="0"/>
    <n v="0"/>
    <s v="Privado"/>
    <s v="Autoproductor"/>
    <x v="0"/>
    <s v="MOQUEGUA"/>
    <s v="MOQUEGUA"/>
    <s v="ILO"/>
    <s v="PACOCHA"/>
    <n v="0"/>
    <n v="68"/>
    <n v="4.3"/>
    <n v="2.8"/>
    <n v="0"/>
    <n v="0"/>
    <n v="0"/>
    <n v="4.3"/>
    <n v="2.8"/>
    <n v="0"/>
    <n v="0"/>
    <n v="0"/>
    <n v="4.3"/>
    <n v="2.8"/>
    <n v="0"/>
    <n v="0"/>
    <n v="0"/>
    <m/>
    <m/>
    <m/>
  </r>
  <r>
    <x v="2"/>
    <x v="0"/>
    <s v="STRATU"/>
    <s v="33039894"/>
    <m/>
    <s v="EL"/>
    <s v="T"/>
    <s v="STRATU33039894EL"/>
    <s v="STRATU33039894EL"/>
    <x v="147"/>
    <s v="STRATUS ENERGY"/>
    <s v="Térmico"/>
    <x v="448"/>
    <x v="359"/>
    <s v="EL"/>
    <s v="EL"/>
    <s v="Gas Natural"/>
    <s v="SA"/>
    <s v="NO COES"/>
    <s v="Instalado"/>
    <s v="Operativo"/>
    <n v="0"/>
    <n v="0"/>
    <s v="Privado"/>
    <s v="Autoproductor"/>
    <x v="0"/>
    <s v="LORETO"/>
    <s v="LORETO"/>
    <s v="LORETO"/>
    <s v="ALTO AMAZONAS"/>
    <n v="0"/>
    <n v="55"/>
    <n v="72.98"/>
    <n v="51.78"/>
    <n v="40947.46"/>
    <n v="40.94746"/>
    <n v="11.6"/>
    <n v="72.98"/>
    <n v="55.07"/>
    <n v="97973.540000000008"/>
    <n v="97.973540000000014"/>
    <n v="17.43"/>
    <n v="72.98"/>
    <n v="49.31"/>
    <n v="92083.58"/>
    <n v="92.083579999999998"/>
    <n v="19.78"/>
    <m/>
    <m/>
    <m/>
  </r>
  <r>
    <x v="2"/>
    <x v="0"/>
    <s v="STRATU"/>
    <s v="33148006"/>
    <m/>
    <s v="EL"/>
    <s v="T"/>
    <s v="STRATU33148006EL"/>
    <s v="STRATU33148006EL"/>
    <x v="147"/>
    <s v="STRATUS ENERGY"/>
    <s v="Térmico"/>
    <x v="449"/>
    <x v="359"/>
    <s v="EL"/>
    <s v="EL"/>
    <s v="Diésel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55"/>
    <n v="20.8"/>
    <n v="16"/>
    <n v="10807.85"/>
    <n v="10.80785"/>
    <n v="5.6"/>
    <n v="20.8"/>
    <n v="16"/>
    <n v="32888.039999999994"/>
    <n v="32.888039999999997"/>
    <n v="8"/>
    <n v="20.8"/>
    <n v="16"/>
    <n v="12111.19"/>
    <n v="12.111190000000001"/>
    <n v="6"/>
    <m/>
    <m/>
    <m/>
  </r>
  <r>
    <x v="2"/>
    <x v="0"/>
    <s v="STRATU"/>
    <s v="33179009"/>
    <m/>
    <s v="EL"/>
    <s v="T"/>
    <s v="STRATU33179009EL"/>
    <s v="STRATU33179009EL"/>
    <x v="147"/>
    <s v="STRATUS ENERGY"/>
    <s v="Térmico"/>
    <x v="450"/>
    <x v="359"/>
    <s v="EL"/>
    <s v="EL"/>
    <s v="Residual 6"/>
    <s v="SA"/>
    <s v="NO COES"/>
    <s v="Instalado"/>
    <s v="Operativo"/>
    <n v="0"/>
    <n v="0"/>
    <s v="Privado"/>
    <s v="Autoproductor"/>
    <x v="0"/>
    <s v="LORETO"/>
    <s v="LORETO"/>
    <s v="LORETO"/>
    <s v="TROMPETEROS"/>
    <n v="0"/>
    <n v="55"/>
    <n v="42"/>
    <n v="42"/>
    <n v="90268.09"/>
    <n v="90.268090000000001"/>
    <n v="24.6"/>
    <n v="42"/>
    <n v="42"/>
    <n v="129718.77"/>
    <n v="129.71877000000001"/>
    <n v="28.5"/>
    <n v="42"/>
    <n v="42"/>
    <n v="138152.15000000002"/>
    <n v="138.15215000000003"/>
    <n v="28.62"/>
    <m/>
    <m/>
    <m/>
  </r>
  <r>
    <x v="2"/>
    <x v="0"/>
    <s v="TASA"/>
    <s v="00004947"/>
    <m/>
    <s v="EL"/>
    <s v="T"/>
    <s v="TASA00004947EL"/>
    <s v="TASA00004947EL"/>
    <x v="148"/>
    <s v="TASA"/>
    <s v="Térmico"/>
    <x v="451"/>
    <x v="359"/>
    <s v="EL"/>
    <s v="EL"/>
    <s v="Diésel"/>
    <s v="SA"/>
    <s v="NO COES"/>
    <s v="Instalado"/>
    <s v="Operativo"/>
    <n v="0"/>
    <n v="0"/>
    <s v="Privado"/>
    <s v="Autoproductor"/>
    <x v="0"/>
    <s v="ANCASH"/>
    <s v="ANCASH"/>
    <s v="SANTA"/>
    <s v="CHIMBOTE"/>
    <n v="0"/>
    <n v="70"/>
    <n v="4.3099999999999996"/>
    <n v="3.4319999999999999"/>
    <n v="0"/>
    <n v="0"/>
    <n v="0"/>
    <n v="4.3099999999999996"/>
    <n v="3.4319999999999999"/>
    <n v="0"/>
    <n v="0"/>
    <n v="0"/>
    <n v="4.3099999999999996"/>
    <n v="3.4319999999999999"/>
    <n v="0"/>
    <n v="0"/>
    <n v="0"/>
    <m/>
    <m/>
    <m/>
  </r>
  <r>
    <x v="2"/>
    <x v="0"/>
    <s v="TASA"/>
    <s v="00350777"/>
    <m/>
    <s v="EL"/>
    <s v="T"/>
    <s v="TASA00350777EL"/>
    <s v="TASA00350777EL"/>
    <x v="148"/>
    <s v="TASA"/>
    <s v="Térmico"/>
    <x v="452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HUAURA"/>
    <s v="VEGUETA"/>
    <n v="0"/>
    <n v="70"/>
    <n v="2.5099999999999998"/>
    <n v="2.3250000000000002"/>
    <n v="0.252"/>
    <n v="2.52E-4"/>
    <n v="0"/>
    <n v="2.5099999999999998"/>
    <n v="2.3250000000000002"/>
    <n v="0.252"/>
    <n v="2.52E-4"/>
    <n v="0"/>
    <n v="3.94"/>
    <n v="2.3250000000000002"/>
    <n v="0"/>
    <n v="0"/>
    <n v="0"/>
    <m/>
    <m/>
    <m/>
  </r>
  <r>
    <x v="2"/>
    <x v="0"/>
    <s v="TASA"/>
    <s v="04782010"/>
    <m/>
    <s v="EL"/>
    <s v="T"/>
    <s v="TASA04782010EL"/>
    <s v="TASA04782010EL"/>
    <x v="148"/>
    <s v="TASA"/>
    <s v="Térmico"/>
    <x v="453"/>
    <x v="359"/>
    <s v="EL"/>
    <s v="EL"/>
    <s v="Diésel"/>
    <s v="SA"/>
    <s v="NO COES"/>
    <s v="Instalado"/>
    <s v="Operativo"/>
    <n v="0"/>
    <n v="0"/>
    <s v="Privado"/>
    <s v="Autoproductor"/>
    <x v="0"/>
    <s v="MOQUEGUA"/>
    <s v="MOQUEGUA"/>
    <s v="ILO"/>
    <s v="ILO"/>
    <n v="0"/>
    <n v="70"/>
    <n v="3.61"/>
    <n v="2.61"/>
    <n v="0"/>
    <n v="0"/>
    <n v="0"/>
    <n v="3.61"/>
    <n v="2.61"/>
    <n v="0"/>
    <n v="0"/>
    <n v="0"/>
    <n v="3.61"/>
    <n v="2.61"/>
    <n v="0"/>
    <n v="0"/>
    <n v="0"/>
    <m/>
    <m/>
    <m/>
  </r>
  <r>
    <x v="2"/>
    <x v="0"/>
    <s v="TASA"/>
    <s v="33056495"/>
    <m/>
    <s v="EL"/>
    <s v="T"/>
    <s v="TASA33056495EL"/>
    <s v="TASA33056495EL"/>
    <x v="148"/>
    <s v="TASA"/>
    <s v="Térmico"/>
    <x v="414"/>
    <x v="359"/>
    <s v="EL"/>
    <s v="EL"/>
    <s v="Diésel"/>
    <s v="SA"/>
    <s v="NO COES"/>
    <s v="Instalado"/>
    <s v="Operativo"/>
    <n v="0"/>
    <n v="0"/>
    <s v="Privado"/>
    <s v="Autoproductor"/>
    <x v="0"/>
    <s v="ICA"/>
    <s v="ICA"/>
    <s v="PISCO"/>
    <s v="PISCO"/>
    <n v="0"/>
    <n v="70"/>
    <n v="3.27"/>
    <n v="3.26"/>
    <n v="0"/>
    <n v="0"/>
    <n v="0"/>
    <n v="3.27"/>
    <n v="3.26"/>
    <n v="0"/>
    <n v="0"/>
    <n v="0"/>
    <n v="3.27"/>
    <n v="3.26"/>
    <n v="0"/>
    <n v="0"/>
    <n v="0"/>
    <m/>
    <m/>
    <m/>
  </r>
  <r>
    <x v="2"/>
    <x v="0"/>
    <s v="TASA"/>
    <s v="33056895"/>
    <m/>
    <s v="EL"/>
    <s v="T"/>
    <s v="TASA33056895EL"/>
    <s v="TASA33056895EL"/>
    <x v="148"/>
    <s v="TASA"/>
    <s v="Térmico"/>
    <x v="454"/>
    <x v="359"/>
    <s v="EL"/>
    <s v="EL"/>
    <s v="Diésel"/>
    <s v="SA"/>
    <s v="NO COES"/>
    <s v="Instalado"/>
    <s v="Operativo"/>
    <n v="0"/>
    <n v="0"/>
    <s v="Privado"/>
    <s v="Autoproductor"/>
    <x v="0"/>
    <s v="PIURA"/>
    <s v="PIURA"/>
    <s v="PAITA"/>
    <s v="PAITA"/>
    <n v="0"/>
    <n v="70"/>
    <n v="2.12"/>
    <n v="2.1"/>
    <n v="0"/>
    <n v="0"/>
    <n v="0"/>
    <n v="2.12"/>
    <n v="2.1"/>
    <n v="0"/>
    <n v="0"/>
    <n v="0"/>
    <n v="2.12"/>
    <n v="2.1"/>
    <n v="0"/>
    <n v="0"/>
    <n v="0"/>
    <m/>
    <m/>
    <m/>
  </r>
  <r>
    <x v="2"/>
    <x v="0"/>
    <s v="TASA"/>
    <s v="33063096"/>
    <m/>
    <s v="EL"/>
    <s v="T"/>
    <s v="TASA33063096EL"/>
    <s v="TASA33063096EL"/>
    <x v="148"/>
    <s v="TASA"/>
    <s v="Térmico"/>
    <x v="411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BARRANCA"/>
    <s v="SUPE"/>
    <n v="0"/>
    <n v="70"/>
    <n v="2.78"/>
    <n v="1.92"/>
    <n v="0"/>
    <n v="0"/>
    <n v="0"/>
    <n v="2.78"/>
    <n v="1.92"/>
    <n v="0"/>
    <n v="0"/>
    <n v="0"/>
    <n v="2.78"/>
    <n v="1.92"/>
    <n v="0"/>
    <n v="0"/>
    <n v="0"/>
    <m/>
    <m/>
    <m/>
  </r>
  <r>
    <x v="2"/>
    <x v="0"/>
    <s v="TASA"/>
    <s v="33129603"/>
    <m/>
    <s v="EL"/>
    <s v="T"/>
    <s v="TASA33129603EL"/>
    <s v="TASA33129603EL"/>
    <x v="148"/>
    <s v="TASA"/>
    <s v="Térmico"/>
    <x v="412"/>
    <x v="359"/>
    <s v="EL"/>
    <s v="EL"/>
    <s v="Diésel"/>
    <s v="SA"/>
    <s v="NO COES"/>
    <s v="Instalado"/>
    <s v="Inoperativo"/>
    <n v="0"/>
    <n v="0"/>
    <s v="Privado"/>
    <s v="Autoproductor"/>
    <x v="0"/>
    <s v="CALLAO"/>
    <s v="LIMA"/>
    <s v="CALLAO"/>
    <s v="CALLAO"/>
    <n v="0"/>
    <n v="70"/>
    <n v="2.1800000000000002"/>
    <n v="2.1"/>
    <n v="0"/>
    <n v="0"/>
    <n v="0"/>
    <n v="2.1800000000000002"/>
    <n v="2.1"/>
    <n v="0"/>
    <n v="0"/>
    <n v="0"/>
    <n v="2.1800000000000002"/>
    <n v="2.1"/>
    <n v="0"/>
    <n v="0"/>
    <n v="0"/>
    <m/>
    <m/>
    <m/>
  </r>
  <r>
    <x v="2"/>
    <x v="0"/>
    <s v="TASA"/>
    <s v="33129703"/>
    <m/>
    <s v="EL"/>
    <s v="T"/>
    <s v="TASA33129703EL"/>
    <s v="TASA33129703EL"/>
    <x v="148"/>
    <s v="TASA"/>
    <s v="Térmico"/>
    <x v="413"/>
    <x v="359"/>
    <s v="EL"/>
    <s v="EL"/>
    <s v="Diésel"/>
    <s v="SA"/>
    <s v="NO COES"/>
    <s v="Instalado"/>
    <s v="Operativo"/>
    <n v="0"/>
    <n v="0"/>
    <s v="Privado"/>
    <s v="Autoproductor"/>
    <x v="0"/>
    <s v="ICA"/>
    <s v="ICA"/>
    <s v="PISCO"/>
    <s v="PISCO"/>
    <n v="0"/>
    <n v="70"/>
    <n v="3.8490000000000002"/>
    <n v="2.5249999999999999"/>
    <n v="0"/>
    <n v="0"/>
    <n v="0"/>
    <n v="3.8490000000000002"/>
    <n v="2.5249999999999999"/>
    <n v="0"/>
    <n v="0"/>
    <n v="0"/>
    <n v="3.8490000000000002"/>
    <n v="2.5249999999999999"/>
    <n v="0"/>
    <n v="0"/>
    <n v="0"/>
    <m/>
    <m/>
    <m/>
  </r>
  <r>
    <x v="2"/>
    <x v="0"/>
    <s v="TASA"/>
    <s v="33136504"/>
    <m/>
    <s v="EL"/>
    <s v="T"/>
    <s v="TASA33136504EL"/>
    <s v="TASA33136504EL"/>
    <x v="148"/>
    <s v="TASA"/>
    <s v="Térmico"/>
    <x v="410"/>
    <x v="359"/>
    <s v="EL"/>
    <s v="EL"/>
    <s v="Diésel"/>
    <s v="SA"/>
    <s v="NO COES"/>
    <s v="Instalado"/>
    <s v="Operativo"/>
    <n v="0"/>
    <n v="0"/>
    <s v="Privado"/>
    <s v="Autoproductor"/>
    <x v="0"/>
    <s v="LA LIBERTAD"/>
    <s v="LA LIBERTAD"/>
    <s v="ASCOPE"/>
    <s v="RAZURI"/>
    <n v="0"/>
    <n v="70"/>
    <n v="3.03"/>
    <n v="3.01"/>
    <n v="0"/>
    <n v="0"/>
    <n v="0"/>
    <n v="3.03"/>
    <n v="3.01"/>
    <n v="0"/>
    <n v="0"/>
    <n v="0"/>
    <n v="3.03"/>
    <n v="3.01"/>
    <n v="0"/>
    <n v="0"/>
    <n v="0"/>
    <m/>
    <m/>
    <m/>
  </r>
  <r>
    <x v="2"/>
    <x v="0"/>
    <s v="TASA"/>
    <s v="33147106"/>
    <m/>
    <s v="EL"/>
    <s v="T"/>
    <s v="TASA33147106EL"/>
    <s v="TASA33147106EL"/>
    <x v="148"/>
    <s v="TASA"/>
    <s v="Térmico"/>
    <x v="409"/>
    <x v="359"/>
    <s v="EL"/>
    <s v="EL"/>
    <s v="Diésel"/>
    <s v="SA"/>
    <s v="NO COES"/>
    <s v="Instalado"/>
    <s v="Operativo"/>
    <n v="0"/>
    <n v="0"/>
    <s v="Privado"/>
    <s v="Autoproductor"/>
    <x v="0"/>
    <s v="ANCASH"/>
    <s v="ANCASH"/>
    <s v="SANTA"/>
    <s v="SAMANCO"/>
    <n v="0"/>
    <n v="70"/>
    <n v="2.0350000000000001"/>
    <n v="1.86"/>
    <n v="0"/>
    <n v="0"/>
    <n v="0"/>
    <n v="2.0350000000000001"/>
    <n v="1.86"/>
    <n v="0"/>
    <n v="0"/>
    <n v="0"/>
    <n v="2.0350000000000001"/>
    <n v="1.86"/>
    <n v="0"/>
    <n v="0"/>
    <n v="0"/>
    <m/>
    <m/>
    <m/>
  </r>
  <r>
    <x v="2"/>
    <x v="0"/>
    <s v="TASA"/>
    <s v="53020612"/>
    <m/>
    <s v="EL"/>
    <s v="T"/>
    <s v="TASA53020612EL"/>
    <s v="TASA53020612EL"/>
    <x v="148"/>
    <s v="TASA"/>
    <s v="Térmico"/>
    <x v="455"/>
    <x v="359"/>
    <s v="EL"/>
    <s v="EL"/>
    <s v="Diésel"/>
    <s v="SA"/>
    <s v="NO COES"/>
    <s v="Instalado"/>
    <s v="Inoperativo"/>
    <n v="0"/>
    <n v="0"/>
    <s v="Privado"/>
    <s v="Autoproductor"/>
    <x v="0"/>
    <s v="AREQUIPA"/>
    <s v="AREQUIPA"/>
    <s v="ISLAY"/>
    <s v="ISLAY"/>
    <n v="0"/>
    <n v="70"/>
    <n v="3.5"/>
    <n v="3.45"/>
    <n v="0"/>
    <n v="0"/>
    <n v="0"/>
    <n v="3.5"/>
    <n v="3.45"/>
    <n v="0"/>
    <n v="0"/>
    <n v="0"/>
    <n v="3.5"/>
    <n v="3.45"/>
    <n v="0"/>
    <n v="0"/>
    <n v="0"/>
    <m/>
    <m/>
    <m/>
  </r>
  <r>
    <x v="2"/>
    <x v="0"/>
    <s v="TPL"/>
    <s v="33039294"/>
    <m/>
    <s v="TV"/>
    <s v="T"/>
    <s v="TPL33039294TV"/>
    <s v="TPL33039294TV"/>
    <x v="149"/>
    <s v="TRUPAL"/>
    <s v="Térmico"/>
    <x v="456"/>
    <x v="359"/>
    <s v="TV"/>
    <s v="TV"/>
    <s v="Bagazo"/>
    <s v="SEIN"/>
    <s v="NO COES"/>
    <s v="Instalado"/>
    <s v="Operativo"/>
    <n v="0"/>
    <n v="0"/>
    <s v="Privado"/>
    <s v="Autoproductor"/>
    <x v="0"/>
    <s v="LA LIBERTAD"/>
    <s v="LA LIBERTAD"/>
    <s v="ASCOPE"/>
    <s v="SANTIAGO DE CAO"/>
    <n v="0"/>
    <n v="71"/>
    <n v="15"/>
    <n v="13.648"/>
    <n v="33617.492000000006"/>
    <n v="33.617492000000006"/>
    <n v="0"/>
    <n v="15"/>
    <n v="12"/>
    <n v="46962.297000000006"/>
    <n v="46.962297000000007"/>
    <n v="11"/>
    <n v="15"/>
    <n v="12"/>
    <n v="46047.540999999997"/>
    <n v="46.047540999999995"/>
    <n v="11"/>
    <m/>
    <m/>
    <m/>
  </r>
  <r>
    <x v="2"/>
    <x v="0"/>
    <s v="TUMAN"/>
    <s v="10200713"/>
    <m/>
    <s v="TV"/>
    <s v="T"/>
    <s v="TUMAN10200713TV"/>
    <s v="TUMAN10200713TV"/>
    <x v="150"/>
    <s v="TUMÁN"/>
    <s v="Térmico"/>
    <x v="457"/>
    <x v="359"/>
    <s v="TV"/>
    <s v="TV"/>
    <s v="Bagazo"/>
    <s v="SA"/>
    <s v="NO COES"/>
    <s v="Instalado"/>
    <s v="Operativo"/>
    <n v="0"/>
    <n v="0"/>
    <s v="Privado"/>
    <s v="Autoproductor"/>
    <x v="0"/>
    <s v="LAMBAYEQUE"/>
    <s v="LAMBAYEQUE"/>
    <s v="LAMBAYEQUE"/>
    <s v="TUMÁN"/>
    <n v="0"/>
    <n v="36"/>
    <n v="8.4"/>
    <n v="0"/>
    <n v="0"/>
    <n v="0"/>
    <n v="6.48"/>
    <n v="8.4"/>
    <n v="0"/>
    <n v="0"/>
    <n v="0"/>
    <n v="0"/>
    <n v="8.4"/>
    <n v="0"/>
    <n v="0"/>
    <n v="0"/>
    <n v="0"/>
    <m/>
    <m/>
    <m/>
  </r>
  <r>
    <x v="2"/>
    <x v="0"/>
    <s v="UCPB&amp;J"/>
    <s v="33002993"/>
    <m/>
    <s v="EL"/>
    <s v="T"/>
    <s v="UCPB&amp;J33002993EL"/>
    <s v="UCPB&amp;J33002993EL"/>
    <x v="151"/>
    <s v="BACKUS"/>
    <s v="Térmico"/>
    <x v="458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LIMA"/>
    <s v="CHACLACAYO"/>
    <n v="0"/>
    <n v="73"/>
    <n v="2.1"/>
    <n v="1.89"/>
    <n v="24.163810000000005"/>
    <n v="2.4163810000000004E-2"/>
    <n v="0"/>
    <n v="2.1"/>
    <n v="1.89"/>
    <n v="24.920492864603279"/>
    <n v="2.492049286460328E-2"/>
    <n v="0"/>
    <n v="2.1"/>
    <n v="1.89"/>
    <n v="21.213905072648014"/>
    <n v="2.1213905072648014E-2"/>
    <n v="0"/>
    <m/>
    <m/>
    <m/>
  </r>
  <r>
    <x v="2"/>
    <x v="0"/>
    <s v="UCPB&amp;J"/>
    <s v="33004993"/>
    <m/>
    <s v="EL"/>
    <s v="T"/>
    <s v="UCPB&amp;J33004993EL"/>
    <s v="UCPB&amp;J33004993EL"/>
    <x v="151"/>
    <s v="BACKUS"/>
    <s v="Térmico"/>
    <x v="459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LIMA"/>
    <s v="ATE"/>
    <n v="0"/>
    <n v="73"/>
    <n v="7.5"/>
    <n v="1.5620000000000001"/>
    <n v="73.5625"/>
    <n v="7.3562500000000003E-2"/>
    <n v="0"/>
    <n v="7.5"/>
    <n v="2.3439999999999999"/>
    <n v="74.852478593809806"/>
    <n v="7.4852478593809807E-2"/>
    <n v="0"/>
    <n v="7.5"/>
    <n v="2.3439999999999999"/>
    <n v="63.641715217944018"/>
    <n v="6.3641715217944012E-2"/>
    <n v="0"/>
    <m/>
    <m/>
    <m/>
  </r>
  <r>
    <x v="2"/>
    <x v="0"/>
    <s v="UCPB&amp;J"/>
    <s v="33010593"/>
    <m/>
    <s v="EL"/>
    <s v="T"/>
    <s v="UCPB&amp;J33010593EL"/>
    <s v="UCPB&amp;J33010593EL"/>
    <x v="151"/>
    <s v="BACKUS"/>
    <s v="Térmico"/>
    <x v="460"/>
    <x v="359"/>
    <s v="EL"/>
    <s v="EL"/>
    <s v="Diésel"/>
    <s v="SA"/>
    <s v="NO COES"/>
    <s v="Instalado"/>
    <s v="Operativo"/>
    <n v="0"/>
    <n v="0"/>
    <s v="Privado"/>
    <s v="Autoproductor"/>
    <x v="0"/>
    <s v="CUSCO"/>
    <s v="CUSCO"/>
    <s v="CUSCO"/>
    <s v="CUSCO"/>
    <n v="0"/>
    <n v="73"/>
    <n v="0.9"/>
    <n v="0.86399999999999999"/>
    <n v="0"/>
    <n v="0"/>
    <n v="0"/>
    <n v="0.9"/>
    <n v="0.86399999999999999"/>
    <n v="0"/>
    <n v="0"/>
    <n v="0"/>
    <n v="0.9"/>
    <n v="0.86399999999999999"/>
    <n v="0"/>
    <n v="0"/>
    <n v="0"/>
    <m/>
    <m/>
    <m/>
  </r>
  <r>
    <x v="2"/>
    <x v="0"/>
    <s v="UCPB&amp;J"/>
    <s v="33016493"/>
    <m/>
    <s v="EL"/>
    <s v="T"/>
    <s v="UCPB&amp;J33016493EL"/>
    <s v="UCPB&amp;J33016493EL"/>
    <x v="151"/>
    <s v="BACKUS"/>
    <s v="Térmico"/>
    <x v="461"/>
    <x v="359"/>
    <s v="EL"/>
    <s v="EL"/>
    <s v="Diésel"/>
    <s v="SEIN"/>
    <s v="NO COES"/>
    <s v="Instalado"/>
    <s v="Operativo"/>
    <n v="0"/>
    <n v="0"/>
    <s v="Privado"/>
    <s v="Autoproductor"/>
    <x v="0"/>
    <s v="AREQUIPA"/>
    <s v="AREQUIPA"/>
    <s v="AREQUIPA"/>
    <s v="SACHACA"/>
    <n v="0"/>
    <n v="73"/>
    <n v="2.04"/>
    <n v="1.5"/>
    <n v="74.04507000000001"/>
    <n v="7.4045070000000004E-2"/>
    <n v="0"/>
    <n v="2.04"/>
    <n v="1.5"/>
    <n v="66.089493840937564"/>
    <n v="6.6089493840937569E-2"/>
    <n v="0"/>
    <n v="2.04"/>
    <n v="1.5"/>
    <n v="55.47436176497456"/>
    <n v="5.5474361764974563E-2"/>
    <n v="0"/>
    <m/>
    <m/>
    <m/>
  </r>
  <r>
    <x v="2"/>
    <x v="0"/>
    <s v="UCPB&amp;J"/>
    <s v="53009897"/>
    <m/>
    <s v="EL"/>
    <s v="T"/>
    <s v="UCPB&amp;J53009897EL"/>
    <s v="UCPB&amp;J53009897EL"/>
    <x v="151"/>
    <s v="BACKUS"/>
    <s v="Térmico"/>
    <x v="462"/>
    <x v="359"/>
    <s v="EL"/>
    <s v="EL"/>
    <s v="Diésel"/>
    <s v="SA"/>
    <s v="NO COES"/>
    <s v="Instalado"/>
    <s v="Operativo"/>
    <n v="0"/>
    <n v="0"/>
    <s v="Privado"/>
    <s v="Autoproductor"/>
    <x v="0"/>
    <s v="LAMBAYEQUE"/>
    <s v="LAMBAYEQUE"/>
    <s v="LAMBAYEQUE"/>
    <s v="MOTUPE"/>
    <n v="0"/>
    <n v="73"/>
    <n v="3.5"/>
    <n v="2.8"/>
    <n v="7.66"/>
    <n v="7.6600000000000001E-3"/>
    <n v="0"/>
    <n v="3.5"/>
    <n v="0.31"/>
    <n v="0"/>
    <n v="0"/>
    <n v="0"/>
    <n v="3.5"/>
    <n v="0.31"/>
    <n v="0"/>
    <n v="0"/>
    <n v="0"/>
    <m/>
    <m/>
    <m/>
  </r>
  <r>
    <x v="2"/>
    <x v="0"/>
    <s v="UNACEM"/>
    <s v="18170808"/>
    <m/>
    <s v="HI"/>
    <s v="H"/>
    <s v="UNACEM18170808HI"/>
    <s v="UNACEM18170808HI"/>
    <x v="152"/>
    <s v="UNACEM"/>
    <s v="Hidráulico"/>
    <x v="463"/>
    <x v="359"/>
    <s v="HI"/>
    <s v="HI"/>
    <s v="Agua"/>
    <s v="SEIN"/>
    <s v="NO COES"/>
    <s v="Instalado"/>
    <s v="Operativo"/>
    <s v="RER"/>
    <s v="-"/>
    <s v="Privado"/>
    <s v="Autoproductor"/>
    <x v="0"/>
    <s v="JUNIN"/>
    <s v="JUNIN"/>
    <s v="TARMA"/>
    <s v="PALCA"/>
    <n v="0"/>
    <n v="72"/>
    <n v="12.8"/>
    <n v="12.8"/>
    <n v="71844.934000000008"/>
    <n v="71.844934000000009"/>
    <n v="13.510999999999999"/>
    <n v="12.8"/>
    <n v="12.8"/>
    <n v="89553.713999999993"/>
    <n v="89.553713999999999"/>
    <n v="13.321999999999999"/>
    <n v="12.8"/>
    <n v="12.8"/>
    <n v="81129.252999999997"/>
    <n v="81.129252999999991"/>
    <n v="13.279"/>
    <m/>
    <m/>
    <m/>
  </r>
  <r>
    <x v="2"/>
    <x v="0"/>
    <s v="UNACEM"/>
    <s v="33010193"/>
    <m/>
    <s v="HI"/>
    <s v="H"/>
    <s v="UNACEM33010193HI"/>
    <s v="UNACEM33010193HI"/>
    <x v="152"/>
    <s v="UNACEM"/>
    <s v="Hidráulico"/>
    <x v="464"/>
    <x v="359"/>
    <s v="HI"/>
    <s v="HI"/>
    <s v="Agua"/>
    <s v="SEIN"/>
    <s v="NO COES"/>
    <s v="Instalado"/>
    <s v="Operativo"/>
    <n v="0"/>
    <n v="0"/>
    <s v="Privado"/>
    <s v="Autoproductor"/>
    <x v="0"/>
    <s v="JUNIN"/>
    <s v="JUNIN"/>
    <s v="TARMA"/>
    <s v="PALCA"/>
    <n v="0"/>
    <n v="72"/>
    <n v="6.3"/>
    <n v="6.3"/>
    <n v="47595.531999999999"/>
    <n v="47.595531999999999"/>
    <n v="6.3410000000000002"/>
    <n v="6.3"/>
    <n v="6.3"/>
    <n v="50251.885999999999"/>
    <n v="50.251885999999999"/>
    <n v="6.7809999999999997"/>
    <n v="6.3"/>
    <n v="6.3"/>
    <n v="48687.500999999997"/>
    <n v="48.687500999999997"/>
    <n v="6.3280000000000003"/>
    <m/>
    <m/>
    <m/>
  </r>
  <r>
    <x v="2"/>
    <x v="0"/>
    <s v="UNACEM"/>
    <s v="33010393"/>
    <m/>
    <s v="HI"/>
    <s v="H"/>
    <s v="UNACEM33010393HI"/>
    <s v="UNACEM33010393HI"/>
    <x v="152"/>
    <s v="UNACEM"/>
    <s v="Hidráulico"/>
    <x v="465"/>
    <x v="359"/>
    <s v="HI"/>
    <s v="HI"/>
    <s v="Agua"/>
    <s v="SEIN"/>
    <s v="NO COES"/>
    <s v="Instalado"/>
    <s v="Operativo"/>
    <n v="0"/>
    <n v="0"/>
    <s v="Privado"/>
    <s v="Autoproductor"/>
    <x v="0"/>
    <s v="JUNIN"/>
    <s v="JUNIN"/>
    <s v="TARMA"/>
    <s v="PALCA"/>
    <n v="0"/>
    <n v="72"/>
    <n v="5.6"/>
    <n v="5.6"/>
    <n v="44552.548999999999"/>
    <n v="44.552548999999999"/>
    <n v="6.069"/>
    <n v="5.6"/>
    <n v="5.6"/>
    <n v="46912.858"/>
    <n v="46.912858"/>
    <n v="6.0940000000000003"/>
    <n v="5.6"/>
    <n v="5.6"/>
    <n v="44516.368999999999"/>
    <n v="44.516368999999997"/>
    <n v="5.9109999999999996"/>
    <m/>
    <m/>
    <m/>
  </r>
  <r>
    <x v="2"/>
    <x v="0"/>
    <s v="UNACEM"/>
    <s v="33010493"/>
    <m/>
    <s v="EL"/>
    <s v="T"/>
    <s v="UNACEM33010493EL"/>
    <s v="UNACEM33010493EL"/>
    <x v="152"/>
    <s v="UNACEM"/>
    <s v="Térmico"/>
    <x v="466"/>
    <x v="359"/>
    <s v="EL"/>
    <s v="EL"/>
    <s v="Diésel"/>
    <s v="SEIN"/>
    <s v="NO COES"/>
    <s v="Instalado"/>
    <s v="Operativo"/>
    <n v="0"/>
    <n v="0"/>
    <s v="Privado"/>
    <s v="Autoproductor"/>
    <x v="0"/>
    <s v="JUNIN"/>
    <s v="JUNIN"/>
    <s v="TARMA"/>
    <s v="LA UNION"/>
    <n v="0"/>
    <n v="72"/>
    <n v="3"/>
    <n v="3"/>
    <n v="0"/>
    <n v="0"/>
    <n v="0"/>
    <n v="3"/>
    <n v="3"/>
    <n v="0"/>
    <n v="0"/>
    <n v="0"/>
    <n v="3"/>
    <n v="3"/>
    <n v="0"/>
    <n v="0"/>
    <n v="0"/>
    <m/>
    <m/>
    <m/>
  </r>
  <r>
    <x v="2"/>
    <x v="0"/>
    <s v="UNACEM"/>
    <s v="33084798"/>
    <m/>
    <s v="TG"/>
    <s v="T"/>
    <s v="UNACEM33084798TG"/>
    <s v="UNACEM33084798TG"/>
    <x v="152"/>
    <s v="UNACEM"/>
    <s v="Térmico"/>
    <x v="467"/>
    <x v="359"/>
    <s v="TG"/>
    <s v="TG"/>
    <s v="Gas Natural"/>
    <s v="SEIN"/>
    <s v="NO COES"/>
    <s v="Instalado"/>
    <s v="Operativo"/>
    <n v="0"/>
    <n v="0"/>
    <s v="Privado"/>
    <s v="Autoproductor"/>
    <x v="0"/>
    <s v="LIMA"/>
    <s v="LIMA"/>
    <s v="LIMA"/>
    <s v="VILLAMARIA DEL TRIUNFO"/>
    <n v="0"/>
    <n v="72"/>
    <n v="41.75"/>
    <n v="37.5"/>
    <n v="29292.683999999994"/>
    <n v="29.292683999999994"/>
    <n v="42"/>
    <n v="41.75"/>
    <n v="37.5"/>
    <n v="38649.050000000003"/>
    <n v="38.649050000000003"/>
    <n v="42"/>
    <n v="41.75"/>
    <n v="37.5"/>
    <n v="41145.498999999996"/>
    <n v="41.145498999999994"/>
    <n v="40"/>
    <m/>
    <m/>
    <m/>
  </r>
  <r>
    <x v="2"/>
    <x v="0"/>
    <s v="UNACEM"/>
    <s v="33104600"/>
    <m/>
    <s v="EL"/>
    <s v="T"/>
    <s v="UNACEM33104600EL"/>
    <s v="UNACEM33104600EL"/>
    <x v="152"/>
    <s v="UNACEM"/>
    <s v="Térmico"/>
    <x v="468"/>
    <x v="359"/>
    <s v="EL"/>
    <s v="EL"/>
    <s v="Diésel"/>
    <s v="SA"/>
    <s v="NO COES"/>
    <s v="Instalado"/>
    <s v="Operativo"/>
    <n v="0"/>
    <n v="0"/>
    <s v="Privado"/>
    <s v="Autoproductor"/>
    <x v="0"/>
    <s v="LIMA"/>
    <s v="LIMA"/>
    <s v="LIMA"/>
    <s v="VILLAMARIA DEL TRIUNFO"/>
    <n v="0"/>
    <n v="72"/>
    <n v="0.8"/>
    <n v="0.75"/>
    <n v="0"/>
    <n v="0"/>
    <n v="0"/>
    <n v="0.8"/>
    <n v="0.75"/>
    <n v="0"/>
    <n v="0"/>
    <n v="0"/>
    <n v="0.8"/>
    <n v="0.75"/>
    <n v="0"/>
    <n v="0"/>
    <n v="0"/>
    <m/>
    <m/>
    <m/>
  </r>
  <r>
    <x v="2"/>
    <x v="0"/>
    <s v="UNACEM"/>
    <s v="33106100"/>
    <m/>
    <s v="EL"/>
    <s v="T"/>
    <s v="UNACEM33106100EL"/>
    <s v="UNACEM33106100EL"/>
    <x v="152"/>
    <s v="UNACEM"/>
    <s v="Térmico"/>
    <x v="469"/>
    <x v="359"/>
    <s v="EL"/>
    <s v="EL"/>
    <s v="Diésel"/>
    <s v="SA"/>
    <s v="NO COES"/>
    <s v="Instalado"/>
    <s v="Inoperativo"/>
    <n v="0"/>
    <n v="0"/>
    <s v="Privado"/>
    <s v="Autoproductor"/>
    <x v="0"/>
    <s v="LIMA"/>
    <s v="LIMA"/>
    <s v="LIMA"/>
    <s v="VILLAMARIA DEL TRIUNFO"/>
    <n v="0"/>
    <n v="72"/>
    <n v="0.8"/>
    <n v="0.75"/>
    <n v="0"/>
    <n v="0"/>
    <n v="0"/>
    <n v="0.8"/>
    <n v="0.75"/>
    <n v="0"/>
    <n v="0"/>
    <n v="0"/>
    <n v="0.8"/>
    <n v="0.75"/>
    <n v="0"/>
    <n v="0"/>
    <n v="0"/>
    <m/>
    <m/>
    <m/>
  </r>
  <r>
    <x v="2"/>
    <x v="0"/>
    <s v="VALENT"/>
    <s v="31049194"/>
    <m/>
    <s v="HI"/>
    <s v="H"/>
    <s v="VALENT31049194HI"/>
    <s v="VALENT31049194HI"/>
    <x v="153"/>
    <s v="SAN VALENTÍN"/>
    <s v="Hidráulico"/>
    <x v="470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YAUYOS"/>
    <s v="LARAOS"/>
    <n v="0"/>
    <n v="30"/>
    <n v="3.78"/>
    <n v="1.1599999999999999"/>
    <n v="10312.187"/>
    <n v="10.312187"/>
    <n v="1.8109999999999999"/>
    <n v="3.78"/>
    <n v="1.29"/>
    <n v="11226.09"/>
    <n v="11.226090000000001"/>
    <n v="1.8580000000000001"/>
    <n v="3.78"/>
    <n v="1.544"/>
    <n v="12406.808000000003"/>
    <n v="12.406808000000003"/>
    <n v="1.8720000000000001"/>
    <m/>
    <m/>
    <m/>
  </r>
  <r>
    <x v="2"/>
    <x v="0"/>
    <s v="VOLCAN"/>
    <s v="0000209"/>
    <m/>
    <s v="EL"/>
    <s v="T"/>
    <s v="VOLCAN0000209EL"/>
    <s v="VOLCAN0000209EL"/>
    <x v="154"/>
    <s v="VOLCAN"/>
    <s v="Térmico"/>
    <x v="471"/>
    <x v="359"/>
    <s v="EL"/>
    <s v="EL"/>
    <s v="Diésel"/>
    <s v="SA"/>
    <s v="NO COES"/>
    <s v="Instalado"/>
    <s v="Inoperativo"/>
    <n v="0"/>
    <n v="0"/>
    <s v="Privado"/>
    <s v="Autoproductor"/>
    <x v="0"/>
    <s v="PASCO"/>
    <s v="PASCO"/>
    <s v="PASCO"/>
    <s v="CHAUPIMARCA"/>
    <n v="0"/>
    <n v="74"/>
    <n v="6"/>
    <n v="0"/>
    <n v="0"/>
    <n v="0"/>
    <n v="0"/>
    <n v="6"/>
    <n v="0"/>
    <n v="0"/>
    <n v="0"/>
    <n v="0"/>
    <n v="6"/>
    <n v="0"/>
    <n v="0"/>
    <n v="0"/>
    <n v="0"/>
    <m/>
    <m/>
    <m/>
  </r>
  <r>
    <x v="2"/>
    <x v="0"/>
    <s v="VOLCAN"/>
    <s v="53024917"/>
    <m/>
    <s v="EL"/>
    <s v="T"/>
    <s v="VOLCAN53024917EL"/>
    <s v="VOLCAN53024917EL"/>
    <x v="154"/>
    <s v="VOLCAN"/>
    <s v="Térmico"/>
    <x v="472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YAULI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m/>
    <m/>
    <m/>
  </r>
  <r>
    <x v="2"/>
    <x v="0"/>
    <s v="VOLCAN"/>
    <s v="53025017"/>
    <m/>
    <s v="EL"/>
    <s v="T"/>
    <s v="VOLCAN53025017EL"/>
    <s v="VOLCAN53025017EL"/>
    <x v="154"/>
    <s v="VOLCAN"/>
    <s v="Térmico"/>
    <x v="472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YAULI"/>
    <n v="0"/>
    <n v="74"/>
    <n v="1.6"/>
    <n v="1"/>
    <n v="0"/>
    <n v="0"/>
    <n v="0"/>
    <n v="1.825"/>
    <n v="1.2"/>
    <n v="0"/>
    <n v="0"/>
    <n v="0"/>
    <n v="1.825"/>
    <n v="1.2"/>
    <n v="0"/>
    <n v="0"/>
    <n v="0"/>
    <m/>
    <m/>
    <m/>
  </r>
  <r>
    <x v="2"/>
    <x v="0"/>
    <s v="VOLCAN"/>
    <s v="53025117"/>
    <m/>
    <s v="EL"/>
    <s v="T"/>
    <s v="VOLCAN53025117EL"/>
    <s v="VOLCAN53025117EL"/>
    <x v="154"/>
    <s v="VOLCAN"/>
    <s v="Térmico"/>
    <x v="473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YAULI"/>
    <n v="0"/>
    <n v="74"/>
    <n v="1.6"/>
    <n v="1"/>
    <n v="0"/>
    <n v="0"/>
    <n v="0"/>
    <n v="1.6"/>
    <n v="1"/>
    <n v="0"/>
    <n v="0"/>
    <n v="0"/>
    <n v="1.6"/>
    <n v="1"/>
    <n v="0"/>
    <n v="0"/>
    <n v="0"/>
    <m/>
    <m/>
    <m/>
  </r>
  <r>
    <x v="2"/>
    <x v="0"/>
    <s v="VOLCAN"/>
    <s v="53025217"/>
    <m/>
    <s v="EL"/>
    <s v="T"/>
    <s v="VOLCAN53025217EL"/>
    <s v="VOLCAN53025217EL"/>
    <x v="154"/>
    <s v="VOLCAN"/>
    <s v="Térmico"/>
    <x v="474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HUAY HUAY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m/>
    <m/>
    <m/>
  </r>
  <r>
    <x v="2"/>
    <x v="0"/>
    <s v="VOLCAN"/>
    <s v="53025317"/>
    <m/>
    <s v="EL"/>
    <s v="T"/>
    <s v="VOLCAN53025317EL"/>
    <s v="VOLCAN53025317EL"/>
    <x v="154"/>
    <s v="VOLCAN"/>
    <s v="Térmico"/>
    <x v="474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HUAY HUAY"/>
    <n v="0"/>
    <n v="74"/>
    <n v="1.825"/>
    <n v="1.2"/>
    <n v="0"/>
    <n v="0"/>
    <n v="0"/>
    <n v="1.6"/>
    <n v="1"/>
    <n v="0"/>
    <n v="0"/>
    <n v="0"/>
    <n v="1.6"/>
    <n v="1"/>
    <n v="0"/>
    <n v="0"/>
    <n v="0"/>
    <m/>
    <m/>
    <m/>
  </r>
  <r>
    <x v="2"/>
    <x v="0"/>
    <s v="VOLCAN"/>
    <s v="53025417"/>
    <m/>
    <s v="EL"/>
    <s v="T"/>
    <s v="VOLCAN53025417EL"/>
    <s v="VOLCAN53025417EL"/>
    <x v="154"/>
    <s v="VOLCAN"/>
    <s v="Térmico"/>
    <x v="475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CHICLA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m/>
    <m/>
    <m/>
  </r>
  <r>
    <x v="2"/>
    <x v="0"/>
    <s v="VOLCAN"/>
    <s v="53025517"/>
    <m/>
    <s v="EL"/>
    <s v="T"/>
    <s v="VOLCAN53025517EL"/>
    <s v="VOLCAN53025517EL"/>
    <x v="154"/>
    <s v="VOLCAN"/>
    <s v="Térmico"/>
    <x v="476"/>
    <x v="359"/>
    <s v="EL"/>
    <s v="EL"/>
    <s v="Diésel"/>
    <s v="SA"/>
    <s v="NO COES"/>
    <s v="Instalado"/>
    <s v="Operativo"/>
    <n v="0"/>
    <n v="0"/>
    <s v="Privado"/>
    <s v="Autoproductor"/>
    <x v="0"/>
    <s v="JUNIN"/>
    <s v="JUNIN"/>
    <s v="YAULI"/>
    <s v="YAULI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m/>
    <m/>
    <m/>
  </r>
  <r>
    <x v="2"/>
    <x v="0"/>
    <s v="YANACO"/>
    <s v="33045094"/>
    <m/>
    <s v="EL"/>
    <s v="T"/>
    <s v="YANACO33045094EL"/>
    <s v="YANACO33045094EL"/>
    <x v="155"/>
    <s v="YANACOCHA"/>
    <s v="Térmico"/>
    <x v="477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ENCAÑADA"/>
    <n v="0"/>
    <n v="48"/>
    <n v="5.46"/>
    <n v="3.3"/>
    <n v="19.876999999999999"/>
    <n v="1.9876999999999999E-2"/>
    <n v="0"/>
    <n v="5.46"/>
    <n v="3.3"/>
    <n v="30.928000000000001"/>
    <n v="3.0928000000000001E-2"/>
    <n v="0"/>
    <n v="5.46"/>
    <n v="3.3"/>
    <n v="13.683"/>
    <n v="1.3682999999999999E-2"/>
    <n v="0"/>
    <m/>
    <m/>
    <m/>
  </r>
  <r>
    <x v="2"/>
    <x v="0"/>
    <s v="YANACO"/>
    <s v="33045194"/>
    <m/>
    <s v="EL"/>
    <s v="T"/>
    <s v="YANACO33045194EL"/>
    <s v="YANACO33045194EL"/>
    <x v="155"/>
    <s v="YANACOCHA"/>
    <s v="Térmico"/>
    <x v="478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ENCAÑADA"/>
    <n v="0"/>
    <n v="48"/>
    <n v="3.18"/>
    <n v="2.15"/>
    <n v="2.5499999999999998"/>
    <n v="2.5499999999999997E-3"/>
    <n v="0"/>
    <n v="3.18"/>
    <n v="2.15"/>
    <n v="7.53"/>
    <n v="7.5300000000000002E-3"/>
    <n v="0"/>
    <n v="3.18"/>
    <n v="2.15"/>
    <n v="3.6"/>
    <n v="3.5999999999999999E-3"/>
    <n v="0"/>
    <m/>
    <m/>
    <m/>
  </r>
  <r>
    <x v="2"/>
    <x v="0"/>
    <s v="YANACO"/>
    <s v="33045294"/>
    <m/>
    <s v="EL"/>
    <s v="T"/>
    <s v="YANACO33045294EL"/>
    <s v="YANACO33045294EL"/>
    <x v="155"/>
    <s v="YANACOCHA"/>
    <s v="Térmico"/>
    <x v="479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ENCAÑADA"/>
    <n v="0"/>
    <n v="48"/>
    <n v="5.4249999999999998"/>
    <n v="3.4"/>
    <n v="17.591000000000001"/>
    <n v="1.7591000000000002E-2"/>
    <n v="0"/>
    <n v="5.4249999999999998"/>
    <n v="3.4"/>
    <n v="11.138"/>
    <n v="1.1138E-2"/>
    <n v="0"/>
    <n v="5.4249999999999998"/>
    <n v="3.4"/>
    <n v="5.0869999999999997"/>
    <n v="5.0869999999999995E-3"/>
    <n v="0"/>
    <m/>
    <m/>
    <m/>
  </r>
  <r>
    <x v="2"/>
    <x v="0"/>
    <s v="YANACO"/>
    <s v="53006495"/>
    <m/>
    <s v="EL"/>
    <s v="T"/>
    <s v="YANACO53006495EL"/>
    <s v="YANACO53006495EL"/>
    <x v="155"/>
    <s v="YANACOCHA"/>
    <s v="Térmico"/>
    <x v="480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ENCAÑADA"/>
    <n v="0"/>
    <n v="48"/>
    <n v="0.67500000000000004"/>
    <n v="0.53"/>
    <n v="5.0590000000000002"/>
    <n v="5.0590000000000001E-3"/>
    <n v="0"/>
    <n v="0.67500000000000004"/>
    <n v="0.53"/>
    <n v="0"/>
    <n v="0"/>
    <n v="0"/>
    <n v="0.67500000000000004"/>
    <n v="0.53"/>
    <n v="0"/>
    <n v="0"/>
    <n v="0"/>
    <m/>
    <m/>
    <m/>
  </r>
  <r>
    <x v="2"/>
    <x v="0"/>
    <s v="YANACO"/>
    <s v="53018302"/>
    <m/>
    <s v="EL"/>
    <s v="T"/>
    <s v="YANACO53018302EL"/>
    <s v="YANACO53018302EL"/>
    <x v="155"/>
    <s v="YANACOCHA"/>
    <s v="Térmico"/>
    <x v="481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CAJAMARCA"/>
    <n v="0"/>
    <n v="48"/>
    <n v="8.65"/>
    <n v="6"/>
    <n v="20.911000000000001"/>
    <n v="2.0911000000000003E-2"/>
    <n v="0"/>
    <n v="8.65"/>
    <n v="6"/>
    <n v="12.719000000000001"/>
    <n v="1.2719000000000001E-2"/>
    <n v="0"/>
    <n v="8.65"/>
    <n v="6"/>
    <n v="7.5100000000000007"/>
    <n v="7.510000000000001E-3"/>
    <n v="0"/>
    <m/>
    <m/>
    <m/>
  </r>
  <r>
    <x v="2"/>
    <x v="0"/>
    <s v="YANACO"/>
    <s v="53200404"/>
    <m/>
    <s v="EL"/>
    <s v="T"/>
    <s v="YANACO53200404EL"/>
    <s v="YANACO53200404EL"/>
    <x v="155"/>
    <s v="YANACOCHA"/>
    <s v="Térmico"/>
    <x v="482"/>
    <x v="359"/>
    <s v="EL"/>
    <s v="EL"/>
    <s v="Diésel"/>
    <s v="SA"/>
    <s v="NO COES"/>
    <s v="Instalado"/>
    <s v="Inoperativo"/>
    <n v="0"/>
    <n v="0"/>
    <s v="Privado"/>
    <s v="Autoproductor"/>
    <x v="0"/>
    <s v="CAJAMARCA"/>
    <s v="CAJAMARCA"/>
    <s v="CAJAMARCA"/>
    <s v="ENCAÑADA"/>
    <n v="0"/>
    <n v="48"/>
    <n v="1.82"/>
    <n v="1.3"/>
    <n v="0"/>
    <n v="0"/>
    <n v="0"/>
    <n v="1.82"/>
    <n v="1.3"/>
    <n v="0"/>
    <n v="0"/>
    <n v="0"/>
    <n v="1.82"/>
    <n v="1.3"/>
    <n v="0"/>
    <n v="0"/>
    <n v="0"/>
    <m/>
    <m/>
    <m/>
  </r>
  <r>
    <x v="2"/>
    <x v="0"/>
    <s v="YANACO"/>
    <s v="53201807"/>
    <m/>
    <s v="EL"/>
    <s v="T"/>
    <s v="YANACO53201807EL"/>
    <s v="YANACO53201807EL"/>
    <x v="155"/>
    <s v="YANACOCHA"/>
    <s v="Térmico"/>
    <x v="483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ENCAÑADA"/>
    <n v="0"/>
    <n v="48"/>
    <n v="10.95"/>
    <n v="7.4"/>
    <n v="31.550999999999998"/>
    <n v="3.1550999999999996E-2"/>
    <n v="0"/>
    <n v="10.95"/>
    <n v="7.4"/>
    <n v="51.004000000000005"/>
    <n v="5.1004000000000008E-2"/>
    <n v="0"/>
    <n v="10.95"/>
    <n v="7.4"/>
    <n v="30.443999999999996"/>
    <n v="3.0443999999999995E-2"/>
    <n v="0"/>
    <m/>
    <m/>
    <m/>
  </r>
  <r>
    <x v="2"/>
    <x v="0"/>
    <s v="YANACO"/>
    <s v="53202108"/>
    <m/>
    <s v="EL"/>
    <s v="T"/>
    <s v="YANACO53202108EL"/>
    <s v="YANACO53202108EL"/>
    <x v="155"/>
    <s v="YANACOCHA"/>
    <s v="Térmico"/>
    <x v="484"/>
    <x v="359"/>
    <s v="EL"/>
    <s v="EL"/>
    <s v="Diésel"/>
    <s v="SA"/>
    <s v="NO COES"/>
    <s v="Instalado"/>
    <s v="Operativo"/>
    <n v="0"/>
    <n v="0"/>
    <s v="Privado"/>
    <s v="Autoproductor"/>
    <x v="0"/>
    <s v="CAJAMARCA"/>
    <s v="CAJAMARCA"/>
    <s v="CAJAMARCA"/>
    <s v="ENCAÑADA"/>
    <n v="0"/>
    <n v="48"/>
    <n v="4.08"/>
    <n v="2.85"/>
    <n v="1.9220000000000002"/>
    <n v="1.9220000000000001E-3"/>
    <n v="0"/>
    <n v="4.08"/>
    <n v="2.85"/>
    <n v="1.357"/>
    <n v="1.3569999999999999E-3"/>
    <n v="0"/>
    <n v="4.08"/>
    <n v="2.85"/>
    <n v="1.786"/>
    <n v="1.786E-3"/>
    <n v="0"/>
    <m/>
    <m/>
    <m/>
  </r>
  <r>
    <x v="2"/>
    <x v="0"/>
    <s v="YANAQU"/>
    <s v="53018803"/>
    <m/>
    <s v="EL"/>
    <s v="T"/>
    <s v="YANAQU53018803EL"/>
    <s v="YANAQU53018803EL"/>
    <x v="156"/>
    <s v="YANAQUIHUA"/>
    <s v="Térmico"/>
    <x v="485"/>
    <x v="359"/>
    <s v="EL"/>
    <s v="EL"/>
    <s v="Diésel"/>
    <s v="SA"/>
    <s v="NO COES"/>
    <s v="Instalado"/>
    <s v="Operativo"/>
    <n v="0"/>
    <n v="0"/>
    <s v="Privado"/>
    <s v="Autoproductor"/>
    <x v="0"/>
    <s v="AREQUIPA"/>
    <s v="AREQUIPA"/>
    <s v="CONDESUYOS"/>
    <s v="YANAQUIHUA"/>
    <n v="0"/>
    <n v="49"/>
    <n v="0.9"/>
    <n v="0"/>
    <n v="0"/>
    <n v="0"/>
    <n v="0"/>
    <n v="0.9"/>
    <n v="0"/>
    <n v="0"/>
    <n v="0"/>
    <n v="0"/>
    <n v="0.9"/>
    <n v="0"/>
    <n v="0"/>
    <n v="0"/>
    <n v="0"/>
    <m/>
    <m/>
    <m/>
  </r>
  <r>
    <x v="2"/>
    <x v="0"/>
    <s v="QUEISC"/>
    <s v="989196"/>
    <m/>
    <s v="HI"/>
    <s v="H"/>
    <s v="QUEISC989196HI"/>
    <s v="QUEISC989196HI"/>
    <x v="136"/>
    <s v="QUENUALES"/>
    <s v="Hidráulico"/>
    <x v="486"/>
    <x v="359"/>
    <s v="HI"/>
    <s v="HI"/>
    <s v="Agua"/>
    <s v="SA"/>
    <s v="NO COES"/>
    <s v="Instalado"/>
    <s v="Operativo"/>
    <n v="0"/>
    <n v="0"/>
    <s v="Privado"/>
    <s v="Autoproductor"/>
    <x v="0"/>
    <s v="LIMA"/>
    <s v="LIMA"/>
    <s v="OYON"/>
    <s v="OYON"/>
    <s v="RAPAZ"/>
    <n v="37"/>
    <m/>
    <m/>
    <m/>
    <m/>
    <m/>
    <n v="1.7"/>
    <n v="1.35"/>
    <n v="4331.6559999999999"/>
    <n v="4.3316559999999997"/>
    <n v="1.44"/>
    <n v="1.7"/>
    <n v="1.35"/>
    <n v="9630.7920392720007"/>
    <n v="9.6307920392720003"/>
    <n v="1.298"/>
    <m/>
    <m/>
    <m/>
  </r>
  <r>
    <x v="2"/>
    <x v="0"/>
    <s v="QUEISC"/>
    <s v="53202209"/>
    <m/>
    <s v="EL"/>
    <s v="T"/>
    <s v="QUEISC53202209EL"/>
    <s v="QUEISC53202209EL"/>
    <x v="136"/>
    <s v="QUENUALES"/>
    <s v="Térmico"/>
    <x v="487"/>
    <x v="359"/>
    <s v="EL"/>
    <s v="EL"/>
    <s v="Diésel"/>
    <s v="SA"/>
    <s v="NO COES"/>
    <s v="Instalado"/>
    <s v="Operativo"/>
    <n v="0"/>
    <n v="0"/>
    <s v="Privado"/>
    <s v="Autoproductor"/>
    <x v="0"/>
    <s v="ANCASH"/>
    <s v="ANCASH"/>
    <s v="HUARI"/>
    <s v="SAN MARCOS"/>
    <n v="0"/>
    <n v="37"/>
    <m/>
    <m/>
    <m/>
    <m/>
    <m/>
    <n v="7.7969999999999997"/>
    <n v="3.11"/>
    <n v="4.8"/>
    <n v="4.7999999999999996E-3"/>
    <n v="0.7"/>
    <n v="7.7969999999999997"/>
    <n v="3.11"/>
    <n v="73.140000000000015"/>
    <n v="7.3140000000000011E-2"/>
    <n v="0.85"/>
    <m/>
    <m/>
    <m/>
  </r>
  <r>
    <x v="2"/>
    <x v="0"/>
    <s v="NXACAJ"/>
    <s v="33021593"/>
    <m/>
    <s v="EL"/>
    <s v="T"/>
    <s v="NXACAJ33021593EL"/>
    <s v="NXACAJ33021593EL"/>
    <x v="157"/>
    <s v="NEXA CAJAMARQUILLA"/>
    <s v="Térmico"/>
    <x v="488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LIMA"/>
    <s v="LURIGANCHO"/>
    <n v="0"/>
    <n v="52"/>
    <m/>
    <m/>
    <m/>
    <m/>
    <m/>
    <n v="2.5"/>
    <n v="2"/>
    <n v="0"/>
    <n v="0"/>
    <n v="0"/>
    <n v="2.5"/>
    <n v="2"/>
    <n v="0"/>
    <n v="0"/>
    <n v="0"/>
    <m/>
    <m/>
    <m/>
  </r>
  <r>
    <x v="2"/>
    <x v="0"/>
    <s v="NXACAJ"/>
    <s v="33021593"/>
    <m/>
    <s v="TV"/>
    <s v="T"/>
    <s v="NXACAJ33021593TV"/>
    <s v="NXACAJ33021593TV"/>
    <x v="157"/>
    <s v="NEXA CAJAMARQUILLA"/>
    <s v="Térmico"/>
    <x v="489"/>
    <x v="359"/>
    <s v="TV"/>
    <s v="TV"/>
    <s v="Vapor"/>
    <s v="SEIN"/>
    <s v="NO COES"/>
    <s v="Instalado"/>
    <s v="Operativo"/>
    <n v="0"/>
    <n v="0"/>
    <s v="Privado"/>
    <s v="Autoproductor"/>
    <x v="0"/>
    <s v="LIMA"/>
    <s v="LIMA"/>
    <s v="LIMA"/>
    <s v="LURIGANCHO"/>
    <n v="0"/>
    <n v="52"/>
    <m/>
    <m/>
    <m/>
    <m/>
    <m/>
    <n v="3.5"/>
    <n v="3.5"/>
    <n v="9365.5910000000003"/>
    <n v="9.3655910000000002"/>
    <n v="2.8"/>
    <n v="3.5"/>
    <n v="3.5"/>
    <n v="5386.1850000000004"/>
    <n v="5.3861850000000002"/>
    <n v="2"/>
    <m/>
    <m/>
    <m/>
  </r>
  <r>
    <x v="2"/>
    <x v="0"/>
    <s v="NXACAJ"/>
    <s v="53202910"/>
    <m/>
    <s v="EL"/>
    <s v="T"/>
    <s v="NXACAJ53202910EL"/>
    <s v="NXACAJ53202910EL"/>
    <x v="157"/>
    <s v="NEXA CAJAMARQUILLA"/>
    <s v="Térmico"/>
    <x v="490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LIMA"/>
    <s v="LURIGANCHO"/>
    <n v="0"/>
    <n v="52"/>
    <m/>
    <m/>
    <m/>
    <m/>
    <m/>
    <n v="2"/>
    <n v="0"/>
    <n v="0"/>
    <n v="0"/>
    <n v="0"/>
    <n v="2"/>
    <n v="0"/>
    <n v="0"/>
    <n v="0"/>
    <n v="0"/>
    <m/>
    <m/>
    <m/>
  </r>
  <r>
    <x v="2"/>
    <x v="0"/>
    <s v="NXACAJ"/>
    <s v="53203010"/>
    <m/>
    <s v="EL"/>
    <s v="T"/>
    <s v="NXACAJ53203010EL"/>
    <s v="NXACAJ53203010EL"/>
    <x v="157"/>
    <s v="NEXA CAJAMARQUILLA"/>
    <s v="Térmico"/>
    <x v="491"/>
    <x v="359"/>
    <s v="EL"/>
    <s v="EL"/>
    <s v="Diésel"/>
    <s v="SEIN"/>
    <s v="NO COES"/>
    <s v="Instalado"/>
    <s v="Operativo"/>
    <n v="0"/>
    <n v="0"/>
    <s v="Privado"/>
    <s v="Autoproductor"/>
    <x v="0"/>
    <s v="LIMA"/>
    <s v="LIMA"/>
    <s v="LIMA"/>
    <s v="LURIGANCHO"/>
    <n v="0"/>
    <n v="52"/>
    <m/>
    <m/>
    <m/>
    <m/>
    <m/>
    <n v="2"/>
    <n v="2"/>
    <n v="116.649"/>
    <n v="6.3444E-2"/>
    <n v="1.6"/>
    <n v="2"/>
    <n v="2"/>
    <n v="286.14200000000005"/>
    <n v="0.28614200000000006"/>
    <n v="1.6"/>
    <m/>
    <m/>
    <m/>
  </r>
  <r>
    <x v="2"/>
    <x v="0"/>
    <s v="NXACAJ"/>
    <s v="53203110"/>
    <m/>
    <s v="TV"/>
    <s v="T"/>
    <s v="NXACAJ53203110TV"/>
    <s v="NXACAJ53203110TV"/>
    <x v="157"/>
    <s v="NEXA CAJAMARQUILLA"/>
    <s v="Térmico"/>
    <x v="492"/>
    <x v="359"/>
    <s v="TV"/>
    <s v="TV"/>
    <s v="Vapor"/>
    <s v="SEIN"/>
    <s v="NO COES"/>
    <s v="Instalado"/>
    <s v="Operativo"/>
    <n v="0"/>
    <n v="0"/>
    <s v="Privado"/>
    <s v="Autoproductor"/>
    <x v="0"/>
    <s v="LIMA"/>
    <s v="LIMA"/>
    <s v="LIMA"/>
    <s v="LURIGANCHO"/>
    <n v="0"/>
    <n v="52"/>
    <m/>
    <m/>
    <m/>
    <m/>
    <m/>
    <n v="4"/>
    <n v="3.5"/>
    <n v="0"/>
    <n v="0"/>
    <n v="3.5"/>
    <n v="4"/>
    <n v="3.5"/>
    <n v="9342.2740000000013"/>
    <n v="9.3422740000000015"/>
    <n v="2.8"/>
    <m/>
    <m/>
    <m/>
  </r>
  <r>
    <x v="2"/>
    <x v="0"/>
    <s v="NXACAJ"/>
    <s v="53203210"/>
    <m/>
    <s v="EL"/>
    <s v="T"/>
    <s v="NXACAJ53203210EL"/>
    <s v="NXACAJ53203210EL"/>
    <x v="157"/>
    <s v="NEXA CAJAMARQUILLA"/>
    <s v="Térmico"/>
    <x v="493"/>
    <x v="359"/>
    <s v="EL"/>
    <s v="EL"/>
    <s v="Diésel"/>
    <s v="SEIN"/>
    <s v="NO COES"/>
    <s v="Instalado"/>
    <s v="Inoperativo"/>
    <n v="0"/>
    <n v="0"/>
    <s v="Privado"/>
    <s v="Autoproductor"/>
    <x v="0"/>
    <s v="LIMA"/>
    <s v="LIMA"/>
    <s v="LIMA"/>
    <s v="LURIGANCHO"/>
    <n v="0"/>
    <n v="52"/>
    <m/>
    <m/>
    <m/>
    <m/>
    <m/>
    <n v="2"/>
    <n v="2"/>
    <n v="122.99300000000001"/>
    <n v="6.6567000000000001E-2"/>
    <n v="1.5"/>
    <n v="2"/>
    <n v="2"/>
    <n v="13.215999999999999"/>
    <n v="1.3215999999999999E-2"/>
    <n v="1.5"/>
    <m/>
    <m/>
    <m/>
  </r>
  <r>
    <x v="2"/>
    <x v="0"/>
    <s v="QUELLA"/>
    <s v="20181545"/>
    <m/>
    <s v="EL"/>
    <s v="T"/>
    <s v="QUELLA20181545EL"/>
    <s v="QUELLA20181545EL"/>
    <x v="158"/>
    <s v="QUELLAVECO"/>
    <s v="Térmico"/>
    <x v="494"/>
    <x v="359"/>
    <s v="EL"/>
    <s v="EL"/>
    <s v="Diésel"/>
    <s v="SA"/>
    <s v="NO COES"/>
    <s v="Instalado"/>
    <s v="Operativo"/>
    <n v="0"/>
    <n v="0"/>
    <s v="Privado"/>
    <s v="Autoproductor"/>
    <x v="0"/>
    <s v="MOQUEGUA"/>
    <s v="MOQUEGUA"/>
    <s v="MARISCAL NIETO"/>
    <s v="TORATA"/>
    <n v="0"/>
    <n v="5"/>
    <n v="2.1"/>
    <n v="1.659"/>
    <n v="2144.9459999999999"/>
    <n v="2.144946"/>
    <n v="0.63200000000000001"/>
    <n v="2.64"/>
    <n v="1.8939999999999999"/>
    <n v="3042.5150000000003"/>
    <n v="3.0425150000000003"/>
    <n v="1.2829999999999999"/>
    <n v="2.64"/>
    <n v="1.8939999999999999"/>
    <n v="2932.2519999999995"/>
    <n v="2.9322519999999996"/>
    <n v="1.8939999999999999"/>
    <m/>
    <m/>
    <m/>
  </r>
  <r>
    <x v="2"/>
    <x v="0"/>
    <s v="QUELLA"/>
    <s v="20191306"/>
    <m/>
    <s v="EL"/>
    <s v="T"/>
    <s v="QUELLA20191306EL"/>
    <s v="QUELLA20191306EL"/>
    <x v="158"/>
    <s v="QUELLAVECO"/>
    <s v="Térmico"/>
    <x v="495"/>
    <x v="359"/>
    <s v="EL"/>
    <s v="EL"/>
    <s v="Diésel"/>
    <s v="SA"/>
    <s v="NO COES"/>
    <s v="Instalado"/>
    <s v="Operativo"/>
    <n v="0"/>
    <n v="0"/>
    <s v="Privado"/>
    <s v="Autoproductor"/>
    <x v="0"/>
    <s v="MOQUEGUA"/>
    <s v="MOQUEGUA"/>
    <s v="MARISCAL NIETO"/>
    <s v="TORATA"/>
    <n v="0"/>
    <n v="5"/>
    <m/>
    <m/>
    <m/>
    <m/>
    <m/>
    <m/>
    <m/>
    <m/>
    <m/>
    <m/>
    <n v="5"/>
    <n v="3.8319999999999999"/>
    <n v="777.68700000000001"/>
    <n v="0.77768700000000002"/>
    <n v="2.78"/>
    <m/>
    <m/>
    <m/>
  </r>
  <r>
    <x v="2"/>
    <x v="0"/>
    <s v="QUELLA"/>
    <s v="20191041"/>
    <m/>
    <s v="EL"/>
    <s v="T"/>
    <s v="QUELLA20191041EL"/>
    <s v="QUELLA20191041EL"/>
    <x v="158"/>
    <s v="QUELLAVECO"/>
    <s v="Térmico"/>
    <x v="496"/>
    <x v="359"/>
    <s v="EL"/>
    <s v="EL"/>
    <s v="Diésel"/>
    <s v="SA"/>
    <s v="NO COES"/>
    <s v="Instalado"/>
    <s v="Operativo"/>
    <n v="0"/>
    <n v="0"/>
    <s v="Privado"/>
    <s v="Autoproductor"/>
    <x v="0"/>
    <s v="MOQUEGUA"/>
    <s v="MOQUEGUA"/>
    <s v="MARISCAL NIETO"/>
    <s v="TORATA"/>
    <n v="0"/>
    <n v="5"/>
    <m/>
    <m/>
    <m/>
    <m/>
    <m/>
    <m/>
    <m/>
    <m/>
    <m/>
    <m/>
    <n v="1.64"/>
    <n v="1.5"/>
    <n v="285.96899999999999"/>
    <n v="0.28596899999999997"/>
    <n v="0.67800000000000005"/>
    <m/>
    <m/>
    <m/>
  </r>
  <r>
    <x v="1"/>
    <x v="0"/>
    <m/>
    <m/>
    <m/>
    <m/>
    <m/>
    <m/>
    <m/>
    <x v="84"/>
    <m/>
    <m/>
    <x v="293"/>
    <x v="358"/>
    <m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</r>
  <r>
    <x v="0"/>
    <x v="0"/>
    <s v="Municipios, Comunidades,Caserios, ets."/>
    <m/>
    <m/>
    <s v="HI"/>
    <m/>
    <m/>
    <m/>
    <x v="159"/>
    <m/>
    <s v="Hidráulico"/>
    <x v="497"/>
    <x v="358"/>
    <s v="HI"/>
    <s v="HI"/>
    <s v="Agua"/>
    <s v="SA"/>
    <s v="NO COES"/>
    <s v="Instalado"/>
    <s v="Operativo"/>
    <m/>
    <s v="-"/>
    <s v="Estatal"/>
    <s v="EEz"/>
    <x v="2"/>
    <s v="AMAZONAS"/>
    <s v="AMAZONAS"/>
    <s v="BONGARÁ"/>
    <s v="JAZAN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160"/>
    <m/>
    <s v="Hidráulico"/>
    <x v="498"/>
    <x v="358"/>
    <s v="HI"/>
    <s v="HI"/>
    <s v="Agua"/>
    <s v="SA"/>
    <s v="NO COES"/>
    <s v="Instalado"/>
    <s v="Inoperativo"/>
    <m/>
    <s v="-"/>
    <s v="Estatal"/>
    <s v="EEz"/>
    <x v="2"/>
    <s v="ANCASH"/>
    <s v="ANCASH"/>
    <s v="OCROS"/>
    <s v="OCROS"/>
    <m/>
    <s v="zz"/>
    <n v="0.28000000000000003"/>
    <n v="0"/>
    <n v="0"/>
    <n v="0"/>
    <m/>
    <n v="0.28000000000000003"/>
    <n v="0"/>
    <n v="0"/>
    <n v="0"/>
    <m/>
    <n v="0.28000000000000003"/>
    <n v="0"/>
    <n v="0"/>
    <n v="0"/>
    <m/>
    <m/>
    <m/>
    <m/>
  </r>
  <r>
    <x v="0"/>
    <x v="0"/>
    <s v="Municipios, Comunidades,Caserios, ets."/>
    <m/>
    <m/>
    <s v="EL"/>
    <m/>
    <m/>
    <m/>
    <x v="160"/>
    <m/>
    <s v="Térmico"/>
    <x v="499"/>
    <x v="358"/>
    <s v="EL"/>
    <s v="EL"/>
    <s v="Diésel"/>
    <s v="SA"/>
    <s v="NO COES"/>
    <s v="Instalado"/>
    <s v="Inoperativo"/>
    <m/>
    <s v="-"/>
    <s v="Estatal"/>
    <s v="EEz"/>
    <x v="2"/>
    <s v="ANCASH"/>
    <s v="ANCASH"/>
    <s v="BOLOGNESI"/>
    <s v="CAJACAY"/>
    <m/>
    <s v="zz"/>
    <n v="0.05"/>
    <n v="0"/>
    <n v="0"/>
    <n v="0"/>
    <m/>
    <n v="0.05"/>
    <n v="0"/>
    <n v="0"/>
    <n v="0"/>
    <m/>
    <n v="0.05"/>
    <n v="0"/>
    <n v="0"/>
    <n v="0"/>
    <m/>
    <m/>
    <m/>
    <m/>
  </r>
  <r>
    <x v="0"/>
    <x v="0"/>
    <s v="Municipios, Comunidades,Caserios, ets."/>
    <m/>
    <m/>
    <s v="EL"/>
    <m/>
    <m/>
    <m/>
    <x v="160"/>
    <m/>
    <s v="Térmico"/>
    <x v="500"/>
    <x v="358"/>
    <s v="EL"/>
    <s v="EL"/>
    <s v="Diésel"/>
    <s v="SA"/>
    <s v="NO COES"/>
    <s v="Instalado"/>
    <s v="Inoperativo"/>
    <m/>
    <s v="-"/>
    <s v="Estatal"/>
    <s v="EEz"/>
    <x v="2"/>
    <s v="ANCASH"/>
    <s v="ANCASH"/>
    <s v="ANTONIO RAYMONDI"/>
    <s v="LLAMELLIN"/>
    <m/>
    <s v="zz"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HI"/>
    <m/>
    <m/>
    <m/>
    <x v="161"/>
    <m/>
    <s v="Hidráulico"/>
    <x v="501"/>
    <x v="358"/>
    <s v="HI"/>
    <s v="HI"/>
    <s v="Agua"/>
    <s v="SA"/>
    <s v="NO COES"/>
    <s v="Instalado"/>
    <s v="Operativo"/>
    <m/>
    <s v="-"/>
    <s v="Estatal"/>
    <s v="EEz"/>
    <x v="2"/>
    <s v="CAJAMARCA"/>
    <s v="CAJAMARCA"/>
    <s v="CELENDÍN"/>
    <s v="MIGUEL IGLESIAS"/>
    <m/>
    <s v="zz"/>
    <n v="2.5000000000000001E-2"/>
    <n v="2.5000000000000001E-2"/>
    <n v="87.6"/>
    <n v="8.7599999999999997E-2"/>
    <m/>
    <n v="2.5000000000000001E-2"/>
    <n v="2.5000000000000001E-2"/>
    <n v="87.6"/>
    <n v="8.7599999999999997E-2"/>
    <m/>
    <n v="2.5000000000000001E-2"/>
    <n v="2.5000000000000001E-2"/>
    <n v="87.6"/>
    <n v="8.7599999999999997E-2"/>
    <m/>
    <m/>
    <m/>
    <m/>
  </r>
  <r>
    <x v="0"/>
    <x v="0"/>
    <s v="Municipios, Comunidades,Caserios, ets."/>
    <m/>
    <m/>
    <s v="HI"/>
    <m/>
    <m/>
    <m/>
    <x v="162"/>
    <m/>
    <s v="Hidráulico"/>
    <x v="502"/>
    <x v="358"/>
    <s v="HI"/>
    <s v="HI"/>
    <s v="Agua"/>
    <s v="SA"/>
    <s v="NO COES"/>
    <s v="Instalado"/>
    <s v="Operativo"/>
    <m/>
    <s v="-"/>
    <s v="Estatal"/>
    <s v="EEz"/>
    <x v="2"/>
    <s v="CAJAMARCA"/>
    <s v="CAJAMARCA"/>
    <s v="CHOTA"/>
    <s v="PACCHA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0"/>
    <x v="0"/>
    <s v="Municipios, Comunidades,Caserios, ets."/>
    <m/>
    <m/>
    <s v="HI"/>
    <m/>
    <m/>
    <m/>
    <x v="163"/>
    <m/>
    <s v="Hidráulico"/>
    <x v="503"/>
    <x v="358"/>
    <s v="HI"/>
    <s v="HI"/>
    <s v="Agua"/>
    <s v="SA"/>
    <s v="NO COES"/>
    <s v="Instalado"/>
    <s v="Operativo"/>
    <m/>
    <s v="-"/>
    <s v="Estatal"/>
    <s v="EEz"/>
    <x v="2"/>
    <s v="CAJAMARCA"/>
    <s v="CAJAMARCA"/>
    <s v="JAEN"/>
    <s v="COLASAY"/>
    <m/>
    <s v="zz"/>
    <n v="6.0000000000000001E-3"/>
    <n v="6.0000000000000001E-3"/>
    <n v="21.024000000000001"/>
    <n v="2.1024000000000001E-2"/>
    <m/>
    <n v="6.0000000000000001E-3"/>
    <n v="6.0000000000000001E-3"/>
    <n v="21.024000000000001"/>
    <n v="2.1024000000000001E-2"/>
    <m/>
    <n v="6.0000000000000001E-3"/>
    <n v="6.0000000000000001E-3"/>
    <n v="21.024000000000001"/>
    <n v="2.1024000000000001E-2"/>
    <m/>
    <m/>
    <m/>
    <m/>
  </r>
  <r>
    <x v="0"/>
    <x v="0"/>
    <s v="Municipios, Comunidades,Caserios, ets."/>
    <m/>
    <m/>
    <s v="HI"/>
    <m/>
    <m/>
    <m/>
    <x v="164"/>
    <m/>
    <s v="Hidráulico"/>
    <x v="504"/>
    <x v="358"/>
    <s v="HI"/>
    <s v="HI"/>
    <s v="Agua"/>
    <s v="SA"/>
    <s v="NO COES"/>
    <s v="Instalado"/>
    <s v="Operativo"/>
    <m/>
    <s v="-"/>
    <s v="Estatal"/>
    <s v="EEz"/>
    <x v="2"/>
    <s v="CAJAMARCA"/>
    <s v="CAJAMARCA"/>
    <s v="SAN IGNACIO"/>
    <s v="TABACONAS"/>
    <m/>
    <s v="zz"/>
    <n v="0.05"/>
    <n v="0.05"/>
    <n v="175.2"/>
    <n v="0.17519999999999999"/>
    <m/>
    <n v="0.05"/>
    <n v="0.05"/>
    <n v="175.2"/>
    <n v="0.17519999999999999"/>
    <m/>
    <n v="0.05"/>
    <n v="0.05"/>
    <n v="175.2"/>
    <n v="0.17519999999999999"/>
    <m/>
    <m/>
    <m/>
    <m/>
  </r>
  <r>
    <x v="0"/>
    <x v="0"/>
    <s v="Municipios, Comunidades,Caserios, ets."/>
    <m/>
    <m/>
    <s v="EL"/>
    <m/>
    <m/>
    <m/>
    <x v="165"/>
    <m/>
    <s v="Térmico"/>
    <x v="505"/>
    <x v="358"/>
    <s v="EL"/>
    <s v="EL"/>
    <s v="Diésel"/>
    <s v="SA"/>
    <s v="NO COES"/>
    <s v="Instalado"/>
    <s v="Operativo"/>
    <m/>
    <s v="-"/>
    <s v="Estatal"/>
    <s v="EEz"/>
    <x v="2"/>
    <s v="CAJAMARCA"/>
    <s v="CAJAMARCA"/>
    <s v="SAN MARCOS"/>
    <s v="EDUARDO VILLANUEVA"/>
    <m/>
    <s v="zz"/>
    <n v="0.14399999999999999"/>
    <n v="0.14399999999999999"/>
    <n v="252.28799999999998"/>
    <n v="0.25228799999999996"/>
    <m/>
    <n v="0.14399999999999999"/>
    <n v="0.14399999999999999"/>
    <n v="252.28799999999998"/>
    <n v="0.25228799999999996"/>
    <m/>
    <n v="0.14399999999999999"/>
    <n v="0.14399999999999999"/>
    <n v="252.28799999999998"/>
    <n v="0.25228799999999996"/>
    <m/>
    <m/>
    <m/>
    <m/>
  </r>
  <r>
    <x v="0"/>
    <x v="0"/>
    <s v="Municipios, Comunidades,Caserios, ets."/>
    <m/>
    <m/>
    <s v="HI"/>
    <m/>
    <m/>
    <m/>
    <x v="166"/>
    <m/>
    <s v="Hidráulico"/>
    <x v="506"/>
    <x v="358"/>
    <s v="HI"/>
    <s v="HI"/>
    <s v="Agua"/>
    <s v="SA"/>
    <s v="NO COES"/>
    <s v="Instalado"/>
    <s v="Operativo"/>
    <m/>
    <s v="-"/>
    <s v="Estatal"/>
    <s v="EEz"/>
    <x v="2"/>
    <s v="HUANUCO"/>
    <s v="HUANUCO"/>
    <s v="AMBO"/>
    <s v="SAN RAFAEL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0"/>
    <x v="0"/>
    <s v="Municipios, Comunidades,Caserios, ets."/>
    <m/>
    <m/>
    <s v="EL"/>
    <m/>
    <m/>
    <m/>
    <x v="167"/>
    <m/>
    <s v="Térmico"/>
    <x v="507"/>
    <x v="358"/>
    <s v="EL"/>
    <s v="EL"/>
    <s v="Diésel"/>
    <s v="SA"/>
    <s v="NO COES"/>
    <s v="Instalado"/>
    <s v="Operativo"/>
    <m/>
    <s v="-"/>
    <s v="Estatal"/>
    <s v="EEz"/>
    <x v="2"/>
    <s v="ICA"/>
    <s v="ICA"/>
    <s v="PISCO"/>
    <s v="HUANCANO"/>
    <m/>
    <s v="zz"/>
    <n v="6.0999999999999999E-2"/>
    <n v="6.0999999999999999E-2"/>
    <n v="106.872"/>
    <n v="0.10687199999999999"/>
    <m/>
    <n v="6.0999999999999999E-2"/>
    <n v="6.0999999999999999E-2"/>
    <n v="106.872"/>
    <n v="0.10687199999999999"/>
    <m/>
    <n v="6.0999999999999999E-2"/>
    <n v="6.0999999999999999E-2"/>
    <n v="106.872"/>
    <n v="0.10687199999999999"/>
    <m/>
    <m/>
    <m/>
    <m/>
  </r>
  <r>
    <x v="0"/>
    <x v="0"/>
    <s v="Municipios, Comunidades,Caserios, ets."/>
    <m/>
    <m/>
    <s v="EL"/>
    <m/>
    <m/>
    <m/>
    <x v="168"/>
    <m/>
    <s v="Térmico"/>
    <x v="508"/>
    <x v="358"/>
    <s v="EL"/>
    <s v="EL"/>
    <s v="Diésel"/>
    <s v="SA"/>
    <s v="NO COES"/>
    <s v="Instalado"/>
    <s v="Operativo"/>
    <m/>
    <s v="-"/>
    <s v="Estatal"/>
    <s v="EEz"/>
    <x v="2"/>
    <s v="LORETO"/>
    <s v="LORETO"/>
    <s v="ALTO AMAZONAS"/>
    <s v="YURIMAGUA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0"/>
    <x v="0"/>
    <s v="Municipios, Comunidades,Caserios, ets."/>
    <m/>
    <m/>
    <s v="EL"/>
    <m/>
    <m/>
    <m/>
    <x v="169"/>
    <m/>
    <s v="Térmico"/>
    <x v="509"/>
    <x v="358"/>
    <s v="EL"/>
    <s v="EL"/>
    <s v="Diésel"/>
    <s v="SA"/>
    <s v="NO COES"/>
    <s v="Instalado"/>
    <s v="Operativo"/>
    <m/>
    <s v="-"/>
    <s v="Estatal"/>
    <s v="EEz"/>
    <x v="2"/>
    <s v="LORETO"/>
    <s v="LORETO"/>
    <s v="ALTO AMAZONAS"/>
    <s v="YURIMAGUA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0"/>
    <x v="0"/>
    <s v="Municipios, Comunidades,Caserios, ets."/>
    <m/>
    <m/>
    <s v="EL"/>
    <m/>
    <m/>
    <m/>
    <x v="170"/>
    <m/>
    <s v="Térmico"/>
    <x v="510"/>
    <x v="358"/>
    <s v="EL"/>
    <s v="EL"/>
    <s v="Diésel"/>
    <s v="SA"/>
    <s v="NO COES"/>
    <s v="Instalado"/>
    <s v="Operativo"/>
    <m/>
    <s v="-"/>
    <s v="Estatal"/>
    <s v="EEz"/>
    <x v="2"/>
    <s v="MADRE DE DIOS"/>
    <s v="MADRE DE DIOS"/>
    <s v="TAHUAMANÚ"/>
    <s v="TAHUAMANÚ"/>
    <m/>
    <s v="zz"/>
    <n v="0.04"/>
    <n v="0.04"/>
    <n v="70.08"/>
    <n v="7.0080000000000003E-2"/>
    <m/>
    <n v="0.04"/>
    <n v="0.04"/>
    <n v="70.08"/>
    <n v="7.0080000000000003E-2"/>
    <m/>
    <n v="0.04"/>
    <n v="0.04"/>
    <n v="70.08"/>
    <n v="7.0080000000000003E-2"/>
    <m/>
    <m/>
    <m/>
    <m/>
  </r>
  <r>
    <x v="0"/>
    <x v="0"/>
    <s v="Municipios, Comunidades,Caserios, ets."/>
    <m/>
    <m/>
    <s v="EL"/>
    <m/>
    <m/>
    <m/>
    <x v="171"/>
    <m/>
    <s v="Térmico"/>
    <x v="511"/>
    <x v="358"/>
    <s v="EL"/>
    <s v="EL"/>
    <s v="Diésel"/>
    <s v="SA"/>
    <s v="NO COES"/>
    <s v="Instalado"/>
    <s v="Operativo"/>
    <m/>
    <s v="-"/>
    <s v="Estatal"/>
    <s v="EEz"/>
    <x v="2"/>
    <s v="MADRE DE DIOS"/>
    <s v="MADRE DE DIOS"/>
    <s v="TAMBOPATA"/>
    <s v="INABARI"/>
    <m/>
    <s v="zz"/>
    <n v="0.27500000000000002"/>
    <n v="0.27500000000000002"/>
    <n v="481.8"/>
    <n v="0.48180000000000001"/>
    <m/>
    <n v="0.27500000000000002"/>
    <n v="0.27500000000000002"/>
    <n v="481.8"/>
    <n v="0.48180000000000001"/>
    <m/>
    <n v="0.27500000000000002"/>
    <n v="0.27500000000000002"/>
    <n v="481.8"/>
    <n v="0.48180000000000001"/>
    <m/>
    <m/>
    <m/>
    <m/>
  </r>
  <r>
    <x v="0"/>
    <x v="0"/>
    <s v="Municipios, Comunidades,Caserios, ets."/>
    <m/>
    <m/>
    <s v="EL"/>
    <m/>
    <m/>
    <m/>
    <x v="172"/>
    <m/>
    <s v="Térmico"/>
    <x v="512"/>
    <x v="358"/>
    <s v="EL"/>
    <s v="EL"/>
    <s v="Diésel"/>
    <s v="SA"/>
    <s v="NO COES"/>
    <s v="Instalado"/>
    <s v="Operativo"/>
    <m/>
    <s v="-"/>
    <s v="Estatal"/>
    <s v="EEz"/>
    <x v="2"/>
    <s v="MADRE DE DIOS"/>
    <s v="MADRE DE DIOS"/>
    <s v="TAMBOPATA"/>
    <s v="LAS PIEDRAS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HI"/>
    <m/>
    <m/>
    <m/>
    <x v="173"/>
    <m/>
    <s v="Hidráulico"/>
    <x v="513"/>
    <x v="358"/>
    <s v="HI"/>
    <s v="HI"/>
    <s v="Agua"/>
    <s v="SA"/>
    <s v="NO COES"/>
    <s v="Instalado"/>
    <s v="Operativo"/>
    <m/>
    <s v="-"/>
    <s v="Estatal"/>
    <s v="EEz"/>
    <x v="2"/>
    <s v="PASCO"/>
    <s v="PASCO"/>
    <s v="PASCO"/>
    <s v="HUACHÓN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0"/>
    <x v="0"/>
    <s v="Municipios, Comunidades,Caserios, ets."/>
    <m/>
    <m/>
    <s v="EL"/>
    <m/>
    <m/>
    <m/>
    <x v="174"/>
    <m/>
    <s v="Térmico"/>
    <x v="514"/>
    <x v="358"/>
    <s v="EL"/>
    <s v="EL"/>
    <s v="Diésel"/>
    <s v="SA"/>
    <s v="NO COES"/>
    <s v="Instalado"/>
    <s v="Operativo"/>
    <m/>
    <s v="-"/>
    <s v="Estatal"/>
    <s v="EEz"/>
    <x v="2"/>
    <s v="PIURA"/>
    <s v="PIURA"/>
    <s v="PIURA"/>
    <s v="TAMBO GRANDE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175"/>
    <m/>
    <s v="Térmico"/>
    <x v="515"/>
    <x v="358"/>
    <s v="EL"/>
    <s v="EL"/>
    <s v="Diésel"/>
    <s v="SA"/>
    <s v="NO COES"/>
    <s v="Instalado"/>
    <s v="Operativo"/>
    <m/>
    <s v="-"/>
    <s v="Estatal"/>
    <s v="EEz"/>
    <x v="2"/>
    <s v="PUNO"/>
    <s v="PUNO"/>
    <s v="SAN ANTONIO DE PUTINA"/>
    <s v="ANANEA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0"/>
    <x v="0"/>
    <s v="Municipios, Comunidades,Caserios, ets."/>
    <m/>
    <m/>
    <s v="EL"/>
    <m/>
    <m/>
    <m/>
    <x v="176"/>
    <m/>
    <s v="Térmico"/>
    <x v="516"/>
    <x v="358"/>
    <s v="EL"/>
    <s v="EL"/>
    <s v="Diésel"/>
    <s v="SA"/>
    <s v="NO COES"/>
    <s v="Instalado"/>
    <s v="Operativo"/>
    <m/>
    <s v="-"/>
    <s v="Estatal"/>
    <s v="EEz"/>
    <x v="2"/>
    <s v="PUNO"/>
    <s v="PUNO"/>
    <s v="MOHO"/>
    <s v="MOHO"/>
    <m/>
    <s v="zz"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m/>
    <m/>
    <m/>
  </r>
  <r>
    <x v="0"/>
    <x v="0"/>
    <s v="Municipios, Comunidades,Caserios, ets."/>
    <m/>
    <m/>
    <s v="EL"/>
    <m/>
    <m/>
    <m/>
    <x v="177"/>
    <m/>
    <s v="Térmico"/>
    <x v="517"/>
    <x v="358"/>
    <s v="EL"/>
    <s v="EL"/>
    <s v="Diésel"/>
    <s v="SA"/>
    <s v="NO COES"/>
    <s v="Instalado"/>
    <s v="Operativo"/>
    <m/>
    <s v="-"/>
    <s v="Estatal"/>
    <s v="EEz"/>
    <x v="2"/>
    <s v="PUNO"/>
    <s v="PUNO"/>
    <s v="AZANGARO"/>
    <s v="ASILLO"/>
    <m/>
    <s v="zz"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m/>
    <m/>
    <m/>
  </r>
  <r>
    <x v="0"/>
    <x v="0"/>
    <s v="Municipios, Comunidades,Caserios, ets."/>
    <m/>
    <m/>
    <s v="EL"/>
    <m/>
    <m/>
    <m/>
    <x v="178"/>
    <m/>
    <s v="Térmico"/>
    <x v="518"/>
    <x v="358"/>
    <s v="EL"/>
    <s v="EL"/>
    <s v="Diésel"/>
    <s v="SA"/>
    <s v="NO COES"/>
    <s v="Instalado"/>
    <s v="Operativo"/>
    <m/>
    <s v="-"/>
    <s v="Estatal"/>
    <s v="EEz"/>
    <x v="2"/>
    <s v="PUNO"/>
    <s v="PUNO"/>
    <s v="MOHO"/>
    <s v="TILALI"/>
    <m/>
    <s v="zz"/>
    <n v="3.5000000000000003E-2"/>
    <n v="3.5000000000000003E-2"/>
    <n v="61.32"/>
    <n v="6.132E-2"/>
    <m/>
    <n v="3.5000000000000003E-2"/>
    <n v="3.5000000000000003E-2"/>
    <n v="61.32"/>
    <n v="6.132E-2"/>
    <m/>
    <n v="3.5000000000000003E-2"/>
    <n v="3.5000000000000003E-2"/>
    <n v="61.32"/>
    <n v="6.132E-2"/>
    <m/>
    <m/>
    <m/>
    <m/>
  </r>
  <r>
    <x v="0"/>
    <x v="0"/>
    <s v="Municipios, Comunidades,Caserios, ets."/>
    <m/>
    <m/>
    <s v="EL"/>
    <m/>
    <m/>
    <m/>
    <x v="179"/>
    <m/>
    <s v="Térmico"/>
    <x v="519"/>
    <x v="358"/>
    <s v="EL"/>
    <s v="EL"/>
    <s v="Diésel"/>
    <s v="SA"/>
    <s v="NO COES"/>
    <s v="Instalado"/>
    <s v="Operativo"/>
    <m/>
    <s v="-"/>
    <s v="Estatal"/>
    <s v="EEz"/>
    <x v="2"/>
    <s v="PUNO"/>
    <s v="PUNO"/>
    <s v="CHUCUITO"/>
    <s v="ZEPITA"/>
    <m/>
    <s v="zz"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m/>
    <m/>
    <m/>
  </r>
  <r>
    <x v="0"/>
    <x v="0"/>
    <s v="Municipios, Comunidades,Caserios, ets."/>
    <m/>
    <m/>
    <s v="HI"/>
    <m/>
    <m/>
    <m/>
    <x v="180"/>
    <m/>
    <s v="Hidráulico"/>
    <x v="520"/>
    <x v="358"/>
    <s v="HI"/>
    <s v="HI"/>
    <s v="Agua"/>
    <s v="SA"/>
    <s v="NO COES"/>
    <s v="Instalado"/>
    <s v="Inoperativo"/>
    <m/>
    <s v="-"/>
    <s v="Estatal"/>
    <s v="EEz"/>
    <x v="2"/>
    <s v="CAJAMARCA"/>
    <s v="CAJAMARCA"/>
    <s v="SAN MARCOS"/>
    <s v="PAUCAMARCA"/>
    <m/>
    <s v="zz"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EL"/>
    <m/>
    <m/>
    <m/>
    <x v="181"/>
    <m/>
    <s v="Térmico"/>
    <x v="521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AWAJUN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2"/>
    <m/>
    <s v="Térmico"/>
    <x v="522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MRCAL. CÁCERES"/>
    <s v="CAMPANILLA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3"/>
    <m/>
    <s v="Térmico"/>
    <x v="523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PUEBLO LIBRE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4"/>
    <m/>
    <s v="Térmico"/>
    <x v="524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MRCAL. CÁCERES"/>
    <s v="HUICUNGO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5"/>
    <m/>
    <s v="Térmico"/>
    <x v="525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PARDO MIGUEL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6"/>
    <m/>
    <s v="Térmico"/>
    <x v="526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PARDO MIGUEL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0"/>
    <x v="0"/>
    <s v="Municipios, Comunidades,Caserios, ets."/>
    <m/>
    <m/>
    <s v="EL"/>
    <m/>
    <m/>
    <m/>
    <x v="187"/>
    <m/>
    <s v="Térmico"/>
    <x v="527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PONO DE CAYNARÁCHI"/>
    <m/>
    <s v="zz"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m/>
    <m/>
    <m/>
  </r>
  <r>
    <x v="0"/>
    <x v="0"/>
    <s v="Municipios, Comunidades,Caserios, ets."/>
    <m/>
    <m/>
    <s v="EL"/>
    <m/>
    <m/>
    <m/>
    <x v="188"/>
    <m/>
    <s v="Térmico"/>
    <x v="528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NUEVO PORVENIR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9"/>
    <m/>
    <s v="Térmico"/>
    <x v="138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BELLAVISTA"/>
    <s v="SAN PABLO"/>
    <m/>
    <s v="zz"/>
    <n v="9.6000000000000002E-2"/>
    <n v="9.6000000000000002E-2"/>
    <n v="168.19200000000001"/>
    <n v="0.16819200000000001"/>
    <m/>
    <n v="9.6000000000000002E-2"/>
    <n v="9.6000000000000002E-2"/>
    <n v="168.19200000000001"/>
    <n v="0.16819200000000001"/>
    <m/>
    <n v="9.6000000000000002E-2"/>
    <n v="9.6000000000000002E-2"/>
    <n v="168.19200000000001"/>
    <n v="0.16819200000000001"/>
    <m/>
    <m/>
    <m/>
    <m/>
  </r>
  <r>
    <x v="0"/>
    <x v="0"/>
    <s v="Municipios, Comunidades,Caserios, ets."/>
    <m/>
    <m/>
    <s v="EL"/>
    <m/>
    <m/>
    <m/>
    <x v="190"/>
    <m/>
    <s v="Térmico"/>
    <x v="529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PARDO MIGUEL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91"/>
    <m/>
    <s v="Térmico"/>
    <x v="530"/>
    <x v="358"/>
    <s v="EL"/>
    <s v="EL"/>
    <s v="Diésel"/>
    <s v="SA"/>
    <s v="NO COES"/>
    <s v="Instalado"/>
    <s v="Operativo"/>
    <m/>
    <s v="-"/>
    <s v="Estatal"/>
    <s v="EEz"/>
    <x v="2"/>
    <s v="SAN MARTÍN"/>
    <s v="SAN MARTÍN"/>
    <s v="RIOJA"/>
    <s v="PARDO MIGUEL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92"/>
    <m/>
    <s v="Térmico"/>
    <x v="531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EL DORADO"/>
    <s v="AGUA BLANCA"/>
    <m/>
    <s v="zz"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2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HUALLAGA"/>
    <s v="EL ESLABÓN"/>
    <m/>
    <s v="zz"/>
    <n v="0.125"/>
    <n v="0"/>
    <n v="0"/>
    <n v="0"/>
    <m/>
    <n v="0.125"/>
    <n v="0"/>
    <n v="0"/>
    <n v="0"/>
    <m/>
    <n v="0.125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3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SAN MARTÍN"/>
    <s v="HUIMBAYOC"/>
    <m/>
    <s v="zz"/>
    <n v="0.18"/>
    <n v="0"/>
    <n v="0"/>
    <n v="0"/>
    <m/>
    <n v="0.18"/>
    <n v="0"/>
    <n v="0"/>
    <n v="0"/>
    <m/>
    <n v="0.18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4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MOYOBAMBA"/>
    <s v="JEPELACIO"/>
    <m/>
    <s v="zz"/>
    <n v="0.05"/>
    <n v="0"/>
    <n v="0"/>
    <n v="0"/>
    <m/>
    <n v="0.05"/>
    <n v="0"/>
    <n v="0"/>
    <n v="0"/>
    <m/>
    <n v="0.05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129"/>
    <x v="358"/>
    <s v="EL"/>
    <s v="EL"/>
    <s v="Diésel"/>
    <s v="SA"/>
    <s v="NO COES"/>
    <s v="Instalado"/>
    <s v="Inoperativo"/>
    <m/>
    <s v="-"/>
    <s v="Estatal"/>
    <s v="EE"/>
    <x v="2"/>
    <s v="LORETO"/>
    <s v="LORETO"/>
    <s v="ALTO AMAZONAS"/>
    <s v="LAGUNAS"/>
    <m/>
    <s v="zz"/>
    <n v="0.55000000000000004"/>
    <n v="0"/>
    <n v="0"/>
    <n v="0"/>
    <m/>
    <n v="0.55000000000000004"/>
    <n v="0"/>
    <n v="0"/>
    <n v="0"/>
    <m/>
    <n v="0.55000000000000004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5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RIOJA"/>
    <s v="PARDO MIGUEL"/>
    <m/>
    <s v="zz"/>
    <n v="0.41599999999999998"/>
    <n v="0"/>
    <n v="0"/>
    <n v="0"/>
    <m/>
    <n v="0.41599999999999998"/>
    <n v="0"/>
    <n v="0"/>
    <n v="0"/>
    <m/>
    <n v="0.41599999999999998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6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LAMAS"/>
    <s v="ALONSO ALVARADO"/>
    <m/>
    <s v="zz"/>
    <n v="0.183"/>
    <n v="0"/>
    <n v="0"/>
    <n v="0"/>
    <m/>
    <n v="0.183"/>
    <n v="0"/>
    <n v="0"/>
    <n v="0"/>
    <m/>
    <n v="0.183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7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PICOTA"/>
    <s v="SAN HILARIÓN"/>
    <m/>
    <s v="zz"/>
    <n v="0.23"/>
    <n v="0"/>
    <n v="0"/>
    <n v="0"/>
    <m/>
    <n v="0.23"/>
    <n v="0"/>
    <n v="0"/>
    <n v="0"/>
    <m/>
    <n v="0.23"/>
    <n v="0"/>
    <n v="0"/>
    <n v="0"/>
    <m/>
    <m/>
    <m/>
    <m/>
  </r>
  <r>
    <x v="0"/>
    <x v="0"/>
    <s v="Municipios, Comunidades,Caserios, ets."/>
    <m/>
    <m/>
    <s v="EL"/>
    <m/>
    <m/>
    <m/>
    <x v="192"/>
    <m/>
    <s v="Térmico"/>
    <x v="538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LAMAS"/>
    <s v="ZAPATERO"/>
    <m/>
    <s v="zz"/>
    <n v="9.6000000000000002E-2"/>
    <n v="0"/>
    <n v="0"/>
    <n v="0"/>
    <m/>
    <n v="9.6000000000000002E-2"/>
    <n v="0"/>
    <n v="0"/>
    <n v="0"/>
    <m/>
    <n v="9.6000000000000002E-2"/>
    <n v="0"/>
    <n v="0"/>
    <n v="0"/>
    <m/>
    <m/>
    <m/>
    <m/>
  </r>
  <r>
    <x v="0"/>
    <x v="0"/>
    <s v="Municipios, Comunidades,Caserios, ets."/>
    <m/>
    <m/>
    <s v="EL"/>
    <m/>
    <m/>
    <m/>
    <x v="193"/>
    <m/>
    <s v="Térmico"/>
    <x v="539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MASISE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194"/>
    <m/>
    <s v="Térmico"/>
    <x v="540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PADRE ABAD"/>
    <s v="IRAZOL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195"/>
    <m/>
    <s v="Térmico"/>
    <x v="541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PADRE ABAD"/>
    <s v="IRAZOLA"/>
    <m/>
    <s v="zz"/>
    <n v="8.5999999999999993E-2"/>
    <n v="8.5999999999999993E-2"/>
    <n v="150.672"/>
    <n v="0.150672"/>
    <m/>
    <n v="8.5999999999999993E-2"/>
    <n v="8.5999999999999993E-2"/>
    <n v="150.672"/>
    <n v="0.150672"/>
    <m/>
    <n v="8.5999999999999993E-2"/>
    <n v="8.5999999999999993E-2"/>
    <n v="150.672"/>
    <n v="0.150672"/>
    <m/>
    <m/>
    <m/>
    <m/>
  </r>
  <r>
    <x v="0"/>
    <x v="0"/>
    <s v="Municipios, Comunidades,Caserios, ets."/>
    <m/>
    <m/>
    <s v="EL"/>
    <m/>
    <m/>
    <m/>
    <x v="196"/>
    <m/>
    <s v="Térmico"/>
    <x v="542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MASISE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197"/>
    <m/>
    <s v="Térmico"/>
    <x v="543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YARINACOCHA"/>
    <m/>
    <s v="zz"/>
    <n v="5.2999999999999999E-2"/>
    <n v="5.2999999999999999E-2"/>
    <n v="92.855999999999995"/>
    <n v="9.2855999999999994E-2"/>
    <m/>
    <n v="5.2999999999999999E-2"/>
    <n v="5.2999999999999999E-2"/>
    <n v="92.855999999999995"/>
    <n v="9.2855999999999994E-2"/>
    <m/>
    <n v="5.2999999999999999E-2"/>
    <n v="5.2999999999999999E-2"/>
    <n v="92.855999999999995"/>
    <n v="9.2855999999999994E-2"/>
    <m/>
    <m/>
    <m/>
    <m/>
  </r>
  <r>
    <x v="0"/>
    <x v="0"/>
    <s v="Municipios, Comunidades,Caserios, ets."/>
    <m/>
    <m/>
    <s v="EL"/>
    <m/>
    <m/>
    <m/>
    <x v="198"/>
    <m/>
    <s v="Térmico"/>
    <x v="544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PADRE ABAD"/>
    <s v="IRAZOL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199"/>
    <m/>
    <s v="Térmico"/>
    <x v="545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CAMPOVERDE"/>
    <m/>
    <s v="zz"/>
    <n v="0.38"/>
    <n v="0.38"/>
    <n v="665.76"/>
    <n v="0.66576000000000002"/>
    <m/>
    <n v="0.38"/>
    <n v="0.38"/>
    <n v="665.76"/>
    <n v="0.66576000000000002"/>
    <m/>
    <n v="0.38"/>
    <n v="0.38"/>
    <n v="665.76"/>
    <n v="0.66576000000000002"/>
    <m/>
    <m/>
    <m/>
    <m/>
  </r>
  <r>
    <x v="0"/>
    <x v="0"/>
    <s v="Municipios, Comunidades,Caserios, ets."/>
    <m/>
    <m/>
    <s v="EL"/>
    <m/>
    <m/>
    <m/>
    <x v="200"/>
    <m/>
    <s v="Térmico"/>
    <x v="546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ATALAYA"/>
    <s v="RAYMONDI"/>
    <m/>
    <s v="zz"/>
    <n v="0.5"/>
    <n v="0.5"/>
    <n v="876"/>
    <n v="0.876"/>
    <m/>
    <n v="0.5"/>
    <n v="0.5"/>
    <n v="876"/>
    <n v="0.876"/>
    <m/>
    <n v="0.5"/>
    <n v="0.5"/>
    <n v="876"/>
    <n v="0.876"/>
    <m/>
    <m/>
    <m/>
    <m/>
  </r>
  <r>
    <x v="0"/>
    <x v="0"/>
    <s v="Municipios, Comunidades,Caserios, ets."/>
    <m/>
    <m/>
    <s v="EL"/>
    <m/>
    <m/>
    <m/>
    <x v="201"/>
    <m/>
    <s v="Térmico"/>
    <x v="547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PADRE ABAD"/>
    <s v="CURIMANA"/>
    <m/>
    <s v="zz"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m/>
    <m/>
    <m/>
  </r>
  <r>
    <x v="0"/>
    <x v="0"/>
    <s v="Municipios, Comunidades,Caserios, ets."/>
    <m/>
    <m/>
    <s v="EL"/>
    <m/>
    <m/>
    <m/>
    <x v="202"/>
    <m/>
    <s v="Térmico"/>
    <x v="548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IPARIA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0"/>
    <x v="0"/>
    <s v="Municipios, Comunidades,Caserios, ets."/>
    <m/>
    <m/>
    <s v="EL"/>
    <m/>
    <m/>
    <m/>
    <x v="203"/>
    <m/>
    <s v="Térmico"/>
    <x v="549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PADRE ABAD"/>
    <s v="IRAZOLA"/>
    <m/>
    <s v="zz"/>
    <n v="0.7"/>
    <n v="0.7"/>
    <n v="1226.4000000000001"/>
    <n v="1.2264000000000002"/>
    <m/>
    <n v="0.7"/>
    <n v="0.7"/>
    <n v="1226.4000000000001"/>
    <n v="1.2264000000000002"/>
    <m/>
    <n v="0.7"/>
    <n v="0.7"/>
    <n v="1226.4000000000001"/>
    <n v="1.2264000000000002"/>
    <m/>
    <m/>
    <m/>
    <m/>
  </r>
  <r>
    <x v="0"/>
    <x v="0"/>
    <s v="Municipios, Comunidades,Caserios, ets."/>
    <m/>
    <m/>
    <s v="EL"/>
    <m/>
    <m/>
    <m/>
    <x v="204"/>
    <m/>
    <s v="Térmico"/>
    <x v="550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MASISEA"/>
    <m/>
    <s v="zz"/>
    <n v="0.51300000000000001"/>
    <n v="0.51300000000000001"/>
    <n v="898.77600000000007"/>
    <n v="0.89877600000000002"/>
    <m/>
    <n v="0.51300000000000001"/>
    <n v="0.51300000000000001"/>
    <n v="898.77600000000007"/>
    <n v="0.89877600000000002"/>
    <m/>
    <n v="0.51300000000000001"/>
    <n v="0.51300000000000001"/>
    <n v="898.77600000000007"/>
    <n v="0.89877600000000002"/>
    <m/>
    <m/>
    <m/>
    <m/>
  </r>
  <r>
    <x v="0"/>
    <x v="0"/>
    <s v="Municipios, Comunidades,Caserios, ets."/>
    <m/>
    <m/>
    <s v="EL"/>
    <m/>
    <m/>
    <m/>
    <x v="205"/>
    <m/>
    <s v="Térmico"/>
    <x v="551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NUEVA REQUEN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06"/>
    <m/>
    <s v="Térmico"/>
    <x v="552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ATALAYA"/>
    <s v="SEPAHU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07"/>
    <m/>
    <s v="Térmico"/>
    <x v="553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CRNEL. PORTILLO"/>
    <s v="CALLARÍA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0"/>
    <x v="0"/>
    <s v="Municipios, Comunidades,Caserios, ets."/>
    <m/>
    <m/>
    <s v="EL"/>
    <m/>
    <m/>
    <m/>
    <x v="208"/>
    <m/>
    <s v="Térmico"/>
    <x v="554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ATALAYA"/>
    <s v="YURU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09"/>
    <m/>
    <s v="Térmico"/>
    <x v="555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PURUS"/>
    <s v="PURUS"/>
    <m/>
    <s v="zz"/>
    <n v="0.313"/>
    <n v="0.313"/>
    <n v="548.37599999999998"/>
    <n v="0.54837599999999997"/>
    <m/>
    <n v="0.313"/>
    <n v="0.313"/>
    <n v="548.37599999999998"/>
    <n v="0.54837599999999997"/>
    <m/>
    <n v="0.313"/>
    <n v="0.313"/>
    <n v="548.37599999999998"/>
    <n v="0.54837599999999997"/>
    <m/>
    <m/>
    <m/>
    <m/>
  </r>
  <r>
    <x v="0"/>
    <x v="0"/>
    <s v="Municipios, Comunidades,Caserios, ets."/>
    <m/>
    <m/>
    <s v="EL"/>
    <m/>
    <m/>
    <m/>
    <x v="210"/>
    <m/>
    <s v="Térmico"/>
    <x v="556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ATALAYA"/>
    <s v="TAHUANI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0"/>
    <m/>
    <s v="Térmico"/>
    <x v="557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ATALAYA"/>
    <s v="TAHUANI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0"/>
    <m/>
    <s v="Térmico"/>
    <x v="558"/>
    <x v="358"/>
    <s v="EL"/>
    <s v="EL"/>
    <s v="Diésel"/>
    <s v="SA"/>
    <s v="NO COES"/>
    <s v="Instalado"/>
    <s v="Operativo"/>
    <m/>
    <s v="-"/>
    <s v="Estatal"/>
    <s v="EEz"/>
    <x v="2"/>
    <s v="UCAYALI"/>
    <s v="UCAYALI"/>
    <s v="ATALAYA"/>
    <s v="TAHUANIA"/>
    <m/>
    <s v="zz"/>
    <n v="2.7E-2"/>
    <n v="2.7E-2"/>
    <n v="47.304000000000002"/>
    <n v="4.7303999999999999E-2"/>
    <m/>
    <n v="2.7E-2"/>
    <n v="2.7E-2"/>
    <n v="47.304000000000002"/>
    <n v="4.7303999999999999E-2"/>
    <m/>
    <n v="2.7E-2"/>
    <n v="2.7E-2"/>
    <n v="47.304000000000002"/>
    <n v="4.7303999999999999E-2"/>
    <m/>
    <m/>
    <m/>
    <m/>
  </r>
  <r>
    <x v="0"/>
    <x v="0"/>
    <s v="Municipios, Comunidades,Caserios, ets."/>
    <m/>
    <m/>
    <s v="EL"/>
    <m/>
    <m/>
    <m/>
    <x v="84"/>
    <m/>
    <s v="Térmico"/>
    <x v="559"/>
    <x v="358"/>
    <s v="EL"/>
    <s v="EL"/>
    <s v="Diésel"/>
    <s v="SA"/>
    <s v="NO COES"/>
    <s v="Instalado"/>
    <s v="Inoperativo"/>
    <m/>
    <s v="-"/>
    <s v="Estatal"/>
    <s v="EEz"/>
    <x v="2"/>
    <s v="SAN MARTÍN"/>
    <s v="SAN MARTÍN"/>
    <s v="HUALLAGA"/>
    <s v="SAPOSOA"/>
    <m/>
    <s v="zz"/>
    <n v="0.52"/>
    <n v="2.7E-2"/>
    <n v="0"/>
    <n v="0"/>
    <m/>
    <n v="0.52"/>
    <n v="2.7E-2"/>
    <n v="0"/>
    <n v="0"/>
    <m/>
    <n v="0.52"/>
    <n v="2.7E-2"/>
    <n v="0"/>
    <n v="0"/>
    <m/>
    <m/>
    <m/>
    <m/>
  </r>
  <r>
    <x v="0"/>
    <x v="0"/>
    <s v="Municipios, Comunidades,Caserios, ets."/>
    <m/>
    <m/>
    <s v="EL"/>
    <m/>
    <m/>
    <m/>
    <x v="84"/>
    <m/>
    <s v="Térmico"/>
    <x v="560"/>
    <x v="358"/>
    <s v="EL"/>
    <s v="EL"/>
    <s v="Diésel"/>
    <s v="SA"/>
    <s v="NO COES"/>
    <s v="Instalado"/>
    <s v="Inoperativo"/>
    <m/>
    <s v="-"/>
    <s v="Estatal"/>
    <s v="EEz"/>
    <x v="2"/>
    <s v="SAN MARTÍN"/>
    <s v="SAN MARTÍN"/>
    <s v="LAMAS"/>
    <s v="SHANAO"/>
    <m/>
    <s v="zz"/>
    <n v="3.4000000000000002E-2"/>
    <n v="2.7E-2"/>
    <n v="0"/>
    <n v="0"/>
    <m/>
    <n v="3.4000000000000002E-2"/>
    <n v="2.7E-2"/>
    <n v="0"/>
    <n v="0"/>
    <m/>
    <n v="3.4000000000000002E-2"/>
    <n v="2.7E-2"/>
    <n v="0"/>
    <n v="0"/>
    <m/>
    <m/>
    <m/>
    <m/>
  </r>
  <r>
    <x v="0"/>
    <x v="0"/>
    <s v="Municipios, Comunidades,Caserios, ets."/>
    <m/>
    <m/>
    <s v="EL"/>
    <m/>
    <m/>
    <m/>
    <x v="84"/>
    <m/>
    <s v="Térmico"/>
    <x v="561"/>
    <x v="358"/>
    <s v="EL"/>
    <s v="EL"/>
    <s v="Diésel"/>
    <s v="SA"/>
    <s v="NO COES"/>
    <s v="Instalado"/>
    <s v="Inoperativo"/>
    <m/>
    <s v="-"/>
    <s v="Estatal"/>
    <s v="EEz"/>
    <x v="2"/>
    <s v="SAN MARTÍN"/>
    <s v="SAN MARTÍN"/>
    <s v="EL DORADO"/>
    <s v="SHATOJA"/>
    <m/>
    <s v="zz"/>
    <n v="0.14000000000000001"/>
    <n v="2.7E-2"/>
    <n v="0"/>
    <n v="0"/>
    <m/>
    <n v="0.14000000000000001"/>
    <n v="2.7E-2"/>
    <n v="0"/>
    <n v="0"/>
    <m/>
    <n v="0.14000000000000001"/>
    <n v="2.7E-2"/>
    <n v="0"/>
    <n v="0"/>
    <m/>
    <m/>
    <m/>
    <m/>
  </r>
  <r>
    <x v="0"/>
    <x v="0"/>
    <s v="Municipios, Comunidades,Caserios, ets."/>
    <m/>
    <m/>
    <s v="EL"/>
    <m/>
    <m/>
    <m/>
    <x v="84"/>
    <m/>
    <s v="Térmico"/>
    <x v="562"/>
    <x v="358"/>
    <s v="EL"/>
    <s v="EL"/>
    <s v="Diésel"/>
    <s v="SA"/>
    <s v="NO COES"/>
    <s v="Instalado"/>
    <s v="Inoperativo"/>
    <m/>
    <s v="-"/>
    <s v="Estatal"/>
    <s v="EEz"/>
    <x v="2"/>
    <s v="SAN MARTÍN"/>
    <s v="SAN MARTÍN"/>
    <s v="PICOTA"/>
    <s v="TINGO DE PONAZA"/>
    <m/>
    <s v="zz"/>
    <n v="9.6000000000000002E-2"/>
    <n v="2.7E-2"/>
    <n v="0"/>
    <n v="0"/>
    <m/>
    <n v="9.6000000000000002E-2"/>
    <n v="2.7E-2"/>
    <n v="0"/>
    <n v="0"/>
    <m/>
    <n v="9.6000000000000002E-2"/>
    <n v="2.7E-2"/>
    <n v="0"/>
    <n v="0"/>
    <m/>
    <m/>
    <m/>
    <m/>
  </r>
  <r>
    <x v="0"/>
    <x v="0"/>
    <s v="Municipios, Comunidades,Caserios, ets."/>
    <m/>
    <m/>
    <s v="EL"/>
    <m/>
    <m/>
    <m/>
    <x v="84"/>
    <m/>
    <s v="Térmico"/>
    <x v="563"/>
    <x v="358"/>
    <s v="EL"/>
    <s v="EL"/>
    <s v="Diésel"/>
    <s v="SA"/>
    <s v="NO COES"/>
    <s v="Instalado"/>
    <s v="Inoperativo"/>
    <m/>
    <s v="-"/>
    <s v="Estatal"/>
    <s v="EEz"/>
    <x v="2"/>
    <s v="SAN MARTÍN"/>
    <s v="SAN MARTÍN"/>
    <s v="SAN MARTÍN"/>
    <s v="CHAZUTA"/>
    <m/>
    <s v="zz"/>
    <n v="0.21"/>
    <n v="2.7E-2"/>
    <n v="0"/>
    <n v="0"/>
    <m/>
    <n v="0.21"/>
    <n v="2.7E-2"/>
    <n v="0"/>
    <n v="0"/>
    <m/>
    <n v="0.21"/>
    <n v="2.7E-2"/>
    <n v="0"/>
    <n v="0"/>
    <m/>
    <m/>
    <m/>
    <m/>
  </r>
  <r>
    <x v="0"/>
    <x v="0"/>
    <s v="Municipios, Comunidades,Caserios, ets."/>
    <m/>
    <m/>
    <s v="EL"/>
    <m/>
    <m/>
    <m/>
    <x v="84"/>
    <m/>
    <s v="Térmico"/>
    <x v="564"/>
    <x v="358"/>
    <s v="EL"/>
    <s v="EL"/>
    <s v="Diésel"/>
    <s v="SA"/>
    <s v="NO COES"/>
    <s v="Instalado"/>
    <s v="Inoperativo"/>
    <m/>
    <s v="-"/>
    <s v="Estatal"/>
    <s v="EEz"/>
    <x v="2"/>
    <s v="SAN MARTÍN"/>
    <s v="SAN MARTÍN"/>
    <s v="RIOJA"/>
    <s v="NUEVA CAJAMARCA"/>
    <m/>
    <s v="zz"/>
    <n v="0.21"/>
    <n v="2.7E-2"/>
    <n v="0"/>
    <n v="0"/>
    <m/>
    <n v="0.21"/>
    <n v="2.7E-2"/>
    <n v="0"/>
    <n v="0"/>
    <m/>
    <n v="0.21"/>
    <n v="2.7E-2"/>
    <n v="0"/>
    <n v="0"/>
    <m/>
    <m/>
    <m/>
    <m/>
  </r>
  <r>
    <x v="0"/>
    <x v="0"/>
    <s v="Municipios, Comunidades,Caserios, ets."/>
    <m/>
    <m/>
    <s v="EL"/>
    <m/>
    <m/>
    <m/>
    <x v="84"/>
    <m/>
    <s v="Térmico"/>
    <x v="565"/>
    <x v="358"/>
    <s v="EL"/>
    <s v="EL"/>
    <s v="Diésel"/>
    <s v="SA"/>
    <s v="NO COES"/>
    <s v="Instalado"/>
    <s v="Inoperativo"/>
    <m/>
    <s v="-"/>
    <s v="Estatal"/>
    <s v="EE"/>
    <x v="2"/>
    <s v="SAN MARTÍN"/>
    <s v="SAN MARTÍN"/>
    <s v="HUALLAGA"/>
    <s v="SACANCHE"/>
    <m/>
    <s v="zz"/>
    <n v="5.5E-2"/>
    <n v="2.7E-2"/>
    <n v="0"/>
    <n v="0"/>
    <m/>
    <n v="5.5E-2"/>
    <n v="2.7E-2"/>
    <n v="0"/>
    <n v="0"/>
    <m/>
    <n v="5.5E-2"/>
    <n v="2.7E-2"/>
    <n v="0"/>
    <n v="0"/>
    <m/>
    <m/>
    <m/>
    <m/>
  </r>
  <r>
    <x v="0"/>
    <x v="0"/>
    <s v="Municipios, Comunidades,Caserios, ets."/>
    <m/>
    <m/>
    <s v="EOL"/>
    <m/>
    <m/>
    <m/>
    <x v="160"/>
    <m/>
    <s v="Eólico"/>
    <x v="566"/>
    <x v="358"/>
    <s v="TE"/>
    <s v="TE"/>
    <s v="viento"/>
    <s v="SA"/>
    <s v="NO COES"/>
    <s v="Instalado"/>
    <s v="Operativo"/>
    <m/>
    <s v="-"/>
    <s v="Estatal"/>
    <s v="EEzDEP"/>
    <x v="2"/>
    <s v="LA LIBERTAD"/>
    <s v="LA LIBERTAD"/>
    <s v="RAZURI"/>
    <s v="MALABRIGO"/>
    <m/>
    <s v="zz"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0"/>
    <x v="0"/>
    <s v="Municipios, Comunidades,Caserios, ets."/>
    <m/>
    <m/>
    <s v="EL"/>
    <m/>
    <m/>
    <m/>
    <x v="211"/>
    <m/>
    <s v="Térmico"/>
    <x v="567"/>
    <x v="358"/>
    <s v="EL"/>
    <s v="EL"/>
    <s v="Diésel"/>
    <s v="SA"/>
    <s v="NO COES"/>
    <s v="Instalado"/>
    <s v="Operativo"/>
    <m/>
    <s v="-"/>
    <s v="Estatal"/>
    <s v="EEzDEP"/>
    <x v="2"/>
    <s v="ANCASH"/>
    <s v="ANCASH"/>
    <s v="CASMA"/>
    <s v="YAUTAN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1"/>
    <m/>
    <s v="Térmico"/>
    <x v="568"/>
    <x v="358"/>
    <s v="EL"/>
    <s v="EL"/>
    <s v="Diésel"/>
    <s v="SA"/>
    <s v="NO COES"/>
    <s v="Instalado"/>
    <s v="Operativo"/>
    <m/>
    <s v="-"/>
    <s v="Estatal"/>
    <s v="EEzDEP"/>
    <x v="2"/>
    <s v="ANCASH"/>
    <s v="ANCASH"/>
    <s v="RECUAY"/>
    <s v="MARC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1"/>
    <m/>
    <s v="Térmico"/>
    <x v="569"/>
    <x v="358"/>
    <s v="EL"/>
    <s v="EL"/>
    <s v="Diésel"/>
    <s v="SA"/>
    <s v="NO COES"/>
    <s v="Instalado"/>
    <s v="Operativo"/>
    <m/>
    <s v="-"/>
    <s v="Estatal"/>
    <s v="EEzDEP"/>
    <x v="2"/>
    <s v="CAJAMARCA"/>
    <s v="CAJAMARCA"/>
    <s v="CHOTA"/>
    <s v="PACCHA (CHALAMARCA)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70"/>
    <x v="358"/>
    <s v="EL"/>
    <s v="EL"/>
    <s v="Diésel"/>
    <s v="SA"/>
    <s v="NO COES"/>
    <s v="Instalado"/>
    <s v="Operativo"/>
    <m/>
    <s v="-"/>
    <s v="Estatal"/>
    <s v="EEzDEP"/>
    <x v="2"/>
    <s v="CAJAMARCA"/>
    <s v="CAJAMARCA"/>
    <s v="SAN IGNACIO"/>
    <s v="S.J. LOURDES (ICAMANCHE)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71"/>
    <x v="358"/>
    <s v="EL"/>
    <s v="EL"/>
    <s v="Diésel"/>
    <s v="SA"/>
    <s v="NO COES"/>
    <s v="Instalado"/>
    <s v="Operativo"/>
    <m/>
    <s v="-"/>
    <s v="Estatal"/>
    <s v="EEzDEP"/>
    <x v="2"/>
    <s v="CAJAMARCA"/>
    <s v="CAJAMARCA"/>
    <s v="SAN MIGUEL"/>
    <s v="LLAP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1"/>
    <m/>
    <s v="Térmico"/>
    <x v="572"/>
    <x v="358"/>
    <s v="EL"/>
    <s v="EL"/>
    <s v="Diésel"/>
    <s v="SA"/>
    <s v="NO COES"/>
    <s v="Instalado"/>
    <s v="Operativo"/>
    <m/>
    <s v="-"/>
    <s v="Estatal"/>
    <s v="EEzDEP"/>
    <x v="2"/>
    <s v="CAJAMARCA"/>
    <s v="CAJAMARCA"/>
    <s v="SANTA CRUZ"/>
    <s v="SAUCEPAMP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73"/>
    <x v="358"/>
    <s v="EL"/>
    <s v="EL"/>
    <s v="Diésel"/>
    <s v="SA"/>
    <s v="NO COES"/>
    <s v="Instalado"/>
    <s v="Operativo"/>
    <m/>
    <s v="-"/>
    <s v="Estatal"/>
    <s v="EEzDEP"/>
    <x v="2"/>
    <s v="HUANCAVELICA"/>
    <s v="HUANCAVELICA"/>
    <s v="CASTROVIRREYNA"/>
    <s v="AURAHU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74"/>
    <x v="358"/>
    <s v="EL"/>
    <s v="EL"/>
    <s v="Diésel"/>
    <s v="SA"/>
    <s v="NO COES"/>
    <s v="Instalado"/>
    <s v="Operativo"/>
    <m/>
    <s v="-"/>
    <s v="Estatal"/>
    <s v="EEzDEP"/>
    <x v="2"/>
    <s v="HUANCAVELICA"/>
    <s v="HUANCAVELICA"/>
    <s v="CASTROVIRREYNA"/>
    <s v="CHUPAMARC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75"/>
    <x v="358"/>
    <s v="EL"/>
    <s v="EL"/>
    <s v="Diésel"/>
    <s v="SA"/>
    <s v="NO COES"/>
    <s v="Instalado"/>
    <s v="Operativo"/>
    <m/>
    <s v="-"/>
    <s v="Estatal"/>
    <s v="EEzDEP"/>
    <x v="2"/>
    <s v="HUANUCO"/>
    <s v="HUANUCO"/>
    <s v="PACHITEA"/>
    <s v="HONORI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OL"/>
    <m/>
    <m/>
    <m/>
    <x v="212"/>
    <m/>
    <s v="Eólico"/>
    <x v="576"/>
    <x v="358"/>
    <s v="TE"/>
    <s v="TE"/>
    <s v="viento"/>
    <s v="SA"/>
    <s v="NO COES"/>
    <s v="Instalado"/>
    <s v="Operativo"/>
    <m/>
    <s v="-"/>
    <s v="Estatal"/>
    <s v="EEzDEP"/>
    <x v="2"/>
    <s v="ICA"/>
    <s v="ICA"/>
    <s v="NAZCA"/>
    <s v="MARCONA"/>
    <m/>
    <s v="zz"/>
    <n v="0.45"/>
    <n v="0.45"/>
    <n v="788.4"/>
    <n v="0.78839999999999999"/>
    <m/>
    <n v="0.45"/>
    <n v="0.45"/>
    <n v="788.4"/>
    <n v="0.78839999999999999"/>
    <m/>
    <n v="0.45"/>
    <n v="0.45"/>
    <n v="788.4"/>
    <n v="0.78839999999999999"/>
    <m/>
    <m/>
    <m/>
    <m/>
  </r>
  <r>
    <x v="0"/>
    <x v="0"/>
    <s v="Municipios, Comunidades,Caserios, ets."/>
    <m/>
    <m/>
    <s v="EL"/>
    <m/>
    <m/>
    <m/>
    <x v="211"/>
    <m/>
    <s v="Térmico"/>
    <x v="577"/>
    <x v="358"/>
    <s v="EL"/>
    <s v="EL"/>
    <s v="Diésel"/>
    <s v="SA"/>
    <s v="NO COES"/>
    <s v="Instalado"/>
    <s v="Operativo"/>
    <m/>
    <s v="-"/>
    <s v="Estatal"/>
    <s v="EEzDEP"/>
    <x v="2"/>
    <s v="ICA"/>
    <s v="ICA"/>
    <s v="PISCO"/>
    <s v="HUANCANO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78"/>
    <x v="358"/>
    <s v="EL"/>
    <s v="EL"/>
    <s v="Diésel"/>
    <s v="SA"/>
    <s v="NO COES"/>
    <s v="Instalado"/>
    <s v="Operativo"/>
    <m/>
    <s v="-"/>
    <s v="Estatal"/>
    <s v="EEzDEP"/>
    <x v="2"/>
    <s v="JUNIN"/>
    <s v="JUNIN"/>
    <s v="CHANCHAMAYO"/>
    <s v="SAN LUIS DE SHUARO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79"/>
    <x v="358"/>
    <s v="EL"/>
    <s v="EL"/>
    <s v="Diésel"/>
    <s v="SA"/>
    <s v="NO COES"/>
    <s v="Instalado"/>
    <s v="Operativo"/>
    <m/>
    <s v="-"/>
    <s v="Estatal"/>
    <s v="EEzDEP"/>
    <x v="2"/>
    <s v="LA LIBERTAD"/>
    <s v="LA LIBERTAD"/>
    <s v="BOLIVAR"/>
    <s v="BOLIVAR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HI"/>
    <m/>
    <m/>
    <m/>
    <x v="211"/>
    <m/>
    <s v="Hidráulico"/>
    <x v="580"/>
    <x v="358"/>
    <s v="HI"/>
    <s v="HI"/>
    <s v="Agua"/>
    <s v="SA"/>
    <s v="NO COES"/>
    <s v="Instalado"/>
    <s v="Operativo"/>
    <m/>
    <s v="-"/>
    <s v="Estatal"/>
    <s v="EEzDEP"/>
    <x v="2"/>
    <s v="LIMA"/>
    <s v="LIMA"/>
    <s v="YAUYOS"/>
    <s v="HONGOS"/>
    <m/>
    <s v="zz"/>
    <n v="0.14000000000000001"/>
    <n v="0.14000000000000001"/>
    <n v="490.56"/>
    <n v="0.49056"/>
    <m/>
    <n v="0.14000000000000001"/>
    <n v="0.14000000000000001"/>
    <n v="490.56"/>
    <n v="0.49056"/>
    <m/>
    <n v="0.14000000000000001"/>
    <n v="0.14000000000000001"/>
    <n v="490.56"/>
    <n v="0.49056"/>
    <m/>
    <m/>
    <m/>
    <m/>
  </r>
  <r>
    <x v="0"/>
    <x v="0"/>
    <s v="Municipios, Comunidades,Caserios, ets."/>
    <m/>
    <m/>
    <s v="HI"/>
    <m/>
    <m/>
    <m/>
    <x v="211"/>
    <m/>
    <s v="Hidráulico"/>
    <x v="581"/>
    <x v="358"/>
    <s v="HI"/>
    <s v="HI"/>
    <s v="Agua"/>
    <s v="SA"/>
    <s v="NO COES"/>
    <s v="Instalado"/>
    <s v="Operativo"/>
    <m/>
    <s v="-"/>
    <s v="Estatal"/>
    <s v="EEzDEP"/>
    <x v="2"/>
    <s v="LIMA"/>
    <s v="LIMA"/>
    <s v="YAUYOS"/>
    <s v="QUINCHES"/>
    <m/>
    <s v="zz"/>
    <n v="0.13"/>
    <n v="0.13"/>
    <n v="455.52"/>
    <n v="0.45551999999999998"/>
    <m/>
    <n v="0.13"/>
    <n v="0.13"/>
    <n v="455.52"/>
    <n v="0.45551999999999998"/>
    <m/>
    <n v="0.13"/>
    <n v="0.13"/>
    <n v="455.52"/>
    <n v="0.45551999999999998"/>
    <m/>
    <m/>
    <m/>
    <m/>
  </r>
  <r>
    <x v="0"/>
    <x v="0"/>
    <s v="Municipios, Comunidades,Caserios, ets."/>
    <m/>
    <m/>
    <s v="HI"/>
    <m/>
    <m/>
    <m/>
    <x v="213"/>
    <m/>
    <s v="Hidráulico"/>
    <x v="582"/>
    <x v="358"/>
    <s v="HI"/>
    <s v="HI"/>
    <s v="Agua"/>
    <s v="SA"/>
    <s v="NO COES"/>
    <s v="Instalado"/>
    <s v="Operativo"/>
    <m/>
    <s v="-"/>
    <s v="Estatal"/>
    <s v="EEzDEP"/>
    <x v="2"/>
    <s v="LIMA"/>
    <s v="LIMA"/>
    <s v="HUAURA"/>
    <s v="SANTA LEONOR"/>
    <m/>
    <s v="zz"/>
    <n v="0.28000000000000003"/>
    <n v="0.28000000000000003"/>
    <n v="981.12"/>
    <n v="0.98111999999999999"/>
    <m/>
    <n v="0.28000000000000003"/>
    <n v="0.28000000000000003"/>
    <n v="981.12"/>
    <n v="0.98111999999999999"/>
    <m/>
    <n v="0.28000000000000003"/>
    <n v="0.28000000000000003"/>
    <n v="981.12"/>
    <n v="0.98111999999999999"/>
    <m/>
    <m/>
    <m/>
    <m/>
  </r>
  <r>
    <x v="0"/>
    <x v="0"/>
    <s v="Municipios, Comunidades,Caserios, ets."/>
    <m/>
    <m/>
    <s v="EL"/>
    <m/>
    <m/>
    <m/>
    <x v="211"/>
    <m/>
    <s v="Térmico"/>
    <x v="583"/>
    <x v="358"/>
    <s v="EL"/>
    <s v="EL"/>
    <s v="Diésel"/>
    <s v="SA"/>
    <s v="NO COES"/>
    <s v="Instalado"/>
    <s v="Operativo"/>
    <m/>
    <s v="-"/>
    <s v="Estatal"/>
    <s v="EEzDEP"/>
    <x v="2"/>
    <s v="LIMA"/>
    <s v="LIMA"/>
    <s v="CAJATAMBO"/>
    <s v="CAJATAMBO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84"/>
    <x v="358"/>
    <s v="EL"/>
    <s v="EL"/>
    <s v="Diésel"/>
    <s v="SA"/>
    <s v="NO COES"/>
    <s v="Instalado"/>
    <s v="Operativo"/>
    <m/>
    <s v="-"/>
    <s v="Estatal"/>
    <s v="EEzDEP"/>
    <x v="2"/>
    <s v="LIMA"/>
    <s v="LIMA"/>
    <s v="YAUYOS"/>
    <s v="YAUYOS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85"/>
    <x v="358"/>
    <s v="EL"/>
    <s v="EL"/>
    <s v="Diésel"/>
    <s v="SA"/>
    <s v="NO COES"/>
    <s v="Instalado"/>
    <s v="Operativo"/>
    <m/>
    <s v="-"/>
    <s v="Estatal"/>
    <s v="EEzDEP"/>
    <x v="2"/>
    <s v="MADRE DE DIOS"/>
    <s v="MADRE DE DIOS"/>
    <s v="TAMBOPATA"/>
    <s v="TAMBOPAT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HI"/>
    <m/>
    <m/>
    <m/>
    <x v="211"/>
    <m/>
    <s v="Hidráulico"/>
    <x v="586"/>
    <x v="358"/>
    <s v="HI"/>
    <s v="HI"/>
    <s v="Agua"/>
    <s v="SA"/>
    <s v="NO COES"/>
    <s v="Instalado"/>
    <s v="Operativo"/>
    <m/>
    <s v="-"/>
    <s v="Estatal"/>
    <s v="EEzDEP"/>
    <x v="2"/>
    <s v="PIURA"/>
    <s v="PIURA"/>
    <s v="AYABACA"/>
    <s v="FRIAS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587"/>
    <x v="358"/>
    <s v="HI"/>
    <s v="HI"/>
    <s v="Agua"/>
    <s v="SA"/>
    <s v="NO COES"/>
    <s v="Instalado"/>
    <s v="Operativo"/>
    <m/>
    <s v="-"/>
    <s v="Estatal"/>
    <s v="EEzDEP"/>
    <x v="2"/>
    <s v="PIURA"/>
    <s v="PIURA"/>
    <s v="HUANCABAMBA"/>
    <s v="HUARMACA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EL"/>
    <m/>
    <m/>
    <m/>
    <x v="211"/>
    <m/>
    <s v="Térmico"/>
    <x v="588"/>
    <x v="358"/>
    <s v="EL"/>
    <s v="EL"/>
    <s v="Diésel"/>
    <s v="SA"/>
    <s v="NO COES"/>
    <s v="Instalado"/>
    <s v="Operativo"/>
    <m/>
    <s v="-"/>
    <s v="Estatal"/>
    <s v="EEzDEP"/>
    <x v="2"/>
    <s v="PIURA"/>
    <s v="PIURA"/>
    <s v="SULLANA"/>
    <s v="LANCONES 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89"/>
    <x v="358"/>
    <s v="EL"/>
    <s v="EL"/>
    <s v="Diésel"/>
    <s v="SA"/>
    <s v="NO COES"/>
    <s v="Instalado"/>
    <s v="Operativo"/>
    <m/>
    <s v="-"/>
    <s v="Estatal"/>
    <s v="EEzDEP"/>
    <x v="2"/>
    <s v="PIURA"/>
    <s v="PIURA"/>
    <s v="SULLANA"/>
    <s v="LANCONES 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1"/>
    <m/>
    <s v="Térmico"/>
    <x v="590"/>
    <x v="358"/>
    <s v="EL"/>
    <s v="EL"/>
    <s v="Diésel"/>
    <s v="SA"/>
    <s v="NO COES"/>
    <s v="Instalado"/>
    <s v="Operativo"/>
    <m/>
    <s v="-"/>
    <s v="Estatal"/>
    <s v="EEzDEP"/>
    <x v="2"/>
    <s v="PIURA"/>
    <s v="PIURA"/>
    <s v="PAITA"/>
    <s v="LA BOCANA (PARACHIQUE)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HI"/>
    <m/>
    <m/>
    <m/>
    <x v="29"/>
    <m/>
    <s v="Hidráulico"/>
    <x v="591"/>
    <x v="358"/>
    <s v="HI"/>
    <s v="HI"/>
    <s v="Agua"/>
    <s v="SA"/>
    <s v="NO COES"/>
    <s v="Instalado"/>
    <s v="Operativo"/>
    <m/>
    <s v="-"/>
    <s v="Estatal"/>
    <s v="EEzDEP"/>
    <x v="2"/>
    <s v="PUNO"/>
    <s v="PUNO"/>
    <s v="CARABAYA"/>
    <s v="MACUSANI"/>
    <m/>
    <s v="zz"/>
    <n v="0.41"/>
    <n v="0.41"/>
    <n v="1436.64"/>
    <n v="1.4366400000000001"/>
    <m/>
    <n v="0.41"/>
    <n v="0.41"/>
    <n v="1436.64"/>
    <n v="1.4366400000000001"/>
    <m/>
    <n v="0.41"/>
    <n v="0.41"/>
    <n v="1436.64"/>
    <n v="1.4366400000000001"/>
    <m/>
    <m/>
    <m/>
    <m/>
  </r>
  <r>
    <x v="0"/>
    <x v="0"/>
    <s v="Municipios, Comunidades,Caserios, ets."/>
    <m/>
    <m/>
    <s v="EL"/>
    <m/>
    <m/>
    <m/>
    <x v="211"/>
    <m/>
    <s v="Térmico"/>
    <x v="592"/>
    <x v="358"/>
    <s v="EL"/>
    <s v="EL"/>
    <s v="Diésel"/>
    <s v="SA"/>
    <s v="NO COES"/>
    <s v="Instalado"/>
    <s v="Operativo"/>
    <m/>
    <s v="-"/>
    <s v="Estatal"/>
    <s v="EEzDEP"/>
    <x v="2"/>
    <s v="PUNO"/>
    <s v="PUNO"/>
    <s v="PUNO"/>
    <s v="PUNO (AMANTANI)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93"/>
    <x v="358"/>
    <s v="EL"/>
    <s v="EL"/>
    <s v="Diésel"/>
    <s v="SA"/>
    <s v="NO COES"/>
    <s v="Instalado"/>
    <s v="Operativo"/>
    <m/>
    <s v="-"/>
    <s v="Estatal"/>
    <s v="EEzDEP"/>
    <x v="2"/>
    <s v="PUNO"/>
    <s v="PUNO"/>
    <s v="EL COLLAO"/>
    <s v="CAPASO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1"/>
    <m/>
    <s v="Térmico"/>
    <x v="594"/>
    <x v="358"/>
    <s v="EL"/>
    <s v="EL"/>
    <s v="Diésel"/>
    <s v="SA"/>
    <s v="NO COES"/>
    <s v="Instalado"/>
    <s v="Operativo"/>
    <m/>
    <s v="-"/>
    <s v="Estatal"/>
    <s v="EEzDEP"/>
    <x v="2"/>
    <s v="PUNO"/>
    <s v="PUNO"/>
    <s v="PUNO"/>
    <s v="PICHANAQUI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95"/>
    <x v="358"/>
    <s v="EL"/>
    <s v="EL"/>
    <s v="Diésel"/>
    <s v="SA"/>
    <s v="NO COES"/>
    <s v="Instalado"/>
    <s v="Operativo"/>
    <m/>
    <s v="-"/>
    <s v="Estatal"/>
    <s v="EEzDEP"/>
    <x v="2"/>
    <s v="PUNO"/>
    <s v="PUNO"/>
    <s v="EL COLLAO"/>
    <s v="SANTA ROSA (MAZO CRUZ)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96"/>
    <x v="358"/>
    <s v="EL"/>
    <s v="EL"/>
    <s v="Diésel"/>
    <s v="SA"/>
    <s v="NO COES"/>
    <s v="Instalado"/>
    <s v="Operativo"/>
    <m/>
    <s v="-"/>
    <s v="Estatal"/>
    <s v="EEzDEP"/>
    <x v="2"/>
    <s v="SAN MARTÍN"/>
    <s v="SAN MARTÍN"/>
    <s v="TOCACHE"/>
    <s v="UCHIZA"/>
    <m/>
    <s v="zz"/>
    <n v="0.5"/>
    <n v="0.5"/>
    <n v="876"/>
    <n v="0.876"/>
    <m/>
    <n v="0.5"/>
    <n v="0.5"/>
    <n v="876"/>
    <n v="0.876"/>
    <m/>
    <n v="0.5"/>
    <n v="0.5"/>
    <n v="876"/>
    <n v="0.876"/>
    <m/>
    <m/>
    <m/>
    <m/>
  </r>
  <r>
    <x v="0"/>
    <x v="0"/>
    <s v="Municipios, Comunidades,Caserios, ets."/>
    <m/>
    <m/>
    <s v="EL"/>
    <m/>
    <m/>
    <m/>
    <x v="211"/>
    <m/>
    <s v="Térmico"/>
    <x v="597"/>
    <x v="358"/>
    <s v="EL"/>
    <s v="EL"/>
    <s v="Diésel"/>
    <s v="SA"/>
    <s v="NO COES"/>
    <s v="Instalado"/>
    <s v="Operativo"/>
    <m/>
    <s v="-"/>
    <s v="Estatal"/>
    <s v="EEzDEP"/>
    <x v="2"/>
    <s v="TUMBES"/>
    <s v="TUMBES"/>
    <s v="COMANDANTE VILLAR"/>
    <s v="CASITAS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598"/>
    <x v="358"/>
    <s v="EL"/>
    <s v="EL"/>
    <s v="Diésel"/>
    <s v="SA"/>
    <s v="NO COES"/>
    <s v="Instalado"/>
    <s v="Operativo"/>
    <m/>
    <s v="-"/>
    <s v="Estatal"/>
    <s v="EEzDEP"/>
    <x v="2"/>
    <s v="UCAYALI"/>
    <s v="UCAYALI"/>
    <s v="CORONEL PORTILLO"/>
    <s v="MASISEA (BELLA FLOR)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1"/>
    <m/>
    <s v="Térmico"/>
    <x v="599"/>
    <x v="358"/>
    <s v="EL"/>
    <s v="EL"/>
    <s v="Diésel"/>
    <s v="SA"/>
    <s v="NO COES"/>
    <s v="Instalado"/>
    <s v="Operativo"/>
    <m/>
    <s v="-"/>
    <s v="Estatal"/>
    <s v="EEzDEP"/>
    <x v="2"/>
    <s v="UCAYALI"/>
    <s v="UCAYALI"/>
    <s v="CORONEL PORTILLO"/>
    <s v="CAMPO VERDE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1"/>
    <m/>
    <s v="Térmico"/>
    <x v="600"/>
    <x v="358"/>
    <s v="EL"/>
    <s v="EL"/>
    <s v="Diésel"/>
    <s v="SA"/>
    <s v="NO COES"/>
    <s v="Instalado"/>
    <s v="Operativo"/>
    <m/>
    <s v="-"/>
    <s v="Estatal"/>
    <s v="EEzDEP"/>
    <x v="2"/>
    <s v="UCAYALI"/>
    <s v="UCAYALI"/>
    <s v="PADRE ABAD"/>
    <s v="IRAZOLA (SAN ALEJANDRO)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01"/>
    <x v="358"/>
    <s v="HI"/>
    <s v="HI"/>
    <s v="Agua"/>
    <s v="SA"/>
    <s v="NO COES"/>
    <s v="Instalado"/>
    <s v="Operativo"/>
    <m/>
    <s v="-"/>
    <s v="Estatal"/>
    <s v="EEzPRONA"/>
    <x v="2"/>
    <s v="APURIMAC"/>
    <s v="APURIMAC"/>
    <s v="COTABAMBAS"/>
    <s v="TAMBOBAMB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02"/>
    <x v="358"/>
    <s v="HI"/>
    <s v="HI"/>
    <s v="Agua"/>
    <s v="SA"/>
    <s v="NO COES"/>
    <s v="Instalado"/>
    <s v="Operativo"/>
    <m/>
    <s v="-"/>
    <s v="Estatal"/>
    <s v="EEzPRONA"/>
    <x v="2"/>
    <s v="AREQUIPA"/>
    <s v="AREQUIPA"/>
    <s v="CAYLLOMA"/>
    <s v="CHIVAY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03"/>
    <x v="358"/>
    <s v="HI"/>
    <s v="HI"/>
    <s v="Agua"/>
    <s v="SA"/>
    <s v="NO COES"/>
    <s v="Instalado"/>
    <s v="Operativo"/>
    <m/>
    <s v="-"/>
    <s v="Estatal"/>
    <s v="EEzPRONA"/>
    <x v="2"/>
    <s v="AREQUIPA"/>
    <s v="AREQUIPA"/>
    <s v="CAYLLOMA"/>
    <s v="TUTI"/>
    <m/>
    <s v="zz"/>
    <n v="6.5000000000000002E-2"/>
    <n v="6.5000000000000002E-2"/>
    <n v="227.76"/>
    <n v="0.22775999999999999"/>
    <m/>
    <n v="6.5000000000000002E-2"/>
    <n v="6.5000000000000002E-2"/>
    <n v="227.76"/>
    <n v="0.22775999999999999"/>
    <m/>
    <n v="6.5000000000000002E-2"/>
    <n v="6.5000000000000002E-2"/>
    <n v="227.76"/>
    <n v="0.22775999999999999"/>
    <m/>
    <m/>
    <m/>
    <m/>
  </r>
  <r>
    <x v="0"/>
    <x v="0"/>
    <s v="Municipios, Comunidades,Caserios, ets."/>
    <m/>
    <m/>
    <s v="HI"/>
    <m/>
    <m/>
    <m/>
    <x v="211"/>
    <m/>
    <s v="Hidráulico"/>
    <x v="604"/>
    <x v="358"/>
    <s v="HI"/>
    <s v="HI"/>
    <s v="Agua"/>
    <s v="SA"/>
    <s v="NO COES"/>
    <s v="Instalado"/>
    <s v="Operativo"/>
    <m/>
    <s v="-"/>
    <s v="Estatal"/>
    <s v="EEzPRONA"/>
    <x v="2"/>
    <s v="AREQUIPA"/>
    <s v="AREQUIPA"/>
    <s v="CAYLLOMA"/>
    <s v="CAYLLOMA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HI"/>
    <m/>
    <m/>
    <m/>
    <x v="211"/>
    <m/>
    <s v="Hidráulico"/>
    <x v="605"/>
    <x v="358"/>
    <s v="HI"/>
    <s v="HI"/>
    <s v="Agua"/>
    <s v="SA"/>
    <s v="NO COES"/>
    <s v="Instalado"/>
    <s v="Operativo"/>
    <m/>
    <s v="-"/>
    <s v="Estatal"/>
    <s v="EEzPRONA"/>
    <x v="2"/>
    <s v="AYACUCHO"/>
    <s v="AYACUCHO"/>
    <s v="LUCANAS"/>
    <s v="LUCANAS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1"/>
    <m/>
    <s v="Hidráulico"/>
    <x v="606"/>
    <x v="358"/>
    <s v="HI"/>
    <s v="HI"/>
    <s v="Agua"/>
    <s v="SA"/>
    <s v="NO COES"/>
    <s v="Instalado"/>
    <s v="Inoperativo"/>
    <m/>
    <s v="-"/>
    <s v="Estatal"/>
    <s v="EEzPRONA"/>
    <x v="2"/>
    <s v="AYACUCHO"/>
    <s v="AYACUCHO"/>
    <s v="SUCRE"/>
    <s v="SORAS"/>
    <m/>
    <s v="zz"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HI"/>
    <m/>
    <m/>
    <m/>
    <x v="211"/>
    <m/>
    <s v="Hidráulico"/>
    <x v="607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ELENDÍN"/>
    <s v="SUCRE"/>
    <m/>
    <s v="zz"/>
    <n v="7.0000000000000007E-2"/>
    <n v="7.0000000000000007E-2"/>
    <n v="245.28"/>
    <n v="0.24528"/>
    <m/>
    <n v="7.0000000000000007E-2"/>
    <n v="7.0000000000000007E-2"/>
    <n v="245.28"/>
    <n v="0.24528"/>
    <m/>
    <n v="7.0000000000000007E-2"/>
    <n v="7.0000000000000007E-2"/>
    <n v="245.28"/>
    <n v="0.24528"/>
    <m/>
    <m/>
    <m/>
    <m/>
  </r>
  <r>
    <x v="0"/>
    <x v="0"/>
    <s v="Municipios, Comunidades,Caserios, ets."/>
    <m/>
    <m/>
    <s v="HI"/>
    <m/>
    <m/>
    <m/>
    <x v="211"/>
    <m/>
    <s v="Hidráulico"/>
    <x v="608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AJABAMBA"/>
    <s v="CONDEBAMB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09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JAEN"/>
    <s v="COLASAY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10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HOTA"/>
    <s v="CONCHÁN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11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HOTA"/>
    <s v="CHADÍN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12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HUALGAYOC"/>
    <s v="HUALGAYOC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1"/>
    <m/>
    <s v="Hidráulico"/>
    <x v="613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SAN MIGUEL"/>
    <s v="SAN MIGUEL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211"/>
    <m/>
    <s v="Hidráulico"/>
    <x v="614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UTERVO"/>
    <s v="STO. TOMÁS"/>
    <m/>
    <s v="zz"/>
    <n v="0.08"/>
    <n v="0.08"/>
    <n v="280.32"/>
    <n v="0.28032000000000001"/>
    <m/>
    <n v="0.08"/>
    <n v="0.08"/>
    <n v="280.32"/>
    <n v="0.28032000000000001"/>
    <m/>
    <n v="0.08"/>
    <n v="0.08"/>
    <n v="280.32"/>
    <n v="0.28032000000000001"/>
    <m/>
    <m/>
    <m/>
    <m/>
  </r>
  <r>
    <x v="0"/>
    <x v="0"/>
    <s v="Municipios, Comunidades,Caserios, ets."/>
    <m/>
    <m/>
    <s v="HI"/>
    <m/>
    <m/>
    <m/>
    <x v="211"/>
    <m/>
    <s v="Hidráulico"/>
    <x v="615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HOTA"/>
    <s v="PACCH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16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HOTA"/>
    <s v="CHOTA"/>
    <m/>
    <s v="zz"/>
    <n v="0.25"/>
    <n v="0.25"/>
    <n v="876"/>
    <n v="0.876"/>
    <m/>
    <n v="0.25"/>
    <n v="0.25"/>
    <n v="876"/>
    <n v="0.876"/>
    <m/>
    <n v="0.25"/>
    <n v="0.25"/>
    <n v="876"/>
    <n v="0.876"/>
    <m/>
    <m/>
    <m/>
    <m/>
  </r>
  <r>
    <x v="0"/>
    <x v="0"/>
    <s v="Municipios, Comunidades,Caserios, ets."/>
    <m/>
    <m/>
    <s v="HI"/>
    <m/>
    <m/>
    <m/>
    <x v="211"/>
    <m/>
    <s v="Hidráulico"/>
    <x v="617"/>
    <x v="358"/>
    <s v="HI"/>
    <s v="HI"/>
    <s v="Agua"/>
    <s v="SA"/>
    <s v="NO COES"/>
    <s v="Instalado"/>
    <s v="Operativo"/>
    <m/>
    <s v="-"/>
    <s v="Estatal"/>
    <s v="EEzPRONA"/>
    <x v="2"/>
    <s v="CAJAMARCA"/>
    <s v="CAJAMARCA"/>
    <s v="CHOTA"/>
    <s v="LAJAS"/>
    <m/>
    <s v="zz"/>
    <n v="0.6"/>
    <n v="0.6"/>
    <n v="2102.4"/>
    <n v="2.1024000000000003"/>
    <m/>
    <n v="0.6"/>
    <n v="0.6"/>
    <n v="2102.4"/>
    <n v="2.1024000000000003"/>
    <m/>
    <n v="0.6"/>
    <n v="0.6"/>
    <n v="2102.4"/>
    <n v="2.1024000000000003"/>
    <m/>
    <m/>
    <m/>
    <m/>
  </r>
  <r>
    <x v="0"/>
    <x v="0"/>
    <s v="Municipios, Comunidades,Caserios, ets."/>
    <m/>
    <m/>
    <s v="HI"/>
    <m/>
    <m/>
    <m/>
    <x v="211"/>
    <m/>
    <s v="Hidráulico"/>
    <x v="618"/>
    <x v="358"/>
    <s v="HI"/>
    <s v="HI"/>
    <s v="Agua"/>
    <s v="SA"/>
    <s v="NO COES"/>
    <s v="Instalado"/>
    <s v="Operativo"/>
    <m/>
    <s v="-"/>
    <s v="Estatal"/>
    <s v="EEzPRONA"/>
    <x v="2"/>
    <s v="CUSCO"/>
    <s v="CUSCO"/>
    <s v="PAUCARTAMBO"/>
    <s v="KCOSÑISPATA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1"/>
    <m/>
    <s v="Hidráulico"/>
    <x v="619"/>
    <x v="358"/>
    <s v="HI"/>
    <s v="HI"/>
    <s v="Agua"/>
    <s v="SA"/>
    <s v="NO COES"/>
    <s v="Instalado"/>
    <s v="Operativo"/>
    <m/>
    <s v="-"/>
    <s v="Estatal"/>
    <s v="EEzPRONA"/>
    <x v="2"/>
    <s v="HUANUCO"/>
    <s v="HUANUCO"/>
    <s v="MARAÑÓN"/>
    <s v="HUACRACHUCO"/>
    <m/>
    <s v="zz"/>
    <n v="0.27"/>
    <n v="0.27"/>
    <n v="946.08"/>
    <n v="0.94608000000000003"/>
    <m/>
    <n v="0.27"/>
    <n v="0.27"/>
    <n v="946.08"/>
    <n v="0.94608000000000003"/>
    <m/>
    <n v="0.27"/>
    <n v="0.27"/>
    <n v="946.08"/>
    <n v="0.94608000000000003"/>
    <m/>
    <m/>
    <m/>
    <m/>
  </r>
  <r>
    <x v="0"/>
    <x v="0"/>
    <s v="Municipios, Comunidades,Caserios, ets."/>
    <m/>
    <m/>
    <s v="HI"/>
    <m/>
    <m/>
    <m/>
    <x v="211"/>
    <m/>
    <s v="Hidráulico"/>
    <x v="620"/>
    <x v="358"/>
    <s v="HI"/>
    <s v="HI"/>
    <s v="Agua"/>
    <s v="SA"/>
    <s v="NO COES"/>
    <s v="Instalado"/>
    <s v="Operativo"/>
    <m/>
    <s v="-"/>
    <s v="Estatal"/>
    <s v="EEzPRONA"/>
    <x v="2"/>
    <s v="LA LIBERTAD"/>
    <s v="LA LIBERTAD"/>
    <s v="BOLIVAR"/>
    <s v="BOLIVAR"/>
    <m/>
    <s v="zz"/>
    <n v="0.16"/>
    <n v="0.16"/>
    <n v="560.64"/>
    <n v="0.56064000000000003"/>
    <m/>
    <n v="0.16"/>
    <n v="0.16"/>
    <n v="560.64"/>
    <n v="0.56064000000000003"/>
    <m/>
    <n v="0.16"/>
    <n v="0.16"/>
    <n v="560.64"/>
    <n v="0.56064000000000003"/>
    <m/>
    <m/>
    <m/>
    <m/>
  </r>
  <r>
    <x v="0"/>
    <x v="0"/>
    <s v="Municipios, Comunidades,Caserios, ets."/>
    <m/>
    <m/>
    <s v="HI"/>
    <m/>
    <m/>
    <m/>
    <x v="211"/>
    <m/>
    <s v="Hidráulico"/>
    <x v="621"/>
    <x v="358"/>
    <s v="HI"/>
    <s v="HI"/>
    <s v="Agua"/>
    <s v="SA"/>
    <s v="NO COES"/>
    <s v="Instalado"/>
    <s v="Operativo"/>
    <m/>
    <s v="-"/>
    <s v="Estatal"/>
    <s v="EEzPRONA"/>
    <x v="2"/>
    <s v="LA LIBERTAD"/>
    <s v="LA LIBERTAD"/>
    <s v="PATAZ"/>
    <s v="PATAZ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1"/>
    <m/>
    <s v="Hidráulico"/>
    <x v="622"/>
    <x v="358"/>
    <s v="HI"/>
    <s v="HI"/>
    <s v="Agua"/>
    <s v="SA"/>
    <s v="NO COES"/>
    <s v="Instalado"/>
    <s v="Operativo"/>
    <m/>
    <s v="-"/>
    <s v="Estatal"/>
    <s v="EEzPRONA"/>
    <x v="2"/>
    <s v="MOQUEGUA"/>
    <s v="MOQUEGUA"/>
    <s v="SANCHEZ CERRO"/>
    <s v="OMATE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HI"/>
    <m/>
    <m/>
    <m/>
    <x v="211"/>
    <m/>
    <s v="Hidráulico"/>
    <x v="623"/>
    <x v="358"/>
    <s v="HI"/>
    <s v="HI"/>
    <s v="Agua"/>
    <s v="SA"/>
    <s v="NO COES"/>
    <s v="Instalado"/>
    <s v="Operativo"/>
    <m/>
    <s v="-"/>
    <s v="Estatal"/>
    <s v="EEzPRONA"/>
    <x v="2"/>
    <s v="MOQUEGUA"/>
    <s v="MOQUEGUA"/>
    <s v="SANCHEZ CERRO"/>
    <s v="PUQUINA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211"/>
    <m/>
    <s v="Hidráulico"/>
    <x v="624"/>
    <x v="358"/>
    <s v="HI"/>
    <s v="HI"/>
    <s v="Agua"/>
    <s v="SA"/>
    <s v="NO COES"/>
    <s v="Instalado"/>
    <s v="Operativo"/>
    <m/>
    <s v="-"/>
    <s v="Estatal"/>
    <s v="EEzPRONA"/>
    <x v="2"/>
    <s v="MOQUEGUA"/>
    <s v="MOQUEGUA"/>
    <s v="MARISCAL NIETO"/>
    <s v="SAN CRISTOBAL"/>
    <m/>
    <s v="zz"/>
    <n v="0.12"/>
    <n v="0.12"/>
    <n v="420.48"/>
    <n v="0.42048000000000002"/>
    <m/>
    <n v="0.12"/>
    <n v="0.12"/>
    <n v="420.48"/>
    <n v="0.42048000000000002"/>
    <m/>
    <n v="0.12"/>
    <n v="0.12"/>
    <n v="420.48"/>
    <n v="0.42048000000000002"/>
    <m/>
    <m/>
    <m/>
    <m/>
  </r>
  <r>
    <x v="0"/>
    <x v="0"/>
    <s v="Municipios, Comunidades,Caserios, ets."/>
    <m/>
    <m/>
    <s v="HI"/>
    <m/>
    <m/>
    <m/>
    <x v="211"/>
    <m/>
    <s v="Hidráulico"/>
    <x v="625"/>
    <x v="358"/>
    <s v="HI"/>
    <s v="HI"/>
    <s v="Agua"/>
    <s v="SA"/>
    <s v="NO COES"/>
    <s v="Instalado"/>
    <s v="Operativo"/>
    <m/>
    <s v="-"/>
    <s v="Estatal"/>
    <s v="EEzPRONA"/>
    <x v="2"/>
    <s v="PASCO"/>
    <s v="PASCO"/>
    <s v="CERRO PASCO"/>
    <s v="HUACHÓN"/>
    <m/>
    <s v="zz"/>
    <n v="0.16800000000000001"/>
    <n v="0.16800000000000001"/>
    <n v="588.67200000000014"/>
    <n v="0.58867200000000008"/>
    <m/>
    <n v="0.16800000000000001"/>
    <n v="0.16800000000000001"/>
    <n v="588.67200000000014"/>
    <n v="0.58867200000000008"/>
    <m/>
    <n v="0.16800000000000001"/>
    <n v="0.16800000000000001"/>
    <n v="588.67200000000014"/>
    <n v="0.58867200000000008"/>
    <m/>
    <m/>
    <m/>
    <m/>
  </r>
  <r>
    <x v="0"/>
    <x v="0"/>
    <s v="Municipios, Comunidades,Caserios, ets."/>
    <m/>
    <m/>
    <s v="HI"/>
    <m/>
    <m/>
    <m/>
    <x v="211"/>
    <m/>
    <s v="Hidráulico"/>
    <x v="626"/>
    <x v="358"/>
    <s v="HI"/>
    <s v="HI"/>
    <s v="Agua"/>
    <s v="SA"/>
    <s v="NO COES"/>
    <s v="Instalado"/>
    <s v="Operativo"/>
    <m/>
    <s v="-"/>
    <s v="Estatal"/>
    <s v="EEzPRONA"/>
    <x v="2"/>
    <s v="PUNO"/>
    <s v="PUNO"/>
    <s v="SANDIA"/>
    <s v="UNTUC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27"/>
    <x v="358"/>
    <s v="HI"/>
    <s v="HI"/>
    <s v="Agua"/>
    <s v="SA"/>
    <s v="NO COES"/>
    <s v="Instalado"/>
    <s v="Operativo"/>
    <m/>
    <s v="-"/>
    <s v="Estatal"/>
    <s v="EEzPRONA"/>
    <x v="2"/>
    <s v="PUNO"/>
    <s v="PUNO"/>
    <s v="CARABAYA"/>
    <s v="AYAPAT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1"/>
    <m/>
    <s v="Hidráulico"/>
    <x v="628"/>
    <x v="358"/>
    <s v="HI"/>
    <s v="HI"/>
    <s v="Agua"/>
    <s v="SA"/>
    <s v="NO COES"/>
    <s v="Instalado"/>
    <s v="Operativo"/>
    <m/>
    <s v="-"/>
    <s v="Estatal"/>
    <s v="EEzPRONA"/>
    <x v="2"/>
    <s v="PUNO"/>
    <s v="PUNO"/>
    <s v="SANDIA"/>
    <s v="CUYO CUYO"/>
    <m/>
    <s v="zz"/>
    <n v="0.35"/>
    <n v="0.35"/>
    <n v="1226.4000000000001"/>
    <n v="1.2264000000000002"/>
    <m/>
    <n v="0.35"/>
    <n v="0.35"/>
    <n v="1226.4000000000001"/>
    <n v="1.2264000000000002"/>
    <m/>
    <n v="0.35"/>
    <n v="0.35"/>
    <n v="1226.4000000000001"/>
    <n v="1.2264000000000002"/>
    <m/>
    <m/>
    <m/>
    <m/>
  </r>
  <r>
    <x v="0"/>
    <x v="0"/>
    <s v="Municipios, Comunidades,Caserios, ets."/>
    <m/>
    <m/>
    <s v="HI"/>
    <m/>
    <m/>
    <m/>
    <x v="211"/>
    <m/>
    <s v="Hidráulico"/>
    <x v="629"/>
    <x v="358"/>
    <s v="HI"/>
    <s v="HI"/>
    <s v="Agua"/>
    <s v="SA"/>
    <s v="NO COES"/>
    <s v="Instalado"/>
    <s v="Operativo"/>
    <m/>
    <s v="-"/>
    <s v="Estatal"/>
    <s v="EEzPRONA"/>
    <x v="2"/>
    <s v="PUNO"/>
    <s v="PUNO"/>
    <s v="CARABAYA"/>
    <s v="OLLACHEA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211"/>
    <m/>
    <s v="Hidráulico"/>
    <x v="630"/>
    <x v="358"/>
    <s v="HI"/>
    <s v="HI"/>
    <s v="Agua"/>
    <s v="SA"/>
    <s v="NO COES"/>
    <s v="Instalado"/>
    <s v="Operativo"/>
    <m/>
    <s v="-"/>
    <s v="Estatal"/>
    <s v="EEzPRONA"/>
    <x v="2"/>
    <s v="PUNO"/>
    <s v="PUNO"/>
    <s v="SANDIA"/>
    <s v="PHARA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HI"/>
    <m/>
    <m/>
    <m/>
    <x v="211"/>
    <m/>
    <s v="Hidráulico"/>
    <x v="631"/>
    <x v="358"/>
    <s v="HI"/>
    <s v="HI"/>
    <s v="Agua"/>
    <s v="SA"/>
    <s v="NO COES"/>
    <s v="Instalado"/>
    <s v="Operativo"/>
    <m/>
    <s v="-"/>
    <s v="Estatal"/>
    <s v="EEzPRONA"/>
    <x v="2"/>
    <s v="SAN MARTÍN"/>
    <s v="SAN MARTÍN"/>
    <s v="RIOJA"/>
    <s v="PARDO MIGUEL"/>
    <m/>
    <s v="zz"/>
    <n v="0.23"/>
    <n v="0.23"/>
    <n v="805.92"/>
    <n v="0.80591999999999997"/>
    <m/>
    <n v="0.23"/>
    <n v="0.23"/>
    <n v="805.92"/>
    <n v="0.80591999999999997"/>
    <m/>
    <n v="0.23"/>
    <n v="0.23"/>
    <n v="805.92"/>
    <n v="0.80591999999999997"/>
    <m/>
    <m/>
    <m/>
    <m/>
  </r>
  <r>
    <x v="2"/>
    <x v="0"/>
    <s v="Emp. De Serv. Priv. No Informantes"/>
    <m/>
    <m/>
    <s v="EL"/>
    <m/>
    <m/>
    <m/>
    <x v="214"/>
    <m/>
    <s v="Térmico"/>
    <x v="632"/>
    <x v="358"/>
    <s v="EL"/>
    <s v="EL"/>
    <s v="Diésel"/>
    <s v="SA"/>
    <s v="NO COES"/>
    <s v="Instalado"/>
    <s v="Inoperativo"/>
    <m/>
    <s v="-"/>
    <s v="Privado"/>
    <s v="au-NI"/>
    <x v="2"/>
    <s v="AREQUIPA"/>
    <s v="AREQUIPA"/>
    <s v="MOLLENDO"/>
    <s v="MATARANI"/>
    <m/>
    <s v="zz"/>
    <n v="1.23"/>
    <n v="0"/>
    <n v="0"/>
    <n v="0"/>
    <m/>
    <n v="1.23"/>
    <n v="0"/>
    <n v="0"/>
    <n v="0"/>
    <m/>
    <n v="1.23"/>
    <n v="0"/>
    <n v="0"/>
    <n v="0"/>
    <m/>
    <m/>
    <m/>
    <m/>
  </r>
  <r>
    <x v="2"/>
    <x v="0"/>
    <s v="Emp. De Serv. Priv. No Informantes"/>
    <m/>
    <m/>
    <s v="EL"/>
    <m/>
    <m/>
    <m/>
    <x v="214"/>
    <m/>
    <s v="Térmico"/>
    <x v="315"/>
    <x v="358"/>
    <s v="EL"/>
    <s v="EL"/>
    <s v="Diésel"/>
    <s v="SA"/>
    <s v="NO COES"/>
    <s v="Instalado"/>
    <s v="Inoperativo"/>
    <m/>
    <s v="-"/>
    <s v="Privado"/>
    <s v="au-NI"/>
    <x v="2"/>
    <s v="ICA"/>
    <s v="ICA"/>
    <s v="PISCO"/>
    <s v="PARACAS"/>
    <m/>
    <s v="zz"/>
    <n v="2.4500000000000002"/>
    <n v="0"/>
    <n v="0"/>
    <n v="0"/>
    <m/>
    <n v="2.4500000000000002"/>
    <n v="0"/>
    <n v="0"/>
    <n v="0"/>
    <m/>
    <n v="2.4500000000000002"/>
    <n v="0"/>
    <n v="0"/>
    <n v="0"/>
    <m/>
    <m/>
    <m/>
    <m/>
  </r>
  <r>
    <x v="2"/>
    <x v="0"/>
    <s v="Emp. De Serv. Priv. No Informantes"/>
    <m/>
    <m/>
    <s v="EL"/>
    <m/>
    <m/>
    <m/>
    <x v="214"/>
    <m/>
    <s v="Térmico"/>
    <x v="362"/>
    <x v="358"/>
    <s v="EL"/>
    <s v="EL"/>
    <s v="Diésel"/>
    <s v="SA"/>
    <s v="NO COES"/>
    <s v="Instalado"/>
    <s v="Inoperativo"/>
    <m/>
    <s v="-"/>
    <s v="Privado"/>
    <s v="au-NI"/>
    <x v="2"/>
    <s v="LIMA"/>
    <s v="LIMA"/>
    <s v="BARRANCA"/>
    <s v="PUERTO SUPE"/>
    <m/>
    <s v="zz"/>
    <n v="2.1"/>
    <n v="0"/>
    <n v="0"/>
    <n v="0"/>
    <m/>
    <n v="2.1"/>
    <n v="0"/>
    <n v="0"/>
    <n v="0"/>
    <m/>
    <n v="2.1"/>
    <n v="0"/>
    <n v="0"/>
    <n v="0"/>
    <m/>
    <m/>
    <m/>
    <m/>
  </r>
  <r>
    <x v="2"/>
    <x v="0"/>
    <s v="Emp. De Serv. Priv. No Informantes"/>
    <m/>
    <m/>
    <s v="EL"/>
    <m/>
    <m/>
    <m/>
    <x v="214"/>
    <m/>
    <s v="Térmico"/>
    <x v="633"/>
    <x v="358"/>
    <s v="EL"/>
    <s v="EL"/>
    <s v="Diésel"/>
    <s v="SA"/>
    <s v="NO COES"/>
    <s v="Instalado"/>
    <s v="Inoperativo"/>
    <m/>
    <s v="-"/>
    <s v="Privado"/>
    <s v="au-NI"/>
    <x v="2"/>
    <s v="ANCASH"/>
    <s v="ANCASH"/>
    <s v="SANTA"/>
    <s v="SAMANCO"/>
    <m/>
    <s v="zz"/>
    <n v="1.06"/>
    <n v="0"/>
    <n v="0"/>
    <n v="0"/>
    <m/>
    <n v="1.06"/>
    <n v="0"/>
    <n v="0"/>
    <n v="0"/>
    <m/>
    <n v="1.06"/>
    <n v="0"/>
    <n v="0"/>
    <n v="0"/>
    <m/>
    <m/>
    <m/>
    <m/>
  </r>
  <r>
    <x v="2"/>
    <x v="0"/>
    <s v="Emp. De Serv. Priv. No Informantes"/>
    <m/>
    <m/>
    <s v="EL"/>
    <m/>
    <m/>
    <m/>
    <x v="215"/>
    <m/>
    <s v="Térmico"/>
    <x v="634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Santa"/>
    <m/>
    <s v="zz"/>
    <n v="0.113"/>
    <n v="0.113"/>
    <n v="197.97600000000003"/>
    <n v="0.19797600000000004"/>
    <m/>
    <n v="0.113"/>
    <n v="0.113"/>
    <n v="197.97600000000003"/>
    <n v="0.19797600000000004"/>
    <m/>
    <n v="0.113"/>
    <n v="0.113"/>
    <n v="197.97600000000003"/>
    <n v="0.19797600000000004"/>
    <m/>
    <m/>
    <m/>
    <m/>
  </r>
  <r>
    <x v="2"/>
    <x v="0"/>
    <s v="Emp. De Serv. Priv. No Informantes"/>
    <m/>
    <m/>
    <s v="EL"/>
    <m/>
    <m/>
    <m/>
    <x v="216"/>
    <m/>
    <s v="Térmico"/>
    <x v="635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436"/>
    <n v="0.436"/>
    <n v="763.87199999999996"/>
    <n v="0.763872"/>
    <m/>
    <n v="0.436"/>
    <n v="0.436"/>
    <n v="763.87199999999996"/>
    <n v="0.763872"/>
    <m/>
    <n v="0.436"/>
    <n v="0.436"/>
    <n v="763.87199999999996"/>
    <n v="0.763872"/>
    <m/>
    <m/>
    <m/>
    <m/>
  </r>
  <r>
    <x v="2"/>
    <x v="0"/>
    <s v="Emp. De Serv. Priv. No Informantes"/>
    <m/>
    <m/>
    <s v="EL"/>
    <m/>
    <m/>
    <m/>
    <x v="217"/>
    <m/>
    <s v="Térmico"/>
    <x v="636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Yungay"/>
    <s v="Yungay"/>
    <m/>
    <s v="zz"/>
    <n v="0.44500000000000001"/>
    <n v="0.44500000000000001"/>
    <n v="779.64"/>
    <n v="0.77964"/>
    <m/>
    <n v="0.44500000000000001"/>
    <n v="0.44500000000000001"/>
    <n v="779.64"/>
    <n v="0.77964"/>
    <m/>
    <n v="0.44500000000000001"/>
    <n v="0.44500000000000001"/>
    <n v="779.64"/>
    <n v="0.77964"/>
    <m/>
    <m/>
    <m/>
    <m/>
  </r>
  <r>
    <x v="2"/>
    <x v="0"/>
    <s v="Emp. De Serv. Priv. No Informantes"/>
    <m/>
    <m/>
    <s v="EL"/>
    <m/>
    <m/>
    <m/>
    <x v="218"/>
    <m/>
    <s v="Térmico"/>
    <x v="637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Huaraz"/>
    <s v="Huaraz"/>
    <m/>
    <s v="zz"/>
    <n v="0.8"/>
    <n v="0.8"/>
    <n v="1401.6"/>
    <n v="1.4016"/>
    <m/>
    <n v="0.8"/>
    <n v="0.8"/>
    <n v="1401.6"/>
    <n v="1.4016"/>
    <m/>
    <n v="0.8"/>
    <n v="0.8"/>
    <n v="1401.6"/>
    <n v="1.4016"/>
    <m/>
    <m/>
    <m/>
    <m/>
  </r>
  <r>
    <x v="2"/>
    <x v="0"/>
    <s v="Emp. De Serv. Priv. No Informantes"/>
    <m/>
    <m/>
    <s v="EL"/>
    <m/>
    <m/>
    <m/>
    <x v="219"/>
    <m/>
    <s v="Térmico"/>
    <x v="638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Nepeña"/>
    <m/>
    <s v="zz"/>
    <n v="3.65"/>
    <n v="3.65"/>
    <n v="6394.8"/>
    <n v="6.3948"/>
    <m/>
    <n v="3.65"/>
    <n v="3.65"/>
    <n v="6394.8"/>
    <n v="6.3948"/>
    <m/>
    <n v="3.65"/>
    <n v="3.65"/>
    <n v="6394.8"/>
    <n v="6.3948"/>
    <m/>
    <m/>
    <m/>
    <m/>
  </r>
  <r>
    <x v="2"/>
    <x v="0"/>
    <s v="Emp. De Serv. Priv. No Informantes"/>
    <m/>
    <m/>
    <s v="EL"/>
    <m/>
    <m/>
    <m/>
    <x v="220"/>
    <m/>
    <s v="Térmico"/>
    <x v="639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6"/>
    <n v="0.6"/>
    <n v="1051.2"/>
    <n v="1.0512000000000001"/>
    <m/>
    <n v="0.6"/>
    <n v="0.6"/>
    <n v="1051.2"/>
    <n v="1.0512000000000001"/>
    <m/>
    <n v="0.6"/>
    <n v="0.6"/>
    <n v="1051.2"/>
    <n v="1.0512000000000001"/>
    <m/>
    <m/>
    <m/>
    <m/>
  </r>
  <r>
    <x v="2"/>
    <x v="0"/>
    <s v="Emp. De Serv. Priv. No Informantes"/>
    <m/>
    <m/>
    <s v="EL"/>
    <m/>
    <m/>
    <m/>
    <x v="221"/>
    <m/>
    <s v="Térmico"/>
    <x v="640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oishco"/>
    <m/>
    <s v="zz"/>
    <n v="1.34"/>
    <n v="1.34"/>
    <n v="2347.6799999999998"/>
    <n v="2.34768"/>
    <m/>
    <n v="1.34"/>
    <n v="1.34"/>
    <n v="2347.6799999999998"/>
    <n v="2.34768"/>
    <m/>
    <n v="1.34"/>
    <n v="1.34"/>
    <n v="2347.6799999999998"/>
    <n v="2.34768"/>
    <m/>
    <m/>
    <m/>
    <m/>
  </r>
  <r>
    <x v="2"/>
    <x v="0"/>
    <s v="Emp. De Serv. Priv. No Informantes"/>
    <m/>
    <m/>
    <s v="EL"/>
    <m/>
    <m/>
    <m/>
    <x v="221"/>
    <m/>
    <s v="Térmico"/>
    <x v="641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Huarmey"/>
    <s v="Huarmey"/>
    <m/>
    <s v="zz"/>
    <n v="1.33"/>
    <n v="1.33"/>
    <n v="2330.16"/>
    <n v="2.3301599999999998"/>
    <m/>
    <n v="1.33"/>
    <n v="1.33"/>
    <n v="2330.16"/>
    <n v="2.3301599999999998"/>
    <m/>
    <n v="1.33"/>
    <n v="1.33"/>
    <n v="2330.16"/>
    <n v="2.3301599999999998"/>
    <m/>
    <m/>
    <m/>
    <m/>
  </r>
  <r>
    <x v="2"/>
    <x v="0"/>
    <s v="Emp. De Serv. Priv. No Informantes"/>
    <m/>
    <m/>
    <s v="EL"/>
    <m/>
    <m/>
    <m/>
    <x v="222"/>
    <m/>
    <s v="Térmico"/>
    <x v="642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Casma"/>
    <s v="Cmte. Noel"/>
    <m/>
    <s v="zz"/>
    <n v="1.5249999999999999"/>
    <n v="1.5249999999999999"/>
    <n v="2671.8"/>
    <n v="2.6718000000000002"/>
    <m/>
    <n v="1.5249999999999999"/>
    <n v="1.5249999999999999"/>
    <n v="2671.8"/>
    <n v="2.6718000000000002"/>
    <m/>
    <n v="1.5249999999999999"/>
    <n v="1.5249999999999999"/>
    <n v="2671.8"/>
    <n v="2.6718000000000002"/>
    <m/>
    <m/>
    <m/>
    <m/>
  </r>
  <r>
    <x v="2"/>
    <x v="0"/>
    <s v="Emp. De Serv. Priv. No Informantes"/>
    <m/>
    <m/>
    <s v="EL"/>
    <m/>
    <m/>
    <m/>
    <x v="223"/>
    <m/>
    <s v="Térmico"/>
    <x v="643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2.0499999999999998"/>
    <n v="2.0499999999999998"/>
    <n v="3591.6"/>
    <n v="3.5916000000000001"/>
    <m/>
    <n v="2.0499999999999998"/>
    <n v="2.0499999999999998"/>
    <n v="3591.6"/>
    <n v="3.5916000000000001"/>
    <m/>
    <n v="2.0499999999999998"/>
    <n v="2.0499999999999998"/>
    <n v="3591.6"/>
    <n v="3.5916000000000001"/>
    <m/>
    <m/>
    <m/>
    <m/>
  </r>
  <r>
    <x v="2"/>
    <x v="0"/>
    <s v="Emp. De Serv. Priv. No Informantes"/>
    <m/>
    <m/>
    <s v="EL"/>
    <m/>
    <m/>
    <m/>
    <x v="224"/>
    <m/>
    <s v="Térmico"/>
    <x v="644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2"/>
    <x v="0"/>
    <s v="Emp. De Serv. Priv. No Informantes"/>
    <m/>
    <m/>
    <s v="EL"/>
    <m/>
    <m/>
    <m/>
    <x v="225"/>
    <m/>
    <s v="Térmico"/>
    <x v="645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2.4500000000000002"/>
    <n v="2.4500000000000002"/>
    <n v="4292.3999999999996"/>
    <n v="4.2923999999999998"/>
    <m/>
    <n v="2.4500000000000002"/>
    <n v="2.4500000000000002"/>
    <n v="4292.3999999999996"/>
    <n v="4.2923999999999998"/>
    <m/>
    <n v="2.4500000000000002"/>
    <n v="2.4500000000000002"/>
    <n v="4292.3999999999996"/>
    <n v="4.2923999999999998"/>
    <m/>
    <m/>
    <m/>
    <m/>
  </r>
  <r>
    <x v="2"/>
    <x v="0"/>
    <s v="Emp. De Serv. Priv. No Informantes"/>
    <m/>
    <m/>
    <s v="EL"/>
    <m/>
    <m/>
    <m/>
    <x v="226"/>
    <m/>
    <s v="Térmico"/>
    <x v="646"/>
    <x v="358"/>
    <s v="EL"/>
    <s v="EL"/>
    <s v="Diésel"/>
    <s v="SA"/>
    <s v="NO COES"/>
    <s v="Instalado"/>
    <s v="Inoperativo"/>
    <m/>
    <s v="-"/>
    <s v="Privado"/>
    <s v="au-NI"/>
    <x v="2"/>
    <s v="ANCASH"/>
    <s v="ANCASH"/>
    <s v="Santa"/>
    <s v="Samanco"/>
    <m/>
    <s v="zz"/>
    <n v="2.7829999999999999"/>
    <n v="0"/>
    <n v="0"/>
    <n v="0"/>
    <m/>
    <n v="2.7829999999999999"/>
    <n v="0"/>
    <n v="0"/>
    <n v="0"/>
    <m/>
    <n v="2.7829999999999999"/>
    <n v="0"/>
    <n v="0"/>
    <n v="0"/>
    <m/>
    <m/>
    <m/>
    <m/>
  </r>
  <r>
    <x v="2"/>
    <x v="0"/>
    <s v="Emp. De Serv. Priv. No Informantes"/>
    <m/>
    <m/>
    <s v="EL"/>
    <m/>
    <m/>
    <m/>
    <x v="227"/>
    <m/>
    <s v="Térmico"/>
    <x v="647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437"/>
    <n v="0.437"/>
    <n v="765.62400000000002"/>
    <n v="0.76562399999999997"/>
    <m/>
    <n v="0.437"/>
    <n v="0.437"/>
    <n v="765.62400000000002"/>
    <n v="0.76562399999999997"/>
    <m/>
    <n v="0.437"/>
    <n v="0.437"/>
    <n v="765.62400000000002"/>
    <n v="0.76562399999999997"/>
    <m/>
    <m/>
    <m/>
    <m/>
  </r>
  <r>
    <x v="2"/>
    <x v="0"/>
    <s v="Emp. De Serv. Priv. No Informantes"/>
    <m/>
    <m/>
    <s v="EL"/>
    <m/>
    <m/>
    <m/>
    <x v="228"/>
    <m/>
    <s v="Térmico"/>
    <x v="648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2"/>
    <x v="0"/>
    <s v="Emp. De Serv. Priv. No Informantes"/>
    <m/>
    <m/>
    <s v="EL"/>
    <m/>
    <m/>
    <m/>
    <x v="228"/>
    <m/>
    <s v="Térmico"/>
    <x v="649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1.59"/>
    <n v="1.59"/>
    <n v="2785.68"/>
    <n v="2.7856799999999997"/>
    <m/>
    <n v="1.59"/>
    <n v="1.59"/>
    <n v="2785.68"/>
    <n v="2.7856799999999997"/>
    <m/>
    <n v="1.59"/>
    <n v="1.59"/>
    <n v="2785.68"/>
    <n v="2.7856799999999997"/>
    <m/>
    <m/>
    <m/>
    <m/>
  </r>
  <r>
    <x v="2"/>
    <x v="0"/>
    <s v="Emp. De Serv. Priv. No Informantes"/>
    <m/>
    <m/>
    <s v="EL"/>
    <m/>
    <m/>
    <m/>
    <x v="229"/>
    <m/>
    <s v="Térmico"/>
    <x v="650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2.58"/>
    <n v="2.58"/>
    <n v="4520.16"/>
    <n v="4.5201599999999997"/>
    <m/>
    <n v="2.58"/>
    <n v="2.58"/>
    <n v="4520.16"/>
    <n v="4.5201599999999997"/>
    <m/>
    <n v="2.58"/>
    <n v="2.58"/>
    <n v="4520.16"/>
    <n v="4.5201599999999997"/>
    <m/>
    <m/>
    <m/>
    <m/>
  </r>
  <r>
    <x v="2"/>
    <x v="0"/>
    <s v="Emp. De Serv. Priv. No Informantes"/>
    <m/>
    <m/>
    <s v="EL"/>
    <m/>
    <m/>
    <m/>
    <x v="230"/>
    <m/>
    <s v="Térmico"/>
    <x v="651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1.3160000000000001"/>
    <n v="1.3160000000000001"/>
    <n v="2305.6320000000005"/>
    <n v="2.3056320000000006"/>
    <m/>
    <n v="1.3160000000000001"/>
    <n v="1.3160000000000001"/>
    <n v="2305.6320000000005"/>
    <n v="2.3056320000000006"/>
    <m/>
    <n v="1.3160000000000001"/>
    <n v="1.3160000000000001"/>
    <n v="2305.6320000000005"/>
    <n v="2.3056320000000006"/>
    <m/>
    <m/>
    <m/>
    <m/>
  </r>
  <r>
    <x v="2"/>
    <x v="0"/>
    <s v="Emp. De Serv. Priv. No Informantes"/>
    <m/>
    <m/>
    <s v="EL"/>
    <m/>
    <m/>
    <m/>
    <x v="231"/>
    <m/>
    <s v="Térmico"/>
    <x v="652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oishco"/>
    <m/>
    <s v="zz"/>
    <n v="0.46100000000000002"/>
    <n v="0.46100000000000002"/>
    <n v="807.67200000000003"/>
    <n v="0.80767200000000006"/>
    <m/>
    <n v="0.46100000000000002"/>
    <n v="0.46100000000000002"/>
    <n v="807.67200000000003"/>
    <n v="0.80767200000000006"/>
    <m/>
    <n v="0.46100000000000002"/>
    <n v="0.46100000000000002"/>
    <n v="807.67200000000003"/>
    <n v="0.80767200000000006"/>
    <m/>
    <m/>
    <m/>
    <m/>
  </r>
  <r>
    <x v="2"/>
    <x v="0"/>
    <s v="Emp. De Serv. Priv. No Informantes"/>
    <m/>
    <m/>
    <s v="EL"/>
    <m/>
    <m/>
    <m/>
    <x v="232"/>
    <m/>
    <s v="Térmico"/>
    <x v="653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oishco"/>
    <m/>
    <s v="zz"/>
    <n v="0.65"/>
    <n v="0.65"/>
    <n v="1138.8"/>
    <n v="1.1388"/>
    <m/>
    <n v="0.65"/>
    <n v="0.65"/>
    <n v="1138.8"/>
    <n v="1.1388"/>
    <m/>
    <n v="0.65"/>
    <n v="0.65"/>
    <n v="1138.8"/>
    <n v="1.1388"/>
    <m/>
    <m/>
    <m/>
    <m/>
  </r>
  <r>
    <x v="2"/>
    <x v="0"/>
    <s v="Emp. De Serv. Priv. No Informantes"/>
    <m/>
    <m/>
    <s v="EL"/>
    <m/>
    <m/>
    <m/>
    <x v="233"/>
    <m/>
    <s v="Térmico"/>
    <x v="364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08"/>
    <n v="0.08"/>
    <n v="140.16"/>
    <n v="0.14016000000000001"/>
    <m/>
    <n v="0.08"/>
    <n v="0.08"/>
    <n v="140.16"/>
    <n v="0.14016000000000001"/>
    <m/>
    <n v="0.08"/>
    <n v="0.08"/>
    <n v="140.16"/>
    <n v="0.14016000000000001"/>
    <m/>
    <m/>
    <m/>
    <m/>
  </r>
  <r>
    <x v="2"/>
    <x v="0"/>
    <s v="Emp. De Serv. Priv. No Informantes"/>
    <m/>
    <m/>
    <s v="EL"/>
    <m/>
    <m/>
    <m/>
    <x v="234"/>
    <m/>
    <s v="Térmico"/>
    <x v="654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Casma"/>
    <s v="Cmte. Noel"/>
    <m/>
    <s v="zz"/>
    <n v="2.0150000000000001"/>
    <n v="2.0150000000000001"/>
    <n v="882.57"/>
    <n v="0.88257000000000008"/>
    <m/>
    <n v="2.0150000000000001"/>
    <n v="2.0150000000000001"/>
    <n v="882.57"/>
    <n v="0.88257000000000008"/>
    <m/>
    <n v="2.0150000000000001"/>
    <n v="2.0150000000000001"/>
    <n v="882.57"/>
    <n v="0.88257000000000008"/>
    <m/>
    <m/>
    <m/>
    <m/>
  </r>
  <r>
    <x v="2"/>
    <x v="0"/>
    <s v="Emp. De Serv. Priv. No Informantes"/>
    <m/>
    <m/>
    <s v="EL"/>
    <m/>
    <m/>
    <m/>
    <x v="113"/>
    <m/>
    <s v="Térmico"/>
    <x v="655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oishco"/>
    <m/>
    <s v="zz"/>
    <n v="2.2000000000000002"/>
    <n v="2.2000000000000002"/>
    <n v="3854.4"/>
    <n v="3.8544"/>
    <m/>
    <n v="2.2000000000000002"/>
    <n v="2.2000000000000002"/>
    <n v="3854.4"/>
    <n v="3.8544"/>
    <m/>
    <n v="2.2000000000000002"/>
    <n v="2.2000000000000002"/>
    <n v="3854.4"/>
    <n v="3.8544"/>
    <m/>
    <m/>
    <m/>
    <m/>
  </r>
  <r>
    <x v="2"/>
    <x v="0"/>
    <s v="Emp. De Serv. Priv. No Informantes"/>
    <m/>
    <m/>
    <s v="EL"/>
    <m/>
    <m/>
    <m/>
    <x v="235"/>
    <m/>
    <s v="Térmico"/>
    <x v="656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9"/>
    <n v="0.9"/>
    <n v="1576.8"/>
    <n v="1.5768"/>
    <m/>
    <n v="0.9"/>
    <n v="0.9"/>
    <n v="1576.8"/>
    <n v="1.5768"/>
    <m/>
    <n v="0.9"/>
    <n v="0.9"/>
    <n v="1576.8"/>
    <n v="1.5768"/>
    <m/>
    <m/>
    <m/>
    <m/>
  </r>
  <r>
    <x v="2"/>
    <x v="0"/>
    <s v="Emp. De Serv. Priv. No Informantes"/>
    <m/>
    <m/>
    <s v="EL"/>
    <m/>
    <m/>
    <m/>
    <x v="235"/>
    <m/>
    <s v="Térmico"/>
    <x v="657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Huarmey"/>
    <s v="Culebras"/>
    <m/>
    <s v="zz"/>
    <n v="3.7559999999999998"/>
    <n v="3.7559999999999998"/>
    <n v="6580.5119999999997"/>
    <n v="6.5805119999999997"/>
    <m/>
    <n v="3.7559999999999998"/>
    <n v="3.7559999999999998"/>
    <n v="6580.5119999999997"/>
    <n v="6.5805119999999997"/>
    <m/>
    <n v="3.7559999999999998"/>
    <n v="3.7559999999999998"/>
    <n v="6580.5119999999997"/>
    <n v="6.5805119999999997"/>
    <m/>
    <m/>
    <m/>
    <m/>
  </r>
  <r>
    <x v="2"/>
    <x v="0"/>
    <s v="Emp. De Serv. Priv. No Informantes"/>
    <m/>
    <m/>
    <s v="EL"/>
    <m/>
    <m/>
    <m/>
    <x v="236"/>
    <m/>
    <s v="Térmico"/>
    <x v="658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Nuevo Chimbote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2"/>
    <x v="0"/>
    <s v="Emp. De Serv. Priv. No Informantes"/>
    <m/>
    <m/>
    <s v="EL"/>
    <m/>
    <m/>
    <m/>
    <x v="237"/>
    <m/>
    <s v="Térmico"/>
    <x v="659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38"/>
    <m/>
    <s v="Térmico"/>
    <x v="660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Santa"/>
    <m/>
    <s v="zz"/>
    <n v="1.1399999999999999"/>
    <n v="1.1399999999999999"/>
    <n v="1997.28"/>
    <n v="1.9972799999999999"/>
    <m/>
    <n v="1.1399999999999999"/>
    <n v="1.1399999999999999"/>
    <n v="1997.28"/>
    <n v="1.9972799999999999"/>
    <m/>
    <n v="1.1399999999999999"/>
    <n v="1.1399999999999999"/>
    <n v="1997.28"/>
    <n v="1.9972799999999999"/>
    <m/>
    <m/>
    <m/>
    <m/>
  </r>
  <r>
    <x v="2"/>
    <x v="0"/>
    <s v="Emp. De Serv. Priv. No Informantes"/>
    <m/>
    <m/>
    <s v="EL"/>
    <m/>
    <m/>
    <m/>
    <x v="239"/>
    <m/>
    <s v="Térmico"/>
    <x v="661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240"/>
    <m/>
    <s v="Térmico"/>
    <x v="662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Santa"/>
    <m/>
    <s v="zz"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2"/>
    <x v="0"/>
    <s v="Emp. De Serv. Priv. No Informantes"/>
    <m/>
    <m/>
    <s v="HI"/>
    <m/>
    <m/>
    <m/>
    <x v="241"/>
    <m/>
    <s v="Hidráulico"/>
    <x v="663"/>
    <x v="358"/>
    <s v="HI"/>
    <s v="HI"/>
    <s v="Agua"/>
    <s v="SA"/>
    <s v="NO COES"/>
    <s v="Instalado"/>
    <s v="Operativo"/>
    <m/>
    <s v="-"/>
    <s v="Privado"/>
    <s v="au-NI"/>
    <x v="2"/>
    <s v="ANCASH"/>
    <s v="ANCASH"/>
    <s v="Huaraz"/>
    <s v="Independencia"/>
    <m/>
    <s v="zz"/>
    <n v="0.12"/>
    <n v="0.12"/>
    <n v="420.48"/>
    <n v="0.42048000000000002"/>
    <m/>
    <n v="0.12"/>
    <n v="0.12"/>
    <n v="420.48"/>
    <n v="0.42048000000000002"/>
    <m/>
    <n v="0.12"/>
    <n v="0.12"/>
    <n v="420.48"/>
    <n v="0.42048000000000002"/>
    <m/>
    <m/>
    <m/>
    <m/>
  </r>
  <r>
    <x v="2"/>
    <x v="0"/>
    <s v="Emp. De Serv. Priv. No Informantes"/>
    <m/>
    <m/>
    <s v="EL"/>
    <m/>
    <m/>
    <m/>
    <x v="242"/>
    <m/>
    <s v="Térmico"/>
    <x v="664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0.16"/>
    <n v="0.16"/>
    <n v="280.32"/>
    <n v="0.28032000000000001"/>
    <m/>
    <n v="0.16"/>
    <n v="0.16"/>
    <n v="280.32"/>
    <n v="0.28032000000000001"/>
    <m/>
    <n v="0.16"/>
    <n v="0.16"/>
    <n v="280.32"/>
    <n v="0.28032000000000001"/>
    <m/>
    <m/>
    <m/>
    <m/>
  </r>
  <r>
    <x v="2"/>
    <x v="0"/>
    <s v="Emp. De Serv. Priv. No Informantes"/>
    <m/>
    <m/>
    <s v="EL"/>
    <m/>
    <m/>
    <m/>
    <x v="243"/>
    <m/>
    <s v="Térmico"/>
    <x v="665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Chimbote"/>
    <m/>
    <s v="zz"/>
    <n v="12.19"/>
    <n v="12.19"/>
    <n v="21356.880000000001"/>
    <n v="21.35688"/>
    <m/>
    <n v="12.19"/>
    <n v="12.19"/>
    <n v="21356.880000000001"/>
    <n v="21.35688"/>
    <m/>
    <n v="12.19"/>
    <n v="12.19"/>
    <n v="21356.880000000001"/>
    <n v="21.35688"/>
    <m/>
    <m/>
    <m/>
    <m/>
  </r>
  <r>
    <x v="2"/>
    <x v="0"/>
    <s v="Emp. De Serv. Priv. No Informantes"/>
    <m/>
    <m/>
    <s v="EL"/>
    <m/>
    <m/>
    <m/>
    <x v="244"/>
    <m/>
    <s v="Térmico"/>
    <x v="666"/>
    <x v="358"/>
    <s v="EL"/>
    <s v="EL"/>
    <s v="Diésel"/>
    <s v="SA"/>
    <s v="NO COES"/>
    <s v="Instalado"/>
    <s v="Operativo"/>
    <m/>
    <s v="-"/>
    <s v="Privado"/>
    <s v="au-NI"/>
    <x v="2"/>
    <s v="ANCASH"/>
    <s v="ANCASH"/>
    <s v="Santa"/>
    <s v="Santa"/>
    <m/>
    <s v="zz"/>
    <n v="0.55000000000000004"/>
    <n v="0.55000000000000004"/>
    <n v="963.6"/>
    <n v="0.96360000000000001"/>
    <m/>
    <n v="0.55000000000000004"/>
    <n v="0.55000000000000004"/>
    <n v="963.6"/>
    <n v="0.96360000000000001"/>
    <m/>
    <n v="0.55000000000000004"/>
    <n v="0.55000000000000004"/>
    <n v="963.6"/>
    <n v="0.96360000000000001"/>
    <m/>
    <m/>
    <m/>
    <m/>
  </r>
  <r>
    <x v="2"/>
    <x v="0"/>
    <s v="Emp. De Serv. Priv. No Informantes"/>
    <m/>
    <m/>
    <s v="EL"/>
    <m/>
    <m/>
    <m/>
    <x v="245"/>
    <m/>
    <s v="Térmico"/>
    <x v="667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Caravelí"/>
    <s v="Huanuhuanu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246"/>
    <m/>
    <s v="Térmico"/>
    <x v="668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Islay"/>
    <s v="Islay"/>
    <m/>
    <s v="zz"/>
    <n v="0.96499999999999997"/>
    <n v="0.96499999999999997"/>
    <n v="1690.68"/>
    <n v="1.69068"/>
    <m/>
    <n v="0.96499999999999997"/>
    <n v="0.96499999999999997"/>
    <n v="1690.68"/>
    <n v="1.69068"/>
    <m/>
    <n v="0.96499999999999997"/>
    <n v="0.96499999999999997"/>
    <n v="1690.68"/>
    <n v="1.69068"/>
    <m/>
    <m/>
    <m/>
    <m/>
  </r>
  <r>
    <x v="2"/>
    <x v="0"/>
    <s v="Emp. De Serv. Priv. No Informantes"/>
    <m/>
    <m/>
    <s v="EL"/>
    <m/>
    <m/>
    <m/>
    <x v="247"/>
    <m/>
    <s v="Térmico"/>
    <x v="669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Castilla"/>
    <s v="Aplao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2"/>
    <x v="0"/>
    <s v="Emp. De Serv. Priv. No Informantes"/>
    <m/>
    <m/>
    <s v="EL"/>
    <m/>
    <m/>
    <m/>
    <x v="247"/>
    <m/>
    <s v="Térmico"/>
    <x v="670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Arequipa"/>
    <s v="Arequipa"/>
    <m/>
    <s v="zz"/>
    <n v="1.0449999999999999"/>
    <n v="1.0449999999999999"/>
    <n v="1830.84"/>
    <n v="1.83084"/>
    <m/>
    <n v="1.0449999999999999"/>
    <n v="1.0449999999999999"/>
    <n v="1830.84"/>
    <n v="1.83084"/>
    <m/>
    <n v="1.0449999999999999"/>
    <n v="1.0449999999999999"/>
    <n v="1830.84"/>
    <n v="1.83084"/>
    <m/>
    <m/>
    <m/>
    <m/>
  </r>
  <r>
    <x v="2"/>
    <x v="0"/>
    <s v="Emp. De Serv. Priv. No Informantes"/>
    <m/>
    <m/>
    <s v="EL"/>
    <m/>
    <m/>
    <m/>
    <x v="247"/>
    <m/>
    <s v="Térmico"/>
    <x v="671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Arequipa"/>
    <s v="La Joya"/>
    <m/>
    <s v="zz"/>
    <n v="0.22"/>
    <n v="0.22"/>
    <n v="385.44"/>
    <n v="0.38544"/>
    <m/>
    <n v="0.22"/>
    <n v="0.22"/>
    <n v="385.44"/>
    <n v="0.38544"/>
    <m/>
    <n v="0.22"/>
    <n v="0.22"/>
    <n v="385.44"/>
    <n v="0.38544"/>
    <m/>
    <m/>
    <m/>
    <m/>
  </r>
  <r>
    <x v="2"/>
    <x v="0"/>
    <s v="Emp. De Serv. Priv. No Informantes"/>
    <m/>
    <m/>
    <s v="EL"/>
    <m/>
    <m/>
    <m/>
    <x v="247"/>
    <m/>
    <s v="Térmico"/>
    <x v="672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Caylloma"/>
    <s v="Lluta"/>
    <m/>
    <s v="zz"/>
    <n v="0.28499999999999998"/>
    <n v="0.28499999999999998"/>
    <n v="499.32"/>
    <n v="0.49931999999999999"/>
    <m/>
    <n v="0.28499999999999998"/>
    <n v="0.28499999999999998"/>
    <n v="499.32"/>
    <n v="0.49931999999999999"/>
    <m/>
    <n v="0.28499999999999998"/>
    <n v="0.28499999999999998"/>
    <n v="499.32"/>
    <n v="0.49931999999999999"/>
    <m/>
    <m/>
    <m/>
    <m/>
  </r>
  <r>
    <x v="2"/>
    <x v="0"/>
    <s v="Emp. De Serv. Priv. No Informantes"/>
    <m/>
    <m/>
    <s v="EL"/>
    <m/>
    <m/>
    <m/>
    <x v="247"/>
    <m/>
    <s v="Térmico"/>
    <x v="673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Islay"/>
    <s v="Mejía"/>
    <m/>
    <s v="zz"/>
    <n v="0.113"/>
    <n v="0.113"/>
    <n v="197.97600000000003"/>
    <n v="0.19797600000000004"/>
    <m/>
    <n v="0.113"/>
    <n v="0.113"/>
    <n v="197.97600000000003"/>
    <n v="0.19797600000000004"/>
    <m/>
    <n v="0.113"/>
    <n v="0.113"/>
    <n v="197.97600000000003"/>
    <n v="0.19797600000000004"/>
    <m/>
    <m/>
    <m/>
    <m/>
  </r>
  <r>
    <x v="2"/>
    <x v="0"/>
    <s v="Emp. De Serv. Priv. No Informantes"/>
    <m/>
    <m/>
    <s v="EL"/>
    <m/>
    <m/>
    <m/>
    <x v="247"/>
    <m/>
    <s v="Térmico"/>
    <x v="674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Castilla"/>
    <s v="Pampacolca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2"/>
    <x v="0"/>
    <s v="Emp. De Serv. Priv. No Informantes"/>
    <m/>
    <m/>
    <s v="EL"/>
    <m/>
    <m/>
    <m/>
    <x v="247"/>
    <m/>
    <s v="Térmico"/>
    <x v="675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Arequipa"/>
    <s v="Santa Rita de Siguas"/>
    <m/>
    <s v="zz"/>
    <n v="0.14000000000000001"/>
    <n v="0.14000000000000001"/>
    <n v="245.28"/>
    <n v="0.24528"/>
    <m/>
    <n v="0.14000000000000001"/>
    <n v="0.14000000000000001"/>
    <n v="245.28"/>
    <n v="0.24528"/>
    <m/>
    <n v="0.14000000000000001"/>
    <n v="0.14000000000000001"/>
    <n v="245.28"/>
    <n v="0.24528"/>
    <m/>
    <m/>
    <m/>
    <m/>
  </r>
  <r>
    <x v="2"/>
    <x v="0"/>
    <s v="Emp. De Serv. Priv. No Informantes"/>
    <m/>
    <m/>
    <s v="EL"/>
    <m/>
    <m/>
    <m/>
    <x v="229"/>
    <m/>
    <s v="Térmico"/>
    <x v="676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Caravelí"/>
    <s v="Atico"/>
    <m/>
    <s v="zz"/>
    <n v="3.28"/>
    <n v="3.28"/>
    <n v="5746.56"/>
    <n v="5.7465600000000006"/>
    <m/>
    <n v="3.28"/>
    <n v="3.28"/>
    <n v="5746.56"/>
    <n v="5.7465600000000006"/>
    <m/>
    <n v="3.28"/>
    <n v="3.28"/>
    <n v="5746.56"/>
    <n v="5.7465600000000006"/>
    <m/>
    <m/>
    <m/>
    <m/>
  </r>
  <r>
    <x v="2"/>
    <x v="0"/>
    <s v="Emp. De Serv. Priv. No Informantes"/>
    <m/>
    <m/>
    <s v="EL"/>
    <m/>
    <m/>
    <m/>
    <x v="229"/>
    <m/>
    <s v="Térmico"/>
    <x v="677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Islay"/>
    <s v="Mollendo"/>
    <m/>
    <s v="zz"/>
    <n v="4.26"/>
    <n v="4.26"/>
    <n v="7463.52"/>
    <n v="7.4635200000000008"/>
    <m/>
    <n v="4.26"/>
    <n v="4.26"/>
    <n v="7463.52"/>
    <n v="7.4635200000000008"/>
    <m/>
    <n v="4.26"/>
    <n v="4.26"/>
    <n v="7463.52"/>
    <n v="7.4635200000000008"/>
    <m/>
    <m/>
    <m/>
    <m/>
  </r>
  <r>
    <x v="2"/>
    <x v="0"/>
    <s v="Emp. De Serv. Priv. No Informantes"/>
    <m/>
    <m/>
    <s v="EL"/>
    <m/>
    <m/>
    <m/>
    <x v="229"/>
    <m/>
    <s v="Térmico"/>
    <x v="678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Islay"/>
    <s v="Mollendo"/>
    <m/>
    <s v="zz"/>
    <n v="2.33"/>
    <n v="2.33"/>
    <n v="4082.16"/>
    <n v="4.08216"/>
    <m/>
    <n v="2.33"/>
    <n v="2.33"/>
    <n v="4082.16"/>
    <n v="4.08216"/>
    <m/>
    <n v="2.33"/>
    <n v="2.33"/>
    <n v="4082.16"/>
    <n v="4.08216"/>
    <m/>
    <m/>
    <m/>
    <m/>
  </r>
  <r>
    <x v="2"/>
    <x v="0"/>
    <s v="Emp. De Serv. Priv. No Informantes"/>
    <m/>
    <m/>
    <s v="EL"/>
    <m/>
    <m/>
    <m/>
    <x v="248"/>
    <m/>
    <s v="Térmico"/>
    <x v="679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Caravelí"/>
    <s v="Caravelí"/>
    <m/>
    <s v="zz"/>
    <n v="2.2000000000000002"/>
    <n v="2.2000000000000002"/>
    <n v="3854.4"/>
    <n v="3.8544"/>
    <m/>
    <n v="2.2000000000000002"/>
    <n v="2.2000000000000002"/>
    <n v="3854.4"/>
    <n v="3.8544"/>
    <m/>
    <n v="2.2000000000000002"/>
    <n v="2.2000000000000002"/>
    <n v="3854.4"/>
    <n v="3.8544"/>
    <m/>
    <m/>
    <m/>
    <m/>
  </r>
  <r>
    <x v="2"/>
    <x v="0"/>
    <s v="Emp. De Serv. Priv. No Informantes"/>
    <m/>
    <m/>
    <s v="HI"/>
    <m/>
    <m/>
    <m/>
    <x v="249"/>
    <m/>
    <s v="Hidráulico"/>
    <x v="680"/>
    <x v="358"/>
    <s v="HI"/>
    <s v="HI"/>
    <s v="Agua"/>
    <s v="SA"/>
    <s v="NO COES"/>
    <s v="Instalado"/>
    <s v="Operativo"/>
    <m/>
    <s v="-"/>
    <s v="Privado"/>
    <s v="au-NI"/>
    <x v="2"/>
    <s v="AREQUIPA"/>
    <s v="AREQUIPA"/>
    <s v="Arequipa"/>
    <s v="Yura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2"/>
    <x v="0"/>
    <s v="Emp. De Serv. Priv. No Informantes"/>
    <m/>
    <m/>
    <s v="EL"/>
    <m/>
    <m/>
    <m/>
    <x v="249"/>
    <m/>
    <s v="Térmico"/>
    <x v="681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Arequipa"/>
    <s v="Cerro Colorado"/>
    <m/>
    <s v="zz"/>
    <n v="0.8"/>
    <n v="0.8"/>
    <n v="1401.6"/>
    <n v="1.4016"/>
    <m/>
    <n v="0.8"/>
    <n v="0.8"/>
    <n v="1401.6"/>
    <n v="1.4016"/>
    <m/>
    <n v="0.8"/>
    <n v="0.8"/>
    <n v="1401.6"/>
    <n v="1.4016"/>
    <m/>
    <m/>
    <m/>
    <m/>
  </r>
  <r>
    <x v="2"/>
    <x v="0"/>
    <s v="Emp. De Serv. Priv. No Informantes"/>
    <m/>
    <m/>
    <s v="EL"/>
    <m/>
    <m/>
    <m/>
    <x v="250"/>
    <m/>
    <s v="Térmico"/>
    <x v="682"/>
    <x v="358"/>
    <s v="EL"/>
    <s v="EL"/>
    <s v="Diésel"/>
    <s v="SA"/>
    <s v="NO COES"/>
    <s v="Instalado"/>
    <s v="Operativo"/>
    <m/>
    <s v="-"/>
    <s v="Privado"/>
    <s v="au-NI"/>
    <x v="2"/>
    <s v="AREQUIPA"/>
    <s v="AREQUIPA"/>
    <s v="Arequipa"/>
    <s v="Yura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HI"/>
    <m/>
    <m/>
    <m/>
    <x v="251"/>
    <m/>
    <s v="Hidráulico"/>
    <x v="683"/>
    <x v="358"/>
    <s v="HI"/>
    <s v="HI"/>
    <s v="Agua"/>
    <s v="SA"/>
    <s v="NO COES"/>
    <s v="Instalado"/>
    <s v="Operativo"/>
    <m/>
    <s v="-"/>
    <s v="Privado"/>
    <s v="au-NI"/>
    <x v="2"/>
    <s v="CAJAMARCA"/>
    <s v="CAJAMARCA"/>
    <s v="Cajabamba"/>
    <s v="Cachachi"/>
    <m/>
    <s v="zz"/>
    <n v="1.677"/>
    <n v="1.677"/>
    <n v="5876.2080000000005"/>
    <n v="5.8762080000000001"/>
    <m/>
    <n v="1.677"/>
    <n v="1.677"/>
    <n v="5876.2080000000005"/>
    <n v="5.8762080000000001"/>
    <m/>
    <n v="1.677"/>
    <n v="1.677"/>
    <n v="5876.2080000000005"/>
    <n v="5.8762080000000001"/>
    <m/>
    <m/>
    <m/>
    <m/>
  </r>
  <r>
    <x v="2"/>
    <x v="0"/>
    <s v="Emp. De Serv. Priv. No Informantes"/>
    <m/>
    <m/>
    <s v="HI"/>
    <m/>
    <m/>
    <m/>
    <x v="252"/>
    <m/>
    <s v="Hidráulico"/>
    <x v="684"/>
    <x v="358"/>
    <s v="HI"/>
    <s v="HI"/>
    <s v="Agua"/>
    <s v="SA"/>
    <s v="NO COES"/>
    <s v="Instalado"/>
    <s v="Operativo"/>
    <m/>
    <s v="-"/>
    <s v="Privado"/>
    <s v="au-NI"/>
    <x v="2"/>
    <s v="CAJAMARCA"/>
    <s v="CAJAMARCA"/>
    <s v="Cajamarca"/>
    <s v="Encañada"/>
    <m/>
    <s v="zz"/>
    <n v="1.7999999999999999E-2"/>
    <n v="1.7999999999999999E-2"/>
    <n v="63.071999999999996"/>
    <n v="6.3071999999999989E-2"/>
    <m/>
    <n v="1.7999999999999999E-2"/>
    <n v="1.7999999999999999E-2"/>
    <n v="63.071999999999996"/>
    <n v="6.3071999999999989E-2"/>
    <m/>
    <n v="1.7999999999999999E-2"/>
    <n v="1.7999999999999999E-2"/>
    <n v="63.071999999999996"/>
    <n v="6.3071999999999989E-2"/>
    <m/>
    <m/>
    <m/>
    <m/>
  </r>
  <r>
    <x v="2"/>
    <x v="0"/>
    <s v="Emp. De Serv. Priv. No Informantes"/>
    <m/>
    <m/>
    <s v="HI"/>
    <m/>
    <m/>
    <m/>
    <x v="253"/>
    <m/>
    <s v="Hidráulico"/>
    <x v="685"/>
    <x v="358"/>
    <s v="HI"/>
    <s v="HI"/>
    <s v="Agua"/>
    <s v="SA"/>
    <s v="NO COES"/>
    <s v="Instalado"/>
    <s v="Operativo"/>
    <m/>
    <s v="-"/>
    <s v="Privado"/>
    <s v="au-NI"/>
    <x v="2"/>
    <s v="CAJAMARCA"/>
    <s v="CAJAMARCA"/>
    <s v="Contumazá"/>
    <s v="Cupisnique"/>
    <m/>
    <s v="zz"/>
    <n v="5.0000000000000001E-3"/>
    <n v="5.0000000000000001E-3"/>
    <n v="17.52"/>
    <n v="1.7520000000000001E-2"/>
    <m/>
    <n v="5.0000000000000001E-3"/>
    <n v="5.0000000000000001E-3"/>
    <n v="17.52"/>
    <n v="1.7520000000000001E-2"/>
    <m/>
    <n v="5.0000000000000001E-3"/>
    <n v="5.0000000000000001E-3"/>
    <n v="17.52"/>
    <n v="1.7520000000000001E-2"/>
    <m/>
    <m/>
    <m/>
    <m/>
  </r>
  <r>
    <x v="2"/>
    <x v="0"/>
    <s v="Emp. De Serv. Priv. No Informantes"/>
    <m/>
    <m/>
    <s v="HI"/>
    <m/>
    <m/>
    <m/>
    <x v="254"/>
    <m/>
    <s v="Hidráulico"/>
    <x v="686"/>
    <x v="358"/>
    <s v="HI"/>
    <s v="HI"/>
    <s v="Agua"/>
    <s v="SA"/>
    <s v="NO COES"/>
    <s v="Instalado"/>
    <s v="Operativo"/>
    <m/>
    <s v="-"/>
    <s v="Privado"/>
    <s v="au-NI"/>
    <x v="2"/>
    <s v="CUSCO"/>
    <s v="CUSCO"/>
    <s v="La Convención"/>
    <s v="Santa Ana"/>
    <m/>
    <s v="zz"/>
    <n v="0.13600000000000001"/>
    <n v="0.13600000000000001"/>
    <n v="476.54400000000004"/>
    <n v="0.47654400000000002"/>
    <m/>
    <n v="0.13600000000000001"/>
    <n v="0.13600000000000001"/>
    <n v="476.54400000000004"/>
    <n v="0.47654400000000002"/>
    <m/>
    <n v="0.13600000000000001"/>
    <n v="0.13600000000000001"/>
    <n v="476.54400000000004"/>
    <n v="0.47654400000000002"/>
    <m/>
    <m/>
    <m/>
    <m/>
  </r>
  <r>
    <x v="2"/>
    <x v="0"/>
    <s v="Emp. De Serv. Priv. No Informantes"/>
    <m/>
    <m/>
    <s v="HI"/>
    <m/>
    <m/>
    <m/>
    <x v="255"/>
    <m/>
    <s v="Hidráulico"/>
    <x v="687"/>
    <x v="358"/>
    <s v="HI"/>
    <s v="HI"/>
    <s v="Agua"/>
    <s v="SA"/>
    <s v="NO COES"/>
    <s v="Instalado"/>
    <s v="Operativo"/>
    <m/>
    <s v="-"/>
    <s v="Privado"/>
    <s v="au-NI"/>
    <x v="2"/>
    <s v="CUSCO"/>
    <s v="CUSCO"/>
    <s v="Quispicanchis"/>
    <s v="Huaro"/>
    <m/>
    <s v="zz"/>
    <n v="0.52"/>
    <n v="0.52"/>
    <n v="1822.08"/>
    <n v="1.8220799999999999"/>
    <m/>
    <n v="0.52"/>
    <n v="0.52"/>
    <n v="1822.08"/>
    <n v="1.8220799999999999"/>
    <m/>
    <n v="0.52"/>
    <n v="0.52"/>
    <n v="1822.08"/>
    <n v="1.8220799999999999"/>
    <m/>
    <m/>
    <m/>
    <m/>
  </r>
  <r>
    <x v="2"/>
    <x v="0"/>
    <s v="Emp. De Serv. Priv. No Informantes"/>
    <m/>
    <m/>
    <s v="EL"/>
    <m/>
    <m/>
    <m/>
    <x v="256"/>
    <m/>
    <s v="Térmico"/>
    <x v="688"/>
    <x v="358"/>
    <s v="EL"/>
    <s v="EL"/>
    <s v="Diésel"/>
    <s v="SA"/>
    <s v="NO COES"/>
    <s v="Instalado"/>
    <s v="Operativo"/>
    <m/>
    <s v="-"/>
    <s v="Privado"/>
    <s v="au-NI"/>
    <x v="2"/>
    <s v="HUANUCO"/>
    <s v="HUANUCO"/>
    <s v="Leoncio Prado"/>
    <s v="Hermílio Valdizan"/>
    <m/>
    <s v="zz"/>
    <n v="0.317"/>
    <n v="0.317"/>
    <n v="555.38400000000001"/>
    <n v="0.55538399999999999"/>
    <m/>
    <n v="0.317"/>
    <n v="0.317"/>
    <n v="555.38400000000001"/>
    <n v="0.55538399999999999"/>
    <m/>
    <n v="0.317"/>
    <n v="0.317"/>
    <n v="555.38400000000001"/>
    <n v="0.55538399999999999"/>
    <m/>
    <m/>
    <m/>
    <m/>
  </r>
  <r>
    <x v="2"/>
    <x v="0"/>
    <s v="Emp. De Serv. Priv. No Informantes"/>
    <m/>
    <m/>
    <s v="EL"/>
    <m/>
    <m/>
    <m/>
    <x v="257"/>
    <m/>
    <s v="Térmico"/>
    <x v="689"/>
    <x v="358"/>
    <s v="EL"/>
    <s v="EL"/>
    <s v="Diésel"/>
    <s v="SA"/>
    <s v="NO COES"/>
    <s v="Instalado"/>
    <s v="Operativo"/>
    <m/>
    <s v="-"/>
    <s v="Privado"/>
    <s v="au-NI"/>
    <x v="2"/>
    <s v="ICA"/>
    <s v="ICA"/>
    <s v="Pisco"/>
    <s v="Pisco"/>
    <m/>
    <s v="zz"/>
    <n v="3.31"/>
    <n v="3.31"/>
    <n v="5799.12"/>
    <n v="5.7991200000000003"/>
    <m/>
    <n v="3.31"/>
    <n v="3.31"/>
    <n v="5799.12"/>
    <n v="5.7991200000000003"/>
    <m/>
    <n v="3.31"/>
    <n v="3.31"/>
    <n v="5799.12"/>
    <n v="5.7991200000000003"/>
    <m/>
    <m/>
    <m/>
    <m/>
  </r>
  <r>
    <x v="2"/>
    <x v="0"/>
    <s v="Emp. De Serv. Priv. No Informantes"/>
    <m/>
    <m/>
    <s v="EL"/>
    <m/>
    <m/>
    <m/>
    <x v="258"/>
    <m/>
    <s v="Térmico"/>
    <x v="690"/>
    <x v="358"/>
    <s v="EL"/>
    <s v="EL"/>
    <s v="Diésel"/>
    <s v="SA"/>
    <s v="NO COES"/>
    <s v="Instalado"/>
    <s v="Operativo"/>
    <m/>
    <s v="-"/>
    <s v="Privado"/>
    <s v="au-NI"/>
    <x v="2"/>
    <s v="ICA"/>
    <s v="ICA"/>
    <s v="Pisco"/>
    <s v="Paracas"/>
    <m/>
    <s v="zz"/>
    <n v="0.94"/>
    <n v="0.94"/>
    <n v="1646.88"/>
    <n v="1.6468800000000001"/>
    <m/>
    <n v="0.94"/>
    <n v="0.94"/>
    <n v="1646.88"/>
    <n v="1.6468800000000001"/>
    <m/>
    <n v="0.94"/>
    <n v="0.94"/>
    <n v="1646.88"/>
    <n v="1.6468800000000001"/>
    <m/>
    <m/>
    <m/>
    <m/>
  </r>
  <r>
    <x v="2"/>
    <x v="0"/>
    <s v="Emp. De Serv. Priv. No Informantes"/>
    <m/>
    <m/>
    <s v="EL"/>
    <m/>
    <m/>
    <m/>
    <x v="259"/>
    <m/>
    <s v="Térmico"/>
    <x v="691"/>
    <x v="358"/>
    <s v="EL"/>
    <s v="EL"/>
    <s v="Diésel"/>
    <s v="SA"/>
    <s v="NO COES"/>
    <s v="Instalado"/>
    <s v="Operativo"/>
    <m/>
    <s v="-"/>
    <s v="Privado"/>
    <s v="au-NI"/>
    <x v="2"/>
    <s v="ICA"/>
    <s v="ICA"/>
    <s v="Pisco"/>
    <s v="Paracas"/>
    <m/>
    <s v="zz"/>
    <n v="2.87"/>
    <n v="2.87"/>
    <n v="5028.24"/>
    <n v="5.0282399999999994"/>
    <m/>
    <n v="2.87"/>
    <n v="2.87"/>
    <n v="5028.24"/>
    <n v="5.0282399999999994"/>
    <m/>
    <n v="2.87"/>
    <n v="2.87"/>
    <n v="5028.24"/>
    <n v="5.0282399999999994"/>
    <m/>
    <m/>
    <m/>
    <m/>
  </r>
  <r>
    <x v="2"/>
    <x v="0"/>
    <s v="Emp. De Serv. Priv. No Informantes"/>
    <m/>
    <m/>
    <s v="EL"/>
    <m/>
    <m/>
    <m/>
    <x v="229"/>
    <m/>
    <s v="Térmico"/>
    <x v="692"/>
    <x v="358"/>
    <s v="EL"/>
    <s v="EL"/>
    <s v="Diésel"/>
    <s v="SA"/>
    <s v="NO COES"/>
    <s v="Instalado"/>
    <s v="Operativo"/>
    <m/>
    <s v="-"/>
    <s v="Privado"/>
    <s v="au-NI"/>
    <x v="2"/>
    <s v="ICA"/>
    <s v="ICA"/>
    <s v="Pisco"/>
    <s v="Paracas"/>
    <m/>
    <s v="zz"/>
    <n v="4.59"/>
    <n v="4.59"/>
    <n v="8041.68"/>
    <n v="8.0416799999999995"/>
    <m/>
    <n v="4.59"/>
    <n v="4.59"/>
    <n v="8041.68"/>
    <n v="8.0416799999999995"/>
    <m/>
    <n v="4.59"/>
    <n v="4.59"/>
    <n v="8041.68"/>
    <n v="8.0416799999999995"/>
    <m/>
    <m/>
    <m/>
    <m/>
  </r>
  <r>
    <x v="2"/>
    <x v="0"/>
    <s v="Emp. De Serv. Priv. No Informantes"/>
    <m/>
    <m/>
    <s v="EL"/>
    <m/>
    <m/>
    <m/>
    <x v="235"/>
    <m/>
    <s v="Térmico"/>
    <x v="693"/>
    <x v="358"/>
    <s v="EL"/>
    <s v="EL"/>
    <s v="Diésel"/>
    <s v="SA"/>
    <s v="NO COES"/>
    <s v="Instalado"/>
    <s v="Operativo"/>
    <m/>
    <s v="-"/>
    <s v="Privado"/>
    <s v="au-NI"/>
    <x v="2"/>
    <s v="ICA"/>
    <s v="ICA"/>
    <s v="Pisco"/>
    <s v="Paracas"/>
    <m/>
    <s v="zz"/>
    <n v="0.17"/>
    <n v="0.17"/>
    <n v="297.83999999999997"/>
    <n v="0.29783999999999999"/>
    <m/>
    <n v="0.17"/>
    <n v="0.17"/>
    <n v="297.83999999999997"/>
    <n v="0.29783999999999999"/>
    <m/>
    <n v="0.17"/>
    <n v="0.17"/>
    <n v="297.83999999999997"/>
    <n v="0.29783999999999999"/>
    <m/>
    <m/>
    <m/>
    <m/>
  </r>
  <r>
    <x v="2"/>
    <x v="0"/>
    <s v="Emp. De Serv. Priv. No Informantes"/>
    <m/>
    <m/>
    <s v="EL"/>
    <m/>
    <m/>
    <m/>
    <x v="260"/>
    <m/>
    <s v="Térmico"/>
    <x v="694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Chicama"/>
    <m/>
    <s v="zz"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m/>
    <m/>
    <m/>
  </r>
  <r>
    <x v="2"/>
    <x v="0"/>
    <s v="Emp. De Serv. Priv. No Informantes"/>
    <m/>
    <m/>
    <s v="EL"/>
    <m/>
    <m/>
    <m/>
    <x v="260"/>
    <m/>
    <s v="Térmico"/>
    <x v="695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Virú"/>
    <s v="Virú"/>
    <m/>
    <s v="zz"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m/>
    <m/>
    <m/>
  </r>
  <r>
    <x v="2"/>
    <x v="0"/>
    <s v="Emp. De Serv. Priv. No Informantes"/>
    <m/>
    <m/>
    <s v="EL"/>
    <m/>
    <m/>
    <m/>
    <x v="260"/>
    <m/>
    <s v="Térmico"/>
    <x v="696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Trujillo"/>
    <s v="La Esperanza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2"/>
    <x v="0"/>
    <s v="Emp. De Serv. Priv. No Informantes"/>
    <m/>
    <m/>
    <s v="EL"/>
    <m/>
    <m/>
    <m/>
    <x v="260"/>
    <m/>
    <s v="Térmico"/>
    <x v="697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Trujillo"/>
    <s v="Huanchaco"/>
    <m/>
    <s v="zz"/>
    <n v="0.35"/>
    <n v="0.35"/>
    <n v="613.20000000000005"/>
    <n v="0.61320000000000008"/>
    <m/>
    <n v="0.35"/>
    <n v="0.35"/>
    <n v="613.20000000000005"/>
    <n v="0.61320000000000008"/>
    <m/>
    <n v="0.35"/>
    <n v="0.35"/>
    <n v="613.20000000000005"/>
    <n v="0.61320000000000008"/>
    <m/>
    <m/>
    <m/>
    <m/>
  </r>
  <r>
    <x v="2"/>
    <x v="0"/>
    <s v="Emp. De Serv. Priv. No Informantes"/>
    <m/>
    <m/>
    <s v="EL"/>
    <m/>
    <m/>
    <m/>
    <x v="261"/>
    <m/>
    <s v="Térmico"/>
    <x v="698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Santiago de Cao"/>
    <m/>
    <s v="zz"/>
    <n v="0.8"/>
    <n v="0.8"/>
    <n v="1401.6"/>
    <n v="1.4016"/>
    <m/>
    <n v="0.8"/>
    <n v="0.8"/>
    <n v="1401.6"/>
    <n v="1.4016"/>
    <m/>
    <n v="0.8"/>
    <n v="0.8"/>
    <n v="1401.6"/>
    <n v="1.4016"/>
    <m/>
    <m/>
    <m/>
    <m/>
  </r>
  <r>
    <x v="2"/>
    <x v="0"/>
    <s v="Emp. De Serv. Priv. No Informantes"/>
    <m/>
    <m/>
    <s v="EL"/>
    <m/>
    <m/>
    <m/>
    <x v="262"/>
    <m/>
    <s v="Térmico"/>
    <x v="699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Rázuri"/>
    <m/>
    <s v="zz"/>
    <n v="2.4"/>
    <n v="2.4"/>
    <n v="4204.8"/>
    <n v="4.2048000000000005"/>
    <m/>
    <n v="2.4"/>
    <n v="2.4"/>
    <n v="4204.8"/>
    <n v="4.2048000000000005"/>
    <m/>
    <n v="2.4"/>
    <n v="2.4"/>
    <n v="4204.8"/>
    <n v="4.2048000000000005"/>
    <m/>
    <m/>
    <m/>
    <m/>
  </r>
  <r>
    <x v="2"/>
    <x v="0"/>
    <s v="Emp. De Serv. Priv. No Informantes"/>
    <m/>
    <m/>
    <s v="EL"/>
    <m/>
    <m/>
    <m/>
    <x v="263"/>
    <m/>
    <s v="Térmico"/>
    <x v="700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Trujillo"/>
    <s v="La Esperanza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29"/>
    <m/>
    <s v="Térmico"/>
    <x v="701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Rázuri"/>
    <m/>
    <s v="zz"/>
    <n v="2.7530000000000001"/>
    <n v="2.7530000000000001"/>
    <n v="4823.2560000000012"/>
    <n v="4.8232560000000015"/>
    <m/>
    <n v="2.7530000000000001"/>
    <n v="2.7530000000000001"/>
    <n v="4823.2560000000012"/>
    <n v="4.8232560000000015"/>
    <m/>
    <n v="2.7530000000000001"/>
    <n v="2.7530000000000001"/>
    <n v="4823.2560000000012"/>
    <n v="4.8232560000000015"/>
    <m/>
    <m/>
    <m/>
    <m/>
  </r>
  <r>
    <x v="2"/>
    <x v="0"/>
    <s v="Emp. De Serv. Priv. No Informantes"/>
    <m/>
    <m/>
    <s v="EL"/>
    <m/>
    <m/>
    <m/>
    <x v="229"/>
    <m/>
    <s v="Térmico"/>
    <x v="702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Rázuri"/>
    <m/>
    <s v="zz"/>
    <n v="3.3"/>
    <n v="3.3"/>
    <n v="5781.6"/>
    <n v="5.7816000000000001"/>
    <m/>
    <n v="3.3"/>
    <n v="3.3"/>
    <n v="5781.6"/>
    <n v="5.7816000000000001"/>
    <m/>
    <n v="3.3"/>
    <n v="3.3"/>
    <n v="5781.6"/>
    <n v="5.7816000000000001"/>
    <m/>
    <m/>
    <m/>
    <m/>
  </r>
  <r>
    <x v="2"/>
    <x v="0"/>
    <s v="Emp. De Serv. Priv. No Informantes"/>
    <m/>
    <m/>
    <s v="EL"/>
    <m/>
    <m/>
    <m/>
    <x v="264"/>
    <m/>
    <s v="Térmico"/>
    <x v="703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Trujillo"/>
    <s v="Salaverry"/>
    <m/>
    <s v="zz"/>
    <n v="0.624"/>
    <n v="0.624"/>
    <n v="1093.248"/>
    <n v="1.093248"/>
    <m/>
    <n v="0.624"/>
    <n v="0.624"/>
    <n v="1093.248"/>
    <n v="1.093248"/>
    <m/>
    <n v="0.624"/>
    <n v="0.624"/>
    <n v="1093.248"/>
    <n v="1.093248"/>
    <m/>
    <m/>
    <m/>
    <m/>
  </r>
  <r>
    <x v="2"/>
    <x v="0"/>
    <s v="Emp. De Serv. Priv. No Informantes"/>
    <m/>
    <m/>
    <s v="EL"/>
    <m/>
    <m/>
    <m/>
    <x v="265"/>
    <m/>
    <s v="Térmico"/>
    <x v="704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Trujillo"/>
    <s v="Trujillo"/>
    <m/>
    <s v="zz"/>
    <n v="1.252"/>
    <n v="1.252"/>
    <n v="2193.5039999999999"/>
    <n v="2.1935039999999999"/>
    <m/>
    <n v="1.252"/>
    <n v="1.252"/>
    <n v="2193.5039999999999"/>
    <n v="2.1935039999999999"/>
    <m/>
    <n v="1.252"/>
    <n v="1.252"/>
    <n v="2193.5039999999999"/>
    <n v="2.1935039999999999"/>
    <m/>
    <m/>
    <m/>
    <m/>
  </r>
  <r>
    <x v="2"/>
    <x v="0"/>
    <s v="Emp. De Serv. Priv. No Informantes"/>
    <m/>
    <m/>
    <s v="EL"/>
    <m/>
    <m/>
    <m/>
    <x v="113"/>
    <m/>
    <s v="Térmico"/>
    <x v="705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Rázuri"/>
    <m/>
    <s v="zz"/>
    <n v="2.67"/>
    <n v="2.67"/>
    <n v="4677.84"/>
    <n v="4.6778399999999998"/>
    <m/>
    <n v="2.67"/>
    <n v="2.67"/>
    <n v="4677.84"/>
    <n v="4.6778399999999998"/>
    <m/>
    <n v="2.67"/>
    <n v="2.67"/>
    <n v="4677.84"/>
    <n v="4.6778399999999998"/>
    <m/>
    <m/>
    <m/>
    <m/>
  </r>
  <r>
    <x v="2"/>
    <x v="0"/>
    <s v="Emp. De Serv. Priv. No Informantes"/>
    <m/>
    <m/>
    <s v="EL"/>
    <m/>
    <m/>
    <m/>
    <x v="235"/>
    <m/>
    <s v="Térmico"/>
    <x v="706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Rázuri"/>
    <m/>
    <s v="zz"/>
    <n v="2.5"/>
    <n v="2.5"/>
    <n v="4380"/>
    <n v="4.38"/>
    <m/>
    <n v="2.5"/>
    <n v="2.5"/>
    <n v="4380"/>
    <n v="4.38"/>
    <m/>
    <n v="2.5"/>
    <n v="2.5"/>
    <n v="4380"/>
    <n v="4.38"/>
    <m/>
    <m/>
    <m/>
    <m/>
  </r>
  <r>
    <x v="2"/>
    <x v="0"/>
    <s v="Emp. De Serv. Priv. No Informantes"/>
    <m/>
    <m/>
    <s v="EL"/>
    <m/>
    <m/>
    <m/>
    <x v="266"/>
    <m/>
    <s v="Térmico"/>
    <x v="707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Lambayeque"/>
    <s v="Olmos"/>
    <m/>
    <s v="zz"/>
    <n v="0.59399999999999997"/>
    <n v="0.59399999999999997"/>
    <n v="1040.6880000000001"/>
    <n v="1.0406880000000001"/>
    <m/>
    <n v="0.59399999999999997"/>
    <n v="0.59399999999999997"/>
    <n v="1040.6880000000001"/>
    <n v="1.0406880000000001"/>
    <m/>
    <n v="0.59399999999999997"/>
    <n v="0.59399999999999997"/>
    <n v="1040.6880000000001"/>
    <n v="1.0406880000000001"/>
    <m/>
    <m/>
    <m/>
    <m/>
  </r>
  <r>
    <x v="2"/>
    <x v="0"/>
    <s v="Emp. De Serv. Priv. No Informantes"/>
    <m/>
    <m/>
    <s v="EL"/>
    <m/>
    <m/>
    <m/>
    <x v="267"/>
    <m/>
    <s v="Térmico"/>
    <x v="708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"/>
    <s v="Chiclayo"/>
    <m/>
    <s v="zz"/>
    <n v="3.7999999999999999E-2"/>
    <n v="3.7999999999999999E-2"/>
    <n v="66.575999999999993"/>
    <n v="6.6575999999999996E-2"/>
    <m/>
    <n v="3.7999999999999999E-2"/>
    <n v="3.7999999999999999E-2"/>
    <n v="66.575999999999993"/>
    <n v="6.6575999999999996E-2"/>
    <m/>
    <n v="3.7999999999999999E-2"/>
    <n v="3.7999999999999999E-2"/>
    <n v="66.575999999999993"/>
    <n v="6.6575999999999996E-2"/>
    <m/>
    <m/>
    <m/>
    <m/>
  </r>
  <r>
    <x v="2"/>
    <x v="0"/>
    <s v="Emp. De Serv. Priv. No Informantes"/>
    <m/>
    <m/>
    <s v="EL"/>
    <m/>
    <m/>
    <m/>
    <x v="268"/>
    <m/>
    <s v="Térmico"/>
    <x v="709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Lambayeque"/>
    <s v="Lambayeque"/>
    <m/>
    <s v="zz"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m/>
    <m/>
    <m/>
  </r>
  <r>
    <x v="2"/>
    <x v="0"/>
    <s v="Emp. De Serv. Priv. No Informantes"/>
    <m/>
    <m/>
    <s v="EL"/>
    <m/>
    <m/>
    <m/>
    <x v="269"/>
    <m/>
    <s v="Térmico"/>
    <x v="710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 "/>
    <s v="Chiclayo "/>
    <m/>
    <s v="zz"/>
    <n v="0.11"/>
    <n v="0.11"/>
    <n v="192.72"/>
    <n v="0.19272"/>
    <m/>
    <n v="0.11"/>
    <n v="0.11"/>
    <n v="192.72"/>
    <n v="0.19272"/>
    <m/>
    <n v="0.11"/>
    <n v="0.11"/>
    <n v="192.72"/>
    <n v="0.19272"/>
    <m/>
    <m/>
    <m/>
    <m/>
  </r>
  <r>
    <x v="2"/>
    <x v="0"/>
    <s v="Emp. De Serv. Priv. No Informantes"/>
    <m/>
    <m/>
    <s v="EL"/>
    <m/>
    <m/>
    <m/>
    <x v="270"/>
    <m/>
    <s v="Térmico"/>
    <x v="711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 "/>
    <s v="Zaña"/>
    <m/>
    <s v="zz"/>
    <n v="7.24"/>
    <n v="7.24"/>
    <n v="12684.48"/>
    <n v="12.684479999999999"/>
    <m/>
    <n v="7.24"/>
    <n v="7.24"/>
    <n v="12684.48"/>
    <n v="12.684479999999999"/>
    <m/>
    <n v="7.24"/>
    <n v="7.24"/>
    <n v="12684.48"/>
    <n v="12.684479999999999"/>
    <m/>
    <m/>
    <m/>
    <m/>
  </r>
  <r>
    <x v="2"/>
    <x v="0"/>
    <s v="Emp. De Serv. Priv. No Informantes"/>
    <m/>
    <m/>
    <s v="EL"/>
    <m/>
    <m/>
    <m/>
    <x v="271"/>
    <m/>
    <s v="Térmico"/>
    <x v="712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 "/>
    <s v="Pomalca"/>
    <m/>
    <s v="zz"/>
    <n v="12.45"/>
    <n v="12.45"/>
    <n v="21812.400000000001"/>
    <n v="21.8124"/>
    <m/>
    <n v="12.45"/>
    <n v="12.45"/>
    <n v="21812.400000000001"/>
    <n v="21.8124"/>
    <m/>
    <n v="12.45"/>
    <n v="12.45"/>
    <n v="21812.400000000001"/>
    <n v="21.8124"/>
    <m/>
    <m/>
    <m/>
    <m/>
  </r>
  <r>
    <x v="2"/>
    <x v="0"/>
    <s v="Emp. De Serv. Priv. No Informantes"/>
    <m/>
    <m/>
    <s v="EL"/>
    <m/>
    <m/>
    <m/>
    <x v="272"/>
    <m/>
    <s v="Térmico"/>
    <x v="713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 "/>
    <s v="Pucalá"/>
    <m/>
    <s v="zz"/>
    <n v="10.76"/>
    <n v="10.76"/>
    <n v="18851.52"/>
    <n v="18.851520000000001"/>
    <m/>
    <n v="10.76"/>
    <n v="10.76"/>
    <n v="18851.52"/>
    <n v="18.851520000000001"/>
    <m/>
    <n v="10.76"/>
    <n v="10.76"/>
    <n v="18851.52"/>
    <n v="18.851520000000001"/>
    <m/>
    <m/>
    <m/>
    <m/>
  </r>
  <r>
    <x v="2"/>
    <x v="0"/>
    <s v="Emp. De Serv. Priv. No Informantes"/>
    <m/>
    <m/>
    <s v="EL"/>
    <m/>
    <m/>
    <m/>
    <x v="273"/>
    <m/>
    <s v="Térmico"/>
    <x v="714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Lambayeque"/>
    <s v="Olmos"/>
    <m/>
    <s v="zz"/>
    <n v="2.9000000000000001E-2"/>
    <n v="2.9000000000000001E-2"/>
    <n v="50.808000000000007"/>
    <n v="5.0808000000000006E-2"/>
    <m/>
    <n v="2.9000000000000001E-2"/>
    <n v="2.9000000000000001E-2"/>
    <n v="50.808000000000007"/>
    <n v="5.0808000000000006E-2"/>
    <m/>
    <n v="2.9000000000000001E-2"/>
    <n v="2.9000000000000001E-2"/>
    <n v="50.808000000000007"/>
    <n v="5.0808000000000006E-2"/>
    <m/>
    <m/>
    <m/>
    <m/>
  </r>
  <r>
    <x v="2"/>
    <x v="0"/>
    <s v="Emp. De Serv. Priv. No Informantes"/>
    <m/>
    <m/>
    <s v="EL"/>
    <m/>
    <m/>
    <m/>
    <x v="274"/>
    <m/>
    <s v="Térmico"/>
    <x v="715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Lambayeque"/>
    <s v="Olmos"/>
    <m/>
    <s v="zz"/>
    <n v="1.6E-2"/>
    <n v="1.6E-2"/>
    <n v="28.032"/>
    <n v="2.8032000000000001E-2"/>
    <m/>
    <n v="1.6E-2"/>
    <n v="1.6E-2"/>
    <n v="28.032"/>
    <n v="2.8032000000000001E-2"/>
    <m/>
    <n v="1.6E-2"/>
    <n v="1.6E-2"/>
    <n v="28.032"/>
    <n v="2.8032000000000001E-2"/>
    <m/>
    <m/>
    <m/>
    <m/>
  </r>
  <r>
    <x v="2"/>
    <x v="0"/>
    <s v="Emp. De Serv. Priv. No Informantes"/>
    <m/>
    <m/>
    <s v="EL"/>
    <m/>
    <m/>
    <m/>
    <x v="275"/>
    <m/>
    <s v="Térmico"/>
    <x v="716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Lambayeque"/>
    <s v="Olmos"/>
    <m/>
    <s v="zz"/>
    <n v="5.8000000000000003E-2"/>
    <n v="5.8000000000000003E-2"/>
    <n v="101.61600000000001"/>
    <n v="0.10161600000000001"/>
    <m/>
    <n v="5.8000000000000003E-2"/>
    <n v="5.8000000000000003E-2"/>
    <n v="101.61600000000001"/>
    <n v="0.10161600000000001"/>
    <m/>
    <n v="5.8000000000000003E-2"/>
    <n v="5.8000000000000003E-2"/>
    <n v="101.61600000000001"/>
    <n v="0.10161600000000001"/>
    <m/>
    <m/>
    <m/>
    <m/>
  </r>
  <r>
    <x v="2"/>
    <x v="0"/>
    <s v="Emp. De Serv. Priv. No Informantes"/>
    <m/>
    <m/>
    <s v="EL"/>
    <m/>
    <m/>
    <m/>
    <x v="276"/>
    <m/>
    <s v="Térmico"/>
    <x v="717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"/>
    <s v="Chiclayo"/>
    <m/>
    <s v="zz"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m/>
    <m/>
    <m/>
  </r>
  <r>
    <x v="2"/>
    <x v="0"/>
    <s v="Emp. De Serv. Priv. No Informantes"/>
    <m/>
    <m/>
    <s v="EL"/>
    <m/>
    <m/>
    <m/>
    <x v="277"/>
    <m/>
    <s v="Térmico"/>
    <x v="718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Lambayeque"/>
    <s v="Olmo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2"/>
    <x v="0"/>
    <s v="Emp. De Serv. Priv. No Informantes"/>
    <m/>
    <m/>
    <s v="EL"/>
    <m/>
    <m/>
    <m/>
    <x v="278"/>
    <m/>
    <s v="Térmico"/>
    <x v="719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Independencia"/>
    <m/>
    <s v="zz"/>
    <n v="0.75"/>
    <n v="0.75"/>
    <n v="1314"/>
    <n v="1.3140000000000001"/>
    <m/>
    <n v="0.75"/>
    <n v="0.75"/>
    <n v="1314"/>
    <n v="1.3140000000000001"/>
    <m/>
    <n v="0.75"/>
    <n v="0.75"/>
    <n v="1314"/>
    <n v="1.3140000000000001"/>
    <m/>
    <m/>
    <m/>
    <m/>
  </r>
  <r>
    <x v="2"/>
    <x v="0"/>
    <s v="Emp. De Serv. Priv. No Informantes"/>
    <m/>
    <m/>
    <s v="EL"/>
    <m/>
    <m/>
    <m/>
    <x v="279"/>
    <m/>
    <s v="Térmico"/>
    <x v="720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Huaral"/>
    <m/>
    <s v="zz"/>
    <n v="0.27500000000000002"/>
    <n v="0.27500000000000002"/>
    <n v="481.8"/>
    <n v="0.48180000000000001"/>
    <m/>
    <n v="0.27500000000000002"/>
    <n v="0.27500000000000002"/>
    <n v="481.8"/>
    <n v="0.48180000000000001"/>
    <m/>
    <n v="0.27500000000000002"/>
    <n v="0.27500000000000002"/>
    <n v="481.8"/>
    <n v="0.48180000000000001"/>
    <m/>
    <m/>
    <m/>
    <m/>
  </r>
  <r>
    <x v="2"/>
    <x v="0"/>
    <s v="Emp. De Serv. Priv. No Informantes"/>
    <m/>
    <m/>
    <s v="EL"/>
    <m/>
    <m/>
    <m/>
    <x v="280"/>
    <m/>
    <s v="Térmico"/>
    <x v="721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Chancay"/>
    <m/>
    <s v="zz"/>
    <n v="0.02"/>
    <n v="0.02"/>
    <n v="35.04"/>
    <n v="3.5040000000000002E-2"/>
    <m/>
    <n v="0.02"/>
    <n v="0.02"/>
    <n v="35.04"/>
    <n v="3.5040000000000002E-2"/>
    <m/>
    <n v="0.02"/>
    <n v="0.02"/>
    <n v="35.04"/>
    <n v="3.5040000000000002E-2"/>
    <m/>
    <m/>
    <m/>
    <m/>
  </r>
  <r>
    <x v="2"/>
    <x v="0"/>
    <s v="Emp. De Serv. Priv. No Informantes"/>
    <m/>
    <m/>
    <s v="EL"/>
    <m/>
    <m/>
    <m/>
    <x v="281"/>
    <m/>
    <s v="Térmico"/>
    <x v="722"/>
    <x v="358"/>
    <s v="EL"/>
    <s v="EL"/>
    <s v="Diésel"/>
    <s v="SA"/>
    <s v="NO COES"/>
    <s v="Instalado"/>
    <s v="Operativo"/>
    <m/>
    <s v="-"/>
    <s v="Privado"/>
    <s v="au-NI"/>
    <x v="2"/>
    <s v="CALLAO"/>
    <s v="LIMA"/>
    <s v="Callao"/>
    <s v="Callao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82"/>
    <m/>
    <s v="Térmico"/>
    <x v="723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Los Olivos"/>
    <m/>
    <s v="zz"/>
    <n v="1"/>
    <n v="1"/>
    <n v="1752"/>
    <n v="1.752"/>
    <m/>
    <n v="1"/>
    <n v="1"/>
    <n v="1752"/>
    <n v="1.752"/>
    <m/>
    <n v="1"/>
    <n v="1"/>
    <n v="1752"/>
    <n v="1.752"/>
    <m/>
    <m/>
    <m/>
    <m/>
  </r>
  <r>
    <x v="2"/>
    <x v="0"/>
    <s v="Emp. De Serv. Priv. No Informantes"/>
    <m/>
    <m/>
    <s v="EL"/>
    <m/>
    <m/>
    <m/>
    <x v="283"/>
    <m/>
    <s v="Térmico"/>
    <x v="724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San Juan de Lurigancho"/>
    <m/>
    <s v="zz"/>
    <n v="2.5680000000000001"/>
    <n v="2.5680000000000001"/>
    <n v="4499.1360000000004"/>
    <n v="4.499136"/>
    <m/>
    <n v="2.5680000000000001"/>
    <n v="2.5680000000000001"/>
    <n v="4499.1360000000004"/>
    <n v="4.499136"/>
    <m/>
    <n v="2.5680000000000001"/>
    <n v="2.5680000000000001"/>
    <n v="4499.1360000000004"/>
    <n v="4.499136"/>
    <m/>
    <m/>
    <m/>
    <m/>
  </r>
  <r>
    <x v="2"/>
    <x v="0"/>
    <s v="Emp. De Serv. Priv. No Informantes"/>
    <m/>
    <m/>
    <s v="EL"/>
    <m/>
    <m/>
    <m/>
    <x v="284"/>
    <m/>
    <s v="Térmico"/>
    <x v="725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Puente Piedra"/>
    <m/>
    <s v="zz"/>
    <n v="1.34"/>
    <n v="1.34"/>
    <n v="2347.6799999999998"/>
    <n v="2.34768"/>
    <m/>
    <n v="1.34"/>
    <n v="1.34"/>
    <n v="2347.6799999999998"/>
    <n v="2.34768"/>
    <m/>
    <n v="1.34"/>
    <n v="1.34"/>
    <n v="2347.6799999999998"/>
    <n v="2.34768"/>
    <m/>
    <m/>
    <m/>
    <m/>
  </r>
  <r>
    <x v="2"/>
    <x v="0"/>
    <s v="Emp. De Serv. Priv. No Informantes"/>
    <m/>
    <m/>
    <s v="EL"/>
    <m/>
    <m/>
    <m/>
    <x v="263"/>
    <m/>
    <s v="Térmico"/>
    <x v="726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Los Olivos"/>
    <m/>
    <s v="zz"/>
    <n v="0.5"/>
    <n v="0.5"/>
    <n v="876"/>
    <n v="0.876"/>
    <m/>
    <n v="0.5"/>
    <n v="0.5"/>
    <n v="876"/>
    <n v="0.876"/>
    <m/>
    <n v="0.5"/>
    <n v="0.5"/>
    <n v="876"/>
    <n v="0.876"/>
    <m/>
    <m/>
    <m/>
    <m/>
  </r>
  <r>
    <x v="2"/>
    <x v="0"/>
    <s v="Emp. De Serv. Priv. No Informantes"/>
    <m/>
    <m/>
    <s v="EL"/>
    <m/>
    <m/>
    <m/>
    <x v="263"/>
    <m/>
    <s v="Térmico"/>
    <x v="727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Ate"/>
    <m/>
    <s v="zz"/>
    <n v="3.0750000000000002"/>
    <n v="3.0750000000000002"/>
    <n v="5387.4"/>
    <n v="5.3873999999999995"/>
    <m/>
    <n v="3.0750000000000002"/>
    <n v="3.0750000000000002"/>
    <n v="5387.4"/>
    <n v="5.3873999999999995"/>
    <m/>
    <n v="3.0750000000000002"/>
    <n v="3.0750000000000002"/>
    <n v="5387.4"/>
    <n v="5.3873999999999995"/>
    <m/>
    <m/>
    <m/>
    <m/>
  </r>
  <r>
    <x v="2"/>
    <x v="0"/>
    <s v="Emp. De Serv. Priv. No Informantes"/>
    <m/>
    <m/>
    <s v="EL"/>
    <m/>
    <m/>
    <m/>
    <x v="285"/>
    <m/>
    <s v="Térmico"/>
    <x v="728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Huaral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2"/>
    <x v="0"/>
    <s v="Emp. De Serv. Priv. No Informantes"/>
    <m/>
    <m/>
    <s v="EL"/>
    <m/>
    <m/>
    <m/>
    <x v="286"/>
    <m/>
    <s v="Térmico"/>
    <x v="729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Lima"/>
    <m/>
    <s v="zz"/>
    <n v="1.65"/>
    <n v="1.65"/>
    <n v="2890.8"/>
    <n v="2.8908"/>
    <m/>
    <n v="1.65"/>
    <n v="1.65"/>
    <n v="2890.8"/>
    <n v="2.8908"/>
    <m/>
    <n v="1.65"/>
    <n v="1.65"/>
    <n v="2890.8"/>
    <n v="2.8908"/>
    <m/>
    <m/>
    <m/>
    <m/>
  </r>
  <r>
    <x v="2"/>
    <x v="0"/>
    <s v="Emp. De Serv. Priv. No Informantes"/>
    <m/>
    <m/>
    <s v="EL"/>
    <m/>
    <m/>
    <m/>
    <x v="287"/>
    <m/>
    <s v="Térmico"/>
    <x v="730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El Agustino"/>
    <m/>
    <s v="zz"/>
    <n v="0.32"/>
    <n v="0.32"/>
    <n v="560.64"/>
    <n v="0.56064000000000003"/>
    <m/>
    <n v="0.32"/>
    <n v="0.32"/>
    <n v="560.64"/>
    <n v="0.56064000000000003"/>
    <m/>
    <n v="0.32"/>
    <n v="0.32"/>
    <n v="560.64"/>
    <n v="0.56064000000000003"/>
    <m/>
    <m/>
    <m/>
    <m/>
  </r>
  <r>
    <x v="2"/>
    <x v="0"/>
    <s v="Emp. De Serv. Priv. No Informantes"/>
    <m/>
    <m/>
    <s v="EL"/>
    <m/>
    <m/>
    <m/>
    <x v="288"/>
    <m/>
    <s v="Térmico"/>
    <x v="731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Chancay"/>
    <m/>
    <s v="zz"/>
    <n v="1.64"/>
    <n v="1.64"/>
    <n v="2873.28"/>
    <n v="2.8732800000000003"/>
    <m/>
    <n v="1.64"/>
    <n v="1.64"/>
    <n v="2873.28"/>
    <n v="2.8732800000000003"/>
    <m/>
    <n v="1.64"/>
    <n v="1.64"/>
    <n v="2873.28"/>
    <n v="2.8732800000000003"/>
    <m/>
    <m/>
    <m/>
    <m/>
  </r>
  <r>
    <x v="2"/>
    <x v="0"/>
    <s v="Emp. De Serv. Priv. No Informantes"/>
    <m/>
    <m/>
    <s v="EL"/>
    <m/>
    <m/>
    <m/>
    <x v="289"/>
    <m/>
    <s v="Térmico"/>
    <x v="732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ura"/>
    <s v="Huacho"/>
    <m/>
    <s v="zz"/>
    <n v="1"/>
    <n v="1"/>
    <n v="1752"/>
    <n v="1.752"/>
    <m/>
    <n v="1"/>
    <n v="1"/>
    <n v="1752"/>
    <n v="1.752"/>
    <m/>
    <n v="1"/>
    <n v="1"/>
    <n v="1752"/>
    <n v="1.752"/>
    <m/>
    <m/>
    <m/>
    <m/>
  </r>
  <r>
    <x v="2"/>
    <x v="0"/>
    <s v="Emp. De Serv. Priv. No Informantes"/>
    <m/>
    <m/>
    <s v="EL"/>
    <m/>
    <m/>
    <m/>
    <x v="290"/>
    <m/>
    <s v="Térmico"/>
    <x v="733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ura"/>
    <s v="Sayán"/>
    <m/>
    <s v="zz"/>
    <n v="2.0299999999999998"/>
    <n v="2.0299999999999998"/>
    <n v="3556.56"/>
    <n v="3.5565600000000002"/>
    <m/>
    <n v="2.0299999999999998"/>
    <n v="2.0299999999999998"/>
    <n v="3556.56"/>
    <n v="3.5565600000000002"/>
    <m/>
    <n v="2.0299999999999998"/>
    <n v="2.0299999999999998"/>
    <n v="3556.56"/>
    <n v="3.5565600000000002"/>
    <m/>
    <m/>
    <m/>
    <m/>
  </r>
  <r>
    <x v="2"/>
    <x v="0"/>
    <s v="Emp. De Serv. Priv. No Informantes"/>
    <m/>
    <m/>
    <s v="EL"/>
    <m/>
    <m/>
    <m/>
    <x v="290"/>
    <m/>
    <s v="Térmico"/>
    <x v="734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ura"/>
    <s v="Sayán"/>
    <m/>
    <s v="zz"/>
    <n v="2.25"/>
    <n v="2.25"/>
    <n v="3942"/>
    <n v="3.9420000000000002"/>
    <m/>
    <n v="2.25"/>
    <n v="2.25"/>
    <n v="3942"/>
    <n v="3.9420000000000002"/>
    <m/>
    <n v="2.25"/>
    <n v="2.25"/>
    <n v="3942"/>
    <n v="3.9420000000000002"/>
    <m/>
    <m/>
    <m/>
    <m/>
  </r>
  <r>
    <x v="2"/>
    <x v="0"/>
    <s v="Emp. De Serv. Priv. No Informantes"/>
    <m/>
    <m/>
    <s v="EL"/>
    <m/>
    <m/>
    <m/>
    <x v="291"/>
    <m/>
    <s v="Térmico"/>
    <x v="735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Santa Anita"/>
    <m/>
    <s v="zz"/>
    <n v="1.125"/>
    <n v="1.125"/>
    <n v="1971"/>
    <n v="1.9710000000000001"/>
    <m/>
    <n v="1.125"/>
    <n v="1.125"/>
    <n v="1971"/>
    <n v="1.9710000000000001"/>
    <m/>
    <n v="1.125"/>
    <n v="1.125"/>
    <n v="1971"/>
    <n v="1.9710000000000001"/>
    <m/>
    <m/>
    <m/>
    <m/>
  </r>
  <r>
    <x v="2"/>
    <x v="0"/>
    <s v="Emp. De Serv. Priv. No Informantes"/>
    <m/>
    <m/>
    <s v="EL"/>
    <m/>
    <m/>
    <m/>
    <x v="292"/>
    <m/>
    <s v="Térmico"/>
    <x v="736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Huaral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93"/>
    <m/>
    <s v="Térmico"/>
    <x v="737"/>
    <x v="358"/>
    <s v="EL"/>
    <s v="EL"/>
    <s v="Diésel"/>
    <s v="SA"/>
    <s v="NO COES"/>
    <s v="Instalado"/>
    <s v="Operativo"/>
    <m/>
    <s v="-"/>
    <s v="Privado"/>
    <s v="au-NI"/>
    <x v="2"/>
    <s v="CALLAO"/>
    <s v="LIMA"/>
    <s v="Callao"/>
    <s v="Callao"/>
    <m/>
    <s v="zz"/>
    <n v="0.21"/>
    <n v="0.21"/>
    <n v="367.92"/>
    <n v="0.36792000000000002"/>
    <m/>
    <n v="0.21"/>
    <n v="0.21"/>
    <n v="367.92"/>
    <n v="0.36792000000000002"/>
    <m/>
    <n v="0.21"/>
    <n v="0.21"/>
    <n v="367.92"/>
    <n v="0.36792000000000002"/>
    <m/>
    <m/>
    <m/>
    <m/>
  </r>
  <r>
    <x v="2"/>
    <x v="0"/>
    <s v="Emp. De Serv. Priv. No Informantes"/>
    <m/>
    <m/>
    <s v="EL"/>
    <m/>
    <m/>
    <m/>
    <x v="294"/>
    <m/>
    <s v="Térmico"/>
    <x v="738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Chancay"/>
    <m/>
    <s v="zz"/>
    <n v="2.4"/>
    <n v="2.4"/>
    <n v="4204.8"/>
    <n v="4.2048000000000005"/>
    <m/>
    <n v="2.4"/>
    <n v="2.4"/>
    <n v="4204.8"/>
    <n v="4.2048000000000005"/>
    <m/>
    <n v="2.4"/>
    <n v="2.4"/>
    <n v="4204.8"/>
    <n v="4.2048000000000005"/>
    <m/>
    <m/>
    <m/>
    <m/>
  </r>
  <r>
    <x v="2"/>
    <x v="0"/>
    <s v="Emp. De Serv. Priv. No Informantes"/>
    <m/>
    <m/>
    <s v="EL"/>
    <m/>
    <m/>
    <m/>
    <x v="237"/>
    <m/>
    <s v="Térmico"/>
    <x v="739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Chancay"/>
    <m/>
    <s v="zz"/>
    <n v="2.91"/>
    <n v="2.91"/>
    <n v="5098.32"/>
    <n v="5.0983199999999993"/>
    <m/>
    <n v="2.91"/>
    <n v="2.91"/>
    <n v="5098.32"/>
    <n v="5.0983199999999993"/>
    <m/>
    <n v="2.91"/>
    <n v="2.91"/>
    <n v="5098.32"/>
    <n v="5.0983199999999993"/>
    <m/>
    <m/>
    <m/>
    <m/>
  </r>
  <r>
    <x v="2"/>
    <x v="0"/>
    <s v="Emp. De Serv. Priv. No Informantes"/>
    <m/>
    <m/>
    <s v="EL"/>
    <m/>
    <m/>
    <m/>
    <x v="295"/>
    <m/>
    <s v="Térmico"/>
    <x v="740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ral"/>
    <s v="Chancay"/>
    <m/>
    <s v="zz"/>
    <n v="0.86499999999999999"/>
    <n v="0.86499999999999999"/>
    <n v="1515.48"/>
    <n v="1.5154799999999999"/>
    <m/>
    <n v="0.86499999999999999"/>
    <n v="0.86499999999999999"/>
    <n v="1515.48"/>
    <n v="1.5154799999999999"/>
    <m/>
    <n v="0.86499999999999999"/>
    <n v="0.86499999999999999"/>
    <n v="1515.48"/>
    <n v="1.5154799999999999"/>
    <m/>
    <m/>
    <m/>
    <m/>
  </r>
  <r>
    <x v="2"/>
    <x v="0"/>
    <s v="Emp. De Serv. Priv. No Informantes"/>
    <m/>
    <m/>
    <s v="EL"/>
    <m/>
    <m/>
    <m/>
    <x v="296"/>
    <m/>
    <s v="Térmico"/>
    <x v="741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ura"/>
    <s v="Huacho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2"/>
    <x v="0"/>
    <s v="Emp. De Serv. Priv. No Informantes"/>
    <m/>
    <m/>
    <s v="EL"/>
    <m/>
    <m/>
    <m/>
    <x v="296"/>
    <m/>
    <s v="Térmico"/>
    <x v="742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Huaura"/>
    <s v="Huacho"/>
    <m/>
    <s v="zz"/>
    <n v="0.73499999999999999"/>
    <n v="0.73499999999999999"/>
    <n v="1287.72"/>
    <n v="1.28772"/>
    <m/>
    <n v="0.73499999999999999"/>
    <n v="0.73499999999999999"/>
    <n v="1287.72"/>
    <n v="1.28772"/>
    <m/>
    <n v="0.73499999999999999"/>
    <n v="0.73499999999999999"/>
    <n v="1287.72"/>
    <n v="1.28772"/>
    <m/>
    <m/>
    <m/>
    <m/>
  </r>
  <r>
    <x v="2"/>
    <x v="0"/>
    <s v="Emp. De Serv. Priv. No Informantes"/>
    <m/>
    <m/>
    <s v="EL"/>
    <m/>
    <m/>
    <m/>
    <x v="297"/>
    <m/>
    <s v="Térmico"/>
    <x v="743"/>
    <x v="358"/>
    <s v="EL"/>
    <s v="EL"/>
    <s v="Diésel"/>
    <s v="SA"/>
    <s v="NO COES"/>
    <s v="Instalado"/>
    <s v="Operativo"/>
    <m/>
    <s v="-"/>
    <s v="Privado"/>
    <s v="au-NI"/>
    <x v="2"/>
    <s v="CALLAO"/>
    <s v="LIMA"/>
    <s v="Callao"/>
    <s v="Callao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2"/>
    <x v="0"/>
    <s v="Emp. De Serv. Priv. No Informantes"/>
    <m/>
    <m/>
    <s v="EL"/>
    <m/>
    <m/>
    <m/>
    <x v="298"/>
    <m/>
    <s v="Térmico"/>
    <x v="744"/>
    <x v="358"/>
    <s v="EL"/>
    <s v="EL"/>
    <s v="Diésel"/>
    <s v="SA"/>
    <s v="NO COES"/>
    <s v="Instalado"/>
    <s v="Operativo"/>
    <m/>
    <s v="-"/>
    <s v="Privado"/>
    <s v="au-NI"/>
    <x v="2"/>
    <s v="CALLAO"/>
    <s v="LIMA"/>
    <s v="Callao"/>
    <s v="Callao"/>
    <m/>
    <s v="zz"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m/>
    <m/>
    <m/>
  </r>
  <r>
    <x v="2"/>
    <x v="0"/>
    <s v="Emp. De Serv. Priv. No Informantes"/>
    <m/>
    <m/>
    <s v="EL"/>
    <m/>
    <m/>
    <m/>
    <x v="299"/>
    <m/>
    <s v="Térmico"/>
    <x v="745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Ate"/>
    <m/>
    <s v="zz"/>
    <n v="4.0000000000000001E-3"/>
    <n v="4.0000000000000001E-3"/>
    <n v="7.008"/>
    <n v="7.0080000000000003E-3"/>
    <m/>
    <n v="4.0000000000000001E-3"/>
    <n v="4.0000000000000001E-3"/>
    <n v="7.008"/>
    <n v="7.0080000000000003E-3"/>
    <m/>
    <n v="4.0000000000000001E-3"/>
    <n v="4.0000000000000001E-3"/>
    <n v="7.008"/>
    <n v="7.0080000000000003E-3"/>
    <m/>
    <m/>
    <m/>
    <m/>
  </r>
  <r>
    <x v="2"/>
    <x v="0"/>
    <s v="Emp. De Serv. Priv. No Informantes"/>
    <m/>
    <m/>
    <s v="EL"/>
    <m/>
    <m/>
    <m/>
    <x v="300"/>
    <m/>
    <s v="Térmico"/>
    <x v="746"/>
    <x v="358"/>
    <s v="EL"/>
    <s v="EL"/>
    <s v="Diésel"/>
    <s v="SA"/>
    <s v="NO COES"/>
    <s v="Instalado"/>
    <s v="Operativo"/>
    <m/>
    <s v="-"/>
    <s v="Privado"/>
    <s v="au-NI"/>
    <x v="2"/>
    <s v="LIMA"/>
    <s v="LIMA"/>
    <s v="Lima"/>
    <s v="Lurigancho"/>
    <m/>
    <s v="zz"/>
    <n v="0.90200000000000002"/>
    <n v="0.90200000000000002"/>
    <n v="1580.3040000000001"/>
    <n v="1.5803040000000002"/>
    <m/>
    <n v="0.90200000000000002"/>
    <n v="0.90200000000000002"/>
    <n v="1580.3040000000001"/>
    <n v="1.5803040000000002"/>
    <m/>
    <n v="0.90200000000000002"/>
    <n v="0.90200000000000002"/>
    <n v="1580.3040000000001"/>
    <n v="1.5803040000000002"/>
    <m/>
    <m/>
    <m/>
    <m/>
  </r>
  <r>
    <x v="2"/>
    <x v="0"/>
    <s v="Emp. De Serv. Priv. No Informantes"/>
    <m/>
    <m/>
    <s v="EL"/>
    <m/>
    <m/>
    <m/>
    <x v="301"/>
    <m/>
    <s v="Térmico"/>
    <x v="747"/>
    <x v="358"/>
    <s v="EL"/>
    <s v="EL"/>
    <s v="Diésel"/>
    <s v="SA"/>
    <s v="NO COES"/>
    <s v="Instalado"/>
    <s v="Operativo"/>
    <m/>
    <s v="-"/>
    <s v="Privado"/>
    <s v="au-NI"/>
    <x v="2"/>
    <s v="LORETO"/>
    <s v="LORETO"/>
    <s v="Maynas"/>
    <s v="Iquitos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2"/>
    <x v="0"/>
    <s v="Emp. De Serv. Priv. No Informantes"/>
    <m/>
    <m/>
    <s v="EL"/>
    <m/>
    <m/>
    <m/>
    <x v="302"/>
    <m/>
    <s v="Térmico"/>
    <x v="748"/>
    <x v="358"/>
    <s v="EL"/>
    <s v="EL"/>
    <s v="Diésel"/>
    <s v="SA"/>
    <s v="NO COES"/>
    <s v="Instalado"/>
    <s v="Operativo"/>
    <m/>
    <s v="-"/>
    <s v="Privado"/>
    <s v="au-NI"/>
    <x v="2"/>
    <s v="LORETO"/>
    <s v="LORETO"/>
    <s v="Maynas"/>
    <s v="Iquitos"/>
    <m/>
    <s v="zz"/>
    <n v="0.252"/>
    <n v="0.252"/>
    <n v="441.50400000000002"/>
    <n v="0.44150400000000001"/>
    <m/>
    <n v="0.252"/>
    <n v="0.252"/>
    <n v="441.50400000000002"/>
    <n v="0.44150400000000001"/>
    <m/>
    <n v="0.252"/>
    <n v="0.252"/>
    <n v="441.50400000000002"/>
    <n v="0.44150400000000001"/>
    <m/>
    <m/>
    <m/>
    <m/>
  </r>
  <r>
    <x v="2"/>
    <x v="0"/>
    <s v="Emp. De Serv. Priv. No Informantes"/>
    <m/>
    <m/>
    <s v="EL"/>
    <m/>
    <m/>
    <m/>
    <x v="303"/>
    <m/>
    <s v="Térmico"/>
    <x v="749"/>
    <x v="358"/>
    <s v="EL"/>
    <s v="EL"/>
    <s v="Diésel"/>
    <s v="SA"/>
    <s v="NO COES"/>
    <s v="Instalado"/>
    <s v="Operativo"/>
    <m/>
    <s v="-"/>
    <s v="Privado"/>
    <s v="au-NI"/>
    <x v="2"/>
    <s v="LORETO"/>
    <s v="LORETO"/>
    <s v="Maynas"/>
    <s v="Punchana"/>
    <m/>
    <s v="zz"/>
    <n v="0.26"/>
    <n v="0.26"/>
    <n v="455.52"/>
    <n v="0.45551999999999998"/>
    <m/>
    <n v="0.26"/>
    <n v="0.26"/>
    <n v="455.52"/>
    <n v="0.45551999999999998"/>
    <m/>
    <n v="0.26"/>
    <n v="0.26"/>
    <n v="455.52"/>
    <n v="0.45551999999999998"/>
    <m/>
    <m/>
    <m/>
    <m/>
  </r>
  <r>
    <x v="2"/>
    <x v="0"/>
    <s v="Emp. De Serv. Priv. No Informantes"/>
    <m/>
    <m/>
    <s v="EL"/>
    <m/>
    <m/>
    <m/>
    <x v="304"/>
    <m/>
    <s v="Térmico"/>
    <x v="750"/>
    <x v="358"/>
    <s v="EL"/>
    <s v="EL"/>
    <s v="Diésel"/>
    <s v="SA"/>
    <s v="NO COES"/>
    <s v="Instalado"/>
    <s v="Operativo"/>
    <m/>
    <s v="-"/>
    <s v="Privado"/>
    <s v="au-NI"/>
    <x v="2"/>
    <s v="LORETO"/>
    <s v="LORETO"/>
    <s v="Maynas"/>
    <s v="Iquitos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2"/>
    <x v="0"/>
    <s v="Emp. De Serv. Priv. No Informantes"/>
    <m/>
    <m/>
    <s v="EL"/>
    <m/>
    <m/>
    <m/>
    <x v="247"/>
    <m/>
    <s v="Térmico"/>
    <x v="751"/>
    <x v="358"/>
    <s v="EL"/>
    <s v="EL"/>
    <s v="Diésel"/>
    <s v="SA"/>
    <s v="NO COES"/>
    <s v="Instalado"/>
    <s v="Operativo"/>
    <m/>
    <s v="-"/>
    <s v="Privado"/>
    <s v="au-NI"/>
    <x v="2"/>
    <s v="MOQUEGUA"/>
    <s v="MOQUEGUA"/>
    <s v="Sanchez Cerro"/>
    <s v="Puquina"/>
    <m/>
    <s v="zz"/>
    <n v="7.6999999999999999E-2"/>
    <n v="7.6999999999999999E-2"/>
    <n v="134.904"/>
    <n v="0.134904"/>
    <m/>
    <n v="7.6999999999999999E-2"/>
    <n v="7.6999999999999999E-2"/>
    <n v="134.904"/>
    <n v="0.134904"/>
    <m/>
    <n v="7.6999999999999999E-2"/>
    <n v="7.6999999999999999E-2"/>
    <n v="134.904"/>
    <n v="0.134904"/>
    <m/>
    <m/>
    <m/>
    <m/>
  </r>
  <r>
    <x v="2"/>
    <x v="0"/>
    <s v="Emp. De Serv. Priv. No Informantes"/>
    <m/>
    <m/>
    <s v="EL"/>
    <m/>
    <m/>
    <m/>
    <x v="113"/>
    <m/>
    <s v="Térmico"/>
    <x v="752"/>
    <x v="358"/>
    <s v="EL"/>
    <s v="EL"/>
    <s v="Diésel"/>
    <s v="SA"/>
    <s v="NO COES"/>
    <s v="Instalado"/>
    <s v="Operativo"/>
    <m/>
    <s v="-"/>
    <s v="Privado"/>
    <s v="au-NI"/>
    <x v="2"/>
    <s v="MOQUEGUA"/>
    <s v="MOQUEGUA"/>
    <s v="Ilo"/>
    <s v="Ilo"/>
    <m/>
    <s v="zz"/>
    <n v="0.16"/>
    <n v="0.16"/>
    <n v="280.32"/>
    <n v="0.28032000000000001"/>
    <m/>
    <n v="0.16"/>
    <n v="0.16"/>
    <n v="280.32"/>
    <n v="0.28032000000000001"/>
    <m/>
    <n v="0.16"/>
    <n v="0.16"/>
    <n v="280.32"/>
    <n v="0.28032000000000001"/>
    <m/>
    <m/>
    <m/>
    <m/>
  </r>
  <r>
    <x v="2"/>
    <x v="0"/>
    <s v="Emp. De Serv. Priv. No Informantes"/>
    <m/>
    <m/>
    <s v="EL"/>
    <m/>
    <m/>
    <m/>
    <x v="305"/>
    <m/>
    <s v="Térmico"/>
    <x v="753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Paita"/>
    <s v="Paita"/>
    <m/>
    <s v="zz"/>
    <n v="4.3650000000000002"/>
    <n v="4.3650000000000002"/>
    <n v="7647.48"/>
    <n v="7.6474799999999998"/>
    <m/>
    <n v="4.3650000000000002"/>
    <n v="4.3650000000000002"/>
    <n v="7647.48"/>
    <n v="7.6474799999999998"/>
    <m/>
    <n v="4.3650000000000002"/>
    <n v="4.3650000000000002"/>
    <n v="7647.48"/>
    <n v="7.6474799999999998"/>
    <m/>
    <m/>
    <m/>
    <m/>
  </r>
  <r>
    <x v="2"/>
    <x v="0"/>
    <s v="Emp. De Serv. Priv. No Informantes"/>
    <m/>
    <m/>
    <s v="EL"/>
    <m/>
    <m/>
    <m/>
    <x v="306"/>
    <m/>
    <s v="Térmico"/>
    <x v="754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Paita"/>
    <s v="Paita"/>
    <m/>
    <s v="zz"/>
    <n v="0.44500000000000001"/>
    <n v="0.44500000000000001"/>
    <n v="779.64"/>
    <n v="0.77964"/>
    <m/>
    <n v="0.44500000000000001"/>
    <n v="0.44500000000000001"/>
    <n v="779.64"/>
    <n v="0.77964"/>
    <m/>
    <n v="0.44500000000000001"/>
    <n v="0.44500000000000001"/>
    <n v="779.64"/>
    <n v="0.77964"/>
    <m/>
    <m/>
    <m/>
    <m/>
  </r>
  <r>
    <x v="2"/>
    <x v="0"/>
    <s v="Emp. De Serv. Priv. No Informantes"/>
    <m/>
    <m/>
    <s v="EL"/>
    <m/>
    <m/>
    <m/>
    <x v="229"/>
    <m/>
    <s v="Térmico"/>
    <x v="755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Paita"/>
    <s v="Paita"/>
    <m/>
    <s v="zz"/>
    <n v="4.24"/>
    <n v="4.24"/>
    <n v="7428.48"/>
    <n v="7.4284799999999995"/>
    <m/>
    <n v="4.24"/>
    <n v="4.24"/>
    <n v="7428.48"/>
    <n v="7.4284799999999995"/>
    <m/>
    <n v="4.24"/>
    <n v="4.24"/>
    <n v="7428.48"/>
    <n v="7.4284799999999995"/>
    <m/>
    <m/>
    <m/>
    <m/>
  </r>
  <r>
    <x v="2"/>
    <x v="0"/>
    <s v="Emp. De Serv. Priv. No Informantes"/>
    <m/>
    <m/>
    <s v="EL"/>
    <m/>
    <m/>
    <m/>
    <x v="307"/>
    <m/>
    <s v="Térmico"/>
    <x v="756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0.27600000000000002"/>
    <n v="0.27600000000000002"/>
    <n v="483.55200000000008"/>
    <n v="0.48355200000000009"/>
    <m/>
    <n v="0.27600000000000002"/>
    <n v="0.27600000000000002"/>
    <n v="483.55200000000008"/>
    <n v="0.48355200000000009"/>
    <m/>
    <n v="0.27600000000000002"/>
    <n v="0.27600000000000002"/>
    <n v="483.55200000000008"/>
    <n v="0.48355200000000009"/>
    <m/>
    <m/>
    <m/>
    <m/>
  </r>
  <r>
    <x v="2"/>
    <x v="0"/>
    <s v="Emp. De Serv. Priv. No Informantes"/>
    <m/>
    <m/>
    <s v="EL"/>
    <m/>
    <m/>
    <m/>
    <x v="308"/>
    <m/>
    <s v="Térmico"/>
    <x v="757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0.9"/>
    <n v="0.9"/>
    <n v="1576.8"/>
    <n v="1.5768"/>
    <m/>
    <n v="0.9"/>
    <n v="0.9"/>
    <n v="1576.8"/>
    <n v="1.5768"/>
    <m/>
    <n v="0.9"/>
    <n v="0.9"/>
    <n v="1576.8"/>
    <n v="1.5768"/>
    <m/>
    <m/>
    <m/>
    <m/>
  </r>
  <r>
    <x v="2"/>
    <x v="0"/>
    <s v="Emp. De Serv. Priv. No Informantes"/>
    <m/>
    <m/>
    <s v="EL"/>
    <m/>
    <m/>
    <m/>
    <x v="309"/>
    <m/>
    <s v="Térmico"/>
    <x v="758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310"/>
    <m/>
    <s v="Térmico"/>
    <x v="759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El Alto"/>
    <m/>
    <s v="zz"/>
    <n v="7.41"/>
    <n v="7.41"/>
    <n v="12982.32"/>
    <n v="12.98232"/>
    <m/>
    <n v="7.41"/>
    <n v="7.41"/>
    <n v="12982.32"/>
    <n v="12.98232"/>
    <m/>
    <n v="7.41"/>
    <n v="7.41"/>
    <n v="12982.32"/>
    <n v="12.98232"/>
    <m/>
    <m/>
    <m/>
    <m/>
  </r>
  <r>
    <x v="2"/>
    <x v="0"/>
    <s v="Emp. De Serv. Priv. No Informantes"/>
    <m/>
    <m/>
    <s v="EL"/>
    <m/>
    <m/>
    <m/>
    <x v="113"/>
    <m/>
    <s v="Térmico"/>
    <x v="760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Paita"/>
    <s v="Paita"/>
    <m/>
    <s v="zz"/>
    <n v="3.6"/>
    <n v="3.6"/>
    <n v="6307.2"/>
    <n v="6.3071999999999999"/>
    <m/>
    <n v="3.6"/>
    <n v="3.6"/>
    <n v="6307.2"/>
    <n v="6.3071999999999999"/>
    <m/>
    <n v="3.6"/>
    <n v="3.6"/>
    <n v="6307.2"/>
    <n v="6.3071999999999999"/>
    <m/>
    <m/>
    <m/>
    <m/>
  </r>
  <r>
    <x v="2"/>
    <x v="0"/>
    <s v="Emp. De Serv. Priv. No Informantes"/>
    <m/>
    <m/>
    <s v="EL"/>
    <m/>
    <m/>
    <m/>
    <x v="311"/>
    <m/>
    <s v="Térmico"/>
    <x v="761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7.2110000000000003"/>
    <n v="7.2110000000000003"/>
    <n v="12633.672"/>
    <n v="12.633672000000001"/>
    <m/>
    <n v="7.2110000000000003"/>
    <n v="7.2110000000000003"/>
    <n v="12633.672"/>
    <n v="12.633672000000001"/>
    <m/>
    <n v="7.2110000000000003"/>
    <n v="7.2110000000000003"/>
    <n v="12633.672"/>
    <n v="12.633672000000001"/>
    <m/>
    <m/>
    <m/>
    <m/>
  </r>
  <r>
    <x v="2"/>
    <x v="0"/>
    <s v="Emp. De Serv. Priv. No Informantes"/>
    <m/>
    <m/>
    <s v="EL"/>
    <m/>
    <m/>
    <m/>
    <x v="312"/>
    <m/>
    <s v="Térmico"/>
    <x v="762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3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4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5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6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7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8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69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0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1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2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3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4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5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6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7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8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79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2"/>
    <m/>
    <s v="Térmico"/>
    <x v="780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3"/>
    <m/>
    <s v="Térmico"/>
    <x v="781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0.435"/>
    <n v="0.435"/>
    <n v="762.12"/>
    <n v="0.76212000000000002"/>
    <m/>
    <n v="0.435"/>
    <n v="0.435"/>
    <n v="762.12"/>
    <n v="0.76212000000000002"/>
    <m/>
    <n v="0.435"/>
    <n v="0.435"/>
    <n v="762.12"/>
    <n v="0.76212000000000002"/>
    <m/>
    <m/>
    <m/>
    <m/>
  </r>
  <r>
    <x v="2"/>
    <x v="0"/>
    <s v="Emp. De Serv. Priv. No Informantes"/>
    <m/>
    <m/>
    <s v="EL"/>
    <m/>
    <m/>
    <m/>
    <x v="314"/>
    <m/>
    <s v="Térmico"/>
    <x v="782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0.27"/>
    <n v="0.27"/>
    <n v="473.04"/>
    <n v="0.47304000000000002"/>
    <m/>
    <n v="0.27"/>
    <n v="0.27"/>
    <n v="473.04"/>
    <n v="0.47304000000000002"/>
    <m/>
    <n v="0.27"/>
    <n v="0.27"/>
    <n v="473.04"/>
    <n v="0.47304000000000002"/>
    <m/>
    <m/>
    <m/>
    <m/>
  </r>
  <r>
    <x v="2"/>
    <x v="0"/>
    <s v="Emp. De Serv. Priv. No Informantes"/>
    <m/>
    <m/>
    <s v="EL"/>
    <m/>
    <m/>
    <m/>
    <x v="315"/>
    <m/>
    <s v="Térmico"/>
    <x v="783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Sechura"/>
    <s v="Sechura"/>
    <m/>
    <s v="zz"/>
    <n v="1.42"/>
    <n v="1.42"/>
    <n v="2487.84"/>
    <n v="2.4878400000000003"/>
    <m/>
    <n v="1.42"/>
    <n v="1.42"/>
    <n v="2487.84"/>
    <n v="2.4878400000000003"/>
    <m/>
    <n v="1.42"/>
    <n v="1.42"/>
    <n v="2487.84"/>
    <n v="2.4878400000000003"/>
    <m/>
    <m/>
    <m/>
    <m/>
  </r>
  <r>
    <x v="2"/>
    <x v="0"/>
    <s v="Emp. De Serv. Priv. No Informantes"/>
    <m/>
    <m/>
    <s v="EL"/>
    <m/>
    <m/>
    <m/>
    <x v="316"/>
    <m/>
    <s v="Térmico"/>
    <x v="784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1.04"/>
    <n v="1.04"/>
    <n v="1822.08"/>
    <n v="1.8220799999999999"/>
    <m/>
    <n v="1.04"/>
    <n v="1.04"/>
    <n v="1822.08"/>
    <n v="1.8220799999999999"/>
    <m/>
    <n v="1.04"/>
    <n v="1.04"/>
    <n v="1822.08"/>
    <n v="1.8220799999999999"/>
    <m/>
    <m/>
    <m/>
    <m/>
  </r>
  <r>
    <x v="2"/>
    <x v="0"/>
    <s v="Emp. De Serv. Priv. No Informantes"/>
    <m/>
    <m/>
    <s v="EL"/>
    <m/>
    <m/>
    <m/>
    <x v="317"/>
    <m/>
    <s v="Térmico"/>
    <x v="785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Talara"/>
    <s v="Pariña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2"/>
    <x v="0"/>
    <s v="Emp. De Serv. Priv. No Informantes"/>
    <m/>
    <m/>
    <s v="EL"/>
    <m/>
    <m/>
    <m/>
    <x v="318"/>
    <m/>
    <s v="Térmico"/>
    <x v="786"/>
    <x v="358"/>
    <s v="EL"/>
    <s v="EL"/>
    <s v="Diésel"/>
    <s v="SA"/>
    <s v="NO COES"/>
    <s v="Instalado"/>
    <s v="Operativo"/>
    <m/>
    <s v="-"/>
    <s v="Privado"/>
    <s v="au-NI"/>
    <x v="2"/>
    <s v="PUNO"/>
    <s v="PUNO"/>
    <s v="San Román"/>
    <s v="Juliaca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2"/>
    <x v="0"/>
    <s v="Emp. De Serv. Priv. No Informantes"/>
    <m/>
    <m/>
    <s v="EL"/>
    <m/>
    <m/>
    <m/>
    <x v="319"/>
    <m/>
    <s v="Térmico"/>
    <x v="787"/>
    <x v="358"/>
    <s v="EL"/>
    <s v="EL"/>
    <s v="Diésel"/>
    <s v="SA"/>
    <s v="NO COES"/>
    <s v="Instalado"/>
    <s v="Operativo"/>
    <m/>
    <s v="-"/>
    <s v="Privado"/>
    <s v="au-NI"/>
    <x v="2"/>
    <s v="PUNO"/>
    <s v="PUNO"/>
    <s v="San Román"/>
    <s v="Caracoto"/>
    <m/>
    <s v="zz"/>
    <n v="3.55"/>
    <n v="3.55"/>
    <n v="6219.6"/>
    <n v="6.2196000000000007"/>
    <m/>
    <n v="3.55"/>
    <n v="3.55"/>
    <n v="6219.6"/>
    <n v="6.2196000000000007"/>
    <m/>
    <n v="3.55"/>
    <n v="3.55"/>
    <n v="6219.6"/>
    <n v="6.2196000000000007"/>
    <m/>
    <m/>
    <m/>
    <m/>
  </r>
  <r>
    <x v="2"/>
    <x v="0"/>
    <s v="Emp. De Serv. Priv. No Informantes"/>
    <m/>
    <m/>
    <s v="EL"/>
    <m/>
    <m/>
    <m/>
    <x v="320"/>
    <m/>
    <s v="Térmico"/>
    <x v="788"/>
    <x v="358"/>
    <s v="EL"/>
    <s v="EL"/>
    <s v="Diésel"/>
    <s v="SA"/>
    <s v="NO COES"/>
    <s v="Instalado"/>
    <s v="Operativo"/>
    <m/>
    <s v="-"/>
    <s v="Privado"/>
    <s v="au-NI"/>
    <x v="2"/>
    <s v="PUNO"/>
    <s v="PUNO"/>
    <s v="San Antonio de Putina"/>
    <s v="Ananea"/>
    <m/>
    <s v="zz"/>
    <n v="0.433"/>
    <n v="0.433"/>
    <n v="758.6160000000001"/>
    <n v="0.75861600000000007"/>
    <m/>
    <n v="0.433"/>
    <n v="0.433"/>
    <n v="758.6160000000001"/>
    <n v="0.75861600000000007"/>
    <m/>
    <n v="0.433"/>
    <n v="0.433"/>
    <n v="758.6160000000001"/>
    <n v="0.75861600000000007"/>
    <m/>
    <m/>
    <m/>
    <m/>
  </r>
  <r>
    <x v="2"/>
    <x v="0"/>
    <s v="Emp. De Serv. Priv. No Informantes"/>
    <m/>
    <m/>
    <s v="EL"/>
    <m/>
    <m/>
    <m/>
    <x v="321"/>
    <m/>
    <s v="Térmico"/>
    <x v="789"/>
    <x v="358"/>
    <s v="EL"/>
    <s v="EL"/>
    <s v="Diésel"/>
    <s v="SA"/>
    <s v="NO COES"/>
    <s v="Instalado"/>
    <s v="Operativo"/>
    <m/>
    <s v="-"/>
    <s v="Privado"/>
    <s v="au-NI"/>
    <x v="2"/>
    <s v="PUNO"/>
    <s v="PUNO"/>
    <s v="San Antonio de Putina"/>
    <s v="Ananea"/>
    <m/>
    <s v="zz"/>
    <n v="1.03"/>
    <n v="1.03"/>
    <n v="1804.56"/>
    <n v="1.8045599999999999"/>
    <m/>
    <n v="1.03"/>
    <n v="1.03"/>
    <n v="1804.56"/>
    <n v="1.8045599999999999"/>
    <m/>
    <n v="1.03"/>
    <n v="1.03"/>
    <n v="1804.56"/>
    <n v="1.8045599999999999"/>
    <m/>
    <m/>
    <m/>
    <m/>
  </r>
  <r>
    <x v="2"/>
    <x v="0"/>
    <s v="Emp. De Serv. Priv. No Informantes"/>
    <m/>
    <m/>
    <s v="EL"/>
    <m/>
    <m/>
    <m/>
    <x v="322"/>
    <m/>
    <s v="Térmico"/>
    <x v="790"/>
    <x v="358"/>
    <s v="EL"/>
    <s v="EL"/>
    <s v="Diésel"/>
    <s v="SA"/>
    <s v="NO COES"/>
    <s v="Instalado"/>
    <s v="Operativo"/>
    <m/>
    <s v="-"/>
    <s v="Privado"/>
    <s v="au-NI"/>
    <x v="2"/>
    <s v="PUNO"/>
    <s v="PUNO"/>
    <s v="San Antonio de Putina"/>
    <s v="Ananea"/>
    <m/>
    <s v="zz"/>
    <n v="0.56000000000000005"/>
    <n v="0.56000000000000005"/>
    <n v="981.12"/>
    <n v="0.98111999999999999"/>
    <m/>
    <n v="0.56000000000000005"/>
    <n v="0.56000000000000005"/>
    <n v="981.12"/>
    <n v="0.98111999999999999"/>
    <m/>
    <n v="0.56000000000000005"/>
    <n v="0.56000000000000005"/>
    <n v="981.12"/>
    <n v="0.98111999999999999"/>
    <m/>
    <m/>
    <m/>
    <m/>
  </r>
  <r>
    <x v="2"/>
    <x v="0"/>
    <s v="Emp. De Serv. Priv. No Informantes"/>
    <m/>
    <m/>
    <s v="EL"/>
    <m/>
    <m/>
    <m/>
    <x v="323"/>
    <m/>
    <s v="Térmico"/>
    <x v="791"/>
    <x v="358"/>
    <s v="EL"/>
    <s v="EL"/>
    <s v="Diésel"/>
    <s v="SA"/>
    <s v="NO COES"/>
    <s v="Instalado"/>
    <s v="Operativo"/>
    <m/>
    <s v="-"/>
    <s v="Privado"/>
    <s v="au-NI"/>
    <x v="2"/>
    <s v="PUNO"/>
    <s v="PUNO"/>
    <s v="San Román"/>
    <s v="Juliaca"/>
    <m/>
    <s v="zz"/>
    <n v="0.114"/>
    <n v="0.114"/>
    <n v="199.72800000000001"/>
    <n v="0.19972800000000002"/>
    <m/>
    <n v="0.114"/>
    <n v="0.114"/>
    <n v="199.72800000000001"/>
    <n v="0.19972800000000002"/>
    <m/>
    <n v="0.114"/>
    <n v="0.114"/>
    <n v="199.72800000000001"/>
    <n v="0.19972800000000002"/>
    <m/>
    <m/>
    <m/>
    <m/>
  </r>
  <r>
    <x v="2"/>
    <x v="0"/>
    <s v="Emp. De Serv. Priv. No Informantes"/>
    <m/>
    <m/>
    <s v="EL"/>
    <m/>
    <m/>
    <m/>
    <x v="247"/>
    <m/>
    <s v="Térmico"/>
    <x v="792"/>
    <x v="358"/>
    <s v="EL"/>
    <s v="EL"/>
    <s v="Diésel"/>
    <s v="SA"/>
    <s v="NO COES"/>
    <s v="Instalado"/>
    <s v="Operativo"/>
    <m/>
    <s v="-"/>
    <s v="Privado"/>
    <s v="au-NI"/>
    <x v="2"/>
    <s v="TACNA"/>
    <s v="TACNA"/>
    <s v="Jorge Basadre"/>
    <s v="Lucumba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2"/>
    <x v="0"/>
    <s v="Emp. De Serv. Priv. No Informantes"/>
    <m/>
    <m/>
    <s v="EL"/>
    <m/>
    <m/>
    <m/>
    <x v="324"/>
    <m/>
    <s v="Térmico"/>
    <x v="793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1.89"/>
    <n v="1.89"/>
    <n v="3311.28"/>
    <n v="3.31128"/>
    <m/>
    <n v="1.89"/>
    <n v="1.89"/>
    <n v="3311.28"/>
    <n v="3.31128"/>
    <m/>
    <n v="1.89"/>
    <n v="1.89"/>
    <n v="3311.28"/>
    <n v="3.31128"/>
    <m/>
    <m/>
    <m/>
    <m/>
  </r>
  <r>
    <x v="2"/>
    <x v="0"/>
    <s v="Emp. De Serv. Priv. No Informantes"/>
    <m/>
    <m/>
    <s v="EL"/>
    <m/>
    <m/>
    <m/>
    <x v="324"/>
    <m/>
    <s v="Térmico"/>
    <x v="794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0.59499999999999997"/>
    <n v="0.59499999999999997"/>
    <n v="1042.44"/>
    <n v="1.04244"/>
    <m/>
    <n v="0.59499999999999997"/>
    <n v="0.59499999999999997"/>
    <n v="1042.44"/>
    <n v="1.04244"/>
    <m/>
    <n v="0.59499999999999997"/>
    <n v="0.59499999999999997"/>
    <n v="1042.44"/>
    <n v="1.04244"/>
    <m/>
    <m/>
    <m/>
    <m/>
  </r>
  <r>
    <x v="2"/>
    <x v="0"/>
    <s v="Emp. De Serv. Priv. No Informantes"/>
    <m/>
    <m/>
    <s v="EL"/>
    <m/>
    <m/>
    <m/>
    <x v="325"/>
    <m/>
    <s v="Térmico"/>
    <x v="795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0.65"/>
    <n v="0.65"/>
    <n v="1138.8"/>
    <n v="1.1388"/>
    <m/>
    <n v="0.65"/>
    <n v="0.65"/>
    <n v="1138.8"/>
    <n v="1.1388"/>
    <m/>
    <n v="0.65"/>
    <n v="0.65"/>
    <n v="1138.8"/>
    <n v="1.1388"/>
    <m/>
    <m/>
    <m/>
    <m/>
  </r>
  <r>
    <x v="2"/>
    <x v="0"/>
    <s v="Emp. De Serv. Priv. No Informantes"/>
    <m/>
    <m/>
    <s v="EL"/>
    <m/>
    <m/>
    <m/>
    <x v="326"/>
    <m/>
    <s v="Térmico"/>
    <x v="796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2"/>
    <x v="0"/>
    <s v="Emp. De Serv. Priv. No Informantes"/>
    <m/>
    <m/>
    <s v="EL"/>
    <m/>
    <m/>
    <m/>
    <x v="326"/>
    <m/>
    <s v="Térmico"/>
    <x v="797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m/>
    <m/>
    <m/>
  </r>
  <r>
    <x v="2"/>
    <x v="0"/>
    <s v="Emp. De Serv. Priv. No Informantes"/>
    <m/>
    <m/>
    <s v="EL"/>
    <m/>
    <m/>
    <m/>
    <x v="326"/>
    <m/>
    <s v="Térmico"/>
    <x v="798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0.23"/>
    <n v="0.23"/>
    <n v="402.96"/>
    <n v="0.40295999999999998"/>
    <m/>
    <n v="0.23"/>
    <n v="0.23"/>
    <n v="402.96"/>
    <n v="0.40295999999999998"/>
    <m/>
    <n v="0.23"/>
    <n v="0.23"/>
    <n v="402.96"/>
    <n v="0.40295999999999998"/>
    <m/>
    <m/>
    <m/>
    <m/>
  </r>
  <r>
    <x v="2"/>
    <x v="0"/>
    <s v="Emp. De Serv. Priv. No Informantes"/>
    <m/>
    <m/>
    <s v="EL"/>
    <m/>
    <m/>
    <m/>
    <x v="327"/>
    <m/>
    <s v="Térmico"/>
    <x v="799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Corrales"/>
    <m/>
    <s v="zz"/>
    <n v="0.36499999999999999"/>
    <n v="0.36499999999999999"/>
    <n v="639.48"/>
    <n v="0.63948000000000005"/>
    <m/>
    <n v="0.36499999999999999"/>
    <n v="0.36499999999999999"/>
    <n v="639.48"/>
    <n v="0.63948000000000005"/>
    <m/>
    <n v="0.36499999999999999"/>
    <n v="0.36499999999999999"/>
    <n v="639.48"/>
    <n v="0.63948000000000005"/>
    <m/>
    <m/>
    <m/>
    <m/>
  </r>
  <r>
    <x v="2"/>
    <x v="0"/>
    <s v="Emp. De Serv. Priv. No Informantes"/>
    <m/>
    <m/>
    <s v="EL"/>
    <m/>
    <m/>
    <m/>
    <x v="328"/>
    <m/>
    <s v="Térmico"/>
    <x v="800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Zarumilla"/>
    <s v="Zarumilla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328"/>
    <m/>
    <s v="Térmico"/>
    <x v="801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La Cruz"/>
    <m/>
    <s v="zz"/>
    <n v="0.54500000000000004"/>
    <n v="0.54500000000000004"/>
    <n v="954.84"/>
    <n v="0.95484000000000002"/>
    <m/>
    <n v="0.54500000000000004"/>
    <n v="0.54500000000000004"/>
    <n v="954.84"/>
    <n v="0.95484000000000002"/>
    <m/>
    <n v="0.54500000000000004"/>
    <n v="0.54500000000000004"/>
    <n v="954.84"/>
    <n v="0.95484000000000002"/>
    <m/>
    <m/>
    <m/>
    <m/>
  </r>
  <r>
    <x v="2"/>
    <x v="0"/>
    <s v="Emp. De Serv. Priv. No Informantes"/>
    <m/>
    <m/>
    <s v="EL"/>
    <m/>
    <m/>
    <m/>
    <x v="328"/>
    <m/>
    <s v="Térmico"/>
    <x v="802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La Cruz"/>
    <m/>
    <s v="zz"/>
    <n v="0.46"/>
    <n v="0.46"/>
    <n v="805.92"/>
    <n v="0.80591999999999997"/>
    <m/>
    <n v="0.46"/>
    <n v="0.46"/>
    <n v="805.92"/>
    <n v="0.80591999999999997"/>
    <m/>
    <n v="0.46"/>
    <n v="0.46"/>
    <n v="805.92"/>
    <n v="0.80591999999999997"/>
    <m/>
    <m/>
    <m/>
    <m/>
  </r>
  <r>
    <x v="2"/>
    <x v="0"/>
    <s v="Emp. De Serv. Priv. No Informantes"/>
    <m/>
    <m/>
    <s v="EL"/>
    <m/>
    <m/>
    <m/>
    <x v="329"/>
    <m/>
    <s v="Térmico"/>
    <x v="803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La Cruz"/>
    <m/>
    <s v="zz"/>
    <n v="0.435"/>
    <n v="0.435"/>
    <n v="762.12"/>
    <n v="0.76212000000000002"/>
    <m/>
    <n v="0.435"/>
    <n v="0.435"/>
    <n v="762.12"/>
    <n v="0.76212000000000002"/>
    <m/>
    <n v="0.435"/>
    <n v="0.435"/>
    <n v="762.12"/>
    <n v="0.76212000000000002"/>
    <m/>
    <m/>
    <m/>
    <m/>
  </r>
  <r>
    <x v="2"/>
    <x v="0"/>
    <s v="Emp. De Serv. Priv. No Informantes"/>
    <m/>
    <m/>
    <s v="EL"/>
    <m/>
    <m/>
    <m/>
    <x v="330"/>
    <m/>
    <s v="Térmico"/>
    <x v="804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Ctmte. Villar"/>
    <s v="Zorritos"/>
    <m/>
    <s v="zz"/>
    <n v="0.42"/>
    <n v="0.42"/>
    <n v="735.84"/>
    <n v="0.73584000000000005"/>
    <m/>
    <n v="0.42"/>
    <n v="0.42"/>
    <n v="735.84"/>
    <n v="0.73584000000000005"/>
    <m/>
    <n v="0.42"/>
    <n v="0.42"/>
    <n v="735.84"/>
    <n v="0.73584000000000005"/>
    <m/>
    <m/>
    <m/>
    <m/>
  </r>
  <r>
    <x v="2"/>
    <x v="0"/>
    <s v="Emp. De Serv. Priv. No Informantes"/>
    <m/>
    <m/>
    <s v="EL"/>
    <m/>
    <m/>
    <m/>
    <x v="331"/>
    <m/>
    <s v="Térmico"/>
    <x v="805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Corrales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2"/>
    <x v="0"/>
    <s v="Emp. De Serv. Priv. No Informantes"/>
    <m/>
    <m/>
    <s v="EL"/>
    <m/>
    <m/>
    <m/>
    <x v="332"/>
    <m/>
    <s v="Térmico"/>
    <x v="806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Tumbes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333"/>
    <m/>
    <s v="Térmico"/>
    <x v="807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Tumbes"/>
    <s v="Corrales"/>
    <m/>
    <s v="zz"/>
    <n v="0.22800000000000001"/>
    <n v="0.22800000000000001"/>
    <n v="399.45600000000002"/>
    <n v="0.39945600000000003"/>
    <m/>
    <n v="0.22800000000000001"/>
    <n v="0.22800000000000001"/>
    <n v="399.45600000000002"/>
    <n v="0.39945600000000003"/>
    <m/>
    <n v="0.22800000000000001"/>
    <n v="0.22800000000000001"/>
    <n v="399.45600000000002"/>
    <n v="0.39945600000000003"/>
    <m/>
    <m/>
    <m/>
    <m/>
  </r>
  <r>
    <x v="2"/>
    <x v="0"/>
    <s v="Emp. De Serv. Priv. No Informantes"/>
    <m/>
    <m/>
    <s v="EL"/>
    <m/>
    <m/>
    <m/>
    <x v="334"/>
    <m/>
    <s v="Térmico"/>
    <x v="808"/>
    <x v="358"/>
    <s v="EL"/>
    <s v="EL"/>
    <s v="Diésel"/>
    <s v="SA"/>
    <s v="NO COES"/>
    <s v="Instalado"/>
    <s v="Operativo"/>
    <m/>
    <s v="-"/>
    <s v="Privado"/>
    <s v="au-NI"/>
    <x v="2"/>
    <s v="TUMBES"/>
    <s v="TUMBES"/>
    <s v="Ctmte. Villar"/>
    <s v="Zorritos"/>
    <m/>
    <s v="zz"/>
    <n v="0.35"/>
    <n v="0.35"/>
    <n v="613.20000000000005"/>
    <n v="0.61320000000000008"/>
    <m/>
    <n v="0.35"/>
    <n v="0.35"/>
    <n v="613.20000000000005"/>
    <n v="0.61320000000000008"/>
    <m/>
    <n v="0.35"/>
    <n v="0.35"/>
    <n v="613.20000000000005"/>
    <n v="0.61320000000000008"/>
    <m/>
    <m/>
    <m/>
    <m/>
  </r>
  <r>
    <x v="2"/>
    <x v="0"/>
    <s v="Emp. De Serv. Priv. No Informantes"/>
    <m/>
    <m/>
    <s v="EL"/>
    <m/>
    <m/>
    <m/>
    <x v="335"/>
    <m/>
    <s v="Térmico"/>
    <x v="809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m/>
    <m/>
    <m/>
  </r>
  <r>
    <x v="2"/>
    <x v="0"/>
    <s v="Emp. De Serv. Priv. No Informantes"/>
    <m/>
    <m/>
    <s v="EL"/>
    <m/>
    <m/>
    <m/>
    <x v="336"/>
    <m/>
    <s v="Térmico"/>
    <x v="810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36"/>
    <m/>
    <s v="Térmico"/>
    <x v="811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22500000000000001"/>
    <n v="0.22500000000000001"/>
    <n v="2.52"/>
    <n v="2.5200000000000001E-3"/>
    <m/>
    <n v="0.22500000000000001"/>
    <n v="0.22500000000000001"/>
    <n v="2.52"/>
    <n v="2.5200000000000001E-3"/>
    <m/>
    <n v="0.22500000000000001"/>
    <n v="0.22500000000000001"/>
    <n v="2.52"/>
    <n v="2.5200000000000001E-3"/>
    <m/>
    <m/>
    <m/>
    <m/>
  </r>
  <r>
    <x v="2"/>
    <x v="0"/>
    <s v="Emp. De Serv. Priv. No Informantes"/>
    <m/>
    <m/>
    <s v="EL"/>
    <m/>
    <m/>
    <m/>
    <x v="337"/>
    <m/>
    <s v="Térmico"/>
    <x v="812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338"/>
    <m/>
    <s v="Térmico"/>
    <x v="813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65"/>
    <n v="0.65"/>
    <n v="7.28"/>
    <n v="7.28E-3"/>
    <m/>
    <n v="0.65"/>
    <n v="0.65"/>
    <n v="7.28"/>
    <n v="7.28E-3"/>
    <m/>
    <n v="0.65"/>
    <n v="0.65"/>
    <n v="7.28"/>
    <n v="7.28E-3"/>
    <m/>
    <m/>
    <m/>
    <m/>
  </r>
  <r>
    <x v="2"/>
    <x v="0"/>
    <s v="Emp. De Serv. Priv. No Informantes"/>
    <m/>
    <m/>
    <s v="EL"/>
    <m/>
    <m/>
    <m/>
    <x v="339"/>
    <m/>
    <s v="Térmico"/>
    <x v="814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340"/>
    <m/>
    <s v="Térmico"/>
    <x v="815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Huarmey"/>
    <s v="Culebras"/>
    <m/>
    <s v="zz"/>
    <n v="9.9000000000000005E-2"/>
    <n v="9.9000000000000005E-2"/>
    <n v="1.1088"/>
    <n v="1.1088000000000001E-3"/>
    <m/>
    <n v="9.9000000000000005E-2"/>
    <n v="9.9000000000000005E-2"/>
    <n v="1.1088"/>
    <n v="1.1088000000000001E-3"/>
    <m/>
    <n v="9.9000000000000005E-2"/>
    <n v="9.9000000000000005E-2"/>
    <n v="1.1088"/>
    <n v="1.1088000000000001E-3"/>
    <m/>
    <m/>
    <m/>
    <m/>
  </r>
  <r>
    <x v="2"/>
    <x v="0"/>
    <s v="Emp. De Serv. Priv. No Informantes"/>
    <m/>
    <m/>
    <s v="EL"/>
    <m/>
    <m/>
    <m/>
    <x v="341"/>
    <m/>
    <s v="Térmico"/>
    <x v="816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Santa"/>
    <m/>
    <s v="zz"/>
    <n v="0.08"/>
    <n v="0.08"/>
    <n v="0.89600000000000002"/>
    <n v="8.9599999999999999E-4"/>
    <m/>
    <n v="0.08"/>
    <n v="0.08"/>
    <n v="0.89600000000000002"/>
    <n v="8.9599999999999999E-4"/>
    <m/>
    <n v="0.08"/>
    <n v="0.08"/>
    <n v="0.89600000000000002"/>
    <n v="8.9599999999999999E-4"/>
    <m/>
    <m/>
    <m/>
    <m/>
  </r>
  <r>
    <x v="2"/>
    <x v="0"/>
    <s v="Emp. De Serv. Priv. No Informantes"/>
    <m/>
    <m/>
    <s v="EL"/>
    <m/>
    <m/>
    <m/>
    <x v="342"/>
    <m/>
    <s v="Térmico"/>
    <x v="817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m/>
    <m/>
    <m/>
  </r>
  <r>
    <x v="2"/>
    <x v="0"/>
    <s v="Emp. De Serv. Priv. No Informantes"/>
    <m/>
    <m/>
    <s v="EL"/>
    <m/>
    <m/>
    <m/>
    <x v="343"/>
    <m/>
    <s v="Térmico"/>
    <x v="818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oishco"/>
    <m/>
    <s v="zz"/>
    <n v="5.6000000000000001E-2"/>
    <n v="5.6000000000000001E-2"/>
    <n v="0.62720000000000009"/>
    <n v="6.2720000000000007E-4"/>
    <m/>
    <n v="5.6000000000000001E-2"/>
    <n v="5.6000000000000001E-2"/>
    <n v="0.62720000000000009"/>
    <n v="6.2720000000000007E-4"/>
    <m/>
    <n v="5.6000000000000001E-2"/>
    <n v="5.6000000000000001E-2"/>
    <n v="0.62720000000000009"/>
    <n v="6.2720000000000007E-4"/>
    <m/>
    <m/>
    <m/>
    <m/>
  </r>
  <r>
    <x v="2"/>
    <x v="0"/>
    <s v="Emp. De Serv. Priv. No Informantes"/>
    <m/>
    <m/>
    <s v="EL"/>
    <m/>
    <m/>
    <m/>
    <x v="344"/>
    <m/>
    <s v="Térmico"/>
    <x v="819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oishco"/>
    <m/>
    <s v="zz"/>
    <n v="0.21199999999999999"/>
    <n v="0.21199999999999999"/>
    <n v="2.3744000000000001"/>
    <n v="2.3744E-3"/>
    <m/>
    <n v="0.21199999999999999"/>
    <n v="0.21199999999999999"/>
    <n v="2.3744000000000001"/>
    <n v="2.3744E-3"/>
    <m/>
    <n v="0.21199999999999999"/>
    <n v="0.21199999999999999"/>
    <n v="2.3744000000000001"/>
    <n v="2.3744E-3"/>
    <m/>
    <m/>
    <m/>
    <m/>
  </r>
  <r>
    <x v="2"/>
    <x v="0"/>
    <s v="Emp. De Serv. Priv. No Informantes"/>
    <m/>
    <m/>
    <s v="EL"/>
    <m/>
    <m/>
    <m/>
    <x v="345"/>
    <m/>
    <s v="Térmico"/>
    <x v="820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Santa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46"/>
    <m/>
    <s v="Térmico"/>
    <x v="821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504"/>
    <n v="0.504"/>
    <n v="5.6448"/>
    <n v="5.6448000000000002E-3"/>
    <m/>
    <n v="0.504"/>
    <n v="0.504"/>
    <n v="5.6448"/>
    <n v="5.6448000000000002E-3"/>
    <m/>
    <n v="0.504"/>
    <n v="0.504"/>
    <n v="5.6448"/>
    <n v="5.6448000000000002E-3"/>
    <m/>
    <m/>
    <m/>
    <m/>
  </r>
  <r>
    <x v="2"/>
    <x v="0"/>
    <s v="Emp. De Serv. Priv. No Informantes"/>
    <m/>
    <m/>
    <s v="EL"/>
    <m/>
    <m/>
    <m/>
    <x v="347"/>
    <m/>
    <s v="Térmico"/>
    <x v="822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m/>
    <m/>
    <m/>
  </r>
  <r>
    <x v="2"/>
    <x v="0"/>
    <s v="Emp. De Serv. Priv. No Informantes"/>
    <m/>
    <m/>
    <s v="EL"/>
    <m/>
    <m/>
    <m/>
    <x v="348"/>
    <m/>
    <s v="Térmico"/>
    <x v="823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67"/>
    <n v="0.67"/>
    <n v="7.5040000000000004"/>
    <n v="7.5040000000000003E-3"/>
    <m/>
    <n v="0.67"/>
    <n v="0.67"/>
    <n v="7.5040000000000004"/>
    <n v="7.5040000000000003E-3"/>
    <m/>
    <n v="0.67"/>
    <n v="0.67"/>
    <n v="7.5040000000000004"/>
    <n v="7.5040000000000003E-3"/>
    <m/>
    <m/>
    <m/>
    <m/>
  </r>
  <r>
    <x v="2"/>
    <x v="0"/>
    <s v="Emp. De Serv. Priv. No Informantes"/>
    <m/>
    <m/>
    <s v="EL"/>
    <m/>
    <m/>
    <m/>
    <x v="349"/>
    <m/>
    <s v="Térmico"/>
    <x v="824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112"/>
    <n v="0.112"/>
    <n v="1.2544000000000002"/>
    <n v="1.2544000000000001E-3"/>
    <m/>
    <n v="0.112"/>
    <n v="0.112"/>
    <n v="1.2544000000000002"/>
    <n v="1.2544000000000001E-3"/>
    <m/>
    <n v="0.112"/>
    <n v="0.112"/>
    <n v="1.2544000000000002"/>
    <n v="1.2544000000000001E-3"/>
    <m/>
    <m/>
    <m/>
    <m/>
  </r>
  <r>
    <x v="2"/>
    <x v="0"/>
    <s v="Emp. De Serv. Priv. No Informantes"/>
    <m/>
    <m/>
    <s v="EL"/>
    <m/>
    <m/>
    <m/>
    <x v="350"/>
    <m/>
    <s v="Térmico"/>
    <x v="825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51"/>
    <m/>
    <s v="Térmico"/>
    <x v="826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Sant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352"/>
    <m/>
    <s v="Térmico"/>
    <x v="827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m/>
    <m/>
    <m/>
  </r>
  <r>
    <x v="2"/>
    <x v="0"/>
    <s v="Emp. De Serv. Priv. No Informantes"/>
    <m/>
    <m/>
    <s v="EL"/>
    <m/>
    <m/>
    <m/>
    <x v="352"/>
    <m/>
    <s v="Térmico"/>
    <x v="828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Casma"/>
    <s v="Casma"/>
    <m/>
    <s v="zz"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m/>
    <m/>
    <m/>
  </r>
  <r>
    <x v="2"/>
    <x v="0"/>
    <s v="Emp. De Serv. Priv. No Informantes"/>
    <m/>
    <m/>
    <s v="EL"/>
    <m/>
    <m/>
    <m/>
    <x v="315"/>
    <m/>
    <s v="Térmico"/>
    <x v="829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66"/>
    <n v="0.66"/>
    <n v="7.3920000000000003"/>
    <n v="7.3920000000000001E-3"/>
    <m/>
    <n v="0.66"/>
    <n v="0.66"/>
    <n v="7.3920000000000003"/>
    <n v="7.3920000000000001E-3"/>
    <m/>
    <n v="0.66"/>
    <n v="0.66"/>
    <n v="7.3920000000000003"/>
    <n v="7.3920000000000001E-3"/>
    <m/>
    <m/>
    <m/>
    <m/>
  </r>
  <r>
    <x v="2"/>
    <x v="0"/>
    <s v="Emp. De Serv. Priv. No Informantes"/>
    <m/>
    <m/>
    <s v="EL"/>
    <m/>
    <m/>
    <m/>
    <x v="353"/>
    <m/>
    <s v="Térmico"/>
    <x v="830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1.208"/>
    <n v="1.208"/>
    <n v="13.5296"/>
    <n v="1.3529600000000001E-2"/>
    <m/>
    <n v="1.208"/>
    <n v="1.208"/>
    <n v="13.5296"/>
    <n v="1.3529600000000001E-2"/>
    <m/>
    <n v="1.208"/>
    <n v="1.208"/>
    <n v="13.5296"/>
    <n v="1.3529600000000001E-2"/>
    <m/>
    <m/>
    <m/>
    <m/>
  </r>
  <r>
    <x v="2"/>
    <x v="0"/>
    <s v="Emp. De Serv. Priv. No Informantes"/>
    <m/>
    <m/>
    <s v="EL"/>
    <m/>
    <m/>
    <m/>
    <x v="354"/>
    <m/>
    <s v="Térmico"/>
    <x v="831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Santa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55"/>
    <m/>
    <s v="Térmico"/>
    <x v="832"/>
    <x v="358"/>
    <s v="EL"/>
    <s v="EL"/>
    <s v="Diésel"/>
    <s v="SA"/>
    <s v="NO COES"/>
    <s v="Instalado"/>
    <s v="Operativo"/>
    <m/>
    <s v="-"/>
    <s v="Privado"/>
    <s v="au-NI-C"/>
    <x v="2"/>
    <s v="ANCASH"/>
    <s v="ANCASH"/>
    <s v="Santa"/>
    <s v="Chimbote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356"/>
    <m/>
    <s v="Térmico"/>
    <x v="833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J. L. Bustamente"/>
    <m/>
    <s v="zz"/>
    <n v="1.306"/>
    <n v="1.306"/>
    <n v="14.627200000000002"/>
    <n v="1.4627200000000002E-2"/>
    <m/>
    <n v="1.306"/>
    <n v="1.306"/>
    <n v="14.627200000000002"/>
    <n v="1.4627200000000002E-2"/>
    <m/>
    <n v="1.306"/>
    <n v="1.306"/>
    <n v="14.627200000000002"/>
    <n v="1.4627200000000002E-2"/>
    <m/>
    <m/>
    <m/>
    <m/>
  </r>
  <r>
    <x v="2"/>
    <x v="0"/>
    <s v="Emp. De Serv. Priv. No Informantes"/>
    <m/>
    <m/>
    <s v="EL"/>
    <m/>
    <m/>
    <m/>
    <x v="356"/>
    <m/>
    <s v="Térmico"/>
    <x v="834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m/>
    <m/>
    <m/>
  </r>
  <r>
    <x v="2"/>
    <x v="0"/>
    <s v="Emp. De Serv. Priv. No Informantes"/>
    <m/>
    <m/>
    <s v="EL"/>
    <m/>
    <m/>
    <m/>
    <x v="356"/>
    <m/>
    <s v="Térmico"/>
    <x v="835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357"/>
    <m/>
    <s v="Térmico"/>
    <x v="836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Tiabay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358"/>
    <m/>
    <s v="Térmico"/>
    <x v="837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375"/>
    <n v="0.375"/>
    <n v="4.2"/>
    <n v="4.2000000000000006E-3"/>
    <m/>
    <n v="0.375"/>
    <n v="0.375"/>
    <n v="4.2"/>
    <n v="4.2000000000000006E-3"/>
    <m/>
    <n v="0.375"/>
    <n v="0.375"/>
    <n v="4.2"/>
    <n v="4.2000000000000006E-3"/>
    <m/>
    <m/>
    <m/>
    <m/>
  </r>
  <r>
    <x v="2"/>
    <x v="0"/>
    <s v="Emp. De Serv. Priv. No Informantes"/>
    <m/>
    <m/>
    <s v="EL"/>
    <m/>
    <m/>
    <m/>
    <x v="358"/>
    <m/>
    <s v="Térmico"/>
    <x v="838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65700000000000003"/>
    <n v="0.65700000000000003"/>
    <n v="7.3584000000000014"/>
    <n v="7.3584000000000011E-3"/>
    <m/>
    <n v="0.65700000000000003"/>
    <n v="0.65700000000000003"/>
    <n v="7.3584000000000014"/>
    <n v="7.3584000000000011E-3"/>
    <m/>
    <n v="0.65700000000000003"/>
    <n v="0.65700000000000003"/>
    <n v="7.3584000000000014"/>
    <n v="7.3584000000000011E-3"/>
    <m/>
    <m/>
    <m/>
    <m/>
  </r>
  <r>
    <x v="2"/>
    <x v="0"/>
    <s v="Emp. De Serv. Priv. No Informantes"/>
    <m/>
    <m/>
    <s v="EL"/>
    <m/>
    <m/>
    <m/>
    <x v="359"/>
    <m/>
    <s v="Térmico"/>
    <x v="839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Sachaca"/>
    <m/>
    <s v="zz"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m/>
    <m/>
    <m/>
  </r>
  <r>
    <x v="2"/>
    <x v="0"/>
    <s v="Emp. De Serv. Priv. No Informantes"/>
    <m/>
    <m/>
    <s v="EL"/>
    <m/>
    <m/>
    <m/>
    <x v="360"/>
    <m/>
    <s v="Térmico"/>
    <x v="840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m/>
    <m/>
    <m/>
  </r>
  <r>
    <x v="2"/>
    <x v="0"/>
    <s v="Emp. De Serv. Priv. No Informantes"/>
    <m/>
    <m/>
    <s v="EL"/>
    <m/>
    <m/>
    <m/>
    <x v="361"/>
    <m/>
    <s v="Térmico"/>
    <x v="841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93"/>
    <n v="0.93"/>
    <n v="10.416000000000002"/>
    <n v="1.0416000000000002E-2"/>
    <m/>
    <n v="0.93"/>
    <n v="0.93"/>
    <n v="10.416000000000002"/>
    <n v="1.0416000000000002E-2"/>
    <m/>
    <n v="0.93"/>
    <n v="0.93"/>
    <n v="10.416000000000002"/>
    <n v="1.0416000000000002E-2"/>
    <m/>
    <m/>
    <m/>
    <m/>
  </r>
  <r>
    <x v="2"/>
    <x v="0"/>
    <s v="Emp. De Serv. Priv. No Informantes"/>
    <m/>
    <m/>
    <s v="EL"/>
    <m/>
    <m/>
    <m/>
    <x v="362"/>
    <m/>
    <s v="Térmico"/>
    <x v="842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363"/>
    <m/>
    <s v="Térmico"/>
    <x v="843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Castilla"/>
    <s v="Uraca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364"/>
    <m/>
    <s v="Térmico"/>
    <x v="844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65"/>
    <m/>
    <s v="Térmico"/>
    <x v="845"/>
    <x v="358"/>
    <s v="EL"/>
    <s v="EL"/>
    <s v="Diésel"/>
    <s v="SA"/>
    <s v="NO COES"/>
    <s v="Instalado"/>
    <s v="Operativo"/>
    <m/>
    <s v="-"/>
    <s v="Privado"/>
    <s v="au-NI-C"/>
    <x v="2"/>
    <s v="AREQUIPA"/>
    <s v="AREQUIPA"/>
    <s v="Arequipa"/>
    <s v="Arequipa"/>
    <m/>
    <s v="zz"/>
    <n v="1"/>
    <n v="1"/>
    <n v="11.2"/>
    <n v="1.12E-2"/>
    <m/>
    <n v="1"/>
    <n v="1"/>
    <n v="11.2"/>
    <n v="1.12E-2"/>
    <m/>
    <n v="1"/>
    <n v="1"/>
    <n v="11.2"/>
    <n v="1.12E-2"/>
    <m/>
    <m/>
    <m/>
    <m/>
  </r>
  <r>
    <x v="2"/>
    <x v="0"/>
    <s v="Emp. De Serv. Priv. No Informantes"/>
    <m/>
    <m/>
    <s v="HI"/>
    <m/>
    <m/>
    <m/>
    <x v="366"/>
    <m/>
    <s v="Hidráulico"/>
    <x v="846"/>
    <x v="358"/>
    <s v="HI"/>
    <s v="HI"/>
    <s v="Agua"/>
    <s v="SA"/>
    <s v="NO COES"/>
    <s v="Instalado"/>
    <s v="Operativo"/>
    <m/>
    <s v="-"/>
    <s v="Privado"/>
    <s v="au-NI-C"/>
    <x v="2"/>
    <s v="CAJAMARCA"/>
    <s v="CAJAMARCA"/>
    <s v="Cajamarca"/>
    <s v="Magdalena"/>
    <m/>
    <s v="zz"/>
    <n v="1.0999999999999999E-2"/>
    <n v="1.0999999999999999E-2"/>
    <n v="38.544000000000004"/>
    <n v="3.8544000000000002E-2"/>
    <m/>
    <n v="1.0999999999999999E-2"/>
    <n v="1.0999999999999999E-2"/>
    <n v="38.544000000000004"/>
    <n v="3.8544000000000002E-2"/>
    <m/>
    <n v="1.0999999999999999E-2"/>
    <n v="1.0999999999999999E-2"/>
    <n v="38.544000000000004"/>
    <n v="3.8544000000000002E-2"/>
    <m/>
    <m/>
    <m/>
    <m/>
  </r>
  <r>
    <x v="2"/>
    <x v="0"/>
    <s v="Emp. De Serv. Priv. No Informantes"/>
    <m/>
    <m/>
    <s v="HI"/>
    <m/>
    <m/>
    <m/>
    <x v="367"/>
    <m/>
    <s v="Hidráulico"/>
    <x v="847"/>
    <x v="358"/>
    <s v="HI"/>
    <s v="HI"/>
    <s v="Agua"/>
    <s v="SA"/>
    <s v="NO COES"/>
    <s v="Instalado"/>
    <s v="Operativo"/>
    <m/>
    <s v="-"/>
    <s v="Privado"/>
    <s v="au-NI-C"/>
    <x v="2"/>
    <s v="CAJAMARCA"/>
    <s v="CAJAMARCA"/>
    <s v="Cajamarca"/>
    <s v="Los Baños del Inca"/>
    <m/>
    <s v="zz"/>
    <n v="1.4999999999999999E-2"/>
    <n v="1.4999999999999999E-2"/>
    <n v="52.56"/>
    <n v="5.2560000000000003E-2"/>
    <m/>
    <n v="1.4999999999999999E-2"/>
    <n v="1.4999999999999999E-2"/>
    <n v="52.56"/>
    <n v="5.2560000000000003E-2"/>
    <m/>
    <n v="1.4999999999999999E-2"/>
    <n v="1.4999999999999999E-2"/>
    <n v="52.56"/>
    <n v="5.2560000000000003E-2"/>
    <m/>
    <m/>
    <m/>
    <m/>
  </r>
  <r>
    <x v="2"/>
    <x v="0"/>
    <s v="Emp. De Serv. Priv. No Informantes"/>
    <m/>
    <m/>
    <s v="HI"/>
    <m/>
    <m/>
    <m/>
    <x v="368"/>
    <m/>
    <s v="Hidráulico"/>
    <x v="848"/>
    <x v="358"/>
    <s v="HI"/>
    <s v="HI"/>
    <s v="Agua"/>
    <s v="SA"/>
    <s v="NO COES"/>
    <s v="Instalado"/>
    <s v="Operativo"/>
    <m/>
    <s v="-"/>
    <s v="Privado"/>
    <s v="au-NI-C"/>
    <x v="2"/>
    <s v="CAJAMARCA"/>
    <s v="CAJAMARCA"/>
    <s v="Cajamarca"/>
    <s v="Cajamarca"/>
    <m/>
    <s v="zz"/>
    <n v="3.5000000000000003E-2"/>
    <n v="3.5000000000000003E-2"/>
    <n v="122.64"/>
    <n v="0.12264"/>
    <m/>
    <n v="3.5000000000000003E-2"/>
    <n v="3.5000000000000003E-2"/>
    <n v="122.64"/>
    <n v="0.12264"/>
    <m/>
    <n v="3.5000000000000003E-2"/>
    <n v="3.5000000000000003E-2"/>
    <n v="122.64"/>
    <n v="0.12264"/>
    <m/>
    <m/>
    <m/>
    <m/>
  </r>
  <r>
    <x v="2"/>
    <x v="0"/>
    <s v="Emp. De Serv. Priv. No Informantes"/>
    <m/>
    <m/>
    <s v="HI"/>
    <m/>
    <m/>
    <m/>
    <x v="368"/>
    <m/>
    <s v="Hidráulico"/>
    <x v="849"/>
    <x v="358"/>
    <s v="HI"/>
    <s v="HI"/>
    <s v="Agua"/>
    <s v="SA"/>
    <s v="NO COES"/>
    <s v="Instalado"/>
    <s v="Operativo"/>
    <m/>
    <s v="-"/>
    <s v="Privado"/>
    <s v="au-NI-C"/>
    <x v="2"/>
    <s v="CAJAMARCA"/>
    <s v="CAJAMARCA"/>
    <s v="Cajamarca"/>
    <s v="Cajamarca"/>
    <m/>
    <s v="zz"/>
    <n v="1.4E-2"/>
    <n v="1.4E-2"/>
    <n v="49.056000000000004"/>
    <n v="4.9056000000000002E-2"/>
    <m/>
    <n v="1.4E-2"/>
    <n v="1.4E-2"/>
    <n v="49.056000000000004"/>
    <n v="4.9056000000000002E-2"/>
    <m/>
    <n v="1.4E-2"/>
    <n v="1.4E-2"/>
    <n v="49.056000000000004"/>
    <n v="4.9056000000000002E-2"/>
    <m/>
    <m/>
    <m/>
    <m/>
  </r>
  <r>
    <x v="2"/>
    <x v="0"/>
    <s v="Emp. De Serv. Priv. No Informantes"/>
    <m/>
    <m/>
    <s v="EL"/>
    <m/>
    <m/>
    <m/>
    <x v="369"/>
    <m/>
    <s v="Térmico"/>
    <x v="850"/>
    <x v="358"/>
    <s v="EL"/>
    <s v="EL"/>
    <s v="Diésel"/>
    <s v="SA"/>
    <s v="NO COES"/>
    <s v="Instalado"/>
    <s v="Operativo"/>
    <m/>
    <s v="-"/>
    <s v="Privado"/>
    <s v="au-NI-C"/>
    <x v="2"/>
    <s v="CAJAMARCA"/>
    <s v="CAJAMARCA"/>
    <s v="Cajamarca"/>
    <s v="Baños del Inca"/>
    <m/>
    <s v="zz"/>
    <n v="0.192"/>
    <n v="0.192"/>
    <n v="2.1504000000000003"/>
    <n v="2.1504000000000002E-3"/>
    <m/>
    <n v="0.192"/>
    <n v="0.192"/>
    <n v="2.1504000000000003"/>
    <n v="2.1504000000000002E-3"/>
    <m/>
    <n v="0.192"/>
    <n v="0.192"/>
    <n v="2.1504000000000003"/>
    <n v="2.1504000000000002E-3"/>
    <m/>
    <m/>
    <m/>
    <m/>
  </r>
  <r>
    <x v="2"/>
    <x v="0"/>
    <s v="Emp. De Serv. Priv. No Informantes"/>
    <m/>
    <m/>
    <s v="EL"/>
    <m/>
    <m/>
    <m/>
    <x v="370"/>
    <m/>
    <s v="Térmico"/>
    <x v="851"/>
    <x v="358"/>
    <s v="EL"/>
    <s v="EL"/>
    <s v="Diésel"/>
    <s v="SA"/>
    <s v="NO COES"/>
    <s v="Instalado"/>
    <s v="Operativo"/>
    <m/>
    <s v="-"/>
    <s v="Privado"/>
    <s v="au-NI-C"/>
    <x v="2"/>
    <s v="CUSCO"/>
    <s v="CUSCO"/>
    <s v="La Convención"/>
    <s v="Santa Ana"/>
    <m/>
    <s v="zz"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m/>
    <m/>
    <m/>
  </r>
  <r>
    <x v="2"/>
    <x v="0"/>
    <s v="Emp. De Serv. Priv. No Informantes"/>
    <m/>
    <m/>
    <s v="EL"/>
    <m/>
    <m/>
    <m/>
    <x v="371"/>
    <m/>
    <s v="Térmico"/>
    <x v="852"/>
    <x v="358"/>
    <s v="EL"/>
    <s v="EL"/>
    <s v="Diésel"/>
    <s v="SA"/>
    <s v="NO COES"/>
    <s v="Instalado"/>
    <s v="Operativo"/>
    <m/>
    <s v="-"/>
    <s v="Privado"/>
    <s v="au-NI-C"/>
    <x v="2"/>
    <s v="CUSCO"/>
    <s v="CUSCO"/>
    <s v="Canchis"/>
    <s v="Sicuani"/>
    <m/>
    <s v="zz"/>
    <n v="2.5000000000000001E-2"/>
    <n v="2.5000000000000001E-2"/>
    <n v="0.28000000000000003"/>
    <n v="2.8000000000000003E-4"/>
    <m/>
    <n v="2.5000000000000001E-2"/>
    <n v="2.5000000000000001E-2"/>
    <n v="0.28000000000000003"/>
    <n v="2.8000000000000003E-4"/>
    <m/>
    <n v="2.5000000000000001E-2"/>
    <n v="2.5000000000000001E-2"/>
    <n v="0.28000000000000003"/>
    <n v="2.8000000000000003E-4"/>
    <m/>
    <m/>
    <m/>
    <m/>
  </r>
  <r>
    <x v="2"/>
    <x v="0"/>
    <s v="Emp. De Serv. Priv. No Informantes"/>
    <m/>
    <m/>
    <s v="EL"/>
    <m/>
    <m/>
    <m/>
    <x v="357"/>
    <m/>
    <s v="Térmico"/>
    <x v="853"/>
    <x v="358"/>
    <s v="EL"/>
    <s v="EL"/>
    <s v="Diésel"/>
    <s v="SA"/>
    <s v="NO COES"/>
    <s v="Instalado"/>
    <s v="Operativo"/>
    <m/>
    <s v="-"/>
    <s v="Privado"/>
    <s v="au-NI-C"/>
    <x v="2"/>
    <s v="CUSCO"/>
    <s v="CUSCO"/>
    <s v="Cusco"/>
    <s v="Cusc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372"/>
    <m/>
    <s v="Térmico"/>
    <x v="854"/>
    <x v="358"/>
    <s v="EL"/>
    <s v="EL"/>
    <s v="Diésel"/>
    <s v="SA"/>
    <s v="NO COES"/>
    <s v="Instalado"/>
    <s v="Operativo"/>
    <m/>
    <s v="-"/>
    <s v="Privado"/>
    <s v="au-NI-C"/>
    <x v="2"/>
    <s v="CUSCO"/>
    <s v="CUSCO"/>
    <s v="La Convención"/>
    <s v="Santa Ana"/>
    <m/>
    <s v="zz"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m/>
    <m/>
    <m/>
  </r>
  <r>
    <x v="2"/>
    <x v="0"/>
    <s v="Emp. De Serv. Priv. No Informantes"/>
    <m/>
    <m/>
    <s v="EL"/>
    <m/>
    <m/>
    <m/>
    <x v="372"/>
    <m/>
    <s v="Térmico"/>
    <x v="855"/>
    <x v="358"/>
    <s v="EL"/>
    <s v="EL"/>
    <s v="Diésel"/>
    <s v="SA"/>
    <s v="NO COES"/>
    <s v="Instalado"/>
    <s v="Operativo"/>
    <m/>
    <s v="-"/>
    <s v="Privado"/>
    <s v="au-NI-C"/>
    <x v="2"/>
    <s v="CUSCO"/>
    <s v="CUSCO"/>
    <s v="Calca"/>
    <s v="Yanatile"/>
    <m/>
    <s v="zz"/>
    <n v="1.0999999999999999E-2"/>
    <n v="1.0999999999999999E-2"/>
    <n v="0.1232"/>
    <n v="1.2320000000000001E-4"/>
    <m/>
    <n v="1.0999999999999999E-2"/>
    <n v="1.0999999999999999E-2"/>
    <n v="0.1232"/>
    <n v="1.2320000000000001E-4"/>
    <m/>
    <n v="1.0999999999999999E-2"/>
    <n v="1.0999999999999999E-2"/>
    <n v="0.1232"/>
    <n v="1.2320000000000001E-4"/>
    <m/>
    <m/>
    <m/>
    <m/>
  </r>
  <r>
    <x v="2"/>
    <x v="0"/>
    <s v="Emp. De Serv. Priv. No Informantes"/>
    <m/>
    <m/>
    <s v="HI"/>
    <m/>
    <m/>
    <m/>
    <x v="373"/>
    <m/>
    <s v="Hidráulico"/>
    <x v="35"/>
    <x v="358"/>
    <s v="HI"/>
    <s v="HI"/>
    <s v="Agua"/>
    <s v="SA"/>
    <s v="NO COES"/>
    <s v="Instalado"/>
    <s v="Operativo"/>
    <m/>
    <s v="-"/>
    <s v="Privado"/>
    <s v="au-NI-C"/>
    <x v="2"/>
    <s v="CUSCO"/>
    <s v="CUSCO"/>
    <s v="La Convención"/>
    <s v="Santa Ana"/>
    <m/>
    <s v="zz"/>
    <n v="0.05"/>
    <n v="0.05"/>
    <n v="175.2"/>
    <n v="0.17519999999999999"/>
    <m/>
    <n v="0.05"/>
    <n v="0.05"/>
    <n v="175.2"/>
    <n v="0.17519999999999999"/>
    <m/>
    <n v="0.05"/>
    <n v="0.05"/>
    <n v="175.2"/>
    <n v="0.17519999999999999"/>
    <m/>
    <m/>
    <m/>
    <m/>
  </r>
  <r>
    <x v="2"/>
    <x v="0"/>
    <s v="Emp. De Serv. Priv. No Informantes"/>
    <m/>
    <m/>
    <s v="EL"/>
    <m/>
    <m/>
    <m/>
    <x v="374"/>
    <m/>
    <s v="Térmico"/>
    <x v="856"/>
    <x v="358"/>
    <s v="EL"/>
    <s v="EL"/>
    <s v="Diésel"/>
    <s v="SA"/>
    <s v="NO COES"/>
    <s v="Instalado"/>
    <s v="Operativo"/>
    <m/>
    <s v="-"/>
    <s v="Privado"/>
    <s v="au-NI-C"/>
    <x v="2"/>
    <s v="HUANUCO"/>
    <s v="HUANUCO"/>
    <s v="Ambo"/>
    <s v="Ambo"/>
    <m/>
    <s v="zz"/>
    <n v="0.248"/>
    <n v="0.248"/>
    <n v="2.7776000000000005"/>
    <n v="2.7776000000000007E-3"/>
    <m/>
    <n v="0.248"/>
    <n v="0.248"/>
    <n v="2.7776000000000005"/>
    <n v="2.7776000000000007E-3"/>
    <m/>
    <n v="0.248"/>
    <n v="0.248"/>
    <n v="2.7776000000000005"/>
    <n v="2.7776000000000007E-3"/>
    <m/>
    <m/>
    <m/>
    <m/>
  </r>
  <r>
    <x v="2"/>
    <x v="0"/>
    <s v="Emp. De Serv. Priv. No Informantes"/>
    <m/>
    <m/>
    <s v="EL"/>
    <m/>
    <m/>
    <m/>
    <x v="375"/>
    <m/>
    <s v="Térmico"/>
    <x v="525"/>
    <x v="358"/>
    <s v="EL"/>
    <s v="EL"/>
    <s v="Diésel"/>
    <s v="SA"/>
    <s v="NO COES"/>
    <s v="Instalado"/>
    <s v="Operativo"/>
    <m/>
    <s v="-"/>
    <s v="Privado"/>
    <s v="au-NI-C"/>
    <x v="2"/>
    <s v="HUANUCO"/>
    <s v="HUANUCO"/>
    <s v="Leoncio Prado"/>
    <s v="Rupa-Rupa"/>
    <m/>
    <s v="zz"/>
    <n v="0.43"/>
    <n v="0.43"/>
    <n v="4.8160000000000007"/>
    <n v="4.8160000000000008E-3"/>
    <m/>
    <n v="0.43"/>
    <n v="0.43"/>
    <n v="4.8160000000000007"/>
    <n v="4.8160000000000008E-3"/>
    <m/>
    <n v="0.43"/>
    <n v="0.43"/>
    <n v="4.8160000000000007"/>
    <n v="4.8160000000000008E-3"/>
    <m/>
    <m/>
    <m/>
    <m/>
  </r>
  <r>
    <x v="2"/>
    <x v="0"/>
    <s v="Emp. De Serv. Priv. No Informantes"/>
    <m/>
    <m/>
    <s v="EL"/>
    <m/>
    <m/>
    <m/>
    <x v="376"/>
    <m/>
    <s v="Térmico"/>
    <x v="857"/>
    <x v="358"/>
    <s v="EL"/>
    <s v="EL"/>
    <s v="Diésel"/>
    <s v="SA"/>
    <s v="NO COES"/>
    <s v="Instalado"/>
    <s v="Operativo"/>
    <m/>
    <s v="-"/>
    <s v="Privado"/>
    <s v="au-NI-C"/>
    <x v="2"/>
    <s v="HUANUCO"/>
    <s v="HUANUCO"/>
    <s v="Huánuco"/>
    <s v="Huánuco"/>
    <m/>
    <s v="zz"/>
    <n v="0.14000000000000001"/>
    <n v="0.14000000000000001"/>
    <n v="1.5680000000000003"/>
    <n v="1.5680000000000004E-3"/>
    <m/>
    <n v="0.14000000000000001"/>
    <n v="0.14000000000000001"/>
    <n v="1.5680000000000003"/>
    <n v="1.5680000000000004E-3"/>
    <m/>
    <n v="0.14000000000000001"/>
    <n v="0.14000000000000001"/>
    <n v="1.5680000000000003"/>
    <n v="1.5680000000000004E-3"/>
    <m/>
    <m/>
    <m/>
    <m/>
  </r>
  <r>
    <x v="2"/>
    <x v="0"/>
    <s v="Emp. De Serv. Priv. No Informantes"/>
    <m/>
    <m/>
    <s v="EL"/>
    <m/>
    <m/>
    <m/>
    <x v="377"/>
    <m/>
    <s v="Térmico"/>
    <x v="858"/>
    <x v="358"/>
    <s v="EL"/>
    <s v="EL"/>
    <s v="Diésel"/>
    <s v="SA"/>
    <s v="NO COES"/>
    <s v="Instalado"/>
    <s v="Operativo"/>
    <m/>
    <s v="-"/>
    <s v="Privado"/>
    <s v="au-NI-C"/>
    <x v="2"/>
    <s v="HUANUCO"/>
    <s v="HUANUCO"/>
    <s v="Huánuco"/>
    <s v="Huánuco"/>
    <m/>
    <s v="zz"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m/>
    <m/>
    <m/>
  </r>
  <r>
    <x v="2"/>
    <x v="0"/>
    <s v="Emp. De Serv. Priv. No Informantes"/>
    <m/>
    <m/>
    <s v="EL"/>
    <m/>
    <m/>
    <m/>
    <x v="378"/>
    <m/>
    <s v="Térmico"/>
    <x v="859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Pueblo Nuevo"/>
    <m/>
    <s v="zz"/>
    <n v="0.124"/>
    <n v="0.124"/>
    <n v="1.3888000000000003"/>
    <n v="1.3888000000000004E-3"/>
    <m/>
    <n v="0.124"/>
    <n v="0.124"/>
    <n v="1.3888000000000003"/>
    <n v="1.3888000000000004E-3"/>
    <m/>
    <n v="0.124"/>
    <n v="0.124"/>
    <n v="1.3888000000000003"/>
    <n v="1.3888000000000004E-3"/>
    <m/>
    <m/>
    <m/>
    <m/>
  </r>
  <r>
    <x v="2"/>
    <x v="0"/>
    <s v="Emp. De Serv. Priv. No Informantes"/>
    <m/>
    <m/>
    <s v="EL"/>
    <m/>
    <m/>
    <m/>
    <x v="379"/>
    <m/>
    <s v="Térmico"/>
    <x v="860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Ica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380"/>
    <m/>
    <s v="Térmico"/>
    <x v="861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Ica"/>
    <m/>
    <s v="zz"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m/>
    <m/>
    <m/>
  </r>
  <r>
    <x v="2"/>
    <x v="0"/>
    <s v="Emp. De Serv. Priv. No Informantes"/>
    <m/>
    <m/>
    <s v="EL"/>
    <m/>
    <m/>
    <m/>
    <x v="381"/>
    <m/>
    <s v="Térmico"/>
    <x v="862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Pueblo Nuevo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382"/>
    <m/>
    <s v="Térmico"/>
    <x v="863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Subtanjalla"/>
    <m/>
    <s v="zz"/>
    <n v="0.01"/>
    <n v="0.01"/>
    <n v="0.112"/>
    <n v="1.12E-4"/>
    <m/>
    <n v="0.01"/>
    <n v="0.01"/>
    <n v="0.112"/>
    <n v="1.12E-4"/>
    <m/>
    <n v="0.01"/>
    <n v="0.01"/>
    <n v="0.112"/>
    <n v="1.12E-4"/>
    <m/>
    <m/>
    <m/>
    <m/>
  </r>
  <r>
    <x v="2"/>
    <x v="0"/>
    <s v="Emp. De Serv. Priv. No Informantes"/>
    <m/>
    <m/>
    <s v="EL"/>
    <m/>
    <m/>
    <m/>
    <x v="383"/>
    <m/>
    <s v="Térmico"/>
    <x v="864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Pisco"/>
    <s v="Pisco"/>
    <m/>
    <s v="zz"/>
    <n v="0.55000000000000004"/>
    <n v="0.55000000000000004"/>
    <n v="6.16"/>
    <n v="6.1600000000000005E-3"/>
    <m/>
    <n v="0.55000000000000004"/>
    <n v="0.55000000000000004"/>
    <n v="6.16"/>
    <n v="6.1600000000000005E-3"/>
    <m/>
    <n v="0.55000000000000004"/>
    <n v="0.55000000000000004"/>
    <n v="6.16"/>
    <n v="6.1600000000000005E-3"/>
    <m/>
    <m/>
    <m/>
    <m/>
  </r>
  <r>
    <x v="2"/>
    <x v="0"/>
    <s v="Emp. De Serv. Priv. No Informantes"/>
    <m/>
    <m/>
    <s v="EL"/>
    <m/>
    <m/>
    <m/>
    <x v="357"/>
    <m/>
    <s v="Térmico"/>
    <x v="865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Ica"/>
    <m/>
    <s v="zz"/>
    <n v="0.36"/>
    <n v="0.36"/>
    <n v="4.032"/>
    <n v="4.032E-3"/>
    <m/>
    <n v="0.36"/>
    <n v="0.36"/>
    <n v="4.032"/>
    <n v="4.032E-3"/>
    <m/>
    <n v="0.36"/>
    <n v="0.36"/>
    <n v="4.032"/>
    <n v="4.032E-3"/>
    <m/>
    <m/>
    <m/>
    <m/>
  </r>
  <r>
    <x v="2"/>
    <x v="0"/>
    <s v="Emp. De Serv. Priv. No Informantes"/>
    <m/>
    <m/>
    <s v="EL"/>
    <m/>
    <m/>
    <m/>
    <x v="384"/>
    <m/>
    <s v="Térmico"/>
    <x v="866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Chincha"/>
    <s v="Chincha Alta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385"/>
    <m/>
    <s v="Térmico"/>
    <x v="867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Chincha"/>
    <s v="Pueblo Nuevo"/>
    <m/>
    <s v="zz"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m/>
    <m/>
    <m/>
  </r>
  <r>
    <x v="2"/>
    <x v="0"/>
    <s v="Emp. De Serv. Priv. No Informantes"/>
    <m/>
    <m/>
    <s v="EL"/>
    <m/>
    <m/>
    <m/>
    <x v="386"/>
    <m/>
    <s v="Térmico"/>
    <x v="868"/>
    <x v="358"/>
    <s v="EL"/>
    <s v="EL"/>
    <s v="Diésel"/>
    <s v="SA"/>
    <s v="NO COES"/>
    <s v="Instalado"/>
    <s v="Operativo"/>
    <m/>
    <s v="-"/>
    <s v="Privado"/>
    <s v="au-NI-C"/>
    <x v="2"/>
    <s v="ICA"/>
    <s v="ICA"/>
    <s v="Ica"/>
    <s v="La Tinguiña"/>
    <m/>
    <s v="zz"/>
    <n v="0.18"/>
    <n v="0.18"/>
    <n v="2.016"/>
    <n v="2.016E-3"/>
    <m/>
    <n v="0.18"/>
    <n v="0.18"/>
    <n v="2.016"/>
    <n v="2.016E-3"/>
    <m/>
    <n v="0.18"/>
    <n v="0.18"/>
    <n v="2.016"/>
    <n v="2.016E-3"/>
    <m/>
    <m/>
    <m/>
    <m/>
  </r>
  <r>
    <x v="2"/>
    <x v="0"/>
    <s v="Emp. De Serv. Priv. No Informantes"/>
    <m/>
    <m/>
    <s v="EL"/>
    <m/>
    <m/>
    <m/>
    <x v="387"/>
    <m/>
    <s v="Térmico"/>
    <x v="869"/>
    <x v="358"/>
    <s v="EL"/>
    <s v="EL"/>
    <s v="Diésel"/>
    <s v="SA"/>
    <s v="NO COES"/>
    <s v="Instalado"/>
    <s v="Operativo"/>
    <m/>
    <s v="-"/>
    <s v="Privado"/>
    <s v="au-NI-C"/>
    <x v="2"/>
    <s v="JUNIN"/>
    <s v="JUNIN"/>
    <s v="Huancayo"/>
    <s v="Huancayo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388"/>
    <m/>
    <s v="Térmico"/>
    <x v="870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388"/>
    <m/>
    <s v="Térmico"/>
    <x v="871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11"/>
    <n v="0.11"/>
    <n v="1.2320000000000002"/>
    <n v="1.2320000000000002E-3"/>
    <m/>
    <n v="0.11"/>
    <n v="0.11"/>
    <n v="1.2320000000000002"/>
    <n v="1.2320000000000002E-3"/>
    <m/>
    <n v="0.11"/>
    <n v="0.11"/>
    <n v="1.2320000000000002"/>
    <n v="1.2320000000000002E-3"/>
    <m/>
    <m/>
    <m/>
    <m/>
  </r>
  <r>
    <x v="2"/>
    <x v="0"/>
    <s v="Emp. De Serv. Priv. No Informantes"/>
    <m/>
    <m/>
    <s v="EL"/>
    <m/>
    <m/>
    <m/>
    <x v="388"/>
    <m/>
    <s v="Térmico"/>
    <x v="872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388"/>
    <m/>
    <s v="Térmico"/>
    <x v="873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m/>
    <m/>
    <m/>
  </r>
  <r>
    <x v="2"/>
    <x v="0"/>
    <s v="Emp. De Serv. Priv. No Informantes"/>
    <m/>
    <m/>
    <s v="EL"/>
    <m/>
    <m/>
    <m/>
    <x v="389"/>
    <m/>
    <s v="Térmico"/>
    <x v="874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390"/>
    <m/>
    <s v="Térmico"/>
    <x v="875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114"/>
    <n v="0.114"/>
    <n v="1.2768000000000002"/>
    <n v="1.2768000000000002E-3"/>
    <m/>
    <n v="0.114"/>
    <n v="0.114"/>
    <n v="1.2768000000000002"/>
    <n v="1.2768000000000002E-3"/>
    <m/>
    <n v="0.114"/>
    <n v="0.114"/>
    <n v="1.2768000000000002"/>
    <n v="1.2768000000000002E-3"/>
    <m/>
    <m/>
    <m/>
    <m/>
  </r>
  <r>
    <x v="2"/>
    <x v="0"/>
    <s v="Emp. De Serv. Priv. No Informantes"/>
    <m/>
    <m/>
    <s v="EL"/>
    <m/>
    <m/>
    <m/>
    <x v="391"/>
    <m/>
    <s v="Térmico"/>
    <x v="876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0.56000000000000005"/>
    <n v="0.56000000000000005"/>
    <n v="6.2720000000000011"/>
    <n v="6.2720000000000015E-3"/>
    <m/>
    <n v="0.56000000000000005"/>
    <n v="0.56000000000000005"/>
    <n v="6.2720000000000011"/>
    <n v="6.2720000000000015E-3"/>
    <m/>
    <n v="0.56000000000000005"/>
    <n v="0.56000000000000005"/>
    <n v="6.2720000000000011"/>
    <n v="6.2720000000000015E-3"/>
    <m/>
    <m/>
    <m/>
    <m/>
  </r>
  <r>
    <x v="2"/>
    <x v="0"/>
    <s v="Emp. De Serv. Priv. No Informantes"/>
    <m/>
    <m/>
    <s v="EL"/>
    <m/>
    <m/>
    <m/>
    <x v="392"/>
    <m/>
    <s v="Térmico"/>
    <x v="877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93"/>
    <m/>
    <s v="Térmico"/>
    <x v="878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94"/>
    <m/>
    <s v="Térmico"/>
    <x v="879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0.27"/>
    <n v="0.27"/>
    <n v="3.0240000000000005"/>
    <n v="3.0240000000000006E-3"/>
    <m/>
    <n v="0.27"/>
    <n v="0.27"/>
    <n v="3.0240000000000005"/>
    <n v="3.0240000000000006E-3"/>
    <m/>
    <n v="0.27"/>
    <n v="0.27"/>
    <n v="3.0240000000000005"/>
    <n v="3.0240000000000006E-3"/>
    <m/>
    <m/>
    <m/>
    <m/>
  </r>
  <r>
    <x v="2"/>
    <x v="0"/>
    <s v="Emp. De Serv. Priv. No Informantes"/>
    <m/>
    <m/>
    <s v="EL"/>
    <m/>
    <m/>
    <m/>
    <x v="395"/>
    <m/>
    <s v="Térmico"/>
    <x v="880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396"/>
    <m/>
    <s v="Térmico"/>
    <x v="881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397"/>
    <m/>
    <s v="Térmico"/>
    <x v="882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La Esperanza"/>
    <m/>
    <s v="zz"/>
    <n v="8.7999999999999995E-2"/>
    <n v="8.7999999999999995E-2"/>
    <n v="0.98560000000000003"/>
    <n v="9.856000000000001E-4"/>
    <m/>
    <n v="8.7999999999999995E-2"/>
    <n v="8.7999999999999995E-2"/>
    <n v="0.98560000000000003"/>
    <n v="9.856000000000001E-4"/>
    <m/>
    <n v="8.7999999999999995E-2"/>
    <n v="8.7999999999999995E-2"/>
    <n v="0.98560000000000003"/>
    <n v="9.856000000000001E-4"/>
    <m/>
    <m/>
    <m/>
    <m/>
  </r>
  <r>
    <x v="2"/>
    <x v="0"/>
    <s v="Emp. De Serv. Priv. No Informantes"/>
    <m/>
    <m/>
    <s v="EL"/>
    <m/>
    <m/>
    <m/>
    <x v="398"/>
    <m/>
    <s v="Térmico"/>
    <x v="883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Ascope"/>
    <s v="Casa Grande"/>
    <m/>
    <s v="zz"/>
    <n v="0.44500000000000001"/>
    <n v="0.44500000000000001"/>
    <n v="4.9840000000000009"/>
    <n v="4.9840000000000006E-3"/>
    <m/>
    <n v="0.44500000000000001"/>
    <n v="0.44500000000000001"/>
    <n v="4.9840000000000009"/>
    <n v="4.9840000000000006E-3"/>
    <m/>
    <n v="0.44500000000000001"/>
    <n v="0.44500000000000001"/>
    <n v="4.9840000000000009"/>
    <n v="4.9840000000000006E-3"/>
    <m/>
    <m/>
    <m/>
    <m/>
  </r>
  <r>
    <x v="2"/>
    <x v="0"/>
    <s v="Emp. De Serv. Priv. No Informantes"/>
    <m/>
    <m/>
    <s v="EL"/>
    <m/>
    <m/>
    <m/>
    <x v="399"/>
    <m/>
    <s v="Térmico"/>
    <x v="884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La Esperanza"/>
    <m/>
    <s v="zz"/>
    <n v="8.2000000000000003E-2"/>
    <n v="8.2000000000000003E-2"/>
    <n v="0.91840000000000011"/>
    <n v="9.184000000000001E-4"/>
    <m/>
    <n v="8.2000000000000003E-2"/>
    <n v="8.2000000000000003E-2"/>
    <n v="0.91840000000000011"/>
    <n v="9.184000000000001E-4"/>
    <m/>
    <n v="8.2000000000000003E-2"/>
    <n v="8.2000000000000003E-2"/>
    <n v="0.91840000000000011"/>
    <n v="9.184000000000001E-4"/>
    <m/>
    <m/>
    <m/>
    <m/>
  </r>
  <r>
    <x v="2"/>
    <x v="0"/>
    <s v="Emp. De Serv. Priv. No Informantes"/>
    <m/>
    <m/>
    <s v="EL"/>
    <m/>
    <m/>
    <m/>
    <x v="400"/>
    <m/>
    <s v="Térmico"/>
    <x v="885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1.99"/>
    <n v="1.99"/>
    <n v="22.288"/>
    <n v="2.2287999999999999E-2"/>
    <m/>
    <n v="1.99"/>
    <n v="1.99"/>
    <n v="22.288"/>
    <n v="2.2287999999999999E-2"/>
    <m/>
    <n v="1.99"/>
    <n v="1.99"/>
    <n v="22.288"/>
    <n v="2.2287999999999999E-2"/>
    <m/>
    <m/>
    <m/>
    <m/>
  </r>
  <r>
    <x v="2"/>
    <x v="0"/>
    <s v="Emp. De Serv. Priv. No Informantes"/>
    <m/>
    <m/>
    <s v="EL"/>
    <m/>
    <m/>
    <m/>
    <x v="401"/>
    <m/>
    <s v="Térmico"/>
    <x v="886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1.58"/>
    <n v="1.58"/>
    <n v="17.696000000000005"/>
    <n v="1.7696000000000003E-2"/>
    <m/>
    <n v="1.58"/>
    <n v="1.58"/>
    <n v="17.696000000000005"/>
    <n v="1.7696000000000003E-2"/>
    <m/>
    <n v="1.58"/>
    <n v="1.58"/>
    <n v="17.696000000000005"/>
    <n v="1.7696000000000003E-2"/>
    <m/>
    <m/>
    <m/>
    <m/>
  </r>
  <r>
    <x v="2"/>
    <x v="0"/>
    <s v="Emp. De Serv. Priv. No Informantes"/>
    <m/>
    <m/>
    <s v="EL"/>
    <m/>
    <m/>
    <m/>
    <x v="401"/>
    <m/>
    <s v="Térmico"/>
    <x v="887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60799999999999998"/>
    <n v="0.60799999999999998"/>
    <n v="6.8095999999999997"/>
    <n v="6.8095999999999999E-3"/>
    <m/>
    <n v="0.60799999999999998"/>
    <n v="0.60799999999999998"/>
    <n v="6.8095999999999997"/>
    <n v="6.8095999999999999E-3"/>
    <m/>
    <n v="0.60799999999999998"/>
    <n v="0.60799999999999998"/>
    <n v="6.8095999999999997"/>
    <n v="6.8095999999999999E-3"/>
    <m/>
    <m/>
    <m/>
    <m/>
  </r>
  <r>
    <x v="2"/>
    <x v="0"/>
    <s v="Emp. De Serv. Priv. No Informantes"/>
    <m/>
    <m/>
    <s v="EL"/>
    <m/>
    <m/>
    <m/>
    <x v="402"/>
    <m/>
    <s v="Térmico"/>
    <x v="888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Chepen"/>
    <s v="Chepen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403"/>
    <m/>
    <s v="Térmico"/>
    <x v="889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Pacasmayo"/>
    <s v="Guadalupe"/>
    <m/>
    <s v="zz"/>
    <n v="0.13"/>
    <n v="0.13"/>
    <n v="1.4560000000000002"/>
    <n v="1.4560000000000003E-3"/>
    <m/>
    <n v="0.13"/>
    <n v="0.13"/>
    <n v="1.4560000000000002"/>
    <n v="1.4560000000000003E-3"/>
    <m/>
    <n v="0.13"/>
    <n v="0.13"/>
    <n v="1.4560000000000002"/>
    <n v="1.4560000000000003E-3"/>
    <m/>
    <m/>
    <m/>
    <m/>
  </r>
  <r>
    <x v="2"/>
    <x v="0"/>
    <s v="Emp. De Serv. Priv. No Informantes"/>
    <m/>
    <m/>
    <s v="EL"/>
    <m/>
    <m/>
    <m/>
    <x v="404"/>
    <m/>
    <s v="Térmico"/>
    <x v="890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23"/>
    <n v="0.23"/>
    <n v="2.5760000000000005"/>
    <n v="2.5760000000000006E-3"/>
    <m/>
    <n v="0.23"/>
    <n v="0.23"/>
    <n v="2.5760000000000005"/>
    <n v="2.5760000000000006E-3"/>
    <m/>
    <n v="0.23"/>
    <n v="0.23"/>
    <n v="2.5760000000000005"/>
    <n v="2.5760000000000006E-3"/>
    <m/>
    <m/>
    <m/>
    <m/>
  </r>
  <r>
    <x v="2"/>
    <x v="0"/>
    <s v="Emp. De Serv. Priv. No Informantes"/>
    <m/>
    <m/>
    <s v="EL"/>
    <m/>
    <m/>
    <m/>
    <x v="404"/>
    <m/>
    <s v="Térmico"/>
    <x v="891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05"/>
    <m/>
    <s v="Térmico"/>
    <x v="892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0.108"/>
    <n v="0.108"/>
    <n v="1.2096"/>
    <n v="1.2095999999999999E-3"/>
    <m/>
    <n v="0.108"/>
    <n v="0.108"/>
    <n v="1.2096"/>
    <n v="1.2095999999999999E-3"/>
    <m/>
    <n v="0.108"/>
    <n v="0.108"/>
    <n v="1.2096"/>
    <n v="1.2095999999999999E-3"/>
    <m/>
    <m/>
    <m/>
    <m/>
  </r>
  <r>
    <x v="2"/>
    <x v="0"/>
    <s v="Emp. De Serv. Priv. No Informantes"/>
    <m/>
    <m/>
    <s v="EL"/>
    <m/>
    <m/>
    <m/>
    <x v="406"/>
    <m/>
    <s v="Térmico"/>
    <x v="893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Huanchaco"/>
    <m/>
    <s v="zz"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m/>
    <m/>
    <m/>
  </r>
  <r>
    <x v="2"/>
    <x v="0"/>
    <s v="Emp. De Serv. Priv. No Informantes"/>
    <m/>
    <m/>
    <s v="EL"/>
    <m/>
    <m/>
    <m/>
    <x v="407"/>
    <m/>
    <s v="Térmico"/>
    <x v="894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Trujillo"/>
    <m/>
    <s v="zz"/>
    <n v="0.28699999999999998"/>
    <n v="0.28699999999999998"/>
    <n v="3.2143999999999999"/>
    <n v="3.2144000000000001E-3"/>
    <m/>
    <n v="0.28699999999999998"/>
    <n v="0.28699999999999998"/>
    <n v="3.2143999999999999"/>
    <n v="3.2144000000000001E-3"/>
    <m/>
    <n v="0.28699999999999998"/>
    <n v="0.28699999999999998"/>
    <n v="3.2143999999999999"/>
    <n v="3.2144000000000001E-3"/>
    <m/>
    <m/>
    <m/>
    <m/>
  </r>
  <r>
    <x v="2"/>
    <x v="0"/>
    <s v="Emp. De Serv. Priv. No Informantes"/>
    <m/>
    <m/>
    <s v="EL"/>
    <m/>
    <m/>
    <m/>
    <x v="408"/>
    <m/>
    <s v="Térmico"/>
    <x v="895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Laredo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409"/>
    <m/>
    <s v="Térmico"/>
    <x v="896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0.77"/>
    <n v="0.77"/>
    <n v="8.6240000000000023"/>
    <n v="8.6240000000000032E-3"/>
    <m/>
    <n v="0.77"/>
    <n v="0.77"/>
    <n v="8.6240000000000023"/>
    <n v="8.6240000000000032E-3"/>
    <m/>
    <n v="0.77"/>
    <n v="0.77"/>
    <n v="8.6240000000000023"/>
    <n v="8.6240000000000032E-3"/>
    <m/>
    <m/>
    <m/>
    <m/>
  </r>
  <r>
    <x v="2"/>
    <x v="0"/>
    <s v="Emp. De Serv. Priv. No Informantes"/>
    <m/>
    <m/>
    <s v="EL"/>
    <m/>
    <m/>
    <m/>
    <x v="410"/>
    <m/>
    <s v="Térmico"/>
    <x v="897"/>
    <x v="358"/>
    <s v="EL"/>
    <s v="EL"/>
    <s v="Diésel"/>
    <s v="SA"/>
    <s v="NO COES"/>
    <s v="Instalado"/>
    <s v="Operativo"/>
    <m/>
    <s v="-"/>
    <s v="Privado"/>
    <s v="au-NI-C"/>
    <x v="2"/>
    <s v="LA LIBERTAD"/>
    <s v="LA LIBERTAD"/>
    <s v="Trujillo"/>
    <s v="Salaverry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11"/>
    <m/>
    <s v="Térmico"/>
    <x v="898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412"/>
    <m/>
    <s v="Térmico"/>
    <x v="899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m/>
    <m/>
    <m/>
  </r>
  <r>
    <x v="2"/>
    <x v="0"/>
    <s v="Emp. De Serv. Priv. No Informantes"/>
    <m/>
    <m/>
    <s v="EL"/>
    <m/>
    <m/>
    <m/>
    <x v="413"/>
    <m/>
    <s v="Térmico"/>
    <x v="900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0.61"/>
    <n v="0.61"/>
    <n v="6.8319999999999999"/>
    <n v="6.8319999999999995E-3"/>
    <m/>
    <n v="0.61"/>
    <n v="0.61"/>
    <n v="6.8319999999999999"/>
    <n v="6.8319999999999995E-3"/>
    <m/>
    <n v="0.61"/>
    <n v="0.61"/>
    <n v="6.8319999999999999"/>
    <n v="6.8319999999999995E-3"/>
    <m/>
    <m/>
    <m/>
    <m/>
  </r>
  <r>
    <x v="2"/>
    <x v="0"/>
    <s v="Emp. De Serv. Priv. No Informantes"/>
    <m/>
    <m/>
    <s v="EL"/>
    <m/>
    <m/>
    <m/>
    <x v="414"/>
    <m/>
    <s v="Térmico"/>
    <x v="901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Lambayeque"/>
    <s v="Lambayeque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15"/>
    <m/>
    <s v="Térmico"/>
    <x v="902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57"/>
    <m/>
    <s v="Térmico"/>
    <x v="903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0.4"/>
    <n v="0.4"/>
    <n v="4.4800000000000004"/>
    <n v="4.4800000000000005E-3"/>
    <m/>
    <n v="0.4"/>
    <n v="0.4"/>
    <n v="4.4800000000000004"/>
    <n v="4.4800000000000005E-3"/>
    <m/>
    <n v="0.4"/>
    <n v="0.4"/>
    <n v="4.4800000000000004"/>
    <n v="4.4800000000000005E-3"/>
    <m/>
    <m/>
    <m/>
    <m/>
  </r>
  <r>
    <x v="2"/>
    <x v="0"/>
    <s v="Emp. De Serv. Priv. No Informantes"/>
    <m/>
    <m/>
    <s v="EL"/>
    <m/>
    <m/>
    <m/>
    <x v="416"/>
    <m/>
    <s v="Térmico"/>
    <x v="904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m/>
    <m/>
    <m/>
  </r>
  <r>
    <x v="2"/>
    <x v="0"/>
    <s v="Emp. De Serv. Priv. No Informantes"/>
    <m/>
    <m/>
    <s v="EL"/>
    <m/>
    <m/>
    <m/>
    <x v="417"/>
    <m/>
    <s v="Térmico"/>
    <x v="905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Lambayeque"/>
    <s v="Lambayeque"/>
    <m/>
    <s v="zz"/>
    <n v="0.21"/>
    <n v="0.21"/>
    <n v="2.3520000000000003"/>
    <n v="2.3520000000000004E-3"/>
    <m/>
    <n v="0.21"/>
    <n v="0.21"/>
    <n v="2.3520000000000003"/>
    <n v="2.3520000000000004E-3"/>
    <m/>
    <n v="0.21"/>
    <n v="0.21"/>
    <n v="2.3520000000000003"/>
    <n v="2.3520000000000004E-3"/>
    <m/>
    <m/>
    <m/>
    <m/>
  </r>
  <r>
    <x v="2"/>
    <x v="0"/>
    <s v="Emp. De Serv. Priv. No Informantes"/>
    <m/>
    <m/>
    <s v="EL"/>
    <m/>
    <m/>
    <m/>
    <x v="418"/>
    <m/>
    <s v="Térmico"/>
    <x v="906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1.575"/>
    <n v="1.575"/>
    <n v="17.64"/>
    <n v="1.7639999999999999E-2"/>
    <m/>
    <n v="1.575"/>
    <n v="1.575"/>
    <n v="17.64"/>
    <n v="1.7639999999999999E-2"/>
    <m/>
    <n v="1.575"/>
    <n v="1.575"/>
    <n v="17.64"/>
    <n v="1.7639999999999999E-2"/>
    <m/>
    <m/>
    <m/>
    <m/>
  </r>
  <r>
    <x v="2"/>
    <x v="0"/>
    <s v="Emp. De Serv. Priv. No Informantes"/>
    <m/>
    <m/>
    <s v="EL"/>
    <m/>
    <m/>
    <m/>
    <x v="419"/>
    <m/>
    <s v="Térmico"/>
    <x v="907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Lambayeque"/>
    <s v="Lambayeque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20"/>
    <m/>
    <s v="Térmico"/>
    <x v="908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Lambayeque"/>
    <s v="Lambayeque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421"/>
    <m/>
    <s v="Térmico"/>
    <x v="909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Chiclayo"/>
    <s v="Chiclayo"/>
    <m/>
    <s v="zz"/>
    <n v="0.38"/>
    <n v="0.38"/>
    <n v="4.2560000000000002"/>
    <n v="4.2560000000000002E-3"/>
    <m/>
    <n v="0.38"/>
    <n v="0.38"/>
    <n v="4.2560000000000002"/>
    <n v="4.2560000000000002E-3"/>
    <m/>
    <n v="0.38"/>
    <n v="0.38"/>
    <n v="4.2560000000000002"/>
    <n v="4.2560000000000002E-3"/>
    <m/>
    <m/>
    <m/>
    <m/>
  </r>
  <r>
    <x v="2"/>
    <x v="0"/>
    <s v="Emp. De Serv. Priv. No Informantes"/>
    <m/>
    <m/>
    <s v="EL"/>
    <m/>
    <m/>
    <m/>
    <x v="422"/>
    <m/>
    <s v="Térmico"/>
    <x v="910"/>
    <x v="358"/>
    <s v="EL"/>
    <s v="EL"/>
    <s v="Diésel"/>
    <s v="SA"/>
    <s v="NO COES"/>
    <s v="Instalado"/>
    <s v="Operativo"/>
    <m/>
    <s v="-"/>
    <s v="Privado"/>
    <s v="au-NI-C"/>
    <x v="2"/>
    <s v="LAMBAYEQUE"/>
    <s v="LAMBAYEQUE"/>
    <s v="Lambayeque"/>
    <s v="Lambayeque"/>
    <m/>
    <s v="zz"/>
    <n v="0.128"/>
    <n v="0.128"/>
    <n v="1.4336"/>
    <n v="1.4335999999999999E-3"/>
    <m/>
    <n v="0.128"/>
    <n v="0.128"/>
    <n v="1.4336"/>
    <n v="1.4335999999999999E-3"/>
    <m/>
    <n v="0.128"/>
    <n v="0.128"/>
    <n v="1.4336"/>
    <n v="1.4335999999999999E-3"/>
    <m/>
    <m/>
    <m/>
    <m/>
  </r>
  <r>
    <x v="2"/>
    <x v="0"/>
    <s v="Emp. De Serv. Priv. No Informantes"/>
    <m/>
    <m/>
    <s v="EL"/>
    <m/>
    <m/>
    <m/>
    <x v="423"/>
    <m/>
    <s v="Térmico"/>
    <x v="91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8"/>
    <n v="0.8"/>
    <n v="8.9600000000000009"/>
    <n v="8.9600000000000009E-3"/>
    <m/>
    <n v="0.8"/>
    <n v="0.8"/>
    <n v="8.9600000000000009"/>
    <n v="8.9600000000000009E-3"/>
    <m/>
    <n v="0.8"/>
    <n v="0.8"/>
    <n v="8.9600000000000009"/>
    <n v="8.9600000000000009E-3"/>
    <m/>
    <m/>
    <m/>
    <m/>
  </r>
  <r>
    <x v="2"/>
    <x v="0"/>
    <s v="Emp. De Serv. Priv. No Informantes"/>
    <m/>
    <m/>
    <s v="EL"/>
    <m/>
    <m/>
    <m/>
    <x v="424"/>
    <m/>
    <s v="Térmico"/>
    <x v="912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425"/>
    <m/>
    <s v="Térmico"/>
    <x v="91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426"/>
    <m/>
    <s v="Térmico"/>
    <x v="91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Barranca"/>
    <s v="Paramonga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27"/>
    <m/>
    <s v="Térmico"/>
    <x v="915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Ventanilla"/>
    <m/>
    <s v="zz"/>
    <n v="1.22"/>
    <n v="1.22"/>
    <n v="13.664"/>
    <n v="1.3663999999999999E-2"/>
    <m/>
    <n v="1.22"/>
    <n v="1.22"/>
    <n v="13.664"/>
    <n v="1.3663999999999999E-2"/>
    <m/>
    <n v="1.22"/>
    <n v="1.22"/>
    <n v="13.664"/>
    <n v="1.3663999999999999E-2"/>
    <m/>
    <m/>
    <m/>
    <m/>
  </r>
  <r>
    <x v="2"/>
    <x v="0"/>
    <s v="Emp. De Serv. Priv. No Informantes"/>
    <m/>
    <m/>
    <s v="EL"/>
    <m/>
    <m/>
    <m/>
    <x v="428"/>
    <m/>
    <s v="Térmico"/>
    <x v="916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m/>
    <m/>
    <m/>
  </r>
  <r>
    <x v="2"/>
    <x v="0"/>
    <s v="Emp. De Serv. Priv. No Informantes"/>
    <m/>
    <m/>
    <s v="EL"/>
    <m/>
    <m/>
    <m/>
    <x v="429"/>
    <m/>
    <s v="Térmico"/>
    <x v="91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31"/>
    <n v="0.31"/>
    <n v="3.472"/>
    <n v="3.4719999999999998E-3"/>
    <m/>
    <n v="0.31"/>
    <n v="0.31"/>
    <n v="3.472"/>
    <n v="3.4719999999999998E-3"/>
    <m/>
    <n v="0.31"/>
    <n v="0.31"/>
    <n v="3.472"/>
    <n v="3.4719999999999998E-3"/>
    <m/>
    <m/>
    <m/>
    <m/>
  </r>
  <r>
    <x v="2"/>
    <x v="0"/>
    <s v="Emp. De Serv. Priv. No Informantes"/>
    <m/>
    <m/>
    <s v="EL"/>
    <m/>
    <m/>
    <m/>
    <x v="430"/>
    <m/>
    <s v="Térmico"/>
    <x v="918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431"/>
    <m/>
    <s v="Térmico"/>
    <x v="91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os Olivos"/>
    <m/>
    <s v="zz"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m/>
    <m/>
    <m/>
  </r>
  <r>
    <x v="2"/>
    <x v="0"/>
    <s v="Emp. De Serv. Priv. No Informantes"/>
    <m/>
    <m/>
    <s v="EL"/>
    <m/>
    <m/>
    <m/>
    <x v="432"/>
    <m/>
    <s v="Térmico"/>
    <x v="92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33"/>
    <m/>
    <s v="Térmico"/>
    <x v="92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El Agustino"/>
    <m/>
    <s v="zz"/>
    <n v="0.94"/>
    <n v="0.94"/>
    <n v="10.528"/>
    <n v="1.0528000000000001E-2"/>
    <m/>
    <n v="0.94"/>
    <n v="0.94"/>
    <n v="10.528"/>
    <n v="1.0528000000000001E-2"/>
    <m/>
    <n v="0.94"/>
    <n v="0.94"/>
    <n v="10.528"/>
    <n v="1.0528000000000001E-2"/>
    <m/>
    <m/>
    <m/>
    <m/>
  </r>
  <r>
    <x v="2"/>
    <x v="0"/>
    <s v="Emp. De Serv. Priv. No Informantes"/>
    <m/>
    <m/>
    <s v="EL"/>
    <m/>
    <m/>
    <m/>
    <x v="434"/>
    <m/>
    <s v="Térmico"/>
    <x v="92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Independencia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435"/>
    <m/>
    <s v="Térmico"/>
    <x v="92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36"/>
    <m/>
    <s v="Térmico"/>
    <x v="92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urin"/>
    <m/>
    <s v="zz"/>
    <n v="0.16800000000000001"/>
    <n v="0.16800000000000001"/>
    <n v="1.8816000000000002"/>
    <n v="1.8816000000000002E-3"/>
    <m/>
    <n v="0.16800000000000001"/>
    <n v="0.16800000000000001"/>
    <n v="1.8816000000000002"/>
    <n v="1.8816000000000002E-3"/>
    <m/>
    <n v="0.16800000000000001"/>
    <n v="0.16800000000000001"/>
    <n v="1.8816000000000002"/>
    <n v="1.8816000000000002E-3"/>
    <m/>
    <m/>
    <m/>
    <m/>
  </r>
  <r>
    <x v="2"/>
    <x v="0"/>
    <s v="Emp. De Serv. Priv. No Informantes"/>
    <m/>
    <m/>
    <s v="EL"/>
    <m/>
    <m/>
    <m/>
    <x v="437"/>
    <m/>
    <s v="Térmico"/>
    <x v="92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1.3049999999999999"/>
    <n v="1.3049999999999999"/>
    <n v="14.616"/>
    <n v="1.4616000000000001E-2"/>
    <m/>
    <n v="1.3049999999999999"/>
    <n v="1.3049999999999999"/>
    <n v="14.616"/>
    <n v="1.4616000000000001E-2"/>
    <m/>
    <n v="1.3049999999999999"/>
    <n v="1.3049999999999999"/>
    <n v="14.616"/>
    <n v="1.4616000000000001E-2"/>
    <m/>
    <m/>
    <m/>
    <m/>
  </r>
  <r>
    <x v="2"/>
    <x v="0"/>
    <s v="Emp. De Serv. Priv. No Informantes"/>
    <m/>
    <m/>
    <s v="EL"/>
    <m/>
    <m/>
    <m/>
    <x v="438"/>
    <m/>
    <s v="Térmico"/>
    <x v="92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3"/>
    <n v="3"/>
    <n v="33.6"/>
    <n v="3.3600000000000005E-2"/>
    <m/>
    <n v="3"/>
    <n v="3"/>
    <n v="33.6"/>
    <n v="3.3600000000000005E-2"/>
    <m/>
    <n v="3"/>
    <n v="3"/>
    <n v="33.6"/>
    <n v="3.3600000000000005E-2"/>
    <m/>
    <m/>
    <m/>
    <m/>
  </r>
  <r>
    <x v="2"/>
    <x v="0"/>
    <s v="Emp. De Serv. Priv. No Informantes"/>
    <m/>
    <m/>
    <s v="EL"/>
    <m/>
    <m/>
    <m/>
    <x v="439"/>
    <m/>
    <s v="Térmico"/>
    <x v="92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40"/>
    <m/>
    <s v="Térmico"/>
    <x v="928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urquillo"/>
    <m/>
    <s v="zz"/>
    <n v="3.5"/>
    <n v="3.5"/>
    <n v="39.200000000000003"/>
    <n v="3.9200000000000006E-2"/>
    <m/>
    <n v="3.5"/>
    <n v="3.5"/>
    <n v="39.200000000000003"/>
    <n v="3.9200000000000006E-2"/>
    <m/>
    <n v="3.5"/>
    <n v="3.5"/>
    <n v="39.200000000000003"/>
    <n v="3.9200000000000006E-2"/>
    <m/>
    <m/>
    <m/>
    <m/>
  </r>
  <r>
    <x v="2"/>
    <x v="0"/>
    <s v="Emp. De Serv. Priv. No Informantes"/>
    <m/>
    <m/>
    <s v="EL"/>
    <m/>
    <m/>
    <m/>
    <x v="441"/>
    <m/>
    <s v="Térmico"/>
    <x v="929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m/>
    <m/>
    <m/>
  </r>
  <r>
    <x v="2"/>
    <x v="0"/>
    <s v="Emp. De Serv. Priv. No Informantes"/>
    <m/>
    <m/>
    <s v="EL"/>
    <m/>
    <m/>
    <m/>
    <x v="442"/>
    <m/>
    <s v="Térmico"/>
    <x v="93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Martín de Porres"/>
    <m/>
    <s v="zz"/>
    <n v="0.26"/>
    <n v="0.26"/>
    <n v="2.9120000000000004"/>
    <n v="2.9120000000000005E-3"/>
    <m/>
    <n v="0.26"/>
    <n v="0.26"/>
    <n v="2.9120000000000004"/>
    <n v="2.9120000000000005E-3"/>
    <m/>
    <n v="0.26"/>
    <n v="0.26"/>
    <n v="2.9120000000000004"/>
    <n v="2.9120000000000005E-3"/>
    <m/>
    <m/>
    <m/>
    <m/>
  </r>
  <r>
    <x v="2"/>
    <x v="0"/>
    <s v="Emp. De Serv. Priv. No Informantes"/>
    <m/>
    <m/>
    <s v="EL"/>
    <m/>
    <m/>
    <m/>
    <x v="443"/>
    <m/>
    <s v="Térmico"/>
    <x v="93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28799999999999998"/>
    <n v="0.28799999999999998"/>
    <n v="3.2256"/>
    <n v="3.2255999999999999E-3"/>
    <m/>
    <n v="0.28799999999999998"/>
    <n v="0.28799999999999998"/>
    <n v="3.2256"/>
    <n v="3.2255999999999999E-3"/>
    <m/>
    <n v="0.28799999999999998"/>
    <n v="0.28799999999999998"/>
    <n v="3.2256"/>
    <n v="3.2255999999999999E-3"/>
    <m/>
    <m/>
    <m/>
    <m/>
  </r>
  <r>
    <x v="2"/>
    <x v="0"/>
    <s v="Emp. De Serv. Priv. No Informantes"/>
    <m/>
    <m/>
    <s v="EL"/>
    <m/>
    <m/>
    <m/>
    <x v="444"/>
    <m/>
    <s v="Térmico"/>
    <x v="932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45"/>
    <m/>
    <s v="Térmico"/>
    <x v="933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m/>
    <m/>
    <m/>
  </r>
  <r>
    <x v="2"/>
    <x v="0"/>
    <s v="Emp. De Serv. Priv. No Informantes"/>
    <m/>
    <m/>
    <s v="EL"/>
    <m/>
    <m/>
    <m/>
    <x v="446"/>
    <m/>
    <s v="Térmico"/>
    <x v="93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47"/>
    <m/>
    <s v="Térmico"/>
    <x v="93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0.54500000000000004"/>
    <n v="0.54500000000000004"/>
    <n v="6.104000000000001"/>
    <n v="6.1040000000000009E-3"/>
    <m/>
    <n v="0.54500000000000004"/>
    <n v="0.54500000000000004"/>
    <n v="6.104000000000001"/>
    <n v="6.1040000000000009E-3"/>
    <m/>
    <n v="0.54500000000000004"/>
    <n v="0.54500000000000004"/>
    <n v="6.104000000000001"/>
    <n v="6.1040000000000009E-3"/>
    <m/>
    <m/>
    <m/>
    <m/>
  </r>
  <r>
    <x v="2"/>
    <x v="0"/>
    <s v="Emp. De Serv. Priv. No Informantes"/>
    <m/>
    <m/>
    <s v="EL"/>
    <m/>
    <m/>
    <m/>
    <x v="448"/>
    <m/>
    <s v="Térmico"/>
    <x v="93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57799999999999996"/>
    <n v="0.57799999999999996"/>
    <n v="6.4735999999999994"/>
    <n v="6.4735999999999995E-3"/>
    <m/>
    <n v="0.57799999999999996"/>
    <n v="0.57799999999999996"/>
    <n v="6.4735999999999994"/>
    <n v="6.4735999999999995E-3"/>
    <m/>
    <n v="0.57799999999999996"/>
    <n v="0.57799999999999996"/>
    <n v="6.4735999999999994"/>
    <n v="6.4735999999999995E-3"/>
    <m/>
    <m/>
    <m/>
    <m/>
  </r>
  <r>
    <x v="2"/>
    <x v="0"/>
    <s v="Emp. De Serv. Priv. No Informantes"/>
    <m/>
    <m/>
    <s v="EL"/>
    <m/>
    <m/>
    <m/>
    <x v="449"/>
    <m/>
    <s v="Térmico"/>
    <x v="93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50600000000000001"/>
    <n v="0.50600000000000001"/>
    <n v="5.6672000000000011"/>
    <n v="5.6672000000000007E-3"/>
    <m/>
    <n v="0.50600000000000001"/>
    <n v="0.50600000000000001"/>
    <n v="5.6672000000000011"/>
    <n v="5.6672000000000007E-3"/>
    <m/>
    <n v="0.50600000000000001"/>
    <n v="0.50600000000000001"/>
    <n v="5.6672000000000011"/>
    <n v="5.6672000000000007E-3"/>
    <m/>
    <m/>
    <m/>
    <m/>
  </r>
  <r>
    <x v="2"/>
    <x v="0"/>
    <s v="Emp. De Serv. Priv. No Informantes"/>
    <m/>
    <m/>
    <s v="EL"/>
    <m/>
    <m/>
    <m/>
    <x v="450"/>
    <m/>
    <s v="Térmico"/>
    <x v="938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451"/>
    <m/>
    <s v="Térmico"/>
    <x v="93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452"/>
    <m/>
    <s v="Térmico"/>
    <x v="94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34599999999999997"/>
    <n v="0.34599999999999997"/>
    <n v="3.8752"/>
    <n v="3.8752000000000001E-3"/>
    <m/>
    <n v="0.34599999999999997"/>
    <n v="0.34599999999999997"/>
    <n v="3.8752"/>
    <n v="3.8752000000000001E-3"/>
    <m/>
    <n v="0.34599999999999997"/>
    <n v="0.34599999999999997"/>
    <n v="3.8752"/>
    <n v="3.8752000000000001E-3"/>
    <m/>
    <m/>
    <m/>
    <m/>
  </r>
  <r>
    <x v="2"/>
    <x v="0"/>
    <s v="Emp. De Serv. Priv. No Informantes"/>
    <m/>
    <m/>
    <s v="EL"/>
    <m/>
    <m/>
    <m/>
    <x v="453"/>
    <m/>
    <s v="Térmico"/>
    <x v="94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1"/>
    <n v="1"/>
    <n v="11.2"/>
    <n v="1.12E-2"/>
    <m/>
    <n v="1"/>
    <n v="1"/>
    <n v="11.2"/>
    <n v="1.12E-2"/>
    <m/>
    <n v="1"/>
    <n v="1"/>
    <n v="11.2"/>
    <n v="1.12E-2"/>
    <m/>
    <m/>
    <m/>
    <m/>
  </r>
  <r>
    <x v="2"/>
    <x v="0"/>
    <s v="Emp. De Serv. Priv. No Informantes"/>
    <m/>
    <m/>
    <s v="EL"/>
    <m/>
    <m/>
    <m/>
    <x v="454"/>
    <m/>
    <s v="Térmico"/>
    <x v="94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34499999999999997"/>
    <n v="0.34499999999999997"/>
    <n v="3.8639999999999994"/>
    <n v="3.8639999999999994E-3"/>
    <m/>
    <n v="0.34499999999999997"/>
    <n v="0.34499999999999997"/>
    <n v="3.8639999999999994"/>
    <n v="3.8639999999999994E-3"/>
    <m/>
    <n v="0.34499999999999997"/>
    <n v="0.34499999999999997"/>
    <n v="3.8639999999999994"/>
    <n v="3.8639999999999994E-3"/>
    <m/>
    <m/>
    <m/>
    <m/>
  </r>
  <r>
    <x v="2"/>
    <x v="0"/>
    <s v="Emp. De Serv. Priv. No Informantes"/>
    <m/>
    <m/>
    <s v="EL"/>
    <m/>
    <m/>
    <m/>
    <x v="357"/>
    <m/>
    <s v="Térmico"/>
    <x v="94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68"/>
    <n v="0.68"/>
    <n v="7.6160000000000005"/>
    <n v="7.6160000000000004E-3"/>
    <m/>
    <n v="0.68"/>
    <n v="0.68"/>
    <n v="7.6160000000000005"/>
    <n v="7.6160000000000004E-3"/>
    <m/>
    <n v="0.68"/>
    <n v="0.68"/>
    <n v="7.6160000000000005"/>
    <n v="7.6160000000000004E-3"/>
    <m/>
    <m/>
    <m/>
    <m/>
  </r>
  <r>
    <x v="2"/>
    <x v="0"/>
    <s v="Emp. De Serv. Priv. No Informantes"/>
    <m/>
    <m/>
    <s v="EL"/>
    <m/>
    <m/>
    <m/>
    <x v="394"/>
    <m/>
    <s v="Térmico"/>
    <x v="944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La Perla"/>
    <m/>
    <s v="zz"/>
    <n v="1.2"/>
    <n v="1.2"/>
    <n v="13.44"/>
    <n v="1.3439999999999999E-2"/>
    <m/>
    <n v="1.2"/>
    <n v="1.2"/>
    <n v="13.44"/>
    <n v="1.3439999999999999E-2"/>
    <m/>
    <n v="1.2"/>
    <n v="1.2"/>
    <n v="13.44"/>
    <n v="1.3439999999999999E-2"/>
    <m/>
    <m/>
    <m/>
    <m/>
  </r>
  <r>
    <x v="2"/>
    <x v="0"/>
    <s v="Emp. De Serv. Priv. No Informantes"/>
    <m/>
    <m/>
    <s v="EL"/>
    <m/>
    <m/>
    <m/>
    <x v="455"/>
    <m/>
    <s v="Térmico"/>
    <x v="94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56"/>
    <m/>
    <s v="Térmico"/>
    <x v="94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ura"/>
    <s v="Huacho"/>
    <m/>
    <s v="zz"/>
    <n v="0.45800000000000002"/>
    <n v="0.45800000000000002"/>
    <n v="5.1296000000000008"/>
    <n v="5.1296000000000007E-3"/>
    <m/>
    <n v="0.45800000000000002"/>
    <n v="0.45800000000000002"/>
    <n v="5.1296000000000008"/>
    <n v="5.1296000000000007E-3"/>
    <m/>
    <n v="0.45800000000000002"/>
    <n v="0.45800000000000002"/>
    <n v="5.1296000000000008"/>
    <n v="5.1296000000000007E-3"/>
    <m/>
    <m/>
    <m/>
    <m/>
  </r>
  <r>
    <x v="2"/>
    <x v="0"/>
    <s v="Emp. De Serv. Priv. No Informantes"/>
    <m/>
    <m/>
    <s v="EL"/>
    <m/>
    <m/>
    <m/>
    <x v="457"/>
    <m/>
    <s v="Térmico"/>
    <x v="94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17"/>
    <n v="0.17"/>
    <n v="1.9040000000000001"/>
    <n v="1.9040000000000001E-3"/>
    <m/>
    <n v="0.17"/>
    <n v="0.17"/>
    <n v="1.9040000000000001"/>
    <n v="1.9040000000000001E-3"/>
    <m/>
    <n v="0.17"/>
    <n v="0.17"/>
    <n v="1.9040000000000001"/>
    <n v="1.9040000000000001E-3"/>
    <m/>
    <m/>
    <m/>
    <m/>
  </r>
  <r>
    <x v="2"/>
    <x v="0"/>
    <s v="Emp. De Serv. Priv. No Informantes"/>
    <m/>
    <m/>
    <s v="EL"/>
    <m/>
    <m/>
    <m/>
    <x v="458"/>
    <m/>
    <s v="Térmico"/>
    <x v="948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32800000000000001"/>
    <n v="0.32800000000000001"/>
    <n v="3.6736000000000004"/>
    <n v="3.6736000000000004E-3"/>
    <m/>
    <n v="0.32800000000000001"/>
    <n v="0.32800000000000001"/>
    <n v="3.6736000000000004"/>
    <n v="3.6736000000000004E-3"/>
    <m/>
    <n v="0.32800000000000001"/>
    <n v="0.32800000000000001"/>
    <n v="3.6736000000000004"/>
    <n v="3.6736000000000004E-3"/>
    <m/>
    <m/>
    <m/>
    <m/>
  </r>
  <r>
    <x v="2"/>
    <x v="0"/>
    <s v="Emp. De Serv. Priv. No Informantes"/>
    <m/>
    <m/>
    <s v="EL"/>
    <m/>
    <m/>
    <m/>
    <x v="459"/>
    <m/>
    <s v="Térmico"/>
    <x v="94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Independenci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460"/>
    <m/>
    <s v="Térmico"/>
    <x v="95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1.6"/>
    <n v="1.6"/>
    <n v="17.920000000000002"/>
    <n v="1.7920000000000002E-2"/>
    <m/>
    <n v="1.6"/>
    <n v="1.6"/>
    <n v="17.920000000000002"/>
    <n v="1.7920000000000002E-2"/>
    <m/>
    <n v="1.6"/>
    <n v="1.6"/>
    <n v="17.920000000000002"/>
    <n v="1.7920000000000002E-2"/>
    <m/>
    <m/>
    <m/>
    <m/>
  </r>
  <r>
    <x v="2"/>
    <x v="0"/>
    <s v="Emp. De Serv. Priv. No Informantes"/>
    <m/>
    <m/>
    <s v="EL"/>
    <m/>
    <m/>
    <m/>
    <x v="461"/>
    <m/>
    <s v="Térmico"/>
    <x v="95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62"/>
    <m/>
    <s v="Térmico"/>
    <x v="952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rmen de la Legua"/>
    <m/>
    <s v="zz"/>
    <n v="0.40799999999999997"/>
    <n v="0.40799999999999997"/>
    <n v="4.5696000000000003"/>
    <n v="4.5696000000000001E-3"/>
    <m/>
    <n v="0.40799999999999997"/>
    <n v="0.40799999999999997"/>
    <n v="4.5696000000000003"/>
    <n v="4.5696000000000001E-3"/>
    <m/>
    <n v="0.40799999999999997"/>
    <n v="0.40799999999999997"/>
    <n v="4.5696000000000003"/>
    <n v="4.5696000000000001E-3"/>
    <m/>
    <m/>
    <m/>
    <m/>
  </r>
  <r>
    <x v="2"/>
    <x v="0"/>
    <s v="Emp. De Serv. Priv. No Informantes"/>
    <m/>
    <m/>
    <s v="EL"/>
    <m/>
    <m/>
    <m/>
    <x v="463"/>
    <m/>
    <s v="Térmico"/>
    <x v="95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464"/>
    <m/>
    <s v="Térmico"/>
    <x v="95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39300000000000002"/>
    <n v="0.39300000000000002"/>
    <n v="4.4016000000000002"/>
    <n v="4.4016000000000003E-3"/>
    <m/>
    <n v="0.39300000000000002"/>
    <n v="0.39300000000000002"/>
    <n v="4.4016000000000002"/>
    <n v="4.4016000000000003E-3"/>
    <m/>
    <n v="0.39300000000000002"/>
    <n v="0.39300000000000002"/>
    <n v="4.4016000000000002"/>
    <n v="4.4016000000000003E-3"/>
    <m/>
    <m/>
    <m/>
    <m/>
  </r>
  <r>
    <x v="2"/>
    <x v="0"/>
    <s v="Emp. De Serv. Priv. No Informantes"/>
    <m/>
    <m/>
    <s v="EL"/>
    <m/>
    <m/>
    <m/>
    <x v="465"/>
    <m/>
    <s v="Térmico"/>
    <x v="955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59499999999999997"/>
    <n v="0.59499999999999997"/>
    <n v="6.6639999999999997"/>
    <n v="6.6639999999999998E-3"/>
    <m/>
    <n v="0.59499999999999997"/>
    <n v="0.59499999999999997"/>
    <n v="6.6639999999999997"/>
    <n v="6.6639999999999998E-3"/>
    <m/>
    <n v="0.59499999999999997"/>
    <n v="0.59499999999999997"/>
    <n v="6.6639999999999997"/>
    <n v="6.6639999999999998E-3"/>
    <m/>
    <m/>
    <m/>
    <m/>
  </r>
  <r>
    <x v="2"/>
    <x v="0"/>
    <s v="Emp. De Serv. Priv. No Informantes"/>
    <m/>
    <m/>
    <s v="EL"/>
    <m/>
    <m/>
    <m/>
    <x v="466"/>
    <m/>
    <s v="Térmico"/>
    <x v="956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67"/>
    <m/>
    <s v="Térmico"/>
    <x v="95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08"/>
    <n v="0.08"/>
    <n v="0.89600000000000002"/>
    <n v="8.9599999999999999E-4"/>
    <m/>
    <n v="0.08"/>
    <n v="0.08"/>
    <n v="0.89600000000000002"/>
    <n v="8.9599999999999999E-4"/>
    <m/>
    <n v="0.08"/>
    <n v="0.08"/>
    <n v="0.89600000000000002"/>
    <n v="8.9599999999999999E-4"/>
    <m/>
    <m/>
    <m/>
    <m/>
  </r>
  <r>
    <x v="2"/>
    <x v="0"/>
    <s v="Emp. De Serv. Priv. No Informantes"/>
    <m/>
    <m/>
    <s v="EL"/>
    <m/>
    <m/>
    <m/>
    <x v="468"/>
    <m/>
    <s v="Térmico"/>
    <x v="958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69"/>
    <m/>
    <s v="Térmico"/>
    <x v="959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51600000000000001"/>
    <n v="0.51600000000000001"/>
    <n v="5.7792000000000012"/>
    <n v="5.7792000000000008E-3"/>
    <m/>
    <n v="0.51600000000000001"/>
    <n v="0.51600000000000001"/>
    <n v="5.7792000000000012"/>
    <n v="5.7792000000000008E-3"/>
    <m/>
    <n v="0.51600000000000001"/>
    <n v="0.51600000000000001"/>
    <n v="5.7792000000000012"/>
    <n v="5.7792000000000008E-3"/>
    <m/>
    <m/>
    <m/>
    <m/>
  </r>
  <r>
    <x v="2"/>
    <x v="0"/>
    <s v="Emp. De Serv. Priv. No Informantes"/>
    <m/>
    <m/>
    <s v="EL"/>
    <m/>
    <m/>
    <m/>
    <x v="470"/>
    <m/>
    <s v="Térmico"/>
    <x v="960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19"/>
    <n v="0.19"/>
    <n v="2.1280000000000001"/>
    <n v="2.1280000000000001E-3"/>
    <m/>
    <n v="0.19"/>
    <n v="0.19"/>
    <n v="2.1280000000000001"/>
    <n v="2.1280000000000001E-3"/>
    <m/>
    <n v="0.19"/>
    <n v="0.19"/>
    <n v="2.1280000000000001"/>
    <n v="2.1280000000000001E-3"/>
    <m/>
    <m/>
    <m/>
    <m/>
  </r>
  <r>
    <x v="2"/>
    <x v="0"/>
    <s v="Emp. De Serv. Priv. No Informantes"/>
    <m/>
    <m/>
    <s v="EL"/>
    <m/>
    <m/>
    <m/>
    <x v="471"/>
    <m/>
    <s v="Térmico"/>
    <x v="961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504"/>
    <n v="0.504"/>
    <n v="5.6448"/>
    <n v="5.6448000000000002E-3"/>
    <m/>
    <n v="0.504"/>
    <n v="0.504"/>
    <n v="5.6448"/>
    <n v="5.6448000000000002E-3"/>
    <m/>
    <n v="0.504"/>
    <n v="0.504"/>
    <n v="5.6448"/>
    <n v="5.6448000000000002E-3"/>
    <m/>
    <m/>
    <m/>
    <m/>
  </r>
  <r>
    <x v="2"/>
    <x v="0"/>
    <s v="Emp. De Serv. Priv. No Informantes"/>
    <m/>
    <m/>
    <s v="EL"/>
    <m/>
    <m/>
    <m/>
    <x v="472"/>
    <m/>
    <s v="Térmico"/>
    <x v="96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m/>
    <m/>
    <m/>
  </r>
  <r>
    <x v="2"/>
    <x v="0"/>
    <s v="Emp. De Serv. Priv. No Informantes"/>
    <m/>
    <m/>
    <s v="HI"/>
    <m/>
    <m/>
    <m/>
    <x v="473"/>
    <m/>
    <s v="Hidráulico"/>
    <x v="963"/>
    <x v="358"/>
    <s v="HI"/>
    <s v="HI"/>
    <s v="Agua"/>
    <s v="SA"/>
    <s v="NO COES"/>
    <s v="Instalado"/>
    <s v="Operativo"/>
    <m/>
    <s v="-"/>
    <s v="Privado"/>
    <s v="au-NI-C"/>
    <x v="2"/>
    <s v="LIMA"/>
    <s v="LIMA"/>
    <s v="Huarochirí"/>
    <s v="Surco"/>
    <m/>
    <s v="zz"/>
    <n v="0.33900000000000002"/>
    <n v="0.33900000000000002"/>
    <n v="1187.8560000000002"/>
    <n v="1.1878560000000002"/>
    <m/>
    <n v="0.33900000000000002"/>
    <n v="0.33900000000000002"/>
    <n v="1187.8560000000002"/>
    <n v="1.1878560000000002"/>
    <m/>
    <n v="0.33900000000000002"/>
    <n v="0.33900000000000002"/>
    <n v="1187.8560000000002"/>
    <n v="1.1878560000000002"/>
    <m/>
    <m/>
    <m/>
    <m/>
  </r>
  <r>
    <x v="2"/>
    <x v="0"/>
    <s v="Emp. De Serv. Priv. No Informantes"/>
    <m/>
    <m/>
    <s v="EL"/>
    <m/>
    <m/>
    <m/>
    <x v="474"/>
    <m/>
    <s v="Térmico"/>
    <x v="96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75"/>
    <m/>
    <s v="Térmico"/>
    <x v="96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Cañete"/>
    <s v="San Vicente"/>
    <m/>
    <s v="zz"/>
    <n v="0.121"/>
    <n v="0.121"/>
    <n v="1.3552"/>
    <n v="1.3552E-3"/>
    <m/>
    <n v="0.121"/>
    <n v="0.121"/>
    <n v="1.3552"/>
    <n v="1.3552E-3"/>
    <m/>
    <n v="0.121"/>
    <n v="0.121"/>
    <n v="1.3552"/>
    <n v="1.3552E-3"/>
    <m/>
    <m/>
    <m/>
    <m/>
  </r>
  <r>
    <x v="2"/>
    <x v="0"/>
    <s v="Emp. De Serv. Priv. No Informantes"/>
    <m/>
    <m/>
    <s v="EL"/>
    <m/>
    <m/>
    <m/>
    <x v="476"/>
    <m/>
    <s v="Térmico"/>
    <x v="96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m/>
    <m/>
    <m/>
  </r>
  <r>
    <x v="2"/>
    <x v="0"/>
    <s v="Emp. De Serv. Priv. No Informantes"/>
    <m/>
    <m/>
    <s v="EL"/>
    <m/>
    <m/>
    <m/>
    <x v="477"/>
    <m/>
    <s v="Térmico"/>
    <x v="967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496"/>
    <n v="0.496"/>
    <n v="5.555200000000001"/>
    <n v="5.5552000000000015E-3"/>
    <m/>
    <n v="0.496"/>
    <n v="0.496"/>
    <n v="5.555200000000001"/>
    <n v="5.5552000000000015E-3"/>
    <m/>
    <n v="0.496"/>
    <n v="0.496"/>
    <n v="5.555200000000001"/>
    <n v="5.5552000000000015E-3"/>
    <m/>
    <m/>
    <m/>
    <m/>
  </r>
  <r>
    <x v="2"/>
    <x v="0"/>
    <s v="Emp. De Serv. Priv. No Informantes"/>
    <m/>
    <m/>
    <s v="EL"/>
    <m/>
    <m/>
    <m/>
    <x v="478"/>
    <m/>
    <s v="Térmico"/>
    <x v="968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79"/>
    <m/>
    <s v="Térmico"/>
    <x v="96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80"/>
    <m/>
    <s v="Térmico"/>
    <x v="97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Independencia"/>
    <m/>
    <s v="zz"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m/>
    <m/>
    <m/>
  </r>
  <r>
    <x v="2"/>
    <x v="0"/>
    <s v="Emp. De Serv. Priv. No Informantes"/>
    <m/>
    <m/>
    <s v="EL"/>
    <m/>
    <m/>
    <m/>
    <x v="481"/>
    <m/>
    <s v="Térmico"/>
    <x v="97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m/>
    <m/>
    <m/>
  </r>
  <r>
    <x v="2"/>
    <x v="0"/>
    <s v="Emp. De Serv. Priv. No Informantes"/>
    <m/>
    <m/>
    <s v="EL"/>
    <m/>
    <m/>
    <m/>
    <x v="482"/>
    <m/>
    <s v="Térmico"/>
    <x v="97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os Olivos"/>
    <m/>
    <s v="zz"/>
    <n v="0.55000000000000004"/>
    <n v="0.55000000000000004"/>
    <n v="6.16"/>
    <n v="6.1600000000000005E-3"/>
    <m/>
    <n v="0.55000000000000004"/>
    <n v="0.55000000000000004"/>
    <n v="6.16"/>
    <n v="6.1600000000000005E-3"/>
    <m/>
    <n v="0.55000000000000004"/>
    <n v="0.55000000000000004"/>
    <n v="6.16"/>
    <n v="6.1600000000000005E-3"/>
    <m/>
    <m/>
    <m/>
    <m/>
  </r>
  <r>
    <x v="2"/>
    <x v="0"/>
    <s v="Emp. De Serv. Priv. No Informantes"/>
    <m/>
    <m/>
    <s v="EL"/>
    <m/>
    <m/>
    <m/>
    <x v="483"/>
    <m/>
    <s v="Térmico"/>
    <x v="97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0.36"/>
    <n v="0.36"/>
    <n v="4.032"/>
    <n v="4.032E-3"/>
    <m/>
    <n v="0.36"/>
    <n v="0.36"/>
    <n v="4.032"/>
    <n v="4.032E-3"/>
    <m/>
    <n v="0.36"/>
    <n v="0.36"/>
    <n v="4.032"/>
    <n v="4.032E-3"/>
    <m/>
    <m/>
    <m/>
    <m/>
  </r>
  <r>
    <x v="2"/>
    <x v="0"/>
    <s v="Emp. De Serv. Priv. No Informantes"/>
    <m/>
    <m/>
    <s v="EL"/>
    <m/>
    <m/>
    <m/>
    <x v="484"/>
    <m/>
    <s v="Térmico"/>
    <x v="97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1.25"/>
    <n v="1.25"/>
    <n v="14"/>
    <n v="1.4E-2"/>
    <m/>
    <n v="1.25"/>
    <n v="1.25"/>
    <n v="14"/>
    <n v="1.4E-2"/>
    <m/>
    <n v="1.25"/>
    <n v="1.25"/>
    <n v="14"/>
    <n v="1.4E-2"/>
    <m/>
    <m/>
    <m/>
    <m/>
  </r>
  <r>
    <x v="2"/>
    <x v="0"/>
    <s v="Emp. De Serv. Priv. No Informantes"/>
    <m/>
    <m/>
    <s v="EL"/>
    <m/>
    <m/>
    <m/>
    <x v="485"/>
    <m/>
    <s v="Térmico"/>
    <x v="97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86"/>
    <m/>
    <s v="Térmico"/>
    <x v="976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87"/>
    <m/>
    <s v="Térmico"/>
    <x v="977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rmen de la Legua"/>
    <m/>
    <s v="zz"/>
    <n v="0.37"/>
    <n v="0.37"/>
    <n v="4.1440000000000001"/>
    <n v="4.1440000000000001E-3"/>
    <m/>
    <n v="0.37"/>
    <n v="0.37"/>
    <n v="4.1440000000000001"/>
    <n v="4.1440000000000001E-3"/>
    <m/>
    <n v="0.37"/>
    <n v="0.37"/>
    <n v="4.1440000000000001"/>
    <n v="4.1440000000000001E-3"/>
    <m/>
    <m/>
    <m/>
    <m/>
  </r>
  <r>
    <x v="2"/>
    <x v="0"/>
    <s v="Emp. De Serv. Priv. No Informantes"/>
    <m/>
    <m/>
    <s v="EL"/>
    <m/>
    <m/>
    <m/>
    <x v="488"/>
    <m/>
    <s v="Térmico"/>
    <x v="978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89"/>
    <m/>
    <s v="Térmico"/>
    <x v="979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90"/>
    <m/>
    <s v="Térmico"/>
    <x v="98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m/>
    <m/>
    <m/>
  </r>
  <r>
    <x v="2"/>
    <x v="0"/>
    <s v="Emp. De Serv. Priv. No Informantes"/>
    <m/>
    <m/>
    <s v="EL"/>
    <m/>
    <m/>
    <m/>
    <x v="491"/>
    <m/>
    <s v="Térmico"/>
    <x v="98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115"/>
    <n v="0.115"/>
    <n v="1.2880000000000003"/>
    <n v="1.2880000000000003E-3"/>
    <m/>
    <n v="0.115"/>
    <n v="0.115"/>
    <n v="1.2880000000000003"/>
    <n v="1.2880000000000003E-3"/>
    <m/>
    <n v="0.115"/>
    <n v="0.115"/>
    <n v="1.2880000000000003"/>
    <n v="1.2880000000000003E-3"/>
    <m/>
    <m/>
    <m/>
    <m/>
  </r>
  <r>
    <x v="2"/>
    <x v="0"/>
    <s v="Emp. De Serv. Priv. No Informantes"/>
    <m/>
    <m/>
    <s v="EL"/>
    <m/>
    <m/>
    <m/>
    <x v="492"/>
    <m/>
    <s v="Térmico"/>
    <x v="98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1.3149999999999999"/>
    <n v="1.3149999999999999"/>
    <n v="14.728000000000002"/>
    <n v="1.4728000000000002E-2"/>
    <m/>
    <n v="1.3149999999999999"/>
    <n v="1.3149999999999999"/>
    <n v="14.728000000000002"/>
    <n v="1.4728000000000002E-2"/>
    <m/>
    <n v="1.3149999999999999"/>
    <n v="1.3149999999999999"/>
    <n v="14.728000000000002"/>
    <n v="1.4728000000000002E-2"/>
    <m/>
    <m/>
    <m/>
    <m/>
  </r>
  <r>
    <x v="2"/>
    <x v="0"/>
    <s v="Emp. De Serv. Priv. No Informantes"/>
    <m/>
    <m/>
    <s v="EL"/>
    <m/>
    <m/>
    <m/>
    <x v="493"/>
    <m/>
    <s v="Térmico"/>
    <x v="98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Miguel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94"/>
    <m/>
    <s v="Térmico"/>
    <x v="98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495"/>
    <m/>
    <s v="Térmico"/>
    <x v="98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96"/>
    <m/>
    <s v="Térmico"/>
    <x v="98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Independencia"/>
    <m/>
    <s v="zz"/>
    <n v="0.155"/>
    <n v="0.155"/>
    <n v="1.736"/>
    <n v="1.7359999999999999E-3"/>
    <m/>
    <n v="0.155"/>
    <n v="0.155"/>
    <n v="1.736"/>
    <n v="1.7359999999999999E-3"/>
    <m/>
    <n v="0.155"/>
    <n v="0.155"/>
    <n v="1.736"/>
    <n v="1.7359999999999999E-3"/>
    <m/>
    <m/>
    <m/>
    <m/>
  </r>
  <r>
    <x v="2"/>
    <x v="0"/>
    <s v="Emp. De Serv. Priv. No Informantes"/>
    <m/>
    <m/>
    <s v="EL"/>
    <m/>
    <m/>
    <m/>
    <x v="497"/>
    <m/>
    <s v="Térmico"/>
    <x v="98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498"/>
    <m/>
    <s v="Térmico"/>
    <x v="988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99"/>
    <m/>
    <s v="Térmico"/>
    <x v="989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500"/>
    <m/>
    <s v="Térmico"/>
    <x v="99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2.9180000000000001"/>
    <n v="2.9180000000000001"/>
    <n v="32.681600000000003"/>
    <n v="3.2681600000000005E-2"/>
    <m/>
    <n v="2.9180000000000001"/>
    <n v="2.9180000000000001"/>
    <n v="32.681600000000003"/>
    <n v="3.2681600000000005E-2"/>
    <m/>
    <n v="2.9180000000000001"/>
    <n v="2.9180000000000001"/>
    <n v="32.681600000000003"/>
    <n v="3.2681600000000005E-2"/>
    <m/>
    <m/>
    <m/>
    <m/>
  </r>
  <r>
    <x v="2"/>
    <x v="0"/>
    <s v="Emp. De Serv. Priv. No Informantes"/>
    <m/>
    <m/>
    <s v="EL"/>
    <m/>
    <m/>
    <m/>
    <x v="501"/>
    <m/>
    <s v="Térmico"/>
    <x v="99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ral"/>
    <s v="Chancay"/>
    <m/>
    <s v="zz"/>
    <n v="0.442"/>
    <n v="0.442"/>
    <n v="4.9504000000000001"/>
    <n v="4.9503999999999998E-3"/>
    <m/>
    <n v="0.442"/>
    <n v="0.442"/>
    <n v="4.9504000000000001"/>
    <n v="4.9503999999999998E-3"/>
    <m/>
    <n v="0.442"/>
    <n v="0.442"/>
    <n v="4.9504000000000001"/>
    <n v="4.9503999999999998E-3"/>
    <m/>
    <m/>
    <m/>
    <m/>
  </r>
  <r>
    <x v="2"/>
    <x v="0"/>
    <s v="Emp. De Serv. Priv. No Informantes"/>
    <m/>
    <m/>
    <s v="EL"/>
    <m/>
    <m/>
    <m/>
    <x v="501"/>
    <m/>
    <s v="Térmico"/>
    <x v="99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ral"/>
    <s v="Huaral"/>
    <m/>
    <s v="zz"/>
    <n v="0.67700000000000005"/>
    <n v="0.67700000000000005"/>
    <n v="7.5824000000000016"/>
    <n v="7.5824000000000013E-3"/>
    <m/>
    <n v="0.67700000000000005"/>
    <n v="0.67700000000000005"/>
    <n v="7.5824000000000016"/>
    <n v="7.5824000000000013E-3"/>
    <m/>
    <n v="0.67700000000000005"/>
    <n v="0.67700000000000005"/>
    <n v="7.5824000000000016"/>
    <n v="7.5824000000000013E-3"/>
    <m/>
    <m/>
    <m/>
    <m/>
  </r>
  <r>
    <x v="2"/>
    <x v="0"/>
    <s v="Emp. De Serv. Priv. No Informantes"/>
    <m/>
    <m/>
    <s v="EL"/>
    <m/>
    <m/>
    <m/>
    <x v="501"/>
    <m/>
    <s v="Térmico"/>
    <x v="99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ral"/>
    <s v="Huaral"/>
    <m/>
    <s v="zz"/>
    <n v="0.89500000000000002"/>
    <n v="0.89500000000000002"/>
    <n v="10.024000000000001"/>
    <n v="1.0024000000000002E-2"/>
    <m/>
    <n v="0.89500000000000002"/>
    <n v="0.89500000000000002"/>
    <n v="10.024000000000001"/>
    <n v="1.0024000000000002E-2"/>
    <m/>
    <n v="0.89500000000000002"/>
    <n v="0.89500000000000002"/>
    <n v="10.024000000000001"/>
    <n v="1.0024000000000002E-2"/>
    <m/>
    <m/>
    <m/>
    <m/>
  </r>
  <r>
    <x v="2"/>
    <x v="0"/>
    <s v="Emp. De Serv. Priv. No Informantes"/>
    <m/>
    <m/>
    <s v="EL"/>
    <m/>
    <m/>
    <m/>
    <x v="501"/>
    <m/>
    <s v="Térmico"/>
    <x v="99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ral"/>
    <s v="Chancay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502"/>
    <m/>
    <s v="Térmico"/>
    <x v="99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503"/>
    <m/>
    <s v="Térmico"/>
    <x v="99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Breña"/>
    <m/>
    <s v="zz"/>
    <n v="0.63300000000000001"/>
    <n v="0.63300000000000001"/>
    <n v="7.0896000000000008"/>
    <n v="7.0896000000000006E-3"/>
    <m/>
    <n v="0.63300000000000001"/>
    <n v="0.63300000000000001"/>
    <n v="7.0896000000000008"/>
    <n v="7.0896000000000006E-3"/>
    <m/>
    <n v="0.63300000000000001"/>
    <n v="0.63300000000000001"/>
    <n v="7.0896000000000008"/>
    <n v="7.0896000000000006E-3"/>
    <m/>
    <m/>
    <m/>
    <m/>
  </r>
  <r>
    <x v="2"/>
    <x v="0"/>
    <s v="Emp. De Serv. Priv. No Informantes"/>
    <m/>
    <m/>
    <s v="EL"/>
    <m/>
    <m/>
    <m/>
    <x v="504"/>
    <m/>
    <s v="Térmico"/>
    <x v="997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Bellavista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505"/>
    <m/>
    <s v="Térmico"/>
    <x v="998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112"/>
    <n v="0.112"/>
    <n v="1.2544000000000002"/>
    <n v="1.2544000000000001E-3"/>
    <m/>
    <n v="0.112"/>
    <n v="0.112"/>
    <n v="1.2544000000000002"/>
    <n v="1.2544000000000001E-3"/>
    <m/>
    <n v="0.112"/>
    <n v="0.112"/>
    <n v="1.2544000000000002"/>
    <n v="1.2544000000000001E-3"/>
    <m/>
    <m/>
    <m/>
    <m/>
  </r>
  <r>
    <x v="2"/>
    <x v="0"/>
    <s v="Emp. De Serv. Priv. No Informantes"/>
    <m/>
    <m/>
    <s v="EL"/>
    <m/>
    <m/>
    <m/>
    <x v="506"/>
    <m/>
    <s v="Térmico"/>
    <x v="99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Luis"/>
    <m/>
    <s v="zz"/>
    <n v="0.28000000000000003"/>
    <n v="0.28000000000000003"/>
    <n v="3.1360000000000006"/>
    <n v="3.1360000000000008E-3"/>
    <m/>
    <n v="0.28000000000000003"/>
    <n v="0.28000000000000003"/>
    <n v="3.1360000000000006"/>
    <n v="3.1360000000000008E-3"/>
    <m/>
    <n v="0.28000000000000003"/>
    <n v="0.28000000000000003"/>
    <n v="3.1360000000000006"/>
    <n v="3.1360000000000008E-3"/>
    <m/>
    <m/>
    <m/>
    <m/>
  </r>
  <r>
    <x v="2"/>
    <x v="0"/>
    <s v="Emp. De Serv. Priv. No Informantes"/>
    <m/>
    <m/>
    <s v="EL"/>
    <m/>
    <m/>
    <m/>
    <x v="507"/>
    <m/>
    <s v="Térmico"/>
    <x v="100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El Agustino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508"/>
    <m/>
    <s v="Térmico"/>
    <x v="100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18099999999999999"/>
    <n v="0.18099999999999999"/>
    <n v="2.0272000000000001"/>
    <n v="2.0272000000000003E-3"/>
    <m/>
    <n v="0.18099999999999999"/>
    <n v="0.18099999999999999"/>
    <n v="2.0272000000000001"/>
    <n v="2.0272000000000003E-3"/>
    <m/>
    <n v="0.18099999999999999"/>
    <n v="0.18099999999999999"/>
    <n v="2.0272000000000001"/>
    <n v="2.0272000000000003E-3"/>
    <m/>
    <m/>
    <m/>
    <m/>
  </r>
  <r>
    <x v="2"/>
    <x v="0"/>
    <s v="Emp. De Serv. Priv. No Informantes"/>
    <m/>
    <m/>
    <s v="EL"/>
    <m/>
    <m/>
    <m/>
    <x v="509"/>
    <m/>
    <s v="Térmico"/>
    <x v="1002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10"/>
    <m/>
    <s v="Térmico"/>
    <x v="100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Luis"/>
    <m/>
    <s v="zz"/>
    <n v="1.5"/>
    <n v="1.5"/>
    <n v="16.8"/>
    <n v="1.6800000000000002E-2"/>
    <m/>
    <n v="1.5"/>
    <n v="1.5"/>
    <n v="16.8"/>
    <n v="1.6800000000000002E-2"/>
    <m/>
    <n v="1.5"/>
    <n v="1.5"/>
    <n v="16.8"/>
    <n v="1.6800000000000002E-2"/>
    <m/>
    <m/>
    <m/>
    <m/>
  </r>
  <r>
    <x v="2"/>
    <x v="0"/>
    <s v="Emp. De Serv. Priv. No Informantes"/>
    <m/>
    <m/>
    <s v="EL"/>
    <m/>
    <m/>
    <m/>
    <x v="511"/>
    <m/>
    <s v="Térmico"/>
    <x v="100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Miguel"/>
    <m/>
    <s v="zz"/>
    <n v="0.35299999999999998"/>
    <n v="0.35299999999999998"/>
    <n v="3.9535999999999998"/>
    <n v="3.9535999999999998E-3"/>
    <m/>
    <n v="0.35299999999999998"/>
    <n v="0.35299999999999998"/>
    <n v="3.9535999999999998"/>
    <n v="3.9535999999999998E-3"/>
    <m/>
    <n v="0.35299999999999998"/>
    <n v="0.35299999999999998"/>
    <n v="3.9535999999999998"/>
    <n v="3.9535999999999998E-3"/>
    <m/>
    <m/>
    <m/>
    <m/>
  </r>
  <r>
    <x v="2"/>
    <x v="0"/>
    <s v="Emp. De Serv. Priv. No Informantes"/>
    <m/>
    <m/>
    <s v="EL"/>
    <m/>
    <m/>
    <m/>
    <x v="512"/>
    <m/>
    <s v="Térmico"/>
    <x v="100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Independencia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513"/>
    <m/>
    <s v="Térmico"/>
    <x v="100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Juan de Lurigancho"/>
    <m/>
    <s v="zz"/>
    <n v="1.35"/>
    <n v="1.35"/>
    <n v="15.12"/>
    <n v="1.512E-2"/>
    <m/>
    <n v="1.35"/>
    <n v="1.35"/>
    <n v="15.12"/>
    <n v="1.512E-2"/>
    <m/>
    <n v="1.35"/>
    <n v="1.35"/>
    <n v="15.12"/>
    <n v="1.512E-2"/>
    <m/>
    <m/>
    <m/>
    <m/>
  </r>
  <r>
    <x v="2"/>
    <x v="0"/>
    <s v="Emp. De Serv. Priv. No Informantes"/>
    <m/>
    <m/>
    <s v="EL"/>
    <m/>
    <m/>
    <m/>
    <x v="514"/>
    <m/>
    <s v="Térmico"/>
    <x v="1007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15"/>
    <m/>
    <s v="Térmico"/>
    <x v="1008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m/>
    <m/>
    <m/>
  </r>
  <r>
    <x v="2"/>
    <x v="0"/>
    <s v="Emp. De Serv. Priv. No Informantes"/>
    <m/>
    <m/>
    <s v="EL"/>
    <m/>
    <m/>
    <m/>
    <x v="516"/>
    <m/>
    <s v="Térmico"/>
    <x v="100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54700000000000004"/>
    <n v="0.54700000000000004"/>
    <n v="6.1264000000000003"/>
    <n v="6.1264000000000006E-3"/>
    <m/>
    <n v="0.54700000000000004"/>
    <n v="0.54700000000000004"/>
    <n v="6.1264000000000003"/>
    <n v="6.1264000000000006E-3"/>
    <m/>
    <n v="0.54700000000000004"/>
    <n v="0.54700000000000004"/>
    <n v="6.1264000000000003"/>
    <n v="6.1264000000000006E-3"/>
    <m/>
    <m/>
    <m/>
    <m/>
  </r>
  <r>
    <x v="2"/>
    <x v="0"/>
    <s v="Emp. De Serv. Priv. No Informantes"/>
    <m/>
    <m/>
    <s v="EL"/>
    <m/>
    <m/>
    <m/>
    <x v="296"/>
    <m/>
    <s v="Térmico"/>
    <x v="101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ura"/>
    <s v="Huacho"/>
    <m/>
    <s v="zz"/>
    <n v="0.04"/>
    <n v="0.04"/>
    <n v="0.44800000000000001"/>
    <n v="4.4799999999999999E-4"/>
    <m/>
    <n v="0.04"/>
    <n v="0.04"/>
    <n v="0.44800000000000001"/>
    <n v="4.4799999999999999E-4"/>
    <m/>
    <n v="0.04"/>
    <n v="0.04"/>
    <n v="0.44800000000000001"/>
    <n v="4.4799999999999999E-4"/>
    <m/>
    <m/>
    <m/>
    <m/>
  </r>
  <r>
    <x v="2"/>
    <x v="0"/>
    <s v="Emp. De Serv. Priv. No Informantes"/>
    <m/>
    <m/>
    <s v="EL"/>
    <m/>
    <m/>
    <m/>
    <x v="296"/>
    <m/>
    <s v="Térmico"/>
    <x v="1011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ral"/>
    <s v="Huaral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517"/>
    <m/>
    <s v="Térmico"/>
    <x v="101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Independencia"/>
    <m/>
    <s v="zz"/>
    <n v="0.35"/>
    <n v="0.35"/>
    <n v="3.92"/>
    <n v="3.9199999999999999E-3"/>
    <m/>
    <n v="0.35"/>
    <n v="0.35"/>
    <n v="3.92"/>
    <n v="3.9199999999999999E-3"/>
    <m/>
    <n v="0.35"/>
    <n v="0.35"/>
    <n v="3.92"/>
    <n v="3.9199999999999999E-3"/>
    <m/>
    <m/>
    <m/>
    <m/>
  </r>
  <r>
    <x v="2"/>
    <x v="0"/>
    <s v="Emp. De Serv. Priv. No Informantes"/>
    <m/>
    <m/>
    <s v="EL"/>
    <m/>
    <m/>
    <m/>
    <x v="518"/>
    <m/>
    <s v="Térmico"/>
    <x v="101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48"/>
    <n v="0.48"/>
    <n v="5.3760000000000003"/>
    <n v="5.3760000000000006E-3"/>
    <m/>
    <n v="0.48"/>
    <n v="0.48"/>
    <n v="5.3760000000000003"/>
    <n v="5.3760000000000006E-3"/>
    <m/>
    <n v="0.48"/>
    <n v="0.48"/>
    <n v="5.3760000000000003"/>
    <n v="5.3760000000000006E-3"/>
    <m/>
    <m/>
    <m/>
    <m/>
  </r>
  <r>
    <x v="2"/>
    <x v="0"/>
    <s v="Emp. De Serv. Priv. No Informantes"/>
    <m/>
    <m/>
    <s v="EL"/>
    <m/>
    <m/>
    <m/>
    <x v="519"/>
    <m/>
    <s v="Térmico"/>
    <x v="101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2.4"/>
    <n v="2.4"/>
    <n v="26.88"/>
    <n v="2.6879999999999998E-2"/>
    <m/>
    <n v="2.4"/>
    <n v="2.4"/>
    <n v="26.88"/>
    <n v="2.6879999999999998E-2"/>
    <m/>
    <n v="2.4"/>
    <n v="2.4"/>
    <n v="26.88"/>
    <n v="2.6879999999999998E-2"/>
    <m/>
    <m/>
    <m/>
    <m/>
  </r>
  <r>
    <x v="2"/>
    <x v="0"/>
    <s v="Emp. De Serv. Priv. No Informantes"/>
    <m/>
    <m/>
    <s v="EL"/>
    <m/>
    <m/>
    <m/>
    <x v="520"/>
    <m/>
    <s v="Térmico"/>
    <x v="101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54100000000000004"/>
    <n v="0.54100000000000004"/>
    <n v="6.0592000000000006"/>
    <n v="6.0592000000000007E-3"/>
    <m/>
    <n v="0.54100000000000004"/>
    <n v="0.54100000000000004"/>
    <n v="6.0592000000000006"/>
    <n v="6.0592000000000007E-3"/>
    <m/>
    <n v="0.54100000000000004"/>
    <n v="0.54100000000000004"/>
    <n v="6.0592000000000006"/>
    <n v="6.0592000000000007E-3"/>
    <m/>
    <m/>
    <m/>
    <m/>
  </r>
  <r>
    <x v="2"/>
    <x v="0"/>
    <s v="Emp. De Serv. Priv. No Informantes"/>
    <m/>
    <m/>
    <s v="EL"/>
    <m/>
    <m/>
    <m/>
    <x v="521"/>
    <m/>
    <s v="Térmico"/>
    <x v="1016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Isidro"/>
    <m/>
    <s v="zz"/>
    <n v="0.442"/>
    <n v="0.442"/>
    <n v="4.9504000000000001"/>
    <n v="4.9503999999999998E-3"/>
    <m/>
    <n v="0.442"/>
    <n v="0.442"/>
    <n v="4.9504000000000001"/>
    <n v="4.9503999999999998E-3"/>
    <m/>
    <n v="0.442"/>
    <n v="0.442"/>
    <n v="4.9504000000000001"/>
    <n v="4.9503999999999998E-3"/>
    <m/>
    <m/>
    <m/>
    <m/>
  </r>
  <r>
    <x v="2"/>
    <x v="0"/>
    <s v="Emp. De Serv. Priv. No Informantes"/>
    <m/>
    <m/>
    <s v="EL"/>
    <m/>
    <m/>
    <m/>
    <x v="521"/>
    <m/>
    <s v="Térmico"/>
    <x v="101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Miguel"/>
    <m/>
    <s v="zz"/>
    <n v="0.46"/>
    <n v="0.46"/>
    <n v="5.152000000000001"/>
    <n v="5.1520000000000012E-3"/>
    <m/>
    <n v="0.46"/>
    <n v="0.46"/>
    <n v="5.152000000000001"/>
    <n v="5.1520000000000012E-3"/>
    <m/>
    <n v="0.46"/>
    <n v="0.46"/>
    <n v="5.152000000000001"/>
    <n v="5.1520000000000012E-3"/>
    <m/>
    <m/>
    <m/>
    <m/>
  </r>
  <r>
    <x v="2"/>
    <x v="0"/>
    <s v="Emp. De Serv. Priv. No Informantes"/>
    <m/>
    <m/>
    <s v="EL"/>
    <m/>
    <m/>
    <m/>
    <x v="522"/>
    <m/>
    <s v="Térmico"/>
    <x v="1018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Huaral"/>
    <s v="Chancay"/>
    <m/>
    <s v="zz"/>
    <n v="0.27700000000000002"/>
    <n v="0.27700000000000002"/>
    <n v="3.1024000000000003"/>
    <n v="3.1024000000000004E-3"/>
    <m/>
    <n v="0.27700000000000002"/>
    <n v="0.27700000000000002"/>
    <n v="3.1024000000000003"/>
    <n v="3.1024000000000004E-3"/>
    <m/>
    <n v="0.27700000000000002"/>
    <n v="0.27700000000000002"/>
    <n v="3.1024000000000003"/>
    <n v="3.1024000000000004E-3"/>
    <m/>
    <m/>
    <m/>
    <m/>
  </r>
  <r>
    <x v="2"/>
    <x v="0"/>
    <s v="Emp. De Serv. Priv. No Informantes"/>
    <m/>
    <m/>
    <s v="EL"/>
    <m/>
    <m/>
    <m/>
    <x v="523"/>
    <m/>
    <s v="Térmico"/>
    <x v="1019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524"/>
    <m/>
    <s v="Térmico"/>
    <x v="1020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m/>
    <m/>
    <m/>
  </r>
  <r>
    <x v="2"/>
    <x v="0"/>
    <s v="Emp. De Serv. Priv. No Informantes"/>
    <m/>
    <m/>
    <s v="EL"/>
    <m/>
    <m/>
    <m/>
    <x v="525"/>
    <m/>
    <s v="Térmico"/>
    <x v="1021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36499999999999999"/>
    <n v="0.36499999999999999"/>
    <n v="4.0880000000000001"/>
    <n v="4.0880000000000005E-3"/>
    <m/>
    <n v="0.36499999999999999"/>
    <n v="0.36499999999999999"/>
    <n v="4.0880000000000001"/>
    <n v="4.0880000000000005E-3"/>
    <m/>
    <n v="0.36499999999999999"/>
    <n v="0.36499999999999999"/>
    <n v="4.0880000000000001"/>
    <n v="4.0880000000000005E-3"/>
    <m/>
    <m/>
    <m/>
    <m/>
  </r>
  <r>
    <x v="2"/>
    <x v="0"/>
    <s v="Emp. De Serv. Priv. No Informantes"/>
    <m/>
    <m/>
    <s v="EL"/>
    <m/>
    <m/>
    <m/>
    <x v="526"/>
    <m/>
    <s v="Térmico"/>
    <x v="1022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44"/>
    <n v="0.44"/>
    <n v="4.9280000000000008"/>
    <n v="4.928000000000001E-3"/>
    <m/>
    <n v="0.44"/>
    <n v="0.44"/>
    <n v="4.9280000000000008"/>
    <n v="4.928000000000001E-3"/>
    <m/>
    <n v="0.44"/>
    <n v="0.44"/>
    <n v="4.9280000000000008"/>
    <n v="4.928000000000001E-3"/>
    <m/>
    <m/>
    <m/>
    <m/>
  </r>
  <r>
    <x v="2"/>
    <x v="0"/>
    <s v="Emp. De Serv. Priv. No Informantes"/>
    <m/>
    <m/>
    <s v="EL"/>
    <m/>
    <m/>
    <m/>
    <x v="527"/>
    <m/>
    <s v="Térmico"/>
    <x v="1023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Lima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528"/>
    <m/>
    <s v="Térmico"/>
    <x v="1024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 Martín de Porres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529"/>
    <m/>
    <s v="Térmico"/>
    <x v="1025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Santa Anit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530"/>
    <m/>
    <s v="Térmico"/>
    <x v="1026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llao"/>
    <m/>
    <s v="zz"/>
    <n v="0.16300000000000001"/>
    <n v="0.16300000000000001"/>
    <n v="1.8256000000000001"/>
    <n v="1.8256000000000001E-3"/>
    <m/>
    <n v="0.16300000000000001"/>
    <n v="0.16300000000000001"/>
    <n v="1.8256000000000001"/>
    <n v="1.8256000000000001E-3"/>
    <m/>
    <n v="0.16300000000000001"/>
    <n v="0.16300000000000001"/>
    <n v="1.8256000000000001"/>
    <n v="1.8256000000000001E-3"/>
    <m/>
    <m/>
    <m/>
    <m/>
  </r>
  <r>
    <x v="2"/>
    <x v="0"/>
    <s v="Emp. De Serv. Priv. No Informantes"/>
    <m/>
    <m/>
    <s v="EL"/>
    <m/>
    <m/>
    <m/>
    <x v="531"/>
    <m/>
    <s v="Térmico"/>
    <x v="1027"/>
    <x v="358"/>
    <s v="EL"/>
    <s v="EL"/>
    <s v="Diésel"/>
    <s v="SA"/>
    <s v="NO COES"/>
    <s v="Instalado"/>
    <s v="Operativo"/>
    <m/>
    <s v="-"/>
    <s v="Privado"/>
    <s v="au-NI-C"/>
    <x v="2"/>
    <s v="LIMA"/>
    <s v="LIMA"/>
    <s v="Lima"/>
    <s v="Ate"/>
    <m/>
    <s v="zz"/>
    <n v="0.21"/>
    <n v="0.21"/>
    <n v="2.3520000000000003"/>
    <n v="2.3520000000000004E-3"/>
    <m/>
    <n v="0.21"/>
    <n v="0.21"/>
    <n v="2.3520000000000003"/>
    <n v="2.3520000000000004E-3"/>
    <m/>
    <n v="0.21"/>
    <n v="0.21"/>
    <n v="2.3520000000000003"/>
    <n v="2.3520000000000004E-3"/>
    <m/>
    <m/>
    <m/>
    <m/>
  </r>
  <r>
    <x v="2"/>
    <x v="0"/>
    <s v="Emp. De Serv. Priv. No Informantes"/>
    <m/>
    <m/>
    <s v="EL"/>
    <m/>
    <m/>
    <m/>
    <x v="532"/>
    <m/>
    <s v="Térmico"/>
    <x v="1028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Carmen de la Legua"/>
    <m/>
    <s v="zz"/>
    <n v="2.0950000000000002"/>
    <n v="2.0950000000000002"/>
    <n v="23.464000000000002"/>
    <n v="2.3464000000000002E-2"/>
    <m/>
    <n v="2.0950000000000002"/>
    <n v="2.0950000000000002"/>
    <n v="23.464000000000002"/>
    <n v="2.3464000000000002E-2"/>
    <m/>
    <n v="2.0950000000000002"/>
    <n v="2.0950000000000002"/>
    <n v="23.464000000000002"/>
    <n v="2.3464000000000002E-2"/>
    <m/>
    <m/>
    <m/>
    <m/>
  </r>
  <r>
    <x v="2"/>
    <x v="0"/>
    <s v="Emp. De Serv. Priv. No Informantes"/>
    <m/>
    <m/>
    <s v="EL"/>
    <m/>
    <m/>
    <m/>
    <x v="533"/>
    <m/>
    <s v="Térmico"/>
    <x v="1029"/>
    <x v="358"/>
    <s v="EL"/>
    <s v="EL"/>
    <s v="Diésel"/>
    <s v="SA"/>
    <s v="NO COES"/>
    <s v="Instalado"/>
    <s v="Operativo"/>
    <m/>
    <s v="-"/>
    <s v="Privado"/>
    <s v="au-NI-C"/>
    <x v="2"/>
    <s v="CALLAO"/>
    <s v="LIMA"/>
    <s v="Callao"/>
    <s v="Ventanilla"/>
    <m/>
    <s v="zz"/>
    <n v="0.46200000000000002"/>
    <n v="0.46200000000000002"/>
    <n v="5.1744000000000003"/>
    <n v="5.1744E-3"/>
    <m/>
    <n v="0.46200000000000002"/>
    <n v="0.46200000000000002"/>
    <n v="5.1744000000000003"/>
    <n v="5.1744E-3"/>
    <m/>
    <n v="0.46200000000000002"/>
    <n v="0.46200000000000002"/>
    <n v="5.1744000000000003"/>
    <n v="5.1744E-3"/>
    <m/>
    <m/>
    <m/>
    <m/>
  </r>
  <r>
    <x v="2"/>
    <x v="0"/>
    <s v="Emp. De Serv. Priv. No Informantes"/>
    <m/>
    <m/>
    <s v="EL"/>
    <m/>
    <m/>
    <m/>
    <x v="534"/>
    <m/>
    <s v="Térmico"/>
    <x v="1030"/>
    <x v="358"/>
    <s v="EL"/>
    <s v="EL"/>
    <s v="Diésel"/>
    <s v="SA"/>
    <s v="NO COES"/>
    <s v="Instalado"/>
    <s v="Operativo"/>
    <m/>
    <s v="-"/>
    <s v="Privado"/>
    <s v="au-NI-C"/>
    <x v="2"/>
    <s v="LORETO"/>
    <s v="LORETO"/>
    <s v="Maynas"/>
    <s v="Punchana"/>
    <m/>
    <s v="zz"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m/>
    <m/>
    <m/>
  </r>
  <r>
    <x v="2"/>
    <x v="0"/>
    <s v="Emp. De Serv. Priv. No Informantes"/>
    <m/>
    <m/>
    <s v="EL"/>
    <m/>
    <m/>
    <m/>
    <x v="535"/>
    <m/>
    <s v="Térmico"/>
    <x v="1031"/>
    <x v="358"/>
    <s v="EL"/>
    <s v="EL"/>
    <s v="Diésel"/>
    <s v="SA"/>
    <s v="NO COES"/>
    <s v="Instalado"/>
    <s v="Operativo"/>
    <m/>
    <s v="-"/>
    <s v="Privado"/>
    <s v="au-NI-C"/>
    <x v="2"/>
    <s v="LORETO"/>
    <s v="LORETO"/>
    <s v="Maynas"/>
    <s v="Iquitos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536"/>
    <m/>
    <s v="Térmico"/>
    <x v="1032"/>
    <x v="358"/>
    <s v="EL"/>
    <s v="EL"/>
    <s v="Diésel"/>
    <s v="SA"/>
    <s v="NO COES"/>
    <s v="Instalado"/>
    <s v="Operativo"/>
    <m/>
    <s v="-"/>
    <s v="Privado"/>
    <s v="au-NI-C"/>
    <x v="2"/>
    <s v="LORETO"/>
    <s v="LORETO"/>
    <s v="Maynas"/>
    <s v="Iquitos"/>
    <m/>
    <s v="zz"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m/>
    <m/>
    <m/>
  </r>
  <r>
    <x v="2"/>
    <x v="0"/>
    <s v="Emp. De Serv. Priv. No Informantes"/>
    <m/>
    <m/>
    <s v="EL"/>
    <m/>
    <m/>
    <m/>
    <x v="537"/>
    <m/>
    <s v="Térmico"/>
    <x v="1033"/>
    <x v="358"/>
    <s v="EL"/>
    <s v="EL"/>
    <s v="Diésel"/>
    <s v="SA"/>
    <s v="NO COES"/>
    <s v="Instalado"/>
    <s v="Operativo"/>
    <m/>
    <s v="-"/>
    <s v="Privado"/>
    <s v="au-NI-C"/>
    <x v="2"/>
    <s v="LORETO"/>
    <s v="LORETO"/>
    <s v="Maynas"/>
    <s v="Punchana"/>
    <m/>
    <s v="zz"/>
    <n v="0.14399999999999999"/>
    <n v="0.14399999999999999"/>
    <n v="1.6128"/>
    <n v="1.6128E-3"/>
    <m/>
    <n v="0.14399999999999999"/>
    <n v="0.14399999999999999"/>
    <n v="1.6128"/>
    <n v="1.6128E-3"/>
    <m/>
    <n v="0.14399999999999999"/>
    <n v="0.14399999999999999"/>
    <n v="1.6128"/>
    <n v="1.6128E-3"/>
    <m/>
    <m/>
    <m/>
    <m/>
  </r>
  <r>
    <x v="2"/>
    <x v="0"/>
    <s v="Emp. De Serv. Priv. No Informantes"/>
    <m/>
    <m/>
    <s v="EL"/>
    <m/>
    <m/>
    <m/>
    <x v="538"/>
    <m/>
    <s v="Térmico"/>
    <x v="1034"/>
    <x v="358"/>
    <s v="EL"/>
    <s v="EL"/>
    <s v="Diésel"/>
    <s v="SA"/>
    <s v="NO COES"/>
    <s v="Instalado"/>
    <s v="Operativo"/>
    <m/>
    <s v="-"/>
    <s v="Privado"/>
    <s v="au-NI-C"/>
    <x v="2"/>
    <s v="LORETO"/>
    <s v="LORETO"/>
    <s v="Maynas"/>
    <s v="Punchana"/>
    <m/>
    <s v="zz"/>
    <n v="1.9350000000000001"/>
    <n v="1.9350000000000001"/>
    <n v="21.672000000000001"/>
    <n v="2.1672E-2"/>
    <m/>
    <n v="1.9350000000000001"/>
    <n v="1.9350000000000001"/>
    <n v="21.672000000000001"/>
    <n v="2.1672E-2"/>
    <m/>
    <n v="1.9350000000000001"/>
    <n v="1.9350000000000001"/>
    <n v="21.672000000000001"/>
    <n v="2.1672E-2"/>
    <m/>
    <m/>
    <m/>
    <m/>
  </r>
  <r>
    <x v="2"/>
    <x v="0"/>
    <s v="Emp. De Serv. Priv. No Informantes"/>
    <m/>
    <m/>
    <s v="EL"/>
    <m/>
    <m/>
    <m/>
    <x v="539"/>
    <m/>
    <s v="Térmico"/>
    <x v="1035"/>
    <x v="358"/>
    <s v="EL"/>
    <s v="EL"/>
    <s v="Diésel"/>
    <s v="SA"/>
    <s v="NO COES"/>
    <s v="Instalado"/>
    <s v="Operativo"/>
    <m/>
    <s v="-"/>
    <s v="Privado"/>
    <s v="au-NI-C"/>
    <x v="2"/>
    <s v="LORETO"/>
    <s v="LORETO"/>
    <s v="Maynas"/>
    <s v="Punchana"/>
    <m/>
    <s v="zz"/>
    <n v="1.2"/>
    <n v="1.2"/>
    <n v="13.44"/>
    <n v="1.3439999999999999E-2"/>
    <m/>
    <n v="1.2"/>
    <n v="1.2"/>
    <n v="13.44"/>
    <n v="1.3439999999999999E-2"/>
    <m/>
    <n v="1.2"/>
    <n v="1.2"/>
    <n v="13.44"/>
    <n v="1.3439999999999999E-2"/>
    <m/>
    <m/>
    <m/>
    <m/>
  </r>
  <r>
    <x v="2"/>
    <x v="0"/>
    <s v="Emp. De Serv. Priv. No Informantes"/>
    <m/>
    <m/>
    <s v="EL"/>
    <m/>
    <m/>
    <m/>
    <x v="540"/>
    <m/>
    <s v="Térmico"/>
    <x v="1036"/>
    <x v="358"/>
    <s v="EL"/>
    <s v="EL"/>
    <s v="Diésel"/>
    <s v="SA"/>
    <s v="NO COES"/>
    <s v="Instalado"/>
    <s v="Operativo"/>
    <m/>
    <s v="-"/>
    <s v="Privado"/>
    <s v="au-NI-C"/>
    <x v="2"/>
    <s v="MOQUEGUA"/>
    <s v="MOQUEGUA"/>
    <s v="Ilo"/>
    <s v="Ilo"/>
    <m/>
    <s v="zz"/>
    <n v="2.2000000000000002"/>
    <n v="2.2000000000000002"/>
    <n v="24.64"/>
    <n v="2.4640000000000002E-2"/>
    <m/>
    <n v="2.2000000000000002"/>
    <n v="2.2000000000000002"/>
    <n v="24.64"/>
    <n v="2.4640000000000002E-2"/>
    <m/>
    <n v="2.2000000000000002"/>
    <n v="2.2000000000000002"/>
    <n v="24.64"/>
    <n v="2.4640000000000002E-2"/>
    <m/>
    <m/>
    <m/>
    <m/>
  </r>
  <r>
    <x v="2"/>
    <x v="0"/>
    <s v="Emp. De Serv. Priv. No Informantes"/>
    <m/>
    <m/>
    <s v="EL"/>
    <m/>
    <m/>
    <m/>
    <x v="541"/>
    <m/>
    <s v="Térmico"/>
    <x v="1037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0.77500000000000002"/>
    <n v="0.77500000000000002"/>
    <n v="8.68"/>
    <n v="8.6800000000000002E-3"/>
    <m/>
    <n v="0.77500000000000002"/>
    <n v="0.77500000000000002"/>
    <n v="8.68"/>
    <n v="8.6800000000000002E-3"/>
    <m/>
    <n v="0.77500000000000002"/>
    <n v="0.77500000000000002"/>
    <n v="8.68"/>
    <n v="8.6800000000000002E-3"/>
    <m/>
    <m/>
    <m/>
    <m/>
  </r>
  <r>
    <x v="2"/>
    <x v="0"/>
    <s v="Emp. De Serv. Priv. No Informantes"/>
    <m/>
    <m/>
    <s v="EL"/>
    <m/>
    <m/>
    <m/>
    <x v="412"/>
    <m/>
    <s v="Térmico"/>
    <x v="1038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8.5000000000000006E-2"/>
    <n v="8.5000000000000006E-2"/>
    <n v="0.95200000000000007"/>
    <n v="9.5200000000000005E-4"/>
    <m/>
    <n v="8.5000000000000006E-2"/>
    <n v="8.5000000000000006E-2"/>
    <n v="0.95200000000000007"/>
    <n v="9.5200000000000005E-4"/>
    <m/>
    <n v="8.5000000000000006E-2"/>
    <n v="8.5000000000000006E-2"/>
    <n v="0.95200000000000007"/>
    <n v="9.5200000000000005E-4"/>
    <m/>
    <m/>
    <m/>
    <m/>
  </r>
  <r>
    <x v="2"/>
    <x v="0"/>
    <s v="Emp. De Serv. Priv. No Informantes"/>
    <m/>
    <m/>
    <s v="EL"/>
    <m/>
    <m/>
    <m/>
    <x v="542"/>
    <m/>
    <s v="Térmico"/>
    <x v="1039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0.40300000000000002"/>
    <n v="0.40300000000000002"/>
    <n v="4.5136000000000003"/>
    <n v="4.5136000000000004E-3"/>
    <m/>
    <n v="0.40300000000000002"/>
    <n v="0.40300000000000002"/>
    <n v="4.5136000000000003"/>
    <n v="4.5136000000000004E-3"/>
    <m/>
    <n v="0.40300000000000002"/>
    <n v="0.40300000000000002"/>
    <n v="4.5136000000000003"/>
    <n v="4.5136000000000004E-3"/>
    <m/>
    <m/>
    <m/>
    <m/>
  </r>
  <r>
    <x v="2"/>
    <x v="0"/>
    <s v="Emp. De Serv. Priv. No Informantes"/>
    <m/>
    <m/>
    <s v="EL"/>
    <m/>
    <m/>
    <m/>
    <x v="543"/>
    <m/>
    <s v="Térmico"/>
    <x v="1040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1.65"/>
    <n v="1.65"/>
    <n v="18.48"/>
    <n v="1.848E-2"/>
    <m/>
    <n v="1.65"/>
    <n v="1.65"/>
    <n v="18.48"/>
    <n v="1.848E-2"/>
    <m/>
    <n v="1.65"/>
    <n v="1.65"/>
    <n v="18.48"/>
    <n v="1.848E-2"/>
    <m/>
    <m/>
    <m/>
    <m/>
  </r>
  <r>
    <x v="2"/>
    <x v="0"/>
    <s v="Emp. De Serv. Priv. No Informantes"/>
    <m/>
    <m/>
    <s v="EL"/>
    <m/>
    <m/>
    <m/>
    <x v="544"/>
    <m/>
    <s v="Térmico"/>
    <x v="1041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Sullana"/>
    <s v="Sullana"/>
    <m/>
    <s v="zz"/>
    <n v="2.532"/>
    <n v="2.532"/>
    <n v="28.358400000000003"/>
    <n v="2.8358400000000002E-2"/>
    <m/>
    <n v="2.532"/>
    <n v="2.532"/>
    <n v="28.358400000000003"/>
    <n v="2.8358400000000002E-2"/>
    <m/>
    <n v="2.532"/>
    <n v="2.532"/>
    <n v="28.358400000000003"/>
    <n v="2.8358400000000002E-2"/>
    <m/>
    <m/>
    <m/>
    <m/>
  </r>
  <r>
    <x v="2"/>
    <x v="0"/>
    <s v="Emp. De Serv. Priv. No Informantes"/>
    <m/>
    <m/>
    <s v="EL"/>
    <m/>
    <m/>
    <m/>
    <x v="545"/>
    <m/>
    <s v="Térmico"/>
    <x v="1042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546"/>
    <m/>
    <s v="Térmico"/>
    <x v="1043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1.0009999999999999"/>
    <n v="1.0009999999999999"/>
    <n v="11.2112"/>
    <n v="1.1211199999999999E-2"/>
    <m/>
    <n v="1.0009999999999999"/>
    <n v="1.0009999999999999"/>
    <n v="11.2112"/>
    <n v="1.1211199999999999E-2"/>
    <m/>
    <n v="1.0009999999999999"/>
    <n v="1.0009999999999999"/>
    <n v="11.2112"/>
    <n v="1.1211199999999999E-2"/>
    <m/>
    <m/>
    <m/>
    <m/>
  </r>
  <r>
    <x v="2"/>
    <x v="0"/>
    <s v="Emp. De Serv. Priv. No Informantes"/>
    <m/>
    <m/>
    <s v="EL"/>
    <m/>
    <m/>
    <m/>
    <x v="547"/>
    <m/>
    <s v="Térmico"/>
    <x v="1044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m/>
    <m/>
    <m/>
  </r>
  <r>
    <x v="2"/>
    <x v="0"/>
    <s v="Emp. De Serv. Priv. No Informantes"/>
    <m/>
    <m/>
    <s v="EL"/>
    <m/>
    <m/>
    <m/>
    <x v="547"/>
    <m/>
    <s v="Térmico"/>
    <x v="1045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22500000000000001"/>
    <n v="0.22500000000000001"/>
    <n v="2.52"/>
    <n v="2.5200000000000001E-3"/>
    <m/>
    <n v="0.22500000000000001"/>
    <n v="0.22500000000000001"/>
    <n v="2.52"/>
    <n v="2.5200000000000001E-3"/>
    <m/>
    <n v="0.22500000000000001"/>
    <n v="0.22500000000000001"/>
    <n v="2.52"/>
    <n v="2.5200000000000001E-3"/>
    <m/>
    <m/>
    <m/>
    <m/>
  </r>
  <r>
    <x v="2"/>
    <x v="0"/>
    <s v="Emp. De Serv. Priv. No Informantes"/>
    <m/>
    <m/>
    <s v="EL"/>
    <m/>
    <m/>
    <m/>
    <x v="547"/>
    <m/>
    <s v="Térmico"/>
    <x v="1046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547"/>
    <m/>
    <s v="Térmico"/>
    <x v="1047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m/>
    <m/>
    <m/>
  </r>
  <r>
    <x v="2"/>
    <x v="0"/>
    <s v="Emp. De Serv. Priv. No Informantes"/>
    <m/>
    <m/>
    <s v="EL"/>
    <m/>
    <m/>
    <m/>
    <x v="547"/>
    <m/>
    <s v="Térmico"/>
    <x v="1048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47"/>
    <m/>
    <s v="Térmico"/>
    <x v="1049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47"/>
    <m/>
    <s v="Térmico"/>
    <x v="1050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31"/>
    <n v="0.31"/>
    <n v="3.472"/>
    <n v="3.4719999999999998E-3"/>
    <m/>
    <n v="0.31"/>
    <n v="0.31"/>
    <n v="3.472"/>
    <n v="3.4719999999999998E-3"/>
    <m/>
    <n v="0.31"/>
    <n v="0.31"/>
    <n v="3.472"/>
    <n v="3.4719999999999998E-3"/>
    <m/>
    <m/>
    <m/>
    <m/>
  </r>
  <r>
    <x v="2"/>
    <x v="0"/>
    <s v="Emp. De Serv. Priv. No Informantes"/>
    <m/>
    <m/>
    <s v="EL"/>
    <m/>
    <m/>
    <m/>
    <x v="547"/>
    <m/>
    <s v="Térmico"/>
    <x v="1051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Talara"/>
    <s v="Pariñas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01"/>
    <m/>
    <s v="Térmico"/>
    <x v="1052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1.054"/>
    <n v="1.054"/>
    <n v="11.8048"/>
    <n v="1.1804800000000001E-2"/>
    <m/>
    <n v="1.054"/>
    <n v="1.054"/>
    <n v="11.8048"/>
    <n v="1.1804800000000001E-2"/>
    <m/>
    <n v="1.054"/>
    <n v="1.054"/>
    <n v="11.8048"/>
    <n v="1.1804800000000001E-2"/>
    <m/>
    <m/>
    <m/>
    <m/>
  </r>
  <r>
    <x v="2"/>
    <x v="0"/>
    <s v="Emp. De Serv. Priv. No Informantes"/>
    <m/>
    <m/>
    <s v="EL"/>
    <m/>
    <m/>
    <m/>
    <x v="548"/>
    <m/>
    <s v="Térmico"/>
    <x v="1053"/>
    <x v="358"/>
    <s v="EL"/>
    <s v="EL"/>
    <s v="Diésel"/>
    <s v="SA"/>
    <s v="NO COES"/>
    <s v="Instalado"/>
    <s v="Operativo"/>
    <m/>
    <s v="-"/>
    <s v="Privado"/>
    <s v="au-NI-C"/>
    <x v="2"/>
    <s v="PIURA"/>
    <s v="PIURA"/>
    <s v="Paita"/>
    <s v="Paita"/>
    <m/>
    <s v="zz"/>
    <n v="0.42"/>
    <n v="0.42"/>
    <n v="4.7040000000000006"/>
    <n v="4.7040000000000007E-3"/>
    <m/>
    <n v="0.42"/>
    <n v="0.42"/>
    <n v="4.7040000000000006"/>
    <n v="4.7040000000000007E-3"/>
    <m/>
    <n v="0.42"/>
    <n v="0.42"/>
    <n v="4.7040000000000006"/>
    <n v="4.7040000000000007E-3"/>
    <m/>
    <m/>
    <m/>
    <m/>
  </r>
  <r>
    <x v="2"/>
    <x v="0"/>
    <s v="Emp. De Serv. Priv. No Informantes"/>
    <m/>
    <m/>
    <s v="EL"/>
    <m/>
    <m/>
    <m/>
    <x v="549"/>
    <m/>
    <s v="Térmico"/>
    <x v="1054"/>
    <x v="358"/>
    <s v="EL"/>
    <s v="EL"/>
    <s v="Diésel"/>
    <s v="SA"/>
    <s v="NO COES"/>
    <s v="Instalado"/>
    <s v="Operativo"/>
    <m/>
    <s v="-"/>
    <s v="Privado"/>
    <s v="au-NI-C"/>
    <x v="2"/>
    <s v="PUNO"/>
    <s v="PUNO"/>
    <s v="San Román"/>
    <s v="Juliaca"/>
    <m/>
    <s v="zz"/>
    <n v="0.35"/>
    <n v="0.35"/>
    <n v="3.92"/>
    <n v="3.9199999999999999E-3"/>
    <m/>
    <n v="0.35"/>
    <n v="0.35"/>
    <n v="3.92"/>
    <n v="3.9199999999999999E-3"/>
    <m/>
    <n v="0.35"/>
    <n v="0.35"/>
    <n v="3.92"/>
    <n v="3.9199999999999999E-3"/>
    <m/>
    <m/>
    <m/>
    <m/>
  </r>
  <r>
    <x v="2"/>
    <x v="0"/>
    <s v="Emp. De Serv. Priv. No Informantes"/>
    <m/>
    <m/>
    <s v="EL"/>
    <m/>
    <m/>
    <m/>
    <x v="550"/>
    <m/>
    <s v="Térmico"/>
    <x v="1055"/>
    <x v="358"/>
    <s v="EL"/>
    <s v="EL"/>
    <s v="Diésel"/>
    <s v="SA"/>
    <s v="NO COES"/>
    <s v="Instalado"/>
    <s v="Operativo"/>
    <m/>
    <s v="-"/>
    <s v="Privado"/>
    <s v="au-NI-C"/>
    <x v="2"/>
    <s v="PUNO"/>
    <s v="PUNO"/>
    <s v="San Román"/>
    <s v="Juliaca"/>
    <m/>
    <s v="zz"/>
    <n v="0.26"/>
    <n v="0.26"/>
    <n v="2.9120000000000004"/>
    <n v="2.9120000000000005E-3"/>
    <m/>
    <n v="0.26"/>
    <n v="0.26"/>
    <n v="2.9120000000000004"/>
    <n v="2.9120000000000005E-3"/>
    <m/>
    <n v="0.26"/>
    <n v="0.26"/>
    <n v="2.9120000000000004"/>
    <n v="2.9120000000000005E-3"/>
    <m/>
    <m/>
    <m/>
    <m/>
  </r>
  <r>
    <x v="2"/>
    <x v="0"/>
    <s v="Emp. De Serv. Priv. No Informantes"/>
    <m/>
    <m/>
    <s v="EL"/>
    <m/>
    <m/>
    <m/>
    <x v="357"/>
    <m/>
    <s v="Térmico"/>
    <x v="1056"/>
    <x v="358"/>
    <s v="EL"/>
    <s v="EL"/>
    <s v="Diésel"/>
    <s v="SA"/>
    <s v="NO COES"/>
    <s v="Instalado"/>
    <s v="Operativo"/>
    <m/>
    <s v="-"/>
    <s v="Privado"/>
    <s v="au-NI-C"/>
    <x v="2"/>
    <s v="PUNO"/>
    <s v="PUNO"/>
    <s v="San Román"/>
    <s v="Juliac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551"/>
    <m/>
    <s v="Térmico"/>
    <x v="1057"/>
    <x v="358"/>
    <s v="EL"/>
    <s v="EL"/>
    <s v="Diésel"/>
    <s v="SA"/>
    <s v="NO COES"/>
    <s v="Instalado"/>
    <s v="Operativo"/>
    <m/>
    <s v="-"/>
    <s v="Privado"/>
    <s v="au-NI-C"/>
    <x v="2"/>
    <s v="TACNA"/>
    <s v="TACNA"/>
    <s v="Tacna"/>
    <s v="Tacna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552"/>
    <m/>
    <s v="Térmico"/>
    <x v="1058"/>
    <x v="358"/>
    <s v="EL"/>
    <s v="EL"/>
    <s v="Diésel"/>
    <s v="SA"/>
    <s v="NO COES"/>
    <s v="Instalado"/>
    <s v="Operativo"/>
    <m/>
    <s v="-"/>
    <s v="Privado"/>
    <s v="au-NI-C"/>
    <x v="2"/>
    <s v="TACNA"/>
    <s v="TACNA"/>
    <s v="Tacna"/>
    <s v="Tacna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553"/>
    <m/>
    <s v="Térmico"/>
    <x v="1059"/>
    <x v="358"/>
    <s v="EL"/>
    <s v="EL"/>
    <s v="Diésel"/>
    <s v="SA"/>
    <s v="NO COES"/>
    <s v="Instalado"/>
    <s v="Operativo"/>
    <m/>
    <s v="-"/>
    <s v="Privado"/>
    <s v="au-NI-C"/>
    <x v="2"/>
    <s v="TACNA"/>
    <s v="TACNA"/>
    <s v="Tacna"/>
    <s v="Tacna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554"/>
    <m/>
    <s v="Térmico"/>
    <x v="1060"/>
    <x v="358"/>
    <s v="EL"/>
    <s v="EL"/>
    <s v="Diésel"/>
    <s v="SA"/>
    <s v="NO COES"/>
    <s v="Instalado"/>
    <s v="Operativo"/>
    <m/>
    <s v="-"/>
    <s v="Privado"/>
    <s v="au-NI-C"/>
    <x v="2"/>
    <s v="UCAYALI"/>
    <s v="UCAYALI"/>
    <s v="Crnel. Portillo"/>
    <s v="Yarinacocha"/>
    <m/>
    <s v="zz"/>
    <n v="0.47"/>
    <n v="0.47"/>
    <n v="5.2640000000000002"/>
    <n v="5.2640000000000004E-3"/>
    <m/>
    <n v="0.47"/>
    <n v="0.47"/>
    <n v="5.2640000000000002"/>
    <n v="5.2640000000000004E-3"/>
    <m/>
    <n v="0.47"/>
    <n v="0.47"/>
    <n v="5.2640000000000002"/>
    <n v="5.2640000000000004E-3"/>
    <m/>
    <m/>
    <m/>
    <m/>
  </r>
  <r>
    <x v="2"/>
    <x v="0"/>
    <s v="Emp. De Serv. Priv. No Informantes"/>
    <m/>
    <m/>
    <s v="EL"/>
    <m/>
    <m/>
    <m/>
    <x v="555"/>
    <m/>
    <s v="Térmico"/>
    <x v="1061"/>
    <x v="358"/>
    <s v="EL"/>
    <s v="EL"/>
    <s v="Diésel"/>
    <s v="SA"/>
    <s v="NO COES"/>
    <s v="Instalado"/>
    <s v="Operativo"/>
    <m/>
    <s v="-"/>
    <s v="Privado"/>
    <s v="au-NI-C"/>
    <x v="2"/>
    <s v="UCAYALI"/>
    <s v="UCAYALI"/>
    <s v="Crnel. Portillo"/>
    <s v="Callería"/>
    <m/>
    <s v="zz"/>
    <n v="0.4"/>
    <n v="0.4"/>
    <n v="4.4800000000000004"/>
    <n v="4.4800000000000005E-3"/>
    <m/>
    <n v="0.4"/>
    <n v="0.4"/>
    <n v="4.4800000000000004"/>
    <n v="4.4800000000000005E-3"/>
    <m/>
    <n v="0.4"/>
    <n v="0.4"/>
    <n v="4.4800000000000004"/>
    <n v="4.4800000000000005E-3"/>
    <m/>
    <m/>
    <m/>
    <m/>
  </r>
  <r>
    <x v="2"/>
    <x v="0"/>
    <s v="Emp. De Serv. Priv. No Informantes"/>
    <m/>
    <m/>
    <s v="EL"/>
    <m/>
    <m/>
    <m/>
    <x v="556"/>
    <m/>
    <s v="Térmico"/>
    <x v="1062"/>
    <x v="358"/>
    <s v="EL"/>
    <s v="EL"/>
    <s v="Diésel"/>
    <s v="SA"/>
    <s v="NO COES"/>
    <s v="Instalado"/>
    <s v="Operativo"/>
    <m/>
    <s v="-"/>
    <s v="Privado"/>
    <s v="au-NI-C"/>
    <x v="2"/>
    <s v="UCAYALI"/>
    <s v="UCAYALI"/>
    <s v="Crnel. Portillo"/>
    <s v="Callería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57"/>
    <m/>
    <s v="Térmico"/>
    <x v="1063"/>
    <x v="358"/>
    <s v="EL"/>
    <s v="EL"/>
    <s v="Diésel"/>
    <s v="SA"/>
    <s v="NO COES"/>
    <s v="Instalado"/>
    <s v="Operativo"/>
    <m/>
    <s v="-"/>
    <s v="Privado"/>
    <s v="au-NI-C"/>
    <x v="2"/>
    <s v="UCAYALI"/>
    <s v="UCAYALI"/>
    <s v="Crnel. Portillo"/>
    <s v="Callería"/>
    <m/>
    <s v="zz"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m/>
    <m/>
    <m/>
  </r>
  <r>
    <x v="2"/>
    <x v="0"/>
    <s v="Emp. De Serv. Priv. No Informantes"/>
    <m/>
    <m/>
    <s v="EL"/>
    <m/>
    <m/>
    <m/>
    <x v="558"/>
    <m/>
    <s v="Térmico"/>
    <x v="1064"/>
    <x v="358"/>
    <s v="EL"/>
    <s v="EL"/>
    <s v="Diésel"/>
    <s v="SA"/>
    <s v="NO COES"/>
    <s v="Instalado"/>
    <s v="Operativo"/>
    <m/>
    <s v="-"/>
    <s v="Privado"/>
    <s v="au-NI-C"/>
    <x v="2"/>
    <s v="UCAYALI"/>
    <s v="UCAYALI"/>
    <s v="Crnel. Portillo"/>
    <s v="Callería"/>
    <m/>
    <s v="zz"/>
    <n v="0.64"/>
    <n v="0.64"/>
    <n v="7.1680000000000001"/>
    <n v="7.1679999999999999E-3"/>
    <m/>
    <n v="0.64"/>
    <n v="0.64"/>
    <n v="7.1680000000000001"/>
    <n v="7.1679999999999999E-3"/>
    <m/>
    <n v="0.64"/>
    <n v="0.64"/>
    <n v="7.1680000000000001"/>
    <n v="7.1679999999999999E-3"/>
    <m/>
    <m/>
    <m/>
    <m/>
  </r>
  <r>
    <x v="2"/>
    <x v="0"/>
    <s v="Emp. De Serv. Priv. No Informantes"/>
    <m/>
    <m/>
    <s v="EL"/>
    <m/>
    <m/>
    <m/>
    <x v="559"/>
    <m/>
    <s v="Térmico"/>
    <x v="1065"/>
    <x v="358"/>
    <s v="EL"/>
    <s v="EL"/>
    <s v="Diésel"/>
    <s v="SA"/>
    <s v="NO COES"/>
    <s v="Instalado"/>
    <s v="Operativo"/>
    <m/>
    <s v="-"/>
    <s v="Privado"/>
    <s v="au-NI-C"/>
    <x v="2"/>
    <s v="UCAYALI"/>
    <s v="UCAYALI"/>
    <s v="Crnel. Portillo"/>
    <s v="Callería"/>
    <m/>
    <s v="zz"/>
    <n v="0.69499999999999995"/>
    <n v="0.69499999999999995"/>
    <n v="7.7839999999999989"/>
    <n v="7.7839999999999993E-3"/>
    <m/>
    <n v="0.69499999999999995"/>
    <n v="0.69499999999999995"/>
    <n v="7.7839999999999989"/>
    <n v="7.7839999999999993E-3"/>
    <m/>
    <n v="0.69499999999999995"/>
    <n v="0.69499999999999995"/>
    <n v="7.7839999999999989"/>
    <n v="7.7839999999999993E-3"/>
    <m/>
    <m/>
    <m/>
    <m/>
  </r>
  <r>
    <x v="2"/>
    <x v="0"/>
    <s v="Emp. De Serv. Priv. No Informantes"/>
    <m/>
    <m/>
    <s v="EL"/>
    <m/>
    <m/>
    <m/>
    <x v="560"/>
    <m/>
    <s v="Térmico"/>
    <x v="1066"/>
    <x v="358"/>
    <s v="EL"/>
    <s v="EL"/>
    <s v="Diésel"/>
    <s v="SA"/>
    <s v="NO COES"/>
    <s v="Instalado"/>
    <s v="Operativo"/>
    <m/>
    <s v="-"/>
    <s v="Privado"/>
    <s v="au-NI"/>
    <x v="2"/>
    <s v="CALLAO"/>
    <s v="LIMA"/>
    <s v="CALLAO"/>
    <s v="CARMEN DE LA LEGUA"/>
    <m/>
    <s v="zz"/>
    <n v="2.02"/>
    <n v="0"/>
    <n v="0"/>
    <n v="0"/>
    <m/>
    <n v="2.02"/>
    <n v="0"/>
    <n v="0"/>
    <n v="0"/>
    <m/>
    <n v="2.02"/>
    <n v="0"/>
    <n v="0"/>
    <n v="0"/>
    <m/>
    <m/>
    <m/>
    <m/>
  </r>
  <r>
    <x v="2"/>
    <x v="0"/>
    <s v="Emp. De Serv. Priv. No Informantes"/>
    <m/>
    <m/>
    <s v="EL"/>
    <m/>
    <m/>
    <m/>
    <x v="561"/>
    <m/>
    <s v="Térmico"/>
    <x v="401"/>
    <x v="358"/>
    <s v="EL"/>
    <s v="EL"/>
    <s v="Diésel"/>
    <s v="SA"/>
    <s v="NO COES"/>
    <s v="Instalado"/>
    <s v="Operativo"/>
    <m/>
    <s v="-"/>
    <s v="Privado"/>
    <s v="au-NI"/>
    <x v="2"/>
    <s v="PIURA"/>
    <s v="PIURA"/>
    <s v="SECHURA"/>
    <s v="SECHURA"/>
    <m/>
    <s v="zz"/>
    <n v="2.6360000000000001"/>
    <n v="2.6360000000000001"/>
    <n v="839.17538006391987"/>
    <n v="0.8391753800639199"/>
    <m/>
    <n v="2.6360000000000001"/>
    <n v="2.6360000000000001"/>
    <n v="839.17538006391987"/>
    <n v="0.8391753800639199"/>
    <m/>
    <n v="2.6360000000000001"/>
    <n v="2.6360000000000001"/>
    <n v="839.17538006391987"/>
    <n v="0.8391753800639199"/>
    <m/>
    <m/>
    <m/>
    <m/>
  </r>
  <r>
    <x v="2"/>
    <x v="0"/>
    <s v="Emp. De Serv. Priv. No Informantes"/>
    <m/>
    <m/>
    <s v="EL"/>
    <m/>
    <m/>
    <m/>
    <x v="561"/>
    <m/>
    <s v="Térmico"/>
    <x v="1067"/>
    <x v="358"/>
    <s v="EL"/>
    <s v="EL"/>
    <s v="Diésel"/>
    <s v="SA"/>
    <s v="NO COES"/>
    <s v="Instalado"/>
    <s v="Operativo"/>
    <m/>
    <s v="-"/>
    <s v="Privado"/>
    <s v="au-NI"/>
    <x v="2"/>
    <s v="LA LIBERTAD"/>
    <s v="LA LIBERTAD"/>
    <s v="ASCOPE"/>
    <s v="RÁZURI"/>
    <m/>
    <s v="zz"/>
    <n v="2.6360000000000001"/>
    <n v="2.6360000000000001"/>
    <n v="564.12318160746997"/>
    <n v="0.56412318160746999"/>
    <m/>
    <n v="2.6360000000000001"/>
    <n v="2.6360000000000001"/>
    <n v="564.12318160746997"/>
    <n v="0.56412318160746999"/>
    <m/>
    <n v="2.6360000000000001"/>
    <n v="2.6360000000000001"/>
    <n v="564.12318160746997"/>
    <n v="0.56412318160746999"/>
    <m/>
    <m/>
    <m/>
    <m/>
  </r>
  <r>
    <x v="2"/>
    <x v="0"/>
    <s v="Emp. De Serv. Priv. No Informantes"/>
    <m/>
    <m/>
    <s v="EL"/>
    <m/>
    <m/>
    <m/>
    <x v="561"/>
    <m/>
    <s v="Térmico"/>
    <x v="1068"/>
    <x v="358"/>
    <s v="EL"/>
    <s v="EL"/>
    <s v="Diésel"/>
    <s v="SA"/>
    <s v="NO COES"/>
    <s v="Instalado"/>
    <s v="Inoperativo"/>
    <m/>
    <s v="-"/>
    <s v="Privado"/>
    <s v="au-NI"/>
    <x v="2"/>
    <s v="ANCASH"/>
    <s v="ANCASH"/>
    <s v="SANTA"/>
    <s v="CHIMBOTE"/>
    <m/>
    <s v="zz"/>
    <n v="1.9550000000000001"/>
    <n v="2.6360000000000001"/>
    <n v="0"/>
    <n v="0"/>
    <m/>
    <n v="1.9550000000000001"/>
    <n v="2.6360000000000001"/>
    <n v="0"/>
    <n v="0"/>
    <m/>
    <n v="1.9550000000000001"/>
    <n v="2.6360000000000001"/>
    <n v="0"/>
    <n v="0"/>
    <m/>
    <m/>
    <m/>
    <m/>
  </r>
  <r>
    <x v="2"/>
    <x v="0"/>
    <s v="Emp. De Serv. Priv. No Informantes"/>
    <m/>
    <m/>
    <s v="EL"/>
    <m/>
    <m/>
    <m/>
    <x v="561"/>
    <m/>
    <s v="Térmico"/>
    <x v="1069"/>
    <x v="358"/>
    <s v="EL"/>
    <s v="EL"/>
    <s v="Diésel"/>
    <s v="SA"/>
    <s v="NO COES"/>
    <s v="Instalado"/>
    <s v="Inoperativo"/>
    <m/>
    <s v="-"/>
    <s v="Privado"/>
    <s v="au-NI"/>
    <x v="2"/>
    <s v="LIMA"/>
    <s v="LIMA"/>
    <s v="HUARAL"/>
    <s v="CHANCAY"/>
    <m/>
    <s v="zz"/>
    <n v="3.1749999999999998"/>
    <n v="2.6360000000000001"/>
    <n v="0"/>
    <n v="0"/>
    <m/>
    <n v="3.1749999999999998"/>
    <n v="2.6360000000000001"/>
    <n v="0"/>
    <n v="0"/>
    <m/>
    <n v="3.1749999999999998"/>
    <n v="2.6360000000000001"/>
    <n v="0"/>
    <n v="0"/>
    <m/>
    <m/>
    <m/>
    <m/>
  </r>
  <r>
    <x v="2"/>
    <x v="0"/>
    <s v="Emp. De Serv. Priv. No Informantes"/>
    <m/>
    <m/>
    <s v="EL"/>
    <m/>
    <m/>
    <m/>
    <x v="561"/>
    <m/>
    <s v="Térmico"/>
    <x v="453"/>
    <x v="358"/>
    <s v="EL"/>
    <s v="EL"/>
    <s v="Diésel"/>
    <s v="SA"/>
    <s v="NO COES"/>
    <s v="Instalado"/>
    <s v="Operativo"/>
    <m/>
    <s v="-"/>
    <s v="Privado"/>
    <s v="au-NI"/>
    <x v="2"/>
    <s v="MOQUEGUA"/>
    <s v="MOQUEGUA"/>
    <s v="ILO"/>
    <s v="ILO"/>
    <m/>
    <s v="zz"/>
    <n v="2.6360000000000001"/>
    <n v="2.6360000000000001"/>
    <n v="55.199999999999996"/>
    <n v="5.5199999999999999E-2"/>
    <m/>
    <n v="2.6360000000000001"/>
    <n v="2.6360000000000001"/>
    <n v="55.199999999999996"/>
    <n v="5.5199999999999999E-2"/>
    <m/>
    <n v="2.6360000000000001"/>
    <n v="2.6360000000000001"/>
    <n v="55.199999999999996"/>
    <n v="5.5199999999999999E-2"/>
    <m/>
    <m/>
    <m/>
    <m/>
  </r>
  <r>
    <x v="2"/>
    <x v="0"/>
    <s v="Emp. De Serv. Priv. No Informantes"/>
    <m/>
    <m/>
    <s v="EL"/>
    <m/>
    <m/>
    <m/>
    <x v="561"/>
    <m/>
    <s v="Térmico"/>
    <x v="1070"/>
    <x v="358"/>
    <s v="EL"/>
    <s v="EL"/>
    <s v="Diésel"/>
    <s v="SA"/>
    <s v="NO COES"/>
    <s v="Instalado"/>
    <s v="Inoperativo"/>
    <m/>
    <s v="-"/>
    <s v="Privado"/>
    <s v="au-NI"/>
    <x v="2"/>
    <s v="ANCASH"/>
    <s v="ANCASH"/>
    <s v="HUARMEY"/>
    <s v="HUARMEY"/>
    <m/>
    <s v="zz"/>
    <n v="3.85"/>
    <n v="2.6360000000000001"/>
    <n v="0"/>
    <n v="0"/>
    <m/>
    <n v="3.85"/>
    <n v="2.6360000000000001"/>
    <n v="0"/>
    <n v="0"/>
    <m/>
    <n v="3.85"/>
    <n v="2.6360000000000001"/>
    <n v="0"/>
    <n v="0"/>
    <m/>
    <m/>
    <m/>
    <m/>
  </r>
  <r>
    <x v="2"/>
    <x v="0"/>
    <s v="Emp. De Serv. Priv. No Informantes"/>
    <m/>
    <m/>
    <s v="EL"/>
    <m/>
    <m/>
    <m/>
    <x v="562"/>
    <m/>
    <s v="Térmico"/>
    <x v="1071"/>
    <x v="358"/>
    <s v="EL"/>
    <s v="EL"/>
    <s v="Diésel"/>
    <s v="SA"/>
    <s v="NO COES"/>
    <s v="Instalado"/>
    <s v="Operativo"/>
    <m/>
    <s v="-"/>
    <s v="Privado"/>
    <s v="au-NI"/>
    <x v="2"/>
    <s v="LAMBAYEQUE"/>
    <s v="LAMBAYEQUE"/>
    <s v="CHICLAYO"/>
    <s v="CHICLAYO"/>
    <m/>
    <s v="zz"/>
    <n v="0.56000000000000005"/>
    <n v="0"/>
    <n v="0"/>
    <n v="0"/>
    <m/>
    <n v="0.56000000000000005"/>
    <n v="0"/>
    <n v="0"/>
    <n v="0"/>
    <m/>
    <n v="0.56000000000000005"/>
    <n v="0"/>
    <n v="0"/>
    <n v="0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34">
  <r>
    <x v="0"/>
    <x v="0"/>
    <x v="0"/>
    <n v="23"/>
    <n v="23"/>
    <n v="12.741"/>
    <n v="12.741"/>
    <n v="0"/>
    <n v="0"/>
    <x v="0"/>
  </r>
  <r>
    <x v="1"/>
    <x v="1"/>
    <x v="1"/>
    <n v="37.5"/>
    <n v="37.5"/>
    <n v="16.059000000000001"/>
    <n v="20.388999999999999"/>
    <n v="0"/>
    <n v="-4.3299999999999983"/>
    <x v="0"/>
  </r>
  <r>
    <x v="2"/>
    <x v="2"/>
    <x v="2"/>
    <m/>
    <n v="21.71"/>
    <m/>
    <n v="6.8250000000000002"/>
    <n v="-21.71"/>
    <n v="-6.8250000000000002"/>
    <x v="1"/>
  </r>
  <r>
    <x v="3"/>
    <x v="3"/>
    <x v="3"/>
    <n v="10"/>
    <n v="10"/>
    <n v="9.8140000000000001"/>
    <n v="9.9890000000000008"/>
    <n v="0"/>
    <n v="-0.17500000000000071"/>
    <x v="0"/>
  </r>
  <r>
    <x v="3"/>
    <x v="3"/>
    <x v="4"/>
    <n v="10"/>
    <n v="10"/>
    <n v="9.8140000000000001"/>
    <n v="9.9890000000000008"/>
    <n v="0"/>
    <n v="-0.17500000000000071"/>
    <x v="0"/>
  </r>
  <r>
    <x v="4"/>
    <x v="4"/>
    <x v="1"/>
    <n v="3"/>
    <n v="3"/>
    <n v="1.1499999999999999"/>
    <n v="1.1499999999999999"/>
    <n v="0"/>
    <n v="0"/>
    <x v="0"/>
  </r>
  <r>
    <x v="5"/>
    <x v="5"/>
    <x v="1"/>
    <m/>
    <n v="1.8"/>
    <m/>
    <n v="1.79"/>
    <n v="-1.8"/>
    <n v="-1.79"/>
    <x v="2"/>
  </r>
  <r>
    <x v="6"/>
    <x v="6"/>
    <x v="5"/>
    <n v="10"/>
    <n v="10"/>
    <n v="10"/>
    <n v="10"/>
    <n v="0"/>
    <n v="0"/>
    <x v="0"/>
  </r>
  <r>
    <x v="6"/>
    <x v="6"/>
    <x v="6"/>
    <n v="4"/>
    <n v="4"/>
    <n v="4"/>
    <n v="4"/>
    <n v="0"/>
    <n v="0"/>
    <x v="0"/>
  </r>
  <r>
    <x v="6"/>
    <x v="7"/>
    <x v="7"/>
    <n v="0.91"/>
    <n v="0.91"/>
    <n v="0.91"/>
    <n v="0.91"/>
    <n v="0"/>
    <n v="0"/>
    <x v="0"/>
  </r>
  <r>
    <x v="6"/>
    <x v="7"/>
    <x v="8"/>
    <n v="0"/>
    <n v="0.91"/>
    <n v="0"/>
    <n v="0.91"/>
    <n v="-0.91"/>
    <n v="-0.91"/>
    <x v="3"/>
  </r>
  <r>
    <x v="7"/>
    <x v="8"/>
    <x v="9"/>
    <n v="6.5609999999999999"/>
    <n v="6.5609999999999999"/>
    <n v="6.4669999999999996"/>
    <n v="6.4669999999999996"/>
    <n v="0"/>
    <n v="0"/>
    <x v="0"/>
  </r>
  <r>
    <x v="7"/>
    <x v="8"/>
    <x v="10"/>
    <n v="6.5609999999999999"/>
    <n v="6.5609999999999999"/>
    <n v="6.4669999999999996"/>
    <n v="6.4669999999999996"/>
    <n v="0"/>
    <n v="0"/>
    <x v="0"/>
  </r>
  <r>
    <x v="7"/>
    <x v="8"/>
    <x v="11"/>
    <n v="6.5609999999999999"/>
    <n v="6.5609999999999999"/>
    <n v="6.4669999999999996"/>
    <n v="6.4669999999999996"/>
    <n v="0"/>
    <n v="0"/>
    <x v="0"/>
  </r>
  <r>
    <x v="8"/>
    <x v="9"/>
    <x v="12"/>
    <n v="0.77"/>
    <n v="0.77"/>
    <n v="0.69"/>
    <n v="0.69"/>
    <n v="0"/>
    <n v="0"/>
    <x v="0"/>
  </r>
  <r>
    <x v="8"/>
    <x v="9"/>
    <x v="13"/>
    <n v="2.5"/>
    <n v="2.5"/>
    <n v="2.25"/>
    <n v="2.25"/>
    <n v="0"/>
    <n v="0"/>
    <x v="0"/>
  </r>
  <r>
    <x v="8"/>
    <x v="9"/>
    <x v="14"/>
    <n v="3.15"/>
    <n v="3.15"/>
    <n v="3"/>
    <n v="3"/>
    <n v="0"/>
    <n v="0"/>
    <x v="0"/>
  </r>
  <r>
    <x v="9"/>
    <x v="10"/>
    <x v="15"/>
    <n v="1.2"/>
    <n v="1.2"/>
    <n v="1.02"/>
    <n v="1.02"/>
    <n v="0"/>
    <n v="0"/>
    <x v="0"/>
  </r>
  <r>
    <x v="9"/>
    <x v="11"/>
    <x v="15"/>
    <n v="1.7"/>
    <n v="1.7"/>
    <n v="1.496"/>
    <n v="1.496"/>
    <n v="0"/>
    <n v="0"/>
    <x v="0"/>
  </r>
  <r>
    <x v="10"/>
    <x v="12"/>
    <x v="16"/>
    <n v="71.400000000000006"/>
    <n v="71.400000000000006"/>
    <n v="78.192999999999998"/>
    <n v="78.192999999999998"/>
    <n v="0"/>
    <n v="0"/>
    <x v="0"/>
  </r>
  <r>
    <x v="10"/>
    <x v="12"/>
    <x v="17"/>
    <n v="71.400000000000006"/>
    <n v="71.400000000000006"/>
    <n v="76.578000000000003"/>
    <n v="76.578000000000003"/>
    <n v="0"/>
    <n v="0"/>
    <x v="0"/>
  </r>
  <r>
    <x v="10"/>
    <x v="13"/>
    <x v="16"/>
    <n v="42.3"/>
    <n v="42.3"/>
    <n v="43.113999999999997"/>
    <n v="43.113999999999997"/>
    <n v="0"/>
    <n v="0"/>
    <x v="0"/>
  </r>
  <r>
    <x v="11"/>
    <x v="14"/>
    <x v="1"/>
    <n v="0.6"/>
    <n v="0.6"/>
    <n v="0.32100000000000001"/>
    <n v="0.184"/>
    <n v="0"/>
    <n v="0.13700000000000001"/>
    <x v="0"/>
  </r>
  <r>
    <x v="12"/>
    <x v="15"/>
    <x v="18"/>
    <n v="110"/>
    <n v="110"/>
    <n v="110"/>
    <n v="110"/>
    <n v="0"/>
    <n v="0"/>
    <x v="0"/>
  </r>
  <r>
    <x v="12"/>
    <x v="15"/>
    <x v="19"/>
    <n v="110"/>
    <n v="110"/>
    <n v="110"/>
    <n v="110"/>
    <n v="0"/>
    <n v="0"/>
    <x v="0"/>
  </r>
  <r>
    <x v="13"/>
    <x v="16"/>
    <x v="20"/>
    <n v="1.65"/>
    <n v="1.65"/>
    <n v="1.2"/>
    <n v="1.2"/>
    <n v="0"/>
    <n v="0"/>
    <x v="0"/>
  </r>
  <r>
    <x v="14"/>
    <x v="17"/>
    <x v="15"/>
    <n v="1.67"/>
    <n v="1.67"/>
    <n v="1.1870000000000001"/>
    <n v="1.129"/>
    <n v="0"/>
    <n v="5.8000000000000052E-2"/>
    <x v="0"/>
  </r>
  <r>
    <x v="15"/>
    <x v="18"/>
    <x v="21"/>
    <n v="0.16"/>
    <n v="0.16"/>
    <n v="0.16"/>
    <n v="0.16"/>
    <n v="0"/>
    <n v="0"/>
    <x v="0"/>
  </r>
  <r>
    <x v="15"/>
    <x v="18"/>
    <x v="22"/>
    <n v="0.27200000000000002"/>
    <n v="0.27200000000000002"/>
    <n v="0.27200000000000002"/>
    <n v="0.27200000000000002"/>
    <n v="0"/>
    <n v="0"/>
    <x v="0"/>
  </r>
  <r>
    <x v="15"/>
    <x v="18"/>
    <x v="23"/>
    <n v="0.16"/>
    <n v="0.16"/>
    <n v="0.16"/>
    <n v="0.16"/>
    <n v="0"/>
    <n v="0"/>
    <x v="0"/>
  </r>
  <r>
    <x v="16"/>
    <x v="5"/>
    <x v="1"/>
    <n v="1.8"/>
    <n v="0"/>
    <n v="1.79"/>
    <n v="0"/>
    <n v="1.8"/>
    <n v="1.79"/>
    <x v="2"/>
  </r>
  <r>
    <x v="17"/>
    <x v="19"/>
    <x v="12"/>
    <n v="1.385"/>
    <n v="1.385"/>
    <n v="1.31"/>
    <n v="1.31"/>
    <n v="0"/>
    <n v="0"/>
    <x v="0"/>
  </r>
  <r>
    <x v="17"/>
    <x v="19"/>
    <x v="13"/>
    <n v="1.385"/>
    <n v="1.385"/>
    <n v="1.3"/>
    <n v="1.3"/>
    <n v="0"/>
    <n v="0"/>
    <x v="0"/>
  </r>
  <r>
    <x v="17"/>
    <x v="19"/>
    <x v="14"/>
    <n v="1.385"/>
    <n v="1.385"/>
    <n v="1.3"/>
    <n v="1.3"/>
    <n v="0"/>
    <n v="0"/>
    <x v="0"/>
  </r>
  <r>
    <x v="18"/>
    <x v="20"/>
    <x v="24"/>
    <n v="0.11"/>
    <n v="0.11"/>
    <n v="9.2999999999999999E-2"/>
    <n v="9.2999999999999999E-2"/>
    <n v="0"/>
    <n v="0"/>
    <x v="0"/>
  </r>
  <r>
    <x v="18"/>
    <x v="20"/>
    <x v="25"/>
    <n v="0.11"/>
    <n v="0.11"/>
    <n v="9.1999999999999998E-2"/>
    <n v="9.1999999999999998E-2"/>
    <n v="0"/>
    <n v="0"/>
    <x v="0"/>
  </r>
  <r>
    <x v="18"/>
    <x v="21"/>
    <x v="1"/>
    <n v="9.6"/>
    <n v="9.6"/>
    <n v="9.3409999999999993"/>
    <n v="9.3409999999999993"/>
    <n v="0"/>
    <n v="0"/>
    <x v="0"/>
  </r>
  <r>
    <x v="18"/>
    <x v="21"/>
    <x v="26"/>
    <n v="9.6"/>
    <n v="9.6"/>
    <n v="9.3409999999999993"/>
    <n v="9.3409999999999993"/>
    <n v="0"/>
    <n v="0"/>
    <x v="0"/>
  </r>
  <r>
    <x v="18"/>
    <x v="22"/>
    <x v="1"/>
    <m/>
    <n v="9.6"/>
    <m/>
    <n v="9.3409999999999993"/>
    <n v="-9.6"/>
    <n v="-9.3409999999999993"/>
    <x v="4"/>
  </r>
  <r>
    <x v="18"/>
    <x v="22"/>
    <x v="26"/>
    <m/>
    <n v="9.6"/>
    <m/>
    <n v="9.3409999999999993"/>
    <n v="-9.6"/>
    <n v="-9.3409999999999993"/>
    <x v="4"/>
  </r>
  <r>
    <x v="19"/>
    <x v="23"/>
    <x v="27"/>
    <n v="1.2529999999999999"/>
    <n v="1.2529999999999999"/>
    <n v="1.1499999999999999"/>
    <n v="1.1499999999999999"/>
    <n v="0"/>
    <n v="0"/>
    <x v="0"/>
  </r>
  <r>
    <x v="19"/>
    <x v="23"/>
    <x v="28"/>
    <n v="1.2529999999999999"/>
    <n v="1.2529999999999999"/>
    <n v="1.1499999999999999"/>
    <n v="1.1499999999999999"/>
    <n v="0"/>
    <n v="0"/>
    <x v="0"/>
  </r>
  <r>
    <x v="19"/>
    <x v="23"/>
    <x v="29"/>
    <n v="1.2529999999999999"/>
    <n v="1.2529999999999999"/>
    <n v="1.1499999999999999"/>
    <n v="1.1499999999999999"/>
    <n v="0"/>
    <n v="0"/>
    <x v="0"/>
  </r>
  <r>
    <x v="19"/>
    <x v="23"/>
    <x v="30"/>
    <n v="1.2529999999999999"/>
    <n v="1.2529999999999999"/>
    <n v="1.1499999999999999"/>
    <n v="1.1499999999999999"/>
    <n v="0"/>
    <n v="0"/>
    <x v="0"/>
  </r>
  <r>
    <x v="19"/>
    <x v="24"/>
    <x v="12"/>
    <n v="3.3"/>
    <n v="3.3"/>
    <n v="3.3"/>
    <n v="3.3"/>
    <n v="0"/>
    <n v="0"/>
    <x v="0"/>
  </r>
  <r>
    <x v="19"/>
    <x v="24"/>
    <x v="13"/>
    <n v="3.3"/>
    <n v="3.3"/>
    <n v="3.3"/>
    <n v="3.3"/>
    <n v="0"/>
    <n v="0"/>
    <x v="0"/>
  </r>
  <r>
    <x v="19"/>
    <x v="24"/>
    <x v="14"/>
    <n v="2.5"/>
    <n v="2.5"/>
    <n v="2"/>
    <n v="2"/>
    <n v="0"/>
    <n v="0"/>
    <x v="0"/>
  </r>
  <r>
    <x v="19"/>
    <x v="25"/>
    <x v="27"/>
    <n v="2.8370000000000002"/>
    <n v="2.8370000000000002"/>
    <n v="2.6"/>
    <n v="2.6"/>
    <n v="0"/>
    <n v="0"/>
    <x v="0"/>
  </r>
  <r>
    <x v="19"/>
    <x v="25"/>
    <x v="28"/>
    <n v="2.8370000000000002"/>
    <n v="2.8370000000000002"/>
    <n v="2.6"/>
    <n v="2.6"/>
    <n v="0"/>
    <n v="0"/>
    <x v="0"/>
  </r>
  <r>
    <x v="19"/>
    <x v="26"/>
    <x v="27"/>
    <n v="1.59"/>
    <n v="1.59"/>
    <n v="1.45"/>
    <n v="1.45"/>
    <n v="0"/>
    <n v="0"/>
    <x v="0"/>
  </r>
  <r>
    <x v="19"/>
    <x v="26"/>
    <x v="28"/>
    <n v="1.59"/>
    <n v="1.59"/>
    <n v="1.45"/>
    <n v="1.45"/>
    <n v="0"/>
    <n v="0"/>
    <x v="0"/>
  </r>
  <r>
    <x v="19"/>
    <x v="27"/>
    <x v="31"/>
    <n v="0.125"/>
    <n v="0.125"/>
    <n v="0.1"/>
    <n v="0"/>
    <n v="0"/>
    <n v="0.1"/>
    <x v="0"/>
  </r>
  <r>
    <x v="19"/>
    <x v="28"/>
    <x v="31"/>
    <n v="0.2"/>
    <n v="0.2"/>
    <n v="0.18"/>
    <n v="0.18"/>
    <n v="0"/>
    <n v="0"/>
    <x v="0"/>
  </r>
  <r>
    <x v="19"/>
    <x v="28"/>
    <x v="32"/>
    <n v="0.2"/>
    <n v="0.2"/>
    <n v="0.18"/>
    <n v="0.18"/>
    <n v="0"/>
    <n v="0"/>
    <x v="0"/>
  </r>
  <r>
    <x v="19"/>
    <x v="29"/>
    <x v="27"/>
    <n v="1.4379999999999999"/>
    <n v="1.4379999999999999"/>
    <n v="1.4"/>
    <n v="1.4"/>
    <n v="0"/>
    <n v="0"/>
    <x v="0"/>
  </r>
  <r>
    <x v="19"/>
    <x v="29"/>
    <x v="28"/>
    <n v="1.4379999999999999"/>
    <n v="1.4379999999999999"/>
    <n v="1.4"/>
    <n v="1.4"/>
    <n v="0"/>
    <n v="0"/>
    <x v="0"/>
  </r>
  <r>
    <x v="19"/>
    <x v="30"/>
    <x v="1"/>
    <n v="0.4"/>
    <n v="0.4"/>
    <n v="0.25"/>
    <n v="0.25"/>
    <n v="0"/>
    <n v="0"/>
    <x v="0"/>
  </r>
  <r>
    <x v="19"/>
    <x v="30"/>
    <x v="26"/>
    <n v="0.4"/>
    <n v="0.4"/>
    <n v="0.25"/>
    <n v="0.25"/>
    <n v="0"/>
    <n v="0"/>
    <x v="0"/>
  </r>
  <r>
    <x v="19"/>
    <x v="31"/>
    <x v="12"/>
    <n v="0.06"/>
    <n v="0.06"/>
    <n v="0.05"/>
    <n v="0"/>
    <n v="0"/>
    <n v="0.05"/>
    <x v="0"/>
  </r>
  <r>
    <x v="19"/>
    <x v="31"/>
    <x v="13"/>
    <n v="0.06"/>
    <n v="0.06"/>
    <n v="0.05"/>
    <n v="0"/>
    <n v="0"/>
    <n v="0.05"/>
    <x v="0"/>
  </r>
  <r>
    <x v="19"/>
    <x v="32"/>
    <x v="33"/>
    <n v="0.5"/>
    <n v="0.5"/>
    <n v="0.35"/>
    <n v="0.35"/>
    <n v="0"/>
    <n v="0"/>
    <x v="0"/>
  </r>
  <r>
    <x v="19"/>
    <x v="32"/>
    <x v="34"/>
    <n v="0.5"/>
    <n v="0.5"/>
    <n v="0.35"/>
    <n v="0.35"/>
    <n v="0"/>
    <n v="0"/>
    <x v="0"/>
  </r>
  <r>
    <x v="19"/>
    <x v="32"/>
    <x v="35"/>
    <n v="2"/>
    <n v="2"/>
    <n v="0.9"/>
    <n v="0.9"/>
    <n v="0"/>
    <n v="0"/>
    <x v="0"/>
  </r>
  <r>
    <x v="19"/>
    <x v="32"/>
    <x v="36"/>
    <n v="0.45"/>
    <n v="0.45"/>
    <n v="0.3"/>
    <n v="0.3"/>
    <n v="0"/>
    <n v="0"/>
    <x v="0"/>
  </r>
  <r>
    <x v="19"/>
    <x v="33"/>
    <x v="37"/>
    <n v="2.5"/>
    <n v="2.5"/>
    <n v="1.6"/>
    <n v="1.6"/>
    <n v="0"/>
    <n v="0"/>
    <x v="0"/>
  </r>
  <r>
    <x v="19"/>
    <x v="34"/>
    <x v="38"/>
    <n v="0.5"/>
    <n v="0.5"/>
    <n v="0"/>
    <n v="0.38"/>
    <n v="0"/>
    <n v="-0.38"/>
    <x v="0"/>
  </r>
  <r>
    <x v="19"/>
    <x v="34"/>
    <x v="39"/>
    <n v="0.5"/>
    <n v="0.5"/>
    <n v="0.4"/>
    <n v="0.4"/>
    <n v="0"/>
    <n v="0"/>
    <x v="0"/>
  </r>
  <r>
    <x v="19"/>
    <x v="34"/>
    <x v="40"/>
    <n v="0.73399999999999999"/>
    <n v="0.73399999999999999"/>
    <n v="0.5"/>
    <n v="0.5"/>
    <n v="0"/>
    <n v="0"/>
    <x v="0"/>
  </r>
  <r>
    <x v="19"/>
    <x v="34"/>
    <x v="41"/>
    <n v="0.6"/>
    <n v="0.6"/>
    <n v="0.48"/>
    <n v="0.48"/>
    <n v="0"/>
    <n v="0"/>
    <x v="0"/>
  </r>
  <r>
    <x v="19"/>
    <x v="34"/>
    <x v="42"/>
    <n v="1"/>
    <n v="1"/>
    <n v="0.85"/>
    <n v="0.85"/>
    <n v="0"/>
    <n v="0"/>
    <x v="0"/>
  </r>
  <r>
    <x v="19"/>
    <x v="35"/>
    <x v="43"/>
    <n v="2"/>
    <n v="2"/>
    <n v="1.5"/>
    <n v="1.5"/>
    <n v="0"/>
    <n v="0"/>
    <x v="0"/>
  </r>
  <r>
    <x v="19"/>
    <x v="35"/>
    <x v="44"/>
    <n v="2"/>
    <n v="2"/>
    <n v="1.5"/>
    <n v="1.5"/>
    <n v="0"/>
    <n v="0"/>
    <x v="0"/>
  </r>
  <r>
    <x v="19"/>
    <x v="35"/>
    <x v="45"/>
    <n v="1.25"/>
    <n v="1.25"/>
    <n v="0.6"/>
    <n v="0.6"/>
    <n v="0"/>
    <n v="0"/>
    <x v="0"/>
  </r>
  <r>
    <x v="19"/>
    <x v="36"/>
    <x v="46"/>
    <n v="0.65"/>
    <n v="0.65"/>
    <n v="0"/>
    <n v="0"/>
    <n v="0"/>
    <n v="0"/>
    <x v="0"/>
  </r>
  <r>
    <x v="19"/>
    <x v="36"/>
    <x v="47"/>
    <n v="0.5"/>
    <n v="0.5"/>
    <n v="0.32"/>
    <n v="0.32"/>
    <n v="0"/>
    <n v="0"/>
    <x v="0"/>
  </r>
  <r>
    <x v="19"/>
    <x v="36"/>
    <x v="48"/>
    <n v="0.5"/>
    <n v="0.5"/>
    <n v="0.46"/>
    <n v="0.46"/>
    <n v="0"/>
    <n v="0"/>
    <x v="0"/>
  </r>
  <r>
    <x v="19"/>
    <x v="36"/>
    <x v="49"/>
    <n v="0.68"/>
    <n v="0"/>
    <n v="0.6"/>
    <n v="0"/>
    <n v="0.68"/>
    <n v="0.6"/>
    <x v="0"/>
  </r>
  <r>
    <x v="19"/>
    <x v="36"/>
    <x v="50"/>
    <n v="0.45500000000000002"/>
    <n v="0.45500000000000002"/>
    <n v="0.39"/>
    <n v="0.39"/>
    <n v="0"/>
    <n v="0"/>
    <x v="0"/>
  </r>
  <r>
    <x v="19"/>
    <x v="36"/>
    <x v="51"/>
    <m/>
    <n v="2"/>
    <m/>
    <n v="1.2"/>
    <n v="-2"/>
    <n v="-1.2"/>
    <x v="3"/>
  </r>
  <r>
    <x v="19"/>
    <x v="36"/>
    <x v="52"/>
    <m/>
    <n v="0.6"/>
    <m/>
    <n v="0.4"/>
    <n v="-0.6"/>
    <n v="-0.4"/>
    <x v="3"/>
  </r>
  <r>
    <x v="19"/>
    <x v="37"/>
    <x v="53"/>
    <n v="0.27500000000000002"/>
    <n v="0.27500000000000002"/>
    <n v="0.245"/>
    <n v="0.245"/>
    <n v="0"/>
    <n v="0"/>
    <x v="0"/>
  </r>
  <r>
    <x v="19"/>
    <x v="37"/>
    <x v="54"/>
    <n v="0.22500000000000001"/>
    <n v="0.22500000000000001"/>
    <n v="0"/>
    <n v="0"/>
    <n v="0"/>
    <n v="0"/>
    <x v="0"/>
  </r>
  <r>
    <x v="19"/>
    <x v="37"/>
    <x v="55"/>
    <n v="0.36399999999999999"/>
    <n v="0.36399999999999999"/>
    <n v="0.32500000000000001"/>
    <n v="0.32500000000000001"/>
    <n v="0"/>
    <n v="0"/>
    <x v="0"/>
  </r>
  <r>
    <x v="19"/>
    <x v="38"/>
    <x v="56"/>
    <n v="0.04"/>
    <n v="0.04"/>
    <n v="0.03"/>
    <n v="0.03"/>
    <n v="0"/>
    <n v="0"/>
    <x v="0"/>
  </r>
  <r>
    <x v="19"/>
    <x v="39"/>
    <x v="57"/>
    <n v="0.22500000000000001"/>
    <n v="0"/>
    <n v="0.18"/>
    <n v="0"/>
    <n v="0.22500000000000001"/>
    <n v="0.18"/>
    <x v="5"/>
  </r>
  <r>
    <x v="19"/>
    <x v="39"/>
    <x v="58"/>
    <m/>
    <n v="0.72499999999999998"/>
    <m/>
    <n v="0.6"/>
    <n v="-0.72499999999999998"/>
    <n v="-0.6"/>
    <x v="3"/>
  </r>
  <r>
    <x v="19"/>
    <x v="39"/>
    <x v="59"/>
    <n v="0.36399999999999999"/>
    <n v="0.36399999999999999"/>
    <n v="0.17"/>
    <n v="0.17"/>
    <n v="0"/>
    <n v="0"/>
    <x v="0"/>
  </r>
  <r>
    <x v="19"/>
    <x v="39"/>
    <x v="60"/>
    <n v="0.45600000000000002"/>
    <n v="0.45600000000000002"/>
    <n v="0.33"/>
    <n v="0.33"/>
    <n v="0"/>
    <n v="0"/>
    <x v="0"/>
  </r>
  <r>
    <x v="19"/>
    <x v="39"/>
    <x v="61"/>
    <m/>
    <n v="0.6"/>
    <m/>
    <n v="0.45"/>
    <n v="-0.6"/>
    <n v="-0.45"/>
    <x v="3"/>
  </r>
  <r>
    <x v="19"/>
    <x v="40"/>
    <x v="62"/>
    <n v="2"/>
    <n v="2"/>
    <n v="1.5"/>
    <n v="1.5"/>
    <n v="0"/>
    <n v="0"/>
    <x v="0"/>
  </r>
  <r>
    <x v="19"/>
    <x v="41"/>
    <x v="63"/>
    <n v="7.5179999999999998"/>
    <n v="7.5179999999999998"/>
    <n v="0"/>
    <n v="0"/>
    <n v="0"/>
    <n v="0"/>
    <x v="0"/>
  </r>
  <r>
    <x v="19"/>
    <x v="41"/>
    <x v="64"/>
    <n v="7.5179999999999998"/>
    <n v="7.5179999999999998"/>
    <n v="0"/>
    <n v="0"/>
    <n v="0"/>
    <n v="0"/>
    <x v="0"/>
  </r>
  <r>
    <x v="19"/>
    <x v="41"/>
    <x v="65"/>
    <n v="7.4"/>
    <n v="7.4"/>
    <n v="6.5"/>
    <n v="6.5"/>
    <n v="0"/>
    <n v="0"/>
    <x v="0"/>
  </r>
  <r>
    <x v="19"/>
    <x v="41"/>
    <x v="66"/>
    <n v="6.4"/>
    <n v="6.4"/>
    <n v="6"/>
    <n v="6"/>
    <n v="0"/>
    <n v="0"/>
    <x v="0"/>
  </r>
  <r>
    <x v="19"/>
    <x v="41"/>
    <x v="67"/>
    <n v="6.4"/>
    <n v="6.4"/>
    <n v="6"/>
    <n v="6"/>
    <n v="0"/>
    <n v="0"/>
    <x v="0"/>
  </r>
  <r>
    <x v="19"/>
    <x v="41"/>
    <x v="68"/>
    <n v="6.4"/>
    <n v="6.4"/>
    <n v="6"/>
    <n v="6"/>
    <n v="0"/>
    <n v="0"/>
    <x v="0"/>
  </r>
  <r>
    <x v="19"/>
    <x v="41"/>
    <x v="69"/>
    <n v="6.4"/>
    <n v="6.4"/>
    <n v="6"/>
    <n v="6"/>
    <n v="0"/>
    <n v="0"/>
    <x v="0"/>
  </r>
  <r>
    <x v="19"/>
    <x v="41"/>
    <x v="70"/>
    <n v="8.1"/>
    <n v="8.1"/>
    <n v="7.8"/>
    <n v="7.8"/>
    <n v="0"/>
    <n v="0"/>
    <x v="0"/>
  </r>
  <r>
    <x v="19"/>
    <x v="41"/>
    <x v="71"/>
    <n v="8.1"/>
    <n v="8.1"/>
    <n v="7.8"/>
    <n v="7.8"/>
    <n v="0"/>
    <n v="0"/>
    <x v="0"/>
  </r>
  <r>
    <x v="19"/>
    <x v="41"/>
    <x v="72"/>
    <n v="8.1"/>
    <n v="8.1"/>
    <n v="7.8"/>
    <n v="7.8"/>
    <n v="0"/>
    <n v="0"/>
    <x v="0"/>
  </r>
  <r>
    <x v="19"/>
    <x v="42"/>
    <x v="73"/>
    <n v="0.16"/>
    <n v="0.16"/>
    <n v="0.13"/>
    <n v="0.13"/>
    <n v="0"/>
    <n v="0"/>
    <x v="0"/>
  </r>
  <r>
    <x v="19"/>
    <x v="42"/>
    <x v="74"/>
    <n v="0.43"/>
    <n v="0.43"/>
    <n v="0.3"/>
    <n v="0.3"/>
    <n v="0"/>
    <n v="0"/>
    <x v="0"/>
  </r>
  <r>
    <x v="19"/>
    <x v="43"/>
    <x v="12"/>
    <m/>
    <n v="1.1000000000000001"/>
    <m/>
    <n v="0.8"/>
    <n v="-1.1000000000000001"/>
    <n v="-0.8"/>
    <x v="4"/>
  </r>
  <r>
    <x v="19"/>
    <x v="44"/>
    <x v="75"/>
    <n v="0.5"/>
    <n v="0.5"/>
    <n v="0.5"/>
    <n v="0.5"/>
    <n v="0"/>
    <n v="0"/>
    <x v="0"/>
  </r>
  <r>
    <x v="19"/>
    <x v="44"/>
    <x v="76"/>
    <n v="0.5"/>
    <n v="0.5"/>
    <n v="0.45"/>
    <n v="0.45"/>
    <n v="0"/>
    <n v="0"/>
    <x v="0"/>
  </r>
  <r>
    <x v="19"/>
    <x v="44"/>
    <x v="77"/>
    <n v="0.4"/>
    <n v="0.4"/>
    <n v="0.4"/>
    <n v="0.4"/>
    <n v="0"/>
    <n v="0"/>
    <x v="0"/>
  </r>
  <r>
    <x v="19"/>
    <x v="45"/>
    <x v="78"/>
    <n v="0.22"/>
    <n v="0.22"/>
    <n v="0.2"/>
    <n v="0"/>
    <n v="0"/>
    <n v="0.2"/>
    <x v="0"/>
  </r>
  <r>
    <x v="19"/>
    <x v="45"/>
    <x v="79"/>
    <n v="0.48"/>
    <n v="0.48"/>
    <n v="0.38"/>
    <n v="0.38"/>
    <n v="0"/>
    <n v="0"/>
    <x v="0"/>
  </r>
  <r>
    <x v="19"/>
    <x v="46"/>
    <x v="80"/>
    <n v="0.5"/>
    <n v="0.5"/>
    <n v="0.25"/>
    <n v="0.25"/>
    <n v="0"/>
    <n v="0"/>
    <x v="0"/>
  </r>
  <r>
    <x v="19"/>
    <x v="46"/>
    <x v="81"/>
    <n v="0.6"/>
    <n v="0.6"/>
    <n v="0.3"/>
    <n v="0.3"/>
    <n v="0"/>
    <n v="0"/>
    <x v="0"/>
  </r>
  <r>
    <x v="19"/>
    <x v="46"/>
    <x v="82"/>
    <n v="1.2250000000000001"/>
    <n v="1.2250000000000001"/>
    <n v="1"/>
    <n v="1"/>
    <n v="0"/>
    <n v="0"/>
    <x v="0"/>
  </r>
  <r>
    <x v="19"/>
    <x v="46"/>
    <x v="83"/>
    <n v="1.2250000000000001"/>
    <n v="1.2250000000000001"/>
    <n v="1"/>
    <n v="1"/>
    <n v="0"/>
    <n v="0"/>
    <x v="0"/>
  </r>
  <r>
    <x v="19"/>
    <x v="47"/>
    <x v="84"/>
    <n v="0.5"/>
    <n v="0.5"/>
    <n v="0.45"/>
    <n v="0.45"/>
    <n v="0"/>
    <n v="0"/>
    <x v="0"/>
  </r>
  <r>
    <x v="19"/>
    <x v="47"/>
    <x v="85"/>
    <n v="0.46800000000000003"/>
    <n v="0.46800000000000003"/>
    <n v="0.3"/>
    <n v="0.3"/>
    <n v="0"/>
    <n v="0"/>
    <x v="0"/>
  </r>
  <r>
    <x v="19"/>
    <x v="48"/>
    <x v="86"/>
    <n v="0"/>
    <n v="0"/>
    <n v="0"/>
    <n v="0"/>
    <n v="0"/>
    <n v="0"/>
    <x v="0"/>
  </r>
  <r>
    <x v="19"/>
    <x v="48"/>
    <x v="87"/>
    <m/>
    <n v="3.1E-2"/>
    <m/>
    <n v="2.5000000000000001E-2"/>
    <n v="-3.1E-2"/>
    <n v="-2.5000000000000001E-2"/>
    <x v="3"/>
  </r>
  <r>
    <x v="19"/>
    <x v="48"/>
    <x v="88"/>
    <m/>
    <n v="3.1E-2"/>
    <m/>
    <n v="2.5000000000000001E-2"/>
    <n v="-3.1E-2"/>
    <n v="-2.5000000000000001E-2"/>
    <x v="3"/>
  </r>
  <r>
    <x v="19"/>
    <x v="49"/>
    <x v="89"/>
    <n v="2"/>
    <n v="2"/>
    <n v="1"/>
    <n v="1"/>
    <n v="0"/>
    <n v="0"/>
    <x v="0"/>
  </r>
  <r>
    <x v="19"/>
    <x v="49"/>
    <x v="90"/>
    <n v="0.5"/>
    <n v="0.5"/>
    <n v="0.25"/>
    <n v="0.25"/>
    <n v="0"/>
    <n v="0"/>
    <x v="0"/>
  </r>
  <r>
    <x v="19"/>
    <x v="49"/>
    <x v="91"/>
    <n v="0.5"/>
    <n v="0.5"/>
    <n v="0.35"/>
    <n v="0.3"/>
    <n v="0"/>
    <n v="4.9999999999999989E-2"/>
    <x v="0"/>
  </r>
  <r>
    <x v="19"/>
    <x v="49"/>
    <x v="58"/>
    <n v="0.72499999999999998"/>
    <n v="0"/>
    <n v="0.57999999999999996"/>
    <n v="0"/>
    <n v="0.72499999999999998"/>
    <n v="0.57999999999999996"/>
    <x v="5"/>
  </r>
  <r>
    <x v="19"/>
    <x v="49"/>
    <x v="92"/>
    <n v="0.6"/>
    <n v="0.6"/>
    <n v="0.45700000000000002"/>
    <n v="0.45700000000000002"/>
    <n v="0"/>
    <n v="0"/>
    <x v="0"/>
  </r>
  <r>
    <x v="19"/>
    <x v="49"/>
    <x v="93"/>
    <n v="1.2250000000000001"/>
    <n v="1.2250000000000001"/>
    <n v="1"/>
    <n v="1"/>
    <n v="0"/>
    <n v="0"/>
    <x v="0"/>
  </r>
  <r>
    <x v="19"/>
    <x v="50"/>
    <x v="56"/>
    <n v="0.13"/>
    <n v="0.13"/>
    <n v="0.1"/>
    <n v="0.1"/>
    <n v="0"/>
    <n v="0"/>
    <x v="0"/>
  </r>
  <r>
    <x v="19"/>
    <x v="50"/>
    <x v="94"/>
    <n v="0.27300000000000002"/>
    <n v="0.27300000000000002"/>
    <n v="0.2"/>
    <n v="0.2"/>
    <n v="0"/>
    <n v="0"/>
    <x v="0"/>
  </r>
  <r>
    <x v="19"/>
    <x v="51"/>
    <x v="95"/>
    <n v="1.1000000000000001"/>
    <n v="1.1000000000000001"/>
    <n v="0.8"/>
    <n v="0.8"/>
    <n v="0"/>
    <n v="0"/>
    <x v="0"/>
  </r>
  <r>
    <x v="19"/>
    <x v="51"/>
    <x v="96"/>
    <n v="0.7"/>
    <n v="0.7"/>
    <n v="0.5"/>
    <n v="0.5"/>
    <n v="0"/>
    <n v="0"/>
    <x v="0"/>
  </r>
  <r>
    <x v="19"/>
    <x v="51"/>
    <x v="97"/>
    <n v="1.1000000000000001"/>
    <n v="1.1000000000000001"/>
    <n v="0.8"/>
    <n v="0.8"/>
    <n v="0"/>
    <n v="0"/>
    <x v="0"/>
  </r>
  <r>
    <x v="19"/>
    <x v="51"/>
    <x v="98"/>
    <n v="0.7"/>
    <n v="0.7"/>
    <n v="0.5"/>
    <n v="0.5"/>
    <n v="0"/>
    <n v="0"/>
    <x v="0"/>
  </r>
  <r>
    <x v="19"/>
    <x v="51"/>
    <x v="99"/>
    <n v="0.7"/>
    <n v="0.7"/>
    <n v="0.5"/>
    <n v="0.5"/>
    <n v="0"/>
    <n v="0"/>
    <x v="0"/>
  </r>
  <r>
    <x v="19"/>
    <x v="52"/>
    <x v="100"/>
    <n v="0.18"/>
    <n v="0.18"/>
    <n v="0.15"/>
    <n v="0.15"/>
    <n v="0"/>
    <n v="0"/>
    <x v="0"/>
  </r>
  <r>
    <x v="19"/>
    <x v="52"/>
    <x v="101"/>
    <n v="0.20799999999999999"/>
    <n v="0.20799999999999999"/>
    <n v="0.15"/>
    <n v="0.15"/>
    <n v="0"/>
    <n v="0"/>
    <x v="0"/>
  </r>
  <r>
    <x v="19"/>
    <x v="52"/>
    <x v="102"/>
    <n v="0.20799999999999999"/>
    <n v="0.20799999999999999"/>
    <n v="0.15"/>
    <n v="0.15"/>
    <n v="0"/>
    <n v="0"/>
    <x v="0"/>
  </r>
  <r>
    <x v="19"/>
    <x v="52"/>
    <x v="103"/>
    <n v="0.21"/>
    <n v="0.21"/>
    <n v="0.15"/>
    <n v="0.15"/>
    <n v="0"/>
    <n v="0"/>
    <x v="0"/>
  </r>
  <r>
    <x v="19"/>
    <x v="53"/>
    <x v="104"/>
    <n v="0.52"/>
    <n v="0.52"/>
    <n v="0.4"/>
    <n v="0.4"/>
    <n v="0"/>
    <n v="0"/>
    <x v="0"/>
  </r>
  <r>
    <x v="19"/>
    <x v="53"/>
    <x v="66"/>
    <n v="6.24"/>
    <n v="6.24"/>
    <n v="6"/>
    <n v="6"/>
    <n v="0"/>
    <n v="0"/>
    <x v="0"/>
  </r>
  <r>
    <x v="19"/>
    <x v="53"/>
    <x v="67"/>
    <n v="6.24"/>
    <n v="6.24"/>
    <n v="6"/>
    <n v="6"/>
    <n v="0"/>
    <n v="0"/>
    <x v="0"/>
  </r>
  <r>
    <x v="19"/>
    <x v="54"/>
    <x v="105"/>
    <m/>
    <n v="0.13600000000000001"/>
    <m/>
    <n v="0.1"/>
    <n v="-0.13600000000000001"/>
    <n v="-0.1"/>
    <x v="4"/>
  </r>
  <r>
    <x v="19"/>
    <x v="54"/>
    <x v="106"/>
    <m/>
    <n v="0.13200000000000001"/>
    <m/>
    <n v="0.1"/>
    <n v="-0.13200000000000001"/>
    <n v="-0.1"/>
    <x v="4"/>
  </r>
  <r>
    <x v="19"/>
    <x v="54"/>
    <x v="107"/>
    <m/>
    <n v="0.13600000000000001"/>
    <m/>
    <n v="0.1"/>
    <n v="-0.13600000000000001"/>
    <n v="-0.1"/>
    <x v="4"/>
  </r>
  <r>
    <x v="19"/>
    <x v="55"/>
    <x v="12"/>
    <m/>
    <n v="8.2000000000000003E-2"/>
    <m/>
    <n v="7.0000000000000007E-2"/>
    <n v="-8.2000000000000003E-2"/>
    <n v="-7.0000000000000007E-2"/>
    <x v="4"/>
  </r>
  <r>
    <x v="20"/>
    <x v="56"/>
    <x v="108"/>
    <n v="1.5"/>
    <n v="1.5"/>
    <n v="1.2"/>
    <n v="1.2"/>
    <n v="0"/>
    <n v="0"/>
    <x v="0"/>
  </r>
  <r>
    <x v="20"/>
    <x v="56"/>
    <x v="109"/>
    <n v="1.5"/>
    <n v="1.5"/>
    <n v="1.2"/>
    <n v="1.2"/>
    <n v="0"/>
    <n v="0"/>
    <x v="0"/>
  </r>
  <r>
    <x v="20"/>
    <x v="56"/>
    <x v="110"/>
    <n v="1.5"/>
    <n v="1.5"/>
    <n v="1.29"/>
    <n v="1.29"/>
    <n v="0"/>
    <n v="0"/>
    <x v="0"/>
  </r>
  <r>
    <x v="21"/>
    <x v="57"/>
    <x v="12"/>
    <n v="0.96599999999999997"/>
    <n v="0.97"/>
    <n v="0.95"/>
    <n v="0.95"/>
    <n v="-4.0000000000000036E-3"/>
    <n v="0"/>
    <x v="0"/>
  </r>
  <r>
    <x v="21"/>
    <x v="57"/>
    <x v="13"/>
    <n v="0.96599999999999997"/>
    <n v="0.97"/>
    <n v="0.95"/>
    <n v="0.95"/>
    <n v="-4.0000000000000036E-3"/>
    <n v="0"/>
    <x v="0"/>
  </r>
  <r>
    <x v="21"/>
    <x v="58"/>
    <x v="12"/>
    <n v="0.30499999999999999"/>
    <n v="0.5"/>
    <n v="0.30499999999999999"/>
    <n v="0.5"/>
    <n v="-0.19500000000000001"/>
    <n v="-0.19500000000000001"/>
    <x v="0"/>
  </r>
  <r>
    <x v="21"/>
    <x v="58"/>
    <x v="13"/>
    <n v="0.30499999999999999"/>
    <n v="0.5"/>
    <n v="0.30499999999999999"/>
    <n v="0.5"/>
    <n v="-0.19500000000000001"/>
    <n v="-0.19500000000000001"/>
    <x v="0"/>
  </r>
  <r>
    <x v="21"/>
    <x v="58"/>
    <x v="14"/>
    <n v="0.56599999999999995"/>
    <n v="0.5"/>
    <n v="0.4"/>
    <n v="0.4"/>
    <n v="6.5999999999999948E-2"/>
    <n v="0"/>
    <x v="0"/>
  </r>
  <r>
    <x v="21"/>
    <x v="59"/>
    <x v="12"/>
    <n v="0.41599999999999998"/>
    <n v="0.31"/>
    <n v="0.28999999999999998"/>
    <n v="0.28999999999999998"/>
    <n v="0.10599999999999998"/>
    <n v="0"/>
    <x v="0"/>
  </r>
  <r>
    <x v="21"/>
    <x v="59"/>
    <x v="13"/>
    <n v="0.39"/>
    <n v="0.31"/>
    <n v="0.27"/>
    <n v="0.27"/>
    <n v="8.0000000000000016E-2"/>
    <n v="0"/>
    <x v="0"/>
  </r>
  <r>
    <x v="21"/>
    <x v="59"/>
    <x v="14"/>
    <n v="0.39"/>
    <n v="0.42"/>
    <n v="0.39"/>
    <n v="0.41"/>
    <n v="-2.9999999999999971E-2"/>
    <n v="-1.9999999999999962E-2"/>
    <x v="0"/>
  </r>
  <r>
    <x v="21"/>
    <x v="60"/>
    <x v="12"/>
    <n v="0.16"/>
    <n v="0.16"/>
    <n v="0.14000000000000001"/>
    <n v="0.14000000000000001"/>
    <n v="0"/>
    <n v="0"/>
    <x v="0"/>
  </r>
  <r>
    <x v="21"/>
    <x v="60"/>
    <x v="13"/>
    <n v="0.42"/>
    <n v="0.42"/>
    <n v="0.41"/>
    <n v="0.41"/>
    <n v="0"/>
    <n v="0"/>
    <x v="0"/>
  </r>
  <r>
    <x v="21"/>
    <x v="61"/>
    <x v="111"/>
    <n v="1.6"/>
    <n v="1.6"/>
    <n v="1.5"/>
    <n v="1.5"/>
    <n v="0"/>
    <n v="0"/>
    <x v="0"/>
  </r>
  <r>
    <x v="21"/>
    <x v="61"/>
    <x v="19"/>
    <n v="1.6"/>
    <n v="1.6"/>
    <n v="1.5"/>
    <n v="1.5"/>
    <n v="0"/>
    <n v="0"/>
    <x v="0"/>
  </r>
  <r>
    <x v="21"/>
    <x v="62"/>
    <x v="12"/>
    <n v="0.59199999999999997"/>
    <n v="0.59"/>
    <n v="0.55000000000000004"/>
    <n v="0.55000000000000004"/>
    <n v="2.0000000000000018E-3"/>
    <n v="0"/>
    <x v="0"/>
  </r>
  <r>
    <x v="21"/>
    <x v="62"/>
    <x v="13"/>
    <n v="0.59199999999999997"/>
    <n v="0.59"/>
    <n v="0.52400000000000002"/>
    <n v="0.52"/>
    <n v="2.0000000000000018E-3"/>
    <n v="4.0000000000000036E-3"/>
    <x v="0"/>
  </r>
  <r>
    <x v="21"/>
    <x v="62"/>
    <x v="14"/>
    <n v="0.42"/>
    <n v="0.44"/>
    <n v="0.4"/>
    <n v="0.4"/>
    <n v="-2.0000000000000018E-2"/>
    <n v="0"/>
    <x v="0"/>
  </r>
  <r>
    <x v="21"/>
    <x v="63"/>
    <x v="112"/>
    <n v="0.1"/>
    <n v="0.11"/>
    <n v="0.1"/>
    <n v="0.1"/>
    <n v="-9.999999999999995E-3"/>
    <n v="0"/>
    <x v="0"/>
  </r>
  <r>
    <x v="21"/>
    <x v="63"/>
    <x v="113"/>
    <n v="0.1"/>
    <n v="0.12"/>
    <n v="0.1"/>
    <n v="0.1"/>
    <n v="-1.999999999999999E-2"/>
    <n v="0"/>
    <x v="0"/>
  </r>
  <r>
    <x v="21"/>
    <x v="64"/>
    <x v="112"/>
    <n v="0.2"/>
    <n v="0.2"/>
    <n v="0.2"/>
    <n v="0.2"/>
    <n v="0"/>
    <n v="0"/>
    <x v="0"/>
  </r>
  <r>
    <x v="21"/>
    <x v="64"/>
    <x v="113"/>
    <n v="0.2"/>
    <n v="0.2"/>
    <n v="0.2"/>
    <n v="0.2"/>
    <n v="0"/>
    <n v="0"/>
    <x v="0"/>
  </r>
  <r>
    <x v="21"/>
    <x v="65"/>
    <x v="114"/>
    <n v="1.6"/>
    <n v="1.82"/>
    <n v="0.8"/>
    <n v="1.2"/>
    <n v="-0.21999999999999997"/>
    <n v="-0.39999999999999991"/>
    <x v="0"/>
  </r>
  <r>
    <x v="21"/>
    <x v="66"/>
    <x v="115"/>
    <n v="0.8"/>
    <n v="0.8"/>
    <n v="0.45"/>
    <n v="0.45"/>
    <n v="0"/>
    <n v="0"/>
    <x v="0"/>
  </r>
  <r>
    <x v="22"/>
    <x v="67"/>
    <x v="12"/>
    <n v="0.24"/>
    <n v="0.24"/>
    <n v="0.23"/>
    <n v="0.23"/>
    <n v="0"/>
    <n v="0"/>
    <x v="0"/>
  </r>
  <r>
    <x v="22"/>
    <x v="67"/>
    <x v="13"/>
    <n v="0.13"/>
    <n v="0.13"/>
    <n v="0.12"/>
    <n v="0.12"/>
    <n v="0"/>
    <n v="0"/>
    <x v="0"/>
  </r>
  <r>
    <x v="22"/>
    <x v="67"/>
    <x v="14"/>
    <n v="0.5"/>
    <n v="0.5"/>
    <n v="0.48"/>
    <n v="0.48"/>
    <n v="0"/>
    <n v="0"/>
    <x v="0"/>
  </r>
  <r>
    <x v="22"/>
    <x v="68"/>
    <x v="116"/>
    <n v="0.32"/>
    <n v="0.32"/>
    <n v="0"/>
    <n v="0"/>
    <n v="0"/>
    <n v="0"/>
    <x v="0"/>
  </r>
  <r>
    <x v="22"/>
    <x v="68"/>
    <x v="117"/>
    <n v="0.59099999999999997"/>
    <n v="0.59099999999999997"/>
    <n v="0.5"/>
    <n v="0.5"/>
    <n v="0"/>
    <n v="0"/>
    <x v="0"/>
  </r>
  <r>
    <x v="22"/>
    <x v="68"/>
    <x v="118"/>
    <n v="0.59099999999999997"/>
    <n v="0.59099999999999997"/>
    <n v="0.5"/>
    <n v="0.5"/>
    <n v="0"/>
    <n v="0"/>
    <x v="0"/>
  </r>
  <r>
    <x v="22"/>
    <x v="68"/>
    <x v="119"/>
    <n v="0.5"/>
    <n v="0.5"/>
    <n v="0.3"/>
    <n v="0.3"/>
    <n v="0"/>
    <n v="0"/>
    <x v="0"/>
  </r>
  <r>
    <x v="22"/>
    <x v="68"/>
    <x v="81"/>
    <n v="1"/>
    <n v="1"/>
    <n v="0.9"/>
    <n v="0.9"/>
    <n v="0"/>
    <n v="0"/>
    <x v="0"/>
  </r>
  <r>
    <x v="22"/>
    <x v="69"/>
    <x v="120"/>
    <m/>
    <n v="0.316"/>
    <m/>
    <n v="0.3"/>
    <n v="-0.316"/>
    <n v="-0.3"/>
    <x v="4"/>
  </r>
  <r>
    <x v="22"/>
    <x v="69"/>
    <x v="121"/>
    <m/>
    <n v="0.2"/>
    <m/>
    <n v="0.19600000000000001"/>
    <n v="-0.2"/>
    <n v="-0.19600000000000001"/>
    <x v="4"/>
  </r>
  <r>
    <x v="22"/>
    <x v="70"/>
    <x v="122"/>
    <m/>
    <n v="8.9999999999999993E-3"/>
    <m/>
    <n v="8.9999999999999993E-3"/>
    <n v="-8.9999999999999993E-3"/>
    <n v="-8.9999999999999993E-3"/>
    <x v="4"/>
  </r>
  <r>
    <x v="23"/>
    <x v="71"/>
    <x v="1"/>
    <n v="6.75"/>
    <n v="6.6"/>
    <n v="6.75"/>
    <n v="6.5880000000000001"/>
    <n v="0.15000000000000036"/>
    <n v="0.16199999999999992"/>
    <x v="0"/>
  </r>
  <r>
    <x v="23"/>
    <x v="71"/>
    <x v="26"/>
    <m/>
    <n v="6.6"/>
    <m/>
    <n v="6.5880000000000001"/>
    <n v="-6.6"/>
    <n v="-6.5880000000000001"/>
    <x v="3"/>
  </r>
  <r>
    <x v="24"/>
    <x v="72"/>
    <x v="15"/>
    <n v="0.22"/>
    <n v="0.22"/>
    <n v="0.22"/>
    <n v="0.22"/>
    <n v="0"/>
    <n v="0"/>
    <x v="0"/>
  </r>
  <r>
    <x v="24"/>
    <x v="73"/>
    <x v="15"/>
    <n v="1.6"/>
    <n v="1.6"/>
    <n v="1.6"/>
    <n v="1.6"/>
    <n v="0"/>
    <n v="0"/>
    <x v="0"/>
  </r>
  <r>
    <x v="24"/>
    <x v="73"/>
    <x v="123"/>
    <n v="1.6"/>
    <n v="1.6"/>
    <n v="1.6"/>
    <n v="1.6"/>
    <n v="0"/>
    <n v="0"/>
    <x v="0"/>
  </r>
  <r>
    <x v="24"/>
    <x v="73"/>
    <x v="124"/>
    <n v="2"/>
    <n v="2"/>
    <n v="2"/>
    <n v="2"/>
    <n v="0"/>
    <n v="0"/>
    <x v="0"/>
  </r>
  <r>
    <x v="24"/>
    <x v="73"/>
    <x v="125"/>
    <n v="2"/>
    <n v="2"/>
    <n v="2"/>
    <n v="2"/>
    <n v="0"/>
    <n v="0"/>
    <x v="0"/>
  </r>
  <r>
    <x v="24"/>
    <x v="74"/>
    <x v="15"/>
    <n v="0.25"/>
    <n v="0.25"/>
    <n v="0.25"/>
    <n v="0.25"/>
    <n v="0"/>
    <n v="0"/>
    <x v="0"/>
  </r>
  <r>
    <x v="24"/>
    <x v="75"/>
    <x v="15"/>
    <n v="0.28000000000000003"/>
    <n v="0.28000000000000003"/>
    <n v="0"/>
    <n v="0"/>
    <n v="0"/>
    <n v="0"/>
    <x v="0"/>
  </r>
  <r>
    <x v="24"/>
    <x v="75"/>
    <x v="123"/>
    <n v="0.28000000000000003"/>
    <n v="0.28000000000000003"/>
    <n v="0.28000000000000003"/>
    <n v="0.28000000000000003"/>
    <n v="0"/>
    <n v="0"/>
    <x v="0"/>
  </r>
  <r>
    <x v="24"/>
    <x v="76"/>
    <x v="15"/>
    <n v="0.35"/>
    <n v="0.35"/>
    <n v="0.27500000000000002"/>
    <n v="0.27500000000000002"/>
    <n v="0"/>
    <n v="0"/>
    <x v="0"/>
  </r>
  <r>
    <x v="24"/>
    <x v="76"/>
    <x v="123"/>
    <n v="0.35"/>
    <n v="0.35"/>
    <n v="0.27500000000000002"/>
    <n v="0.27500000000000002"/>
    <n v="0"/>
    <n v="0"/>
    <x v="0"/>
  </r>
  <r>
    <x v="24"/>
    <x v="77"/>
    <x v="15"/>
    <n v="1.46"/>
    <n v="1.46"/>
    <n v="1.34"/>
    <n v="1.34"/>
    <n v="0"/>
    <n v="0"/>
    <x v="0"/>
  </r>
  <r>
    <x v="24"/>
    <x v="78"/>
    <x v="15"/>
    <n v="0.91200000000000003"/>
    <n v="0.91200000000000003"/>
    <n v="0.79"/>
    <n v="0.79"/>
    <n v="0"/>
    <n v="0"/>
    <x v="0"/>
  </r>
  <r>
    <x v="24"/>
    <x v="78"/>
    <x v="123"/>
    <n v="0.91200000000000003"/>
    <n v="0.91200000000000003"/>
    <n v="0.79"/>
    <n v="0.79"/>
    <n v="0"/>
    <n v="0"/>
    <x v="0"/>
  </r>
  <r>
    <x v="24"/>
    <x v="79"/>
    <x v="15"/>
    <n v="0.45"/>
    <n v="0.45"/>
    <n v="0.45"/>
    <n v="0.45"/>
    <n v="0"/>
    <n v="0"/>
    <x v="0"/>
  </r>
  <r>
    <x v="24"/>
    <x v="79"/>
    <x v="123"/>
    <n v="0.45"/>
    <n v="0.45"/>
    <n v="0.45"/>
    <n v="0.45"/>
    <n v="0"/>
    <n v="0"/>
    <x v="0"/>
  </r>
  <r>
    <x v="24"/>
    <x v="80"/>
    <x v="15"/>
    <n v="0.11"/>
    <n v="0.11"/>
    <n v="0.11"/>
    <n v="0.11"/>
    <n v="0"/>
    <n v="0"/>
    <x v="0"/>
  </r>
  <r>
    <x v="24"/>
    <x v="80"/>
    <x v="123"/>
    <n v="0.11"/>
    <n v="0.11"/>
    <n v="0.11"/>
    <n v="0.11"/>
    <n v="0"/>
    <n v="0"/>
    <x v="0"/>
  </r>
  <r>
    <x v="24"/>
    <x v="81"/>
    <x v="15"/>
    <n v="0.63"/>
    <n v="0.63"/>
    <n v="0.56100000000000005"/>
    <n v="0.56100000000000005"/>
    <n v="0"/>
    <n v="0"/>
    <x v="0"/>
  </r>
  <r>
    <x v="24"/>
    <x v="81"/>
    <x v="123"/>
    <n v="0.63"/>
    <n v="0.63"/>
    <n v="0.56100000000000005"/>
    <n v="0.56100000000000005"/>
    <n v="0"/>
    <n v="0"/>
    <x v="0"/>
  </r>
  <r>
    <x v="24"/>
    <x v="82"/>
    <x v="15"/>
    <n v="0.52"/>
    <n v="0.52"/>
    <n v="0.46"/>
    <n v="0.46"/>
    <n v="0"/>
    <n v="0"/>
    <x v="0"/>
  </r>
  <r>
    <x v="24"/>
    <x v="82"/>
    <x v="123"/>
    <n v="0.52"/>
    <n v="0.52"/>
    <n v="0.46"/>
    <n v="0.46"/>
    <n v="0"/>
    <n v="0"/>
    <x v="0"/>
  </r>
  <r>
    <x v="24"/>
    <x v="83"/>
    <x v="15"/>
    <n v="0.09"/>
    <n v="0.09"/>
    <n v="5.7000000000000002E-2"/>
    <n v="5.7000000000000002E-2"/>
    <n v="0"/>
    <n v="0"/>
    <x v="0"/>
  </r>
  <r>
    <x v="24"/>
    <x v="83"/>
    <x v="123"/>
    <n v="0.09"/>
    <n v="0.09"/>
    <n v="5.7000000000000002E-2"/>
    <n v="5.7000000000000002E-2"/>
    <n v="0"/>
    <n v="0"/>
    <x v="0"/>
  </r>
  <r>
    <x v="24"/>
    <x v="83"/>
    <x v="124"/>
    <n v="0.1"/>
    <n v="0.1"/>
    <n v="9.8000000000000004E-2"/>
    <n v="9.8000000000000004E-2"/>
    <n v="0"/>
    <n v="0"/>
    <x v="0"/>
  </r>
  <r>
    <x v="24"/>
    <x v="84"/>
    <x v="15"/>
    <n v="0.76800000000000002"/>
    <n v="0.76800000000000002"/>
    <n v="0.59499999999999997"/>
    <n v="0.59499999999999997"/>
    <n v="0"/>
    <n v="0"/>
    <x v="0"/>
  </r>
  <r>
    <x v="24"/>
    <x v="84"/>
    <x v="123"/>
    <n v="0.76800000000000002"/>
    <n v="0.76800000000000002"/>
    <n v="0.59499999999999997"/>
    <n v="0.59499999999999997"/>
    <n v="0"/>
    <n v="0"/>
    <x v="0"/>
  </r>
  <r>
    <x v="24"/>
    <x v="85"/>
    <x v="15"/>
    <n v="1.92"/>
    <n v="1.92"/>
    <n v="1.675"/>
    <n v="1.675"/>
    <n v="0"/>
    <n v="0"/>
    <x v="0"/>
  </r>
  <r>
    <x v="24"/>
    <x v="85"/>
    <x v="123"/>
    <n v="1.92"/>
    <n v="1.92"/>
    <n v="1.675"/>
    <n v="1.675"/>
    <n v="0"/>
    <n v="0"/>
    <x v="0"/>
  </r>
  <r>
    <x v="24"/>
    <x v="86"/>
    <x v="126"/>
    <m/>
    <n v="0.5"/>
    <m/>
    <n v="0.4"/>
    <n v="-0.5"/>
    <n v="-0.4"/>
    <x v="3"/>
  </r>
  <r>
    <x v="24"/>
    <x v="86"/>
    <x v="127"/>
    <n v="7.65"/>
    <n v="0"/>
    <n v="0"/>
    <n v="0"/>
    <n v="7.65"/>
    <n v="0"/>
    <x v="5"/>
  </r>
  <r>
    <x v="24"/>
    <x v="86"/>
    <x v="128"/>
    <n v="2.5499999999999998"/>
    <n v="0"/>
    <n v="0"/>
    <n v="0"/>
    <n v="2.5499999999999998"/>
    <n v="0"/>
    <x v="5"/>
  </r>
  <r>
    <x v="24"/>
    <x v="86"/>
    <x v="129"/>
    <n v="0.5"/>
    <n v="0"/>
    <n v="0"/>
    <n v="0"/>
    <n v="0.5"/>
    <n v="0"/>
    <x v="5"/>
  </r>
  <r>
    <x v="24"/>
    <x v="86"/>
    <x v="130"/>
    <n v="0.5"/>
    <n v="0"/>
    <n v="0"/>
    <n v="0"/>
    <n v="0.5"/>
    <n v="0"/>
    <x v="5"/>
  </r>
  <r>
    <x v="24"/>
    <x v="87"/>
    <x v="131"/>
    <n v="0.75"/>
    <n v="0.75"/>
    <n v="0.5"/>
    <n v="0.5"/>
    <n v="0"/>
    <n v="0"/>
    <x v="0"/>
  </r>
  <r>
    <x v="24"/>
    <x v="87"/>
    <x v="132"/>
    <n v="0.5"/>
    <n v="0"/>
    <n v="0.5"/>
    <n v="0"/>
    <n v="0.5"/>
    <n v="0.5"/>
    <x v="5"/>
  </r>
  <r>
    <x v="24"/>
    <x v="87"/>
    <x v="133"/>
    <m/>
    <n v="0.75"/>
    <m/>
    <n v="0.5"/>
    <n v="-0.75"/>
    <n v="-0.5"/>
    <x v="3"/>
  </r>
  <r>
    <x v="24"/>
    <x v="88"/>
    <x v="134"/>
    <n v="0.25"/>
    <n v="0"/>
    <n v="0.2"/>
    <n v="0"/>
    <n v="0.25"/>
    <n v="0.2"/>
    <x v="5"/>
  </r>
  <r>
    <x v="24"/>
    <x v="88"/>
    <x v="135"/>
    <n v="0.25"/>
    <n v="0"/>
    <n v="0.25"/>
    <n v="0"/>
    <n v="0.25"/>
    <n v="0.25"/>
    <x v="5"/>
  </r>
  <r>
    <x v="24"/>
    <x v="88"/>
    <x v="136"/>
    <m/>
    <n v="0.5"/>
    <m/>
    <n v="0.5"/>
    <n v="-0.5"/>
    <n v="-0.5"/>
    <x v="3"/>
  </r>
  <r>
    <x v="24"/>
    <x v="88"/>
    <x v="81"/>
    <m/>
    <n v="0.1"/>
    <m/>
    <n v="0.1"/>
    <n v="-0.1"/>
    <n v="-0.1"/>
    <x v="3"/>
  </r>
  <r>
    <x v="24"/>
    <x v="88"/>
    <x v="132"/>
    <m/>
    <n v="0.5"/>
    <m/>
    <n v="0.5"/>
    <n v="-0.5"/>
    <n v="-0.5"/>
    <x v="3"/>
  </r>
  <r>
    <x v="24"/>
    <x v="88"/>
    <x v="137"/>
    <n v="0.5"/>
    <n v="0.5"/>
    <n v="0.5"/>
    <n v="0.5"/>
    <n v="0"/>
    <n v="0"/>
    <x v="0"/>
  </r>
  <r>
    <x v="24"/>
    <x v="88"/>
    <x v="138"/>
    <m/>
    <n v="0"/>
    <m/>
    <n v="0"/>
    <n v="0"/>
    <n v="0"/>
    <x v="0"/>
  </r>
  <r>
    <x v="24"/>
    <x v="89"/>
    <x v="131"/>
    <m/>
    <n v="0"/>
    <m/>
    <n v="0"/>
    <n v="0"/>
    <n v="0"/>
    <x v="0"/>
  </r>
  <r>
    <x v="24"/>
    <x v="89"/>
    <x v="139"/>
    <n v="0.5"/>
    <n v="0.5"/>
    <n v="0.4"/>
    <n v="0.35"/>
    <n v="0"/>
    <n v="5.0000000000000044E-2"/>
    <x v="0"/>
  </r>
  <r>
    <x v="24"/>
    <x v="89"/>
    <x v="126"/>
    <n v="0.5"/>
    <n v="0"/>
    <n v="0.5"/>
    <n v="0"/>
    <n v="0.5"/>
    <n v="0.5"/>
    <x v="5"/>
  </r>
  <r>
    <x v="24"/>
    <x v="89"/>
    <x v="136"/>
    <n v="0.5"/>
    <n v="0"/>
    <n v="0.5"/>
    <n v="0"/>
    <n v="0.5"/>
    <n v="0.5"/>
    <x v="5"/>
  </r>
  <r>
    <x v="24"/>
    <x v="90"/>
    <x v="131"/>
    <m/>
    <n v="0"/>
    <m/>
    <n v="0"/>
    <n v="0"/>
    <n v="0"/>
    <x v="0"/>
  </r>
  <r>
    <x v="24"/>
    <x v="90"/>
    <x v="133"/>
    <m/>
    <n v="0"/>
    <m/>
    <n v="0"/>
    <n v="0"/>
    <n v="0"/>
    <x v="0"/>
  </r>
  <r>
    <x v="25"/>
    <x v="91"/>
    <x v="140"/>
    <n v="0.08"/>
    <n v="0.08"/>
    <n v="0"/>
    <n v="0"/>
    <n v="0"/>
    <n v="0"/>
    <x v="0"/>
  </r>
  <r>
    <x v="25"/>
    <x v="91"/>
    <x v="141"/>
    <n v="0.08"/>
    <n v="0.08"/>
    <n v="0"/>
    <n v="0"/>
    <n v="0"/>
    <n v="0"/>
    <x v="0"/>
  </r>
  <r>
    <x v="25"/>
    <x v="92"/>
    <x v="140"/>
    <n v="7.0000000000000007E-2"/>
    <n v="7.0000000000000007E-2"/>
    <n v="6.5000000000000002E-2"/>
    <n v="0"/>
    <n v="0"/>
    <n v="6.5000000000000002E-2"/>
    <x v="0"/>
  </r>
  <r>
    <x v="25"/>
    <x v="92"/>
    <x v="141"/>
    <n v="7.0000000000000007E-2"/>
    <n v="7.0000000000000007E-2"/>
    <n v="6.5000000000000002E-2"/>
    <n v="0"/>
    <n v="0"/>
    <n v="6.5000000000000002E-2"/>
    <x v="0"/>
  </r>
  <r>
    <x v="25"/>
    <x v="93"/>
    <x v="142"/>
    <n v="0.83"/>
    <n v="0.83"/>
    <n v="0.8"/>
    <n v="0.8"/>
    <n v="0"/>
    <n v="0"/>
    <x v="0"/>
  </r>
  <r>
    <x v="25"/>
    <x v="93"/>
    <x v="143"/>
    <n v="0.83"/>
    <n v="0.83"/>
    <n v="0.8"/>
    <n v="0.8"/>
    <n v="0"/>
    <n v="0"/>
    <x v="0"/>
  </r>
  <r>
    <x v="25"/>
    <x v="94"/>
    <x v="144"/>
    <n v="0.26"/>
    <n v="0.26"/>
    <n v="0.2"/>
    <n v="0.2"/>
    <n v="0"/>
    <n v="0"/>
    <x v="0"/>
  </r>
  <r>
    <x v="25"/>
    <x v="94"/>
    <x v="145"/>
    <n v="0.246"/>
    <n v="0.246"/>
    <n v="0.2"/>
    <n v="0.2"/>
    <n v="0"/>
    <n v="0"/>
    <x v="0"/>
  </r>
  <r>
    <x v="25"/>
    <x v="95"/>
    <x v="146"/>
    <n v="0.5"/>
    <n v="0.5"/>
    <n v="0.4"/>
    <n v="0.4"/>
    <n v="0"/>
    <n v="0"/>
    <x v="0"/>
  </r>
  <r>
    <x v="25"/>
    <x v="95"/>
    <x v="147"/>
    <n v="0.5"/>
    <n v="0.5"/>
    <n v="0.4"/>
    <n v="0.4"/>
    <n v="0"/>
    <n v="0"/>
    <x v="0"/>
  </r>
  <r>
    <x v="25"/>
    <x v="95"/>
    <x v="148"/>
    <n v="0.5"/>
    <n v="0.5"/>
    <n v="0.75"/>
    <n v="0.75"/>
    <n v="0"/>
    <n v="0"/>
    <x v="0"/>
  </r>
  <r>
    <x v="25"/>
    <x v="95"/>
    <x v="149"/>
    <n v="0.9"/>
    <n v="0.9"/>
    <n v="0.65"/>
    <n v="0.65"/>
    <n v="0"/>
    <n v="0"/>
    <x v="0"/>
  </r>
  <r>
    <x v="25"/>
    <x v="95"/>
    <x v="150"/>
    <n v="1"/>
    <n v="1"/>
    <n v="0.85"/>
    <n v="0.85"/>
    <n v="0"/>
    <n v="0"/>
    <x v="0"/>
  </r>
  <r>
    <x v="25"/>
    <x v="95"/>
    <x v="151"/>
    <n v="1"/>
    <n v="1"/>
    <n v="0.4"/>
    <n v="0.4"/>
    <n v="0"/>
    <n v="0"/>
    <x v="0"/>
  </r>
  <r>
    <x v="25"/>
    <x v="96"/>
    <x v="152"/>
    <n v="0.32"/>
    <n v="0.32"/>
    <n v="0"/>
    <n v="0"/>
    <n v="0"/>
    <n v="0"/>
    <x v="0"/>
  </r>
  <r>
    <x v="25"/>
    <x v="96"/>
    <x v="153"/>
    <n v="1"/>
    <n v="1"/>
    <n v="0.85"/>
    <n v="0.85"/>
    <n v="0"/>
    <n v="0"/>
    <x v="0"/>
  </r>
  <r>
    <x v="25"/>
    <x v="96"/>
    <x v="154"/>
    <n v="0.5"/>
    <n v="0.5"/>
    <n v="0.4"/>
    <n v="0.4"/>
    <n v="0"/>
    <n v="0"/>
    <x v="0"/>
  </r>
  <r>
    <x v="25"/>
    <x v="96"/>
    <x v="155"/>
    <n v="1"/>
    <n v="1"/>
    <n v="0.85"/>
    <n v="0.85"/>
    <n v="0"/>
    <n v="0"/>
    <x v="0"/>
  </r>
  <r>
    <x v="25"/>
    <x v="97"/>
    <x v="156"/>
    <n v="0.48"/>
    <n v="0.48"/>
    <n v="0.45"/>
    <n v="0.45"/>
    <n v="0"/>
    <n v="0"/>
    <x v="0"/>
  </r>
  <r>
    <x v="25"/>
    <x v="97"/>
    <x v="157"/>
    <n v="31"/>
    <n v="31"/>
    <n v="26.838999999999999"/>
    <n v="26.838999999999999"/>
    <n v="0"/>
    <n v="0"/>
    <x v="0"/>
  </r>
  <r>
    <x v="26"/>
    <x v="98"/>
    <x v="27"/>
    <n v="0.5"/>
    <n v="0.5"/>
    <n v="0.45"/>
    <n v="0.45"/>
    <n v="0"/>
    <n v="0"/>
    <x v="0"/>
  </r>
  <r>
    <x v="26"/>
    <x v="98"/>
    <x v="28"/>
    <n v="0.5"/>
    <n v="0.5"/>
    <n v="0.45"/>
    <n v="0.45"/>
    <n v="0"/>
    <n v="0"/>
    <x v="0"/>
  </r>
  <r>
    <x v="26"/>
    <x v="99"/>
    <x v="27"/>
    <n v="1"/>
    <n v="1"/>
    <n v="0.8"/>
    <n v="0.8"/>
    <n v="0"/>
    <n v="0"/>
    <x v="0"/>
  </r>
  <r>
    <x v="26"/>
    <x v="99"/>
    <x v="28"/>
    <n v="1"/>
    <n v="1"/>
    <n v="0.8"/>
    <n v="0.8"/>
    <n v="0"/>
    <n v="0"/>
    <x v="0"/>
  </r>
  <r>
    <x v="26"/>
    <x v="100"/>
    <x v="27"/>
    <n v="0.4"/>
    <n v="0.4"/>
    <n v="0.4"/>
    <n v="0.4"/>
    <n v="0"/>
    <n v="0"/>
    <x v="0"/>
  </r>
  <r>
    <x v="26"/>
    <x v="100"/>
    <x v="28"/>
    <n v="0.4"/>
    <n v="0.4"/>
    <n v="0.4"/>
    <n v="0.5"/>
    <n v="0"/>
    <n v="-9.9999999999999978E-2"/>
    <x v="0"/>
  </r>
  <r>
    <x v="26"/>
    <x v="101"/>
    <x v="27"/>
    <n v="0.34"/>
    <n v="0.34"/>
    <n v="0.34"/>
    <n v="0.34"/>
    <n v="0"/>
    <n v="0"/>
    <x v="0"/>
  </r>
  <r>
    <x v="26"/>
    <x v="101"/>
    <x v="28"/>
    <n v="0.4"/>
    <n v="0.4"/>
    <n v="0.4"/>
    <n v="0.4"/>
    <n v="0"/>
    <n v="0"/>
    <x v="0"/>
  </r>
  <r>
    <x v="26"/>
    <x v="102"/>
    <x v="158"/>
    <n v="0.5"/>
    <n v="0.5"/>
    <n v="0.4"/>
    <n v="0.4"/>
    <n v="0"/>
    <n v="0"/>
    <x v="0"/>
  </r>
  <r>
    <x v="26"/>
    <x v="103"/>
    <x v="159"/>
    <n v="0.5"/>
    <n v="0.5"/>
    <n v="0.46"/>
    <n v="0.46"/>
    <n v="0"/>
    <n v="0"/>
    <x v="0"/>
  </r>
  <r>
    <x v="26"/>
    <x v="103"/>
    <x v="160"/>
    <n v="0.75"/>
    <n v="0.75"/>
    <n v="0.6"/>
    <n v="0"/>
    <n v="0"/>
    <n v="0.6"/>
    <x v="0"/>
  </r>
  <r>
    <x v="26"/>
    <x v="104"/>
    <x v="158"/>
    <n v="0.5"/>
    <n v="0.5"/>
    <n v="0.5"/>
    <n v="0.5"/>
    <n v="0"/>
    <n v="0"/>
    <x v="0"/>
  </r>
  <r>
    <x v="26"/>
    <x v="104"/>
    <x v="36"/>
    <n v="0"/>
    <n v="0"/>
    <n v="0"/>
    <n v="0"/>
    <n v="0"/>
    <n v="0"/>
    <x v="0"/>
  </r>
  <r>
    <x v="26"/>
    <x v="105"/>
    <x v="36"/>
    <n v="0.7"/>
    <n v="0.7"/>
    <n v="0.6"/>
    <n v="0.6"/>
    <n v="0"/>
    <n v="0"/>
    <x v="0"/>
  </r>
  <r>
    <x v="26"/>
    <x v="106"/>
    <x v="36"/>
    <n v="0.5"/>
    <n v="0.5"/>
    <n v="0.5"/>
    <n v="0.5"/>
    <n v="0"/>
    <n v="0"/>
    <x v="0"/>
  </r>
  <r>
    <x v="27"/>
    <x v="107"/>
    <x v="12"/>
    <n v="114"/>
    <n v="114"/>
    <n v="96.959000000000003"/>
    <n v="96.959000000000003"/>
    <n v="0"/>
    <n v="0"/>
    <x v="0"/>
  </r>
  <r>
    <x v="27"/>
    <x v="107"/>
    <x v="13"/>
    <n v="114"/>
    <n v="114"/>
    <n v="96.959000000000003"/>
    <n v="96.959000000000003"/>
    <n v="0"/>
    <n v="0"/>
    <x v="0"/>
  </r>
  <r>
    <x v="27"/>
    <x v="107"/>
    <x v="14"/>
    <n v="114"/>
    <n v="114"/>
    <n v="96.959000000000003"/>
    <n v="96.959000000000003"/>
    <n v="0"/>
    <n v="0"/>
    <x v="0"/>
  </r>
  <r>
    <x v="27"/>
    <x v="107"/>
    <x v="161"/>
    <n v="114"/>
    <n v="114"/>
    <n v="96.959000000000003"/>
    <n v="96.959000000000003"/>
    <n v="0"/>
    <n v="0"/>
    <x v="0"/>
  </r>
  <r>
    <x v="27"/>
    <x v="107"/>
    <x v="162"/>
    <n v="114"/>
    <n v="114"/>
    <n v="96.959000000000003"/>
    <n v="96.959000000000003"/>
    <n v="0"/>
    <n v="0"/>
    <x v="0"/>
  </r>
  <r>
    <x v="27"/>
    <x v="107"/>
    <x v="163"/>
    <n v="114"/>
    <n v="114"/>
    <n v="96.959000000000003"/>
    <n v="96.959000000000003"/>
    <n v="0"/>
    <n v="0"/>
    <x v="0"/>
  </r>
  <r>
    <x v="27"/>
    <x v="107"/>
    <x v="164"/>
    <n v="114"/>
    <n v="114"/>
    <n v="96.96"/>
    <n v="96.96"/>
    <n v="0"/>
    <n v="0"/>
    <x v="0"/>
  </r>
  <r>
    <x v="27"/>
    <x v="108"/>
    <x v="12"/>
    <n v="70.12"/>
    <n v="70.12"/>
    <n v="73.144999999999996"/>
    <n v="73.144999999999996"/>
    <n v="0"/>
    <n v="0"/>
    <x v="0"/>
  </r>
  <r>
    <x v="27"/>
    <x v="108"/>
    <x v="13"/>
    <n v="70.12"/>
    <n v="70.12"/>
    <n v="73.144999999999996"/>
    <n v="73.144999999999996"/>
    <n v="0"/>
    <n v="0"/>
    <x v="0"/>
  </r>
  <r>
    <x v="27"/>
    <x v="108"/>
    <x v="14"/>
    <n v="70.12"/>
    <n v="70.12"/>
    <n v="73.146000000000001"/>
    <n v="73.146000000000001"/>
    <n v="0"/>
    <n v="0"/>
    <x v="0"/>
  </r>
  <r>
    <x v="27"/>
    <x v="109"/>
    <x v="165"/>
    <n v="9.34"/>
    <n v="9.34"/>
    <n v="8.9960000000000004"/>
    <n v="8.9960000000000004"/>
    <n v="0"/>
    <n v="0"/>
    <x v="0"/>
  </r>
  <r>
    <x v="27"/>
    <x v="109"/>
    <x v="166"/>
    <n v="9.34"/>
    <n v="9.34"/>
    <n v="8.5570000000000004"/>
    <n v="8.5570000000000004"/>
    <n v="0"/>
    <n v="0"/>
    <x v="0"/>
  </r>
  <r>
    <x v="28"/>
    <x v="110"/>
    <x v="15"/>
    <n v="0.88"/>
    <n v="0.88"/>
    <n v="0.86799999999999999"/>
    <n v="0.86799999999999999"/>
    <n v="0"/>
    <n v="0"/>
    <x v="0"/>
  </r>
  <r>
    <x v="28"/>
    <x v="110"/>
    <x v="123"/>
    <n v="0.88"/>
    <n v="0.88"/>
    <n v="0.86"/>
    <n v="0.86"/>
    <n v="0"/>
    <n v="0"/>
    <x v="0"/>
  </r>
  <r>
    <x v="28"/>
    <x v="111"/>
    <x v="15"/>
    <n v="0.26"/>
    <n v="0.26"/>
    <n v="0.19"/>
    <n v="0.19"/>
    <n v="0"/>
    <n v="0"/>
    <x v="0"/>
  </r>
  <r>
    <x v="28"/>
    <x v="111"/>
    <x v="123"/>
    <n v="0.26"/>
    <n v="0.26"/>
    <n v="0.19"/>
    <n v="0.19"/>
    <n v="0"/>
    <n v="0"/>
    <x v="0"/>
  </r>
  <r>
    <x v="28"/>
    <x v="111"/>
    <x v="124"/>
    <n v="0.26"/>
    <n v="0.26"/>
    <n v="0.22"/>
    <n v="0.22"/>
    <n v="0"/>
    <n v="0"/>
    <x v="0"/>
  </r>
  <r>
    <x v="28"/>
    <x v="112"/>
    <x v="15"/>
    <n v="2.3199999999999998"/>
    <n v="2.3199999999999998"/>
    <n v="2.2450000000000001"/>
    <n v="2.2450000000000001"/>
    <n v="0"/>
    <n v="0"/>
    <x v="0"/>
  </r>
  <r>
    <x v="28"/>
    <x v="112"/>
    <x v="123"/>
    <n v="2.3199999999999998"/>
    <n v="2.3199999999999998"/>
    <n v="2.3199999999999998"/>
    <n v="2.3199999999999998"/>
    <n v="0"/>
    <n v="0"/>
    <x v="0"/>
  </r>
  <r>
    <x v="28"/>
    <x v="113"/>
    <x v="15"/>
    <n v="5.2"/>
    <n v="5.2"/>
    <n v="5.0410000000000004"/>
    <n v="5.0410000000000004"/>
    <n v="0"/>
    <n v="0"/>
    <x v="0"/>
  </r>
  <r>
    <x v="28"/>
    <x v="113"/>
    <x v="123"/>
    <n v="5.2"/>
    <n v="5.2"/>
    <n v="5.056"/>
    <n v="5.056"/>
    <n v="0"/>
    <n v="0"/>
    <x v="0"/>
  </r>
  <r>
    <x v="28"/>
    <x v="113"/>
    <x v="124"/>
    <n v="5.2"/>
    <n v="5.2"/>
    <n v="5.2"/>
    <n v="5.2"/>
    <n v="0"/>
    <n v="0"/>
    <x v="0"/>
  </r>
  <r>
    <x v="28"/>
    <x v="114"/>
    <x v="15"/>
    <n v="48.45"/>
    <n v="48.45"/>
    <n v="48.119"/>
    <n v="48.119"/>
    <n v="0"/>
    <n v="0"/>
    <x v="0"/>
  </r>
  <r>
    <x v="28"/>
    <x v="114"/>
    <x v="123"/>
    <n v="48.45"/>
    <n v="48.45"/>
    <n v="48.161999999999999"/>
    <n v="48.161999999999999"/>
    <n v="0"/>
    <n v="0"/>
    <x v="0"/>
  </r>
  <r>
    <x v="28"/>
    <x v="114"/>
    <x v="124"/>
    <n v="48.45"/>
    <n v="48.45"/>
    <n v="48.341000000000001"/>
    <n v="48.341000000000001"/>
    <n v="0"/>
    <n v="0"/>
    <x v="0"/>
  </r>
  <r>
    <x v="28"/>
    <x v="115"/>
    <x v="15"/>
    <n v="8.9600000000000009"/>
    <n v="8.9600000000000009"/>
    <n v="8.9469999999999992"/>
    <n v="8.9469999999999992"/>
    <n v="0"/>
    <n v="0"/>
    <x v="0"/>
  </r>
  <r>
    <x v="28"/>
    <x v="116"/>
    <x v="125"/>
    <n v="20.350000000000001"/>
    <n v="20.350000000000001"/>
    <n v="16.696999999999999"/>
    <n v="16.696999999999999"/>
    <n v="0"/>
    <n v="0"/>
    <x v="0"/>
  </r>
  <r>
    <x v="28"/>
    <x v="116"/>
    <x v="167"/>
    <n v="5.23"/>
    <n v="5.23"/>
    <n v="5.1310000000000002"/>
    <n v="5.1310000000000002"/>
    <n v="0"/>
    <n v="0"/>
    <x v="0"/>
  </r>
  <r>
    <x v="28"/>
    <x v="116"/>
    <x v="168"/>
    <n v="5.23"/>
    <n v="5.23"/>
    <n v="5.23"/>
    <n v="5.23"/>
    <n v="0"/>
    <n v="0"/>
    <x v="0"/>
  </r>
  <r>
    <x v="28"/>
    <x v="117"/>
    <x v="12"/>
    <n v="10.57"/>
    <n v="10.57"/>
    <n v="10.57"/>
    <n v="10.57"/>
    <n v="0"/>
    <n v="0"/>
    <x v="0"/>
  </r>
  <r>
    <x v="28"/>
    <x v="117"/>
    <x v="13"/>
    <n v="10.57"/>
    <n v="10.57"/>
    <n v="10.57"/>
    <n v="10.57"/>
    <n v="0"/>
    <n v="0"/>
    <x v="0"/>
  </r>
  <r>
    <x v="28"/>
    <x v="117"/>
    <x v="14"/>
    <n v="10.57"/>
    <n v="10.57"/>
    <n v="10.57"/>
    <n v="10.57"/>
    <n v="0"/>
    <n v="0"/>
    <x v="0"/>
  </r>
  <r>
    <x v="28"/>
    <x v="118"/>
    <x v="169"/>
    <n v="37.4"/>
    <n v="0"/>
    <n v="36.731000000000002"/>
    <n v="0"/>
    <n v="37.4"/>
    <n v="36.731000000000002"/>
    <x v="6"/>
  </r>
  <r>
    <x v="28"/>
    <x v="118"/>
    <x v="170"/>
    <n v="37.4"/>
    <n v="0"/>
    <n v="36.470999999999997"/>
    <n v="0"/>
    <n v="37.4"/>
    <n v="36.470999999999997"/>
    <x v="6"/>
  </r>
  <r>
    <x v="29"/>
    <x v="119"/>
    <x v="12"/>
    <n v="11.9"/>
    <n v="11.9"/>
    <n v="11.090999999999999"/>
    <n v="11.090999999999999"/>
    <n v="0"/>
    <n v="0"/>
    <x v="0"/>
  </r>
  <r>
    <x v="29"/>
    <x v="119"/>
    <x v="13"/>
    <n v="11.9"/>
    <n v="11.9"/>
    <n v="11.002000000000001"/>
    <n v="11.002000000000001"/>
    <n v="0"/>
    <n v="0"/>
    <x v="0"/>
  </r>
  <r>
    <x v="29"/>
    <x v="120"/>
    <x v="14"/>
    <n v="11.9"/>
    <n v="11.9"/>
    <n v="11.9"/>
    <n v="11.9"/>
    <n v="0"/>
    <n v="0"/>
    <x v="0"/>
  </r>
  <r>
    <x v="29"/>
    <x v="121"/>
    <x v="12"/>
    <n v="5.7320000000000002"/>
    <n v="5.7320000000000002"/>
    <n v="5.7320000000000002"/>
    <n v="5.2439999999999998"/>
    <n v="0"/>
    <n v="0.48800000000000043"/>
    <x v="0"/>
  </r>
  <r>
    <x v="29"/>
    <x v="121"/>
    <x v="13"/>
    <n v="5.7320000000000002"/>
    <n v="5.7320000000000002"/>
    <n v="5.7270000000000003"/>
    <n v="5.1210000000000004"/>
    <n v="0"/>
    <n v="0.60599999999999987"/>
    <x v="0"/>
  </r>
  <r>
    <x v="29"/>
    <x v="121"/>
    <x v="14"/>
    <n v="5.7320000000000002"/>
    <n v="5.7320000000000002"/>
    <n v="5.7320000000000002"/>
    <n v="5.1529999999999996"/>
    <n v="0"/>
    <n v="0.57900000000000063"/>
    <x v="0"/>
  </r>
  <r>
    <x v="29"/>
    <x v="121"/>
    <x v="161"/>
    <n v="5.7320000000000002"/>
    <n v="5.7320000000000002"/>
    <n v="5.7320000000000002"/>
    <n v="5.22"/>
    <n v="0"/>
    <n v="0.51200000000000045"/>
    <x v="0"/>
  </r>
  <r>
    <x v="30"/>
    <x v="122"/>
    <x v="12"/>
    <n v="0.3"/>
    <n v="0.3"/>
    <n v="0.25"/>
    <n v="0.26300000000000001"/>
    <n v="0"/>
    <n v="-1.3000000000000012E-2"/>
    <x v="0"/>
  </r>
  <r>
    <x v="30"/>
    <x v="122"/>
    <x v="13"/>
    <n v="0.3"/>
    <n v="0.3"/>
    <n v="0.25800000000000001"/>
    <n v="0.249"/>
    <n v="0"/>
    <n v="9.000000000000008E-3"/>
    <x v="0"/>
  </r>
  <r>
    <x v="31"/>
    <x v="123"/>
    <x v="1"/>
    <n v="5"/>
    <n v="5"/>
    <n v="5"/>
    <n v="5"/>
    <n v="0"/>
    <n v="0"/>
    <x v="0"/>
  </r>
  <r>
    <x v="32"/>
    <x v="124"/>
    <x v="12"/>
    <m/>
    <n v="5"/>
    <m/>
    <n v="4.9980000000000002"/>
    <n v="-5"/>
    <n v="-4.9980000000000002"/>
    <x v="7"/>
  </r>
  <r>
    <x v="32"/>
    <x v="124"/>
    <x v="13"/>
    <m/>
    <n v="5"/>
    <m/>
    <n v="4.9980000000000002"/>
    <n v="-5"/>
    <n v="-4.9980000000000002"/>
    <x v="7"/>
  </r>
  <r>
    <x v="32"/>
    <x v="125"/>
    <x v="12"/>
    <m/>
    <n v="5"/>
    <m/>
    <n v="4.9980000000000002"/>
    <n v="-5"/>
    <n v="-4.9980000000000002"/>
    <x v="7"/>
  </r>
  <r>
    <x v="32"/>
    <x v="125"/>
    <x v="13"/>
    <m/>
    <n v="5"/>
    <m/>
    <n v="4.9980000000000002"/>
    <n v="-5"/>
    <n v="-4.9980000000000002"/>
    <x v="7"/>
  </r>
  <r>
    <x v="32"/>
    <x v="126"/>
    <x v="12"/>
    <n v="10"/>
    <n v="10"/>
    <n v="9.9715000000000007"/>
    <n v="9.9719999999999995"/>
    <n v="0"/>
    <n v="-4.9999999999883471E-4"/>
    <x v="0"/>
  </r>
  <r>
    <x v="32"/>
    <x v="126"/>
    <x v="13"/>
    <n v="10"/>
    <n v="10"/>
    <n v="9.9715000000000007"/>
    <n v="9.9719999999999995"/>
    <n v="0"/>
    <n v="-4.9999999999883471E-4"/>
    <x v="0"/>
  </r>
  <r>
    <x v="32"/>
    <x v="127"/>
    <x v="12"/>
    <n v="10"/>
    <n v="10"/>
    <n v="9.9715000000000007"/>
    <n v="9.9719999999999995"/>
    <n v="0"/>
    <n v="-4.9999999999883471E-4"/>
    <x v="0"/>
  </r>
  <r>
    <x v="32"/>
    <x v="127"/>
    <x v="13"/>
    <n v="10"/>
    <n v="10"/>
    <n v="9.9715000000000007"/>
    <n v="9.9719999999999995"/>
    <n v="0"/>
    <n v="-4.9999999999883471E-4"/>
    <x v="0"/>
  </r>
  <r>
    <x v="32"/>
    <x v="128"/>
    <x v="12"/>
    <m/>
    <n v="3.5"/>
    <m/>
    <n v="3.4980000000000002"/>
    <n v="-3.5"/>
    <n v="-3.4980000000000002"/>
    <x v="7"/>
  </r>
  <r>
    <x v="32"/>
    <x v="128"/>
    <x v="13"/>
    <m/>
    <n v="3.5"/>
    <m/>
    <n v="3.4980000000000002"/>
    <n v="-3.5"/>
    <n v="-3.4980000000000002"/>
    <x v="7"/>
  </r>
  <r>
    <x v="32"/>
    <x v="129"/>
    <x v="12"/>
    <m/>
    <n v="3.8849999999999998"/>
    <m/>
    <n v="3.883"/>
    <n v="-3.8849999999999998"/>
    <n v="-3.883"/>
    <x v="7"/>
  </r>
  <r>
    <x v="32"/>
    <x v="129"/>
    <x v="13"/>
    <m/>
    <n v="3.8849999999999998"/>
    <m/>
    <n v="3.883"/>
    <n v="-3.8849999999999998"/>
    <n v="-3.883"/>
    <x v="7"/>
  </r>
  <r>
    <x v="33"/>
    <x v="130"/>
    <x v="171"/>
    <n v="102"/>
    <n v="102"/>
    <n v="99.86"/>
    <n v="99.86"/>
    <n v="0"/>
    <n v="0"/>
    <x v="0"/>
  </r>
  <r>
    <x v="33"/>
    <x v="130"/>
    <x v="172"/>
    <n v="30.15"/>
    <n v="30.15"/>
    <n v="29.925999999999998"/>
    <n v="29.295999999999999"/>
    <n v="0"/>
    <n v="0.62999999999999901"/>
    <x v="0"/>
  </r>
  <r>
    <x v="33"/>
    <x v="130"/>
    <x v="173"/>
    <n v="30.15"/>
    <n v="30.15"/>
    <n v="29.95"/>
    <n v="29.95"/>
    <n v="0"/>
    <n v="0"/>
    <x v="0"/>
  </r>
  <r>
    <x v="33"/>
    <x v="130"/>
    <x v="174"/>
    <n v="30.15"/>
    <n v="30.15"/>
    <n v="29.553999999999998"/>
    <n v="29.553999999999998"/>
    <n v="0"/>
    <n v="0"/>
    <x v="0"/>
  </r>
  <r>
    <x v="33"/>
    <x v="131"/>
    <x v="175"/>
    <n v="2.5"/>
    <n v="2.5"/>
    <n v="1.629"/>
    <n v="1.629"/>
    <n v="0"/>
    <n v="0"/>
    <x v="0"/>
  </r>
  <r>
    <x v="33"/>
    <x v="131"/>
    <x v="176"/>
    <n v="2.5"/>
    <n v="2.5"/>
    <n v="1.7509999999999999"/>
    <n v="1.7509999999999999"/>
    <n v="0"/>
    <n v="0"/>
    <x v="0"/>
  </r>
  <r>
    <x v="33"/>
    <x v="131"/>
    <x v="177"/>
    <n v="2.5"/>
    <n v="2.5"/>
    <n v="1.75"/>
    <n v="1.75"/>
    <n v="0"/>
    <n v="0"/>
    <x v="0"/>
  </r>
  <r>
    <x v="33"/>
    <x v="131"/>
    <x v="178"/>
    <n v="2.5"/>
    <n v="2.5"/>
    <n v="1.829"/>
    <n v="1.829"/>
    <n v="0"/>
    <n v="0"/>
    <x v="0"/>
  </r>
  <r>
    <x v="33"/>
    <x v="131"/>
    <x v="179"/>
    <n v="2.5"/>
    <n v="2.5"/>
    <n v="1.732"/>
    <n v="1.732"/>
    <n v="0"/>
    <n v="0"/>
    <x v="0"/>
  </r>
  <r>
    <x v="33"/>
    <x v="131"/>
    <x v="167"/>
    <n v="1"/>
    <n v="1"/>
    <n v="0.88900000000000001"/>
    <n v="0.88900000000000001"/>
    <n v="0"/>
    <n v="0"/>
    <x v="0"/>
  </r>
  <r>
    <x v="33"/>
    <x v="131"/>
    <x v="168"/>
    <n v="2.12"/>
    <n v="2.12"/>
    <n v="1.87"/>
    <n v="1.87"/>
    <n v="0"/>
    <n v="0"/>
    <x v="0"/>
  </r>
  <r>
    <x v="34"/>
    <x v="132"/>
    <x v="12"/>
    <n v="10"/>
    <n v="10"/>
    <n v="0"/>
    <n v="10"/>
    <n v="0"/>
    <n v="-10"/>
    <x v="0"/>
  </r>
  <r>
    <x v="34"/>
    <x v="132"/>
    <x v="13"/>
    <n v="10"/>
    <n v="10"/>
    <n v="0"/>
    <n v="10"/>
    <n v="0"/>
    <n v="-10"/>
    <x v="0"/>
  </r>
  <r>
    <x v="35"/>
    <x v="133"/>
    <x v="12"/>
    <n v="57"/>
    <n v="57"/>
    <n v="58.176000000000002"/>
    <n v="58.176000000000002"/>
    <n v="0"/>
    <n v="0"/>
    <x v="0"/>
  </r>
  <r>
    <x v="35"/>
    <x v="133"/>
    <x v="13"/>
    <n v="57"/>
    <n v="57"/>
    <n v="57.540999999999997"/>
    <n v="57.540999999999997"/>
    <n v="0"/>
    <n v="0"/>
    <x v="0"/>
  </r>
  <r>
    <x v="36"/>
    <x v="134"/>
    <x v="180"/>
    <n v="19.989999999999998"/>
    <n v="19.989999999999998"/>
    <n v="19.949000000000002"/>
    <n v="19.956"/>
    <n v="0"/>
    <n v="-6.9999999999978968E-3"/>
    <x v="0"/>
  </r>
  <r>
    <x v="37"/>
    <x v="135"/>
    <x v="1"/>
    <n v="225"/>
    <n v="225"/>
    <n v="235.31"/>
    <n v="235.31"/>
    <n v="0"/>
    <n v="0"/>
    <x v="0"/>
  </r>
  <r>
    <x v="37"/>
    <x v="135"/>
    <x v="26"/>
    <n v="225"/>
    <n v="225"/>
    <n v="235.04"/>
    <n v="235.04"/>
    <n v="0"/>
    <n v="0"/>
    <x v="0"/>
  </r>
  <r>
    <x v="37"/>
    <x v="135"/>
    <x v="181"/>
    <n v="6.4"/>
    <n v="6"/>
    <n v="6.39"/>
    <n v="6.39"/>
    <n v="0.40000000000000036"/>
    <n v="0"/>
    <x v="0"/>
  </r>
  <r>
    <x v="38"/>
    <x v="136"/>
    <x v="182"/>
    <n v="49.18"/>
    <n v="49.18"/>
    <n v="49.18"/>
    <n v="49.18"/>
    <n v="0"/>
    <n v="0"/>
    <x v="0"/>
  </r>
  <r>
    <x v="38"/>
    <x v="136"/>
    <x v="183"/>
    <n v="47.58"/>
    <n v="47.58"/>
    <n v="47.58"/>
    <n v="47.58"/>
    <n v="0"/>
    <n v="0"/>
    <x v="0"/>
  </r>
  <r>
    <x v="39"/>
    <x v="137"/>
    <x v="1"/>
    <n v="0.73399999999999999"/>
    <n v="0.73399999999999999"/>
    <n v="0.23100000000000001"/>
    <n v="0.245"/>
    <n v="0"/>
    <n v="-1.3999999999999985E-2"/>
    <x v="0"/>
  </r>
  <r>
    <x v="39"/>
    <x v="138"/>
    <x v="1"/>
    <n v="0.85"/>
    <n v="0.85"/>
    <n v="0.157"/>
    <n v="0.28899999999999998"/>
    <n v="0"/>
    <n v="-0.13199999999999998"/>
    <x v="0"/>
  </r>
  <r>
    <x v="39"/>
    <x v="138"/>
    <x v="26"/>
    <n v="0.32"/>
    <n v="0.32"/>
    <n v="0.13100000000000001"/>
    <n v="0.123"/>
    <n v="0"/>
    <n v="8.0000000000000071E-3"/>
    <x v="0"/>
  </r>
  <r>
    <x v="40"/>
    <x v="139"/>
    <x v="1"/>
    <n v="9.9499999999999993"/>
    <n v="9.9499999999999993"/>
    <n v="9.9499999999999993"/>
    <n v="9.9499999999999993"/>
    <n v="0"/>
    <n v="0"/>
    <x v="0"/>
  </r>
  <r>
    <x v="40"/>
    <x v="139"/>
    <x v="26"/>
    <n v="9.9499999999999993"/>
    <n v="9.9499999999999993"/>
    <n v="9.9499999999999993"/>
    <n v="9.9499999999999993"/>
    <n v="0"/>
    <n v="0"/>
    <x v="0"/>
  </r>
  <r>
    <x v="41"/>
    <x v="140"/>
    <x v="1"/>
    <n v="10"/>
    <n v="10"/>
    <n v="9.5299999999999994"/>
    <n v="9.5299999999999994"/>
    <n v="0"/>
    <n v="0"/>
    <x v="0"/>
  </r>
  <r>
    <x v="41"/>
    <x v="140"/>
    <x v="26"/>
    <n v="10"/>
    <n v="10"/>
    <n v="9.66"/>
    <n v="9.66"/>
    <n v="0"/>
    <n v="0"/>
    <x v="0"/>
  </r>
  <r>
    <x v="41"/>
    <x v="141"/>
    <x v="184"/>
    <n v="0.31"/>
    <n v="0.31"/>
    <n v="0.31"/>
    <n v="0.31"/>
    <n v="0"/>
    <n v="0"/>
    <x v="0"/>
  </r>
  <r>
    <x v="42"/>
    <x v="142"/>
    <x v="185"/>
    <n v="0.14000000000000001"/>
    <n v="0.14000000000000001"/>
    <n v="0.14000000000000001"/>
    <n v="0.14000000000000001"/>
    <n v="0"/>
    <n v="0"/>
    <x v="0"/>
  </r>
  <r>
    <x v="42"/>
    <x v="142"/>
    <x v="186"/>
    <n v="0.14000000000000001"/>
    <n v="0.14000000000000001"/>
    <n v="0.14000000000000001"/>
    <n v="0.14000000000000001"/>
    <n v="0"/>
    <n v="0"/>
    <x v="0"/>
  </r>
  <r>
    <x v="42"/>
    <x v="143"/>
    <x v="187"/>
    <n v="0.5"/>
    <n v="0.5"/>
    <n v="0.45"/>
    <n v="0.45"/>
    <n v="0"/>
    <n v="0"/>
    <x v="0"/>
  </r>
  <r>
    <x v="42"/>
    <x v="143"/>
    <x v="188"/>
    <n v="0.5"/>
    <n v="0.5"/>
    <n v="0.45"/>
    <n v="0.45"/>
    <n v="0"/>
    <n v="0"/>
    <x v="0"/>
  </r>
  <r>
    <x v="42"/>
    <x v="144"/>
    <x v="189"/>
    <n v="0.25"/>
    <n v="0.25"/>
    <n v="0.25"/>
    <n v="0.25"/>
    <n v="0"/>
    <n v="0"/>
    <x v="0"/>
  </r>
  <r>
    <x v="42"/>
    <x v="144"/>
    <x v="190"/>
    <n v="0.27700000000000002"/>
    <n v="0.27700000000000002"/>
    <n v="0.25"/>
    <n v="0.25"/>
    <n v="0"/>
    <n v="0"/>
    <x v="0"/>
  </r>
  <r>
    <x v="42"/>
    <x v="145"/>
    <x v="11"/>
    <n v="7.4999999999999997E-2"/>
    <n v="7.4999999999999997E-2"/>
    <n v="7.4999999999999997E-2"/>
    <n v="7.4999999999999997E-2"/>
    <n v="0"/>
    <n v="0"/>
    <x v="0"/>
  </r>
  <r>
    <x v="42"/>
    <x v="145"/>
    <x v="191"/>
    <n v="7.4999999999999997E-2"/>
    <n v="7.4999999999999997E-2"/>
    <n v="7.4999999999999997E-2"/>
    <n v="7.4999999999999997E-2"/>
    <n v="0"/>
    <n v="0"/>
    <x v="0"/>
  </r>
  <r>
    <x v="42"/>
    <x v="146"/>
    <x v="192"/>
    <n v="0.11"/>
    <n v="0.11"/>
    <n v="9.9000000000000005E-2"/>
    <n v="9.9000000000000005E-2"/>
    <n v="0"/>
    <n v="0"/>
    <x v="0"/>
  </r>
  <r>
    <x v="42"/>
    <x v="146"/>
    <x v="193"/>
    <n v="0.08"/>
    <n v="0.08"/>
    <n v="7.1999999999999995E-2"/>
    <n v="7.1999999999999995E-2"/>
    <n v="0"/>
    <n v="0"/>
    <x v="0"/>
  </r>
  <r>
    <x v="42"/>
    <x v="147"/>
    <x v="194"/>
    <n v="0.17"/>
    <n v="0.17"/>
    <n v="0.15"/>
    <n v="0.15"/>
    <n v="0"/>
    <n v="0"/>
    <x v="0"/>
  </r>
  <r>
    <x v="42"/>
    <x v="147"/>
    <x v="195"/>
    <m/>
    <n v="0.17"/>
    <m/>
    <n v="0.15"/>
    <n v="-0.17"/>
    <n v="-0.15"/>
    <x v="3"/>
  </r>
  <r>
    <x v="42"/>
    <x v="147"/>
    <x v="196"/>
    <n v="0.46300000000000002"/>
    <n v="0.46300000000000002"/>
    <n v="0.35"/>
    <n v="0.35"/>
    <n v="0"/>
    <n v="0"/>
    <x v="0"/>
  </r>
  <r>
    <x v="42"/>
    <x v="147"/>
    <x v="197"/>
    <m/>
    <n v="0.7"/>
    <m/>
    <n v="0.7"/>
    <n v="-0.7"/>
    <n v="-0.7"/>
    <x v="3"/>
  </r>
  <r>
    <x v="42"/>
    <x v="147"/>
    <x v="198"/>
    <m/>
    <n v="0.17499999999999999"/>
    <m/>
    <n v="0.16"/>
    <n v="-0.17499999999999999"/>
    <n v="-0.16"/>
    <x v="3"/>
  </r>
  <r>
    <x v="42"/>
    <x v="147"/>
    <x v="199"/>
    <m/>
    <n v="0.28799999999999998"/>
    <m/>
    <n v="0.25"/>
    <n v="-0.28799999999999998"/>
    <n v="-0.25"/>
    <x v="3"/>
  </r>
  <r>
    <x v="43"/>
    <x v="148"/>
    <x v="16"/>
    <n v="15.888999999999999"/>
    <n v="15.888999999999999"/>
    <n v="16.524000000000001"/>
    <n v="16.524000000000001"/>
    <n v="0"/>
    <n v="0"/>
    <x v="0"/>
  </r>
  <r>
    <x v="43"/>
    <x v="148"/>
    <x v="17"/>
    <n v="15.888999999999999"/>
    <n v="15.888999999999999"/>
    <n v="16.405999999999999"/>
    <n v="16.405999999999999"/>
    <n v="0"/>
    <n v="0"/>
    <x v="0"/>
  </r>
  <r>
    <x v="43"/>
    <x v="148"/>
    <x v="200"/>
    <n v="15.888999999999999"/>
    <n v="15.888999999999999"/>
    <n v="16.407"/>
    <n v="16.407"/>
    <n v="0"/>
    <n v="0"/>
    <x v="0"/>
  </r>
  <r>
    <x v="43"/>
    <x v="148"/>
    <x v="201"/>
    <n v="34.97"/>
    <n v="34.97"/>
    <n v="34.828000000000003"/>
    <n v="34.828000000000003"/>
    <n v="0"/>
    <n v="0"/>
    <x v="0"/>
  </r>
  <r>
    <x v="43"/>
    <x v="149"/>
    <x v="16"/>
    <n v="0.35"/>
    <n v="0.35"/>
    <n v="0.35"/>
    <n v="0.35"/>
    <n v="0"/>
    <n v="0"/>
    <x v="0"/>
  </r>
  <r>
    <x v="43"/>
    <x v="149"/>
    <x v="17"/>
    <n v="0.35"/>
    <n v="0.35"/>
    <n v="0.35"/>
    <n v="0.35"/>
    <n v="0"/>
    <n v="0"/>
    <x v="0"/>
  </r>
  <r>
    <x v="43"/>
    <x v="150"/>
    <x v="16"/>
    <n v="15.7"/>
    <n v="15.7"/>
    <n v="15.615"/>
    <n v="15.615"/>
    <n v="0"/>
    <n v="0"/>
    <x v="0"/>
  </r>
  <r>
    <x v="43"/>
    <x v="150"/>
    <x v="17"/>
    <n v="15.7"/>
    <n v="15.7"/>
    <n v="15.234999999999999"/>
    <n v="15.234999999999999"/>
    <n v="0"/>
    <n v="0"/>
    <x v="0"/>
  </r>
  <r>
    <x v="43"/>
    <x v="151"/>
    <x v="16"/>
    <n v="64.599999999999994"/>
    <n v="64.599999999999994"/>
    <n v="65.367000000000004"/>
    <n v="65.367000000000004"/>
    <n v="0"/>
    <n v="0"/>
    <x v="0"/>
  </r>
  <r>
    <x v="43"/>
    <x v="151"/>
    <x v="17"/>
    <n v="64.599999999999994"/>
    <n v="64.599999999999994"/>
    <n v="65.290999999999997"/>
    <n v="65.290999999999997"/>
    <n v="0"/>
    <n v="0"/>
    <x v="0"/>
  </r>
  <r>
    <x v="43"/>
    <x v="151"/>
    <x v="200"/>
    <n v="64.599999999999994"/>
    <n v="64.599999999999994"/>
    <n v="68.429000000000002"/>
    <n v="68.429000000000002"/>
    <n v="0"/>
    <n v="0"/>
    <x v="0"/>
  </r>
  <r>
    <x v="43"/>
    <x v="151"/>
    <x v="201"/>
    <n v="64.599999999999994"/>
    <n v="64.599999999999994"/>
    <n v="68.741"/>
    <n v="68.741"/>
    <n v="0"/>
    <n v="0"/>
    <x v="0"/>
  </r>
  <r>
    <x v="43"/>
    <x v="152"/>
    <x v="16"/>
    <n v="60"/>
    <n v="60"/>
    <n v="68.555999999999997"/>
    <n v="68.555999999999997"/>
    <n v="0"/>
    <n v="0"/>
    <x v="0"/>
  </r>
  <r>
    <x v="43"/>
    <x v="152"/>
    <x v="17"/>
    <n v="60"/>
    <n v="60"/>
    <n v="68.465999999999994"/>
    <n v="68.465999999999994"/>
    <n v="0"/>
    <n v="0"/>
    <x v="0"/>
  </r>
  <r>
    <x v="43"/>
    <x v="153"/>
    <x v="16"/>
    <n v="25.417000000000002"/>
    <n v="25.417000000000002"/>
    <n v="23.824000000000002"/>
    <n v="23.824000000000002"/>
    <n v="0"/>
    <n v="0"/>
    <x v="0"/>
  </r>
  <r>
    <x v="43"/>
    <x v="153"/>
    <x v="17"/>
    <n v="25.417000000000002"/>
    <n v="25.417000000000002"/>
    <n v="22.574999999999999"/>
    <n v="22.574999999999999"/>
    <n v="0"/>
    <n v="0"/>
    <x v="0"/>
  </r>
  <r>
    <x v="43"/>
    <x v="153"/>
    <x v="200"/>
    <n v="24.58"/>
    <n v="24.58"/>
    <n v="22.748999999999999"/>
    <n v="22.748999999999999"/>
    <n v="0"/>
    <n v="0"/>
    <x v="0"/>
  </r>
  <r>
    <x v="43"/>
    <x v="154"/>
    <x v="202"/>
    <n v="0"/>
    <n v="0"/>
    <n v="0"/>
    <n v="0"/>
    <n v="0"/>
    <n v="0"/>
    <x v="0"/>
  </r>
  <r>
    <x v="43"/>
    <x v="154"/>
    <x v="203"/>
    <n v="0"/>
    <n v="0"/>
    <n v="0"/>
    <n v="0"/>
    <n v="0"/>
    <n v="0"/>
    <x v="0"/>
  </r>
  <r>
    <x v="43"/>
    <x v="154"/>
    <x v="204"/>
    <n v="0"/>
    <n v="0"/>
    <n v="0"/>
    <n v="0"/>
    <n v="0"/>
    <n v="0"/>
    <x v="0"/>
  </r>
  <r>
    <x v="43"/>
    <x v="154"/>
    <x v="205"/>
    <n v="59.6"/>
    <n v="59.6"/>
    <n v="52.429000000000002"/>
    <n v="52.429000000000002"/>
    <n v="0"/>
    <n v="0"/>
    <x v="0"/>
  </r>
  <r>
    <x v="43"/>
    <x v="154"/>
    <x v="206"/>
    <n v="59.6"/>
    <n v="59.6"/>
    <n v="53.21"/>
    <n v="53.21"/>
    <n v="0"/>
    <n v="0"/>
    <x v="0"/>
  </r>
  <r>
    <x v="43"/>
    <x v="154"/>
    <x v="207"/>
    <n v="127.5"/>
    <n v="127.5"/>
    <n v="124.746"/>
    <n v="124.746"/>
    <n v="0"/>
    <n v="0"/>
    <x v="0"/>
  </r>
  <r>
    <x v="43"/>
    <x v="154"/>
    <x v="208"/>
    <n v="200"/>
    <n v="200"/>
    <n v="188.20699999999999"/>
    <n v="188.20699999999999"/>
    <n v="0"/>
    <n v="0"/>
    <x v="0"/>
  </r>
  <r>
    <x v="43"/>
    <x v="155"/>
    <x v="203"/>
    <n v="170"/>
    <n v="170"/>
    <n v="151.05000000000001"/>
    <n v="151.05000000000001"/>
    <n v="0"/>
    <n v="0"/>
    <x v="0"/>
  </r>
  <r>
    <x v="43"/>
    <x v="155"/>
    <x v="204"/>
    <n v="170"/>
    <n v="170"/>
    <n v="149.202"/>
    <n v="149.202"/>
    <n v="0"/>
    <n v="0"/>
    <x v="0"/>
  </r>
  <r>
    <x v="43"/>
    <x v="155"/>
    <x v="209"/>
    <n v="184"/>
    <n v="184"/>
    <n v="183.52"/>
    <n v="183.52"/>
    <n v="0"/>
    <n v="0"/>
    <x v="0"/>
  </r>
  <r>
    <x v="44"/>
    <x v="156"/>
    <x v="210"/>
    <n v="51.39"/>
    <n v="51.39"/>
    <n v="51.28"/>
    <n v="50.768000000000001"/>
    <n v="0"/>
    <n v="0.51200000000000045"/>
    <x v="0"/>
  </r>
  <r>
    <x v="44"/>
    <x v="157"/>
    <x v="211"/>
    <n v="101.3"/>
    <n v="101.3"/>
    <n v="105.947"/>
    <n v="105.947"/>
    <n v="0"/>
    <n v="0"/>
    <x v="0"/>
  </r>
  <r>
    <x v="44"/>
    <x v="158"/>
    <x v="212"/>
    <n v="177.65"/>
    <n v="177.65"/>
    <n v="187.46199999999999"/>
    <n v="187.46199999999999"/>
    <n v="0"/>
    <n v="0"/>
    <x v="0"/>
  </r>
  <r>
    <x v="45"/>
    <x v="159"/>
    <x v="213"/>
    <n v="15.75"/>
    <n v="15.75"/>
    <n v="15.75"/>
    <n v="15.75"/>
    <n v="0"/>
    <n v="0"/>
    <x v="0"/>
  </r>
  <r>
    <x v="45"/>
    <x v="159"/>
    <x v="214"/>
    <n v="18.899999999999999"/>
    <n v="18.899999999999999"/>
    <n v="18.899999999999999"/>
    <n v="18.899999999999999"/>
    <n v="0"/>
    <n v="0"/>
    <x v="0"/>
  </r>
  <r>
    <x v="45"/>
    <x v="159"/>
    <x v="215"/>
    <n v="18.899999999999999"/>
    <n v="18.899999999999999"/>
    <n v="18.899999999999999"/>
    <n v="18.899999999999999"/>
    <n v="0"/>
    <n v="0"/>
    <x v="0"/>
  </r>
  <r>
    <x v="45"/>
    <x v="159"/>
    <x v="216"/>
    <n v="18.899999999999999"/>
    <n v="18.899999999999999"/>
    <n v="18.899999999999999"/>
    <n v="18.899999999999999"/>
    <n v="0"/>
    <n v="0"/>
    <x v="0"/>
  </r>
  <r>
    <x v="45"/>
    <x v="159"/>
    <x v="217"/>
    <n v="22.05"/>
    <n v="22.05"/>
    <n v="22.05"/>
    <n v="22.05"/>
    <n v="0"/>
    <n v="0"/>
    <x v="0"/>
  </r>
  <r>
    <x v="45"/>
    <x v="159"/>
    <x v="218"/>
    <n v="15.75"/>
    <n v="15.75"/>
    <n v="15.75"/>
    <n v="15.75"/>
    <n v="0"/>
    <n v="0"/>
    <x v="0"/>
  </r>
  <r>
    <x v="45"/>
    <x v="159"/>
    <x v="219"/>
    <n v="22.05"/>
    <n v="22.05"/>
    <n v="22.05"/>
    <n v="22.05"/>
    <n v="0"/>
    <n v="0"/>
    <x v="0"/>
  </r>
  <r>
    <x v="45"/>
    <x v="160"/>
    <x v="213"/>
    <n v="14.096"/>
    <n v="14.096"/>
    <n v="14.096"/>
    <n v="14.096"/>
    <n v="0"/>
    <n v="0"/>
    <x v="0"/>
  </r>
  <r>
    <x v="45"/>
    <x v="160"/>
    <x v="220"/>
    <n v="14.096"/>
    <n v="14.096"/>
    <n v="14.096"/>
    <n v="14.096"/>
    <n v="0"/>
    <n v="0"/>
    <x v="0"/>
  </r>
  <r>
    <x v="45"/>
    <x v="160"/>
    <x v="214"/>
    <n v="14.096"/>
    <n v="14.096"/>
    <n v="14.096"/>
    <n v="14.096"/>
    <n v="0"/>
    <n v="0"/>
    <x v="0"/>
  </r>
  <r>
    <x v="45"/>
    <x v="160"/>
    <x v="215"/>
    <n v="14.096"/>
    <n v="14.096"/>
    <n v="14.096"/>
    <n v="14.096"/>
    <n v="0"/>
    <n v="0"/>
    <x v="0"/>
  </r>
  <r>
    <x v="45"/>
    <x v="160"/>
    <x v="216"/>
    <n v="14.096"/>
    <n v="14.096"/>
    <n v="14.096"/>
    <n v="14.096"/>
    <n v="0"/>
    <n v="0"/>
    <x v="0"/>
  </r>
  <r>
    <x v="45"/>
    <x v="160"/>
    <x v="217"/>
    <n v="14.096"/>
    <n v="14.096"/>
    <n v="14.096"/>
    <n v="14.096"/>
    <n v="0"/>
    <n v="0"/>
    <x v="0"/>
  </r>
  <r>
    <x v="45"/>
    <x v="160"/>
    <x v="218"/>
    <n v="14.096"/>
    <n v="14.096"/>
    <n v="14.096"/>
    <n v="14.096"/>
    <n v="0"/>
    <n v="0"/>
    <x v="0"/>
  </r>
  <r>
    <x v="45"/>
    <x v="160"/>
    <x v="219"/>
    <n v="14.096"/>
    <n v="14.096"/>
    <n v="14.096"/>
    <n v="14.096"/>
    <n v="0"/>
    <n v="0"/>
    <x v="0"/>
  </r>
  <r>
    <x v="45"/>
    <x v="160"/>
    <x v="221"/>
    <n v="14.096"/>
    <n v="14.096"/>
    <n v="14.096"/>
    <n v="14.096"/>
    <n v="0"/>
    <n v="0"/>
    <x v="0"/>
  </r>
  <r>
    <x v="45"/>
    <x v="160"/>
    <x v="222"/>
    <n v="17.62"/>
    <n v="17.62"/>
    <n v="17.62"/>
    <n v="17.62"/>
    <n v="0"/>
    <n v="0"/>
    <x v="0"/>
  </r>
  <r>
    <x v="46"/>
    <x v="161"/>
    <x v="1"/>
    <n v="80"/>
    <n v="80"/>
    <n v="80"/>
    <n v="80"/>
    <n v="0"/>
    <n v="0"/>
    <x v="0"/>
  </r>
  <r>
    <x v="46"/>
    <x v="162"/>
    <x v="1"/>
    <n v="30"/>
    <n v="30"/>
    <n v="30"/>
    <n v="30"/>
    <n v="0"/>
    <n v="0"/>
    <x v="0"/>
  </r>
  <r>
    <x v="47"/>
    <x v="163"/>
    <x v="1"/>
    <n v="57.5"/>
    <n v="57.5"/>
    <n v="55"/>
    <n v="58.948"/>
    <n v="0"/>
    <n v="-3.9480000000000004"/>
    <x v="0"/>
  </r>
  <r>
    <x v="47"/>
    <x v="163"/>
    <x v="26"/>
    <n v="57.5"/>
    <n v="57.5"/>
    <n v="55"/>
    <n v="58.832000000000001"/>
    <n v="0"/>
    <n v="-3.8320000000000007"/>
    <x v="0"/>
  </r>
  <r>
    <x v="47"/>
    <x v="164"/>
    <x v="1"/>
    <n v="43.38"/>
    <n v="43.38"/>
    <n v="45.503999999999998"/>
    <n v="45.634"/>
    <n v="0"/>
    <n v="-0.13000000000000256"/>
    <x v="0"/>
  </r>
  <r>
    <x v="47"/>
    <x v="164"/>
    <x v="26"/>
    <n v="43.38"/>
    <n v="43.38"/>
    <n v="45.869"/>
    <n v="45.616"/>
    <n v="0"/>
    <n v="0.25300000000000011"/>
    <x v="0"/>
  </r>
  <r>
    <x v="47"/>
    <x v="164"/>
    <x v="181"/>
    <n v="43.38"/>
    <n v="43.38"/>
    <n v="45.386000000000003"/>
    <n v="45.442"/>
    <n v="0"/>
    <n v="-5.5999999999997385E-2"/>
    <x v="0"/>
  </r>
  <r>
    <x v="47"/>
    <x v="165"/>
    <x v="223"/>
    <n v="12"/>
    <n v="14.821999999999999"/>
    <n v="12"/>
    <n v="14.821999999999999"/>
    <n v="-2.8219999999999992"/>
    <n v="-2.8219999999999992"/>
    <x v="0"/>
  </r>
  <r>
    <x v="47"/>
    <x v="165"/>
    <x v="224"/>
    <n v="14"/>
    <n v="14.86"/>
    <n v="14"/>
    <n v="14.86"/>
    <n v="-0.85999999999999943"/>
    <n v="-0.85999999999999943"/>
    <x v="0"/>
  </r>
  <r>
    <x v="47"/>
    <x v="165"/>
    <x v="225"/>
    <n v="14"/>
    <n v="14.859"/>
    <n v="14"/>
    <n v="14.859"/>
    <n v="-0.85899999999999999"/>
    <n v="-0.85899999999999999"/>
    <x v="0"/>
  </r>
  <r>
    <x v="47"/>
    <x v="166"/>
    <x v="226"/>
    <n v="180"/>
    <n v="180"/>
    <n v="174.7"/>
    <n v="172.01"/>
    <n v="0"/>
    <n v="2.6899999999999977"/>
    <x v="0"/>
  </r>
  <r>
    <x v="47"/>
    <x v="166"/>
    <x v="227"/>
    <n v="180"/>
    <n v="180"/>
    <n v="176.715"/>
    <n v="172.39"/>
    <n v="0"/>
    <n v="4.3250000000000171"/>
    <x v="0"/>
  </r>
  <r>
    <x v="47"/>
    <x v="166"/>
    <x v="228"/>
    <n v="199.8"/>
    <n v="199.8"/>
    <n v="190.36"/>
    <n v="189.58"/>
    <n v="0"/>
    <n v="0.78000000000000114"/>
    <x v="0"/>
  </r>
  <r>
    <x v="47"/>
    <x v="166"/>
    <x v="229"/>
    <n v="73.61"/>
    <n v="73.599999999999994"/>
    <n v="77.08"/>
    <n v="75.03"/>
    <n v="1.0000000000005116E-2"/>
    <n v="2.0499999999999972"/>
    <x v="0"/>
  </r>
  <r>
    <x v="47"/>
    <x v="166"/>
    <x v="230"/>
    <n v="297.5"/>
    <n v="297.5"/>
    <n v="273.39999999999998"/>
    <n v="280.50599999999997"/>
    <n v="0"/>
    <n v="-7.1059999999999945"/>
    <x v="0"/>
  </r>
  <r>
    <x v="47"/>
    <x v="166"/>
    <x v="231"/>
    <n v="31.79"/>
    <n v="31.79"/>
    <n v="35.76"/>
    <n v="36.756999999999998"/>
    <n v="0"/>
    <n v="-0.99699999999999989"/>
    <x v="0"/>
  </r>
  <r>
    <x v="47"/>
    <x v="167"/>
    <x v="232"/>
    <n v="135"/>
    <n v="135"/>
    <n v="140.34"/>
    <n v="140.71"/>
    <n v="0"/>
    <n v="-0.37000000000000455"/>
    <x v="0"/>
  </r>
  <r>
    <x v="47"/>
    <x v="168"/>
    <x v="233"/>
    <n v="239.67"/>
    <n v="239.67"/>
    <n v="203.55"/>
    <n v="207.19"/>
    <n v="0"/>
    <n v="-3.6399999999999864"/>
    <x v="0"/>
  </r>
  <r>
    <x v="47"/>
    <x v="168"/>
    <x v="234"/>
    <n v="239.67"/>
    <n v="239.67"/>
    <n v="203.43"/>
    <n v="204.64"/>
    <n v="0"/>
    <n v="-1.2099999999999795"/>
    <x v="0"/>
  </r>
  <r>
    <x v="47"/>
    <x v="168"/>
    <x v="235"/>
    <n v="239.67"/>
    <n v="239.67"/>
    <n v="203"/>
    <n v="205.02"/>
    <n v="0"/>
    <n v="-2.0200000000000102"/>
    <x v="0"/>
  </r>
  <r>
    <x v="47"/>
    <x v="169"/>
    <x v="236"/>
    <n v="189.55"/>
    <n v="189.55"/>
    <n v="167.13"/>
    <n v="167.13"/>
    <n v="0"/>
    <n v="0"/>
    <x v="0"/>
  </r>
  <r>
    <x v="47"/>
    <x v="169"/>
    <x v="237"/>
    <n v="189.55"/>
    <n v="189.55"/>
    <n v="165.65"/>
    <n v="167.97"/>
    <n v="0"/>
    <n v="-2.3199999999999932"/>
    <x v="0"/>
  </r>
  <r>
    <x v="47"/>
    <x v="169"/>
    <x v="238"/>
    <n v="189.55"/>
    <n v="189.55"/>
    <n v="180"/>
    <n v="166.23"/>
    <n v="0"/>
    <n v="13.77000000000001"/>
    <x v="0"/>
  </r>
  <r>
    <x v="48"/>
    <x v="170"/>
    <x v="226"/>
    <n v="193.4"/>
    <n v="193.4"/>
    <n v="190.15199999999999"/>
    <n v="190.15199999999999"/>
    <n v="0"/>
    <n v="0"/>
    <x v="0"/>
  </r>
  <r>
    <x v="48"/>
    <x v="170"/>
    <x v="227"/>
    <n v="193.4"/>
    <n v="193.4"/>
    <n v="187.631"/>
    <n v="187.631"/>
    <n v="0"/>
    <n v="0"/>
    <x v="0"/>
  </r>
  <r>
    <x v="48"/>
    <x v="170"/>
    <x v="239"/>
    <n v="192"/>
    <n v="192"/>
    <n v="189.40899999999999"/>
    <n v="189.40899999999999"/>
    <n v="0"/>
    <n v="0"/>
    <x v="0"/>
  </r>
  <r>
    <x v="49"/>
    <x v="171"/>
    <x v="15"/>
    <m/>
    <n v="9.5"/>
    <m/>
    <n v="9.5"/>
    <n v="-9.5"/>
    <n v="-9.5"/>
    <x v="1"/>
  </r>
  <r>
    <x v="49"/>
    <x v="171"/>
    <x v="123"/>
    <m/>
    <n v="9.5"/>
    <m/>
    <n v="9.5"/>
    <n v="-9.5"/>
    <n v="-9.5"/>
    <x v="1"/>
  </r>
  <r>
    <x v="49"/>
    <x v="172"/>
    <x v="15"/>
    <m/>
    <n v="4.2"/>
    <m/>
    <n v="4.2"/>
    <n v="-4.2"/>
    <n v="-4.2"/>
    <x v="1"/>
  </r>
  <r>
    <x v="49"/>
    <x v="172"/>
    <x v="123"/>
    <m/>
    <n v="4.2"/>
    <m/>
    <n v="4.2"/>
    <n v="-4.2"/>
    <n v="-4.2"/>
    <x v="1"/>
  </r>
  <r>
    <x v="50"/>
    <x v="173"/>
    <x v="1"/>
    <n v="10.41"/>
    <n v="10.41"/>
    <n v="10.08"/>
    <n v="10.08"/>
    <n v="0"/>
    <n v="0"/>
    <x v="0"/>
  </r>
  <r>
    <x v="50"/>
    <x v="173"/>
    <x v="26"/>
    <n v="10.41"/>
    <n v="10.41"/>
    <n v="10.08"/>
    <n v="10.08"/>
    <n v="0"/>
    <n v="0"/>
    <x v="0"/>
  </r>
  <r>
    <x v="50"/>
    <x v="174"/>
    <x v="1"/>
    <n v="10.41"/>
    <n v="10.41"/>
    <n v="10.08"/>
    <n v="10.08"/>
    <n v="0"/>
    <n v="0"/>
    <x v="0"/>
  </r>
  <r>
    <x v="50"/>
    <x v="174"/>
    <x v="26"/>
    <n v="10.41"/>
    <n v="10.41"/>
    <n v="10.08"/>
    <n v="10.08"/>
    <n v="0"/>
    <n v="0"/>
    <x v="0"/>
  </r>
  <r>
    <x v="50"/>
    <x v="175"/>
    <x v="1"/>
    <n v="10.41"/>
    <n v="10.41"/>
    <n v="10.08"/>
    <n v="10.08"/>
    <n v="0"/>
    <n v="0"/>
    <x v="0"/>
  </r>
  <r>
    <x v="50"/>
    <x v="175"/>
    <x v="26"/>
    <n v="10.41"/>
    <n v="10.41"/>
    <n v="10.08"/>
    <n v="10.08"/>
    <n v="0"/>
    <n v="0"/>
    <x v="0"/>
  </r>
  <r>
    <x v="50"/>
    <x v="176"/>
    <x v="1"/>
    <n v="5.2"/>
    <n v="5.2"/>
    <n v="5.0999999999999996"/>
    <n v="5.0999999999999996"/>
    <n v="0"/>
    <n v="0"/>
    <x v="0"/>
  </r>
  <r>
    <x v="50"/>
    <x v="176"/>
    <x v="26"/>
    <n v="5.2"/>
    <n v="5.2"/>
    <n v="5.0999999999999996"/>
    <n v="5.0999999999999996"/>
    <n v="0"/>
    <n v="0"/>
    <x v="0"/>
  </r>
  <r>
    <x v="51"/>
    <x v="177"/>
    <x v="15"/>
    <n v="11.6"/>
    <n v="11.6"/>
    <n v="11.124000000000001"/>
    <n v="11.13"/>
    <n v="0"/>
    <n v="-6.0000000000002274E-3"/>
    <x v="0"/>
  </r>
  <r>
    <x v="51"/>
    <x v="177"/>
    <x v="123"/>
    <n v="11.6"/>
    <n v="11.6"/>
    <n v="10.958"/>
    <n v="11.002000000000001"/>
    <n v="0"/>
    <n v="-4.4000000000000483E-2"/>
    <x v="0"/>
  </r>
  <r>
    <x v="51"/>
    <x v="177"/>
    <x v="124"/>
    <n v="11.6"/>
    <n v="11.6"/>
    <n v="11.334"/>
    <n v="11.337999999999999"/>
    <n v="0"/>
    <n v="-3.9999999999995595E-3"/>
    <x v="0"/>
  </r>
  <r>
    <x v="51"/>
    <x v="177"/>
    <x v="125"/>
    <n v="11.6"/>
    <n v="11.6"/>
    <n v="11.143000000000001"/>
    <n v="11.143000000000001"/>
    <n v="0"/>
    <n v="0"/>
    <x v="0"/>
  </r>
  <r>
    <x v="51"/>
    <x v="177"/>
    <x v="240"/>
    <n v="11.6"/>
    <n v="11.6"/>
    <n v="11.194000000000001"/>
    <n v="11.194000000000001"/>
    <n v="0"/>
    <n v="0"/>
    <x v="0"/>
  </r>
  <r>
    <x v="51"/>
    <x v="177"/>
    <x v="241"/>
    <n v="11.6"/>
    <n v="11.6"/>
    <n v="11.186"/>
    <n v="11.186"/>
    <n v="0"/>
    <n v="0"/>
    <x v="0"/>
  </r>
  <r>
    <x v="51"/>
    <x v="177"/>
    <x v="242"/>
    <n v="11.6"/>
    <n v="11.6"/>
    <n v="11.159000000000001"/>
    <n v="11.159000000000001"/>
    <n v="0"/>
    <n v="0"/>
    <x v="0"/>
  </r>
  <r>
    <x v="52"/>
    <x v="178"/>
    <x v="1"/>
    <n v="22"/>
    <n v="22"/>
    <n v="20"/>
    <n v="20"/>
    <n v="0"/>
    <n v="0"/>
    <x v="0"/>
  </r>
  <r>
    <x v="53"/>
    <x v="179"/>
    <x v="243"/>
    <n v="22"/>
    <n v="22"/>
    <n v="20"/>
    <n v="20"/>
    <n v="0"/>
    <n v="0"/>
    <x v="0"/>
  </r>
  <r>
    <x v="54"/>
    <x v="180"/>
    <x v="15"/>
    <n v="7.0000000000000007E-2"/>
    <n v="7.0000000000000007E-2"/>
    <n v="7.0000000000000007E-2"/>
    <n v="7.0000000000000007E-2"/>
    <n v="0"/>
    <n v="0"/>
    <x v="0"/>
  </r>
  <r>
    <x v="54"/>
    <x v="180"/>
    <x v="123"/>
    <n v="7.4999999999999997E-2"/>
    <n v="7.4999999999999997E-2"/>
    <n v="7.4999999999999997E-2"/>
    <n v="7.4999999999999997E-2"/>
    <n v="0"/>
    <n v="0"/>
    <x v="0"/>
  </r>
  <r>
    <x v="54"/>
    <x v="181"/>
    <x v="12"/>
    <n v="0.55000000000000004"/>
    <n v="0.55000000000000004"/>
    <n v="0.52"/>
    <n v="0.52"/>
    <n v="0"/>
    <n v="0"/>
    <x v="0"/>
  </r>
  <r>
    <x v="54"/>
    <x v="181"/>
    <x v="13"/>
    <n v="0.55000000000000004"/>
    <n v="0.55000000000000004"/>
    <n v="0.52"/>
    <n v="0.52"/>
    <n v="0"/>
    <n v="0"/>
    <x v="0"/>
  </r>
  <r>
    <x v="54"/>
    <x v="181"/>
    <x v="14"/>
    <n v="0.55000000000000004"/>
    <n v="0.55000000000000004"/>
    <n v="0.52"/>
    <n v="0.52"/>
    <n v="0"/>
    <n v="0"/>
    <x v="0"/>
  </r>
  <r>
    <x v="54"/>
    <x v="182"/>
    <x v="244"/>
    <m/>
    <n v="0.31"/>
    <m/>
    <n v="0.26"/>
    <n v="-0.31"/>
    <n v="-0.26"/>
    <x v="3"/>
  </r>
  <r>
    <x v="54"/>
    <x v="182"/>
    <x v="245"/>
    <n v="0.31"/>
    <n v="0.31"/>
    <n v="0.26"/>
    <n v="0.26"/>
    <n v="0"/>
    <n v="0"/>
    <x v="0"/>
  </r>
  <r>
    <x v="54"/>
    <x v="183"/>
    <x v="246"/>
    <n v="0.2"/>
    <n v="0.2"/>
    <n v="0.19500000000000001"/>
    <n v="0.19500000000000001"/>
    <n v="0"/>
    <n v="0"/>
    <x v="0"/>
  </r>
  <r>
    <x v="54"/>
    <x v="183"/>
    <x v="167"/>
    <n v="0.81"/>
    <n v="0.81"/>
    <n v="0.78"/>
    <n v="0.78"/>
    <n v="0"/>
    <n v="0"/>
    <x v="0"/>
  </r>
  <r>
    <x v="54"/>
    <x v="184"/>
    <x v="12"/>
    <n v="0.26"/>
    <n v="0.26"/>
    <n v="0.26"/>
    <n v="0.26"/>
    <n v="0"/>
    <n v="0"/>
    <x v="0"/>
  </r>
  <r>
    <x v="54"/>
    <x v="185"/>
    <x v="12"/>
    <n v="1.54"/>
    <n v="1.54"/>
    <n v="1.4970000000000001"/>
    <n v="1.4970000000000001"/>
    <n v="0"/>
    <n v="0"/>
    <x v="0"/>
  </r>
  <r>
    <x v="54"/>
    <x v="185"/>
    <x v="13"/>
    <n v="1.5"/>
    <n v="1.5"/>
    <n v="1.4"/>
    <n v="1.4"/>
    <n v="0"/>
    <n v="0"/>
    <x v="0"/>
  </r>
  <r>
    <x v="54"/>
    <x v="186"/>
    <x v="12"/>
    <n v="0.33"/>
    <n v="0.33"/>
    <n v="0.33"/>
    <n v="0.33"/>
    <n v="0"/>
    <n v="0"/>
    <x v="0"/>
  </r>
  <r>
    <x v="54"/>
    <x v="187"/>
    <x v="245"/>
    <n v="0.74"/>
    <n v="0.74"/>
    <n v="0.72"/>
    <n v="0.72"/>
    <n v="0"/>
    <n v="0"/>
    <x v="0"/>
  </r>
  <r>
    <x v="54"/>
    <x v="187"/>
    <x v="247"/>
    <n v="0.55000000000000004"/>
    <n v="0.55000000000000004"/>
    <n v="0.5"/>
    <n v="0.5"/>
    <n v="0"/>
    <n v="0"/>
    <x v="0"/>
  </r>
  <r>
    <x v="54"/>
    <x v="188"/>
    <x v="244"/>
    <n v="0.28999999999999998"/>
    <n v="0.28999999999999998"/>
    <n v="0.28999999999999998"/>
    <n v="0.28999999999999998"/>
    <n v="0"/>
    <n v="0"/>
    <x v="0"/>
  </r>
  <r>
    <x v="54"/>
    <x v="188"/>
    <x v="245"/>
    <n v="0.28999999999999998"/>
    <n v="0.28999999999999998"/>
    <n v="0.28999999999999998"/>
    <n v="0.28999999999999998"/>
    <n v="0"/>
    <n v="0"/>
    <x v="0"/>
  </r>
  <r>
    <x v="54"/>
    <x v="189"/>
    <x v="248"/>
    <n v="0.55000000000000004"/>
    <n v="0.55000000000000004"/>
    <n v="0.5"/>
    <n v="0.5"/>
    <n v="0"/>
    <n v="0"/>
    <x v="0"/>
  </r>
  <r>
    <x v="54"/>
    <x v="189"/>
    <x v="249"/>
    <n v="0"/>
    <n v="0.55000000000000004"/>
    <n v="0"/>
    <n v="0.5"/>
    <n v="-0.55000000000000004"/>
    <n v="-0.5"/>
    <x v="3"/>
  </r>
  <r>
    <x v="54"/>
    <x v="190"/>
    <x v="14"/>
    <n v="0.2"/>
    <n v="0.2"/>
    <n v="0.2"/>
    <n v="0.2"/>
    <n v="0"/>
    <n v="0"/>
    <x v="0"/>
  </r>
  <r>
    <x v="54"/>
    <x v="191"/>
    <x v="12"/>
    <n v="0.7"/>
    <n v="0.7"/>
    <n v="0.5"/>
    <n v="0.5"/>
    <n v="0"/>
    <n v="0"/>
    <x v="0"/>
  </r>
  <r>
    <x v="54"/>
    <x v="191"/>
    <x v="13"/>
    <n v="0"/>
    <n v="0.7"/>
    <n v="0"/>
    <n v="0.315"/>
    <n v="-0.7"/>
    <n v="-0.315"/>
    <x v="3"/>
  </r>
  <r>
    <x v="55"/>
    <x v="192"/>
    <x v="1"/>
    <n v="1"/>
    <n v="1"/>
    <n v="1"/>
    <n v="1"/>
    <n v="0"/>
    <n v="0"/>
    <x v="0"/>
  </r>
  <r>
    <x v="56"/>
    <x v="193"/>
    <x v="15"/>
    <n v="3.97"/>
    <n v="3.97"/>
    <n v="3.97"/>
    <n v="3.97"/>
    <n v="0"/>
    <n v="0"/>
    <x v="0"/>
  </r>
  <r>
    <x v="57"/>
    <x v="194"/>
    <x v="12"/>
    <n v="10"/>
    <n v="10"/>
    <n v="9.7620000000000005"/>
    <n v="9.7620000000000005"/>
    <n v="0"/>
    <n v="0"/>
    <x v="0"/>
  </r>
  <r>
    <x v="57"/>
    <x v="194"/>
    <x v="13"/>
    <n v="10"/>
    <n v="10"/>
    <n v="9.8689999999999998"/>
    <n v="9.8689999999999998"/>
    <n v="0"/>
    <n v="0"/>
    <x v="0"/>
  </r>
  <r>
    <x v="57"/>
    <x v="195"/>
    <x v="15"/>
    <n v="0.46"/>
    <n v="0.46"/>
    <n v="0.45"/>
    <n v="0.45"/>
    <n v="0"/>
    <n v="0"/>
    <x v="0"/>
  </r>
  <r>
    <x v="57"/>
    <x v="196"/>
    <x v="123"/>
    <n v="0.84"/>
    <n v="0.84"/>
    <n v="0.46"/>
    <n v="0.46"/>
    <n v="0"/>
    <n v="0"/>
    <x v="0"/>
  </r>
  <r>
    <x v="58"/>
    <x v="124"/>
    <x v="250"/>
    <n v="5"/>
    <n v="0"/>
    <n v="4.9980000000000002"/>
    <n v="0"/>
    <n v="5"/>
    <n v="4.9980000000000002"/>
    <x v="7"/>
  </r>
  <r>
    <x v="58"/>
    <x v="124"/>
    <x v="251"/>
    <n v="5"/>
    <n v="0"/>
    <n v="4.9980000000000002"/>
    <n v="0"/>
    <n v="5"/>
    <n v="4.9980000000000002"/>
    <x v="7"/>
  </r>
  <r>
    <x v="58"/>
    <x v="125"/>
    <x v="250"/>
    <n v="5"/>
    <n v="0"/>
    <n v="4.9980000000000002"/>
    <n v="0"/>
    <n v="5"/>
    <n v="4.9980000000000002"/>
    <x v="7"/>
  </r>
  <r>
    <x v="58"/>
    <x v="125"/>
    <x v="251"/>
    <n v="5"/>
    <n v="0"/>
    <n v="4.9980000000000002"/>
    <n v="0"/>
    <n v="5"/>
    <n v="4.9980000000000002"/>
    <x v="7"/>
  </r>
  <r>
    <x v="58"/>
    <x v="128"/>
    <x v="250"/>
    <n v="3.5"/>
    <n v="0"/>
    <n v="3.4980000000000002"/>
    <n v="0"/>
    <n v="3.5"/>
    <n v="3.4980000000000002"/>
    <x v="7"/>
  </r>
  <r>
    <x v="58"/>
    <x v="128"/>
    <x v="251"/>
    <n v="3.5"/>
    <n v="0"/>
    <n v="3.4980000000000002"/>
    <n v="0"/>
    <n v="3.5"/>
    <n v="3.4980000000000002"/>
    <x v="7"/>
  </r>
  <r>
    <x v="58"/>
    <x v="129"/>
    <x v="250"/>
    <n v="3.8849999999999998"/>
    <n v="0"/>
    <n v="3.883"/>
    <n v="0"/>
    <n v="3.8849999999999998"/>
    <n v="3.883"/>
    <x v="7"/>
  </r>
  <r>
    <x v="58"/>
    <x v="129"/>
    <x v="251"/>
    <n v="3.8849999999999998"/>
    <n v="0"/>
    <n v="3.883"/>
    <n v="0"/>
    <n v="3.8849999999999998"/>
    <n v="3.883"/>
    <x v="7"/>
  </r>
  <r>
    <x v="59"/>
    <x v="197"/>
    <x v="252"/>
    <n v="9.6"/>
    <n v="9.6"/>
    <n v="9.23"/>
    <n v="9.23"/>
    <n v="0"/>
    <n v="0"/>
    <x v="0"/>
  </r>
  <r>
    <x v="59"/>
    <x v="197"/>
    <x v="253"/>
    <n v="9.6"/>
    <n v="9.6"/>
    <n v="9.1999999999999993"/>
    <n v="9.1999999999999993"/>
    <n v="0"/>
    <n v="0"/>
    <x v="0"/>
  </r>
  <r>
    <x v="60"/>
    <x v="198"/>
    <x v="254"/>
    <n v="45.63"/>
    <n v="45.63"/>
    <n v="40.6"/>
    <n v="40.6"/>
    <n v="0"/>
    <n v="0"/>
    <x v="0"/>
  </r>
  <r>
    <x v="60"/>
    <x v="199"/>
    <x v="255"/>
    <n v="20.079999999999998"/>
    <n v="20.079999999999998"/>
    <n v="18.25"/>
    <n v="18.25"/>
    <n v="0"/>
    <n v="0"/>
    <x v="0"/>
  </r>
  <r>
    <x v="61"/>
    <x v="200"/>
    <x v="256"/>
    <n v="50"/>
    <n v="50"/>
    <n v="45.326000000000001"/>
    <n v="45.326000000000001"/>
    <n v="0"/>
    <n v="0"/>
    <x v="0"/>
  </r>
  <r>
    <x v="61"/>
    <x v="200"/>
    <x v="257"/>
    <n v="50"/>
    <n v="50"/>
    <n v="44.523000000000003"/>
    <n v="44.523000000000003"/>
    <n v="0"/>
    <n v="0"/>
    <x v="0"/>
  </r>
  <r>
    <x v="62"/>
    <x v="201"/>
    <x v="15"/>
    <n v="171.28"/>
    <n v="171.28"/>
    <n v="181.82900000000001"/>
    <n v="181.82900000000001"/>
    <n v="0"/>
    <n v="0"/>
    <x v="0"/>
  </r>
  <r>
    <x v="62"/>
    <x v="201"/>
    <x v="123"/>
    <n v="171.28"/>
    <n v="171.28"/>
    <n v="181.70500000000001"/>
    <n v="181.70500000000001"/>
    <n v="0"/>
    <n v="0"/>
    <x v="0"/>
  </r>
  <r>
    <x v="62"/>
    <x v="201"/>
    <x v="124"/>
    <n v="171.28"/>
    <n v="171.28"/>
    <n v="181.55600000000001"/>
    <n v="181.55600000000001"/>
    <n v="0"/>
    <n v="0"/>
    <x v="0"/>
  </r>
  <r>
    <x v="62"/>
    <x v="201"/>
    <x v="125"/>
    <n v="10.76"/>
    <n v="10.76"/>
    <n v="10.427"/>
    <n v="10.427"/>
    <n v="0"/>
    <n v="0"/>
    <x v="0"/>
  </r>
  <r>
    <x v="62"/>
    <x v="202"/>
    <x v="258"/>
    <n v="180"/>
    <n v="180"/>
    <n v="187.07300000000001"/>
    <n v="187.07300000000001"/>
    <n v="0"/>
    <n v="0"/>
    <x v="0"/>
  </r>
  <r>
    <x v="62"/>
    <x v="202"/>
    <x v="259"/>
    <n v="216"/>
    <n v="216"/>
    <n v="191.429"/>
    <n v="191.429"/>
    <n v="0"/>
    <n v="0"/>
    <x v="0"/>
  </r>
  <r>
    <x v="62"/>
    <x v="202"/>
    <x v="260"/>
    <n v="233"/>
    <n v="233"/>
    <n v="193.74799999999999"/>
    <n v="193.74799999999999"/>
    <n v="0"/>
    <n v="0"/>
    <x v="0"/>
  </r>
  <r>
    <x v="62"/>
    <x v="202"/>
    <x v="261"/>
    <n v="350"/>
    <n v="350"/>
    <n v="291.16699999999997"/>
    <n v="291.16699999999997"/>
    <n v="0"/>
    <n v="0"/>
    <x v="0"/>
  </r>
  <r>
    <x v="62"/>
    <x v="203"/>
    <x v="205"/>
    <n v="192.5"/>
    <n v="192.5"/>
    <n v="195.428"/>
    <n v="195.428"/>
    <n v="0"/>
    <n v="0"/>
    <x v="0"/>
  </r>
  <r>
    <x v="63"/>
    <x v="204"/>
    <x v="12"/>
    <n v="1.9"/>
    <n v="1.9"/>
    <n v="1.89"/>
    <n v="1.89"/>
    <n v="0"/>
    <n v="0"/>
    <x v="0"/>
  </r>
  <r>
    <x v="63"/>
    <x v="204"/>
    <x v="13"/>
    <n v="1.9"/>
    <n v="1.9"/>
    <n v="1.89"/>
    <n v="1.89"/>
    <n v="0"/>
    <n v="0"/>
    <x v="0"/>
  </r>
  <r>
    <x v="64"/>
    <x v="205"/>
    <x v="1"/>
    <n v="16"/>
    <n v="16"/>
    <n v="16"/>
    <n v="16"/>
    <n v="0"/>
    <n v="0"/>
    <x v="0"/>
  </r>
  <r>
    <x v="65"/>
    <x v="206"/>
    <x v="12"/>
    <n v="5.15"/>
    <n v="5.15"/>
    <n v="5.7110000000000003"/>
    <n v="5.7110000000000003"/>
    <n v="0"/>
    <n v="0"/>
    <x v="0"/>
  </r>
  <r>
    <x v="65"/>
    <x v="207"/>
    <x v="12"/>
    <n v="41.097000000000001"/>
    <n v="41.097000000000001"/>
    <n v="44.219000000000001"/>
    <n v="44.219000000000001"/>
    <n v="0"/>
    <n v="0"/>
    <x v="0"/>
  </r>
  <r>
    <x v="65"/>
    <x v="207"/>
    <x v="13"/>
    <n v="41.097000000000001"/>
    <n v="41.097000000000001"/>
    <n v="44.552999999999997"/>
    <n v="44.552999999999997"/>
    <n v="0"/>
    <n v="0"/>
    <x v="0"/>
  </r>
  <r>
    <x v="65"/>
    <x v="207"/>
    <x v="14"/>
    <n v="41.097000000000001"/>
    <n v="41.097000000000001"/>
    <n v="43.765000000000001"/>
    <n v="43.765000000000001"/>
    <n v="0"/>
    <n v="0"/>
    <x v="0"/>
  </r>
  <r>
    <x v="65"/>
    <x v="207"/>
    <x v="161"/>
    <n v="41.097000000000001"/>
    <n v="41.097000000000001"/>
    <n v="44.12"/>
    <n v="44.12"/>
    <n v="0"/>
    <n v="0"/>
    <x v="0"/>
  </r>
  <r>
    <x v="65"/>
    <x v="207"/>
    <x v="162"/>
    <n v="41.097000000000001"/>
    <n v="41.097000000000001"/>
    <n v="44.686999999999998"/>
    <n v="44.686999999999998"/>
    <n v="0"/>
    <n v="0"/>
    <x v="0"/>
  </r>
  <r>
    <x v="65"/>
    <x v="207"/>
    <x v="163"/>
    <n v="41.097000000000001"/>
    <n v="41.097000000000001"/>
    <n v="44.220999999999997"/>
    <n v="44.220999999999997"/>
    <n v="0"/>
    <n v="0"/>
    <x v="0"/>
  </r>
  <r>
    <x v="65"/>
    <x v="208"/>
    <x v="12"/>
    <n v="30.010999999999999"/>
    <n v="30.010999999999999"/>
    <n v="31.593"/>
    <n v="31.593"/>
    <n v="0"/>
    <n v="0"/>
    <x v="0"/>
  </r>
  <r>
    <x v="65"/>
    <x v="208"/>
    <x v="13"/>
    <n v="30.010999999999999"/>
    <n v="30.010999999999999"/>
    <n v="31.472000000000001"/>
    <n v="31.472000000000001"/>
    <n v="0"/>
    <n v="0"/>
    <x v="0"/>
  </r>
  <r>
    <x v="65"/>
    <x v="208"/>
    <x v="14"/>
    <n v="30.010999999999999"/>
    <n v="30.010999999999999"/>
    <n v="31.466999999999999"/>
    <n v="31.466999999999999"/>
    <n v="0"/>
    <n v="0"/>
    <x v="0"/>
  </r>
  <r>
    <x v="65"/>
    <x v="209"/>
    <x v="161"/>
    <n v="9.6959999999999997"/>
    <n v="9.6959999999999997"/>
    <n v="9.9830000000000005"/>
    <n v="9.9830000000000005"/>
    <n v="0"/>
    <n v="0"/>
    <x v="0"/>
  </r>
  <r>
    <x v="66"/>
    <x v="210"/>
    <x v="1"/>
    <n v="20"/>
    <n v="20"/>
    <n v="20"/>
    <n v="20"/>
    <n v="0"/>
    <n v="0"/>
    <x v="0"/>
  </r>
  <r>
    <x v="67"/>
    <x v="211"/>
    <x v="262"/>
    <n v="32.099999999999994"/>
    <n v="32.099999999999994"/>
    <n v="32.099999999999994"/>
    <n v="32.099999999999994"/>
    <n v="0"/>
    <n v="0"/>
    <x v="0"/>
  </r>
  <r>
    <x v="68"/>
    <x v="212"/>
    <x v="213"/>
    <n v="14.05"/>
    <n v="14.05"/>
    <n v="14.05"/>
    <n v="14.05"/>
    <n v="0"/>
    <n v="0"/>
    <x v="0"/>
  </r>
  <r>
    <x v="68"/>
    <x v="212"/>
    <x v="214"/>
    <n v="15.75"/>
    <n v="15.75"/>
    <n v="15.75"/>
    <n v="15.75"/>
    <n v="0"/>
    <n v="0"/>
    <x v="0"/>
  </r>
  <r>
    <x v="68"/>
    <x v="212"/>
    <x v="215"/>
    <n v="14.05"/>
    <n v="14.05"/>
    <n v="14.05"/>
    <n v="14.05"/>
    <n v="0"/>
    <n v="0"/>
    <x v="0"/>
  </r>
  <r>
    <x v="68"/>
    <x v="212"/>
    <x v="216"/>
    <n v="12.35"/>
    <n v="12.35"/>
    <n v="12.35"/>
    <n v="12.35"/>
    <n v="0"/>
    <n v="0"/>
    <x v="0"/>
  </r>
  <r>
    <x v="68"/>
    <x v="212"/>
    <x v="217"/>
    <n v="15.75"/>
    <n v="15.75"/>
    <n v="15.75"/>
    <n v="15.75"/>
    <n v="0"/>
    <n v="0"/>
    <x v="0"/>
  </r>
  <r>
    <x v="68"/>
    <x v="212"/>
    <x v="218"/>
    <n v="15.75"/>
    <n v="15.75"/>
    <n v="15.75"/>
    <n v="15.75"/>
    <n v="0"/>
    <n v="0"/>
    <x v="0"/>
  </r>
  <r>
    <x v="68"/>
    <x v="212"/>
    <x v="219"/>
    <n v="9.4499999999999993"/>
    <n v="9.4499999999999993"/>
    <n v="9.4499999999999993"/>
    <n v="9.4499999999999993"/>
    <n v="0"/>
    <n v="0"/>
    <x v="0"/>
  </r>
  <r>
    <x v="69"/>
    <x v="213"/>
    <x v="263"/>
    <n v="2.4"/>
    <n v="2.4"/>
    <n v="2.4"/>
    <n v="2.3199999999999998"/>
    <n v="0"/>
    <n v="8.0000000000000071E-2"/>
    <x v="0"/>
  </r>
  <r>
    <x v="69"/>
    <x v="214"/>
    <x v="264"/>
    <n v="4.8"/>
    <n v="4.8"/>
    <n v="4.2619999999999996"/>
    <n v="4.1849999999999996"/>
    <n v="0"/>
    <n v="7.6999999999999957E-2"/>
    <x v="0"/>
  </r>
  <r>
    <x v="69"/>
    <x v="215"/>
    <x v="265"/>
    <n v="3.2"/>
    <n v="3.2"/>
    <n v="2.9529999999999998"/>
    <n v="2.7829999999999999"/>
    <n v="0"/>
    <n v="0.16999999999999993"/>
    <x v="0"/>
  </r>
  <r>
    <x v="70"/>
    <x v="216"/>
    <x v="266"/>
    <n v="225"/>
    <n v="225"/>
    <n v="219.65"/>
    <n v="215.93"/>
    <n v="0"/>
    <n v="3.7199999999999989"/>
    <x v="0"/>
  </r>
  <r>
    <x v="70"/>
    <x v="216"/>
    <x v="267"/>
    <n v="8.44"/>
    <n v="8.44"/>
    <n v="8.44"/>
    <n v="7.93"/>
    <n v="0"/>
    <n v="0.50999999999999979"/>
    <x v="0"/>
  </r>
  <r>
    <x v="70"/>
    <x v="216"/>
    <x v="268"/>
    <n v="2.19"/>
    <n v="2.19"/>
    <n v="2.19"/>
    <n v="2.19"/>
    <n v="0"/>
    <n v="0"/>
    <x v="0"/>
  </r>
  <r>
    <x v="71"/>
    <x v="217"/>
    <x v="269"/>
    <n v="0.32"/>
    <n v="0.32"/>
    <n v="0.32"/>
    <n v="0.32"/>
    <n v="0"/>
    <n v="0"/>
    <x v="0"/>
  </r>
  <r>
    <x v="71"/>
    <x v="218"/>
    <x v="270"/>
    <n v="0.16"/>
    <n v="0.16"/>
    <n v="0"/>
    <n v="0"/>
    <n v="0"/>
    <n v="0"/>
    <x v="0"/>
  </r>
  <r>
    <x v="71"/>
    <x v="218"/>
    <x v="271"/>
    <n v="0.16"/>
    <n v="0.16"/>
    <n v="0"/>
    <n v="0"/>
    <n v="0"/>
    <n v="0"/>
    <x v="0"/>
  </r>
  <r>
    <x v="71"/>
    <x v="219"/>
    <x v="272"/>
    <n v="2.56"/>
    <n v="2.56"/>
    <n v="2"/>
    <n v="2"/>
    <n v="0"/>
    <n v="0"/>
    <x v="0"/>
  </r>
  <r>
    <x v="71"/>
    <x v="219"/>
    <x v="273"/>
    <n v="2.56"/>
    <n v="2.56"/>
    <n v="2.1"/>
    <n v="2.1"/>
    <n v="0"/>
    <n v="0"/>
    <x v="0"/>
  </r>
  <r>
    <x v="71"/>
    <x v="219"/>
    <x v="274"/>
    <n v="2.56"/>
    <n v="2.56"/>
    <n v="2.2000000000000002"/>
    <n v="2.2000000000000002"/>
    <n v="0"/>
    <n v="0"/>
    <x v="0"/>
  </r>
  <r>
    <x v="71"/>
    <x v="220"/>
    <x v="275"/>
    <n v="0.15"/>
    <n v="0.15"/>
    <n v="0.12"/>
    <n v="0.12"/>
    <n v="0"/>
    <n v="0"/>
    <x v="0"/>
  </r>
  <r>
    <x v="72"/>
    <x v="221"/>
    <x v="258"/>
    <n v="154"/>
    <n v="154"/>
    <n v="176.34899999999999"/>
    <n v="176.34899999999999"/>
    <n v="0"/>
    <n v="0"/>
    <x v="0"/>
  </r>
  <r>
    <x v="72"/>
    <x v="221"/>
    <x v="259"/>
    <n v="154"/>
    <n v="154"/>
    <n v="177.428"/>
    <n v="177.428"/>
    <n v="0"/>
    <n v="0"/>
    <x v="0"/>
  </r>
  <r>
    <x v="72"/>
    <x v="221"/>
    <x v="260"/>
    <n v="154"/>
    <n v="154"/>
    <n v="176.25200000000001"/>
    <n v="176.25200000000001"/>
    <n v="0"/>
    <n v="0"/>
    <x v="0"/>
  </r>
  <r>
    <x v="72"/>
    <x v="221"/>
    <x v="276"/>
    <n v="154"/>
    <n v="154"/>
    <n v="178.244"/>
    <n v="178.244"/>
    <n v="0"/>
    <n v="0"/>
    <x v="0"/>
  </r>
  <r>
    <x v="73"/>
    <x v="222"/>
    <x v="258"/>
    <n v="31"/>
    <n v="31"/>
    <n v="29.384"/>
    <n v="28.445"/>
    <n v="0"/>
    <n v="0.93900000000000006"/>
    <x v="0"/>
  </r>
  <r>
    <x v="73"/>
    <x v="222"/>
    <x v="2"/>
    <n v="5.42"/>
    <n v="5.42"/>
    <n v="5"/>
    <n v="5"/>
    <n v="0"/>
    <n v="0"/>
    <x v="0"/>
  </r>
  <r>
    <x v="73"/>
    <x v="222"/>
    <x v="277"/>
    <n v="2.52"/>
    <n v="2.52"/>
    <n v="2.1"/>
    <n v="2.1"/>
    <n v="0"/>
    <n v="0"/>
    <x v="0"/>
  </r>
  <r>
    <x v="74"/>
    <x v="223"/>
    <x v="278"/>
    <n v="1.25"/>
    <n v="1.25"/>
    <n v="1.2290000000000001"/>
    <n v="1.2290000000000001"/>
    <n v="0"/>
    <n v="0"/>
    <x v="0"/>
  </r>
  <r>
    <x v="74"/>
    <x v="223"/>
    <x v="279"/>
    <n v="20.18"/>
    <n v="20.18"/>
    <n v="17.792000000000002"/>
    <n v="17.646000000000001"/>
    <n v="0"/>
    <n v="0.1460000000000008"/>
    <x v="0"/>
  </r>
  <r>
    <x v="74"/>
    <x v="223"/>
    <x v="280"/>
    <n v="20.18"/>
    <n v="20.18"/>
    <n v="19.323"/>
    <n v="19.257999999999999"/>
    <n v="0"/>
    <n v="6.5000000000001279E-2"/>
    <x v="0"/>
  </r>
  <r>
    <x v="74"/>
    <x v="223"/>
    <x v="281"/>
    <n v="27.478000000000002"/>
    <n v="27.478000000000002"/>
    <n v="25.145"/>
    <n v="24.225999999999999"/>
    <n v="0"/>
    <n v="0.91900000000000048"/>
    <x v="0"/>
  </r>
  <r>
    <x v="75"/>
    <x v="224"/>
    <x v="15"/>
    <n v="10"/>
    <n v="10"/>
    <n v="10"/>
    <n v="10"/>
    <n v="0"/>
    <n v="0"/>
    <x v="0"/>
  </r>
  <r>
    <x v="75"/>
    <x v="224"/>
    <x v="123"/>
    <n v="10"/>
    <n v="10"/>
    <n v="10"/>
    <n v="10"/>
    <n v="0"/>
    <n v="0"/>
    <x v="0"/>
  </r>
  <r>
    <x v="75"/>
    <x v="225"/>
    <x v="15"/>
    <n v="6.3"/>
    <n v="6.3"/>
    <n v="6.3"/>
    <n v="6.3"/>
    <n v="0"/>
    <n v="0"/>
    <x v="0"/>
  </r>
  <r>
    <x v="75"/>
    <x v="225"/>
    <x v="123"/>
    <n v="6.3"/>
    <n v="6.3"/>
    <n v="6.3"/>
    <n v="6.3"/>
    <n v="0"/>
    <n v="0"/>
    <x v="0"/>
  </r>
  <r>
    <x v="75"/>
    <x v="226"/>
    <x v="15"/>
    <n v="8.1999999999999993"/>
    <n v="8.1999999999999993"/>
    <n v="7.8"/>
    <n v="7.8"/>
    <n v="0"/>
    <n v="0"/>
    <x v="0"/>
  </r>
  <r>
    <x v="75"/>
    <x v="226"/>
    <x v="123"/>
    <n v="8.1999999999999993"/>
    <n v="8.1999999999999993"/>
    <n v="7.8"/>
    <n v="7.8"/>
    <n v="0"/>
    <n v="0"/>
    <x v="0"/>
  </r>
  <r>
    <x v="75"/>
    <x v="227"/>
    <x v="15"/>
    <n v="5.0999999999999996"/>
    <n v="5.0999999999999996"/>
    <n v="5"/>
    <n v="5"/>
    <n v="0"/>
    <n v="0"/>
    <x v="0"/>
  </r>
  <r>
    <x v="75"/>
    <x v="227"/>
    <x v="123"/>
    <n v="5.0999999999999996"/>
    <n v="5.0999999999999996"/>
    <n v="5"/>
    <n v="5"/>
    <n v="0"/>
    <n v="0"/>
    <x v="0"/>
  </r>
  <r>
    <x v="76"/>
    <x v="228"/>
    <x v="282"/>
    <n v="9.5000000000000001E-2"/>
    <n v="9.5000000000000001E-2"/>
    <n v="0"/>
    <n v="0"/>
    <n v="0"/>
    <n v="0"/>
    <x v="0"/>
  </r>
  <r>
    <x v="76"/>
    <x v="228"/>
    <x v="283"/>
    <n v="0.09"/>
    <n v="0.09"/>
    <n v="0"/>
    <n v="0"/>
    <n v="0"/>
    <n v="0"/>
    <x v="0"/>
  </r>
  <r>
    <x v="76"/>
    <x v="229"/>
    <x v="284"/>
    <n v="0.33600000000000002"/>
    <n v="0.33600000000000002"/>
    <n v="0"/>
    <n v="0"/>
    <n v="0"/>
    <n v="0"/>
    <x v="0"/>
  </r>
  <r>
    <x v="76"/>
    <x v="229"/>
    <x v="285"/>
    <n v="0.33600000000000002"/>
    <n v="0.33600000000000002"/>
    <n v="0"/>
    <n v="0"/>
    <n v="0"/>
    <n v="0"/>
    <x v="0"/>
  </r>
  <r>
    <x v="76"/>
    <x v="230"/>
    <x v="286"/>
    <n v="0.1"/>
    <n v="0.1"/>
    <n v="0"/>
    <n v="0"/>
    <n v="0"/>
    <n v="0"/>
    <x v="0"/>
  </r>
  <r>
    <x v="76"/>
    <x v="230"/>
    <x v="287"/>
    <n v="0.1"/>
    <n v="0.1"/>
    <n v="0"/>
    <n v="0"/>
    <n v="0"/>
    <n v="0"/>
    <x v="0"/>
  </r>
  <r>
    <x v="76"/>
    <x v="231"/>
    <x v="288"/>
    <n v="6.4000000000000001E-2"/>
    <n v="6.4000000000000001E-2"/>
    <n v="0"/>
    <n v="0"/>
    <n v="0"/>
    <n v="0"/>
    <x v="0"/>
  </r>
  <r>
    <x v="76"/>
    <x v="231"/>
    <x v="144"/>
    <n v="0.1"/>
    <n v="0.1"/>
    <n v="0"/>
    <n v="0"/>
    <n v="0"/>
    <n v="0"/>
    <x v="0"/>
  </r>
  <r>
    <x v="76"/>
    <x v="232"/>
    <x v="289"/>
    <n v="0.5"/>
    <n v="0.5"/>
    <n v="0"/>
    <n v="0"/>
    <n v="0"/>
    <n v="0"/>
    <x v="0"/>
  </r>
  <r>
    <x v="76"/>
    <x v="232"/>
    <x v="290"/>
    <n v="0.53500000000000003"/>
    <n v="0.53500000000000003"/>
    <n v="0"/>
    <n v="0"/>
    <n v="0"/>
    <n v="0"/>
    <x v="0"/>
  </r>
  <r>
    <x v="76"/>
    <x v="233"/>
    <x v="291"/>
    <n v="0.6"/>
    <n v="0.6"/>
    <n v="0"/>
    <n v="0"/>
    <n v="0"/>
    <n v="0"/>
    <x v="0"/>
  </r>
  <r>
    <x v="76"/>
    <x v="234"/>
    <x v="152"/>
    <n v="0.5"/>
    <n v="0.5"/>
    <n v="0.38"/>
    <n v="0.38"/>
    <n v="0"/>
    <n v="0"/>
    <x v="0"/>
  </r>
  <r>
    <x v="76"/>
    <x v="234"/>
    <x v="292"/>
    <n v="0.46"/>
    <n v="0.46"/>
    <n v="0.35"/>
    <n v="0.35"/>
    <n v="0"/>
    <n v="0"/>
    <x v="0"/>
  </r>
  <r>
    <x v="76"/>
    <x v="234"/>
    <x v="293"/>
    <n v="0.46"/>
    <n v="0.46"/>
    <n v="0.35"/>
    <n v="0.35"/>
    <n v="0"/>
    <n v="0"/>
    <x v="0"/>
  </r>
  <r>
    <x v="76"/>
    <x v="234"/>
    <x v="294"/>
    <n v="0"/>
    <n v="0"/>
    <n v="0"/>
    <n v="0"/>
    <n v="0"/>
    <n v="0"/>
    <x v="0"/>
  </r>
  <r>
    <x v="76"/>
    <x v="234"/>
    <x v="295"/>
    <n v="0"/>
    <n v="0"/>
    <n v="0"/>
    <n v="0"/>
    <n v="0"/>
    <n v="0"/>
    <x v="0"/>
  </r>
  <r>
    <x v="76"/>
    <x v="234"/>
    <x v="296"/>
    <n v="0.21"/>
    <n v="0.21"/>
    <n v="0.1"/>
    <n v="0.1"/>
    <n v="0"/>
    <n v="0"/>
    <x v="0"/>
  </r>
  <r>
    <x v="76"/>
    <x v="234"/>
    <x v="297"/>
    <m/>
    <n v="0.74"/>
    <m/>
    <n v="0.68"/>
    <n v="-0.74"/>
    <n v="-0.68"/>
    <x v="3"/>
  </r>
  <r>
    <x v="76"/>
    <x v="235"/>
    <x v="298"/>
    <n v="0.34200000000000003"/>
    <n v="0.34200000000000003"/>
    <n v="0"/>
    <n v="0"/>
    <n v="0"/>
    <n v="0"/>
    <x v="0"/>
  </r>
  <r>
    <x v="76"/>
    <x v="235"/>
    <x v="299"/>
    <n v="0.55000000000000004"/>
    <n v="0.55000000000000004"/>
    <n v="0.3"/>
    <n v="0.3"/>
    <n v="0"/>
    <n v="0"/>
    <x v="0"/>
  </r>
  <r>
    <x v="76"/>
    <x v="236"/>
    <x v="300"/>
    <n v="0.2"/>
    <n v="0.2"/>
    <n v="0.19500000000000001"/>
    <n v="0.19500000000000001"/>
    <n v="0"/>
    <n v="0"/>
    <x v="0"/>
  </r>
  <r>
    <x v="76"/>
    <x v="236"/>
    <x v="301"/>
    <n v="0.1"/>
    <n v="0.1"/>
    <n v="0.09"/>
    <n v="0.09"/>
    <n v="0"/>
    <n v="0"/>
    <x v="0"/>
  </r>
  <r>
    <x v="76"/>
    <x v="236"/>
    <x v="152"/>
    <n v="0.45"/>
    <n v="0.45"/>
    <n v="0"/>
    <n v="0"/>
    <n v="0"/>
    <n v="0"/>
    <x v="0"/>
  </r>
  <r>
    <x v="76"/>
    <x v="236"/>
    <x v="146"/>
    <m/>
    <n v="0.45"/>
    <m/>
    <n v="0.35"/>
    <n v="-0.45"/>
    <n v="-0.35"/>
    <x v="3"/>
  </r>
  <r>
    <x v="76"/>
    <x v="236"/>
    <x v="147"/>
    <m/>
    <n v="0.45"/>
    <m/>
    <n v="0.35"/>
    <n v="-0.45"/>
    <n v="-0.35"/>
    <x v="3"/>
  </r>
  <r>
    <x v="76"/>
    <x v="236"/>
    <x v="299"/>
    <n v="0.45"/>
    <n v="0.45"/>
    <n v="0.35"/>
    <n v="0.35"/>
    <n v="0"/>
    <n v="0"/>
    <x v="0"/>
  </r>
  <r>
    <x v="76"/>
    <x v="237"/>
    <x v="152"/>
    <n v="0.5"/>
    <n v="0.5"/>
    <n v="0"/>
    <n v="0"/>
    <n v="0"/>
    <n v="0"/>
    <x v="0"/>
  </r>
  <r>
    <x v="76"/>
    <x v="237"/>
    <x v="292"/>
    <n v="0.2"/>
    <n v="0.2"/>
    <n v="0"/>
    <n v="0"/>
    <n v="0"/>
    <n v="0"/>
    <x v="0"/>
  </r>
  <r>
    <x v="76"/>
    <x v="237"/>
    <x v="294"/>
    <n v="0.6"/>
    <n v="0.6"/>
    <n v="0"/>
    <n v="0"/>
    <n v="0"/>
    <n v="0"/>
    <x v="0"/>
  </r>
  <r>
    <x v="76"/>
    <x v="237"/>
    <x v="302"/>
    <n v="0.2"/>
    <n v="0.2"/>
    <n v="0"/>
    <n v="0"/>
    <n v="0"/>
    <n v="0"/>
    <x v="0"/>
  </r>
  <r>
    <x v="76"/>
    <x v="237"/>
    <x v="303"/>
    <n v="0.2"/>
    <n v="0.2"/>
    <n v="0"/>
    <n v="0"/>
    <n v="0"/>
    <n v="0"/>
    <x v="0"/>
  </r>
  <r>
    <x v="76"/>
    <x v="238"/>
    <x v="304"/>
    <m/>
    <n v="0.74"/>
    <m/>
    <n v="0.63800000000000001"/>
    <n v="-0.74"/>
    <n v="-0.63800000000000001"/>
    <x v="4"/>
  </r>
  <r>
    <x v="77"/>
    <x v="239"/>
    <x v="161"/>
    <m/>
    <n v="0.68"/>
    <m/>
    <n v="0.50900000000000001"/>
    <n v="-0.68"/>
    <n v="-0.50900000000000001"/>
    <x v="3"/>
  </r>
  <r>
    <x v="77"/>
    <x v="239"/>
    <x v="162"/>
    <m/>
    <n v="1.825"/>
    <m/>
    <n v="1.2170000000000001"/>
    <n v="-1.825"/>
    <n v="-1.2170000000000001"/>
    <x v="3"/>
  </r>
  <r>
    <x v="77"/>
    <x v="239"/>
    <x v="258"/>
    <n v="15.2"/>
    <n v="19.399999999999999"/>
    <n v="14.819000000000001"/>
    <n v="14.82"/>
    <n v="-4.1999999999999993"/>
    <n v="-9.9999999999944578E-4"/>
    <x v="0"/>
  </r>
  <r>
    <x v="77"/>
    <x v="240"/>
    <x v="305"/>
    <n v="181.3"/>
    <n v="181.3"/>
    <n v="177.44900000000001"/>
    <n v="177.999"/>
    <n v="0"/>
    <n v="-0.54999999999998295"/>
    <x v="0"/>
  </r>
  <r>
    <x v="78"/>
    <x v="241"/>
    <x v="12"/>
    <n v="19.8"/>
    <n v="19.8"/>
    <n v="21.434999999999999"/>
    <n v="21.434999999999999"/>
    <n v="0"/>
    <n v="0"/>
    <x v="0"/>
  </r>
  <r>
    <x v="78"/>
    <x v="241"/>
    <x v="13"/>
    <n v="19.8"/>
    <n v="19.8"/>
    <n v="21.678999999999998"/>
    <n v="21.678999999999998"/>
    <n v="0"/>
    <n v="0"/>
    <x v="0"/>
  </r>
  <r>
    <x v="78"/>
    <x v="242"/>
    <x v="1"/>
    <n v="86.24"/>
    <n v="86.24"/>
    <n v="86.24"/>
    <n v="86.24"/>
    <n v="0"/>
    <n v="0"/>
    <x v="0"/>
  </r>
  <r>
    <x v="78"/>
    <x v="242"/>
    <x v="26"/>
    <n v="85.44"/>
    <n v="85.44"/>
    <n v="85.44"/>
    <n v="85.44"/>
    <n v="0"/>
    <n v="0"/>
    <x v="0"/>
  </r>
  <r>
    <x v="78"/>
    <x v="243"/>
    <x v="12"/>
    <n v="17"/>
    <n v="17"/>
    <n v="19.074000000000002"/>
    <n v="19.074000000000002"/>
    <n v="0"/>
    <n v="0"/>
    <x v="0"/>
  </r>
  <r>
    <x v="78"/>
    <x v="243"/>
    <x v="13"/>
    <n v="17"/>
    <n v="17"/>
    <n v="19.074000000000002"/>
    <n v="19.074000000000002"/>
    <n v="0"/>
    <n v="0"/>
    <x v="0"/>
  </r>
  <r>
    <x v="78"/>
    <x v="244"/>
    <x v="111"/>
    <n v="0.28799999999999998"/>
    <n v="0.28799999999999998"/>
    <n v="0.186"/>
    <n v="0.186"/>
    <n v="0"/>
    <n v="0"/>
    <x v="0"/>
  </r>
  <r>
    <x v="78"/>
    <x v="245"/>
    <x v="1"/>
    <n v="13.6"/>
    <n v="13.6"/>
    <n v="12.082000000000001"/>
    <n v="12.082000000000001"/>
    <n v="0"/>
    <n v="0"/>
    <x v="0"/>
  </r>
  <r>
    <x v="78"/>
    <x v="245"/>
    <x v="26"/>
    <n v="13.6"/>
    <n v="13.6"/>
    <n v="12.779"/>
    <n v="12.779"/>
    <n v="0"/>
    <n v="0"/>
    <x v="0"/>
  </r>
  <r>
    <x v="78"/>
    <x v="245"/>
    <x v="181"/>
    <n v="13.6"/>
    <n v="13.6"/>
    <n v="11.234"/>
    <n v="11.234"/>
    <n v="0"/>
    <n v="0"/>
    <x v="0"/>
  </r>
  <r>
    <x v="78"/>
    <x v="245"/>
    <x v="306"/>
    <n v="13.6"/>
    <n v="13.6"/>
    <n v="11.926"/>
    <n v="11.926"/>
    <n v="0"/>
    <n v="0"/>
    <x v="0"/>
  </r>
  <r>
    <x v="78"/>
    <x v="246"/>
    <x v="111"/>
    <n v="3.68"/>
    <n v="3.68"/>
    <n v="1.9330000000000001"/>
    <n v="1.9330000000000001"/>
    <n v="0"/>
    <n v="0"/>
    <x v="0"/>
  </r>
  <r>
    <x v="78"/>
    <x v="247"/>
    <x v="1"/>
    <n v="3"/>
    <n v="3"/>
    <n v="3.1429999999999998"/>
    <n v="3.1429999999999998"/>
    <n v="0"/>
    <n v="0"/>
    <x v="0"/>
  </r>
  <r>
    <x v="78"/>
    <x v="247"/>
    <x v="26"/>
    <n v="3"/>
    <n v="3"/>
    <n v="3.165"/>
    <n v="3.165"/>
    <n v="0"/>
    <n v="0"/>
    <x v="0"/>
  </r>
  <r>
    <x v="78"/>
    <x v="247"/>
    <x v="181"/>
    <n v="3"/>
    <n v="3"/>
    <n v="3.1720000000000002"/>
    <n v="3.1720000000000002"/>
    <n v="0"/>
    <n v="0"/>
    <x v="0"/>
  </r>
  <r>
    <x v="78"/>
    <x v="248"/>
    <x v="1"/>
    <n v="3"/>
    <n v="3"/>
    <n v="3.1859999999999999"/>
    <n v="3.1859999999999999"/>
    <n v="0"/>
    <n v="0"/>
    <x v="0"/>
  </r>
  <r>
    <x v="78"/>
    <x v="248"/>
    <x v="26"/>
    <n v="3"/>
    <n v="3"/>
    <n v="3.31"/>
    <n v="3.31"/>
    <n v="0"/>
    <n v="0"/>
    <x v="0"/>
  </r>
  <r>
    <x v="78"/>
    <x v="248"/>
    <x v="181"/>
    <n v="3"/>
    <n v="3"/>
    <n v="3.1539999999999999"/>
    <n v="3.1539999999999999"/>
    <n v="0"/>
    <n v="0"/>
    <x v="0"/>
  </r>
  <r>
    <x v="78"/>
    <x v="249"/>
    <x v="307"/>
    <n v="0.44"/>
    <n v="0.44"/>
    <n v="0.45200000000000001"/>
    <n v="0.45200000000000001"/>
    <n v="0"/>
    <n v="0"/>
    <x v="0"/>
  </r>
  <r>
    <x v="78"/>
    <x v="249"/>
    <x v="308"/>
    <n v="0.35499999999999998"/>
    <n v="0.35499999999999998"/>
    <n v="0.34599999999999997"/>
    <n v="0.34599999999999997"/>
    <n v="0"/>
    <n v="0"/>
    <x v="0"/>
  </r>
  <r>
    <x v="78"/>
    <x v="249"/>
    <x v="309"/>
    <n v="0.872"/>
    <n v="0.872"/>
    <n v="0.79600000000000004"/>
    <n v="0.79600000000000004"/>
    <n v="0"/>
    <n v="0"/>
    <x v="0"/>
  </r>
  <r>
    <x v="78"/>
    <x v="249"/>
    <x v="310"/>
    <n v="0.4"/>
    <n v="0.4"/>
    <n v="0.4"/>
    <n v="0.4"/>
    <n v="0"/>
    <n v="0"/>
    <x v="0"/>
  </r>
  <r>
    <x v="78"/>
    <x v="249"/>
    <x v="311"/>
    <n v="1.5"/>
    <n v="1.5"/>
    <n v="1.464"/>
    <n v="1.464"/>
    <n v="0"/>
    <n v="0"/>
    <x v="0"/>
  </r>
  <r>
    <x v="78"/>
    <x v="249"/>
    <x v="312"/>
    <n v="1.5"/>
    <n v="1.5"/>
    <n v="1.492"/>
    <n v="1.492"/>
    <n v="0"/>
    <n v="0"/>
    <x v="0"/>
  </r>
  <r>
    <x v="78"/>
    <x v="250"/>
    <x v="289"/>
    <n v="0.624"/>
    <n v="0.624"/>
    <n v="0.57999999999999996"/>
    <n v="0.57999999999999996"/>
    <n v="0"/>
    <n v="0"/>
    <x v="0"/>
  </r>
  <r>
    <x v="78"/>
    <x v="251"/>
    <x v="289"/>
    <n v="0.52400000000000002"/>
    <n v="0.52400000000000002"/>
    <n v="0.42199999999999999"/>
    <n v="0.42199999999999999"/>
    <n v="0"/>
    <n v="0"/>
    <x v="0"/>
  </r>
  <r>
    <x v="78"/>
    <x v="252"/>
    <x v="1"/>
    <n v="22.065000000000001"/>
    <n v="22.065000000000001"/>
    <n v="22.065000000000001"/>
    <n v="22.065000000000001"/>
    <n v="0"/>
    <n v="0"/>
    <x v="0"/>
  </r>
  <r>
    <x v="78"/>
    <x v="252"/>
    <x v="26"/>
    <n v="23.23"/>
    <n v="23.23"/>
    <n v="23.23"/>
    <n v="23.23"/>
    <n v="0"/>
    <n v="0"/>
    <x v="0"/>
  </r>
  <r>
    <x v="78"/>
    <x v="252"/>
    <x v="181"/>
    <n v="23.155000000000001"/>
    <n v="23.155000000000001"/>
    <n v="23.155000000000001"/>
    <n v="23.155000000000001"/>
    <n v="0"/>
    <n v="0"/>
    <x v="0"/>
  </r>
  <r>
    <x v="78"/>
    <x v="252"/>
    <x v="306"/>
    <n v="22.66"/>
    <n v="22.66"/>
    <n v="22.66"/>
    <n v="22.66"/>
    <n v="0"/>
    <n v="0"/>
    <x v="0"/>
  </r>
  <r>
    <x v="78"/>
    <x v="252"/>
    <x v="313"/>
    <n v="22.576000000000001"/>
    <n v="22.576000000000001"/>
    <n v="22.576000000000001"/>
    <n v="22.576000000000001"/>
    <n v="0"/>
    <n v="0"/>
    <x v="0"/>
  </r>
  <r>
    <x v="79"/>
    <x v="253"/>
    <x v="1"/>
    <n v="20"/>
    <n v="20"/>
    <n v="20"/>
    <n v="20"/>
    <n v="0"/>
    <n v="0"/>
    <x v="0"/>
  </r>
  <r>
    <x v="80"/>
    <x v="254"/>
    <x v="1"/>
    <n v="300"/>
    <n v="300"/>
    <n v="300"/>
    <n v="299.99"/>
    <n v="0"/>
    <n v="9.9999999999909051E-3"/>
    <x v="0"/>
  </r>
  <r>
    <x v="81"/>
    <x v="255"/>
    <x v="258"/>
    <n v="101.32"/>
    <n v="101.32"/>
    <n v="90.051000000000002"/>
    <n v="90.051000000000002"/>
    <n v="0"/>
    <n v="0"/>
    <x v="0"/>
  </r>
  <r>
    <x v="81"/>
    <x v="255"/>
    <x v="259"/>
    <n v="101.32"/>
    <n v="101.32"/>
    <n v="85.995999999999995"/>
    <n v="85.995999999999995"/>
    <n v="0"/>
    <n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6">
  <r>
    <x v="0"/>
    <x v="0"/>
    <x v="0"/>
    <n v="10"/>
    <n v="10"/>
    <n v="10"/>
    <n v="10"/>
    <n v="0"/>
    <n v="0"/>
    <x v="0"/>
  </r>
  <r>
    <x v="0"/>
    <x v="1"/>
    <x v="0"/>
    <n v="1.25"/>
    <n v="1.25"/>
    <n v="1.1000000000000001"/>
    <n v="1.25"/>
    <n v="0"/>
    <n v="-0.14999999999999991"/>
    <x v="0"/>
  </r>
  <r>
    <x v="0"/>
    <x v="2"/>
    <x v="0"/>
    <n v="1.25"/>
    <n v="1.25"/>
    <n v="1.1000000000000001"/>
    <n v="1.25"/>
    <n v="0"/>
    <n v="-0.14999999999999991"/>
    <x v="0"/>
  </r>
  <r>
    <x v="0"/>
    <x v="3"/>
    <x v="0"/>
    <n v="3"/>
    <n v="3"/>
    <n v="2.5"/>
    <n v="2.5"/>
    <n v="0"/>
    <n v="0"/>
    <x v="0"/>
  </r>
  <r>
    <x v="0"/>
    <x v="4"/>
    <x v="0"/>
    <n v="3"/>
    <n v="3"/>
    <n v="2.5"/>
    <n v="2.5"/>
    <n v="0"/>
    <n v="0"/>
    <x v="0"/>
  </r>
  <r>
    <x v="0"/>
    <x v="5"/>
    <x v="0"/>
    <n v="0.8"/>
    <n v="0.8"/>
    <n v="0.8"/>
    <n v="0.8"/>
    <n v="0"/>
    <n v="0"/>
    <x v="0"/>
  </r>
  <r>
    <x v="1"/>
    <x v="6"/>
    <x v="0"/>
    <n v="1"/>
    <n v="1"/>
    <n v="0.9"/>
    <n v="1"/>
    <n v="0"/>
    <n v="-9.9999999999999978E-2"/>
    <x v="0"/>
  </r>
  <r>
    <x v="2"/>
    <x v="7"/>
    <x v="0"/>
    <n v="2.65"/>
    <n v="2.65"/>
    <n v="2.65"/>
    <n v="2.65"/>
    <n v="0"/>
    <n v="0"/>
    <x v="0"/>
  </r>
  <r>
    <x v="2"/>
    <x v="8"/>
    <x v="0"/>
    <n v="1.06"/>
    <n v="1.06"/>
    <n v="0.76600000000000001"/>
    <n v="0.76600000000000001"/>
    <n v="0"/>
    <n v="0"/>
    <x v="0"/>
  </r>
  <r>
    <x v="2"/>
    <x v="9"/>
    <x v="0"/>
    <n v="1.54"/>
    <n v="3.97"/>
    <n v="1.53"/>
    <n v="3.97"/>
    <n v="-2.4300000000000002"/>
    <n v="-2.4400000000000004"/>
    <x v="0"/>
  </r>
  <r>
    <x v="2"/>
    <x v="10"/>
    <x v="0"/>
    <n v="1.89"/>
    <n v="1.89"/>
    <n v="1.5"/>
    <n v="1.5"/>
    <n v="0"/>
    <n v="0"/>
    <x v="0"/>
  </r>
  <r>
    <x v="2"/>
    <x v="11"/>
    <x v="0"/>
    <n v="3"/>
    <n v="3"/>
    <n v="2.1"/>
    <n v="2.1"/>
    <n v="0"/>
    <n v="0"/>
    <x v="0"/>
  </r>
  <r>
    <x v="2"/>
    <x v="12"/>
    <x v="0"/>
    <n v="0.8"/>
    <n v="0.8"/>
    <n v="0.25"/>
    <n v="0.25"/>
    <n v="0"/>
    <n v="0"/>
    <x v="0"/>
  </r>
  <r>
    <x v="3"/>
    <x v="13"/>
    <x v="0"/>
    <n v="3.36"/>
    <n v="3.36"/>
    <n v="1.95"/>
    <n v="1.95"/>
    <n v="0"/>
    <n v="0"/>
    <x v="0"/>
  </r>
  <r>
    <x v="3"/>
    <x v="14"/>
    <x v="0"/>
    <n v="3.36"/>
    <n v="7.36"/>
    <n v="2.0299999999999998"/>
    <n v="3.56"/>
    <n v="-4"/>
    <n v="-1.5300000000000002"/>
    <x v="0"/>
  </r>
  <r>
    <x v="4"/>
    <x v="15"/>
    <x v="0"/>
    <n v="2.64"/>
    <n v="2.64"/>
    <n v="1.8939999999999999"/>
    <n v="1.8939999999999999"/>
    <n v="0"/>
    <n v="0"/>
    <x v="0"/>
  </r>
  <r>
    <x v="4"/>
    <x v="16"/>
    <x v="0"/>
    <m/>
    <n v="5"/>
    <m/>
    <n v="3.8319999999999999"/>
    <n v="-5"/>
    <n v="-3.8319999999999999"/>
    <x v="1"/>
  </r>
  <r>
    <x v="4"/>
    <x v="17"/>
    <x v="0"/>
    <m/>
    <n v="1.64"/>
    <m/>
    <n v="1.5"/>
    <n v="-1.64"/>
    <n v="-1.5"/>
    <x v="1"/>
  </r>
  <r>
    <x v="5"/>
    <x v="18"/>
    <x v="0"/>
    <n v="4"/>
    <n v="4"/>
    <n v="3.2"/>
    <n v="3.2"/>
    <n v="0"/>
    <n v="0"/>
    <x v="0"/>
  </r>
  <r>
    <x v="6"/>
    <x v="19"/>
    <x v="0"/>
    <n v="11.188000000000001"/>
    <n v="10.438000000000001"/>
    <n v="5.7359999999999998"/>
    <n v="5.2859999999999996"/>
    <n v="0.75"/>
    <n v="0.45000000000000018"/>
    <x v="0"/>
  </r>
  <r>
    <x v="6"/>
    <x v="20"/>
    <x v="0"/>
    <n v="8"/>
    <n v="3.83"/>
    <n v="4.25"/>
    <n v="2.2000000000000002"/>
    <n v="4.17"/>
    <n v="2.0499999999999998"/>
    <x v="0"/>
  </r>
  <r>
    <x v="7"/>
    <x v="21"/>
    <x v="0"/>
    <n v="4.05"/>
    <n v="3.54"/>
    <n v="2.8319999999999999"/>
    <n v="2.8319999999999999"/>
    <n v="0.50999999999999979"/>
    <n v="0"/>
    <x v="0"/>
  </r>
  <r>
    <x v="7"/>
    <x v="22"/>
    <x v="0"/>
    <n v="3.03"/>
    <n v="3.03"/>
    <n v="0.38400000000000001"/>
    <n v="0.41099999999999998"/>
    <n v="0"/>
    <n v="-2.6999999999999968E-2"/>
    <x v="0"/>
  </r>
  <r>
    <x v="8"/>
    <x v="23"/>
    <x v="0"/>
    <n v="9.8000000000000007"/>
    <n v="9.8000000000000007"/>
    <n v="9.8000000000000007"/>
    <n v="9.8000000000000007"/>
    <n v="0"/>
    <n v="0"/>
    <x v="0"/>
  </r>
  <r>
    <x v="9"/>
    <x v="24"/>
    <x v="0"/>
    <n v="37"/>
    <n v="37"/>
    <n v="32"/>
    <n v="32"/>
    <n v="0"/>
    <n v="0"/>
    <x v="0"/>
  </r>
  <r>
    <x v="10"/>
    <x v="25"/>
    <x v="0"/>
    <n v="1"/>
    <n v="1"/>
    <n v="1"/>
    <n v="1"/>
    <n v="0"/>
    <n v="0"/>
    <x v="0"/>
  </r>
  <r>
    <x v="11"/>
    <x v="26"/>
    <x v="0"/>
    <n v="6.6"/>
    <n v="6.6"/>
    <n v="6.2"/>
    <n v="6.2"/>
    <n v="0"/>
    <n v="0"/>
    <x v="0"/>
  </r>
  <r>
    <x v="12"/>
    <x v="27"/>
    <x v="0"/>
    <n v="2"/>
    <n v="2"/>
    <n v="1.8"/>
    <n v="1.8"/>
    <n v="0"/>
    <n v="0"/>
    <x v="0"/>
  </r>
  <r>
    <x v="13"/>
    <x v="28"/>
    <x v="0"/>
    <n v="3.3090000000000002"/>
    <n v="3.3090000000000002"/>
    <n v="3.1435499999999998"/>
    <n v="3.1435499999999998"/>
    <n v="0"/>
    <n v="0"/>
    <x v="0"/>
  </r>
  <r>
    <x v="13"/>
    <x v="29"/>
    <x v="0"/>
    <n v="2.4750000000000005"/>
    <n v="2.4750000000000005"/>
    <n v="2.3512500000000003"/>
    <n v="2.3512500000000003"/>
    <n v="0"/>
    <n v="0"/>
    <x v="0"/>
  </r>
  <r>
    <x v="13"/>
    <x v="30"/>
    <x v="0"/>
    <n v="3.5219999999999998"/>
    <n v="3.5219999999999998"/>
    <n v="3.3449999999999998"/>
    <n v="3.3449999999999998"/>
    <n v="0"/>
    <n v="0"/>
    <x v="0"/>
  </r>
  <r>
    <x v="14"/>
    <x v="31"/>
    <x v="0"/>
    <n v="2.4"/>
    <n v="2.4"/>
    <n v="1.7"/>
    <n v="1.7"/>
    <n v="0"/>
    <n v="0"/>
    <x v="0"/>
  </r>
  <r>
    <x v="15"/>
    <x v="32"/>
    <x v="0"/>
    <n v="1.45"/>
    <n v="1.45"/>
    <n v="1.45"/>
    <n v="1.45"/>
    <n v="0"/>
    <n v="0"/>
    <x v="0"/>
  </r>
  <r>
    <x v="16"/>
    <x v="33"/>
    <x v="0"/>
    <n v="2.625"/>
    <n v="2.625"/>
    <n v="1.98"/>
    <n v="1.98"/>
    <n v="0"/>
    <n v="0"/>
    <x v="0"/>
  </r>
  <r>
    <x v="16"/>
    <x v="34"/>
    <x v="0"/>
    <n v="1.0900000000000001"/>
    <n v="1.0900000000000001"/>
    <n v="0.4"/>
    <n v="0.4"/>
    <n v="0"/>
    <n v="0"/>
    <x v="0"/>
  </r>
  <r>
    <x v="17"/>
    <x v="35"/>
    <x v="0"/>
    <n v="1.72"/>
    <n v="1.72"/>
    <n v="1.65"/>
    <n v="1.65"/>
    <n v="0"/>
    <n v="0"/>
    <x v="0"/>
  </r>
  <r>
    <x v="17"/>
    <x v="36"/>
    <x v="0"/>
    <n v="6.915"/>
    <n v="6.915"/>
    <n v="5.69"/>
    <n v="5.69"/>
    <n v="0"/>
    <n v="0"/>
    <x v="0"/>
  </r>
  <r>
    <x v="17"/>
    <x v="37"/>
    <x v="0"/>
    <n v="1.05"/>
    <n v="1.45"/>
    <n v="1.2"/>
    <n v="1.2"/>
    <n v="-0.39999999999999991"/>
    <n v="0"/>
    <x v="0"/>
  </r>
  <r>
    <x v="18"/>
    <x v="38"/>
    <x v="0"/>
    <n v="4.1399999999999997"/>
    <n v="4.1399999999999997"/>
    <n v="3.7"/>
    <n v="3.7"/>
    <n v="0"/>
    <n v="0"/>
    <x v="0"/>
  </r>
  <r>
    <x v="19"/>
    <x v="39"/>
    <x v="0"/>
    <n v="0.54500000000000004"/>
    <n v="0.54500000000000004"/>
    <n v="0.35"/>
    <n v="0.35"/>
    <n v="0"/>
    <n v="0"/>
    <x v="0"/>
  </r>
  <r>
    <x v="19"/>
    <x v="40"/>
    <x v="0"/>
    <n v="4.3"/>
    <n v="4.3"/>
    <n v="4.3"/>
    <n v="4.3"/>
    <n v="0"/>
    <n v="0"/>
    <x v="0"/>
  </r>
  <r>
    <x v="19"/>
    <x v="41"/>
    <x v="0"/>
    <n v="2.19"/>
    <n v="2.19"/>
    <n v="1.5"/>
    <n v="1.5"/>
    <n v="0"/>
    <n v="0"/>
    <x v="0"/>
  </r>
  <r>
    <x v="19"/>
    <x v="42"/>
    <x v="0"/>
    <n v="1"/>
    <n v="1"/>
    <n v="1"/>
    <n v="1"/>
    <n v="0"/>
    <n v="0"/>
    <x v="0"/>
  </r>
  <r>
    <x v="19"/>
    <x v="43"/>
    <x v="0"/>
    <n v="4.5650000000000004"/>
    <n v="4.5650000000000004"/>
    <n v="3.11"/>
    <n v="3.11"/>
    <n v="0"/>
    <n v="0"/>
    <x v="0"/>
  </r>
  <r>
    <x v="20"/>
    <x v="44"/>
    <x v="0"/>
    <n v="8.5500000000000007"/>
    <n v="8.5500000000000007"/>
    <n v="7.6950000000000003"/>
    <n v="7.6950000000000003"/>
    <n v="0"/>
    <n v="0"/>
    <x v="0"/>
  </r>
  <r>
    <x v="21"/>
    <x v="45"/>
    <x v="0"/>
    <n v="1.26"/>
    <n v="1.26"/>
    <n v="1.26"/>
    <n v="1.26"/>
    <n v="0"/>
    <n v="0"/>
    <x v="0"/>
  </r>
  <r>
    <x v="21"/>
    <x v="46"/>
    <x v="0"/>
    <n v="6.11"/>
    <n v="6.11"/>
    <n v="4.16"/>
    <n v="4.16"/>
    <n v="0"/>
    <n v="0"/>
    <x v="0"/>
  </r>
  <r>
    <x v="21"/>
    <x v="47"/>
    <x v="0"/>
    <n v="5.3550000000000004"/>
    <n v="5.3550000000000004"/>
    <n v="1.2"/>
    <n v="1.2"/>
    <n v="0"/>
    <n v="0"/>
    <x v="0"/>
  </r>
  <r>
    <x v="21"/>
    <x v="48"/>
    <x v="0"/>
    <n v="3.4609999999999999"/>
    <n v="3.4609999999999999"/>
    <n v="3.3"/>
    <n v="3.3"/>
    <n v="0"/>
    <n v="0"/>
    <x v="0"/>
  </r>
  <r>
    <x v="21"/>
    <x v="49"/>
    <x v="0"/>
    <n v="1.3440000000000001"/>
    <n v="1.3440000000000001"/>
    <n v="1.2"/>
    <n v="1.2"/>
    <n v="0"/>
    <n v="0"/>
    <x v="0"/>
  </r>
  <r>
    <x v="21"/>
    <x v="50"/>
    <x v="0"/>
    <n v="0.88800000000000001"/>
    <n v="0.88800000000000001"/>
    <n v="0.8"/>
    <n v="0.8"/>
    <n v="0"/>
    <n v="0"/>
    <x v="0"/>
  </r>
  <r>
    <x v="21"/>
    <x v="51"/>
    <x v="0"/>
    <n v="3.9"/>
    <n v="3.9"/>
    <n v="3.9"/>
    <n v="3.9"/>
    <n v="0"/>
    <n v="0"/>
    <x v="0"/>
  </r>
  <r>
    <x v="21"/>
    <x v="52"/>
    <x v="0"/>
    <n v="3.5"/>
    <n v="3.5"/>
    <n v="3.5"/>
    <n v="3.5"/>
    <n v="0"/>
    <n v="0"/>
    <x v="0"/>
  </r>
  <r>
    <x v="21"/>
    <x v="53"/>
    <x v="0"/>
    <n v="2.13"/>
    <n v="2.13"/>
    <n v="1.1499999999999999"/>
    <n v="1.1499999999999999"/>
    <n v="0"/>
    <n v="0"/>
    <x v="0"/>
  </r>
  <r>
    <x v="21"/>
    <x v="54"/>
    <x v="0"/>
    <n v="1.45"/>
    <n v="1.45"/>
    <n v="1"/>
    <n v="1"/>
    <n v="0"/>
    <n v="0"/>
    <x v="0"/>
  </r>
  <r>
    <x v="22"/>
    <x v="55"/>
    <x v="0"/>
    <n v="17.96"/>
    <n v="17.96"/>
    <n v="16"/>
    <n v="16"/>
    <n v="0"/>
    <n v="0"/>
    <x v="0"/>
  </r>
  <r>
    <x v="23"/>
    <x v="56"/>
    <x v="0"/>
    <n v="9.1999999999999993"/>
    <n v="9.1999999999999993"/>
    <n v="5.0999999999999996"/>
    <n v="5.0999999999999996"/>
    <n v="0"/>
    <n v="0"/>
    <x v="0"/>
  </r>
  <r>
    <x v="23"/>
    <x v="57"/>
    <x v="0"/>
    <n v="0.6"/>
    <n v="0.6"/>
    <n v="0.33"/>
    <n v="0.33"/>
    <n v="0"/>
    <n v="0"/>
    <x v="0"/>
  </r>
  <r>
    <x v="23"/>
    <x v="58"/>
    <x v="0"/>
    <n v="5.0999999999999996"/>
    <n v="5.0999999999999996"/>
    <n v="4.5"/>
    <n v="4.5"/>
    <n v="0"/>
    <n v="0"/>
    <x v="0"/>
  </r>
  <r>
    <x v="23"/>
    <x v="59"/>
    <x v="0"/>
    <n v="6"/>
    <n v="6"/>
    <n v="5"/>
    <n v="5"/>
    <n v="0"/>
    <n v="0"/>
    <x v="0"/>
  </r>
  <r>
    <x v="23"/>
    <x v="60"/>
    <x v="0"/>
    <n v="1.2"/>
    <n v="1.2"/>
    <n v="1"/>
    <n v="1"/>
    <n v="0"/>
    <n v="0"/>
    <x v="0"/>
  </r>
  <r>
    <x v="24"/>
    <x v="61"/>
    <x v="0"/>
    <n v="2.3450000000000002"/>
    <n v="2.3450000000000002"/>
    <n v="1.8759999999999999"/>
    <n v="1.8759999999999999"/>
    <n v="0"/>
    <n v="0"/>
    <x v="0"/>
  </r>
  <r>
    <x v="24"/>
    <x v="62"/>
    <x v="0"/>
    <n v="1.089"/>
    <n v="1.089"/>
    <n v="0.871"/>
    <n v="0.871"/>
    <n v="0"/>
    <n v="0"/>
    <x v="0"/>
  </r>
  <r>
    <x v="25"/>
    <x v="63"/>
    <x v="0"/>
    <n v="9.18"/>
    <n v="9.18"/>
    <n v="9.18"/>
    <n v="9.18"/>
    <n v="0"/>
    <n v="0"/>
    <x v="0"/>
  </r>
  <r>
    <x v="25"/>
    <x v="64"/>
    <x v="0"/>
    <n v="1.1000000000000001"/>
    <n v="1.1000000000000001"/>
    <n v="1.1000000000000001"/>
    <n v="1.1000000000000001"/>
    <n v="0"/>
    <n v="0"/>
    <x v="0"/>
  </r>
  <r>
    <x v="25"/>
    <x v="65"/>
    <x v="0"/>
    <n v="1.952"/>
    <n v="1.952"/>
    <n v="1.4179999999999999"/>
    <n v="1.4179999999999999"/>
    <n v="0"/>
    <n v="0"/>
    <x v="0"/>
  </r>
  <r>
    <x v="25"/>
    <x v="66"/>
    <x v="0"/>
    <n v="2.2400000000000002"/>
    <n v="2.2400000000000002"/>
    <n v="1.5"/>
    <n v="1.5"/>
    <n v="0"/>
    <n v="0"/>
    <x v="0"/>
  </r>
  <r>
    <x v="25"/>
    <x v="67"/>
    <x v="0"/>
    <n v="0.17599999999999999"/>
    <n v="0.17599999999999999"/>
    <n v="0"/>
    <n v="0"/>
    <n v="0"/>
    <n v="0"/>
    <x v="0"/>
  </r>
  <r>
    <x v="25"/>
    <x v="68"/>
    <x v="0"/>
    <n v="0.224"/>
    <n v="0.224"/>
    <n v="0.2"/>
    <n v="0.2"/>
    <n v="0"/>
    <n v="0"/>
    <x v="0"/>
  </r>
  <r>
    <x v="25"/>
    <x v="69"/>
    <x v="0"/>
    <n v="0.496"/>
    <n v="0.496"/>
    <n v="0.496"/>
    <n v="0.496"/>
    <n v="0"/>
    <n v="0"/>
    <x v="0"/>
  </r>
  <r>
    <x v="25"/>
    <x v="70"/>
    <x v="0"/>
    <n v="4.9000000000000004"/>
    <n v="4.9000000000000004"/>
    <n v="4.9000000000000004"/>
    <n v="4.9000000000000004"/>
    <n v="0"/>
    <n v="0"/>
    <x v="0"/>
  </r>
  <r>
    <x v="25"/>
    <x v="71"/>
    <x v="0"/>
    <n v="0.97599999999999998"/>
    <n v="0.97599999999999998"/>
    <n v="0.97599999999999998"/>
    <n v="0.97599999999999998"/>
    <n v="0"/>
    <n v="0"/>
    <x v="0"/>
  </r>
  <r>
    <x v="25"/>
    <x v="72"/>
    <x v="0"/>
    <n v="0.94"/>
    <n v="0.94"/>
    <n v="0.85"/>
    <n v="0.85"/>
    <n v="0"/>
    <n v="0"/>
    <x v="0"/>
  </r>
  <r>
    <x v="25"/>
    <x v="73"/>
    <x v="0"/>
    <n v="1.2"/>
    <n v="1.2"/>
    <n v="0.86"/>
    <n v="0.86"/>
    <n v="0"/>
    <n v="0"/>
    <x v="0"/>
  </r>
  <r>
    <x v="25"/>
    <x v="74"/>
    <x v="0"/>
    <n v="4.99"/>
    <n v="4.99"/>
    <n v="3.6"/>
    <n v="3.6"/>
    <n v="0"/>
    <n v="0"/>
    <x v="0"/>
  </r>
  <r>
    <x v="25"/>
    <x v="75"/>
    <x v="0"/>
    <n v="0.34"/>
    <n v="0.34"/>
    <n v="0.3"/>
    <n v="0.3"/>
    <n v="0"/>
    <n v="0"/>
    <x v="0"/>
  </r>
  <r>
    <x v="25"/>
    <x v="76"/>
    <x v="0"/>
    <n v="0.20399999999999999"/>
    <n v="0.20399999999999999"/>
    <n v="0.2"/>
    <n v="0.2"/>
    <n v="0"/>
    <n v="0"/>
    <x v="0"/>
  </r>
  <r>
    <x v="26"/>
    <x v="77"/>
    <x v="0"/>
    <n v="0.63100000000000001"/>
    <n v="0.499"/>
    <n v="0.32"/>
    <n v="0.32"/>
    <n v="0.13200000000000001"/>
    <n v="0"/>
    <x v="0"/>
  </r>
  <r>
    <x v="27"/>
    <x v="78"/>
    <x v="0"/>
    <n v="11.5"/>
    <n v="11.5"/>
    <n v="11.5"/>
    <n v="11.5"/>
    <n v="0"/>
    <n v="0"/>
    <x v="0"/>
  </r>
  <r>
    <x v="27"/>
    <x v="79"/>
    <x v="0"/>
    <n v="12"/>
    <n v="12"/>
    <n v="8"/>
    <n v="8"/>
    <n v="0"/>
    <n v="0"/>
    <x v="0"/>
  </r>
  <r>
    <x v="28"/>
    <x v="80"/>
    <x v="0"/>
    <n v="1.135"/>
    <n v="1.135"/>
    <n v="0"/>
    <n v="0"/>
    <n v="0"/>
    <n v="0"/>
    <x v="0"/>
  </r>
  <r>
    <x v="28"/>
    <x v="81"/>
    <x v="0"/>
    <n v="0.04"/>
    <n v="0.04"/>
    <n v="0"/>
    <n v="0"/>
    <n v="0"/>
    <n v="0"/>
    <x v="0"/>
  </r>
  <r>
    <x v="29"/>
    <x v="82"/>
    <x v="0"/>
    <n v="3.78"/>
    <n v="3.78"/>
    <n v="1.29"/>
    <n v="1.544"/>
    <n v="0"/>
    <n v="-0.254"/>
    <x v="0"/>
  </r>
  <r>
    <x v="30"/>
    <x v="83"/>
    <x v="0"/>
    <n v="2.0499999999999998"/>
    <n v="2.0499999999999998"/>
    <n v="1.5"/>
    <n v="1.5"/>
    <n v="0"/>
    <n v="0"/>
    <x v="0"/>
  </r>
  <r>
    <x v="30"/>
    <x v="84"/>
    <x v="0"/>
    <n v="3.05"/>
    <n v="3.05"/>
    <n v="1.5"/>
    <n v="1.5"/>
    <n v="0"/>
    <n v="0"/>
    <x v="0"/>
  </r>
  <r>
    <x v="30"/>
    <x v="85"/>
    <x v="0"/>
    <n v="1.8"/>
    <n v="1.8"/>
    <n v="1.5"/>
    <n v="1.5"/>
    <n v="0"/>
    <n v="0"/>
    <x v="0"/>
  </r>
  <r>
    <x v="31"/>
    <x v="86"/>
    <x v="0"/>
    <n v="12.6"/>
    <n v="12.6"/>
    <n v="11.98"/>
    <n v="11.98"/>
    <n v="0"/>
    <n v="0"/>
    <x v="0"/>
  </r>
  <r>
    <x v="31"/>
    <x v="87"/>
    <x v="0"/>
    <n v="5.9870000000000001"/>
    <n v="5.9870000000000001"/>
    <n v="5.15"/>
    <n v="5.15"/>
    <n v="0"/>
    <n v="0"/>
    <x v="0"/>
  </r>
  <r>
    <x v="32"/>
    <x v="88"/>
    <x v="0"/>
    <n v="1.25"/>
    <n v="1.25"/>
    <n v="1.25"/>
    <n v="1.25"/>
    <n v="0"/>
    <n v="0"/>
    <x v="0"/>
  </r>
  <r>
    <x v="33"/>
    <x v="89"/>
    <x v="0"/>
    <n v="1.47"/>
    <n v="1.47"/>
    <n v="1.2495000000000001"/>
    <n v="1.2495000000000001"/>
    <n v="0"/>
    <n v="0"/>
    <x v="0"/>
  </r>
  <r>
    <x v="33"/>
    <x v="90"/>
    <x v="0"/>
    <n v="0.70399999999999996"/>
    <n v="0.70399999999999996"/>
    <n v="0.66879999999999995"/>
    <n v="0.66879999999999995"/>
    <n v="0"/>
    <n v="0"/>
    <x v="0"/>
  </r>
  <r>
    <x v="34"/>
    <x v="91"/>
    <x v="0"/>
    <n v="1.1000000000000001"/>
    <n v="1.1000000000000001"/>
    <n v="0.68"/>
    <n v="0.68"/>
    <n v="0"/>
    <n v="0"/>
    <x v="0"/>
  </r>
  <r>
    <x v="35"/>
    <x v="92"/>
    <x v="0"/>
    <n v="8.4"/>
    <n v="8.4"/>
    <n v="0"/>
    <n v="0"/>
    <n v="0"/>
    <n v="0"/>
    <x v="0"/>
  </r>
  <r>
    <x v="36"/>
    <x v="93"/>
    <x v="0"/>
    <n v="5.56"/>
    <n v="5.56"/>
    <n v="4.07"/>
    <n v="4.07"/>
    <n v="0"/>
    <n v="0"/>
    <x v="0"/>
  </r>
  <r>
    <x v="36"/>
    <x v="94"/>
    <x v="0"/>
    <n v="0.37"/>
    <n v="0.37"/>
    <n v="0.28999999999999998"/>
    <n v="0.28999999999999998"/>
    <n v="0"/>
    <n v="0"/>
    <x v="0"/>
  </r>
  <r>
    <x v="36"/>
    <x v="95"/>
    <x v="0"/>
    <n v="1.7"/>
    <n v="1.7"/>
    <n v="1.35"/>
    <n v="1.35"/>
    <n v="0"/>
    <n v="0"/>
    <x v="0"/>
  </r>
  <r>
    <x v="36"/>
    <x v="96"/>
    <x v="0"/>
    <n v="7.7969999999999997"/>
    <n v="7.7969999999999997"/>
    <n v="3.11"/>
    <n v="3.11"/>
    <n v="0"/>
    <n v="0"/>
    <x v="0"/>
  </r>
  <r>
    <x v="37"/>
    <x v="97"/>
    <x v="0"/>
    <n v="1.6"/>
    <n v="1.6"/>
    <n v="0.35"/>
    <n v="0.35"/>
    <n v="0"/>
    <n v="0"/>
    <x v="0"/>
  </r>
  <r>
    <x v="37"/>
    <x v="98"/>
    <x v="0"/>
    <n v="0.94"/>
    <n v="0.94"/>
    <n v="0.35"/>
    <n v="0.35"/>
    <n v="0"/>
    <n v="0"/>
    <x v="0"/>
  </r>
  <r>
    <x v="38"/>
    <x v="99"/>
    <x v="0"/>
    <n v="13.6"/>
    <n v="13.6"/>
    <n v="13.6"/>
    <n v="13.6"/>
    <n v="0"/>
    <n v="0"/>
    <x v="0"/>
  </r>
  <r>
    <x v="39"/>
    <x v="100"/>
    <x v="0"/>
    <n v="9.09"/>
    <n v="9.09"/>
    <n v="7.1"/>
    <n v="7.1"/>
    <n v="0"/>
    <n v="0"/>
    <x v="0"/>
  </r>
  <r>
    <x v="40"/>
    <x v="101"/>
    <x v="0"/>
    <n v="2.62"/>
    <n v="2.62"/>
    <n v="1.21"/>
    <n v="1.681"/>
    <n v="0"/>
    <n v="-0.47100000000000009"/>
    <x v="0"/>
  </r>
  <r>
    <x v="41"/>
    <x v="102"/>
    <x v="0"/>
    <n v="1.1299999999999999"/>
    <n v="1.1299999999999999"/>
    <n v="0.90400000000000003"/>
    <n v="0.90400000000000003"/>
    <n v="0"/>
    <n v="0"/>
    <x v="0"/>
  </r>
  <r>
    <x v="41"/>
    <x v="103"/>
    <x v="0"/>
    <n v="0.91"/>
    <n v="0.91"/>
    <n v="0.82799999999999996"/>
    <n v="0.82799999999999996"/>
    <n v="0"/>
    <n v="0"/>
    <x v="0"/>
  </r>
  <r>
    <x v="42"/>
    <x v="104"/>
    <x v="0"/>
    <n v="0.625"/>
    <n v="0.625"/>
    <n v="0.56200000000000006"/>
    <n v="0.56200000000000006"/>
    <n v="0"/>
    <n v="0"/>
    <x v="0"/>
  </r>
  <r>
    <x v="42"/>
    <x v="105"/>
    <x v="0"/>
    <n v="0.89500000000000002"/>
    <n v="0.89500000000000002"/>
    <n v="0.80600000000000005"/>
    <n v="0.80600000000000005"/>
    <n v="0"/>
    <n v="0"/>
    <x v="0"/>
  </r>
  <r>
    <x v="42"/>
    <x v="106"/>
    <x v="0"/>
    <n v="0.68300000000000005"/>
    <n v="0.68300000000000005"/>
    <n v="0.61499999999999999"/>
    <n v="0.61499999999999999"/>
    <n v="0"/>
    <n v="0"/>
    <x v="0"/>
  </r>
  <r>
    <x v="42"/>
    <x v="107"/>
    <x v="0"/>
    <n v="0.13"/>
    <n v="0.13"/>
    <n v="0.11700000000000001"/>
    <n v="0.11700000000000001"/>
    <n v="0"/>
    <n v="0"/>
    <x v="0"/>
  </r>
  <r>
    <x v="42"/>
    <x v="108"/>
    <x v="0"/>
    <n v="0.34"/>
    <n v="0.34"/>
    <n v="0.30599999999999999"/>
    <n v="0.30599999999999999"/>
    <n v="0"/>
    <n v="0"/>
    <x v="0"/>
  </r>
  <r>
    <x v="43"/>
    <x v="109"/>
    <x v="0"/>
    <n v="0.75"/>
    <n v="0.75"/>
    <n v="0.6"/>
    <n v="0.6"/>
    <n v="0"/>
    <n v="0"/>
    <x v="0"/>
  </r>
  <r>
    <x v="44"/>
    <x v="110"/>
    <x v="0"/>
    <n v="13.734999999999999"/>
    <n v="13.734999999999999"/>
    <n v="9.9849999999999994"/>
    <n v="9.9849999999999994"/>
    <n v="0"/>
    <n v="0"/>
    <x v="0"/>
  </r>
  <r>
    <x v="45"/>
    <x v="111"/>
    <x v="0"/>
    <n v="1"/>
    <n v="1"/>
    <n v="0.55000000000000004"/>
    <n v="0.55000000000000004"/>
    <n v="0"/>
    <n v="0"/>
    <x v="0"/>
  </r>
  <r>
    <x v="45"/>
    <x v="112"/>
    <x v="0"/>
    <n v="3.3"/>
    <n v="3.3"/>
    <n v="1.76"/>
    <n v="1.76"/>
    <n v="0"/>
    <n v="0"/>
    <x v="0"/>
  </r>
  <r>
    <x v="46"/>
    <x v="113"/>
    <x v="0"/>
    <n v="3.67"/>
    <n v="3.67"/>
    <n v="2.4"/>
    <n v="2.4"/>
    <n v="0"/>
    <n v="0"/>
    <x v="0"/>
  </r>
  <r>
    <x v="47"/>
    <x v="114"/>
    <x v="0"/>
    <n v="5.46"/>
    <n v="5.46"/>
    <n v="3.3"/>
    <n v="3.3"/>
    <n v="0"/>
    <n v="0"/>
    <x v="0"/>
  </r>
  <r>
    <x v="47"/>
    <x v="115"/>
    <x v="0"/>
    <n v="3.18"/>
    <n v="3.18"/>
    <n v="2.15"/>
    <n v="2.15"/>
    <n v="0"/>
    <n v="0"/>
    <x v="0"/>
  </r>
  <r>
    <x v="47"/>
    <x v="116"/>
    <x v="0"/>
    <n v="5.4249999999999998"/>
    <n v="5.4249999999999998"/>
    <n v="3.4"/>
    <n v="3.4"/>
    <n v="0"/>
    <n v="0"/>
    <x v="0"/>
  </r>
  <r>
    <x v="47"/>
    <x v="117"/>
    <x v="0"/>
    <n v="0.67500000000000004"/>
    <n v="0.67500000000000004"/>
    <n v="0.53"/>
    <n v="0.53"/>
    <n v="0"/>
    <n v="0"/>
    <x v="0"/>
  </r>
  <r>
    <x v="47"/>
    <x v="118"/>
    <x v="0"/>
    <n v="8.65"/>
    <n v="8.65"/>
    <n v="6"/>
    <n v="6"/>
    <n v="0"/>
    <n v="0"/>
    <x v="0"/>
  </r>
  <r>
    <x v="47"/>
    <x v="119"/>
    <x v="0"/>
    <n v="1.82"/>
    <n v="1.82"/>
    <n v="1.3"/>
    <n v="1.3"/>
    <n v="0"/>
    <n v="0"/>
    <x v="0"/>
  </r>
  <r>
    <x v="47"/>
    <x v="120"/>
    <x v="0"/>
    <n v="10.95"/>
    <n v="10.95"/>
    <n v="7.4"/>
    <n v="7.4"/>
    <n v="0"/>
    <n v="0"/>
    <x v="0"/>
  </r>
  <r>
    <x v="47"/>
    <x v="121"/>
    <x v="0"/>
    <n v="4.08"/>
    <n v="4.08"/>
    <n v="2.85"/>
    <n v="2.85"/>
    <n v="0"/>
    <n v="0"/>
    <x v="0"/>
  </r>
  <r>
    <x v="48"/>
    <x v="122"/>
    <x v="0"/>
    <n v="0.9"/>
    <n v="0.9"/>
    <n v="0"/>
    <n v="0"/>
    <n v="0"/>
    <n v="0"/>
    <x v="0"/>
  </r>
  <r>
    <x v="49"/>
    <x v="123"/>
    <x v="0"/>
    <n v="8.5"/>
    <n v="8.5"/>
    <n v="6.03"/>
    <n v="6.03"/>
    <n v="0"/>
    <n v="0"/>
    <x v="0"/>
  </r>
  <r>
    <x v="49"/>
    <x v="124"/>
    <x v="0"/>
    <n v="3.65"/>
    <n v="3.65"/>
    <n v="2.5"/>
    <n v="2.5"/>
    <n v="0"/>
    <n v="0"/>
    <x v="0"/>
  </r>
  <r>
    <x v="49"/>
    <x v="125"/>
    <x v="0"/>
    <n v="3.99"/>
    <n v="3.99"/>
    <n v="3.15"/>
    <n v="3.15"/>
    <n v="0"/>
    <n v="0"/>
    <x v="0"/>
  </r>
  <r>
    <x v="49"/>
    <x v="126"/>
    <x v="0"/>
    <n v="6.165"/>
    <n v="6.165"/>
    <n v="4"/>
    <n v="4"/>
    <n v="0"/>
    <n v="0"/>
    <x v="0"/>
  </r>
  <r>
    <x v="50"/>
    <x v="127"/>
    <x v="0"/>
    <n v="1.2"/>
    <n v="1.2"/>
    <n v="1"/>
    <n v="1"/>
    <n v="0"/>
    <n v="0"/>
    <x v="0"/>
  </r>
  <r>
    <x v="50"/>
    <x v="128"/>
    <x v="0"/>
    <n v="5.4"/>
    <n v="5.4"/>
    <n v="5.2"/>
    <n v="5.2"/>
    <n v="0"/>
    <n v="0"/>
    <x v="0"/>
  </r>
  <r>
    <x v="51"/>
    <x v="129"/>
    <x v="0"/>
    <n v="2.5"/>
    <n v="2.5"/>
    <n v="2"/>
    <n v="2"/>
    <n v="0"/>
    <n v="0"/>
    <x v="0"/>
  </r>
  <r>
    <x v="51"/>
    <x v="130"/>
    <x v="0"/>
    <n v="3.5"/>
    <n v="3.5"/>
    <n v="3.5"/>
    <n v="3.5"/>
    <n v="0"/>
    <n v="0"/>
    <x v="0"/>
  </r>
  <r>
    <x v="51"/>
    <x v="131"/>
    <x v="0"/>
    <n v="2"/>
    <n v="2"/>
    <n v="0"/>
    <n v="0"/>
    <n v="0"/>
    <n v="0"/>
    <x v="0"/>
  </r>
  <r>
    <x v="51"/>
    <x v="132"/>
    <x v="0"/>
    <n v="2"/>
    <n v="2"/>
    <n v="2"/>
    <n v="2"/>
    <n v="0"/>
    <n v="0"/>
    <x v="0"/>
  </r>
  <r>
    <x v="51"/>
    <x v="133"/>
    <x v="0"/>
    <n v="4"/>
    <n v="4"/>
    <n v="3.5"/>
    <n v="3.5"/>
    <n v="0"/>
    <n v="0"/>
    <x v="0"/>
  </r>
  <r>
    <x v="51"/>
    <x v="134"/>
    <x v="0"/>
    <n v="2"/>
    <n v="2"/>
    <n v="2"/>
    <n v="2"/>
    <n v="0"/>
    <n v="0"/>
    <x v="0"/>
  </r>
  <r>
    <x v="52"/>
    <x v="135"/>
    <x v="0"/>
    <n v="4.71"/>
    <n v="4.71"/>
    <n v="3.69"/>
    <n v="3.69"/>
    <n v="0"/>
    <n v="0"/>
    <x v="0"/>
  </r>
  <r>
    <x v="52"/>
    <x v="136"/>
    <x v="0"/>
    <n v="2.9159999999999999"/>
    <n v="2.9159999999999999"/>
    <n v="2.35"/>
    <n v="2.35"/>
    <n v="0"/>
    <n v="0"/>
    <x v="0"/>
  </r>
  <r>
    <x v="53"/>
    <x v="137"/>
    <x v="0"/>
    <n v="2.6"/>
    <n v="2.6"/>
    <n v="2.4"/>
    <n v="2.4"/>
    <n v="0"/>
    <n v="0"/>
    <x v="0"/>
  </r>
  <r>
    <x v="54"/>
    <x v="138"/>
    <x v="0"/>
    <n v="72.98"/>
    <n v="72.98"/>
    <n v="55.07"/>
    <n v="49.31"/>
    <n v="0"/>
    <n v="5.759999999999998"/>
    <x v="0"/>
  </r>
  <r>
    <x v="54"/>
    <x v="139"/>
    <x v="0"/>
    <n v="20.8"/>
    <n v="20.8"/>
    <n v="16"/>
    <n v="16"/>
    <n v="0"/>
    <n v="0"/>
    <x v="0"/>
  </r>
  <r>
    <x v="54"/>
    <x v="140"/>
    <x v="0"/>
    <n v="42"/>
    <n v="42"/>
    <n v="42"/>
    <n v="42"/>
    <n v="0"/>
    <n v="0"/>
    <x v="0"/>
  </r>
  <r>
    <x v="55"/>
    <x v="141"/>
    <x v="0"/>
    <n v="77.400000000000006"/>
    <n v="77.400000000000006"/>
    <n v="71.69"/>
    <n v="71.69"/>
    <n v="0"/>
    <n v="0"/>
    <x v="0"/>
  </r>
  <r>
    <x v="56"/>
    <x v="142"/>
    <x v="0"/>
    <n v="1.22"/>
    <n v="1.22"/>
    <n v="0.96"/>
    <n v="0.96"/>
    <n v="0"/>
    <n v="0"/>
    <x v="0"/>
  </r>
  <r>
    <x v="56"/>
    <x v="143"/>
    <x v="0"/>
    <n v="4.9340000000000002"/>
    <n v="4.9340000000000002"/>
    <n v="4.085"/>
    <n v="4.085"/>
    <n v="0"/>
    <n v="0"/>
    <x v="0"/>
  </r>
  <r>
    <x v="56"/>
    <x v="144"/>
    <x v="0"/>
    <n v="2.94"/>
    <n v="2.94"/>
    <n v="2.4"/>
    <n v="2.4"/>
    <n v="0"/>
    <n v="0"/>
    <x v="0"/>
  </r>
  <r>
    <x v="56"/>
    <x v="145"/>
    <x v="0"/>
    <n v="2.54"/>
    <n v="2.54"/>
    <n v="1.72"/>
    <n v="1.72"/>
    <n v="0"/>
    <n v="0"/>
    <x v="0"/>
  </r>
  <r>
    <x v="56"/>
    <x v="146"/>
    <x v="0"/>
    <n v="3.45"/>
    <n v="3.45"/>
    <n v="3.3"/>
    <n v="3.3"/>
    <n v="0"/>
    <n v="0"/>
    <x v="0"/>
  </r>
  <r>
    <x v="56"/>
    <x v="147"/>
    <x v="0"/>
    <n v="2.5"/>
    <n v="2.5"/>
    <n v="2.0499999999999998"/>
    <n v="2.0499999999999998"/>
    <n v="0"/>
    <n v="0"/>
    <x v="0"/>
  </r>
  <r>
    <x v="56"/>
    <x v="148"/>
    <x v="0"/>
    <n v="4.93"/>
    <n v="4.93"/>
    <n v="4.2"/>
    <n v="4.2"/>
    <n v="0"/>
    <n v="0"/>
    <x v="0"/>
  </r>
  <r>
    <x v="56"/>
    <x v="149"/>
    <x v="0"/>
    <n v="0.113"/>
    <n v="0.113"/>
    <n v="0.1"/>
    <n v="0.1"/>
    <n v="0"/>
    <n v="0"/>
    <x v="0"/>
  </r>
  <r>
    <x v="57"/>
    <x v="150"/>
    <x v="0"/>
    <n v="3.45"/>
    <n v="3.45"/>
    <n v="2.8"/>
    <n v="2.8"/>
    <n v="0"/>
    <n v="0"/>
    <x v="0"/>
  </r>
  <r>
    <x v="58"/>
    <x v="151"/>
    <x v="0"/>
    <n v="1.2989999999999999"/>
    <n v="1.28"/>
    <n v="1.28"/>
    <n v="1.28"/>
    <n v="1.8999999999999906E-2"/>
    <n v="0"/>
    <x v="0"/>
  </r>
  <r>
    <x v="59"/>
    <x v="152"/>
    <x v="0"/>
    <n v="3.44"/>
    <n v="3.44"/>
    <n v="1.7"/>
    <n v="1.7"/>
    <n v="0"/>
    <n v="0"/>
    <x v="0"/>
  </r>
  <r>
    <x v="59"/>
    <x v="153"/>
    <x v="0"/>
    <n v="1.635"/>
    <n v="1.635"/>
    <n v="1.48"/>
    <n v="1.48"/>
    <n v="0"/>
    <n v="0"/>
    <x v="0"/>
  </r>
  <r>
    <x v="59"/>
    <x v="154"/>
    <x v="0"/>
    <n v="2.4500000000000002"/>
    <n v="2.4500000000000002"/>
    <n v="2.2000000000000002"/>
    <n v="2.2000000000000002"/>
    <n v="0"/>
    <n v="0"/>
    <x v="0"/>
  </r>
  <r>
    <x v="59"/>
    <x v="155"/>
    <x v="0"/>
    <n v="2.6"/>
    <n v="2.6"/>
    <n v="2.2000000000000002"/>
    <n v="2.2000000000000002"/>
    <n v="0"/>
    <n v="0"/>
    <x v="0"/>
  </r>
  <r>
    <x v="59"/>
    <x v="156"/>
    <x v="0"/>
    <n v="1.82"/>
    <n v="1.82"/>
    <n v="1.6"/>
    <n v="1.6"/>
    <n v="0"/>
    <n v="0"/>
    <x v="0"/>
  </r>
  <r>
    <x v="59"/>
    <x v="157"/>
    <x v="0"/>
    <n v="0.15"/>
    <n v="0.15"/>
    <n v="0.12"/>
    <n v="0.12"/>
    <n v="0"/>
    <n v="0"/>
    <x v="0"/>
  </r>
  <r>
    <x v="59"/>
    <x v="143"/>
    <x v="0"/>
    <n v="1.895"/>
    <n v="1.895"/>
    <n v="1.7450000000000001"/>
    <n v="1.7450000000000001"/>
    <n v="0"/>
    <n v="0"/>
    <x v="0"/>
  </r>
  <r>
    <x v="59"/>
    <x v="158"/>
    <x v="0"/>
    <n v="1.645"/>
    <n v="1.645"/>
    <n v="1.5"/>
    <n v="1.5"/>
    <n v="0"/>
    <n v="0"/>
    <x v="0"/>
  </r>
  <r>
    <x v="59"/>
    <x v="159"/>
    <x v="0"/>
    <n v="0.745"/>
    <n v="0.745"/>
    <n v="0.64500000000000002"/>
    <n v="0.64500000000000002"/>
    <n v="0"/>
    <n v="0"/>
    <x v="0"/>
  </r>
  <r>
    <x v="59"/>
    <x v="160"/>
    <x v="0"/>
    <n v="1.55"/>
    <n v="1.55"/>
    <n v="1.45"/>
    <n v="1.45"/>
    <n v="0"/>
    <n v="0"/>
    <x v="0"/>
  </r>
  <r>
    <x v="60"/>
    <x v="161"/>
    <x v="0"/>
    <n v="0.2"/>
    <n v="0.2"/>
    <n v="0.13"/>
    <n v="0.13"/>
    <n v="0"/>
    <n v="0"/>
    <x v="0"/>
  </r>
  <r>
    <x v="60"/>
    <x v="162"/>
    <x v="0"/>
    <n v="0.6"/>
    <n v="0.6"/>
    <n v="0.56000000000000005"/>
    <n v="0.56000000000000005"/>
    <n v="0"/>
    <n v="0"/>
    <x v="0"/>
  </r>
  <r>
    <x v="60"/>
    <x v="163"/>
    <x v="0"/>
    <n v="27.05"/>
    <n v="27.05"/>
    <n v="24.03"/>
    <n v="24.03"/>
    <n v="0"/>
    <n v="0"/>
    <x v="0"/>
  </r>
  <r>
    <x v="60"/>
    <x v="164"/>
    <x v="0"/>
    <n v="9.9"/>
    <n v="9.9"/>
    <n v="7.3"/>
    <n v="7.3"/>
    <n v="0"/>
    <n v="0"/>
    <x v="0"/>
  </r>
  <r>
    <x v="60"/>
    <x v="165"/>
    <x v="0"/>
    <n v="17.7"/>
    <n v="17.7"/>
    <n v="16.59"/>
    <n v="16.59"/>
    <n v="0"/>
    <n v="0"/>
    <x v="0"/>
  </r>
  <r>
    <x v="60"/>
    <x v="166"/>
    <x v="0"/>
    <n v="6.2469999999999999"/>
    <n v="6.2469999999999999"/>
    <n v="5.2619999999999996"/>
    <n v="5.2619999999999996"/>
    <n v="0"/>
    <n v="0"/>
    <x v="0"/>
  </r>
  <r>
    <x v="60"/>
    <x v="167"/>
    <x v="0"/>
    <n v="4.45"/>
    <n v="4.45"/>
    <n v="3.11"/>
    <n v="3.11"/>
    <n v="0"/>
    <n v="0"/>
    <x v="0"/>
  </r>
  <r>
    <x v="60"/>
    <x v="168"/>
    <x v="0"/>
    <n v="0.5"/>
    <n v="0.5"/>
    <n v="0.42"/>
    <n v="0.42"/>
    <n v="0"/>
    <n v="0"/>
    <x v="0"/>
  </r>
  <r>
    <x v="60"/>
    <x v="169"/>
    <x v="0"/>
    <n v="3.7999999999999999E-2"/>
    <n v="3.7999999999999999E-2"/>
    <n v="3.7999999999999999E-2"/>
    <n v="3.7999999999999999E-2"/>
    <n v="0"/>
    <n v="0"/>
    <x v="0"/>
  </r>
  <r>
    <x v="61"/>
    <x v="170"/>
    <x v="0"/>
    <n v="32"/>
    <n v="32"/>
    <n v="28.8"/>
    <n v="28.8"/>
    <n v="0"/>
    <n v="0"/>
    <x v="0"/>
  </r>
  <r>
    <x v="61"/>
    <x v="171"/>
    <x v="0"/>
    <n v="28"/>
    <n v="28"/>
    <n v="24.5"/>
    <n v="24.5"/>
    <n v="0"/>
    <n v="0"/>
    <x v="0"/>
  </r>
  <r>
    <x v="62"/>
    <x v="172"/>
    <x v="0"/>
    <n v="1.825"/>
    <n v="1.825"/>
    <n v="1.825"/>
    <n v="1.825"/>
    <n v="0"/>
    <n v="0"/>
    <x v="0"/>
  </r>
  <r>
    <x v="62"/>
    <x v="173"/>
    <x v="0"/>
    <n v="0.8"/>
    <n v="0.8"/>
    <n v="0.59799999999999998"/>
    <n v="0.59799999999999998"/>
    <n v="0"/>
    <n v="0"/>
    <x v="0"/>
  </r>
  <r>
    <x v="63"/>
    <x v="174"/>
    <x v="0"/>
    <n v="23"/>
    <n v="23"/>
    <n v="0"/>
    <n v="0"/>
    <n v="0"/>
    <n v="0"/>
    <x v="0"/>
  </r>
  <r>
    <x v="64"/>
    <x v="175"/>
    <x v="0"/>
    <n v="11.25"/>
    <n v="11.25"/>
    <n v="11.25"/>
    <n v="11.25"/>
    <n v="0"/>
    <n v="0"/>
    <x v="0"/>
  </r>
  <r>
    <x v="65"/>
    <x v="176"/>
    <x v="0"/>
    <n v="2.11"/>
    <n v="2.11"/>
    <n v="1.69"/>
    <n v="1.69"/>
    <n v="0"/>
    <n v="0"/>
    <x v="0"/>
  </r>
  <r>
    <x v="66"/>
    <x v="177"/>
    <x v="0"/>
    <n v="1.92"/>
    <n v="1.92"/>
    <n v="1.3009999999999999"/>
    <n v="1.5309999999999999"/>
    <n v="0"/>
    <n v="-0.22999999999999998"/>
    <x v="0"/>
  </r>
  <r>
    <x v="66"/>
    <x v="178"/>
    <x v="0"/>
    <n v="1.4159999999999999"/>
    <n v="1.4159999999999999"/>
    <n v="0.94399999999999995"/>
    <n v="1.091"/>
    <n v="0"/>
    <n v="-0.14700000000000002"/>
    <x v="0"/>
  </r>
  <r>
    <x v="66"/>
    <x v="179"/>
    <x v="0"/>
    <n v="0.8"/>
    <n v="0.8"/>
    <n v="0.53900000000000003"/>
    <n v="0.8"/>
    <n v="0"/>
    <n v="-0.26100000000000001"/>
    <x v="0"/>
  </r>
  <r>
    <x v="66"/>
    <x v="180"/>
    <x v="0"/>
    <n v="0.2"/>
    <n v="0.2"/>
    <n v="7.5999999999999998E-2"/>
    <n v="0.2"/>
    <n v="0"/>
    <n v="-0.12400000000000001"/>
    <x v="0"/>
  </r>
  <r>
    <x v="67"/>
    <x v="181"/>
    <x v="0"/>
    <n v="1.25"/>
    <n v="1.25"/>
    <n v="1"/>
    <n v="1"/>
    <n v="0"/>
    <n v="0"/>
    <x v="0"/>
  </r>
  <r>
    <x v="67"/>
    <x v="182"/>
    <x v="0"/>
    <n v="9"/>
    <n v="9"/>
    <n v="6.5039999999999996"/>
    <n v="6.5039999999999996"/>
    <n v="0"/>
    <n v="0"/>
    <x v="0"/>
  </r>
  <r>
    <x v="67"/>
    <x v="183"/>
    <x v="0"/>
    <n v="4.3"/>
    <n v="4.3"/>
    <n v="2.8"/>
    <n v="2.8"/>
    <n v="0"/>
    <n v="0"/>
    <x v="0"/>
  </r>
  <r>
    <x v="68"/>
    <x v="184"/>
    <x v="0"/>
    <n v="3"/>
    <n v="3"/>
    <n v="2.9"/>
    <n v="2.9"/>
    <n v="0"/>
    <n v="0"/>
    <x v="0"/>
  </r>
  <r>
    <x v="69"/>
    <x v="144"/>
    <x v="0"/>
    <n v="2.0350000000000001"/>
    <n v="2.0350000000000001"/>
    <n v="1.86"/>
    <n v="1.86"/>
    <n v="0"/>
    <n v="0"/>
    <x v="0"/>
  </r>
  <r>
    <x v="69"/>
    <x v="145"/>
    <x v="0"/>
    <n v="3.03"/>
    <n v="3.03"/>
    <n v="3.01"/>
    <n v="3.01"/>
    <n v="0"/>
    <n v="0"/>
    <x v="0"/>
  </r>
  <r>
    <x v="69"/>
    <x v="146"/>
    <x v="0"/>
    <n v="2.78"/>
    <n v="2.78"/>
    <n v="1.92"/>
    <n v="1.92"/>
    <n v="0"/>
    <n v="0"/>
    <x v="0"/>
  </r>
  <r>
    <x v="69"/>
    <x v="147"/>
    <x v="0"/>
    <n v="2.1800000000000002"/>
    <n v="2.1800000000000002"/>
    <n v="2.1"/>
    <n v="2.1"/>
    <n v="0"/>
    <n v="0"/>
    <x v="0"/>
  </r>
  <r>
    <x v="69"/>
    <x v="148"/>
    <x v="0"/>
    <n v="3.8490000000000002"/>
    <n v="3.8490000000000002"/>
    <n v="2.5249999999999999"/>
    <n v="2.5249999999999999"/>
    <n v="0"/>
    <n v="0"/>
    <x v="0"/>
  </r>
  <r>
    <x v="69"/>
    <x v="149"/>
    <x v="0"/>
    <n v="3.27"/>
    <n v="3.27"/>
    <n v="3.26"/>
    <n v="3.26"/>
    <n v="0"/>
    <n v="0"/>
    <x v="0"/>
  </r>
  <r>
    <x v="69"/>
    <x v="185"/>
    <x v="0"/>
    <n v="4.3099999999999996"/>
    <n v="4.3099999999999996"/>
    <n v="3.4319999999999999"/>
    <n v="3.4319999999999999"/>
    <n v="0"/>
    <n v="0"/>
    <x v="0"/>
  </r>
  <r>
    <x v="69"/>
    <x v="186"/>
    <x v="0"/>
    <n v="2.5099999999999998"/>
    <n v="3.94"/>
    <n v="2.3250000000000002"/>
    <n v="2.3250000000000002"/>
    <n v="-1.4300000000000002"/>
    <n v="0"/>
    <x v="0"/>
  </r>
  <r>
    <x v="69"/>
    <x v="187"/>
    <x v="0"/>
    <n v="3.61"/>
    <n v="3.61"/>
    <n v="2.61"/>
    <n v="2.61"/>
    <n v="0"/>
    <n v="0"/>
    <x v="0"/>
  </r>
  <r>
    <x v="69"/>
    <x v="188"/>
    <x v="0"/>
    <n v="2.12"/>
    <n v="2.12"/>
    <n v="2.1"/>
    <n v="2.1"/>
    <n v="0"/>
    <n v="0"/>
    <x v="0"/>
  </r>
  <r>
    <x v="69"/>
    <x v="189"/>
    <x v="0"/>
    <n v="3.5"/>
    <n v="3.5"/>
    <n v="3.45"/>
    <n v="3.45"/>
    <n v="0"/>
    <n v="0"/>
    <x v="0"/>
  </r>
  <r>
    <x v="70"/>
    <x v="190"/>
    <x v="0"/>
    <n v="15"/>
    <n v="15"/>
    <n v="12"/>
    <n v="12"/>
    <n v="0"/>
    <n v="0"/>
    <x v="0"/>
  </r>
  <r>
    <x v="71"/>
    <x v="191"/>
    <x v="0"/>
    <n v="12.8"/>
    <n v="12.8"/>
    <n v="12.8"/>
    <n v="12.8"/>
    <n v="0"/>
    <n v="0"/>
    <x v="0"/>
  </r>
  <r>
    <x v="71"/>
    <x v="192"/>
    <x v="0"/>
    <n v="6.3"/>
    <n v="6.3"/>
    <n v="6.3"/>
    <n v="6.3"/>
    <n v="0"/>
    <n v="0"/>
    <x v="0"/>
  </r>
  <r>
    <x v="71"/>
    <x v="193"/>
    <x v="0"/>
    <n v="5.6"/>
    <n v="5.6"/>
    <n v="5.6"/>
    <n v="5.6"/>
    <n v="0"/>
    <n v="0"/>
    <x v="0"/>
  </r>
  <r>
    <x v="71"/>
    <x v="194"/>
    <x v="0"/>
    <n v="3"/>
    <n v="3"/>
    <n v="3"/>
    <n v="3"/>
    <n v="0"/>
    <n v="0"/>
    <x v="0"/>
  </r>
  <r>
    <x v="71"/>
    <x v="195"/>
    <x v="0"/>
    <n v="41.75"/>
    <n v="41.75"/>
    <n v="37.5"/>
    <n v="37.5"/>
    <n v="0"/>
    <n v="0"/>
    <x v="0"/>
  </r>
  <r>
    <x v="71"/>
    <x v="196"/>
    <x v="0"/>
    <n v="0.8"/>
    <n v="0.8"/>
    <n v="0.75"/>
    <n v="0.75"/>
    <n v="0"/>
    <n v="0"/>
    <x v="0"/>
  </r>
  <r>
    <x v="71"/>
    <x v="197"/>
    <x v="0"/>
    <n v="0.8"/>
    <n v="0.8"/>
    <n v="0.75"/>
    <n v="0.75"/>
    <n v="0"/>
    <n v="0"/>
    <x v="0"/>
  </r>
  <r>
    <x v="72"/>
    <x v="198"/>
    <x v="0"/>
    <n v="2.1"/>
    <n v="2.1"/>
    <n v="1.89"/>
    <n v="1.89"/>
    <n v="0"/>
    <n v="0"/>
    <x v="0"/>
  </r>
  <r>
    <x v="72"/>
    <x v="199"/>
    <x v="0"/>
    <n v="7.5"/>
    <n v="7.5"/>
    <n v="2.3439999999999999"/>
    <n v="2.3439999999999999"/>
    <n v="0"/>
    <n v="0"/>
    <x v="0"/>
  </r>
  <r>
    <x v="72"/>
    <x v="200"/>
    <x v="0"/>
    <n v="0.9"/>
    <n v="0.9"/>
    <n v="0.86399999999999999"/>
    <n v="0.86399999999999999"/>
    <n v="0"/>
    <n v="0"/>
    <x v="0"/>
  </r>
  <r>
    <x v="72"/>
    <x v="201"/>
    <x v="0"/>
    <n v="2.04"/>
    <n v="2.04"/>
    <n v="1.5"/>
    <n v="1.5"/>
    <n v="0"/>
    <n v="0"/>
    <x v="0"/>
  </r>
  <r>
    <x v="72"/>
    <x v="202"/>
    <x v="0"/>
    <n v="3.5"/>
    <n v="3.5"/>
    <n v="0.31"/>
    <n v="0.31"/>
    <n v="0"/>
    <n v="0"/>
    <x v="0"/>
  </r>
  <r>
    <x v="73"/>
    <x v="203"/>
    <x v="0"/>
    <n v="6"/>
    <n v="6"/>
    <n v="0"/>
    <n v="0"/>
    <n v="0"/>
    <n v="0"/>
    <x v="0"/>
  </r>
  <r>
    <x v="73"/>
    <x v="204"/>
    <x v="0"/>
    <n v="3.65"/>
    <n v="3.65"/>
    <n v="2.4"/>
    <n v="2.4"/>
    <n v="0"/>
    <n v="0"/>
    <x v="0"/>
  </r>
  <r>
    <x v="73"/>
    <x v="205"/>
    <x v="0"/>
    <n v="1.6"/>
    <n v="1.6"/>
    <n v="1"/>
    <n v="1"/>
    <n v="0"/>
    <n v="0"/>
    <x v="0"/>
  </r>
  <r>
    <x v="73"/>
    <x v="206"/>
    <x v="0"/>
    <n v="3.4249999999999998"/>
    <n v="3.4249999999999998"/>
    <n v="2.2000000000000002"/>
    <n v="2.2000000000000002"/>
    <n v="0"/>
    <n v="0"/>
    <x v="0"/>
  </r>
  <r>
    <x v="73"/>
    <x v="207"/>
    <x v="0"/>
    <n v="1.825"/>
    <n v="1.825"/>
    <n v="1.2"/>
    <n v="1.2"/>
    <n v="0"/>
    <n v="0"/>
    <x v="0"/>
  </r>
  <r>
    <x v="73"/>
    <x v="208"/>
    <x v="0"/>
    <n v="1.825"/>
    <n v="1.825"/>
    <n v="1.2"/>
    <n v="1.2"/>
    <n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830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compact="0" compactData="0" multipleFieldFilters="0">
  <location ref="K9:N40" firstHeaderRow="0" firstDataRow="1" firstDataCol="2" rowPageCount="3" colPageCount="1"/>
  <pivotFields count="5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12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0"/>
        <item x="28"/>
        <item x="15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7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measureFilter="1">
      <items count="1062">
        <item x="522"/>
        <item x="565"/>
        <item x="566"/>
        <item x="567"/>
        <item x="561"/>
        <item x="562"/>
        <item x="563"/>
        <item x="564"/>
        <item x="279"/>
        <item x="578"/>
        <item x="212"/>
        <item x="568"/>
        <item x="280"/>
        <item x="230"/>
        <item x="203"/>
        <item x="289"/>
        <item x="283"/>
        <item x="135"/>
        <item x="130"/>
        <item x="231"/>
        <item x="685"/>
        <item x="285"/>
        <item x="286"/>
        <item x="287"/>
        <item x="195"/>
        <item x="247"/>
        <item x="248"/>
        <item x="834"/>
        <item x="244"/>
        <item x="488"/>
        <item x="487"/>
        <item x="486"/>
        <item x="485"/>
        <item x="478"/>
        <item x="243"/>
        <item x="139"/>
        <item x="483"/>
        <item x="222"/>
        <item x="198"/>
        <item x="252"/>
        <item x="236"/>
        <item x="496"/>
        <item x="234"/>
        <item x="177"/>
        <item x="216"/>
        <item x="213"/>
        <item x="159"/>
        <item x="276"/>
        <item x="214"/>
        <item x="215"/>
        <item x="471"/>
        <item x="472"/>
        <item x="473"/>
        <item x="489"/>
        <item x="166"/>
        <item x="167"/>
        <item x="209"/>
        <item x="191"/>
        <item x="255"/>
        <item x="503"/>
        <item x="133"/>
        <item x="123"/>
        <item x="156"/>
        <item x="126"/>
        <item x="495"/>
        <item x="185"/>
        <item x="186"/>
        <item x="187"/>
        <item x="188"/>
        <item x="189"/>
        <item x="190"/>
        <item x="217"/>
        <item x="168"/>
        <item x="205"/>
        <item x="169"/>
        <item x="245"/>
        <item x="161"/>
        <item x="146"/>
        <item x="162"/>
        <item x="151"/>
        <item x="688"/>
        <item x="182"/>
        <item x="180"/>
        <item x="127"/>
        <item x="477"/>
        <item x="153"/>
        <item x="629"/>
        <item x="622"/>
        <item x="610"/>
        <item x="606"/>
        <item x="613"/>
        <item x="604"/>
        <item x="611"/>
        <item x="612"/>
        <item x="630"/>
        <item x="627"/>
        <item x="621"/>
        <item x="614"/>
        <item x="607"/>
        <item x="620"/>
        <item x="633"/>
        <item x="631"/>
        <item x="624"/>
        <item x="617"/>
        <item x="623"/>
        <item x="625"/>
        <item x="626"/>
        <item x="616"/>
        <item x="615"/>
        <item x="608"/>
        <item x="605"/>
        <item x="609"/>
        <item x="618"/>
        <item x="293"/>
        <item x="284"/>
        <item x="142"/>
        <item x="140"/>
        <item x="278"/>
        <item x="465"/>
        <item x="835"/>
        <item x="504"/>
        <item x="482"/>
        <item x="588"/>
        <item x="223"/>
        <item x="242"/>
        <item x="201"/>
        <item x="152"/>
        <item x="582"/>
        <item x="951"/>
        <item x="833"/>
        <item x="490"/>
        <item x="176"/>
        <item x="200"/>
        <item x="164"/>
        <item x="254"/>
        <item x="426"/>
        <item x="147"/>
        <item x="480"/>
        <item x="270"/>
        <item x="192"/>
        <item x="425"/>
        <item x="589"/>
        <item x="266"/>
        <item x="267"/>
        <item x="224"/>
        <item x="288"/>
        <item x="196"/>
        <item x="125"/>
        <item x="181"/>
        <item x="466"/>
        <item x="210"/>
        <item x="206"/>
        <item x="141"/>
        <item x="260"/>
        <item x="241"/>
        <item x="120"/>
        <item x="237"/>
        <item x="470"/>
        <item x="132"/>
        <item x="258"/>
        <item x="128"/>
        <item x="193"/>
        <item x="593"/>
        <item x="219"/>
        <item x="148"/>
        <item x="184"/>
        <item x="494"/>
        <item x="170"/>
        <item x="145"/>
        <item x="197"/>
        <item x="498"/>
        <item x="225"/>
        <item x="493"/>
        <item x="199"/>
        <item x="233"/>
        <item x="207"/>
        <item x="259"/>
        <item x="500"/>
        <item x="160"/>
        <item x="163"/>
        <item x="220"/>
        <item x="136"/>
        <item x="221"/>
        <item x="491"/>
        <item x="165"/>
        <item x="228"/>
        <item x="423"/>
        <item x="171"/>
        <item x="499"/>
        <item x="632"/>
        <item x="492"/>
        <item x="121"/>
        <item x="150"/>
        <item x="154"/>
        <item x="155"/>
        <item x="172"/>
        <item x="6"/>
        <item x="183"/>
        <item x="129"/>
        <item x="137"/>
        <item x="294"/>
        <item x="240"/>
        <item x="246"/>
        <item x="122"/>
        <item x="583"/>
        <item x="515"/>
        <item x="256"/>
        <item x="269"/>
        <item x="476"/>
        <item x="665"/>
        <item x="232"/>
        <item x="275"/>
        <item x="194"/>
        <item x="467"/>
        <item x="281"/>
        <item x="277"/>
        <item x="262"/>
        <item x="263"/>
        <item x="469"/>
        <item x="226"/>
        <item x="131"/>
        <item x="134"/>
        <item x="261"/>
        <item x="158"/>
        <item x="211"/>
        <item x="227"/>
        <item x="481"/>
        <item x="475"/>
        <item x="474"/>
        <item x="508"/>
        <item x="144"/>
        <item x="264"/>
        <item x="265"/>
        <item x="497"/>
        <item x="584"/>
        <item x="178"/>
        <item x="179"/>
        <item x="282"/>
        <item x="253"/>
        <item x="479"/>
        <item x="173"/>
        <item x="143"/>
        <item x="257"/>
        <item x="124"/>
        <item x="682"/>
        <item x="505"/>
        <item x="138"/>
        <item x="603"/>
        <item x="686"/>
        <item x="506"/>
        <item x="271"/>
        <item x="272"/>
        <item x="292"/>
        <item x="174"/>
        <item x="689"/>
        <item x="157"/>
        <item x="619"/>
        <item x="687"/>
        <item x="424"/>
        <item x="628"/>
        <item x="149"/>
        <item x="291"/>
        <item x="175"/>
        <item x="484"/>
        <item x="204"/>
        <item x="251"/>
        <item x="208"/>
        <item x="235"/>
        <item x="468"/>
        <item x="218"/>
        <item x="832"/>
        <item x="268"/>
        <item x="274"/>
        <item x="116"/>
        <item x="249"/>
        <item x="238"/>
        <item x="239"/>
        <item x="273"/>
        <item x="250"/>
        <item x="202"/>
        <item x="229"/>
        <item x="1022"/>
        <item x="303"/>
        <item x="302"/>
        <item x="971"/>
        <item x="898"/>
        <item x="314"/>
        <item x="778"/>
        <item x="779"/>
        <item x="654"/>
        <item x="899"/>
        <item x="900"/>
        <item x="722"/>
        <item x="99"/>
        <item x="795"/>
        <item x="709"/>
        <item x="696"/>
        <item x="697"/>
        <item x="698"/>
        <item x="699"/>
        <item x="723"/>
        <item x="710"/>
        <item x="533"/>
        <item x="440"/>
        <item x="77"/>
        <item x="901"/>
        <item x="902"/>
        <item x="512"/>
        <item x="796"/>
        <item x="797"/>
        <item x="724"/>
        <item x="979"/>
        <item x="637"/>
        <item x="903"/>
        <item x="819"/>
        <item x="820"/>
        <item x="821"/>
        <item x="957"/>
        <item x="904"/>
        <item x="315"/>
        <item x="316"/>
        <item x="360"/>
        <item x="310"/>
        <item x="367"/>
        <item x="905"/>
        <item x="869"/>
        <item x="845"/>
        <item x="317"/>
        <item x="780"/>
        <item x="430"/>
        <item x="396"/>
        <item x="463"/>
        <item x="432"/>
        <item x="1024"/>
        <item x="907"/>
        <item x="700"/>
        <item x="1025"/>
        <item x="53"/>
        <item x="461"/>
        <item x="48"/>
        <item x="313"/>
        <item x="757"/>
        <item x="856"/>
        <item x="857"/>
        <item x="858"/>
        <item x="859"/>
        <item x="523"/>
        <item x="2"/>
        <item x="19"/>
        <item x="7"/>
        <item x="750"/>
        <item x="96"/>
        <item x="1032"/>
        <item x="1033"/>
        <item x="1034"/>
        <item x="1035"/>
        <item x="1036"/>
        <item x="908"/>
        <item x="304"/>
        <item x="305"/>
        <item x="306"/>
        <item x="766"/>
        <item x="368"/>
        <item x="909"/>
        <item x="43"/>
        <item x="781"/>
        <item x="782"/>
        <item x="783"/>
        <item x="290"/>
        <item x="581"/>
        <item x="910"/>
        <item x="958"/>
        <item x="29"/>
        <item x="18"/>
        <item x="501"/>
        <item x="384"/>
        <item x="388"/>
        <item x="385"/>
        <item x="386"/>
        <item x="389"/>
        <item x="387"/>
        <item x="836"/>
        <item x="365"/>
        <item x="449"/>
        <item x="860"/>
        <item x="524"/>
        <item x="104"/>
        <item x="798"/>
        <item x="86"/>
        <item x="87"/>
        <item x="599"/>
        <item x="307"/>
        <item x="359"/>
        <item x="49"/>
        <item x="1018"/>
        <item x="394"/>
        <item x="681"/>
        <item x="715"/>
        <item x="377"/>
        <item x="541"/>
        <item x="510"/>
        <item x="542"/>
        <item x="543"/>
        <item x="544"/>
        <item x="545"/>
        <item x="546"/>
        <item x="81"/>
        <item x="771"/>
        <item x="726"/>
        <item x="727"/>
        <item x="419"/>
        <item x="420"/>
        <item x="421"/>
        <item x="311"/>
        <item x="312"/>
        <item x="418"/>
        <item x="772"/>
        <item x="733"/>
        <item x="725"/>
        <item x="728"/>
        <item x="357"/>
        <item x="58"/>
        <item x="669"/>
        <item x="9"/>
        <item x="50"/>
        <item x="1058"/>
        <item x="1056"/>
        <item x="893"/>
        <item x="113"/>
        <item x="62"/>
        <item x="456"/>
        <item x="1057"/>
        <item x="339"/>
        <item x="52"/>
        <item x="91"/>
        <item x="1026"/>
        <item x="918"/>
        <item x="931"/>
        <item x="837"/>
        <item x="711"/>
        <item x="932"/>
        <item x="866"/>
        <item x="919"/>
        <item x="28"/>
        <item x="739"/>
        <item x="712"/>
        <item x="966"/>
        <item x="640"/>
        <item x="920"/>
        <item x="517"/>
        <item x="518"/>
        <item x="519"/>
        <item x="960"/>
        <item x="784"/>
        <item x="520"/>
        <item x="521"/>
        <item x="800"/>
        <item x="1027"/>
        <item x="922"/>
        <item x="34"/>
        <item x="346"/>
        <item x="848"/>
        <item x="428"/>
        <item x="887"/>
        <item x="435"/>
        <item x="436"/>
        <item x="923"/>
        <item x="644"/>
        <item x="1028"/>
        <item x="645"/>
        <item x="850"/>
        <item x="300"/>
        <item x="301"/>
        <item x="410"/>
        <item x="51"/>
        <item x="861"/>
        <item x="927"/>
        <item x="462"/>
        <item x="92"/>
        <item x="862"/>
        <item x="855"/>
        <item x="928"/>
        <item x="54"/>
        <item x="525"/>
        <item x="63"/>
        <item x="790"/>
        <item x="929"/>
        <item x="930"/>
        <item x="21"/>
        <item x="763"/>
        <item x="382"/>
        <item x="534"/>
        <item x="33"/>
        <item x="100"/>
        <item x="26"/>
        <item x="636"/>
        <item x="933"/>
        <item x="822"/>
        <item x="890"/>
        <item x="839"/>
        <item x="851"/>
        <item x="1044"/>
        <item x="1042"/>
        <item x="846"/>
        <item x="1043"/>
        <item x="1048"/>
        <item x="889"/>
        <item x="1029"/>
        <item x="1049"/>
        <item x="1045"/>
        <item x="731"/>
        <item x="349"/>
        <item x="788"/>
        <item x="840"/>
        <item x="841"/>
        <item x="670"/>
        <item x="865"/>
        <item x="648"/>
        <item x="693"/>
        <item x="352"/>
        <item x="373"/>
        <item x="369"/>
        <item x="374"/>
        <item x="370"/>
        <item x="375"/>
        <item x="371"/>
        <item x="769"/>
        <item x="372"/>
        <item x="752"/>
        <item x="656"/>
        <item x="813"/>
        <item x="804"/>
        <item x="939"/>
        <item x="937"/>
        <item x="71"/>
        <item x="732"/>
        <item x="940"/>
        <item x="941"/>
        <item x="942"/>
        <item x="27"/>
        <item x="336"/>
        <item x="943"/>
        <item x="944"/>
        <item x="814"/>
        <item x="891"/>
        <item x="1011"/>
        <item x="1030"/>
        <item x="945"/>
        <item x="946"/>
        <item x="329"/>
        <item x="328"/>
        <item x="947"/>
        <item x="720"/>
        <item x="1020"/>
        <item x="948"/>
        <item x="1050"/>
        <item x="363"/>
        <item x="934"/>
        <item x="805"/>
        <item x="671"/>
        <item x="672"/>
        <item x="673"/>
        <item x="674"/>
        <item x="777"/>
        <item x="675"/>
        <item x="754"/>
        <item x="676"/>
        <item x="677"/>
        <item x="338"/>
        <item x="1055"/>
        <item x="924"/>
        <item x="40"/>
        <item x="734"/>
        <item x="1019"/>
        <item x="85"/>
        <item x="332"/>
        <item x="1037"/>
        <item x="949"/>
        <item x="657"/>
        <item x="755"/>
        <item x="707"/>
        <item x="764"/>
        <item x="950"/>
        <item x="867"/>
        <item x="868"/>
        <item x="789"/>
        <item x="959"/>
        <item x="1038"/>
        <item x="852"/>
        <item x="106"/>
        <item x="5"/>
        <item x="379"/>
        <item x="102"/>
        <item x="1059"/>
        <item x="79"/>
        <item x="296"/>
        <item x="330"/>
        <item x="526"/>
        <item x="535"/>
        <item x="46"/>
        <item x="952"/>
        <item x="321"/>
        <item x="457"/>
        <item x="112"/>
        <item x="953"/>
        <item x="23"/>
        <item x="823"/>
        <item x="824"/>
        <item x="825"/>
        <item x="956"/>
        <item x="870"/>
        <item x="760"/>
        <item x="753"/>
        <item x="954"/>
        <item x="98"/>
        <item x="36"/>
        <item x="735"/>
        <item x="955"/>
        <item x="913"/>
        <item x="1031"/>
        <item x="914"/>
        <item x="1014"/>
        <item x="1051"/>
        <item x="871"/>
        <item x="961"/>
        <item x="925"/>
        <item x="806"/>
        <item x="807"/>
        <item x="965"/>
        <item x="808"/>
        <item x="45"/>
        <item x="10"/>
        <item x="11"/>
        <item x="347"/>
        <item x="429"/>
        <item x="30"/>
        <item x="64"/>
        <item x="650"/>
        <item x="651"/>
        <item x="872"/>
        <item x="967"/>
        <item x="407"/>
        <item x="810"/>
        <item x="811"/>
        <item x="690"/>
        <item x="13"/>
        <item x="318"/>
        <item x="968"/>
        <item x="749"/>
        <item x="969"/>
        <item x="108"/>
        <item x="381"/>
        <item x="72"/>
        <item x="970"/>
        <item x="325"/>
        <item x="844"/>
        <item x="716"/>
        <item x="936"/>
        <item x="791"/>
        <item x="885"/>
        <item x="507"/>
        <item x="80"/>
        <item x="536"/>
        <item x="390"/>
        <item x="340"/>
        <item x="838"/>
        <item x="751"/>
        <item x="717"/>
        <item x="842"/>
        <item x="97"/>
        <item x="444"/>
        <item x="1046"/>
        <item x="348"/>
        <item x="44"/>
        <item x="826"/>
        <item x="590"/>
        <item x="785"/>
        <item x="864"/>
        <item x="73"/>
        <item x="972"/>
        <item x="738"/>
        <item x="718"/>
        <item x="502"/>
        <item x="1039"/>
        <item x="591"/>
        <item x="320"/>
        <item x="1"/>
        <item x="983"/>
        <item x="1052"/>
        <item x="843"/>
        <item x="448"/>
        <item x="68"/>
        <item x="69"/>
        <item x="422"/>
        <item x="460"/>
        <item x="337"/>
        <item x="827"/>
        <item x="341"/>
        <item x="439"/>
        <item x="719"/>
        <item x="916"/>
        <item x="973"/>
        <item x="513"/>
        <item x="974"/>
        <item x="459"/>
        <item x="31"/>
        <item x="975"/>
        <item x="445"/>
        <item x="761"/>
        <item x="976"/>
        <item x="413"/>
        <item x="392"/>
        <item x="774"/>
        <item x="773"/>
        <item x="331"/>
        <item x="740"/>
        <item x="93"/>
        <item x="1040"/>
        <item x="875"/>
        <item x="977"/>
        <item x="876"/>
        <item x="792"/>
        <item x="877"/>
        <item x="878"/>
        <item x="888"/>
        <item x="873"/>
        <item x="399"/>
        <item x="398"/>
        <item x="978"/>
        <item x="60"/>
        <item x="95"/>
        <item x="103"/>
        <item x="464"/>
        <item x="94"/>
        <item x="705"/>
        <item x="548"/>
        <item x="547"/>
        <item x="516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984"/>
        <item x="802"/>
        <item x="527"/>
        <item x="537"/>
        <item x="37"/>
        <item x="985"/>
        <item x="455"/>
        <item x="986"/>
        <item x="411"/>
        <item x="115"/>
        <item x="400"/>
        <item x="879"/>
        <item x="706"/>
        <item x="638"/>
        <item x="308"/>
        <item x="438"/>
        <item x="65"/>
        <item x="47"/>
        <item x="395"/>
        <item x="847"/>
        <item x="987"/>
        <item x="762"/>
        <item x="75"/>
        <item x="118"/>
        <item x="35"/>
        <item x="1006"/>
        <item x="692"/>
        <item x="355"/>
        <item x="1021"/>
        <item x="298"/>
        <item x="442"/>
        <item x="538"/>
        <item x="416"/>
        <item x="812"/>
        <item x="458"/>
        <item x="528"/>
        <item x="434"/>
        <item x="380"/>
        <item x="24"/>
        <item x="342"/>
        <item x="299"/>
        <item x="509"/>
        <item x="592"/>
        <item x="57"/>
        <item x="383"/>
        <item x="88"/>
        <item x="408"/>
        <item x="988"/>
        <item x="912"/>
        <item x="894"/>
        <item x="990"/>
        <item x="991"/>
        <item x="653"/>
        <item x="655"/>
        <item x="642"/>
        <item x="643"/>
        <item x="758"/>
        <item x="660"/>
        <item x="647"/>
        <item x="701"/>
        <item x="646"/>
        <item x="756"/>
        <item x="742"/>
        <item x="661"/>
        <item x="641"/>
        <item x="662"/>
        <item x="801"/>
        <item x="743"/>
        <item x="816"/>
        <item x="765"/>
        <item x="22"/>
        <item x="12"/>
        <item x="708"/>
        <item x="658"/>
        <item x="659"/>
        <item x="695"/>
        <item x="61"/>
        <item x="450"/>
        <item x="451"/>
        <item x="514"/>
        <item x="393"/>
        <item x="729"/>
        <item x="702"/>
        <item x="730"/>
        <item x="980"/>
        <item x="981"/>
        <item x="376"/>
        <item x="333"/>
        <item x="353"/>
        <item x="794"/>
        <item x="767"/>
        <item x="874"/>
        <item x="397"/>
        <item x="736"/>
        <item x="737"/>
        <item x="324"/>
        <item x="1054"/>
        <item x="853"/>
        <item x="982"/>
        <item x="1047"/>
        <item x="911"/>
        <item x="634"/>
        <item x="415"/>
        <item x="635"/>
        <item x="334"/>
        <item x="335"/>
        <item x="962"/>
        <item x="362"/>
        <item x="992"/>
        <item x="993"/>
        <item x="741"/>
        <item x="649"/>
        <item x="714"/>
        <item x="343"/>
        <item x="529"/>
        <item x="530"/>
        <item x="4"/>
        <item x="828"/>
        <item x="989"/>
        <item x="880"/>
        <item x="896"/>
        <item x="829"/>
        <item x="830"/>
        <item x="815"/>
        <item x="768"/>
        <item x="663"/>
        <item x="1060"/>
        <item x="691"/>
        <item x="793"/>
        <item x="776"/>
        <item x="326"/>
        <item x="74"/>
        <item x="441"/>
        <item x="721"/>
        <item x="89"/>
        <item x="309"/>
        <item x="994"/>
        <item x="344"/>
        <item x="82"/>
        <item x="114"/>
        <item x="56"/>
        <item x="70"/>
        <item x="83"/>
        <item x="84"/>
        <item x="664"/>
        <item x="78"/>
        <item x="863"/>
        <item x="995"/>
        <item x="59"/>
        <item x="996"/>
        <item x="997"/>
        <item x="744"/>
        <item x="745"/>
        <item x="998"/>
        <item x="999"/>
        <item x="350"/>
        <item x="452"/>
        <item x="746"/>
        <item x="1000"/>
        <item x="38"/>
        <item x="917"/>
        <item x="1001"/>
        <item x="926"/>
        <item x="809"/>
        <item x="786"/>
        <item x="787"/>
        <item x="323"/>
        <item x="453"/>
        <item x="454"/>
        <item x="831"/>
        <item x="1004"/>
        <item x="1005"/>
        <item x="90"/>
        <item x="409"/>
        <item x="447"/>
        <item x="351"/>
        <item x="775"/>
        <item x="358"/>
        <item x="817"/>
        <item x="32"/>
        <item x="539"/>
        <item x="8"/>
        <item x="110"/>
        <item x="378"/>
        <item x="1002"/>
        <item x="76"/>
        <item x="15"/>
        <item x="895"/>
        <item x="327"/>
        <item x="897"/>
        <item x="17"/>
        <item x="391"/>
        <item x="799"/>
        <item x="14"/>
        <item x="963"/>
        <item x="849"/>
        <item x="66"/>
        <item x="105"/>
        <item x="511"/>
        <item x="639"/>
        <item x="20"/>
        <item x="3"/>
        <item x="1003"/>
        <item x="770"/>
        <item x="101"/>
        <item x="433"/>
        <item x="666"/>
        <item x="1041"/>
        <item x="531"/>
        <item x="747"/>
        <item x="667"/>
        <item x="431"/>
        <item x="678"/>
        <item x="703"/>
        <item x="704"/>
        <item x="652"/>
        <item x="679"/>
        <item x="680"/>
        <item x="759"/>
        <item x="694"/>
        <item x="881"/>
        <item x="683"/>
        <item x="886"/>
        <item x="1007"/>
        <item x="668"/>
        <item x="111"/>
        <item x="366"/>
        <item x="414"/>
        <item x="748"/>
        <item x="117"/>
        <item x="107"/>
        <item x="882"/>
        <item x="854"/>
        <item x="354"/>
        <item x="883"/>
        <item x="16"/>
        <item x="417"/>
        <item x="0"/>
        <item x="39"/>
        <item x="109"/>
        <item x="42"/>
        <item x="1008"/>
        <item x="1009"/>
        <item x="938"/>
        <item x="443"/>
        <item x="1010"/>
        <item x="1012"/>
        <item x="921"/>
        <item x="1013"/>
        <item x="361"/>
        <item x="25"/>
        <item x="295"/>
        <item x="1053"/>
        <item x="1023"/>
        <item x="364"/>
        <item x="1015"/>
        <item x="319"/>
        <item x="803"/>
        <item x="437"/>
        <item x="713"/>
        <item x="403"/>
        <item x="406"/>
        <item x="404"/>
        <item x="405"/>
        <item x="401"/>
        <item x="322"/>
        <item x="427"/>
        <item x="402"/>
        <item x="818"/>
        <item x="906"/>
        <item x="412"/>
        <item x="964"/>
        <item x="67"/>
        <item x="915"/>
        <item x="356"/>
        <item x="1016"/>
        <item x="892"/>
        <item x="532"/>
        <item x="935"/>
        <item x="345"/>
        <item x="446"/>
        <item x="569"/>
        <item x="884"/>
        <item x="684"/>
        <item x="41"/>
        <item x="540"/>
        <item x="1017"/>
        <item x="55"/>
        <item x="594"/>
        <item x="575"/>
        <item x="600"/>
        <item x="585"/>
        <item x="601"/>
        <item x="595"/>
        <item x="571"/>
        <item x="576"/>
        <item x="577"/>
        <item x="579"/>
        <item x="572"/>
        <item x="587"/>
        <item x="596"/>
        <item x="573"/>
        <item x="570"/>
        <item x="597"/>
        <item x="602"/>
        <item x="580"/>
        <item x="574"/>
        <item x="598"/>
        <item x="586"/>
        <item x="297"/>
        <item x="11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6">
        <item x="4"/>
        <item x="1"/>
        <item x="2"/>
        <item x="0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2"/>
    <field x="24"/>
  </rowFields>
  <rowItems count="31">
    <i>
      <x v="25"/>
      <x v="24"/>
    </i>
    <i r="1">
      <x v="212"/>
    </i>
    <i t="default">
      <x v="25"/>
    </i>
    <i>
      <x v="105"/>
      <x v="56"/>
    </i>
    <i t="default">
      <x v="105"/>
    </i>
    <i>
      <x v="74"/>
      <x v="57"/>
    </i>
    <i t="default">
      <x v="74"/>
    </i>
    <i>
      <x v="81"/>
      <x v="146"/>
    </i>
    <i r="1">
      <x v="169"/>
    </i>
    <i t="default">
      <x v="81"/>
    </i>
    <i>
      <x v="148"/>
      <x v="71"/>
    </i>
    <i r="1">
      <x v="269"/>
    </i>
    <i t="default">
      <x v="148"/>
    </i>
    <i>
      <x v="120"/>
      <x v="45"/>
    </i>
    <i t="default">
      <x v="120"/>
    </i>
    <i>
      <x v="85"/>
      <x v="207"/>
    </i>
    <i r="1">
      <x v="271"/>
    </i>
    <i t="default">
      <x v="85"/>
    </i>
    <i>
      <x v="35"/>
      <x v="117"/>
    </i>
    <i t="default">
      <x v="35"/>
    </i>
    <i>
      <x v="70"/>
      <x v="161"/>
    </i>
    <i t="default">
      <x v="70"/>
    </i>
    <i>
      <x v="62"/>
      <x v="69"/>
    </i>
    <i t="default">
      <x v="62"/>
    </i>
    <i>
      <x v="26"/>
      <x v="73"/>
    </i>
    <i t="default">
      <x v="26"/>
    </i>
    <i>
      <x v="72"/>
      <x v="222"/>
    </i>
    <i t="default">
      <x v="72"/>
    </i>
    <i>
      <x v="104"/>
      <x v="237"/>
    </i>
    <i t="default">
      <x v="104"/>
    </i>
    <i t="grand">
      <x/>
    </i>
  </rowItems>
  <colFields count="1">
    <field x="-2"/>
  </colFields>
  <colItems count="2">
    <i>
      <x/>
    </i>
    <i i="1">
      <x v="1"/>
    </i>
  </colItems>
  <pageFields count="3">
    <pageField fld="32" item="0" hier="-1"/>
    <pageField fld="35" item="0" hier="-1"/>
    <pageField fld="28" item="1" hier="-1"/>
  </pageFields>
  <dataFields count="2">
    <dataField name="Suma de PI OK" fld="51" baseField="24" baseItem="1010"/>
    <dataField name="Suma de Produccion _x000a_(GWh)" fld="49" baseField="0" baseItem="0"/>
  </dataFields>
  <formats count="5">
    <format dxfId="662">
      <pivotArea outline="0" collapsedLevelsAreSubtotals="1" fieldPosition="0"/>
    </format>
    <format dxfId="634">
      <pivotArea type="all" dataOnly="0" outline="0" fieldPosition="0"/>
    </format>
    <format dxfId="631">
      <pivotArea type="all" dataOnly="0" outline="0" fieldPosition="0"/>
    </format>
    <format dxfId="628">
      <pivotArea type="all" dataOnly="0" outline="0" fieldPosition="0"/>
    </format>
    <format dxfId="625">
      <pivotArea type="all" dataOnly="0" outline="0" fieldPosition="0"/>
    </format>
  </formats>
  <pivotTableStyleInfo showRowHeaders="1" showColHeaders="1" showRowStripes="0" showColStripes="0" showLastColumn="1"/>
  <filters count="1">
    <filter fld="24" type="valueGreaterThan" evalOrder="-1" id="4" iMeasureFld="0">
      <autoFilter ref="A1">
        <filterColumn colId="0">
          <customFilters>
            <customFilter operator="greaterThan" val="99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2" cacheId="830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outline="1" outlineData="1" multipleFieldFilters="0">
  <location ref="S4:X8" firstHeaderRow="1" firstDataRow="2" firstDataCol="1" rowPageCount="2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Row" showAll="0">
      <items count="4">
        <item x="0"/>
        <item x="2"/>
        <item h="1" x="1"/>
        <item t="default"/>
      </items>
    </pivotField>
    <pivotField showAll="0"/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32"/>
  </rowFields>
  <rowItems count="3">
    <i>
      <x/>
    </i>
    <i>
      <x v="1"/>
    </i>
    <i t="grand">
      <x/>
    </i>
  </rowItems>
  <colFields count="1">
    <field x="28"/>
  </colFields>
  <colItems count="5">
    <i>
      <x/>
    </i>
    <i>
      <x v="1"/>
    </i>
    <i>
      <x v="2"/>
    </i>
    <i>
      <x v="3"/>
    </i>
    <i t="grand">
      <x/>
    </i>
  </colItems>
  <pageFields count="2">
    <pageField fld="35" hier="-1"/>
    <pageField fld="18" item="1" hier="-1"/>
  </pageFields>
  <dataFields count="1">
    <dataField name="Suma de PI OK" fld="51" baseField="32" baseItem="0" numFmtId="1"/>
  </dataFields>
  <formats count="3">
    <format dxfId="660">
      <pivotArea outline="0" collapsedLevelsAreSubtotals="1" fieldPosition="0"/>
    </format>
    <format dxfId="620">
      <pivotArea type="all" dataOnly="0" outline="0" fieldPosition="0"/>
    </format>
    <format dxfId="617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4" cacheId="830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outline="1" outlineData="1" multipleFieldFilters="0">
  <location ref="AC5:AN91" firstHeaderRow="1" firstDataRow="3" firstDataCol="1" rowPageCount="3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5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7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Page" multipleItemSelectionAllowed="1" showAll="0">
      <items count="4">
        <item x="0"/>
        <item h="1" x="2"/>
        <item h="1"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2"/>
  </rowFields>
  <rowItems count="84">
    <i>
      <x/>
    </i>
    <i>
      <x v="1"/>
    </i>
    <i>
      <x v="3"/>
    </i>
    <i>
      <x v="7"/>
    </i>
    <i>
      <x v="11"/>
    </i>
    <i>
      <x v="12"/>
    </i>
    <i>
      <x v="14"/>
    </i>
    <i>
      <x v="18"/>
    </i>
    <i>
      <x v="21"/>
    </i>
    <i>
      <x v="22"/>
    </i>
    <i>
      <x v="25"/>
    </i>
    <i>
      <x v="26"/>
    </i>
    <i>
      <x v="34"/>
    </i>
    <i>
      <x v="35"/>
    </i>
    <i>
      <x v="45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102"/>
    </i>
    <i>
      <x v="104"/>
    </i>
    <i>
      <x v="105"/>
    </i>
    <i>
      <x v="106"/>
    </i>
    <i>
      <x v="115"/>
    </i>
    <i>
      <x v="116"/>
    </i>
    <i>
      <x v="120"/>
    </i>
    <i>
      <x v="123"/>
    </i>
    <i>
      <x v="124"/>
    </i>
    <i>
      <x v="125"/>
    </i>
    <i>
      <x v="130"/>
    </i>
    <i>
      <x v="132"/>
    </i>
    <i>
      <x v="136"/>
    </i>
    <i>
      <x v="139"/>
    </i>
    <i>
      <x v="141"/>
    </i>
    <i>
      <x v="142"/>
    </i>
    <i>
      <x v="143"/>
    </i>
    <i>
      <x v="145"/>
    </i>
    <i>
      <x v="146"/>
    </i>
    <i>
      <x v="148"/>
    </i>
    <i>
      <x v="150"/>
    </i>
    <i>
      <x v="152"/>
    </i>
    <i>
      <x v="153"/>
    </i>
    <i t="grand">
      <x/>
    </i>
  </rowItems>
  <colFields count="2">
    <field x="33"/>
    <field x="28"/>
  </colFields>
  <colItems count="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 t="grand">
      <x/>
    </i>
  </colItems>
  <pageFields count="3">
    <pageField fld="35" hier="-1"/>
    <pageField fld="32" hier="-1"/>
    <pageField fld="18" hier="-1"/>
  </pageFields>
  <dataFields count="1">
    <dataField name="Suma de PI OK" fld="51" baseField="0" baseItem="2003264800"/>
  </dataFields>
  <formats count="4">
    <format dxfId="657">
      <pivotArea collapsedLevelsAreSubtotals="1" fieldPosition="0">
        <references count="1">
          <reference field="22" count="1">
            <x v="18"/>
          </reference>
        </references>
      </pivotArea>
    </format>
    <format dxfId="656">
      <pivotArea dataOnly="0" labelOnly="1" fieldPosition="0">
        <references count="1">
          <reference field="22" count="1">
            <x v="18"/>
          </reference>
        </references>
      </pivotArea>
    </format>
    <format dxfId="616">
      <pivotArea type="all" dataOnly="0" outline="0" fieldPosition="0"/>
    </format>
    <format dxfId="615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15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S5:Z83" firstHeaderRow="1" firstDataRow="3" firstDataCol="1" rowPageCount="3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5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7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0"/>
        <item x="2"/>
        <item h="1"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2"/>
  </rowFields>
  <rowItems count="76">
    <i>
      <x v="2"/>
    </i>
    <i>
      <x v="4"/>
    </i>
    <i>
      <x v="5"/>
    </i>
    <i>
      <x v="6"/>
    </i>
    <i>
      <x v="8"/>
    </i>
    <i>
      <x v="9"/>
    </i>
    <i>
      <x v="10"/>
    </i>
    <i>
      <x v="13"/>
    </i>
    <i>
      <x v="15"/>
    </i>
    <i>
      <x v="16"/>
    </i>
    <i>
      <x v="17"/>
    </i>
    <i>
      <x v="19"/>
    </i>
    <i>
      <x v="20"/>
    </i>
    <i>
      <x v="23"/>
    </i>
    <i>
      <x v="24"/>
    </i>
    <i>
      <x v="27"/>
    </i>
    <i>
      <x v="28"/>
    </i>
    <i>
      <x v="29"/>
    </i>
    <i>
      <x v="30"/>
    </i>
    <i>
      <x v="31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64"/>
    </i>
    <i>
      <x v="65"/>
    </i>
    <i>
      <x v="67"/>
    </i>
    <i>
      <x v="79"/>
    </i>
    <i>
      <x v="98"/>
    </i>
    <i>
      <x v="99"/>
    </i>
    <i>
      <x v="100"/>
    </i>
    <i>
      <x v="101"/>
    </i>
    <i>
      <x v="103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7"/>
    </i>
    <i>
      <x v="118"/>
    </i>
    <i>
      <x v="119"/>
    </i>
    <i>
      <x v="121"/>
    </i>
    <i>
      <x v="122"/>
    </i>
    <i>
      <x v="126"/>
    </i>
    <i>
      <x v="127"/>
    </i>
    <i>
      <x v="128"/>
    </i>
    <i>
      <x v="129"/>
    </i>
    <i>
      <x v="131"/>
    </i>
    <i>
      <x v="133"/>
    </i>
    <i>
      <x v="134"/>
    </i>
    <i>
      <x v="135"/>
    </i>
    <i>
      <x v="137"/>
    </i>
    <i>
      <x v="138"/>
    </i>
    <i>
      <x v="140"/>
    </i>
    <i>
      <x v="144"/>
    </i>
    <i>
      <x v="147"/>
    </i>
    <i>
      <x v="149"/>
    </i>
    <i>
      <x v="151"/>
    </i>
    <i>
      <x v="154"/>
    </i>
    <i>
      <x v="155"/>
    </i>
    <i>
      <x v="156"/>
    </i>
    <i>
      <x v="157"/>
    </i>
    <i t="grand">
      <x/>
    </i>
  </rowItems>
  <colFields count="2">
    <field x="33"/>
    <field x="28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pageFields count="3">
    <pageField fld="35" hier="-1"/>
    <pageField fld="32" hier="-1"/>
    <pageField fld="18" hier="-1"/>
  </pageFields>
  <dataFields count="1">
    <dataField name="Suma de PI OK" fld="51" baseField="0" baseItem="2003264800"/>
  </dataFields>
  <formats count="6">
    <format dxfId="655">
      <pivotArea collapsedLevelsAreSubtotals="1" fieldPosition="0">
        <references count="1">
          <reference field="22" count="1">
            <x v="18"/>
          </reference>
        </references>
      </pivotArea>
    </format>
    <format dxfId="654">
      <pivotArea dataOnly="0" labelOnly="1" fieldPosition="0">
        <references count="1">
          <reference field="22" count="1">
            <x v="18"/>
          </reference>
        </references>
      </pivotArea>
    </format>
    <format dxfId="653">
      <pivotArea collapsedLevelsAreSubtotals="1" fieldPosition="0">
        <references count="1">
          <reference field="22" count="1">
            <x v="121"/>
          </reference>
        </references>
      </pivotArea>
    </format>
    <format dxfId="652">
      <pivotArea dataOnly="0" labelOnly="1" fieldPosition="0">
        <references count="1">
          <reference field="22" count="1">
            <x v="121"/>
          </reference>
        </references>
      </pivotArea>
    </format>
    <format dxfId="651">
      <pivotArea collapsedLevelsAreSubtotals="1" fieldPosition="0">
        <references count="1">
          <reference field="22" count="1">
            <x v="154"/>
          </reference>
        </references>
      </pivotArea>
    </format>
    <format dxfId="650">
      <pivotArea dataOnly="0" labelOnly="1" fieldPosition="0">
        <references count="1">
          <reference field="22" count="1">
            <x v="15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Dinámica16" cacheId="830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outline="1" outlineData="1" multipleFieldFilters="0">
  <location ref="AC5:AN91" firstHeaderRow="1" firstDataRow="3" firstDataCol="1" rowPageCount="3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5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x="157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Page" multipleItemSelectionAllowed="1" showAll="0">
      <items count="4">
        <item x="0"/>
        <item h="1" x="2"/>
        <item h="1"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22"/>
  </rowFields>
  <rowItems count="84">
    <i>
      <x/>
    </i>
    <i>
      <x v="1"/>
    </i>
    <i>
      <x v="3"/>
    </i>
    <i>
      <x v="7"/>
    </i>
    <i>
      <x v="11"/>
    </i>
    <i>
      <x v="12"/>
    </i>
    <i>
      <x v="14"/>
    </i>
    <i>
      <x v="18"/>
    </i>
    <i>
      <x v="21"/>
    </i>
    <i>
      <x v="22"/>
    </i>
    <i>
      <x v="25"/>
    </i>
    <i>
      <x v="26"/>
    </i>
    <i>
      <x v="34"/>
    </i>
    <i>
      <x v="35"/>
    </i>
    <i>
      <x v="45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102"/>
    </i>
    <i>
      <x v="104"/>
    </i>
    <i>
      <x v="105"/>
    </i>
    <i>
      <x v="106"/>
    </i>
    <i>
      <x v="115"/>
    </i>
    <i>
      <x v="119"/>
    </i>
    <i>
      <x v="122"/>
    </i>
    <i>
      <x v="123"/>
    </i>
    <i>
      <x v="124"/>
    </i>
    <i>
      <x v="129"/>
    </i>
    <i>
      <x v="131"/>
    </i>
    <i>
      <x v="135"/>
    </i>
    <i>
      <x v="138"/>
    </i>
    <i>
      <x v="140"/>
    </i>
    <i>
      <x v="141"/>
    </i>
    <i>
      <x v="142"/>
    </i>
    <i>
      <x v="144"/>
    </i>
    <i>
      <x v="145"/>
    </i>
    <i>
      <x v="147"/>
    </i>
    <i>
      <x v="149"/>
    </i>
    <i>
      <x v="151"/>
    </i>
    <i>
      <x v="152"/>
    </i>
    <i>
      <x v="158"/>
    </i>
    <i t="grand">
      <x/>
    </i>
  </rowItems>
  <colFields count="2">
    <field x="33"/>
    <field x="28"/>
  </colFields>
  <colItems count="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 t="grand">
      <x/>
    </i>
  </colItems>
  <pageFields count="3">
    <pageField fld="35" hier="-1"/>
    <pageField fld="32" hier="-1"/>
    <pageField fld="18" hier="-1"/>
  </pageFields>
  <dataFields count="1">
    <dataField name="Suma de PE OK" fld="52" baseField="22" baseItem="3"/>
  </dataFields>
  <formats count="5">
    <format dxfId="649">
      <pivotArea collapsedLevelsAreSubtotals="1" fieldPosition="0">
        <references count="1">
          <reference field="22" count="1">
            <x v="18"/>
          </reference>
        </references>
      </pivotArea>
    </format>
    <format dxfId="648">
      <pivotArea dataOnly="0" labelOnly="1" fieldPosition="0">
        <references count="1">
          <reference field="22" count="1">
            <x v="18"/>
          </reference>
        </references>
      </pivotArea>
    </format>
    <format dxfId="647">
      <pivotArea grandRow="1" outline="0" collapsedLevelsAreSubtotals="1" fieldPosition="0"/>
    </format>
    <format dxfId="614">
      <pivotArea type="all" dataOnly="0" outline="0" fieldPosition="0"/>
    </format>
    <format dxfId="613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Dinámica1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T5:AA83" firstHeaderRow="1" firstDataRow="3" firstDataCol="1" rowPageCount="3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x="157"/>
        <item x="158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0"/>
        <item x="2"/>
        <item h="1"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22"/>
  </rowFields>
  <rowItems count="76">
    <i>
      <x v="2"/>
    </i>
    <i>
      <x v="4"/>
    </i>
    <i>
      <x v="5"/>
    </i>
    <i>
      <x v="6"/>
    </i>
    <i>
      <x v="8"/>
    </i>
    <i>
      <x v="9"/>
    </i>
    <i>
      <x v="10"/>
    </i>
    <i>
      <x v="13"/>
    </i>
    <i>
      <x v="15"/>
    </i>
    <i>
      <x v="16"/>
    </i>
    <i>
      <x v="17"/>
    </i>
    <i>
      <x v="19"/>
    </i>
    <i>
      <x v="20"/>
    </i>
    <i>
      <x v="23"/>
    </i>
    <i>
      <x v="24"/>
    </i>
    <i>
      <x v="27"/>
    </i>
    <i>
      <x v="28"/>
    </i>
    <i>
      <x v="29"/>
    </i>
    <i>
      <x v="30"/>
    </i>
    <i>
      <x v="31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64"/>
    </i>
    <i>
      <x v="66"/>
    </i>
    <i>
      <x v="78"/>
    </i>
    <i>
      <x v="97"/>
    </i>
    <i>
      <x v="98"/>
    </i>
    <i>
      <x v="99"/>
    </i>
    <i>
      <x v="100"/>
    </i>
    <i>
      <x v="102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9"/>
    </i>
    <i>
      <x v="120"/>
    </i>
    <i>
      <x v="124"/>
    </i>
    <i>
      <x v="125"/>
    </i>
    <i>
      <x v="126"/>
    </i>
    <i>
      <x v="127"/>
    </i>
    <i>
      <x v="129"/>
    </i>
    <i>
      <x v="131"/>
    </i>
    <i>
      <x v="132"/>
    </i>
    <i>
      <x v="133"/>
    </i>
    <i>
      <x v="135"/>
    </i>
    <i>
      <x v="136"/>
    </i>
    <i>
      <x v="138"/>
    </i>
    <i>
      <x v="142"/>
    </i>
    <i>
      <x v="145"/>
    </i>
    <i>
      <x v="147"/>
    </i>
    <i>
      <x v="149"/>
    </i>
    <i>
      <x v="152"/>
    </i>
    <i>
      <x v="153"/>
    </i>
    <i>
      <x v="154"/>
    </i>
    <i>
      <x v="155"/>
    </i>
    <i>
      <x v="158"/>
    </i>
    <i t="grand">
      <x/>
    </i>
  </rowItems>
  <colFields count="2">
    <field x="33"/>
    <field x="28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pageFields count="3">
    <pageField fld="35" hier="-1"/>
    <pageField fld="32" hier="-1"/>
    <pageField fld="18" hier="-1"/>
  </pageFields>
  <dataFields count="1">
    <dataField name="Suma de PE OK" fld="52" baseField="22" baseItem="3"/>
  </dataFields>
  <formats count="3">
    <format dxfId="646">
      <pivotArea collapsedLevelsAreSubtotals="1" fieldPosition="0">
        <references count="1">
          <reference field="22" count="1">
            <x v="18"/>
          </reference>
        </references>
      </pivotArea>
    </format>
    <format dxfId="645">
      <pivotArea dataOnly="0" labelOnly="1" fieldPosition="0">
        <references count="1">
          <reference field="22" count="1">
            <x v="18"/>
          </reference>
        </references>
      </pivotArea>
    </format>
    <format dxfId="64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TablaDinámica1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C5:AN91" firstHeaderRow="1" firstDataRow="3" firstDataCol="1" rowPageCount="3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5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x="157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Page" multipleItemSelectionAllowed="1" showAll="0">
      <items count="4">
        <item x="0"/>
        <item h="1" x="2"/>
        <item h="1"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84">
    <i>
      <x/>
    </i>
    <i>
      <x v="1"/>
    </i>
    <i>
      <x v="3"/>
    </i>
    <i>
      <x v="7"/>
    </i>
    <i>
      <x v="11"/>
    </i>
    <i>
      <x v="12"/>
    </i>
    <i>
      <x v="14"/>
    </i>
    <i>
      <x v="18"/>
    </i>
    <i>
      <x v="21"/>
    </i>
    <i>
      <x v="22"/>
    </i>
    <i>
      <x v="25"/>
    </i>
    <i>
      <x v="26"/>
    </i>
    <i>
      <x v="34"/>
    </i>
    <i>
      <x v="35"/>
    </i>
    <i>
      <x v="45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102"/>
    </i>
    <i>
      <x v="104"/>
    </i>
    <i>
      <x v="105"/>
    </i>
    <i>
      <x v="106"/>
    </i>
    <i>
      <x v="115"/>
    </i>
    <i>
      <x v="119"/>
    </i>
    <i>
      <x v="122"/>
    </i>
    <i>
      <x v="123"/>
    </i>
    <i>
      <x v="124"/>
    </i>
    <i>
      <x v="129"/>
    </i>
    <i>
      <x v="131"/>
    </i>
    <i>
      <x v="135"/>
    </i>
    <i>
      <x v="138"/>
    </i>
    <i>
      <x v="140"/>
    </i>
    <i>
      <x v="141"/>
    </i>
    <i>
      <x v="142"/>
    </i>
    <i>
      <x v="144"/>
    </i>
    <i>
      <x v="145"/>
    </i>
    <i>
      <x v="147"/>
    </i>
    <i>
      <x v="149"/>
    </i>
    <i>
      <x v="151"/>
    </i>
    <i>
      <x v="152"/>
    </i>
    <i>
      <x v="158"/>
    </i>
    <i t="grand">
      <x/>
    </i>
  </rowItems>
  <colFields count="2">
    <field x="33"/>
    <field x="28"/>
  </colFields>
  <colItems count="11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 t="grand">
      <x/>
    </i>
  </colItems>
  <pageFields count="3">
    <pageField fld="35" hier="-1"/>
    <pageField fld="32" hier="-1"/>
    <pageField fld="18" hier="-1"/>
  </pageFields>
  <dataFields count="1">
    <dataField name="Suma de Produccion _x000a_(GWh)" fld="49" baseField="0" baseItem="0"/>
  </dataFields>
  <formats count="3">
    <format dxfId="643">
      <pivotArea collapsedLevelsAreSubtotals="1" fieldPosition="0">
        <references count="1">
          <reference field="22" count="1">
            <x v="18"/>
          </reference>
        </references>
      </pivotArea>
    </format>
    <format dxfId="642">
      <pivotArea dataOnly="0" labelOnly="1" fieldPosition="0">
        <references count="1">
          <reference field="22" count="1">
            <x v="18"/>
          </reference>
        </references>
      </pivotArea>
    </format>
    <format dxfId="64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TablaDinámica2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S5:Z83" firstHeaderRow="1" firstDataRow="3" firstDataCol="1" rowPageCount="3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x="157"/>
        <item x="158"/>
        <item t="default"/>
      </items>
    </pivotField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0"/>
        <item x="2"/>
        <item h="1" x="1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76">
    <i>
      <x v="2"/>
    </i>
    <i>
      <x v="4"/>
    </i>
    <i>
      <x v="5"/>
    </i>
    <i>
      <x v="6"/>
    </i>
    <i>
      <x v="8"/>
    </i>
    <i>
      <x v="9"/>
    </i>
    <i>
      <x v="10"/>
    </i>
    <i>
      <x v="13"/>
    </i>
    <i>
      <x v="15"/>
    </i>
    <i>
      <x v="16"/>
    </i>
    <i>
      <x v="17"/>
    </i>
    <i>
      <x v="19"/>
    </i>
    <i>
      <x v="20"/>
    </i>
    <i>
      <x v="23"/>
    </i>
    <i>
      <x v="24"/>
    </i>
    <i>
      <x v="27"/>
    </i>
    <i>
      <x v="28"/>
    </i>
    <i>
      <x v="29"/>
    </i>
    <i>
      <x v="30"/>
    </i>
    <i>
      <x v="31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64"/>
    </i>
    <i>
      <x v="66"/>
    </i>
    <i>
      <x v="78"/>
    </i>
    <i>
      <x v="97"/>
    </i>
    <i>
      <x v="98"/>
    </i>
    <i>
      <x v="99"/>
    </i>
    <i>
      <x v="100"/>
    </i>
    <i>
      <x v="102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9"/>
    </i>
    <i>
      <x v="120"/>
    </i>
    <i>
      <x v="124"/>
    </i>
    <i>
      <x v="125"/>
    </i>
    <i>
      <x v="126"/>
    </i>
    <i>
      <x v="127"/>
    </i>
    <i>
      <x v="129"/>
    </i>
    <i>
      <x v="131"/>
    </i>
    <i>
      <x v="132"/>
    </i>
    <i>
      <x v="133"/>
    </i>
    <i>
      <x v="135"/>
    </i>
    <i>
      <x v="136"/>
    </i>
    <i>
      <x v="138"/>
    </i>
    <i>
      <x v="142"/>
    </i>
    <i>
      <x v="145"/>
    </i>
    <i>
      <x v="147"/>
    </i>
    <i>
      <x v="149"/>
    </i>
    <i>
      <x v="152"/>
    </i>
    <i>
      <x v="153"/>
    </i>
    <i>
      <x v="154"/>
    </i>
    <i>
      <x v="155"/>
    </i>
    <i>
      <x v="158"/>
    </i>
    <i t="grand">
      <x/>
    </i>
  </rowItems>
  <colFields count="2">
    <field x="33"/>
    <field x="28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pageFields count="3">
    <pageField fld="35" hier="-1"/>
    <pageField fld="32" hier="-1"/>
    <pageField fld="18" hier="-1"/>
  </pageFields>
  <dataFields count="1">
    <dataField name="Suma de Produccion _x000a_(GWh)" fld="49" baseField="0" baseItem="0"/>
  </dataFields>
  <formats count="3">
    <format dxfId="640">
      <pivotArea collapsedLevelsAreSubtotals="1" fieldPosition="0">
        <references count="1">
          <reference field="22" count="1">
            <x v="18"/>
          </reference>
        </references>
      </pivotArea>
    </format>
    <format dxfId="639">
      <pivotArea dataOnly="0" labelOnly="1" fieldPosition="0">
        <references count="1">
          <reference field="22" count="1">
            <x v="18"/>
          </reference>
        </references>
      </pivotArea>
    </format>
    <format dxfId="63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TablaDinámica1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G5:AU82" firstHeaderRow="1" firstDataRow="2" firstDataCol="1" rowPageCount="3" colPageCount="1"/>
  <pivotFields count="57"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Row" showAll="0">
      <items count="160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2"/>
        <item x="10"/>
        <item x="2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  <item x="157"/>
        <item x="15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">
        <item h="1" x="0"/>
        <item x="2"/>
        <item h="1" x="1"/>
        <item t="default"/>
      </items>
    </pivotField>
    <pivotField showAll="0"/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76">
    <i>
      <x v="2"/>
    </i>
    <i>
      <x v="4"/>
    </i>
    <i>
      <x v="5"/>
    </i>
    <i>
      <x v="6"/>
    </i>
    <i>
      <x v="8"/>
    </i>
    <i>
      <x v="9"/>
    </i>
    <i>
      <x v="10"/>
    </i>
    <i>
      <x v="13"/>
    </i>
    <i>
      <x v="15"/>
    </i>
    <i>
      <x v="16"/>
    </i>
    <i>
      <x v="17"/>
    </i>
    <i>
      <x v="19"/>
    </i>
    <i>
      <x v="20"/>
    </i>
    <i>
      <x v="23"/>
    </i>
    <i>
      <x v="24"/>
    </i>
    <i>
      <x v="27"/>
    </i>
    <i>
      <x v="28"/>
    </i>
    <i>
      <x v="29"/>
    </i>
    <i>
      <x v="30"/>
    </i>
    <i>
      <x v="31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64"/>
    </i>
    <i>
      <x v="66"/>
    </i>
    <i>
      <x v="78"/>
    </i>
    <i>
      <x v="97"/>
    </i>
    <i>
      <x v="98"/>
    </i>
    <i>
      <x v="99"/>
    </i>
    <i>
      <x v="100"/>
    </i>
    <i>
      <x v="102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9"/>
    </i>
    <i>
      <x v="120"/>
    </i>
    <i>
      <x v="124"/>
    </i>
    <i>
      <x v="125"/>
    </i>
    <i>
      <x v="126"/>
    </i>
    <i>
      <x v="127"/>
    </i>
    <i>
      <x v="129"/>
    </i>
    <i>
      <x v="131"/>
    </i>
    <i>
      <x v="132"/>
    </i>
    <i>
      <x v="133"/>
    </i>
    <i>
      <x v="135"/>
    </i>
    <i>
      <x v="136"/>
    </i>
    <i>
      <x v="138"/>
    </i>
    <i>
      <x v="142"/>
    </i>
    <i>
      <x v="145"/>
    </i>
    <i>
      <x v="147"/>
    </i>
    <i>
      <x v="149"/>
    </i>
    <i>
      <x v="152"/>
    </i>
    <i>
      <x v="153"/>
    </i>
    <i>
      <x v="154"/>
    </i>
    <i>
      <x v="155"/>
    </i>
    <i>
      <x v="15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3">
    <pageField fld="35" hier="-1"/>
    <pageField fld="32" hier="-1"/>
    <pageField fld="18" hier="-1"/>
  </pageFields>
  <dataFields count="1">
    <dataField name="Suma de Produccion _x000a_(GWh)" fld="49" baseField="0" baseItem="0"/>
  </dataFields>
  <formats count="3">
    <format dxfId="637">
      <pivotArea collapsedLevelsAreSubtotals="1" fieldPosition="0">
        <references count="1">
          <reference field="22" count="1">
            <x v="18"/>
          </reference>
        </references>
      </pivotArea>
    </format>
    <format dxfId="636">
      <pivotArea dataOnly="0" labelOnly="1" fieldPosition="0">
        <references count="1">
          <reference field="22" count="1">
            <x v="18"/>
          </reference>
        </references>
      </pivotArea>
    </format>
    <format dxfId="63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3" cacheId="830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compact="0" compactData="0" multipleFieldFilters="0">
  <location ref="K64:N76" firstHeaderRow="0" firstDataRow="1" firstDataCol="2" rowPageCount="5" colPageCount="1"/>
  <pivotFields count="57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9">
        <item x="110"/>
        <item x="150"/>
        <item x="89"/>
        <item x="112"/>
        <item x="34"/>
        <item x="17"/>
        <item x="13"/>
        <item x="14"/>
        <item x="20"/>
        <item x="33"/>
        <item x="131"/>
        <item x="58"/>
        <item x="114"/>
        <item x="57"/>
        <item x="105"/>
        <item x="16"/>
        <item x="9"/>
        <item x="4"/>
        <item x="151"/>
        <item x="37"/>
        <item x="19"/>
        <item x="18"/>
        <item x="149"/>
        <item x="123"/>
        <item x="148"/>
        <item x="80"/>
        <item x="147"/>
        <item x="102"/>
        <item x="87"/>
        <item x="23"/>
        <item x="115"/>
        <item x="22"/>
        <item x="130"/>
        <item x="134"/>
        <item x="146"/>
        <item x="86"/>
        <item x="59"/>
        <item x="55"/>
        <item x="62"/>
        <item x="100"/>
        <item x="108"/>
        <item x="56"/>
        <item x="132"/>
        <item x="122"/>
        <item x="154"/>
        <item x="157"/>
        <item x="61"/>
        <item x="99"/>
        <item x="145"/>
        <item x="103"/>
        <item x="143"/>
        <item x="84"/>
        <item x="106"/>
        <item x="144"/>
        <item x="141"/>
        <item x="76"/>
        <item x="77"/>
        <item x="96"/>
        <item x="24"/>
        <item x="95"/>
        <item x="142"/>
        <item x="97"/>
        <item x="133"/>
        <item x="52"/>
        <item x="68"/>
        <item x="69"/>
        <item x="51"/>
        <item x="79"/>
        <item x="5"/>
        <item x="65"/>
        <item x="64"/>
        <item x="7"/>
        <item x="50"/>
        <item x="78"/>
        <item x="15"/>
        <item x="75"/>
        <item x="48"/>
        <item x="21"/>
        <item x="104"/>
        <item x="25"/>
        <item x="44"/>
        <item x="42"/>
        <item x="47"/>
        <item x="46"/>
        <item x="71"/>
        <item x="31"/>
        <item x="73"/>
        <item x="11"/>
        <item x="67"/>
        <item x="60"/>
        <item x="140"/>
        <item x="39"/>
        <item x="109"/>
        <item x="158"/>
        <item x="28"/>
        <item x="10"/>
        <item x="12"/>
        <item x="27"/>
        <item x="30"/>
        <item x="1"/>
        <item x="70"/>
        <item x="6"/>
        <item x="3"/>
        <item x="36"/>
        <item x="2"/>
        <item x="0"/>
        <item x="66"/>
        <item x="81"/>
        <item x="53"/>
        <item x="139"/>
        <item x="90"/>
        <item x="121"/>
        <item x="43"/>
        <item x="101"/>
        <item x="152"/>
        <item x="156"/>
        <item x="124"/>
        <item x="98"/>
        <item x="107"/>
        <item x="125"/>
        <item x="138"/>
        <item x="83"/>
        <item x="38"/>
        <item x="74"/>
        <item x="137"/>
        <item x="94"/>
        <item x="119"/>
        <item x="153"/>
        <item x="129"/>
        <item x="120"/>
        <item x="113"/>
        <item x="54"/>
        <item x="49"/>
        <item x="118"/>
        <item x="136"/>
        <item x="41"/>
        <item x="63"/>
        <item x="135"/>
        <item x="85"/>
        <item x="45"/>
        <item x="155"/>
        <item x="117"/>
        <item x="126"/>
        <item x="26"/>
        <item x="116"/>
        <item x="82"/>
        <item x="40"/>
        <item x="93"/>
        <item x="92"/>
        <item x="88"/>
        <item x="72"/>
        <item x="91"/>
        <item x="127"/>
        <item x="111"/>
        <item x="32"/>
        <item x="128"/>
        <item x="29"/>
        <item x="8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measureFilter="1" defaultSubtotal="0">
      <items count="1061">
        <item x="522"/>
        <item x="565"/>
        <item x="566"/>
        <item x="567"/>
        <item x="561"/>
        <item x="562"/>
        <item x="563"/>
        <item x="564"/>
        <item x="279"/>
        <item x="578"/>
        <item x="212"/>
        <item x="568"/>
        <item x="280"/>
        <item x="230"/>
        <item x="203"/>
        <item x="289"/>
        <item x="283"/>
        <item x="135"/>
        <item x="130"/>
        <item x="231"/>
        <item x="685"/>
        <item x="285"/>
        <item x="286"/>
        <item x="287"/>
        <item x="195"/>
        <item x="247"/>
        <item x="248"/>
        <item x="834"/>
        <item x="244"/>
        <item x="488"/>
        <item x="487"/>
        <item x="486"/>
        <item x="485"/>
        <item x="478"/>
        <item x="243"/>
        <item x="139"/>
        <item x="483"/>
        <item x="222"/>
        <item x="198"/>
        <item x="252"/>
        <item x="236"/>
        <item x="496"/>
        <item x="234"/>
        <item x="177"/>
        <item x="216"/>
        <item x="213"/>
        <item x="159"/>
        <item x="276"/>
        <item x="214"/>
        <item x="215"/>
        <item x="471"/>
        <item x="472"/>
        <item x="473"/>
        <item x="489"/>
        <item x="166"/>
        <item x="167"/>
        <item x="209"/>
        <item x="191"/>
        <item x="255"/>
        <item x="503"/>
        <item x="133"/>
        <item x="123"/>
        <item x="156"/>
        <item x="126"/>
        <item x="495"/>
        <item x="185"/>
        <item x="186"/>
        <item x="187"/>
        <item x="188"/>
        <item x="189"/>
        <item x="190"/>
        <item x="217"/>
        <item x="168"/>
        <item x="205"/>
        <item x="169"/>
        <item x="245"/>
        <item x="161"/>
        <item x="146"/>
        <item x="162"/>
        <item x="151"/>
        <item x="688"/>
        <item x="182"/>
        <item x="180"/>
        <item x="127"/>
        <item x="477"/>
        <item x="153"/>
        <item x="629"/>
        <item x="622"/>
        <item x="610"/>
        <item x="606"/>
        <item x="613"/>
        <item x="604"/>
        <item x="611"/>
        <item x="612"/>
        <item x="630"/>
        <item x="627"/>
        <item x="621"/>
        <item x="614"/>
        <item x="607"/>
        <item x="620"/>
        <item x="633"/>
        <item x="631"/>
        <item x="624"/>
        <item x="617"/>
        <item x="623"/>
        <item x="625"/>
        <item x="626"/>
        <item x="616"/>
        <item x="615"/>
        <item x="608"/>
        <item x="605"/>
        <item x="609"/>
        <item x="618"/>
        <item x="293"/>
        <item x="284"/>
        <item x="142"/>
        <item x="140"/>
        <item x="278"/>
        <item x="465"/>
        <item x="835"/>
        <item x="504"/>
        <item x="482"/>
        <item x="588"/>
        <item x="223"/>
        <item x="242"/>
        <item x="201"/>
        <item x="152"/>
        <item x="582"/>
        <item x="951"/>
        <item x="833"/>
        <item x="490"/>
        <item x="176"/>
        <item x="200"/>
        <item x="164"/>
        <item x="254"/>
        <item x="426"/>
        <item x="147"/>
        <item x="480"/>
        <item x="270"/>
        <item x="192"/>
        <item x="425"/>
        <item x="589"/>
        <item x="266"/>
        <item x="267"/>
        <item x="224"/>
        <item x="288"/>
        <item x="196"/>
        <item x="125"/>
        <item x="181"/>
        <item x="466"/>
        <item x="210"/>
        <item x="206"/>
        <item x="141"/>
        <item x="260"/>
        <item x="241"/>
        <item x="120"/>
        <item x="237"/>
        <item x="470"/>
        <item x="132"/>
        <item x="258"/>
        <item x="128"/>
        <item x="193"/>
        <item x="593"/>
        <item x="219"/>
        <item x="148"/>
        <item x="184"/>
        <item x="494"/>
        <item x="170"/>
        <item x="145"/>
        <item x="197"/>
        <item x="498"/>
        <item x="225"/>
        <item x="493"/>
        <item x="199"/>
        <item x="233"/>
        <item x="207"/>
        <item x="259"/>
        <item x="500"/>
        <item x="160"/>
        <item x="163"/>
        <item x="220"/>
        <item x="136"/>
        <item x="221"/>
        <item x="491"/>
        <item x="165"/>
        <item x="228"/>
        <item x="423"/>
        <item x="171"/>
        <item x="499"/>
        <item x="632"/>
        <item x="492"/>
        <item x="121"/>
        <item x="150"/>
        <item x="154"/>
        <item x="155"/>
        <item x="172"/>
        <item x="6"/>
        <item x="183"/>
        <item x="129"/>
        <item x="137"/>
        <item x="294"/>
        <item x="240"/>
        <item x="246"/>
        <item x="122"/>
        <item x="583"/>
        <item x="515"/>
        <item x="256"/>
        <item x="269"/>
        <item x="476"/>
        <item x="665"/>
        <item x="232"/>
        <item x="275"/>
        <item x="194"/>
        <item x="467"/>
        <item x="281"/>
        <item x="277"/>
        <item x="262"/>
        <item x="263"/>
        <item x="469"/>
        <item x="226"/>
        <item x="131"/>
        <item x="134"/>
        <item x="261"/>
        <item x="158"/>
        <item x="211"/>
        <item x="227"/>
        <item x="481"/>
        <item x="475"/>
        <item x="474"/>
        <item x="508"/>
        <item x="144"/>
        <item x="264"/>
        <item x="265"/>
        <item x="497"/>
        <item x="584"/>
        <item x="178"/>
        <item x="179"/>
        <item x="282"/>
        <item x="253"/>
        <item x="479"/>
        <item x="173"/>
        <item x="143"/>
        <item x="257"/>
        <item x="124"/>
        <item x="682"/>
        <item x="505"/>
        <item x="138"/>
        <item x="603"/>
        <item x="686"/>
        <item x="506"/>
        <item x="271"/>
        <item x="272"/>
        <item x="292"/>
        <item x="174"/>
        <item x="689"/>
        <item x="157"/>
        <item x="619"/>
        <item x="687"/>
        <item x="424"/>
        <item x="628"/>
        <item x="149"/>
        <item x="291"/>
        <item x="175"/>
        <item x="484"/>
        <item x="204"/>
        <item x="251"/>
        <item x="208"/>
        <item x="235"/>
        <item x="468"/>
        <item x="218"/>
        <item x="832"/>
        <item x="268"/>
        <item x="274"/>
        <item x="116"/>
        <item x="249"/>
        <item x="238"/>
        <item x="239"/>
        <item x="273"/>
        <item x="250"/>
        <item x="202"/>
        <item x="229"/>
        <item x="1022"/>
        <item x="303"/>
        <item x="302"/>
        <item x="971"/>
        <item x="898"/>
        <item x="314"/>
        <item x="778"/>
        <item x="779"/>
        <item x="654"/>
        <item x="899"/>
        <item x="900"/>
        <item x="722"/>
        <item x="99"/>
        <item x="795"/>
        <item x="709"/>
        <item x="696"/>
        <item x="697"/>
        <item x="698"/>
        <item x="699"/>
        <item x="723"/>
        <item x="710"/>
        <item x="533"/>
        <item x="440"/>
        <item x="77"/>
        <item x="901"/>
        <item x="902"/>
        <item x="512"/>
        <item x="796"/>
        <item x="797"/>
        <item x="724"/>
        <item x="979"/>
        <item x="637"/>
        <item x="903"/>
        <item x="819"/>
        <item x="820"/>
        <item x="821"/>
        <item x="957"/>
        <item x="904"/>
        <item x="315"/>
        <item x="316"/>
        <item x="360"/>
        <item x="310"/>
        <item x="367"/>
        <item x="905"/>
        <item x="869"/>
        <item x="845"/>
        <item x="317"/>
        <item x="780"/>
        <item x="430"/>
        <item x="396"/>
        <item x="463"/>
        <item x="432"/>
        <item x="1024"/>
        <item x="907"/>
        <item x="700"/>
        <item x="1025"/>
        <item x="53"/>
        <item x="461"/>
        <item x="48"/>
        <item x="313"/>
        <item x="757"/>
        <item x="856"/>
        <item x="857"/>
        <item x="858"/>
        <item x="859"/>
        <item x="523"/>
        <item x="2"/>
        <item x="19"/>
        <item x="7"/>
        <item x="750"/>
        <item x="96"/>
        <item x="1032"/>
        <item x="1033"/>
        <item x="1034"/>
        <item x="1035"/>
        <item x="1036"/>
        <item x="908"/>
        <item x="304"/>
        <item x="305"/>
        <item x="306"/>
        <item x="766"/>
        <item x="368"/>
        <item x="909"/>
        <item x="43"/>
        <item x="781"/>
        <item x="782"/>
        <item x="783"/>
        <item x="290"/>
        <item x="581"/>
        <item x="910"/>
        <item x="958"/>
        <item x="29"/>
        <item x="18"/>
        <item x="501"/>
        <item x="384"/>
        <item x="388"/>
        <item x="385"/>
        <item x="386"/>
        <item x="389"/>
        <item x="387"/>
        <item x="836"/>
        <item x="365"/>
        <item x="449"/>
        <item x="860"/>
        <item x="524"/>
        <item x="104"/>
        <item x="798"/>
        <item x="86"/>
        <item x="87"/>
        <item x="599"/>
        <item x="307"/>
        <item x="359"/>
        <item x="49"/>
        <item x="1018"/>
        <item x="394"/>
        <item x="681"/>
        <item x="715"/>
        <item x="377"/>
        <item x="541"/>
        <item x="510"/>
        <item x="542"/>
        <item x="543"/>
        <item x="544"/>
        <item x="545"/>
        <item x="546"/>
        <item x="81"/>
        <item x="771"/>
        <item x="726"/>
        <item x="727"/>
        <item x="419"/>
        <item x="420"/>
        <item x="421"/>
        <item x="311"/>
        <item x="312"/>
        <item x="418"/>
        <item x="772"/>
        <item x="733"/>
        <item x="725"/>
        <item x="728"/>
        <item x="357"/>
        <item x="58"/>
        <item x="669"/>
        <item x="9"/>
        <item x="50"/>
        <item x="1058"/>
        <item x="1056"/>
        <item x="893"/>
        <item x="113"/>
        <item x="62"/>
        <item x="456"/>
        <item x="1057"/>
        <item x="339"/>
        <item x="52"/>
        <item x="91"/>
        <item x="1026"/>
        <item x="918"/>
        <item x="931"/>
        <item x="837"/>
        <item x="711"/>
        <item x="932"/>
        <item x="866"/>
        <item x="919"/>
        <item x="28"/>
        <item x="739"/>
        <item x="712"/>
        <item x="966"/>
        <item x="640"/>
        <item x="920"/>
        <item x="517"/>
        <item x="518"/>
        <item x="519"/>
        <item x="960"/>
        <item x="784"/>
        <item x="520"/>
        <item x="521"/>
        <item x="800"/>
        <item x="1027"/>
        <item x="922"/>
        <item x="34"/>
        <item x="346"/>
        <item x="848"/>
        <item x="428"/>
        <item x="887"/>
        <item x="435"/>
        <item x="436"/>
        <item x="923"/>
        <item x="644"/>
        <item x="1028"/>
        <item x="645"/>
        <item x="850"/>
        <item x="300"/>
        <item x="301"/>
        <item x="410"/>
        <item x="51"/>
        <item x="861"/>
        <item x="927"/>
        <item x="462"/>
        <item x="92"/>
        <item x="862"/>
        <item x="855"/>
        <item x="928"/>
        <item x="54"/>
        <item x="525"/>
        <item x="63"/>
        <item x="790"/>
        <item x="929"/>
        <item x="930"/>
        <item x="21"/>
        <item x="763"/>
        <item x="382"/>
        <item x="534"/>
        <item x="33"/>
        <item x="100"/>
        <item x="26"/>
        <item x="636"/>
        <item x="933"/>
        <item x="822"/>
        <item x="890"/>
        <item x="839"/>
        <item x="851"/>
        <item x="1044"/>
        <item x="1042"/>
        <item x="846"/>
        <item x="1043"/>
        <item x="1048"/>
        <item x="889"/>
        <item x="1029"/>
        <item x="1049"/>
        <item x="1045"/>
        <item x="731"/>
        <item x="349"/>
        <item x="788"/>
        <item x="840"/>
        <item x="841"/>
        <item x="670"/>
        <item x="865"/>
        <item x="648"/>
        <item x="693"/>
        <item x="352"/>
        <item x="373"/>
        <item x="369"/>
        <item x="374"/>
        <item x="370"/>
        <item x="375"/>
        <item x="371"/>
        <item x="769"/>
        <item x="372"/>
        <item x="752"/>
        <item x="656"/>
        <item x="813"/>
        <item x="804"/>
        <item x="939"/>
        <item x="937"/>
        <item x="71"/>
        <item x="732"/>
        <item x="940"/>
        <item x="941"/>
        <item x="942"/>
        <item x="27"/>
        <item x="336"/>
        <item x="943"/>
        <item x="944"/>
        <item x="814"/>
        <item x="891"/>
        <item x="1011"/>
        <item x="1030"/>
        <item x="945"/>
        <item x="946"/>
        <item x="329"/>
        <item x="328"/>
        <item x="947"/>
        <item x="720"/>
        <item x="1020"/>
        <item x="948"/>
        <item x="1050"/>
        <item x="363"/>
        <item x="934"/>
        <item x="805"/>
        <item x="671"/>
        <item x="672"/>
        <item x="673"/>
        <item x="674"/>
        <item x="777"/>
        <item x="675"/>
        <item x="754"/>
        <item x="676"/>
        <item x="677"/>
        <item x="338"/>
        <item x="1055"/>
        <item x="924"/>
        <item x="40"/>
        <item x="734"/>
        <item x="1019"/>
        <item x="85"/>
        <item x="332"/>
        <item x="1037"/>
        <item x="949"/>
        <item x="657"/>
        <item x="755"/>
        <item x="707"/>
        <item x="764"/>
        <item x="950"/>
        <item x="867"/>
        <item x="868"/>
        <item x="789"/>
        <item x="959"/>
        <item x="1038"/>
        <item x="852"/>
        <item x="106"/>
        <item x="5"/>
        <item x="379"/>
        <item x="102"/>
        <item x="1059"/>
        <item x="79"/>
        <item x="296"/>
        <item x="330"/>
        <item x="526"/>
        <item x="535"/>
        <item x="46"/>
        <item x="952"/>
        <item x="321"/>
        <item x="457"/>
        <item x="115"/>
        <item x="112"/>
        <item x="953"/>
        <item x="23"/>
        <item x="823"/>
        <item x="824"/>
        <item x="825"/>
        <item x="956"/>
        <item x="870"/>
        <item x="760"/>
        <item x="753"/>
        <item x="954"/>
        <item x="98"/>
        <item x="36"/>
        <item x="735"/>
        <item x="955"/>
        <item x="913"/>
        <item x="1031"/>
        <item x="914"/>
        <item x="1014"/>
        <item x="1051"/>
        <item x="871"/>
        <item x="961"/>
        <item x="925"/>
        <item x="806"/>
        <item x="807"/>
        <item x="965"/>
        <item x="808"/>
        <item x="45"/>
        <item x="10"/>
        <item x="11"/>
        <item x="347"/>
        <item x="429"/>
        <item x="30"/>
        <item x="64"/>
        <item x="650"/>
        <item x="651"/>
        <item x="872"/>
        <item x="967"/>
        <item x="407"/>
        <item x="810"/>
        <item x="811"/>
        <item x="690"/>
        <item x="13"/>
        <item x="318"/>
        <item x="968"/>
        <item x="749"/>
        <item x="969"/>
        <item x="108"/>
        <item x="381"/>
        <item x="72"/>
        <item x="970"/>
        <item x="325"/>
        <item x="844"/>
        <item x="716"/>
        <item x="936"/>
        <item x="791"/>
        <item x="885"/>
        <item x="507"/>
        <item x="80"/>
        <item x="536"/>
        <item x="390"/>
        <item x="340"/>
        <item x="838"/>
        <item x="751"/>
        <item x="717"/>
        <item x="842"/>
        <item x="97"/>
        <item x="444"/>
        <item x="1046"/>
        <item x="348"/>
        <item x="44"/>
        <item x="826"/>
        <item x="590"/>
        <item x="785"/>
        <item x="864"/>
        <item x="73"/>
        <item x="972"/>
        <item x="738"/>
        <item x="718"/>
        <item x="502"/>
        <item x="1039"/>
        <item x="591"/>
        <item x="320"/>
        <item x="1"/>
        <item x="983"/>
        <item x="1052"/>
        <item x="843"/>
        <item x="448"/>
        <item x="68"/>
        <item x="69"/>
        <item x="422"/>
        <item x="460"/>
        <item x="337"/>
        <item x="827"/>
        <item x="341"/>
        <item x="439"/>
        <item x="719"/>
        <item x="916"/>
        <item x="973"/>
        <item x="513"/>
        <item x="974"/>
        <item x="459"/>
        <item x="31"/>
        <item x="975"/>
        <item x="445"/>
        <item x="761"/>
        <item x="976"/>
        <item x="413"/>
        <item x="392"/>
        <item x="774"/>
        <item x="773"/>
        <item x="331"/>
        <item x="740"/>
        <item x="93"/>
        <item x="1040"/>
        <item x="875"/>
        <item x="977"/>
        <item x="876"/>
        <item x="792"/>
        <item x="877"/>
        <item x="878"/>
        <item x="888"/>
        <item x="873"/>
        <item x="399"/>
        <item x="398"/>
        <item x="978"/>
        <item x="60"/>
        <item x="95"/>
        <item x="103"/>
        <item x="464"/>
        <item x="94"/>
        <item x="705"/>
        <item x="548"/>
        <item x="547"/>
        <item x="516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984"/>
        <item x="802"/>
        <item x="527"/>
        <item x="537"/>
        <item x="37"/>
        <item x="985"/>
        <item x="455"/>
        <item x="986"/>
        <item x="411"/>
        <item x="400"/>
        <item x="879"/>
        <item x="706"/>
        <item x="638"/>
        <item x="308"/>
        <item x="438"/>
        <item x="65"/>
        <item x="47"/>
        <item x="395"/>
        <item x="847"/>
        <item x="987"/>
        <item x="762"/>
        <item x="75"/>
        <item x="118"/>
        <item x="35"/>
        <item x="1006"/>
        <item x="692"/>
        <item x="355"/>
        <item x="1021"/>
        <item x="298"/>
        <item x="442"/>
        <item x="538"/>
        <item x="416"/>
        <item x="812"/>
        <item x="458"/>
        <item x="528"/>
        <item x="434"/>
        <item x="380"/>
        <item x="24"/>
        <item x="342"/>
        <item x="299"/>
        <item x="509"/>
        <item x="592"/>
        <item x="57"/>
        <item x="383"/>
        <item x="88"/>
        <item x="408"/>
        <item x="988"/>
        <item x="912"/>
        <item x="894"/>
        <item x="990"/>
        <item x="991"/>
        <item x="653"/>
        <item x="655"/>
        <item x="642"/>
        <item x="643"/>
        <item x="758"/>
        <item x="660"/>
        <item x="647"/>
        <item x="701"/>
        <item x="646"/>
        <item x="756"/>
        <item x="742"/>
        <item x="661"/>
        <item x="641"/>
        <item x="662"/>
        <item x="801"/>
        <item x="743"/>
        <item x="816"/>
        <item x="765"/>
        <item x="22"/>
        <item x="12"/>
        <item x="708"/>
        <item x="658"/>
        <item x="659"/>
        <item x="695"/>
        <item x="61"/>
        <item x="450"/>
        <item x="451"/>
        <item x="514"/>
        <item x="393"/>
        <item x="729"/>
        <item x="702"/>
        <item x="730"/>
        <item x="980"/>
        <item x="981"/>
        <item x="376"/>
        <item x="333"/>
        <item x="353"/>
        <item x="794"/>
        <item x="767"/>
        <item x="874"/>
        <item x="397"/>
        <item x="736"/>
        <item x="737"/>
        <item x="324"/>
        <item x="1054"/>
        <item x="853"/>
        <item x="982"/>
        <item x="1047"/>
        <item x="911"/>
        <item x="634"/>
        <item x="415"/>
        <item x="635"/>
        <item x="334"/>
        <item x="335"/>
        <item x="962"/>
        <item x="362"/>
        <item x="992"/>
        <item x="993"/>
        <item x="741"/>
        <item x="649"/>
        <item x="714"/>
        <item x="343"/>
        <item x="529"/>
        <item x="530"/>
        <item x="4"/>
        <item x="828"/>
        <item x="989"/>
        <item x="880"/>
        <item x="896"/>
        <item x="829"/>
        <item x="830"/>
        <item x="815"/>
        <item x="768"/>
        <item x="663"/>
        <item x="1060"/>
        <item x="691"/>
        <item x="793"/>
        <item x="776"/>
        <item x="326"/>
        <item x="74"/>
        <item x="441"/>
        <item x="721"/>
        <item x="89"/>
        <item x="309"/>
        <item x="994"/>
        <item x="344"/>
        <item x="82"/>
        <item x="114"/>
        <item x="56"/>
        <item x="70"/>
        <item x="83"/>
        <item x="84"/>
        <item x="664"/>
        <item x="78"/>
        <item x="863"/>
        <item x="995"/>
        <item x="59"/>
        <item x="996"/>
        <item x="997"/>
        <item x="744"/>
        <item x="745"/>
        <item x="998"/>
        <item x="999"/>
        <item x="350"/>
        <item x="452"/>
        <item x="746"/>
        <item x="1000"/>
        <item x="38"/>
        <item x="917"/>
        <item x="1001"/>
        <item x="926"/>
        <item x="809"/>
        <item x="786"/>
        <item x="787"/>
        <item x="323"/>
        <item x="453"/>
        <item x="454"/>
        <item x="831"/>
        <item x="1004"/>
        <item x="1005"/>
        <item x="90"/>
        <item x="409"/>
        <item x="447"/>
        <item x="351"/>
        <item x="775"/>
        <item x="358"/>
        <item x="817"/>
        <item x="32"/>
        <item x="539"/>
        <item x="8"/>
        <item x="110"/>
        <item x="378"/>
        <item x="1002"/>
        <item x="76"/>
        <item x="15"/>
        <item x="895"/>
        <item x="327"/>
        <item x="897"/>
        <item x="17"/>
        <item x="391"/>
        <item x="799"/>
        <item x="14"/>
        <item x="963"/>
        <item x="849"/>
        <item x="66"/>
        <item x="105"/>
        <item x="511"/>
        <item x="639"/>
        <item x="20"/>
        <item x="3"/>
        <item x="1003"/>
        <item x="770"/>
        <item x="101"/>
        <item x="433"/>
        <item x="666"/>
        <item x="1041"/>
        <item x="531"/>
        <item x="747"/>
        <item x="667"/>
        <item x="431"/>
        <item x="678"/>
        <item x="703"/>
        <item x="704"/>
        <item x="652"/>
        <item x="679"/>
        <item x="680"/>
        <item x="759"/>
        <item x="694"/>
        <item x="881"/>
        <item x="683"/>
        <item x="886"/>
        <item x="1007"/>
        <item x="668"/>
        <item x="111"/>
        <item x="366"/>
        <item x="414"/>
        <item x="748"/>
        <item x="117"/>
        <item x="107"/>
        <item x="882"/>
        <item x="854"/>
        <item x="354"/>
        <item x="883"/>
        <item x="16"/>
        <item x="417"/>
        <item x="0"/>
        <item x="39"/>
        <item x="109"/>
        <item x="42"/>
        <item x="1008"/>
        <item x="1009"/>
        <item x="938"/>
        <item x="443"/>
        <item x="1010"/>
        <item x="1012"/>
        <item x="921"/>
        <item x="1013"/>
        <item x="361"/>
        <item x="25"/>
        <item x="295"/>
        <item x="1053"/>
        <item x="1023"/>
        <item x="364"/>
        <item x="1015"/>
        <item x="319"/>
        <item x="803"/>
        <item x="437"/>
        <item x="713"/>
        <item x="403"/>
        <item x="406"/>
        <item x="404"/>
        <item x="405"/>
        <item x="401"/>
        <item x="322"/>
        <item x="427"/>
        <item x="402"/>
        <item x="818"/>
        <item x="906"/>
        <item x="412"/>
        <item x="964"/>
        <item x="67"/>
        <item x="915"/>
        <item x="356"/>
        <item x="1016"/>
        <item x="892"/>
        <item x="532"/>
        <item x="935"/>
        <item x="345"/>
        <item x="446"/>
        <item x="569"/>
        <item x="884"/>
        <item x="684"/>
        <item x="41"/>
        <item x="540"/>
        <item x="1017"/>
        <item x="55"/>
        <item x="594"/>
        <item x="575"/>
        <item x="600"/>
        <item x="585"/>
        <item x="601"/>
        <item x="595"/>
        <item x="571"/>
        <item x="576"/>
        <item x="577"/>
        <item x="579"/>
        <item x="572"/>
        <item x="587"/>
        <item x="596"/>
        <item x="573"/>
        <item x="570"/>
        <item x="597"/>
        <item x="602"/>
        <item x="580"/>
        <item x="574"/>
        <item x="598"/>
        <item x="586"/>
        <item x="297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h="1" x="4"/>
        <item x="0"/>
        <item h="1" x="8"/>
        <item h="1" x="5"/>
        <item x="1"/>
        <item h="1" x="7"/>
        <item x="3"/>
        <item x="2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4"/>
        <item x="1"/>
        <item x="2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2"/>
    <field x="24"/>
  </rowFields>
  <rowItems count="12">
    <i>
      <x v="4"/>
      <x v="603"/>
    </i>
    <i r="1">
      <x v="604"/>
    </i>
    <i r="1">
      <x v="889"/>
    </i>
    <i>
      <x v="5"/>
      <x v="881"/>
    </i>
    <i>
      <x v="6"/>
      <x v="946"/>
    </i>
    <i>
      <x v="7"/>
      <x v="693"/>
    </i>
    <i r="1">
      <x v="891"/>
    </i>
    <i>
      <x v="8"/>
      <x v="304"/>
    </i>
    <i>
      <x v="15"/>
      <x v="679"/>
    </i>
    <i>
      <x v="16"/>
      <x v="898"/>
    </i>
    <i>
      <x v="29"/>
      <x v="888"/>
    </i>
    <i t="grand">
      <x/>
    </i>
  </rowItems>
  <colFields count="1">
    <field x="-2"/>
  </colFields>
  <colItems count="2">
    <i>
      <x/>
    </i>
    <i i="1">
      <x v="1"/>
    </i>
  </colItems>
  <pageFields count="5">
    <pageField fld="32" item="0" hier="-1"/>
    <pageField fld="46" item="0" hier="-1"/>
    <pageField fld="26" hier="-1"/>
    <pageField fld="35" item="0" hier="-1"/>
    <pageField fld="28" item="3" hier="-1"/>
  </pageFields>
  <dataFields count="2">
    <dataField name="Suma de PI OK" fld="51" baseField="24" baseItem="1010"/>
    <dataField name="Suma de Produccion _x000a_(GWh)" fld="49" baseField="0" baseItem="0"/>
  </dataFields>
  <formats count="5">
    <format dxfId="663">
      <pivotArea outline="0" collapsedLevelsAreSubtotals="1" fieldPosition="0"/>
    </format>
    <format dxfId="633">
      <pivotArea type="all" dataOnly="0" outline="0" fieldPosition="0"/>
    </format>
    <format dxfId="630">
      <pivotArea type="all" dataOnly="0" outline="0" fieldPosition="0"/>
    </format>
    <format dxfId="627">
      <pivotArea type="all" dataOnly="0" outline="0" fieldPosition="0"/>
    </format>
    <format dxfId="624">
      <pivotArea type="all" dataOnly="0" outline="0" fieldPosition="0"/>
    </format>
  </formats>
  <pivotTableStyleInfo showRowHeaders="1" showColHeaders="1" showRowStripes="0" showColStripes="0" showLastColumn="1"/>
  <filters count="1">
    <filter fld="24" type="valueGreaterThan" evalOrder="-1" id="6" iMeasureFld="0">
      <autoFilter ref="A1">
        <filterColumn colId="0">
          <customFilters>
            <customFilter operator="greaterThan" val="10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1" cacheId="830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compact="0" compactData="0" multipleFieldFilters="0">
  <location ref="K48:N55" firstHeaderRow="0" firstDataRow="1" firstDataCol="2" rowPageCount="5" colPageCount="1"/>
  <pivotFields count="57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9">
        <item x="8"/>
        <item x="29"/>
        <item x="128"/>
        <item x="32"/>
        <item x="111"/>
        <item x="127"/>
        <item x="91"/>
        <item x="72"/>
        <item x="88"/>
        <item x="92"/>
        <item x="93"/>
        <item x="40"/>
        <item x="82"/>
        <item x="116"/>
        <item x="26"/>
        <item x="126"/>
        <item x="117"/>
        <item x="155"/>
        <item x="45"/>
        <item x="85"/>
        <item x="135"/>
        <item x="63"/>
        <item x="41"/>
        <item x="136"/>
        <item x="118"/>
        <item x="12"/>
        <item x="49"/>
        <item x="54"/>
        <item x="113"/>
        <item x="120"/>
        <item x="129"/>
        <item x="153"/>
        <item x="119"/>
        <item x="94"/>
        <item x="137"/>
        <item x="74"/>
        <item x="38"/>
        <item x="83"/>
        <item x="138"/>
        <item x="125"/>
        <item x="107"/>
        <item x="98"/>
        <item x="124"/>
        <item x="156"/>
        <item x="152"/>
        <item x="101"/>
        <item x="43"/>
        <item x="121"/>
        <item x="90"/>
        <item x="139"/>
        <item x="53"/>
        <item x="81"/>
        <item x="66"/>
        <item x="0"/>
        <item x="2"/>
        <item x="36"/>
        <item x="3"/>
        <item x="6"/>
        <item x="70"/>
        <item x="1"/>
        <item x="30"/>
        <item x="27"/>
        <item x="10"/>
        <item x="28"/>
        <item x="158"/>
        <item x="109"/>
        <item x="39"/>
        <item x="140"/>
        <item x="60"/>
        <item x="67"/>
        <item x="11"/>
        <item x="73"/>
        <item x="31"/>
        <item x="71"/>
        <item x="46"/>
        <item x="47"/>
        <item x="42"/>
        <item x="44"/>
        <item x="25"/>
        <item x="104"/>
        <item x="21"/>
        <item x="13"/>
        <item x="14"/>
        <item x="48"/>
        <item x="75"/>
        <item x="34"/>
        <item x="15"/>
        <item x="78"/>
        <item x="50"/>
        <item x="7"/>
        <item x="64"/>
        <item x="65"/>
        <item x="5"/>
        <item x="79"/>
        <item x="51"/>
        <item x="69"/>
        <item x="68"/>
        <item x="52"/>
        <item x="133"/>
        <item x="97"/>
        <item x="142"/>
        <item x="95"/>
        <item x="24"/>
        <item x="96"/>
        <item x="77"/>
        <item x="16"/>
        <item x="76"/>
        <item x="141"/>
        <item x="144"/>
        <item x="106"/>
        <item x="84"/>
        <item x="143"/>
        <item x="103"/>
        <item x="145"/>
        <item x="99"/>
        <item x="61"/>
        <item x="157"/>
        <item x="154"/>
        <item x="122"/>
        <item x="132"/>
        <item x="56"/>
        <item x="108"/>
        <item x="100"/>
        <item x="62"/>
        <item x="55"/>
        <item x="59"/>
        <item x="86"/>
        <item x="146"/>
        <item x="134"/>
        <item x="130"/>
        <item x="22"/>
        <item x="115"/>
        <item x="23"/>
        <item x="87"/>
        <item x="102"/>
        <item x="147"/>
        <item x="80"/>
        <item x="148"/>
        <item x="123"/>
        <item x="17"/>
        <item x="149"/>
        <item x="18"/>
        <item x="19"/>
        <item x="37"/>
        <item x="151"/>
        <item x="4"/>
        <item x="9"/>
        <item x="105"/>
        <item x="57"/>
        <item x="114"/>
        <item x="58"/>
        <item x="131"/>
        <item x="33"/>
        <item x="20"/>
        <item x="112"/>
        <item x="89"/>
        <item x="150"/>
        <item x="110"/>
        <item x="3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measureFilter="1" defaultSubtotal="0">
      <items count="1061">
        <item x="522"/>
        <item x="565"/>
        <item x="566"/>
        <item x="567"/>
        <item x="561"/>
        <item x="562"/>
        <item x="563"/>
        <item x="564"/>
        <item x="279"/>
        <item x="578"/>
        <item x="212"/>
        <item x="568"/>
        <item x="280"/>
        <item x="230"/>
        <item x="203"/>
        <item x="289"/>
        <item x="283"/>
        <item x="135"/>
        <item x="130"/>
        <item x="231"/>
        <item x="685"/>
        <item x="285"/>
        <item x="286"/>
        <item x="287"/>
        <item x="195"/>
        <item x="247"/>
        <item x="248"/>
        <item x="834"/>
        <item x="244"/>
        <item x="488"/>
        <item x="487"/>
        <item x="486"/>
        <item x="485"/>
        <item x="478"/>
        <item x="243"/>
        <item x="139"/>
        <item x="483"/>
        <item x="222"/>
        <item x="198"/>
        <item x="252"/>
        <item x="236"/>
        <item x="496"/>
        <item x="234"/>
        <item x="177"/>
        <item x="216"/>
        <item x="213"/>
        <item x="159"/>
        <item x="276"/>
        <item x="214"/>
        <item x="215"/>
        <item x="471"/>
        <item x="472"/>
        <item x="473"/>
        <item x="489"/>
        <item x="166"/>
        <item x="167"/>
        <item x="209"/>
        <item x="191"/>
        <item x="255"/>
        <item x="503"/>
        <item x="133"/>
        <item x="123"/>
        <item x="156"/>
        <item x="126"/>
        <item x="495"/>
        <item x="185"/>
        <item x="186"/>
        <item x="187"/>
        <item x="188"/>
        <item x="189"/>
        <item x="190"/>
        <item x="217"/>
        <item x="168"/>
        <item x="205"/>
        <item x="169"/>
        <item x="245"/>
        <item x="161"/>
        <item x="146"/>
        <item x="162"/>
        <item x="151"/>
        <item x="688"/>
        <item x="182"/>
        <item x="180"/>
        <item x="127"/>
        <item x="477"/>
        <item x="153"/>
        <item x="629"/>
        <item x="622"/>
        <item x="610"/>
        <item x="606"/>
        <item x="613"/>
        <item x="604"/>
        <item x="611"/>
        <item x="612"/>
        <item x="630"/>
        <item x="627"/>
        <item x="621"/>
        <item x="614"/>
        <item x="607"/>
        <item x="620"/>
        <item x="633"/>
        <item x="631"/>
        <item x="624"/>
        <item x="617"/>
        <item x="623"/>
        <item x="625"/>
        <item x="626"/>
        <item x="616"/>
        <item x="615"/>
        <item x="608"/>
        <item x="605"/>
        <item x="609"/>
        <item x="618"/>
        <item x="293"/>
        <item x="284"/>
        <item x="142"/>
        <item x="140"/>
        <item x="278"/>
        <item x="465"/>
        <item x="835"/>
        <item x="504"/>
        <item x="482"/>
        <item x="588"/>
        <item x="223"/>
        <item x="242"/>
        <item x="201"/>
        <item x="152"/>
        <item x="582"/>
        <item x="951"/>
        <item x="833"/>
        <item x="490"/>
        <item x="176"/>
        <item x="200"/>
        <item x="164"/>
        <item x="254"/>
        <item x="426"/>
        <item x="147"/>
        <item x="480"/>
        <item x="270"/>
        <item x="192"/>
        <item x="425"/>
        <item x="589"/>
        <item x="266"/>
        <item x="267"/>
        <item x="224"/>
        <item x="288"/>
        <item x="196"/>
        <item x="125"/>
        <item x="181"/>
        <item x="466"/>
        <item x="210"/>
        <item x="206"/>
        <item x="141"/>
        <item x="260"/>
        <item x="241"/>
        <item x="120"/>
        <item x="237"/>
        <item x="470"/>
        <item x="132"/>
        <item x="258"/>
        <item x="128"/>
        <item x="193"/>
        <item x="593"/>
        <item x="219"/>
        <item x="148"/>
        <item x="184"/>
        <item x="494"/>
        <item x="170"/>
        <item x="145"/>
        <item x="197"/>
        <item x="498"/>
        <item x="225"/>
        <item x="493"/>
        <item x="199"/>
        <item x="233"/>
        <item x="207"/>
        <item x="259"/>
        <item x="500"/>
        <item x="160"/>
        <item x="163"/>
        <item x="220"/>
        <item x="136"/>
        <item x="221"/>
        <item x="491"/>
        <item x="165"/>
        <item x="228"/>
        <item x="423"/>
        <item x="171"/>
        <item x="499"/>
        <item x="632"/>
        <item x="492"/>
        <item x="121"/>
        <item x="150"/>
        <item x="154"/>
        <item x="155"/>
        <item x="172"/>
        <item x="6"/>
        <item x="183"/>
        <item x="129"/>
        <item x="137"/>
        <item x="294"/>
        <item x="240"/>
        <item x="246"/>
        <item x="122"/>
        <item x="583"/>
        <item x="515"/>
        <item x="256"/>
        <item x="269"/>
        <item x="476"/>
        <item x="665"/>
        <item x="232"/>
        <item x="275"/>
        <item x="194"/>
        <item x="467"/>
        <item x="281"/>
        <item x="277"/>
        <item x="262"/>
        <item x="263"/>
        <item x="469"/>
        <item x="226"/>
        <item x="131"/>
        <item x="134"/>
        <item x="261"/>
        <item x="158"/>
        <item x="211"/>
        <item x="227"/>
        <item x="481"/>
        <item x="475"/>
        <item x="474"/>
        <item x="508"/>
        <item x="144"/>
        <item x="264"/>
        <item x="265"/>
        <item x="497"/>
        <item x="584"/>
        <item x="178"/>
        <item x="179"/>
        <item x="282"/>
        <item x="253"/>
        <item x="479"/>
        <item x="173"/>
        <item x="143"/>
        <item x="257"/>
        <item x="124"/>
        <item x="682"/>
        <item x="505"/>
        <item x="138"/>
        <item x="603"/>
        <item x="686"/>
        <item x="506"/>
        <item x="271"/>
        <item x="272"/>
        <item x="292"/>
        <item x="174"/>
        <item x="689"/>
        <item x="157"/>
        <item x="619"/>
        <item x="687"/>
        <item x="424"/>
        <item x="628"/>
        <item x="149"/>
        <item x="291"/>
        <item x="175"/>
        <item x="484"/>
        <item x="204"/>
        <item x="251"/>
        <item x="208"/>
        <item x="235"/>
        <item x="468"/>
        <item x="218"/>
        <item x="832"/>
        <item x="268"/>
        <item x="274"/>
        <item x="116"/>
        <item x="249"/>
        <item x="238"/>
        <item x="239"/>
        <item x="273"/>
        <item x="250"/>
        <item x="202"/>
        <item x="229"/>
        <item x="1022"/>
        <item x="303"/>
        <item x="302"/>
        <item x="971"/>
        <item x="898"/>
        <item x="314"/>
        <item x="778"/>
        <item x="779"/>
        <item x="654"/>
        <item x="899"/>
        <item x="900"/>
        <item x="722"/>
        <item x="99"/>
        <item x="795"/>
        <item x="709"/>
        <item x="696"/>
        <item x="697"/>
        <item x="698"/>
        <item x="699"/>
        <item x="723"/>
        <item x="710"/>
        <item x="533"/>
        <item x="440"/>
        <item x="77"/>
        <item x="901"/>
        <item x="902"/>
        <item x="512"/>
        <item x="796"/>
        <item x="797"/>
        <item x="724"/>
        <item x="979"/>
        <item x="637"/>
        <item x="903"/>
        <item x="819"/>
        <item x="820"/>
        <item x="821"/>
        <item x="957"/>
        <item x="904"/>
        <item x="315"/>
        <item x="316"/>
        <item x="360"/>
        <item x="310"/>
        <item x="367"/>
        <item x="905"/>
        <item x="869"/>
        <item x="845"/>
        <item x="317"/>
        <item x="780"/>
        <item x="430"/>
        <item x="396"/>
        <item x="463"/>
        <item x="432"/>
        <item x="1024"/>
        <item x="907"/>
        <item x="700"/>
        <item x="1025"/>
        <item x="53"/>
        <item x="461"/>
        <item x="48"/>
        <item x="313"/>
        <item x="757"/>
        <item x="856"/>
        <item x="857"/>
        <item x="858"/>
        <item x="859"/>
        <item x="523"/>
        <item x="2"/>
        <item x="19"/>
        <item x="7"/>
        <item x="750"/>
        <item x="96"/>
        <item x="1032"/>
        <item x="1033"/>
        <item x="1034"/>
        <item x="1035"/>
        <item x="1036"/>
        <item x="908"/>
        <item x="304"/>
        <item x="305"/>
        <item x="306"/>
        <item x="766"/>
        <item x="368"/>
        <item x="909"/>
        <item x="43"/>
        <item x="781"/>
        <item x="782"/>
        <item x="783"/>
        <item x="290"/>
        <item x="581"/>
        <item x="910"/>
        <item x="958"/>
        <item x="29"/>
        <item x="18"/>
        <item x="501"/>
        <item x="384"/>
        <item x="388"/>
        <item x="385"/>
        <item x="386"/>
        <item x="389"/>
        <item x="387"/>
        <item x="836"/>
        <item x="365"/>
        <item x="449"/>
        <item x="860"/>
        <item x="524"/>
        <item x="104"/>
        <item x="798"/>
        <item x="86"/>
        <item x="87"/>
        <item x="599"/>
        <item x="307"/>
        <item x="359"/>
        <item x="49"/>
        <item x="1018"/>
        <item x="394"/>
        <item x="681"/>
        <item x="715"/>
        <item x="377"/>
        <item x="541"/>
        <item x="510"/>
        <item x="542"/>
        <item x="543"/>
        <item x="544"/>
        <item x="545"/>
        <item x="546"/>
        <item x="81"/>
        <item x="771"/>
        <item x="726"/>
        <item x="727"/>
        <item x="419"/>
        <item x="420"/>
        <item x="421"/>
        <item x="311"/>
        <item x="312"/>
        <item x="418"/>
        <item x="772"/>
        <item x="733"/>
        <item x="725"/>
        <item x="728"/>
        <item x="357"/>
        <item x="58"/>
        <item x="669"/>
        <item x="9"/>
        <item x="50"/>
        <item x="1058"/>
        <item x="1056"/>
        <item x="893"/>
        <item x="113"/>
        <item x="62"/>
        <item x="456"/>
        <item x="1057"/>
        <item x="339"/>
        <item x="52"/>
        <item x="91"/>
        <item x="1026"/>
        <item x="918"/>
        <item x="931"/>
        <item x="837"/>
        <item x="711"/>
        <item x="932"/>
        <item x="866"/>
        <item x="919"/>
        <item x="28"/>
        <item x="739"/>
        <item x="712"/>
        <item x="966"/>
        <item x="640"/>
        <item x="920"/>
        <item x="517"/>
        <item x="518"/>
        <item x="519"/>
        <item x="960"/>
        <item x="784"/>
        <item x="520"/>
        <item x="521"/>
        <item x="800"/>
        <item x="1027"/>
        <item x="922"/>
        <item x="34"/>
        <item x="346"/>
        <item x="848"/>
        <item x="428"/>
        <item x="887"/>
        <item x="435"/>
        <item x="436"/>
        <item x="923"/>
        <item x="644"/>
        <item x="1028"/>
        <item x="645"/>
        <item x="850"/>
        <item x="300"/>
        <item x="301"/>
        <item x="410"/>
        <item x="51"/>
        <item x="861"/>
        <item x="927"/>
        <item x="462"/>
        <item x="92"/>
        <item x="862"/>
        <item x="855"/>
        <item x="928"/>
        <item x="54"/>
        <item x="525"/>
        <item x="63"/>
        <item x="790"/>
        <item x="929"/>
        <item x="930"/>
        <item x="21"/>
        <item x="763"/>
        <item x="382"/>
        <item x="534"/>
        <item x="33"/>
        <item x="100"/>
        <item x="26"/>
        <item x="636"/>
        <item x="933"/>
        <item x="822"/>
        <item x="890"/>
        <item x="839"/>
        <item x="851"/>
        <item x="1044"/>
        <item x="1042"/>
        <item x="846"/>
        <item x="1043"/>
        <item x="1048"/>
        <item x="889"/>
        <item x="1029"/>
        <item x="1049"/>
        <item x="1045"/>
        <item x="731"/>
        <item x="349"/>
        <item x="788"/>
        <item x="840"/>
        <item x="841"/>
        <item x="670"/>
        <item x="865"/>
        <item x="648"/>
        <item x="693"/>
        <item x="352"/>
        <item x="373"/>
        <item x="369"/>
        <item x="374"/>
        <item x="370"/>
        <item x="375"/>
        <item x="371"/>
        <item x="769"/>
        <item x="372"/>
        <item x="752"/>
        <item x="656"/>
        <item x="813"/>
        <item x="804"/>
        <item x="939"/>
        <item x="937"/>
        <item x="71"/>
        <item x="732"/>
        <item x="940"/>
        <item x="941"/>
        <item x="942"/>
        <item x="27"/>
        <item x="336"/>
        <item x="943"/>
        <item x="944"/>
        <item x="814"/>
        <item x="891"/>
        <item x="1011"/>
        <item x="1030"/>
        <item x="945"/>
        <item x="946"/>
        <item x="329"/>
        <item x="328"/>
        <item x="947"/>
        <item x="720"/>
        <item x="1020"/>
        <item x="948"/>
        <item x="1050"/>
        <item x="363"/>
        <item x="934"/>
        <item x="805"/>
        <item x="671"/>
        <item x="672"/>
        <item x="673"/>
        <item x="674"/>
        <item x="777"/>
        <item x="675"/>
        <item x="754"/>
        <item x="676"/>
        <item x="677"/>
        <item x="338"/>
        <item x="1055"/>
        <item x="924"/>
        <item x="40"/>
        <item x="734"/>
        <item x="1019"/>
        <item x="85"/>
        <item x="332"/>
        <item x="1037"/>
        <item x="949"/>
        <item x="657"/>
        <item x="755"/>
        <item x="707"/>
        <item x="764"/>
        <item x="950"/>
        <item x="867"/>
        <item x="868"/>
        <item x="789"/>
        <item x="959"/>
        <item x="1038"/>
        <item x="852"/>
        <item x="106"/>
        <item x="5"/>
        <item x="379"/>
        <item x="102"/>
        <item x="1059"/>
        <item x="79"/>
        <item x="296"/>
        <item x="330"/>
        <item x="526"/>
        <item x="535"/>
        <item x="46"/>
        <item x="952"/>
        <item x="321"/>
        <item x="457"/>
        <item x="112"/>
        <item x="953"/>
        <item x="23"/>
        <item x="823"/>
        <item x="824"/>
        <item x="825"/>
        <item x="956"/>
        <item x="870"/>
        <item x="760"/>
        <item x="753"/>
        <item x="954"/>
        <item x="98"/>
        <item x="36"/>
        <item x="735"/>
        <item x="955"/>
        <item x="913"/>
        <item x="1031"/>
        <item x="914"/>
        <item x="1014"/>
        <item x="1051"/>
        <item x="871"/>
        <item x="961"/>
        <item x="925"/>
        <item x="806"/>
        <item x="807"/>
        <item x="965"/>
        <item x="808"/>
        <item x="45"/>
        <item x="10"/>
        <item x="11"/>
        <item x="347"/>
        <item x="429"/>
        <item x="30"/>
        <item x="64"/>
        <item x="650"/>
        <item x="651"/>
        <item x="872"/>
        <item x="967"/>
        <item x="407"/>
        <item x="810"/>
        <item x="811"/>
        <item x="690"/>
        <item x="13"/>
        <item x="318"/>
        <item x="968"/>
        <item x="749"/>
        <item x="969"/>
        <item x="108"/>
        <item x="381"/>
        <item x="72"/>
        <item x="970"/>
        <item x="325"/>
        <item x="844"/>
        <item x="716"/>
        <item x="936"/>
        <item x="791"/>
        <item x="885"/>
        <item x="507"/>
        <item x="80"/>
        <item x="536"/>
        <item x="390"/>
        <item x="340"/>
        <item x="838"/>
        <item x="751"/>
        <item x="717"/>
        <item x="842"/>
        <item x="97"/>
        <item x="444"/>
        <item x="1046"/>
        <item x="348"/>
        <item x="44"/>
        <item x="826"/>
        <item x="590"/>
        <item x="785"/>
        <item x="864"/>
        <item x="73"/>
        <item x="972"/>
        <item x="738"/>
        <item x="718"/>
        <item x="502"/>
        <item x="1039"/>
        <item x="591"/>
        <item x="320"/>
        <item x="1"/>
        <item x="983"/>
        <item x="1052"/>
        <item x="843"/>
        <item x="448"/>
        <item x="68"/>
        <item x="69"/>
        <item x="422"/>
        <item x="460"/>
        <item x="337"/>
        <item x="827"/>
        <item x="341"/>
        <item x="439"/>
        <item x="719"/>
        <item x="916"/>
        <item x="973"/>
        <item x="513"/>
        <item x="974"/>
        <item x="459"/>
        <item x="31"/>
        <item x="975"/>
        <item x="445"/>
        <item x="761"/>
        <item x="976"/>
        <item x="413"/>
        <item x="392"/>
        <item x="774"/>
        <item x="773"/>
        <item x="331"/>
        <item x="740"/>
        <item x="93"/>
        <item x="1040"/>
        <item x="875"/>
        <item x="977"/>
        <item x="876"/>
        <item x="792"/>
        <item x="877"/>
        <item x="878"/>
        <item x="888"/>
        <item x="873"/>
        <item x="399"/>
        <item x="398"/>
        <item x="978"/>
        <item x="60"/>
        <item x="95"/>
        <item x="103"/>
        <item x="464"/>
        <item x="94"/>
        <item x="705"/>
        <item x="548"/>
        <item x="547"/>
        <item x="516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984"/>
        <item x="802"/>
        <item x="527"/>
        <item x="537"/>
        <item x="37"/>
        <item x="985"/>
        <item x="455"/>
        <item x="986"/>
        <item x="411"/>
        <item x="115"/>
        <item x="400"/>
        <item x="879"/>
        <item x="706"/>
        <item x="638"/>
        <item x="308"/>
        <item x="438"/>
        <item x="65"/>
        <item x="47"/>
        <item x="395"/>
        <item x="847"/>
        <item x="987"/>
        <item x="762"/>
        <item x="75"/>
        <item x="118"/>
        <item x="35"/>
        <item x="1006"/>
        <item x="692"/>
        <item x="355"/>
        <item x="1021"/>
        <item x="298"/>
        <item x="442"/>
        <item x="538"/>
        <item x="416"/>
        <item x="812"/>
        <item x="458"/>
        <item x="528"/>
        <item x="434"/>
        <item x="380"/>
        <item x="24"/>
        <item x="342"/>
        <item x="299"/>
        <item x="509"/>
        <item x="592"/>
        <item x="57"/>
        <item x="383"/>
        <item x="88"/>
        <item x="408"/>
        <item x="988"/>
        <item x="912"/>
        <item x="894"/>
        <item x="990"/>
        <item x="991"/>
        <item x="653"/>
        <item x="655"/>
        <item x="642"/>
        <item x="643"/>
        <item x="758"/>
        <item x="660"/>
        <item x="647"/>
        <item x="701"/>
        <item x="646"/>
        <item x="756"/>
        <item x="742"/>
        <item x="661"/>
        <item x="641"/>
        <item x="662"/>
        <item x="801"/>
        <item x="743"/>
        <item x="816"/>
        <item x="765"/>
        <item x="22"/>
        <item x="12"/>
        <item x="708"/>
        <item x="658"/>
        <item x="659"/>
        <item x="695"/>
        <item x="61"/>
        <item x="450"/>
        <item x="451"/>
        <item x="514"/>
        <item x="393"/>
        <item x="729"/>
        <item x="702"/>
        <item x="730"/>
        <item x="980"/>
        <item x="981"/>
        <item x="376"/>
        <item x="333"/>
        <item x="353"/>
        <item x="794"/>
        <item x="767"/>
        <item x="874"/>
        <item x="397"/>
        <item x="736"/>
        <item x="737"/>
        <item x="324"/>
        <item x="1054"/>
        <item x="853"/>
        <item x="982"/>
        <item x="1047"/>
        <item x="911"/>
        <item x="634"/>
        <item x="415"/>
        <item x="635"/>
        <item x="334"/>
        <item x="335"/>
        <item x="962"/>
        <item x="362"/>
        <item x="992"/>
        <item x="993"/>
        <item x="741"/>
        <item x="649"/>
        <item x="714"/>
        <item x="343"/>
        <item x="529"/>
        <item x="530"/>
        <item x="4"/>
        <item x="828"/>
        <item x="989"/>
        <item x="880"/>
        <item x="896"/>
        <item x="829"/>
        <item x="830"/>
        <item x="815"/>
        <item x="768"/>
        <item x="663"/>
        <item x="1060"/>
        <item x="691"/>
        <item x="793"/>
        <item x="776"/>
        <item x="326"/>
        <item x="74"/>
        <item x="441"/>
        <item x="721"/>
        <item x="89"/>
        <item x="309"/>
        <item x="994"/>
        <item x="344"/>
        <item x="82"/>
        <item x="114"/>
        <item x="56"/>
        <item x="70"/>
        <item x="83"/>
        <item x="84"/>
        <item x="664"/>
        <item x="78"/>
        <item x="863"/>
        <item x="995"/>
        <item x="59"/>
        <item x="996"/>
        <item x="997"/>
        <item x="744"/>
        <item x="745"/>
        <item x="998"/>
        <item x="999"/>
        <item x="350"/>
        <item x="452"/>
        <item x="746"/>
        <item x="1000"/>
        <item x="38"/>
        <item x="917"/>
        <item x="1001"/>
        <item x="926"/>
        <item x="809"/>
        <item x="786"/>
        <item x="787"/>
        <item x="323"/>
        <item x="453"/>
        <item x="454"/>
        <item x="831"/>
        <item x="1004"/>
        <item x="1005"/>
        <item x="90"/>
        <item x="409"/>
        <item x="447"/>
        <item x="351"/>
        <item x="775"/>
        <item x="358"/>
        <item x="817"/>
        <item x="32"/>
        <item x="539"/>
        <item x="8"/>
        <item x="110"/>
        <item x="378"/>
        <item x="1002"/>
        <item x="76"/>
        <item x="15"/>
        <item x="895"/>
        <item x="327"/>
        <item x="897"/>
        <item x="17"/>
        <item x="391"/>
        <item x="799"/>
        <item x="14"/>
        <item x="963"/>
        <item x="849"/>
        <item x="66"/>
        <item x="105"/>
        <item x="511"/>
        <item x="639"/>
        <item x="20"/>
        <item x="3"/>
        <item x="1003"/>
        <item x="770"/>
        <item x="101"/>
        <item x="433"/>
        <item x="666"/>
        <item x="1041"/>
        <item x="531"/>
        <item x="747"/>
        <item x="667"/>
        <item x="431"/>
        <item x="678"/>
        <item x="703"/>
        <item x="704"/>
        <item x="652"/>
        <item x="679"/>
        <item x="680"/>
        <item x="759"/>
        <item x="694"/>
        <item x="881"/>
        <item x="683"/>
        <item x="886"/>
        <item x="1007"/>
        <item x="668"/>
        <item x="111"/>
        <item x="366"/>
        <item x="414"/>
        <item x="748"/>
        <item x="117"/>
        <item x="107"/>
        <item x="882"/>
        <item x="854"/>
        <item x="354"/>
        <item x="883"/>
        <item x="16"/>
        <item x="417"/>
        <item x="0"/>
        <item x="39"/>
        <item x="109"/>
        <item x="42"/>
        <item x="1008"/>
        <item x="1009"/>
        <item x="938"/>
        <item x="443"/>
        <item x="1010"/>
        <item x="1012"/>
        <item x="921"/>
        <item x="1013"/>
        <item x="361"/>
        <item x="25"/>
        <item x="295"/>
        <item x="1053"/>
        <item x="1023"/>
        <item x="364"/>
        <item x="1015"/>
        <item x="319"/>
        <item x="803"/>
        <item x="437"/>
        <item x="713"/>
        <item x="403"/>
        <item x="406"/>
        <item x="404"/>
        <item x="405"/>
        <item x="401"/>
        <item x="322"/>
        <item x="427"/>
        <item x="402"/>
        <item x="818"/>
        <item x="906"/>
        <item x="412"/>
        <item x="964"/>
        <item x="67"/>
        <item x="915"/>
        <item x="356"/>
        <item x="1016"/>
        <item x="892"/>
        <item x="532"/>
        <item x="935"/>
        <item x="345"/>
        <item x="446"/>
        <item x="569"/>
        <item x="884"/>
        <item x="684"/>
        <item x="41"/>
        <item x="540"/>
        <item x="1017"/>
        <item x="55"/>
        <item x="594"/>
        <item x="575"/>
        <item x="600"/>
        <item x="585"/>
        <item x="601"/>
        <item x="595"/>
        <item x="571"/>
        <item x="576"/>
        <item x="577"/>
        <item x="579"/>
        <item x="572"/>
        <item x="587"/>
        <item x="596"/>
        <item x="573"/>
        <item x="570"/>
        <item x="597"/>
        <item x="602"/>
        <item x="580"/>
        <item x="574"/>
        <item x="598"/>
        <item x="586"/>
        <item x="297"/>
        <item x="1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9">
        <item x="4"/>
        <item x="0"/>
        <item x="8"/>
        <item x="5"/>
        <item x="1"/>
        <item x="7"/>
        <item x="3"/>
        <item x="2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4"/>
        <item x="1"/>
        <item x="2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2"/>
    <field x="24"/>
  </rowFields>
  <rowItems count="7">
    <i>
      <x v="105"/>
      <x v="652"/>
    </i>
    <i>
      <x v="85"/>
      <x v="428"/>
    </i>
    <i>
      <x v="86"/>
      <x v="534"/>
    </i>
    <i>
      <x v="81"/>
      <x v="1022"/>
    </i>
    <i>
      <x v="152"/>
      <x v="975"/>
    </i>
    <i>
      <x v="62"/>
      <x v="429"/>
    </i>
    <i t="grand">
      <x/>
    </i>
  </rowItems>
  <colFields count="1">
    <field x="-2"/>
  </colFields>
  <colItems count="2">
    <i>
      <x/>
    </i>
    <i i="1">
      <x v="1"/>
    </i>
  </colItems>
  <pageFields count="5">
    <pageField fld="32" item="0" hier="-1"/>
    <pageField fld="46" item="0" hier="-1"/>
    <pageField fld="26" item="0" hier="-1"/>
    <pageField fld="35" item="0" hier="-1"/>
    <pageField fld="28" item="3" hier="-1"/>
  </pageFields>
  <dataFields count="2">
    <dataField name="Suma de PI OK" fld="51" baseField="24" baseItem="1010"/>
    <dataField name="Suma de Produccion _x000a_(GWh)" fld="49" baseField="0" baseItem="0"/>
  </dataFields>
  <formats count="5">
    <format dxfId="664">
      <pivotArea outline="0" collapsedLevelsAreSubtotals="1" fieldPosition="0"/>
    </format>
    <format dxfId="632">
      <pivotArea type="all" dataOnly="0" outline="0" fieldPosition="0"/>
    </format>
    <format dxfId="629">
      <pivotArea type="all" dataOnly="0" outline="0" fieldPosition="0"/>
    </format>
    <format dxfId="626">
      <pivotArea type="all" dataOnly="0" outline="0" fieldPosition="0"/>
    </format>
    <format dxfId="623">
      <pivotArea type="all" dataOnly="0" outline="0" fieldPosition="0"/>
    </format>
  </formats>
  <pivotTableStyleInfo showRowHeaders="1" showColHeaders="1" showRowStripes="0" showColStripes="0" showLastColumn="1"/>
  <filters count="1">
    <filter fld="24" type="valueGreaterThan" evalOrder="-1" id="5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 dinámica2" cacheId="148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Q5:W640" firstHeaderRow="0" firstDataRow="1" firstDataCol="3" rowPageCount="3" colPageCount="1"/>
  <pivotFields count="50">
    <pivotField axis="axisPage" compact="0" outline="0" showAll="0" defaultSubtotal="0">
      <items count="3">
        <item x="0"/>
        <item x="2"/>
        <item x="1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563">
        <item x="199"/>
        <item x="423"/>
        <item x="324"/>
        <item x="325"/>
        <item x="424"/>
        <item x="425"/>
        <item x="278"/>
        <item x="1"/>
        <item x="279"/>
        <item x="3"/>
        <item x="335"/>
        <item x="266"/>
        <item x="426"/>
        <item x="119"/>
        <item x="0"/>
        <item x="260"/>
        <item x="280"/>
        <item x="267"/>
        <item x="86"/>
        <item x="427"/>
        <item x="336"/>
        <item x="281"/>
        <item x="87"/>
        <item x="215"/>
        <item x="216"/>
        <item x="428"/>
        <item x="356"/>
        <item x="429"/>
        <item x="88"/>
        <item x="72"/>
        <item x="366"/>
        <item x="158"/>
        <item x="430"/>
        <item x="378"/>
        <item x="90"/>
        <item x="431"/>
        <item x="540"/>
        <item x="432"/>
        <item x="92"/>
        <item x="2"/>
        <item x="541"/>
        <item x="78"/>
        <item x="305"/>
        <item x="94"/>
        <item x="388"/>
        <item x="433"/>
        <item x="301"/>
        <item x="411"/>
        <item x="434"/>
        <item x="4"/>
        <item x="326"/>
        <item x="435"/>
        <item x="389"/>
        <item x="337"/>
        <item x="534"/>
        <item x="99"/>
        <item x="111"/>
        <item x="193"/>
        <item x="194"/>
        <item x="195"/>
        <item x="197"/>
        <item x="168"/>
        <item x="196"/>
        <item x="169"/>
        <item x="198"/>
        <item x="101"/>
        <item x="318"/>
        <item x="76"/>
        <item x="128"/>
        <item x="104"/>
        <item x="319"/>
        <item x="52"/>
        <item x="9"/>
        <item x="282"/>
        <item x="102"/>
        <item x="283"/>
        <item x="284"/>
        <item x="103"/>
        <item x="436"/>
        <item x="7"/>
        <item x="46"/>
        <item x="85"/>
        <item x="100"/>
        <item x="135"/>
        <item x="138"/>
        <item x="145"/>
        <item x="379"/>
        <item x="437"/>
        <item x="374"/>
        <item x="560"/>
        <item x="438"/>
        <item x="439"/>
        <item x="440"/>
        <item x="441"/>
        <item x="380"/>
        <item x="412"/>
        <item x="306"/>
        <item x="381"/>
        <item x="442"/>
        <item x="257"/>
        <item x="443"/>
        <item x="106"/>
        <item x="370"/>
        <item x="254"/>
        <item x="268"/>
        <item x="444"/>
        <item x="269"/>
        <item x="182"/>
        <item x="166"/>
        <item x="162"/>
        <item x="184"/>
        <item x="186"/>
        <item x="191"/>
        <item x="97"/>
        <item x="245"/>
        <item x="5"/>
        <item x="8"/>
        <item x="251"/>
        <item x="89"/>
        <item x="91"/>
        <item x="98"/>
        <item x="105"/>
        <item x="124"/>
        <item x="217"/>
        <item x="125"/>
        <item x="142"/>
        <item x="153"/>
        <item x="218"/>
        <item x="219"/>
        <item x="110"/>
        <item x="220"/>
        <item x="445"/>
        <item x="261"/>
        <item x="382"/>
        <item x="367"/>
        <item x="167"/>
        <item x="173"/>
        <item x="252"/>
        <item x="190"/>
        <item x="170"/>
        <item x="181"/>
        <item x="185"/>
        <item x="446"/>
        <item x="327"/>
        <item x="180"/>
        <item x="338"/>
        <item x="339"/>
        <item x="71"/>
        <item x="447"/>
        <item x="107"/>
        <item x="542"/>
        <item x="221"/>
        <item x="256"/>
        <item x="368"/>
        <item x="375"/>
        <item x="387"/>
        <item x="108"/>
        <item x="109"/>
        <item x="413"/>
        <item x="222"/>
        <item x="543"/>
        <item x="223"/>
        <item x="448"/>
        <item x="449"/>
        <item x="320"/>
        <item x="383"/>
        <item x="561"/>
        <item x="262"/>
        <item x="224"/>
        <item x="214"/>
        <item x="328"/>
        <item x="450"/>
        <item x="263"/>
        <item x="390"/>
        <item x="451"/>
        <item x="391"/>
        <item x="452"/>
        <item x="212"/>
        <item x="340"/>
        <item x="183"/>
        <item x="453"/>
        <item x="551"/>
        <item x="454"/>
        <item x="55"/>
        <item x="66"/>
        <item x="32"/>
        <item x="31"/>
        <item x="160"/>
        <item x="27"/>
        <item x="192"/>
        <item x="29"/>
        <item x="30"/>
        <item x="70"/>
        <item x="81"/>
        <item x="213"/>
        <item x="23"/>
        <item x="26"/>
        <item x="24"/>
        <item x="28"/>
        <item x="414"/>
        <item x="549"/>
        <item x="550"/>
        <item x="554"/>
        <item x="371"/>
        <item x="302"/>
        <item x="415"/>
        <item x="357"/>
        <item x="544"/>
        <item x="555"/>
        <item x="285"/>
        <item x="392"/>
        <item x="14"/>
        <item x="67"/>
        <item x="112"/>
        <item x="18"/>
        <item x="329"/>
        <item x="270"/>
        <item x="271"/>
        <item x="272"/>
        <item x="150"/>
        <item x="273"/>
        <item x="15"/>
        <item x="80"/>
        <item x="17"/>
        <item x="19"/>
        <item x="20"/>
        <item x="73"/>
        <item x="21"/>
        <item x="16"/>
        <item x="22"/>
        <item x="258"/>
        <item x="13"/>
        <item x="60"/>
        <item x="136"/>
        <item x="372"/>
        <item x="246"/>
        <item x="225"/>
        <item x="11"/>
        <item x="33"/>
        <item x="36"/>
        <item x="34"/>
        <item x="35"/>
        <item x="37"/>
        <item x="393"/>
        <item x="226"/>
        <item x="227"/>
        <item x="259"/>
        <item x="303"/>
        <item x="394"/>
        <item x="455"/>
        <item x="545"/>
        <item x="456"/>
        <item x="228"/>
        <item x="341"/>
        <item x="342"/>
        <item x="457"/>
        <item x="343"/>
        <item x="458"/>
        <item x="459"/>
        <item x="460"/>
        <item x="461"/>
        <item x="40"/>
        <item x="286"/>
        <item x="462"/>
        <item x="463"/>
        <item x="464"/>
        <item x="465"/>
        <item x="466"/>
        <item x="416"/>
        <item x="535"/>
        <item x="467"/>
        <item x="468"/>
        <item x="469"/>
        <item x="274"/>
        <item x="536"/>
        <item x="470"/>
        <item x="556"/>
        <item x="82"/>
        <item x="42"/>
        <item x="41"/>
        <item x="344"/>
        <item x="247"/>
        <item x="287"/>
        <item x="288"/>
        <item x="229"/>
        <item x="43"/>
        <item x="44"/>
        <item x="471"/>
        <item x="25"/>
        <item x="77"/>
        <item x="45"/>
        <item x="48"/>
        <item x="47"/>
        <item x="83"/>
        <item x="472"/>
        <item x="395"/>
        <item x="330"/>
        <item x="396"/>
        <item x="473"/>
        <item x="49"/>
        <item x="129"/>
        <item x="474"/>
        <item x="115"/>
        <item x="475"/>
        <item x="358"/>
        <item x="359"/>
        <item x="476"/>
        <item x="289"/>
        <item x="477"/>
        <item x="369"/>
        <item x="478"/>
        <item x="118"/>
        <item x="290"/>
        <item x="479"/>
        <item x="397"/>
        <item x="480"/>
        <item x="398"/>
        <item x="481"/>
        <item x="304"/>
        <item x="546"/>
        <item x="557"/>
        <item x="482"/>
        <item x="399"/>
        <item x="114"/>
        <item x="483"/>
        <item x="484"/>
        <item x="307"/>
        <item x="485"/>
        <item x="486"/>
        <item x="50"/>
        <item x="345"/>
        <item x="116"/>
        <item x="74"/>
        <item x="346"/>
        <item x="547"/>
        <item x="487"/>
        <item x="488"/>
        <item x="248"/>
        <item x="347"/>
        <item x="348"/>
        <item x="400"/>
        <item x="489"/>
        <item x="349"/>
        <item x="350"/>
        <item x="490"/>
        <item x="491"/>
        <item x="51"/>
        <item x="492"/>
        <item x="493"/>
        <item x="552"/>
        <item x="360"/>
        <item x="331"/>
        <item x="332"/>
        <item x="494"/>
        <item x="291"/>
        <item x="275"/>
        <item x="373"/>
        <item x="12"/>
        <item x="558"/>
        <item x="376"/>
        <item x="53"/>
        <item x="361"/>
        <item x="120"/>
        <item x="495"/>
        <item x="496"/>
        <item x="253"/>
        <item x="497"/>
        <item x="308"/>
        <item x="121"/>
        <item x="498"/>
        <item x="321"/>
        <item x="140"/>
        <item x="95"/>
        <item x="292"/>
        <item x="126"/>
        <item x="155"/>
        <item x="156"/>
        <item x="322"/>
        <item x="123"/>
        <item x="293"/>
        <item x="401"/>
        <item x="377"/>
        <item x="402"/>
        <item x="499"/>
        <item x="403"/>
        <item x="500"/>
        <item x="333"/>
        <item x="404"/>
        <item x="417"/>
        <item x="501"/>
        <item x="54"/>
        <item x="502"/>
        <item x="264"/>
        <item x="211"/>
        <item x="174"/>
        <item x="205"/>
        <item x="207"/>
        <item x="175"/>
        <item x="177"/>
        <item x="161"/>
        <item x="163"/>
        <item x="201"/>
        <item x="171"/>
        <item x="202"/>
        <item x="203"/>
        <item x="172"/>
        <item x="204"/>
        <item x="189"/>
        <item x="206"/>
        <item x="164"/>
        <item x="210"/>
        <item x="208"/>
        <item x="165"/>
        <item x="176"/>
        <item x="159"/>
        <item x="178"/>
        <item x="179"/>
        <item x="200"/>
        <item x="209"/>
        <item x="187"/>
        <item x="503"/>
        <item x="504"/>
        <item x="505"/>
        <item x="418"/>
        <item x="93"/>
        <item x="157"/>
        <item x="122"/>
        <item x="405"/>
        <item x="265"/>
        <item x="188"/>
        <item x="384"/>
        <item x="506"/>
        <item x="309"/>
        <item x="56"/>
        <item x="127"/>
        <item x="537"/>
        <item x="147"/>
        <item x="351"/>
        <item x="57"/>
        <item x="38"/>
        <item x="39"/>
        <item x="507"/>
        <item x="352"/>
        <item x="310"/>
        <item x="508"/>
        <item x="419"/>
        <item x="132"/>
        <item x="509"/>
        <item x="510"/>
        <item x="230"/>
        <item x="231"/>
        <item x="232"/>
        <item x="233"/>
        <item x="130"/>
        <item x="234"/>
        <item x="113"/>
        <item x="235"/>
        <item x="236"/>
        <item x="131"/>
        <item x="294"/>
        <item x="237"/>
        <item x="238"/>
        <item x="58"/>
        <item x="311"/>
        <item x="312"/>
        <item x="117"/>
        <item x="313"/>
        <item x="314"/>
        <item x="276"/>
        <item x="420"/>
        <item x="59"/>
        <item x="553"/>
        <item x="511"/>
        <item x="512"/>
        <item x="134"/>
        <item x="133"/>
        <item x="277"/>
        <item x="362"/>
        <item x="406"/>
        <item x="334"/>
        <item x="562"/>
        <item x="141"/>
        <item x="421"/>
        <item x="363"/>
        <item x="364"/>
        <item x="315"/>
        <item x="295"/>
        <item x="353"/>
        <item x="513"/>
        <item x="239"/>
        <item x="6"/>
        <item x="323"/>
        <item x="137"/>
        <item x="240"/>
        <item x="241"/>
        <item x="514"/>
        <item x="515"/>
        <item x="516"/>
        <item x="296"/>
        <item x="139"/>
        <item x="297"/>
        <item x="517"/>
        <item x="518"/>
        <item x="365"/>
        <item x="61"/>
        <item x="354"/>
        <item x="519"/>
        <item x="422"/>
        <item x="316"/>
        <item x="143"/>
        <item x="520"/>
        <item x="317"/>
        <item x="62"/>
        <item x="242"/>
        <item x="548"/>
        <item x="298"/>
        <item x="64"/>
        <item x="243"/>
        <item x="65"/>
        <item x="96"/>
        <item x="521"/>
        <item x="407"/>
        <item x="63"/>
        <item x="79"/>
        <item x="522"/>
        <item x="249"/>
        <item x="523"/>
        <item x="146"/>
        <item x="244"/>
        <item x="10"/>
        <item x="144"/>
        <item x="299"/>
        <item x="408"/>
        <item x="68"/>
        <item x="409"/>
        <item x="524"/>
        <item x="525"/>
        <item x="148"/>
        <item x="255"/>
        <item x="75"/>
        <item x="69"/>
        <item x="385"/>
        <item x="526"/>
        <item x="527"/>
        <item x="528"/>
        <item x="529"/>
        <item x="530"/>
        <item x="538"/>
        <item x="539"/>
        <item x="559"/>
        <item x="149"/>
        <item x="531"/>
        <item x="152"/>
        <item x="151"/>
        <item x="300"/>
        <item x="355"/>
        <item x="532"/>
        <item x="386"/>
        <item x="154"/>
        <item x="410"/>
        <item x="250"/>
        <item x="533"/>
        <item x="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axis="axisRow" compact="0" outline="0" showAll="0" defaultSubtotal="0">
      <items count="1072">
        <item x="182"/>
        <item x="193"/>
        <item x="183"/>
        <item x="194"/>
        <item x="265"/>
        <item x="273"/>
        <item x="75"/>
        <item x="68"/>
        <item x="30"/>
        <item x="270"/>
        <item x="271"/>
        <item x="272"/>
        <item x="158"/>
        <item x="247"/>
        <item x="246"/>
        <item x="82"/>
        <item x="78"/>
        <item x="117"/>
        <item x="17"/>
        <item x="177"/>
        <item x="111"/>
        <item x="45"/>
        <item x="28"/>
        <item x="253"/>
        <item x="219"/>
        <item x="216"/>
        <item x="236"/>
        <item x="256"/>
        <item x="217"/>
        <item x="218"/>
        <item x="100"/>
        <item x="99"/>
        <item x="209"/>
        <item x="54"/>
        <item x="108"/>
        <item x="71"/>
        <item x="59"/>
        <item x="244"/>
        <item x="62"/>
        <item x="38"/>
        <item x="39"/>
        <item x="40"/>
        <item x="36"/>
        <item x="37"/>
        <item x="41"/>
        <item x="23"/>
        <item x="93"/>
        <item x="12"/>
        <item x="98"/>
        <item x="86"/>
        <item x="239"/>
        <item x="165"/>
        <item x="238"/>
        <item x="169"/>
        <item x="255"/>
        <item x="55"/>
        <item x="63"/>
        <item x="241"/>
        <item x="9"/>
        <item x="115"/>
        <item x="118"/>
        <item x="6"/>
        <item x="18"/>
        <item x="77"/>
        <item x="269"/>
        <item x="161"/>
        <item x="2"/>
        <item x="175"/>
        <item x="230"/>
        <item x="105"/>
        <item x="164"/>
        <item x="203"/>
        <item x="46"/>
        <item x="280"/>
        <item x="277"/>
        <item x="21"/>
        <item x="92"/>
        <item x="178"/>
        <item x="61"/>
        <item x="56"/>
        <item x="215"/>
        <item x="197"/>
        <item x="119"/>
        <item x="212"/>
        <item x="171"/>
        <item x="224"/>
        <item x="70"/>
        <item x="257"/>
        <item x="64"/>
        <item x="47"/>
        <item x="24"/>
        <item x="168"/>
        <item x="202"/>
        <item x="94"/>
        <item x="166"/>
        <item x="174"/>
        <item x="19"/>
        <item x="176"/>
        <item x="32"/>
        <item x="200"/>
        <item x="155"/>
        <item x="229"/>
        <item x="231"/>
        <item x="25"/>
        <item x="76"/>
        <item x="26"/>
        <item x="49"/>
        <item x="16"/>
        <item x="97"/>
        <item x="357"/>
        <item x="57"/>
        <item x="170"/>
        <item x="242"/>
        <item x="243"/>
        <item x="90"/>
        <item x="156"/>
        <item x="35"/>
        <item x="65"/>
        <item x="127"/>
        <item x="245"/>
        <item x="150"/>
        <item x="87"/>
        <item x="58"/>
        <item x="112"/>
        <item x="187"/>
        <item x="31"/>
        <item x="264"/>
        <item x="157"/>
        <item x="213"/>
        <item x="50"/>
        <item x="282"/>
        <item x="281"/>
        <item x="20"/>
        <item x="69"/>
        <item x="72"/>
        <item x="51"/>
        <item x="228"/>
        <item x="201"/>
        <item x="22"/>
        <item x="160"/>
        <item x="278"/>
        <item x="279"/>
        <item x="15"/>
        <item x="14"/>
        <item x="34"/>
        <item x="109"/>
        <item x="91"/>
        <item x="116"/>
        <item x="113"/>
        <item x="60"/>
        <item x="128"/>
        <item x="205"/>
        <item x="204"/>
        <item x="8"/>
        <item x="96"/>
        <item x="13"/>
        <item x="167"/>
        <item x="7"/>
        <item x="95"/>
        <item x="11"/>
        <item x="173"/>
        <item x="206"/>
        <item x="29"/>
        <item x="27"/>
        <item x="188"/>
        <item x="284"/>
        <item x="266"/>
        <item x="198"/>
        <item x="214"/>
        <item x="220"/>
        <item x="199"/>
        <item x="181"/>
        <item x="249"/>
        <item x="3"/>
        <item x="250"/>
        <item x="251"/>
        <item x="234"/>
        <item x="66"/>
        <item x="142"/>
        <item x="153"/>
        <item x="85"/>
        <item x="53"/>
        <item x="10"/>
        <item x="114"/>
        <item x="134"/>
        <item x="110"/>
        <item x="4"/>
        <item x="5"/>
        <item x="235"/>
        <item x="267"/>
        <item x="275"/>
        <item x="154"/>
        <item x="233"/>
        <item x="192"/>
        <item x="42"/>
        <item x="101"/>
        <item x="80"/>
        <item x="145"/>
        <item x="124"/>
        <item x="237"/>
        <item x="81"/>
        <item x="252"/>
        <item x="48"/>
        <item x="133"/>
        <item x="151"/>
        <item x="135"/>
        <item x="195"/>
        <item x="139"/>
        <item x="152"/>
        <item x="225"/>
        <item x="104"/>
        <item x="73"/>
        <item x="107"/>
        <item x="1070"/>
        <item x="221"/>
        <item x="162"/>
        <item x="189"/>
        <item x="146"/>
        <item x="248"/>
        <item x="131"/>
        <item x="163"/>
        <item x="120"/>
        <item x="121"/>
        <item x="258"/>
        <item x="259"/>
        <item x="144"/>
        <item x="285"/>
        <item x="210"/>
        <item x="222"/>
        <item x="88"/>
        <item x="129"/>
        <item x="211"/>
        <item x="172"/>
        <item x="184"/>
        <item x="185"/>
        <item x="260"/>
        <item x="83"/>
        <item x="44"/>
        <item x="84"/>
        <item x="103"/>
        <item x="89"/>
        <item x="125"/>
        <item x="191"/>
        <item x="159"/>
        <item x="232"/>
        <item x="227"/>
        <item x="149"/>
        <item x="147"/>
        <item x="1"/>
        <item x="137"/>
        <item x="136"/>
        <item x="43"/>
        <item x="74"/>
        <item x="226"/>
        <item x="223"/>
        <item x="190"/>
        <item x="196"/>
        <item x="186"/>
        <item x="207"/>
        <item x="208"/>
        <item x="33"/>
        <item x="276"/>
        <item x="123"/>
        <item x="79"/>
        <item x="261"/>
        <item x="262"/>
        <item x="240"/>
        <item x="138"/>
        <item x="141"/>
        <item x="132"/>
        <item x="179"/>
        <item x="106"/>
        <item x="143"/>
        <item x="67"/>
        <item x="102"/>
        <item x="268"/>
        <item x="263"/>
        <item x="140"/>
        <item x="130"/>
        <item x="52"/>
        <item x="126"/>
        <item x="148"/>
        <item x="180"/>
        <item x="122"/>
        <item x="254"/>
        <item x="0"/>
        <item x="274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61">
        <item x="46"/>
        <item x="47"/>
        <item x="276"/>
        <item x="318"/>
        <item x="62"/>
        <item x="63"/>
        <item x="17"/>
        <item x="94"/>
        <item x="95"/>
        <item x="335"/>
        <item x="336"/>
        <item x="328"/>
        <item x="205"/>
        <item x="206"/>
        <item x="97"/>
        <item x="112"/>
        <item x="194"/>
        <item x="113"/>
        <item x="195"/>
        <item x="123"/>
        <item x="114"/>
        <item x="196"/>
        <item x="317"/>
        <item x="302"/>
        <item x="303"/>
        <item x="304"/>
        <item x="146"/>
        <item x="141"/>
        <item x="198"/>
        <item x="151"/>
        <item x="166"/>
        <item x="5"/>
        <item x="308"/>
        <item x="101"/>
        <item x="177"/>
        <item x="102"/>
        <item x="103"/>
        <item x="158"/>
        <item x="124"/>
        <item x="142"/>
        <item x="169"/>
        <item x="174"/>
        <item x="184"/>
        <item x="162"/>
        <item x="153"/>
        <item x="145"/>
        <item x="167"/>
        <item x="131"/>
        <item x="147"/>
        <item x="144"/>
        <item x="143"/>
        <item x="154"/>
        <item x="132"/>
        <item x="148"/>
        <item x="127"/>
        <item x="320"/>
        <item x="155"/>
        <item x="156"/>
        <item x="126"/>
        <item x="161"/>
        <item x="150"/>
        <item x="316"/>
        <item x="157"/>
        <item x="187"/>
        <item x="189"/>
        <item x="192"/>
        <item x="322"/>
        <item x="133"/>
        <item x="287"/>
        <item x="190"/>
        <item x="193"/>
        <item x="323"/>
        <item x="309"/>
        <item x="324"/>
        <item x="105"/>
        <item x="325"/>
        <item x="326"/>
        <item x="76"/>
        <item x="73"/>
        <item x="80"/>
        <item x="78"/>
        <item x="87"/>
        <item x="85"/>
        <item x="327"/>
        <item x="208"/>
        <item x="74"/>
        <item x="75"/>
        <item x="68"/>
        <item x="19"/>
        <item x="20"/>
        <item x="21"/>
        <item x="22"/>
        <item x="23"/>
        <item x="24"/>
        <item x="226"/>
        <item x="235"/>
        <item x="227"/>
        <item x="228"/>
        <item x="229"/>
        <item x="230"/>
        <item x="231"/>
        <item x="232"/>
        <item x="233"/>
        <item x="234"/>
        <item x="110"/>
        <item x="181"/>
        <item x="186"/>
        <item x="185"/>
        <item x="179"/>
        <item x="98"/>
        <item x="99"/>
        <item x="83"/>
        <item x="152"/>
        <item x="257"/>
        <item x="159"/>
        <item x="130"/>
        <item x="160"/>
        <item x="125"/>
        <item x="149"/>
        <item x="298"/>
        <item x="170"/>
        <item x="171"/>
        <item x="210"/>
        <item x="209"/>
        <item x="211"/>
        <item x="291"/>
        <item x="88"/>
        <item x="77"/>
        <item x="215"/>
        <item x="214"/>
        <item x="163"/>
        <item x="294"/>
        <item x="295"/>
        <item x="305"/>
        <item x="28"/>
        <item x="259"/>
        <item x="258"/>
        <item x="39"/>
        <item x="40"/>
        <item x="212"/>
        <item x="213"/>
        <item x="37"/>
        <item x="38"/>
        <item x="35"/>
        <item x="252"/>
        <item x="64"/>
        <item x="65"/>
        <item x="66"/>
        <item x="330"/>
        <item x="306"/>
        <item x="307"/>
        <item x="2"/>
        <item x="18"/>
        <item x="263"/>
        <item x="262"/>
        <item x="29"/>
        <item x="48"/>
        <item x="30"/>
        <item x="49"/>
        <item x="31"/>
        <item x="50"/>
        <item x="32"/>
        <item x="254"/>
        <item x="255"/>
        <item x="256"/>
        <item x="240"/>
        <item x="241"/>
        <item x="242"/>
        <item x="14"/>
        <item x="67"/>
        <item x="15"/>
        <item x="16"/>
        <item x="216"/>
        <item x="217"/>
        <item x="25"/>
        <item x="26"/>
        <item x="55"/>
        <item x="199"/>
        <item x="200"/>
        <item x="201"/>
        <item x="202"/>
        <item x="86"/>
        <item x="61"/>
        <item x="8"/>
        <item x="9"/>
        <item x="10"/>
        <item x="56"/>
        <item x="57"/>
        <item x="11"/>
        <item x="12"/>
        <item x="58"/>
        <item x="59"/>
        <item x="60"/>
        <item x="13"/>
        <item x="43"/>
        <item x="96"/>
        <item x="93"/>
        <item x="91"/>
        <item x="92"/>
        <item x="334"/>
        <item x="272"/>
        <item x="271"/>
        <item x="273"/>
        <item x="274"/>
        <item x="239"/>
        <item x="281"/>
        <item x="207"/>
        <item x="331"/>
        <item x="332"/>
        <item x="333"/>
        <item x="292"/>
        <item x="293"/>
        <item x="121"/>
        <item x="296"/>
        <item x="297"/>
        <item x="122"/>
        <item x="36"/>
        <item x="108"/>
        <item x="109"/>
        <item x="45"/>
        <item x="279"/>
        <item x="203"/>
        <item x="204"/>
        <item x="197"/>
        <item x="178"/>
        <item x="44"/>
        <item x="310"/>
        <item x="315"/>
        <item x="314"/>
        <item x="313"/>
        <item x="191"/>
        <item x="27"/>
        <item x="6"/>
        <item x="7"/>
        <item x="33"/>
        <item x="34"/>
        <item x="183"/>
        <item x="283"/>
        <item x="288"/>
        <item x="188"/>
        <item x="284"/>
        <item x="290"/>
        <item x="180"/>
        <item x="268"/>
        <item x="269"/>
        <item x="270"/>
        <item x="69"/>
        <item x="70"/>
        <item x="104"/>
        <item x="100"/>
        <item x="115"/>
        <item x="116"/>
        <item x="71"/>
        <item x="72"/>
        <item x="51"/>
        <item x="52"/>
        <item x="89"/>
        <item x="164"/>
        <item x="165"/>
        <item x="329"/>
        <item x="264"/>
        <item x="243"/>
        <item x="246"/>
        <item x="247"/>
        <item x="265"/>
        <item x="218"/>
        <item x="244"/>
        <item x="248"/>
        <item x="266"/>
        <item x="219"/>
        <item x="245"/>
        <item x="277"/>
        <item x="220"/>
        <item x="250"/>
        <item x="221"/>
        <item x="222"/>
        <item x="223"/>
        <item x="224"/>
        <item x="3"/>
        <item x="4"/>
        <item x="280"/>
        <item x="81"/>
        <item x="82"/>
        <item x="128"/>
        <item x="129"/>
        <item x="53"/>
        <item x="54"/>
        <item x="41"/>
        <item x="42"/>
        <item x="267"/>
        <item x="1"/>
        <item x="0"/>
        <item x="253"/>
        <item x="278"/>
        <item x="249"/>
        <item x="251"/>
        <item x="225"/>
        <item x="260"/>
        <item x="261"/>
        <item x="275"/>
        <item x="237"/>
        <item x="238"/>
        <item x="299"/>
        <item x="300"/>
        <item x="301"/>
        <item x="236"/>
        <item x="117"/>
        <item x="111"/>
        <item x="172"/>
        <item x="90"/>
        <item x="321"/>
        <item x="319"/>
        <item x="311"/>
        <item x="118"/>
        <item x="106"/>
        <item x="289"/>
        <item x="175"/>
        <item x="168"/>
        <item x="173"/>
        <item x="312"/>
        <item x="107"/>
        <item x="84"/>
        <item x="182"/>
        <item x="285"/>
        <item x="286"/>
        <item x="176"/>
        <item x="79"/>
        <item x="134"/>
        <item x="135"/>
        <item x="136"/>
        <item x="137"/>
        <item x="138"/>
        <item x="139"/>
        <item x="140"/>
        <item x="119"/>
        <item x="120"/>
        <item x="282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9"/>
    <field x="12"/>
    <field x="13"/>
  </rowFields>
  <rowItems count="635">
    <i>
      <x v="7"/>
      <x v="248"/>
      <x v="290"/>
    </i>
    <i>
      <x v="9"/>
      <x v="173"/>
      <x v="151"/>
    </i>
    <i>
      <x v="14"/>
      <x v="285"/>
      <x v="291"/>
    </i>
    <i>
      <x v="29"/>
      <x v="27"/>
      <x v="149"/>
    </i>
    <i r="2">
      <x v="150"/>
    </i>
    <i>
      <x v="39"/>
      <x v="66"/>
      <x v="151"/>
    </i>
    <i>
      <x v="41"/>
      <x v="119"/>
      <x v="151"/>
    </i>
    <i>
      <x v="49"/>
      <x v="186"/>
      <x v="278"/>
    </i>
    <i r="2">
      <x v="279"/>
    </i>
    <i r="1">
      <x v="187"/>
      <x v="31"/>
    </i>
    <i r="2">
      <x v="32"/>
    </i>
    <i>
      <x v="67"/>
      <x v="92"/>
      <x v="135"/>
    </i>
    <i r="2">
      <x v="136"/>
    </i>
    <i r="2">
      <x v="137"/>
    </i>
    <i>
      <x v="71"/>
      <x v="83"/>
      <x v="174"/>
    </i>
    <i r="2">
      <x v="175"/>
    </i>
    <i r="2">
      <x v="176"/>
    </i>
    <i>
      <x v="72"/>
      <x v="142"/>
      <x v="152"/>
    </i>
    <i r="1">
      <x v="143"/>
      <x v="152"/>
    </i>
    <i>
      <x v="79"/>
      <x v="47"/>
      <x v="170"/>
    </i>
    <i r="2">
      <x v="171"/>
    </i>
    <i r="1">
      <x v="159"/>
      <x v="170"/>
    </i>
    <i>
      <x v="80"/>
      <x v="137"/>
      <x v="151"/>
    </i>
    <i>
      <x v="115"/>
      <x v="61"/>
      <x v="232"/>
    </i>
    <i r="2">
      <x v="233"/>
    </i>
    <i>
      <x v="116"/>
      <x v="155"/>
      <x v="6"/>
    </i>
    <i>
      <x v="147"/>
      <x v="54"/>
      <x v="152"/>
    </i>
    <i>
      <x v="183"/>
      <x v="80"/>
      <x v="243"/>
    </i>
    <i r="2">
      <x v="244"/>
    </i>
    <i r="2">
      <x v="245"/>
    </i>
    <i>
      <x v="184"/>
      <x v="119"/>
      <x v="151"/>
    </i>
    <i>
      <x v="185"/>
      <x v="160"/>
      <x v="174"/>
    </i>
    <i r="2">
      <x v="175"/>
    </i>
    <i r="2">
      <x v="176"/>
    </i>
    <i>
      <x v="186"/>
      <x v="84"/>
      <x v="128"/>
    </i>
    <i r="2">
      <x v="129"/>
    </i>
    <i r="1">
      <x v="232"/>
      <x v="151"/>
    </i>
    <i r="2">
      <x v="155"/>
    </i>
    <i r="1">
      <x v="286"/>
      <x v="151"/>
    </i>
    <i r="2">
      <x v="155"/>
    </i>
    <i>
      <x v="188"/>
      <x v="17"/>
      <x v="281"/>
    </i>
    <i r="2">
      <x v="282"/>
    </i>
    <i r="2">
      <x v="283"/>
    </i>
    <i r="2">
      <x v="284"/>
    </i>
    <i r="1">
      <x v="59"/>
      <x v="174"/>
    </i>
    <i r="2">
      <x v="175"/>
    </i>
    <i r="2">
      <x v="176"/>
    </i>
    <i r="1">
      <x v="60"/>
      <x v="281"/>
    </i>
    <i r="2">
      <x v="282"/>
    </i>
    <i r="1">
      <x v="82"/>
      <x v="281"/>
    </i>
    <i r="2">
      <x v="282"/>
    </i>
    <i r="1">
      <x v="115"/>
      <x v="257"/>
    </i>
    <i r="1">
      <x v="118"/>
      <x v="257"/>
    </i>
    <i r="2">
      <x v="258"/>
    </i>
    <i r="1">
      <x v="120"/>
      <x v="281"/>
    </i>
    <i r="2">
      <x v="282"/>
    </i>
    <i r="1">
      <x v="147"/>
      <x v="151"/>
    </i>
    <i r="2">
      <x v="155"/>
    </i>
    <i r="1">
      <x v="150"/>
      <x v="174"/>
    </i>
    <i r="2">
      <x v="175"/>
    </i>
    <i r="1">
      <x v="179"/>
      <x v="65"/>
    </i>
    <i r="2">
      <x v="70"/>
    </i>
    <i r="2">
      <x v="72"/>
    </i>
    <i r="2">
      <x v="126"/>
    </i>
    <i r="1">
      <x v="181"/>
      <x v="130"/>
    </i>
    <i r="1">
      <x v="183"/>
      <x v="19"/>
    </i>
    <i r="2">
      <x v="38"/>
    </i>
    <i r="2">
      <x v="58"/>
    </i>
    <i r="2">
      <x v="117"/>
    </i>
    <i r="2">
      <x v="226"/>
    </i>
    <i r="1">
      <x v="191"/>
      <x v="18"/>
    </i>
    <i r="2">
      <x v="21"/>
    </i>
    <i r="2">
      <x v="28"/>
    </i>
    <i r="1">
      <x v="198"/>
      <x v="44"/>
    </i>
    <i r="2">
      <x v="51"/>
    </i>
    <i r="2">
      <x v="56"/>
    </i>
    <i r="2">
      <x v="57"/>
    </i>
    <i r="2">
      <x v="62"/>
    </i>
    <i r="2">
      <x v="342"/>
    </i>
    <i r="2">
      <x v="343"/>
    </i>
    <i r="1">
      <x v="204"/>
      <x v="64"/>
    </i>
    <i r="2">
      <x v="69"/>
    </i>
    <i r="2">
      <x v="312"/>
    </i>
    <i r="1">
      <x v="208"/>
      <x v="230"/>
    </i>
    <i r="1">
      <x v="219"/>
      <x v="41"/>
    </i>
    <i r="2">
      <x v="60"/>
    </i>
    <i r="2">
      <x v="316"/>
    </i>
    <i r="2">
      <x v="325"/>
    </i>
    <i r="2">
      <x v="344"/>
    </i>
    <i r="1">
      <x v="221"/>
      <x v="115"/>
    </i>
    <i r="1">
      <x v="222"/>
      <x v="47"/>
    </i>
    <i r="2">
      <x v="52"/>
    </i>
    <i r="2">
      <x v="67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1">
      <x v="223"/>
      <x v="22"/>
    </i>
    <i r="2">
      <x v="61"/>
    </i>
    <i r="1">
      <x v="226"/>
      <x v="174"/>
    </i>
    <i r="1">
      <x v="230"/>
      <x v="30"/>
    </i>
    <i r="2">
      <x v="46"/>
    </i>
    <i r="2">
      <x v="317"/>
    </i>
    <i r="1">
      <x v="235"/>
      <x v="55"/>
    </i>
    <i r="2">
      <x v="311"/>
    </i>
    <i r="1">
      <x v="241"/>
      <x v="37"/>
    </i>
    <i r="2">
      <x v="114"/>
    </i>
    <i r="2">
      <x v="228"/>
    </i>
    <i r="2">
      <x v="229"/>
    </i>
    <i r="1">
      <x v="246"/>
      <x v="63"/>
    </i>
    <i r="2">
      <x v="239"/>
    </i>
    <i r="1">
      <x v="249"/>
      <x v="224"/>
    </i>
    <i r="2">
      <x v="340"/>
    </i>
    <i r="2">
      <x v="341"/>
    </i>
    <i r="1">
      <x v="262"/>
      <x v="29"/>
    </i>
    <i r="2">
      <x v="48"/>
    </i>
    <i r="2">
      <x v="53"/>
    </i>
    <i r="2">
      <x v="60"/>
    </i>
    <i r="2">
      <x v="118"/>
    </i>
    <i r="2">
      <x v="227"/>
    </i>
    <i r="1">
      <x v="264"/>
      <x v="230"/>
    </i>
    <i r="2">
      <x v="310"/>
    </i>
    <i r="1">
      <x v="265"/>
      <x v="66"/>
    </i>
    <i r="2">
      <x v="71"/>
    </i>
    <i r="2">
      <x v="73"/>
    </i>
    <i r="2">
      <x v="75"/>
    </i>
    <i r="2">
      <x v="76"/>
    </i>
    <i r="1">
      <x v="278"/>
      <x v="40"/>
    </i>
    <i r="2">
      <x v="120"/>
    </i>
    <i r="2">
      <x v="121"/>
    </i>
    <i r="2">
      <x v="318"/>
    </i>
    <i r="1">
      <x v="280"/>
      <x v="43"/>
    </i>
    <i r="2">
      <x v="327"/>
    </i>
    <i r="2">
      <x v="328"/>
    </i>
    <i r="1">
      <x v="288"/>
      <x v="345"/>
    </i>
    <i r="2">
      <x v="346"/>
    </i>
    <i r="2">
      <x v="347"/>
    </i>
    <i r="1">
      <x v="289"/>
      <x v="174"/>
    </i>
    <i>
      <x v="190"/>
      <x v="139"/>
      <x v="12"/>
    </i>
    <i r="2">
      <x v="13"/>
    </i>
    <i r="2">
      <x v="206"/>
    </i>
    <i>
      <x v="191"/>
      <x v="51"/>
      <x v="174"/>
    </i>
    <i r="2">
      <x v="175"/>
    </i>
    <i r="1">
      <x v="53"/>
      <x v="174"/>
    </i>
    <i r="2">
      <x v="175"/>
    </i>
    <i r="2">
      <x v="176"/>
    </i>
    <i r="1">
      <x v="65"/>
      <x v="174"/>
    </i>
    <i r="2">
      <x v="175"/>
    </i>
    <i r="2">
      <x v="176"/>
    </i>
    <i r="1">
      <x v="70"/>
      <x v="174"/>
    </i>
    <i r="2">
      <x v="175"/>
    </i>
    <i r="1">
      <x v="91"/>
      <x v="231"/>
    </i>
    <i r="2">
      <x v="233"/>
    </i>
    <i r="1">
      <x v="94"/>
      <x v="174"/>
    </i>
    <i r="2">
      <x v="175"/>
    </i>
    <i r="2">
      <x v="176"/>
    </i>
    <i r="1">
      <x v="111"/>
      <x v="139"/>
    </i>
    <i r="2">
      <x v="140"/>
    </i>
    <i r="1">
      <x v="156"/>
      <x v="139"/>
    </i>
    <i r="2">
      <x v="140"/>
    </i>
    <i r="1">
      <x v="215"/>
      <x v="123"/>
    </i>
    <i r="1">
      <x v="220"/>
      <x v="122"/>
    </i>
    <i>
      <x v="192"/>
      <x v="23"/>
      <x v="174"/>
    </i>
    <i r="2">
      <x v="175"/>
    </i>
    <i r="2">
      <x v="176"/>
    </i>
    <i r="1">
      <x v="175"/>
      <x v="23"/>
    </i>
    <i r="2">
      <x v="24"/>
    </i>
    <i r="2">
      <x v="25"/>
    </i>
    <i r="2">
      <x v="26"/>
    </i>
    <i r="2">
      <x v="114"/>
    </i>
    <i r="1">
      <x v="293"/>
      <x v="355"/>
    </i>
    <i r="2">
      <x v="356"/>
    </i>
    <i r="1">
      <x v="294"/>
      <x v="357"/>
    </i>
    <i>
      <x v="193"/>
      <x v="165"/>
      <x v="151"/>
    </i>
    <i r="2">
      <x v="155"/>
    </i>
    <i>
      <x v="195"/>
      <x v="6"/>
      <x v="152"/>
    </i>
    <i r="1">
      <x v="35"/>
      <x v="152"/>
    </i>
    <i r="2">
      <x v="156"/>
    </i>
    <i r="2">
      <x v="158"/>
    </i>
    <i r="2">
      <x v="160"/>
    </i>
    <i r="1">
      <x v="36"/>
      <x v="152"/>
    </i>
    <i r="1">
      <x v="38"/>
      <x v="152"/>
    </i>
    <i r="2">
      <x v="156"/>
    </i>
    <i r="1">
      <x v="56"/>
      <x v="152"/>
    </i>
    <i r="2">
      <x v="156"/>
    </i>
    <i r="1">
      <x v="78"/>
      <x v="152"/>
    </i>
    <i r="1">
      <x v="86"/>
      <x v="152"/>
    </i>
    <i r="2">
      <x v="156"/>
    </i>
    <i r="1">
      <x v="88"/>
      <x v="152"/>
    </i>
    <i r="2">
      <x v="156"/>
    </i>
    <i r="1">
      <x v="104"/>
      <x v="152"/>
    </i>
    <i r="2">
      <x v="156"/>
    </i>
    <i r="1">
      <x v="110"/>
      <x v="152"/>
    </i>
    <i r="2">
      <x v="156"/>
    </i>
    <i r="1">
      <x v="122"/>
      <x v="152"/>
    </i>
    <i r="2">
      <x v="156"/>
    </i>
    <i r="1">
      <x v="133"/>
      <x v="152"/>
    </i>
    <i r="2">
      <x v="156"/>
    </i>
    <i r="2">
      <x v="158"/>
    </i>
    <i r="1">
      <x v="134"/>
      <x v="152"/>
    </i>
    <i r="2">
      <x v="156"/>
    </i>
    <i r="1">
      <x v="149"/>
      <x v="152"/>
    </i>
    <i r="2">
      <x v="156"/>
    </i>
    <i r="1">
      <x v="177"/>
      <x v="85"/>
    </i>
    <i r="2">
      <x v="246"/>
    </i>
    <i r="2">
      <x v="247"/>
    </i>
    <i r="2">
      <x v="252"/>
    </i>
    <i r="2">
      <x v="253"/>
    </i>
    <i r="1">
      <x v="211"/>
      <x v="77"/>
    </i>
    <i r="2">
      <x v="127"/>
    </i>
    <i r="2">
      <x v="338"/>
    </i>
    <i r="1">
      <x v="252"/>
      <x v="79"/>
    </i>
    <i r="2">
      <x v="80"/>
    </i>
    <i r="2">
      <x v="86"/>
    </i>
    <i r="2">
      <x v="114"/>
    </i>
    <i r="2">
      <x v="127"/>
    </i>
    <i r="2">
      <x v="326"/>
    </i>
    <i r="2">
      <x v="339"/>
    </i>
    <i r="1">
      <x v="273"/>
      <x v="77"/>
    </i>
    <i r="2">
      <x v="78"/>
    </i>
    <i r="2">
      <x v="85"/>
    </i>
    <i r="2">
      <x v="86"/>
    </i>
    <i r="1">
      <x v="287"/>
      <x v="77"/>
    </i>
    <i r="2">
      <x v="338"/>
    </i>
    <i>
      <x v="196"/>
      <x v="34"/>
      <x v="217"/>
    </i>
    <i r="2">
      <x v="218"/>
    </i>
    <i r="1">
      <x v="69"/>
      <x v="217"/>
    </i>
    <i r="2">
      <x v="218"/>
    </i>
    <i r="1">
      <x v="123"/>
      <x v="334"/>
    </i>
    <i r="2">
      <x v="335"/>
    </i>
    <i r="1">
      <x v="148"/>
      <x v="212"/>
    </i>
    <i r="2">
      <x v="215"/>
    </i>
    <i r="1">
      <x v="212"/>
      <x v="15"/>
    </i>
    <i r="2">
      <x v="17"/>
    </i>
    <i r="2">
      <x v="20"/>
    </i>
    <i r="2">
      <x v="33"/>
    </i>
    <i r="2">
      <x v="250"/>
    </i>
    <i r="2">
      <x v="251"/>
    </i>
    <i r="1">
      <x v="274"/>
      <x v="14"/>
    </i>
    <i r="2">
      <x v="109"/>
    </i>
    <i r="2">
      <x v="110"/>
    </i>
    <i r="2">
      <x v="249"/>
    </i>
    <i r="1">
      <x v="276"/>
      <x v="11"/>
    </i>
    <i r="2">
      <x v="259"/>
    </i>
    <i>
      <x v="197"/>
      <x v="16"/>
      <x v="281"/>
    </i>
    <i r="2">
      <x v="282"/>
    </i>
    <i r="1">
      <x v="49"/>
      <x v="281"/>
    </i>
    <i r="2">
      <x v="282"/>
    </i>
    <i r="1">
      <x v="63"/>
      <x v="281"/>
    </i>
    <i r="2">
      <x v="282"/>
    </i>
    <i r="1">
      <x v="121"/>
      <x v="281"/>
    </i>
    <i r="2">
      <x v="282"/>
    </i>
    <i r="1">
      <x v="180"/>
      <x v="81"/>
    </i>
    <i r="1">
      <x v="196"/>
      <x v="82"/>
    </i>
    <i r="2">
      <x v="181"/>
    </i>
    <i r="1">
      <x v="200"/>
      <x v="81"/>
    </i>
    <i r="2">
      <x v="126"/>
    </i>
    <i r="1">
      <x v="229"/>
      <x v="126"/>
    </i>
    <i r="1">
      <x v="240"/>
      <x v="126"/>
    </i>
    <i>
      <x v="198"/>
      <x v="12"/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1">
      <x v="127"/>
      <x v="174"/>
    </i>
    <i r="2">
      <x v="175"/>
    </i>
    <i r="2">
      <x v="176"/>
    </i>
    <i r="1">
      <x v="243"/>
      <x v="221"/>
    </i>
    <i r="2">
      <x v="222"/>
    </i>
    <i>
      <x v="211"/>
      <x v="39"/>
      <x v="152"/>
    </i>
    <i r="2">
      <x v="156"/>
    </i>
    <i r="1">
      <x v="40"/>
      <x v="152"/>
    </i>
    <i r="2">
      <x v="156"/>
    </i>
    <i r="2">
      <x v="158"/>
    </i>
    <i r="1">
      <x v="41"/>
      <x v="152"/>
    </i>
    <i r="2">
      <x v="156"/>
    </i>
    <i r="1">
      <x v="42"/>
      <x v="152"/>
    </i>
    <i r="2">
      <x v="156"/>
    </i>
    <i r="2">
      <x v="158"/>
    </i>
    <i r="1">
      <x v="43"/>
      <x v="152"/>
    </i>
    <i r="2">
      <x v="156"/>
    </i>
    <i r="2">
      <x v="158"/>
    </i>
    <i r="1">
      <x v="44"/>
      <x v="152"/>
    </i>
    <i r="1">
      <x v="194"/>
      <x v="160"/>
    </i>
    <i r="2">
      <x v="254"/>
    </i>
    <i r="2">
      <x v="255"/>
    </i>
    <i r="1">
      <x v="237"/>
      <x v="174"/>
    </i>
    <i r="2">
      <x v="175"/>
    </i>
    <i r="2">
      <x v="176"/>
    </i>
    <i r="1">
      <x v="251"/>
      <x v="285"/>
    </i>
    <i r="2">
      <x v="286"/>
    </i>
    <i>
      <x v="212"/>
      <x v="13"/>
      <x v="174"/>
    </i>
    <i r="2">
      <x v="175"/>
    </i>
    <i r="1">
      <x v="14"/>
      <x v="176"/>
    </i>
    <i r="1">
      <x v="218"/>
      <x v="174"/>
    </i>
    <i r="2">
      <x v="175"/>
    </i>
    <i r="2">
      <x v="176"/>
    </i>
    <i r="2">
      <x v="177"/>
    </i>
    <i>
      <x v="214"/>
      <x v="106"/>
      <x v="174"/>
    </i>
    <i r="2">
      <x v="175"/>
    </i>
    <i>
      <x v="221"/>
      <x v="21"/>
      <x v="151"/>
    </i>
    <i>
      <x v="222"/>
      <x v="73"/>
      <x v="174"/>
    </i>
    <i r="2">
      <x v="175"/>
    </i>
    <i r="1">
      <x v="74"/>
      <x v="174"/>
    </i>
    <i r="2">
      <x v="175"/>
    </i>
    <i r="1">
      <x v="130"/>
      <x v="174"/>
    </i>
    <i r="2">
      <x v="175"/>
    </i>
    <i r="1">
      <x v="131"/>
      <x v="174"/>
    </i>
    <i r="2">
      <x v="175"/>
    </i>
    <i r="1">
      <x v="140"/>
      <x v="174"/>
    </i>
    <i r="2">
      <x v="175"/>
    </i>
    <i r="1">
      <x v="141"/>
      <x v="174"/>
    </i>
    <i r="2">
      <x v="175"/>
    </i>
    <i>
      <x v="223"/>
      <x v="89"/>
      <x v="182"/>
    </i>
    <i r="2">
      <x v="190"/>
    </i>
    <i r="2">
      <x v="191"/>
    </i>
    <i r="2">
      <x v="192"/>
    </i>
    <i r="1">
      <x v="202"/>
      <x v="4"/>
    </i>
    <i r="2">
      <x v="5"/>
    </i>
    <i r="2">
      <x v="145"/>
    </i>
    <i r="2">
      <x v="146"/>
    </i>
    <i r="2">
      <x v="147"/>
    </i>
    <i r="2">
      <x v="254"/>
    </i>
    <i r="2">
      <x v="255"/>
    </i>
    <i>
      <x v="224"/>
      <x v="129"/>
      <x v="174"/>
    </i>
    <i r="2">
      <x v="175"/>
    </i>
    <i>
      <x v="225"/>
      <x v="135"/>
      <x v="174"/>
    </i>
    <i r="2">
      <x v="175"/>
    </i>
    <i>
      <x v="226"/>
      <x v="126"/>
      <x v="148"/>
    </i>
    <i>
      <x v="227"/>
      <x v="33"/>
      <x v="151"/>
    </i>
    <i r="2">
      <x v="155"/>
    </i>
    <i r="2">
      <x v="157"/>
    </i>
    <i>
      <x v="228"/>
      <x v="72"/>
      <x v="186"/>
    </i>
    <i r="2">
      <x v="187"/>
    </i>
    <i>
      <x v="229"/>
      <x v="55"/>
      <x v="151"/>
    </i>
    <i r="1">
      <x v="79"/>
      <x v="151"/>
    </i>
    <i r="2">
      <x v="155"/>
    </i>
    <i>
      <x v="231"/>
      <x v="116"/>
      <x v="151"/>
    </i>
    <i r="2">
      <x v="155"/>
    </i>
    <i>
      <x v="232"/>
      <x v="85"/>
      <x v="151"/>
    </i>
    <i r="2">
      <x v="155"/>
    </i>
    <i r="1">
      <x v="209"/>
      <x v="2"/>
    </i>
    <i>
      <x v="237"/>
      <x v="8"/>
      <x v="141"/>
    </i>
    <i r="2">
      <x v="142"/>
    </i>
    <i r="1">
      <x v="22"/>
      <x v="234"/>
    </i>
    <i r="2">
      <x v="235"/>
    </i>
    <i r="1">
      <x v="98"/>
      <x v="287"/>
    </i>
    <i r="2">
      <x v="288"/>
    </i>
    <i r="1">
      <x v="125"/>
      <x v="137"/>
    </i>
    <i r="2">
      <x v="138"/>
    </i>
    <i r="1">
      <x v="162"/>
      <x v="143"/>
    </i>
    <i r="2">
      <x v="216"/>
    </i>
    <i r="1">
      <x v="260"/>
      <x v="194"/>
    </i>
    <i r="2">
      <x v="219"/>
    </i>
    <i r="2">
      <x v="225"/>
    </i>
    <i r="2">
      <x v="348"/>
    </i>
    <i r="2">
      <x v="349"/>
    </i>
    <i r="2">
      <x v="350"/>
    </i>
    <i>
      <x v="238"/>
      <x v="19"/>
      <x v="170"/>
    </i>
    <i r="2">
      <x v="171"/>
    </i>
    <i r="2">
      <x v="172"/>
    </i>
    <i r="2">
      <x v="173"/>
    </i>
    <i r="1">
      <x v="64"/>
      <x v="170"/>
    </i>
    <i r="2">
      <x v="171"/>
    </i>
    <i r="1">
      <x v="67"/>
      <x v="170"/>
    </i>
    <i r="2">
      <x v="171"/>
    </i>
    <i r="1">
      <x v="77"/>
      <x v="170"/>
    </i>
    <i r="2">
      <x v="171"/>
    </i>
    <i r="2">
      <x v="172"/>
    </i>
    <i r="2">
      <x v="173"/>
    </i>
    <i r="1">
      <x v="95"/>
      <x v="170"/>
    </i>
    <i r="2">
      <x v="171"/>
    </i>
    <i r="1">
      <x v="97"/>
      <x v="170"/>
    </i>
    <i r="2">
      <x v="171"/>
    </i>
    <i r="2">
      <x v="172"/>
    </i>
    <i r="1">
      <x v="270"/>
      <x v="265"/>
    </i>
    <i r="2">
      <x v="269"/>
    </i>
    <i r="2">
      <x v="272"/>
    </i>
    <i r="2">
      <x v="274"/>
    </i>
    <i r="2">
      <x v="275"/>
    </i>
    <i r="2">
      <x v="276"/>
    </i>
    <i r="2">
      <x v="277"/>
    </i>
    <i r="1">
      <x v="282"/>
      <x v="269"/>
    </i>
    <i r="2">
      <x v="272"/>
    </i>
    <i r="2">
      <x v="296"/>
    </i>
    <i>
      <x v="239"/>
      <x v="233"/>
      <x v="305"/>
    </i>
    <i r="1">
      <x v="234"/>
      <x v="300"/>
    </i>
    <i r="1">
      <x v="257"/>
      <x v="301"/>
    </i>
    <i>
      <x v="240"/>
      <x v="4"/>
      <x v="94"/>
    </i>
    <i r="2">
      <x v="96"/>
    </i>
    <i r="2">
      <x v="97"/>
    </i>
    <i r="2">
      <x v="98"/>
    </i>
    <i r="2">
      <x v="99"/>
    </i>
    <i r="2">
      <x v="100"/>
    </i>
    <i r="2">
      <x v="101"/>
    </i>
    <i r="1">
      <x v="171"/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>
      <x v="241"/>
      <x/>
      <x v="151"/>
    </i>
    <i r="1">
      <x v="2"/>
      <x v="151"/>
    </i>
    <i>
      <x v="242"/>
      <x v="124"/>
      <x v="151"/>
    </i>
    <i r="2">
      <x v="155"/>
    </i>
    <i r="1">
      <x v="164"/>
      <x v="151"/>
    </i>
    <i r="2">
      <x v="155"/>
    </i>
    <i r="2">
      <x v="157"/>
    </i>
    <i r="1">
      <x v="166"/>
      <x v="207"/>
    </i>
    <i r="2">
      <x v="208"/>
    </i>
    <i r="2">
      <x v="209"/>
    </i>
    <i r="1">
      <x v="193"/>
      <x v="262"/>
    </i>
    <i r="2">
      <x v="263"/>
    </i>
    <i r="2">
      <x v="267"/>
    </i>
    <i r="2">
      <x v="273"/>
    </i>
    <i r="2">
      <x v="294"/>
    </i>
    <i r="2">
      <x v="295"/>
    </i>
    <i r="1">
      <x v="216"/>
      <x v="204"/>
    </i>
    <i r="1">
      <x v="242"/>
      <x v="261"/>
    </i>
    <i r="2">
      <x v="266"/>
    </i>
    <i r="2">
      <x v="270"/>
    </i>
    <i r="1">
      <x v="255"/>
      <x v="165"/>
    </i>
    <i r="2">
      <x v="166"/>
    </i>
    <i r="2">
      <x v="167"/>
    </i>
    <i>
      <x v="261"/>
      <x v="206"/>
      <x v="262"/>
    </i>
    <i r="2">
      <x v="263"/>
    </i>
    <i r="2">
      <x v="292"/>
    </i>
    <i>
      <x v="277"/>
      <x v="290"/>
      <x v="152"/>
    </i>
    <i r="2">
      <x v="156"/>
    </i>
    <i r="1">
      <x v="291"/>
      <x v="152"/>
    </i>
    <i r="2">
      <x v="156"/>
    </i>
    <i>
      <x v="278"/>
      <x v="9"/>
      <x v="151"/>
    </i>
    <i r="2">
      <x v="155"/>
    </i>
    <i r="1">
      <x v="10"/>
      <x v="151"/>
    </i>
    <i r="2">
      <x v="155"/>
    </i>
    <i r="1">
      <x v="11"/>
      <x v="151"/>
    </i>
    <i r="2">
      <x v="155"/>
    </i>
    <i r="1">
      <x v="81"/>
      <x v="151"/>
    </i>
    <i r="2">
      <x v="155"/>
    </i>
    <i>
      <x v="279"/>
      <x v="256"/>
      <x v="152"/>
    </i>
    <i r="2">
      <x v="156"/>
    </i>
    <i r="2">
      <x v="158"/>
    </i>
    <i r="2">
      <x v="160"/>
    </i>
    <i r="2">
      <x v="162"/>
    </i>
    <i r="2">
      <x v="163"/>
    </i>
    <i r="2">
      <x v="164"/>
    </i>
    <i>
      <x v="285"/>
      <x v="167"/>
      <x v="151"/>
    </i>
    <i>
      <x v="286"/>
      <x v="170"/>
      <x v="113"/>
    </i>
    <i>
      <x v="288"/>
      <x v="30"/>
      <x v="152"/>
    </i>
    <i r="2">
      <x v="156"/>
    </i>
    <i r="1">
      <x v="31"/>
      <x v="174"/>
    </i>
    <i r="2">
      <x v="175"/>
    </i>
    <i r="2">
      <x v="176"/>
    </i>
    <i r="1">
      <x v="46"/>
      <x v="196"/>
    </i>
    <i r="2">
      <x v="197"/>
    </i>
    <i r="1">
      <x v="48"/>
      <x v="195"/>
    </i>
    <i r="2">
      <x v="254"/>
    </i>
    <i r="1">
      <x v="76"/>
      <x v="174"/>
    </i>
    <i r="1">
      <x v="93"/>
      <x v="174"/>
    </i>
    <i r="2">
      <x v="175"/>
    </i>
    <i r="1">
      <x v="108"/>
      <x v="174"/>
    </i>
    <i r="1">
      <x v="114"/>
      <x v="197"/>
    </i>
    <i r="2">
      <x v="198"/>
    </i>
    <i r="1">
      <x v="146"/>
      <x v="196"/>
    </i>
    <i r="2">
      <x v="197"/>
    </i>
    <i r="1">
      <x v="154"/>
      <x v="7"/>
    </i>
    <i r="2">
      <x v="8"/>
    </i>
    <i r="1">
      <x v="158"/>
      <x v="176"/>
    </i>
    <i r="1">
      <x v="195"/>
      <x v="174"/>
    </i>
    <i r="2">
      <x v="175"/>
    </i>
    <i>
      <x v="289"/>
      <x v="5"/>
      <x v="151"/>
    </i>
    <i>
      <x v="290"/>
      <x v="99"/>
      <x v="152"/>
    </i>
    <i>
      <x v="291"/>
      <x v="71"/>
      <x v="174"/>
    </i>
    <i r="2">
      <x v="175"/>
    </i>
    <i r="1">
      <x v="151"/>
      <x v="152"/>
    </i>
    <i r="1">
      <x v="152"/>
      <x v="156"/>
    </i>
    <i>
      <x v="293"/>
      <x v="73"/>
      <x v="353"/>
    </i>
    <i r="2">
      <x v="354"/>
    </i>
    <i r="1">
      <x v="74"/>
      <x v="353"/>
    </i>
    <i r="2">
      <x v="354"/>
    </i>
    <i r="1">
      <x v="140"/>
      <x v="353"/>
    </i>
    <i r="2">
      <x v="354"/>
    </i>
    <i r="1">
      <x v="141"/>
      <x v="353"/>
    </i>
    <i r="2">
      <x v="354"/>
    </i>
    <i>
      <x v="299"/>
      <x v="161"/>
      <x v="297"/>
    </i>
    <i r="2">
      <x v="298"/>
    </i>
    <i>
      <x v="329"/>
      <x v="258"/>
      <x v="154"/>
    </i>
    <i r="1">
      <x v="259"/>
      <x v="153"/>
    </i>
    <i>
      <x v="332"/>
      <x v="144"/>
      <x/>
    </i>
    <i r="2">
      <x v="1"/>
    </i>
    <i>
      <x v="346"/>
      <x v="32"/>
      <x v="152"/>
    </i>
    <i r="2">
      <x v="156"/>
    </i>
    <i r="2">
      <x v="158"/>
    </i>
    <i r="2">
      <x v="160"/>
    </i>
    <i r="1">
      <x v="227"/>
      <x v="260"/>
    </i>
    <i r="2">
      <x v="264"/>
    </i>
    <i r="2">
      <x v="268"/>
    </i>
    <i r="2">
      <x v="289"/>
    </i>
    <i r="1">
      <x v="231"/>
      <x v="274"/>
    </i>
    <i>
      <x v="360"/>
      <x v="128"/>
      <x v="174"/>
    </i>
    <i r="2">
      <x v="175"/>
    </i>
    <i>
      <x v="390"/>
      <x v="168"/>
      <x v="151"/>
    </i>
    <i>
      <x v="433"/>
      <x v="24"/>
      <x v="174"/>
    </i>
    <i r="1">
      <x v="25"/>
      <x v="174"/>
    </i>
    <i r="2">
      <x v="175"/>
    </i>
    <i r="2">
      <x v="176"/>
    </i>
    <i r="2">
      <x v="177"/>
    </i>
    <i r="2">
      <x v="178"/>
    </i>
    <i r="2">
      <x v="179"/>
    </i>
    <i r="1">
      <x v="28"/>
      <x v="174"/>
    </i>
    <i r="2">
      <x v="175"/>
    </i>
    <i r="2">
      <x v="176"/>
    </i>
    <i r="1">
      <x v="29"/>
      <x v="177"/>
    </i>
    <i>
      <x v="438"/>
      <x v="169"/>
      <x v="151"/>
    </i>
    <i>
      <x v="439"/>
      <x v="1"/>
      <x v="144"/>
    </i>
    <i>
      <x v="440"/>
      <x v="3"/>
      <x v="94"/>
    </i>
    <i r="2">
      <x v="96"/>
    </i>
    <i r="2">
      <x v="97"/>
    </i>
    <i r="2">
      <x v="98"/>
    </i>
    <i r="2">
      <x v="99"/>
    </i>
    <i r="2">
      <x v="100"/>
    </i>
    <i r="2">
      <x v="101"/>
    </i>
    <i>
      <x v="462"/>
      <x v="189"/>
      <x v="199"/>
    </i>
    <i r="1">
      <x v="214"/>
      <x v="201"/>
    </i>
    <i r="1">
      <x v="228"/>
      <x v="200"/>
    </i>
    <i>
      <x v="470"/>
      <x v="254"/>
      <x v="202"/>
    </i>
    <i r="2">
      <x v="203"/>
    </i>
    <i r="2">
      <x v="299"/>
    </i>
    <i>
      <x v="490"/>
      <x v="58"/>
      <x v="193"/>
    </i>
    <i r="1">
      <x v="153"/>
      <x v="188"/>
    </i>
    <i r="2">
      <x v="189"/>
    </i>
    <i r="1">
      <x v="157"/>
      <x v="183"/>
    </i>
    <i r="2">
      <x v="184"/>
    </i>
    <i r="2">
      <x v="185"/>
    </i>
    <i r="1">
      <x v="182"/>
      <x v="168"/>
    </i>
    <i>
      <x v="504"/>
      <x v="253"/>
      <x v="260"/>
    </i>
    <i r="2">
      <x v="264"/>
    </i>
    <i r="2">
      <x v="268"/>
    </i>
    <i r="2">
      <x v="271"/>
    </i>
    <i>
      <x v="512"/>
      <x v="245"/>
      <x v="260"/>
    </i>
    <i r="2">
      <x v="291"/>
    </i>
    <i r="2">
      <x v="293"/>
    </i>
    <i>
      <x v="516"/>
      <x v="266"/>
      <x v="119"/>
    </i>
    <i r="2">
      <x v="302"/>
    </i>
    <i r="2">
      <x v="303"/>
    </i>
    <i r="2">
      <x v="304"/>
    </i>
    <i>
      <x v="518"/>
      <x v="37"/>
      <x v="152"/>
    </i>
    <i r="2">
      <x v="156"/>
    </i>
    <i r="1">
      <x v="57"/>
      <x v="152"/>
    </i>
    <i r="2">
      <x v="156"/>
    </i>
    <i r="1">
      <x v="112"/>
      <x v="152"/>
    </i>
    <i r="2">
      <x v="156"/>
    </i>
    <i r="1">
      <x v="113"/>
      <x v="152"/>
    </i>
    <i r="2">
      <x v="156"/>
    </i>
    <i>
      <x v="522"/>
      <x v="26"/>
      <x v="210"/>
    </i>
    <i r="2">
      <x v="211"/>
    </i>
    <i r="1">
      <x v="50"/>
      <x v="213"/>
    </i>
    <i r="2">
      <x v="214"/>
    </i>
    <i r="1">
      <x v="52"/>
      <x v="131"/>
    </i>
    <i r="2">
      <x v="132"/>
    </i>
    <i r="1">
      <x v="68"/>
      <x v="205"/>
    </i>
    <i r="2">
      <x v="212"/>
    </i>
    <i r="1">
      <x v="101"/>
      <x v="134"/>
    </i>
    <i r="2">
      <x v="280"/>
    </i>
    <i r="1">
      <x v="136"/>
      <x v="220"/>
    </i>
    <i r="1">
      <x v="176"/>
      <x v="14"/>
    </i>
    <i r="2">
      <x v="237"/>
    </i>
    <i r="2">
      <x v="238"/>
    </i>
    <i r="2">
      <x v="240"/>
    </i>
    <i r="2">
      <x v="241"/>
    </i>
    <i r="2">
      <x v="315"/>
    </i>
    <i r="2">
      <x v="351"/>
    </i>
    <i r="1">
      <x v="188"/>
      <x v="125"/>
    </i>
    <i r="2">
      <x v="236"/>
    </i>
    <i r="1">
      <x v="199"/>
      <x v="9"/>
    </i>
    <i r="2">
      <x v="10"/>
    </i>
    <i r="2">
      <x v="14"/>
    </i>
    <i r="2">
      <x v="15"/>
    </i>
    <i r="2">
      <x v="17"/>
    </i>
    <i r="2">
      <x v="236"/>
    </i>
    <i r="1">
      <x v="244"/>
      <x v="14"/>
    </i>
    <i r="2">
      <x v="237"/>
    </i>
    <i r="2">
      <x v="240"/>
    </i>
    <i r="2">
      <x v="323"/>
    </i>
    <i r="2">
      <x v="324"/>
    </i>
    <i r="1">
      <x v="292"/>
      <x v="352"/>
    </i>
    <i>
      <x v="523"/>
      <x v="190"/>
      <x v="177"/>
    </i>
    <i r="2">
      <x v="178"/>
    </i>
    <i r="2">
      <x v="260"/>
    </i>
    <i r="1">
      <x v="261"/>
      <x v="337"/>
    </i>
    <i>
      <x v="529"/>
      <x v="18"/>
      <x v="174"/>
    </i>
    <i r="2">
      <x v="175"/>
    </i>
    <i r="1">
      <x v="45"/>
      <x v="151"/>
    </i>
    <i r="2">
      <x v="155"/>
    </i>
    <i r="1">
      <x v="62"/>
      <x v="174"/>
    </i>
    <i r="2">
      <x v="175"/>
    </i>
    <i r="1">
      <x v="75"/>
      <x v="231"/>
    </i>
    <i r="1">
      <x v="90"/>
      <x v="151"/>
    </i>
    <i r="2">
      <x v="155"/>
    </i>
    <i r="2">
      <x v="157"/>
    </i>
    <i r="2">
      <x v="159"/>
    </i>
    <i r="1">
      <x v="96"/>
      <x v="231"/>
    </i>
    <i r="1">
      <x v="103"/>
      <x v="151"/>
    </i>
    <i r="2">
      <x v="155"/>
    </i>
    <i r="2">
      <x v="157"/>
    </i>
    <i r="1">
      <x v="105"/>
      <x v="151"/>
    </i>
    <i r="2">
      <x v="155"/>
    </i>
    <i r="2">
      <x v="157"/>
    </i>
    <i r="1">
      <x v="107"/>
      <x v="88"/>
    </i>
    <i r="2">
      <x v="89"/>
    </i>
    <i r="2">
      <x v="90"/>
    </i>
    <i r="2">
      <x v="91"/>
    </i>
    <i r="2">
      <x v="92"/>
    </i>
    <i r="2">
      <x v="93"/>
    </i>
    <i r="1">
      <x v="132"/>
      <x v="134"/>
    </i>
    <i r="1">
      <x v="138"/>
      <x v="134"/>
    </i>
    <i r="1">
      <x v="163"/>
      <x v="151"/>
    </i>
    <i r="2">
      <x v="155"/>
    </i>
    <i r="2">
      <x v="157"/>
    </i>
    <i r="2">
      <x v="159"/>
    </i>
    <i r="2">
      <x v="161"/>
    </i>
    <i>
      <x v="533"/>
      <x v="172"/>
      <x v="151"/>
    </i>
    <i>
      <x v="539"/>
      <x v="275"/>
      <x v="151"/>
    </i>
    <i>
      <x v="540"/>
      <x v="174"/>
      <x v="260"/>
    </i>
    <i r="2">
      <x v="26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" item="0" hier="-1"/>
    <pageField fld="25" item="0" hier="-1"/>
    <pageField fld="0" item="0" hier="-1"/>
  </pageFields>
  <dataFields count="4">
    <dataField name="PI 2018" fld="37" baseField="13" baseItem="290"/>
    <dataField name="PI 2019" fld="42" baseField="13" baseItem="290"/>
    <dataField name="PE 2018" fld="38" baseField="13" baseItem="290"/>
    <dataField name="PE 2019" fld="43" baseField="13" baseItem="290"/>
  </dataFields>
  <formats count="86">
    <format dxfId="447">
      <pivotArea type="all" dataOnly="0" outline="0" fieldPosition="0"/>
    </format>
    <format dxfId="448">
      <pivotArea type="all" dataOnly="0" outline="0" fieldPosition="0"/>
    </format>
    <format dxfId="449">
      <pivotArea outline="0" collapsedLevelsAreSubtotals="1" fieldPosition="0"/>
    </format>
    <format dxfId="450">
      <pivotArea outline="0" collapsedLevelsAreSubtotals="1" fieldPosition="0">
        <references count="3">
          <reference field="9" count="1" selected="0">
            <x v="14"/>
          </reference>
          <reference field="12" count="1" selected="0">
            <x v="285"/>
          </reference>
          <reference field="13" count="1" selected="0">
            <x v="291"/>
          </reference>
        </references>
      </pivotArea>
    </format>
    <format dxfId="451">
      <pivotArea dataOnly="0" labelOnly="1" outline="0" fieldPosition="0">
        <references count="1">
          <reference field="9" count="1">
            <x v="14"/>
          </reference>
        </references>
      </pivotArea>
    </format>
    <format dxfId="452">
      <pivotArea dataOnly="0" labelOnly="1" outline="0" fieldPosition="0">
        <references count="2">
          <reference field="9" count="1" selected="0">
            <x v="14"/>
          </reference>
          <reference field="12" count="1">
            <x v="285"/>
          </reference>
        </references>
      </pivotArea>
    </format>
    <format dxfId="453">
      <pivotArea dataOnly="0" labelOnly="1" outline="0" fieldPosition="0">
        <references count="3">
          <reference field="9" count="1" selected="0">
            <x v="14"/>
          </reference>
          <reference field="12" count="1" selected="0">
            <x v="285"/>
          </reference>
          <reference field="13" count="1">
            <x v="291"/>
          </reference>
        </references>
      </pivotArea>
    </format>
    <format dxfId="454">
      <pivotArea outline="0" collapsedLevelsAreSubtotals="1" fieldPosition="0">
        <references count="3">
          <reference field="9" count="1" selected="0">
            <x v="41"/>
          </reference>
          <reference field="12" count="1" selected="0">
            <x v="119"/>
          </reference>
          <reference field="13" count="1" selected="0">
            <x v="151"/>
          </reference>
        </references>
      </pivotArea>
    </format>
    <format dxfId="455">
      <pivotArea dataOnly="0" labelOnly="1" outline="0" fieldPosition="0">
        <references count="1">
          <reference field="9" count="1">
            <x v="41"/>
          </reference>
        </references>
      </pivotArea>
    </format>
    <format dxfId="456">
      <pivotArea dataOnly="0" labelOnly="1" outline="0" fieldPosition="0">
        <references count="2">
          <reference field="9" count="1" selected="0">
            <x v="41"/>
          </reference>
          <reference field="12" count="1">
            <x v="119"/>
          </reference>
        </references>
      </pivotArea>
    </format>
    <format dxfId="457">
      <pivotArea dataOnly="0" labelOnly="1" outline="0" fieldPosition="0">
        <references count="3">
          <reference field="9" count="1" selected="0">
            <x v="41"/>
          </reference>
          <reference field="12" count="1" selected="0">
            <x v="119"/>
          </reference>
          <reference field="13" count="1">
            <x v="151"/>
          </reference>
        </references>
      </pivotArea>
    </format>
    <format dxfId="458">
      <pivotArea outline="0" collapsedLevelsAreSubtotals="1" fieldPosition="0">
        <references count="3">
          <reference field="9" count="1" selected="0">
            <x v="49"/>
          </reference>
          <reference field="12" count="1" selected="0">
            <x v="187"/>
          </reference>
          <reference field="13" count="1" selected="0">
            <x v="32"/>
          </reference>
        </references>
      </pivotArea>
    </format>
    <format dxfId="459">
      <pivotArea dataOnly="0" labelOnly="1" outline="0" offset="IV256" fieldPosition="0">
        <references count="1">
          <reference field="9" count="1">
            <x v="49"/>
          </reference>
        </references>
      </pivotArea>
    </format>
    <format dxfId="460">
      <pivotArea dataOnly="0" labelOnly="1" outline="0" offset="IV256" fieldPosition="0">
        <references count="2">
          <reference field="9" count="1" selected="0">
            <x v="49"/>
          </reference>
          <reference field="12" count="1">
            <x v="187"/>
          </reference>
        </references>
      </pivotArea>
    </format>
    <format dxfId="461">
      <pivotArea dataOnly="0" labelOnly="1" outline="0" fieldPosition="0">
        <references count="3">
          <reference field="9" count="1" selected="0">
            <x v="49"/>
          </reference>
          <reference field="12" count="1" selected="0">
            <x v="187"/>
          </reference>
          <reference field="13" count="1">
            <x v="32"/>
          </reference>
        </references>
      </pivotArea>
    </format>
    <format dxfId="462">
      <pivotArea outline="0" collapsedLevelsAreSubtotals="1" fieldPosition="0">
        <references count="3">
          <reference field="9" count="1" selected="0">
            <x v="184"/>
          </reference>
          <reference field="12" count="1" selected="0">
            <x v="119"/>
          </reference>
          <reference field="13" count="1" selected="0">
            <x v="151"/>
          </reference>
        </references>
      </pivotArea>
    </format>
    <format dxfId="463">
      <pivotArea dataOnly="0" labelOnly="1" outline="0" fieldPosition="0">
        <references count="1">
          <reference field="9" count="1">
            <x v="184"/>
          </reference>
        </references>
      </pivotArea>
    </format>
    <format dxfId="464">
      <pivotArea dataOnly="0" labelOnly="1" outline="0" fieldPosition="0">
        <references count="2">
          <reference field="9" count="1" selected="0">
            <x v="184"/>
          </reference>
          <reference field="12" count="1">
            <x v="119"/>
          </reference>
        </references>
      </pivotArea>
    </format>
    <format dxfId="465">
      <pivotArea dataOnly="0" labelOnly="1" outline="0" fieldPosition="0">
        <references count="3">
          <reference field="9" count="1" selected="0">
            <x v="184"/>
          </reference>
          <reference field="12" count="1" selected="0">
            <x v="119"/>
          </reference>
          <reference field="13" count="1">
            <x v="151"/>
          </reference>
        </references>
      </pivotArea>
    </format>
    <format dxfId="466">
      <pivotArea outline="0" collapsedLevelsAreSubtotals="1" fieldPosition="0">
        <references count="3">
          <reference field="9" count="1" selected="0">
            <x v="186"/>
          </reference>
          <reference field="12" count="1" selected="0">
            <x v="286"/>
          </reference>
          <reference field="13" count="2" selected="0">
            <x v="151"/>
            <x v="155"/>
          </reference>
        </references>
      </pivotArea>
    </format>
    <format dxfId="467">
      <pivotArea dataOnly="0" labelOnly="1" outline="0" offset="IV5:IV256" fieldPosition="0">
        <references count="1">
          <reference field="9" count="1">
            <x v="186"/>
          </reference>
        </references>
      </pivotArea>
    </format>
    <format dxfId="468">
      <pivotArea dataOnly="0" labelOnly="1" outline="0" fieldPosition="0">
        <references count="2">
          <reference field="9" count="1" selected="0">
            <x v="186"/>
          </reference>
          <reference field="12" count="1">
            <x v="286"/>
          </reference>
        </references>
      </pivotArea>
    </format>
    <format dxfId="469">
      <pivotArea dataOnly="0" labelOnly="1" outline="0" fieldPosition="0">
        <references count="3">
          <reference field="9" count="1" selected="0">
            <x v="186"/>
          </reference>
          <reference field="12" count="1" selected="0">
            <x v="286"/>
          </reference>
          <reference field="13" count="2">
            <x v="151"/>
            <x v="155"/>
          </reference>
        </references>
      </pivotArea>
    </format>
    <format dxfId="470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198"/>
          </reference>
          <reference field="13" count="2" selected="0">
            <x v="342"/>
            <x v="343"/>
          </reference>
        </references>
      </pivotArea>
    </format>
    <format dxfId="471">
      <pivotArea dataOnly="0" labelOnly="1" outline="0" offset="IV39:IV40" fieldPosition="0">
        <references count="1">
          <reference field="9" count="1">
            <x v="188"/>
          </reference>
        </references>
      </pivotArea>
    </format>
    <format dxfId="472">
      <pivotArea dataOnly="0" labelOnly="1" outline="0" offset="IV6:IV256" fieldPosition="0">
        <references count="2">
          <reference field="9" count="1" selected="0">
            <x v="188"/>
          </reference>
          <reference field="12" count="1">
            <x v="198"/>
          </reference>
        </references>
      </pivotArea>
    </format>
    <format dxfId="473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198"/>
          </reference>
          <reference field="13" count="2">
            <x v="342"/>
            <x v="343"/>
          </reference>
        </references>
      </pivotArea>
    </format>
    <format dxfId="474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 selected="0">
            <x v="41"/>
          </reference>
        </references>
      </pivotArea>
    </format>
    <format dxfId="475">
      <pivotArea dataOnly="0" labelOnly="1" outline="0" offset="IV45" fieldPosition="0">
        <references count="1">
          <reference field="9" count="1">
            <x v="188"/>
          </reference>
        </references>
      </pivotArea>
    </format>
    <format dxfId="476">
      <pivotArea dataOnly="0" labelOnly="1" outline="0" offset="IV1" fieldPosition="0">
        <references count="2">
          <reference field="9" count="1" selected="0">
            <x v="188"/>
          </reference>
          <reference field="12" count="1">
            <x v="219"/>
          </reference>
        </references>
      </pivotArea>
    </format>
    <format dxfId="477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>
            <x v="41"/>
          </reference>
        </references>
      </pivotArea>
    </format>
    <format dxfId="478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 selected="0">
            <x v="60"/>
          </reference>
        </references>
      </pivotArea>
    </format>
    <format dxfId="479">
      <pivotArea dataOnly="0" labelOnly="1" outline="0" offset="IV46" fieldPosition="0">
        <references count="1">
          <reference field="9" count="1">
            <x v="188"/>
          </reference>
        </references>
      </pivotArea>
    </format>
    <format dxfId="480">
      <pivotArea dataOnly="0" labelOnly="1" outline="0" offset="IV2" fieldPosition="0">
        <references count="2">
          <reference field="9" count="1" selected="0">
            <x v="188"/>
          </reference>
          <reference field="12" count="1">
            <x v="219"/>
          </reference>
        </references>
      </pivotArea>
    </format>
    <format dxfId="481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>
            <x v="60"/>
          </reference>
        </references>
      </pivotArea>
    </format>
    <format dxfId="482">
      <pivotArea dataOnly="0" labelOnly="1" outline="0" offset="IV49" fieldPosition="0">
        <references count="1">
          <reference field="9" count="1">
            <x v="188"/>
          </reference>
        </references>
      </pivotArea>
    </format>
    <format dxfId="483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26"/>
          </reference>
          <reference field="13" count="1" selected="0">
            <x v="174"/>
          </reference>
        </references>
      </pivotArea>
    </format>
    <format dxfId="484">
      <pivotArea dataOnly="0" labelOnly="1" outline="0" offset="IV63" fieldPosition="0">
        <references count="1">
          <reference field="9" count="1">
            <x v="188"/>
          </reference>
        </references>
      </pivotArea>
    </format>
    <format dxfId="485">
      <pivotArea dataOnly="0" labelOnly="1" outline="0" fieldPosition="0">
        <references count="2">
          <reference field="9" count="1" selected="0">
            <x v="188"/>
          </reference>
          <reference field="12" count="1">
            <x v="226"/>
          </reference>
        </references>
      </pivotArea>
    </format>
    <format dxfId="486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26"/>
          </reference>
          <reference field="13" count="1">
            <x v="174"/>
          </reference>
        </references>
      </pivotArea>
    </format>
    <format dxfId="487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49"/>
          </reference>
          <reference field="13" count="2" selected="0">
            <x v="340"/>
            <x v="341"/>
          </reference>
        </references>
      </pivotArea>
    </format>
    <format dxfId="488">
      <pivotArea dataOnly="0" labelOnly="1" outline="0" offset="IV76:IV77" fieldPosition="0">
        <references count="1">
          <reference field="9" count="1">
            <x v="188"/>
          </reference>
        </references>
      </pivotArea>
    </format>
    <format dxfId="489">
      <pivotArea dataOnly="0" labelOnly="1" outline="0" offset="IV2:IV256" fieldPosition="0">
        <references count="2">
          <reference field="9" count="1" selected="0">
            <x v="188"/>
          </reference>
          <reference field="12" count="1">
            <x v="249"/>
          </reference>
        </references>
      </pivotArea>
    </format>
    <format dxfId="490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49"/>
          </reference>
          <reference field="13" count="2">
            <x v="340"/>
            <x v="341"/>
          </reference>
        </references>
      </pivotArea>
    </format>
    <format dxfId="491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62"/>
          </reference>
          <reference field="13" count="1" selected="0">
            <x v="60"/>
          </reference>
        </references>
      </pivotArea>
    </format>
    <format dxfId="492">
      <pivotArea dataOnly="0" labelOnly="1" outline="0" offset="IV81" fieldPosition="0">
        <references count="1">
          <reference field="9" count="1">
            <x v="188"/>
          </reference>
        </references>
      </pivotArea>
    </format>
    <format dxfId="493">
      <pivotArea dataOnly="0" labelOnly="1" outline="0" offset="IV4" fieldPosition="0">
        <references count="2">
          <reference field="9" count="1" selected="0">
            <x v="188"/>
          </reference>
          <reference field="12" count="1">
            <x v="262"/>
          </reference>
        </references>
      </pivotArea>
    </format>
    <format dxfId="494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62"/>
          </reference>
          <reference field="13" count="1">
            <x v="60"/>
          </reference>
        </references>
      </pivotArea>
    </format>
    <format dxfId="495">
      <pivotArea outline="0" collapsedLevelsAreSubtotals="1" fieldPosition="0">
        <references count="3">
          <reference field="9" count="1" selected="0">
            <x v="188"/>
          </reference>
          <reference field="12" count="2" selected="0">
            <x v="288"/>
            <x v="289"/>
          </reference>
          <reference field="13" count="4" selected="0">
            <x v="174"/>
            <x v="345"/>
            <x v="346"/>
            <x v="347"/>
          </reference>
        </references>
      </pivotArea>
    </format>
    <format dxfId="496">
      <pivotArea dataOnly="0" labelOnly="1" outline="0" offset="IV98:IV256" fieldPosition="0">
        <references count="1">
          <reference field="9" count="1">
            <x v="188"/>
          </reference>
        </references>
      </pivotArea>
    </format>
    <format dxfId="497">
      <pivotArea dataOnly="0" labelOnly="1" outline="0" fieldPosition="0">
        <references count="2">
          <reference field="9" count="1" selected="0">
            <x v="188"/>
          </reference>
          <reference field="12" count="2">
            <x v="288"/>
            <x v="289"/>
          </reference>
        </references>
      </pivotArea>
    </format>
    <format dxfId="498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88"/>
          </reference>
          <reference field="13" count="3">
            <x v="345"/>
            <x v="346"/>
            <x v="347"/>
          </reference>
        </references>
      </pivotArea>
    </format>
    <format dxfId="499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89"/>
          </reference>
          <reference field="13" count="1">
            <x v="174"/>
          </reference>
        </references>
      </pivotArea>
    </format>
    <format dxfId="500">
      <pivotArea outline="0" collapsedLevelsAreSubtotals="1" fieldPosition="0">
        <references count="3">
          <reference field="9" count="1" selected="0">
            <x v="192"/>
          </reference>
          <reference field="12" count="2" selected="0">
            <x v="293"/>
            <x v="294"/>
          </reference>
          <reference field="13" count="3" selected="0">
            <x v="355"/>
            <x v="356"/>
            <x v="357"/>
          </reference>
        </references>
      </pivotArea>
    </format>
    <format dxfId="501">
      <pivotArea dataOnly="0" labelOnly="1" outline="0" offset="IV9:IV256" fieldPosition="0">
        <references count="1">
          <reference field="9" count="1">
            <x v="192"/>
          </reference>
        </references>
      </pivotArea>
    </format>
    <format dxfId="502">
      <pivotArea dataOnly="0" labelOnly="1" outline="0" fieldPosition="0">
        <references count="2">
          <reference field="9" count="1" selected="0">
            <x v="192"/>
          </reference>
          <reference field="12" count="2">
            <x v="293"/>
            <x v="294"/>
          </reference>
        </references>
      </pivotArea>
    </format>
    <format dxfId="503">
      <pivotArea dataOnly="0" labelOnly="1" outline="0" fieldPosition="0">
        <references count="3">
          <reference field="9" count="1" selected="0">
            <x v="192"/>
          </reference>
          <reference field="12" count="1" selected="0">
            <x v="293"/>
          </reference>
          <reference field="13" count="2">
            <x v="355"/>
            <x v="356"/>
          </reference>
        </references>
      </pivotArea>
    </format>
    <format dxfId="504">
      <pivotArea dataOnly="0" labelOnly="1" outline="0" fieldPosition="0">
        <references count="3">
          <reference field="9" count="1" selected="0">
            <x v="192"/>
          </reference>
          <reference field="12" count="1" selected="0">
            <x v="294"/>
          </reference>
          <reference field="13" count="1">
            <x v="357"/>
          </reference>
        </references>
      </pivotArea>
    </format>
    <format dxfId="505">
      <pivotArea outline="0" collapsedLevelsAreSubtotals="1" fieldPosition="0">
        <references count="3">
          <reference field="9" count="1" selected="0">
            <x v="193"/>
          </reference>
          <reference field="12" count="1" selected="0">
            <x v="165"/>
          </reference>
          <reference field="13" count="1" selected="0">
            <x v="155"/>
          </reference>
        </references>
      </pivotArea>
    </format>
    <format dxfId="506">
      <pivotArea dataOnly="0" labelOnly="1" outline="0" offset="IV256" fieldPosition="0">
        <references count="1">
          <reference field="9" count="1">
            <x v="193"/>
          </reference>
        </references>
      </pivotArea>
    </format>
    <format dxfId="507">
      <pivotArea dataOnly="0" labelOnly="1" outline="0" offset="IV256" fieldPosition="0">
        <references count="2">
          <reference field="9" count="1" selected="0">
            <x v="193"/>
          </reference>
          <reference field="12" count="1">
            <x v="165"/>
          </reference>
        </references>
      </pivotArea>
    </format>
    <format dxfId="508">
      <pivotArea dataOnly="0" labelOnly="1" outline="0" fieldPosition="0">
        <references count="3">
          <reference field="9" count="1" selected="0">
            <x v="193"/>
          </reference>
          <reference field="12" count="1" selected="0">
            <x v="165"/>
          </reference>
          <reference field="13" count="1">
            <x v="155"/>
          </reference>
        </references>
      </pivotArea>
    </format>
    <format dxfId="509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1" selected="0">
            <x v="85"/>
          </reference>
        </references>
      </pivotArea>
    </format>
    <format dxfId="510">
      <pivotArea dataOnly="0" labelOnly="1" outline="0" offset="IV29" fieldPosition="0">
        <references count="1">
          <reference field="9" count="1">
            <x v="195"/>
          </reference>
        </references>
      </pivotArea>
    </format>
    <format dxfId="511">
      <pivotArea dataOnly="0" labelOnly="1" outline="0" offset="IV1" fieldPosition="0">
        <references count="2">
          <reference field="9" count="1" selected="0">
            <x v="195"/>
          </reference>
          <reference field="12" count="1">
            <x v="177"/>
          </reference>
        </references>
      </pivotArea>
    </format>
    <format dxfId="512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1">
            <x v="85"/>
          </reference>
        </references>
      </pivotArea>
    </format>
    <format dxfId="513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4" selected="0">
            <x v="246"/>
            <x v="247"/>
            <x v="252"/>
            <x v="253"/>
          </reference>
        </references>
      </pivotArea>
    </format>
    <format dxfId="514">
      <pivotArea dataOnly="0" labelOnly="1" outline="0" offset="IV30:IV34" fieldPosition="0">
        <references count="1">
          <reference field="9" count="1">
            <x v="195"/>
          </reference>
        </references>
      </pivotArea>
    </format>
    <format dxfId="515">
      <pivotArea dataOnly="0" labelOnly="1" outline="0" offset="IV2:IV256" fieldPosition="0">
        <references count="2">
          <reference field="9" count="1" selected="0">
            <x v="195"/>
          </reference>
          <reference field="12" count="1">
            <x v="177"/>
          </reference>
        </references>
      </pivotArea>
    </format>
    <format dxfId="516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4">
            <x v="246"/>
            <x v="247"/>
            <x v="252"/>
            <x v="253"/>
          </reference>
        </references>
      </pivotArea>
    </format>
    <format dxfId="517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211"/>
          </reference>
          <reference field="13" count="1" selected="0">
            <x v="77"/>
          </reference>
        </references>
      </pivotArea>
    </format>
    <format dxfId="518">
      <pivotArea dataOnly="0" labelOnly="1" outline="0" offset="IV34" fieldPosition="0">
        <references count="1">
          <reference field="9" count="1">
            <x v="195"/>
          </reference>
        </references>
      </pivotArea>
    </format>
    <format dxfId="519">
      <pivotArea dataOnly="0" labelOnly="1" outline="0" offset="IV1" fieldPosition="0">
        <references count="2">
          <reference field="9" count="1" selected="0">
            <x v="195"/>
          </reference>
          <reference field="12" count="1">
            <x v="211"/>
          </reference>
        </references>
      </pivotArea>
    </format>
    <format dxfId="520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211"/>
          </reference>
          <reference field="13" count="1">
            <x v="77"/>
          </reference>
        </references>
      </pivotArea>
    </format>
    <format dxfId="521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3" selected="0">
            <x v="86"/>
            <x v="114"/>
            <x v="127"/>
          </reference>
        </references>
      </pivotArea>
    </format>
    <format dxfId="522">
      <pivotArea dataOnly="0" labelOnly="1" outline="0" offset="IV39:IV41" fieldPosition="0">
        <references count="1">
          <reference field="9" count="1">
            <x v="195"/>
          </reference>
        </references>
      </pivotArea>
    </format>
    <format dxfId="523">
      <pivotArea dataOnly="0" labelOnly="1" outline="0" offset="IV3:IV5" fieldPosition="0">
        <references count="2">
          <reference field="9" count="1" selected="0">
            <x v="195"/>
          </reference>
          <reference field="12" count="1">
            <x v="252"/>
          </reference>
        </references>
      </pivotArea>
    </format>
    <format dxfId="524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3">
            <x v="86"/>
            <x v="114"/>
            <x v="127"/>
          </reference>
        </references>
      </pivotArea>
    </format>
    <format dxfId="525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2" selected="0">
            <x v="79"/>
            <x v="80"/>
          </reference>
        </references>
      </pivotArea>
    </format>
    <format dxfId="526">
      <pivotArea dataOnly="0" labelOnly="1" outline="0" offset="IV37:IV38" fieldPosition="0">
        <references count="1">
          <reference field="9" count="1">
            <x v="195"/>
          </reference>
        </references>
      </pivotArea>
    </format>
    <format dxfId="527">
      <pivotArea dataOnly="0" labelOnly="1" outline="0" offset="IV1:IV2" fieldPosition="0">
        <references count="2">
          <reference field="9" count="1" selected="0">
            <x v="195"/>
          </reference>
          <reference field="12" count="1">
            <x v="252"/>
          </reference>
        </references>
      </pivotArea>
    </format>
    <format dxfId="528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2">
            <x v="79"/>
            <x v="80"/>
          </reference>
        </references>
      </pivotArea>
    </format>
    <format dxfId="529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04"/>
          </reference>
          <reference field="13" count="1" selected="0">
            <x v="312"/>
          </reference>
        </references>
      </pivotArea>
    </format>
    <format dxfId="530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04"/>
          </reference>
          <reference field="13" count="1" selected="0">
            <x v="312"/>
          </reference>
        </references>
      </pivotArea>
    </format>
    <format dxfId="446">
      <pivotArea type="all" dataOnly="0" outline="0" fieldPosition="0"/>
    </format>
    <format dxfId="444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7" cacheId="149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K4:O10" firstHeaderRow="0" firstDataRow="1" firstDataCol="3" rowPageCount="1" colPageCount="1"/>
  <pivotFields count="10">
    <pivotField axis="axisRow" compact="0" outline="0" showAll="0" defaultSubtota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</items>
    </pivotField>
    <pivotField axis="axisRow" compact="0" outline="0" showAll="0" defaultSubtotal="0">
      <items count="256">
        <item x="161"/>
        <item x="211"/>
        <item x="162"/>
        <item x="212"/>
        <item x="159"/>
        <item x="192"/>
        <item x="171"/>
        <item x="72"/>
        <item x="142"/>
        <item x="173"/>
        <item x="174"/>
        <item x="175"/>
        <item x="107"/>
        <item x="119"/>
        <item x="120"/>
        <item x="98"/>
        <item x="23"/>
        <item x="241"/>
        <item x="148"/>
        <item x="123"/>
        <item x="143"/>
        <item x="67"/>
        <item x="206"/>
        <item x="207"/>
        <item x="228"/>
        <item x="3"/>
        <item x="208"/>
        <item x="209"/>
        <item x="180"/>
        <item x="181"/>
        <item x="201"/>
        <item x="135"/>
        <item x="91"/>
        <item x="73"/>
        <item x="74"/>
        <item x="224"/>
        <item x="75"/>
        <item x="110"/>
        <item x="111"/>
        <item x="112"/>
        <item x="113"/>
        <item x="114"/>
        <item x="115"/>
        <item x="242"/>
        <item x="182"/>
        <item x="12"/>
        <item x="183"/>
        <item x="99"/>
        <item x="229"/>
        <item x="57"/>
        <item x="230"/>
        <item x="58"/>
        <item x="17"/>
        <item x="137"/>
        <item x="76"/>
        <item x="225"/>
        <item x="217"/>
        <item x="172"/>
        <item x="24"/>
        <item x="25"/>
        <item x="15"/>
        <item x="243"/>
        <item x="100"/>
        <item x="149"/>
        <item x="59"/>
        <item x="4"/>
        <item x="150"/>
        <item x="231"/>
        <item x="92"/>
        <item x="60"/>
        <item x="194"/>
        <item x="136"/>
        <item x="124"/>
        <item x="125"/>
        <item x="244"/>
        <item x="184"/>
        <item x="151"/>
        <item x="77"/>
        <item x="138"/>
        <item x="18"/>
        <item x="176"/>
        <item x="26"/>
        <item x="55"/>
        <item x="9"/>
        <item x="20"/>
        <item x="140"/>
        <item x="78"/>
        <item x="79"/>
        <item x="130"/>
        <item x="245"/>
        <item x="61"/>
        <item x="8"/>
        <item x="185"/>
        <item x="62"/>
        <item x="152"/>
        <item x="246"/>
        <item x="153"/>
        <item x="144"/>
        <item x="193"/>
        <item x="232"/>
        <item x="247"/>
        <item x="80"/>
        <item x="248"/>
        <item x="122"/>
        <item x="249"/>
        <item x="186"/>
        <item x="81"/>
        <item x="63"/>
        <item x="226"/>
        <item x="227"/>
        <item x="187"/>
        <item x="27"/>
        <item x="139"/>
        <item x="28"/>
        <item x="5"/>
        <item x="29"/>
        <item x="101"/>
        <item x="82"/>
        <item x="93"/>
        <item x="163"/>
        <item x="145"/>
        <item x="134"/>
        <item x="108"/>
        <item x="204"/>
        <item x="132"/>
        <item x="126"/>
        <item x="127"/>
        <item x="250"/>
        <item x="83"/>
        <item x="84"/>
        <item x="133"/>
        <item x="233"/>
        <item x="14"/>
        <item x="251"/>
        <item x="56"/>
        <item x="128"/>
        <item x="129"/>
        <item x="10"/>
        <item x="11"/>
        <item x="200"/>
        <item x="188"/>
        <item x="30"/>
        <item x="94"/>
        <item x="85"/>
        <item x="31"/>
        <item x="195"/>
        <item x="196"/>
        <item x="218"/>
        <item x="189"/>
        <item x="16"/>
        <item x="64"/>
        <item x="219"/>
        <item x="190"/>
        <item x="13"/>
        <item x="19"/>
        <item x="197"/>
        <item x="146"/>
        <item x="252"/>
        <item x="164"/>
        <item x="71"/>
        <item x="165"/>
        <item x="178"/>
        <item x="205"/>
        <item x="210"/>
        <item x="70"/>
        <item x="179"/>
        <item x="160"/>
        <item x="253"/>
        <item x="1"/>
        <item x="255"/>
        <item x="68"/>
        <item x="234"/>
        <item x="86"/>
        <item x="32"/>
        <item x="102"/>
        <item x="33"/>
        <item x="220"/>
        <item x="34"/>
        <item x="6"/>
        <item x="7"/>
        <item x="235"/>
        <item x="213"/>
        <item x="239"/>
        <item x="35"/>
        <item x="166"/>
        <item x="116"/>
        <item x="191"/>
        <item x="103"/>
        <item x="36"/>
        <item x="236"/>
        <item x="104"/>
        <item x="131"/>
        <item x="37"/>
        <item x="22"/>
        <item x="170"/>
        <item x="38"/>
        <item x="141"/>
        <item x="87"/>
        <item x="95"/>
        <item x="214"/>
        <item x="65"/>
        <item x="167"/>
        <item x="121"/>
        <item x="39"/>
        <item x="66"/>
        <item x="40"/>
        <item x="41"/>
        <item x="42"/>
        <item x="54"/>
        <item x="43"/>
        <item x="202"/>
        <item x="215"/>
        <item x="105"/>
        <item x="44"/>
        <item x="203"/>
        <item x="21"/>
        <item x="156"/>
        <item x="157"/>
        <item x="45"/>
        <item x="117"/>
        <item x="106"/>
        <item x="46"/>
        <item x="168"/>
        <item x="109"/>
        <item x="237"/>
        <item x="222"/>
        <item x="238"/>
        <item x="47"/>
        <item x="0"/>
        <item x="90"/>
        <item x="48"/>
        <item x="118"/>
        <item x="88"/>
        <item x="221"/>
        <item x="69"/>
        <item x="216"/>
        <item x="169"/>
        <item x="177"/>
        <item x="158"/>
        <item x="198"/>
        <item x="199"/>
        <item x="147"/>
        <item x="240"/>
        <item x="49"/>
        <item x="50"/>
        <item x="51"/>
        <item x="2"/>
        <item x="223"/>
        <item x="154"/>
        <item x="89"/>
        <item x="96"/>
        <item x="254"/>
        <item x="97"/>
        <item x="52"/>
        <item x="53"/>
        <item x="155"/>
      </items>
    </pivotField>
    <pivotField axis="axisRow" compact="0" outline="0" showAll="0">
      <items count="315">
        <item x="256"/>
        <item x="257"/>
        <item x="122"/>
        <item x="184"/>
        <item x="175"/>
        <item x="176"/>
        <item x="297"/>
        <item x="20"/>
        <item x="248"/>
        <item x="249"/>
        <item x="300"/>
        <item x="301"/>
        <item x="156"/>
        <item x="108"/>
        <item x="109"/>
        <item x="152"/>
        <item x="146"/>
        <item x="147"/>
        <item x="43"/>
        <item x="38"/>
        <item x="148"/>
        <item x="44"/>
        <item x="73"/>
        <item x="116"/>
        <item x="117"/>
        <item x="118"/>
        <item x="119"/>
        <item x="45"/>
        <item x="89"/>
        <item x="75"/>
        <item x="7"/>
        <item x="8"/>
        <item x="149"/>
        <item x="80"/>
        <item x="39"/>
        <item x="100"/>
        <item x="57"/>
        <item x="104"/>
        <item x="46"/>
        <item x="76"/>
        <item x="63"/>
        <item x="90"/>
        <item x="47"/>
        <item x="64"/>
        <item x="91"/>
        <item x="78"/>
        <item x="48"/>
        <item x="49"/>
        <item x="40"/>
        <item x="58"/>
        <item x="74"/>
        <item x="50"/>
        <item x="51"/>
        <item x="84"/>
        <item x="53"/>
        <item x="33"/>
        <item x="95"/>
        <item x="65"/>
        <item x="54"/>
        <item x="34"/>
        <item x="96"/>
        <item x="35"/>
        <item x="97"/>
        <item x="98"/>
        <item x="99"/>
        <item x="131"/>
        <item x="133"/>
        <item x="139"/>
        <item x="134"/>
        <item x="135"/>
        <item x="158"/>
        <item x="159"/>
        <item x="126"/>
        <item x="136"/>
        <item x="307"/>
        <item x="308"/>
        <item x="309"/>
        <item x="310"/>
        <item x="311"/>
        <item x="312"/>
        <item x="213"/>
        <item x="220"/>
        <item x="214"/>
        <item x="215"/>
        <item x="216"/>
        <item x="217"/>
        <item x="218"/>
        <item x="219"/>
        <item x="221"/>
        <item x="222"/>
        <item x="153"/>
        <item x="154"/>
        <item x="243"/>
        <item x="81"/>
        <item x="62"/>
        <item x="41"/>
        <item x="92"/>
        <item x="198"/>
        <item x="199"/>
        <item x="278"/>
        <item x="101"/>
        <item x="102"/>
        <item x="115"/>
        <item x="114"/>
        <item x="298"/>
        <item x="36"/>
        <item x="132"/>
        <item x="304"/>
        <item x="24"/>
        <item x="25"/>
        <item x="37"/>
        <item x="286"/>
        <item x="287"/>
        <item x="289"/>
        <item x="9"/>
        <item x="10"/>
        <item x="11"/>
        <item x="191"/>
        <item x="112"/>
        <item x="113"/>
        <item x="185"/>
        <item x="186"/>
        <item x="192"/>
        <item x="262"/>
        <item x="177"/>
        <item x="178"/>
        <item x="179"/>
        <item x="180"/>
        <item x="3"/>
        <item x="4"/>
        <item x="1"/>
        <item x="15"/>
        <item x="255"/>
        <item x="254"/>
        <item x="26"/>
        <item x="123"/>
        <item x="181"/>
        <item x="124"/>
        <item x="306"/>
        <item x="125"/>
        <item x="313"/>
        <item x="240"/>
        <item x="241"/>
        <item x="242"/>
        <item x="236"/>
        <item x="237"/>
        <item x="238"/>
        <item x="275"/>
        <item x="16"/>
        <item x="17"/>
        <item x="200"/>
        <item x="201"/>
        <item x="12"/>
        <item x="13"/>
        <item x="14"/>
        <item x="161"/>
        <item x="162"/>
        <item x="163"/>
        <item x="164"/>
        <item x="160"/>
        <item x="171"/>
        <item x="272"/>
        <item x="273"/>
        <item x="274"/>
        <item x="182"/>
        <item x="183"/>
        <item x="270"/>
        <item x="271"/>
        <item x="172"/>
        <item x="173"/>
        <item x="174"/>
        <item x="269"/>
        <item x="194"/>
        <item x="246"/>
        <item x="244"/>
        <item x="245"/>
        <item x="247"/>
        <item x="250"/>
        <item x="263"/>
        <item x="265"/>
        <item x="264"/>
        <item x="251"/>
        <item x="266"/>
        <item x="267"/>
        <item x="232"/>
        <item x="288"/>
        <item x="110"/>
        <item x="223"/>
        <item x="224"/>
        <item x="225"/>
        <item x="282"/>
        <item x="283"/>
        <item x="144"/>
        <item x="284"/>
        <item x="285"/>
        <item x="145"/>
        <item x="193"/>
        <item x="140"/>
        <item x="141"/>
        <item x="195"/>
        <item x="291"/>
        <item x="197"/>
        <item x="165"/>
        <item x="166"/>
        <item x="86"/>
        <item x="196"/>
        <item x="42"/>
        <item x="93"/>
        <item x="82"/>
        <item x="83"/>
        <item x="56"/>
        <item x="106"/>
        <item x="111"/>
        <item x="18"/>
        <item x="19"/>
        <item x="187"/>
        <item x="188"/>
        <item x="299"/>
        <item x="292"/>
        <item x="293"/>
        <item x="85"/>
        <item x="294"/>
        <item x="295"/>
        <item x="105"/>
        <item x="87"/>
        <item x="107"/>
        <item x="88"/>
        <item x="138"/>
        <item x="120"/>
        <item x="121"/>
        <item x="21"/>
        <item x="22"/>
        <item x="23"/>
        <item x="127"/>
        <item x="128"/>
        <item x="155"/>
        <item x="150"/>
        <item x="151"/>
        <item x="129"/>
        <item x="130"/>
        <item x="167"/>
        <item x="168"/>
        <item x="31"/>
        <item x="32"/>
        <item x="157"/>
        <item x="258"/>
        <item x="305"/>
        <item x="233"/>
        <item x="226"/>
        <item x="227"/>
        <item x="259"/>
        <item x="202"/>
        <item x="234"/>
        <item x="228"/>
        <item x="260"/>
        <item x="203"/>
        <item x="235"/>
        <item x="276"/>
        <item x="204"/>
        <item x="229"/>
        <item x="205"/>
        <item x="206"/>
        <item x="207"/>
        <item x="208"/>
        <item x="5"/>
        <item x="6"/>
        <item x="290"/>
        <item x="27"/>
        <item x="28"/>
        <item x="29"/>
        <item x="30"/>
        <item x="169"/>
        <item x="170"/>
        <item x="189"/>
        <item x="190"/>
        <item x="261"/>
        <item x="0"/>
        <item x="2"/>
        <item x="239"/>
        <item x="277"/>
        <item x="230"/>
        <item x="231"/>
        <item x="209"/>
        <item x="252"/>
        <item x="253"/>
        <item x="268"/>
        <item x="211"/>
        <item x="212"/>
        <item x="279"/>
        <item x="280"/>
        <item x="281"/>
        <item x="210"/>
        <item x="61"/>
        <item x="94"/>
        <item x="79"/>
        <item x="55"/>
        <item x="296"/>
        <item x="59"/>
        <item x="77"/>
        <item x="103"/>
        <item x="302"/>
        <item x="303"/>
        <item x="60"/>
        <item x="137"/>
        <item x="52"/>
        <item x="66"/>
        <item x="67"/>
        <item x="68"/>
        <item x="69"/>
        <item x="70"/>
        <item x="71"/>
        <item x="72"/>
        <item x="142"/>
        <item x="143"/>
        <item t="default"/>
      </items>
    </pivotField>
    <pivotField dataField="1" compact="0" outline="0" showAll="0"/>
    <pivotField dataField="1" compact="0" numFmtId="2" outline="0" showAll="0"/>
    <pivotField compact="0" outline="0" showAll="0"/>
    <pivotField compact="0" numFmtId="2" outline="0" showAll="0"/>
    <pivotField compact="0" numFmtId="2" outline="0" showAll="0"/>
    <pivotField compact="0" numFmtId="2" outline="0" showAll="0" defaultSubtotal="0"/>
    <pivotField axis="axisPage" compact="0" numFmtId="2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3">
    <field x="0"/>
    <field x="1"/>
    <field x="2"/>
  </rowFields>
  <rowItems count="6">
    <i>
      <x v="2"/>
      <x v="246"/>
      <x v="277"/>
    </i>
    <i>
      <x v="49"/>
      <x v="6"/>
      <x v="131"/>
    </i>
    <i r="2">
      <x v="135"/>
    </i>
    <i r="1">
      <x v="57"/>
      <x v="131"/>
    </i>
    <i r="2">
      <x v="135"/>
    </i>
    <i t="grand">
      <x/>
    </i>
  </rowItems>
  <colFields count="1">
    <field x="-2"/>
  </colFields>
  <colItems count="2">
    <i>
      <x/>
    </i>
    <i i="1">
      <x v="1"/>
    </i>
  </colItems>
  <pageFields count="1">
    <pageField fld="9" item="1" hier="-1"/>
  </pageFields>
  <dataFields count="2">
    <dataField name="Suma de PI 2018" fld="3" baseField="2" baseItem="36"/>
    <dataField name="Suma de PI 2019" fld="4" baseField="0" baseItem="0"/>
  </dataFields>
  <formats count="2">
    <format dxfId="445">
      <pivotArea type="all" dataOnly="0" outline="0" fieldPosition="0"/>
    </format>
    <format dxfId="443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8" cacheId="148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S5:Y222" firstHeaderRow="0" firstDataRow="1" firstDataCol="3" rowPageCount="3" colPageCount="1"/>
  <pivotFields count="50">
    <pivotField axis="axisPage" compact="0" outline="0" showAll="0" defaultSubtotal="0">
      <items count="3">
        <item x="0"/>
        <item x="2"/>
        <item x="1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563">
        <item x="199"/>
        <item x="423"/>
        <item x="324"/>
        <item x="325"/>
        <item x="424"/>
        <item x="425"/>
        <item x="278"/>
        <item x="1"/>
        <item x="279"/>
        <item x="3"/>
        <item x="335"/>
        <item x="266"/>
        <item x="426"/>
        <item x="119"/>
        <item x="0"/>
        <item x="260"/>
        <item x="280"/>
        <item x="267"/>
        <item x="86"/>
        <item x="427"/>
        <item x="336"/>
        <item x="281"/>
        <item x="87"/>
        <item x="215"/>
        <item x="216"/>
        <item x="428"/>
        <item x="356"/>
        <item x="429"/>
        <item x="88"/>
        <item x="72"/>
        <item x="366"/>
        <item x="158"/>
        <item x="430"/>
        <item x="378"/>
        <item x="90"/>
        <item x="431"/>
        <item x="540"/>
        <item x="432"/>
        <item x="92"/>
        <item x="2"/>
        <item x="541"/>
        <item x="78"/>
        <item x="305"/>
        <item x="94"/>
        <item x="388"/>
        <item x="433"/>
        <item x="301"/>
        <item x="411"/>
        <item x="434"/>
        <item x="4"/>
        <item x="326"/>
        <item x="435"/>
        <item x="389"/>
        <item x="337"/>
        <item x="534"/>
        <item x="99"/>
        <item x="111"/>
        <item x="193"/>
        <item x="194"/>
        <item x="195"/>
        <item x="197"/>
        <item x="168"/>
        <item x="196"/>
        <item x="169"/>
        <item x="198"/>
        <item x="101"/>
        <item x="318"/>
        <item x="76"/>
        <item x="128"/>
        <item x="104"/>
        <item x="319"/>
        <item x="52"/>
        <item x="9"/>
        <item x="282"/>
        <item x="102"/>
        <item x="283"/>
        <item x="284"/>
        <item x="103"/>
        <item x="436"/>
        <item x="7"/>
        <item x="46"/>
        <item x="85"/>
        <item x="100"/>
        <item x="135"/>
        <item x="138"/>
        <item x="145"/>
        <item x="379"/>
        <item x="437"/>
        <item x="374"/>
        <item x="560"/>
        <item x="438"/>
        <item x="439"/>
        <item x="440"/>
        <item x="441"/>
        <item x="380"/>
        <item x="412"/>
        <item x="306"/>
        <item x="381"/>
        <item x="442"/>
        <item x="257"/>
        <item x="443"/>
        <item x="106"/>
        <item x="370"/>
        <item x="254"/>
        <item x="268"/>
        <item x="444"/>
        <item x="269"/>
        <item x="182"/>
        <item x="166"/>
        <item x="162"/>
        <item x="184"/>
        <item x="186"/>
        <item x="191"/>
        <item x="97"/>
        <item x="245"/>
        <item x="5"/>
        <item x="8"/>
        <item x="251"/>
        <item x="89"/>
        <item x="91"/>
        <item x="98"/>
        <item x="105"/>
        <item x="124"/>
        <item x="217"/>
        <item x="125"/>
        <item x="142"/>
        <item x="153"/>
        <item x="218"/>
        <item x="219"/>
        <item x="110"/>
        <item x="220"/>
        <item x="445"/>
        <item x="261"/>
        <item x="382"/>
        <item x="367"/>
        <item x="167"/>
        <item x="173"/>
        <item x="252"/>
        <item x="190"/>
        <item x="170"/>
        <item x="181"/>
        <item x="185"/>
        <item x="446"/>
        <item x="327"/>
        <item x="180"/>
        <item x="338"/>
        <item x="339"/>
        <item x="71"/>
        <item x="447"/>
        <item x="107"/>
        <item x="542"/>
        <item x="221"/>
        <item x="256"/>
        <item x="368"/>
        <item x="375"/>
        <item x="387"/>
        <item x="108"/>
        <item x="109"/>
        <item x="413"/>
        <item x="222"/>
        <item x="543"/>
        <item x="223"/>
        <item x="448"/>
        <item x="449"/>
        <item x="320"/>
        <item x="383"/>
        <item x="561"/>
        <item x="262"/>
        <item x="224"/>
        <item x="214"/>
        <item x="328"/>
        <item x="450"/>
        <item x="263"/>
        <item x="390"/>
        <item x="451"/>
        <item x="391"/>
        <item x="452"/>
        <item x="212"/>
        <item x="340"/>
        <item x="183"/>
        <item x="453"/>
        <item x="551"/>
        <item x="454"/>
        <item x="55"/>
        <item x="66"/>
        <item x="32"/>
        <item x="31"/>
        <item x="160"/>
        <item x="27"/>
        <item x="192"/>
        <item x="29"/>
        <item x="30"/>
        <item x="70"/>
        <item x="81"/>
        <item x="213"/>
        <item x="23"/>
        <item x="26"/>
        <item x="24"/>
        <item x="28"/>
        <item x="414"/>
        <item x="549"/>
        <item x="550"/>
        <item x="554"/>
        <item x="371"/>
        <item x="302"/>
        <item x="415"/>
        <item x="357"/>
        <item x="544"/>
        <item x="555"/>
        <item x="285"/>
        <item x="392"/>
        <item x="14"/>
        <item x="67"/>
        <item x="112"/>
        <item x="18"/>
        <item x="329"/>
        <item x="270"/>
        <item x="271"/>
        <item x="272"/>
        <item x="150"/>
        <item x="273"/>
        <item x="15"/>
        <item x="80"/>
        <item x="17"/>
        <item x="19"/>
        <item x="20"/>
        <item x="73"/>
        <item x="21"/>
        <item x="16"/>
        <item x="22"/>
        <item x="258"/>
        <item x="13"/>
        <item x="60"/>
        <item x="136"/>
        <item x="372"/>
        <item x="246"/>
        <item x="225"/>
        <item x="11"/>
        <item x="33"/>
        <item x="36"/>
        <item x="34"/>
        <item x="35"/>
        <item x="37"/>
        <item x="393"/>
        <item x="226"/>
        <item x="227"/>
        <item x="259"/>
        <item x="303"/>
        <item x="394"/>
        <item x="455"/>
        <item x="545"/>
        <item x="456"/>
        <item x="228"/>
        <item x="341"/>
        <item x="342"/>
        <item x="457"/>
        <item x="343"/>
        <item x="458"/>
        <item x="459"/>
        <item x="460"/>
        <item x="461"/>
        <item x="40"/>
        <item x="286"/>
        <item x="462"/>
        <item x="463"/>
        <item x="464"/>
        <item x="465"/>
        <item x="466"/>
        <item x="416"/>
        <item x="535"/>
        <item x="467"/>
        <item x="468"/>
        <item x="469"/>
        <item x="274"/>
        <item x="536"/>
        <item x="470"/>
        <item x="556"/>
        <item x="82"/>
        <item x="42"/>
        <item x="41"/>
        <item x="344"/>
        <item x="247"/>
        <item x="287"/>
        <item x="288"/>
        <item x="229"/>
        <item x="43"/>
        <item x="44"/>
        <item x="471"/>
        <item x="25"/>
        <item x="77"/>
        <item x="45"/>
        <item x="48"/>
        <item x="47"/>
        <item x="83"/>
        <item x="472"/>
        <item x="395"/>
        <item x="330"/>
        <item x="396"/>
        <item x="473"/>
        <item x="49"/>
        <item x="129"/>
        <item x="474"/>
        <item x="115"/>
        <item x="475"/>
        <item x="358"/>
        <item x="359"/>
        <item x="476"/>
        <item x="289"/>
        <item x="477"/>
        <item x="369"/>
        <item x="478"/>
        <item x="118"/>
        <item x="290"/>
        <item x="479"/>
        <item x="397"/>
        <item x="480"/>
        <item x="398"/>
        <item x="481"/>
        <item x="304"/>
        <item x="546"/>
        <item x="557"/>
        <item x="482"/>
        <item x="399"/>
        <item x="114"/>
        <item x="483"/>
        <item x="484"/>
        <item x="307"/>
        <item x="485"/>
        <item x="486"/>
        <item x="50"/>
        <item x="345"/>
        <item x="116"/>
        <item x="74"/>
        <item x="346"/>
        <item x="547"/>
        <item x="487"/>
        <item x="488"/>
        <item x="248"/>
        <item x="347"/>
        <item x="348"/>
        <item x="400"/>
        <item x="489"/>
        <item x="349"/>
        <item x="350"/>
        <item x="490"/>
        <item x="491"/>
        <item x="51"/>
        <item x="492"/>
        <item x="493"/>
        <item x="552"/>
        <item x="360"/>
        <item x="331"/>
        <item x="332"/>
        <item x="494"/>
        <item x="291"/>
        <item x="275"/>
        <item x="373"/>
        <item x="12"/>
        <item x="558"/>
        <item x="376"/>
        <item x="53"/>
        <item x="361"/>
        <item x="120"/>
        <item x="495"/>
        <item x="496"/>
        <item x="253"/>
        <item x="497"/>
        <item x="308"/>
        <item x="121"/>
        <item x="498"/>
        <item x="321"/>
        <item x="140"/>
        <item x="95"/>
        <item x="292"/>
        <item x="126"/>
        <item x="155"/>
        <item x="156"/>
        <item x="322"/>
        <item x="123"/>
        <item x="293"/>
        <item x="401"/>
        <item x="377"/>
        <item x="402"/>
        <item x="499"/>
        <item x="403"/>
        <item x="500"/>
        <item x="333"/>
        <item x="404"/>
        <item x="417"/>
        <item x="501"/>
        <item x="54"/>
        <item x="502"/>
        <item x="264"/>
        <item x="211"/>
        <item x="174"/>
        <item x="205"/>
        <item x="207"/>
        <item x="175"/>
        <item x="177"/>
        <item x="161"/>
        <item x="163"/>
        <item x="201"/>
        <item x="171"/>
        <item x="202"/>
        <item x="203"/>
        <item x="172"/>
        <item x="204"/>
        <item x="189"/>
        <item x="206"/>
        <item x="164"/>
        <item x="210"/>
        <item x="208"/>
        <item x="165"/>
        <item x="176"/>
        <item x="159"/>
        <item x="178"/>
        <item x="179"/>
        <item x="200"/>
        <item x="209"/>
        <item x="187"/>
        <item x="503"/>
        <item x="504"/>
        <item x="505"/>
        <item x="418"/>
        <item x="93"/>
        <item x="157"/>
        <item x="122"/>
        <item x="405"/>
        <item x="265"/>
        <item x="188"/>
        <item x="384"/>
        <item x="506"/>
        <item x="309"/>
        <item x="56"/>
        <item x="127"/>
        <item x="537"/>
        <item x="147"/>
        <item x="351"/>
        <item x="57"/>
        <item x="38"/>
        <item x="39"/>
        <item x="507"/>
        <item x="352"/>
        <item x="310"/>
        <item x="508"/>
        <item x="419"/>
        <item x="132"/>
        <item x="509"/>
        <item x="510"/>
        <item x="230"/>
        <item x="231"/>
        <item x="232"/>
        <item x="233"/>
        <item x="130"/>
        <item x="234"/>
        <item x="113"/>
        <item x="235"/>
        <item x="236"/>
        <item x="131"/>
        <item x="294"/>
        <item x="237"/>
        <item x="238"/>
        <item x="58"/>
        <item x="311"/>
        <item x="312"/>
        <item x="117"/>
        <item x="313"/>
        <item x="314"/>
        <item x="276"/>
        <item x="420"/>
        <item x="59"/>
        <item x="553"/>
        <item x="511"/>
        <item x="512"/>
        <item x="134"/>
        <item x="133"/>
        <item x="277"/>
        <item x="362"/>
        <item x="406"/>
        <item x="334"/>
        <item x="562"/>
        <item x="141"/>
        <item x="421"/>
        <item x="363"/>
        <item x="364"/>
        <item x="315"/>
        <item x="295"/>
        <item x="353"/>
        <item x="513"/>
        <item x="239"/>
        <item x="6"/>
        <item x="323"/>
        <item x="137"/>
        <item x="240"/>
        <item x="241"/>
        <item x="514"/>
        <item x="515"/>
        <item x="516"/>
        <item x="296"/>
        <item x="139"/>
        <item x="297"/>
        <item x="517"/>
        <item x="518"/>
        <item x="365"/>
        <item x="61"/>
        <item x="354"/>
        <item x="519"/>
        <item x="422"/>
        <item x="316"/>
        <item x="143"/>
        <item x="520"/>
        <item x="317"/>
        <item x="62"/>
        <item x="242"/>
        <item x="548"/>
        <item x="298"/>
        <item x="64"/>
        <item x="243"/>
        <item x="65"/>
        <item x="96"/>
        <item x="521"/>
        <item x="407"/>
        <item x="63"/>
        <item x="79"/>
        <item x="522"/>
        <item x="249"/>
        <item x="523"/>
        <item x="146"/>
        <item x="244"/>
        <item x="10"/>
        <item x="144"/>
        <item x="299"/>
        <item x="408"/>
        <item x="68"/>
        <item x="409"/>
        <item x="524"/>
        <item x="525"/>
        <item x="148"/>
        <item x="255"/>
        <item x="75"/>
        <item x="69"/>
        <item x="385"/>
        <item x="526"/>
        <item x="527"/>
        <item x="528"/>
        <item x="529"/>
        <item x="530"/>
        <item x="538"/>
        <item x="539"/>
        <item x="559"/>
        <item x="149"/>
        <item x="531"/>
        <item x="152"/>
        <item x="151"/>
        <item x="300"/>
        <item x="355"/>
        <item x="532"/>
        <item x="386"/>
        <item x="154"/>
        <item x="410"/>
        <item x="250"/>
        <item x="533"/>
        <item x="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axis="axisRow" compact="0" outline="0" showAll="0" defaultSubtotal="0">
      <items count="1072">
        <item x="182"/>
        <item x="193"/>
        <item x="183"/>
        <item x="194"/>
        <item x="265"/>
        <item x="273"/>
        <item x="75"/>
        <item x="68"/>
        <item x="30"/>
        <item x="270"/>
        <item x="271"/>
        <item x="272"/>
        <item x="158"/>
        <item x="247"/>
        <item x="246"/>
        <item x="82"/>
        <item x="78"/>
        <item x="117"/>
        <item x="17"/>
        <item x="177"/>
        <item x="111"/>
        <item x="45"/>
        <item x="28"/>
        <item x="253"/>
        <item x="219"/>
        <item x="216"/>
        <item x="236"/>
        <item x="256"/>
        <item x="217"/>
        <item x="218"/>
        <item x="100"/>
        <item x="99"/>
        <item x="209"/>
        <item x="54"/>
        <item x="108"/>
        <item x="71"/>
        <item x="59"/>
        <item x="244"/>
        <item x="62"/>
        <item x="38"/>
        <item x="39"/>
        <item x="40"/>
        <item x="36"/>
        <item x="37"/>
        <item x="41"/>
        <item x="23"/>
        <item x="93"/>
        <item x="12"/>
        <item x="98"/>
        <item x="86"/>
        <item x="239"/>
        <item x="165"/>
        <item x="238"/>
        <item x="169"/>
        <item x="255"/>
        <item x="55"/>
        <item x="63"/>
        <item x="241"/>
        <item x="9"/>
        <item x="115"/>
        <item x="118"/>
        <item x="6"/>
        <item x="18"/>
        <item x="77"/>
        <item x="269"/>
        <item x="161"/>
        <item x="2"/>
        <item x="175"/>
        <item x="230"/>
        <item x="105"/>
        <item x="164"/>
        <item x="203"/>
        <item x="46"/>
        <item x="280"/>
        <item x="277"/>
        <item x="21"/>
        <item x="92"/>
        <item x="178"/>
        <item x="61"/>
        <item x="56"/>
        <item x="215"/>
        <item x="197"/>
        <item x="119"/>
        <item x="212"/>
        <item x="171"/>
        <item x="224"/>
        <item x="70"/>
        <item x="257"/>
        <item x="64"/>
        <item x="47"/>
        <item x="24"/>
        <item x="168"/>
        <item x="202"/>
        <item x="94"/>
        <item x="166"/>
        <item x="174"/>
        <item x="19"/>
        <item x="176"/>
        <item x="32"/>
        <item x="200"/>
        <item x="155"/>
        <item x="229"/>
        <item x="231"/>
        <item x="25"/>
        <item x="76"/>
        <item x="26"/>
        <item x="49"/>
        <item x="16"/>
        <item x="97"/>
        <item x="357"/>
        <item x="57"/>
        <item x="170"/>
        <item x="242"/>
        <item x="243"/>
        <item x="90"/>
        <item x="156"/>
        <item x="35"/>
        <item x="65"/>
        <item x="127"/>
        <item x="245"/>
        <item x="150"/>
        <item x="87"/>
        <item x="58"/>
        <item x="112"/>
        <item x="187"/>
        <item x="31"/>
        <item x="264"/>
        <item x="157"/>
        <item x="213"/>
        <item x="50"/>
        <item x="282"/>
        <item x="281"/>
        <item x="20"/>
        <item x="69"/>
        <item x="72"/>
        <item x="51"/>
        <item x="228"/>
        <item x="201"/>
        <item x="22"/>
        <item x="160"/>
        <item x="278"/>
        <item x="279"/>
        <item x="15"/>
        <item x="14"/>
        <item x="34"/>
        <item x="109"/>
        <item x="91"/>
        <item x="116"/>
        <item x="113"/>
        <item x="60"/>
        <item x="128"/>
        <item x="205"/>
        <item x="204"/>
        <item x="8"/>
        <item x="96"/>
        <item x="13"/>
        <item x="167"/>
        <item x="7"/>
        <item x="95"/>
        <item x="11"/>
        <item x="173"/>
        <item x="206"/>
        <item x="29"/>
        <item x="27"/>
        <item x="188"/>
        <item x="284"/>
        <item x="266"/>
        <item x="198"/>
        <item x="214"/>
        <item x="220"/>
        <item x="199"/>
        <item x="181"/>
        <item x="249"/>
        <item x="3"/>
        <item x="250"/>
        <item x="251"/>
        <item x="234"/>
        <item x="66"/>
        <item x="142"/>
        <item x="153"/>
        <item x="85"/>
        <item x="53"/>
        <item x="10"/>
        <item x="114"/>
        <item x="134"/>
        <item x="110"/>
        <item x="4"/>
        <item x="5"/>
        <item x="235"/>
        <item x="267"/>
        <item x="275"/>
        <item x="154"/>
        <item x="233"/>
        <item x="192"/>
        <item x="42"/>
        <item x="101"/>
        <item x="80"/>
        <item x="145"/>
        <item x="124"/>
        <item x="237"/>
        <item x="81"/>
        <item x="252"/>
        <item x="48"/>
        <item x="133"/>
        <item x="151"/>
        <item x="135"/>
        <item x="195"/>
        <item x="139"/>
        <item x="152"/>
        <item x="225"/>
        <item x="104"/>
        <item x="73"/>
        <item x="107"/>
        <item x="1070"/>
        <item x="221"/>
        <item x="162"/>
        <item x="189"/>
        <item x="146"/>
        <item x="248"/>
        <item x="131"/>
        <item x="163"/>
        <item x="120"/>
        <item x="121"/>
        <item x="258"/>
        <item x="259"/>
        <item x="144"/>
        <item x="285"/>
        <item x="210"/>
        <item x="222"/>
        <item x="88"/>
        <item x="129"/>
        <item x="211"/>
        <item x="172"/>
        <item x="184"/>
        <item x="185"/>
        <item x="260"/>
        <item x="83"/>
        <item x="44"/>
        <item x="84"/>
        <item x="103"/>
        <item x="89"/>
        <item x="125"/>
        <item x="191"/>
        <item x="159"/>
        <item x="232"/>
        <item x="227"/>
        <item x="149"/>
        <item x="147"/>
        <item x="1"/>
        <item x="137"/>
        <item x="136"/>
        <item x="43"/>
        <item x="74"/>
        <item x="226"/>
        <item x="223"/>
        <item x="190"/>
        <item x="196"/>
        <item x="186"/>
        <item x="207"/>
        <item x="208"/>
        <item x="33"/>
        <item x="276"/>
        <item x="123"/>
        <item x="79"/>
        <item x="261"/>
        <item x="262"/>
        <item x="240"/>
        <item x="138"/>
        <item x="141"/>
        <item x="132"/>
        <item x="179"/>
        <item x="106"/>
        <item x="143"/>
        <item x="67"/>
        <item x="102"/>
        <item x="268"/>
        <item x="263"/>
        <item x="140"/>
        <item x="130"/>
        <item x="52"/>
        <item x="126"/>
        <item x="148"/>
        <item x="180"/>
        <item x="122"/>
        <item x="254"/>
        <item x="0"/>
        <item x="274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61">
        <item x="46"/>
        <item x="47"/>
        <item x="276"/>
        <item x="318"/>
        <item x="62"/>
        <item x="63"/>
        <item x="17"/>
        <item x="94"/>
        <item x="95"/>
        <item x="335"/>
        <item x="336"/>
        <item x="328"/>
        <item x="205"/>
        <item x="206"/>
        <item x="97"/>
        <item x="112"/>
        <item x="194"/>
        <item x="113"/>
        <item x="195"/>
        <item x="123"/>
        <item x="114"/>
        <item x="196"/>
        <item x="317"/>
        <item x="302"/>
        <item x="303"/>
        <item x="304"/>
        <item x="146"/>
        <item x="141"/>
        <item x="198"/>
        <item x="151"/>
        <item x="166"/>
        <item x="5"/>
        <item x="308"/>
        <item x="101"/>
        <item x="177"/>
        <item x="102"/>
        <item x="103"/>
        <item x="158"/>
        <item x="124"/>
        <item x="142"/>
        <item x="169"/>
        <item x="174"/>
        <item x="184"/>
        <item x="162"/>
        <item x="153"/>
        <item x="145"/>
        <item x="167"/>
        <item x="131"/>
        <item x="147"/>
        <item x="144"/>
        <item x="143"/>
        <item x="154"/>
        <item x="132"/>
        <item x="148"/>
        <item x="127"/>
        <item x="320"/>
        <item x="155"/>
        <item x="156"/>
        <item x="126"/>
        <item x="161"/>
        <item x="150"/>
        <item x="316"/>
        <item x="157"/>
        <item x="187"/>
        <item x="189"/>
        <item x="192"/>
        <item x="322"/>
        <item x="133"/>
        <item x="287"/>
        <item x="190"/>
        <item x="193"/>
        <item x="323"/>
        <item x="309"/>
        <item x="324"/>
        <item x="105"/>
        <item x="325"/>
        <item x="326"/>
        <item x="76"/>
        <item x="73"/>
        <item x="80"/>
        <item x="78"/>
        <item x="87"/>
        <item x="85"/>
        <item x="327"/>
        <item x="208"/>
        <item x="74"/>
        <item x="75"/>
        <item x="68"/>
        <item x="19"/>
        <item x="20"/>
        <item x="21"/>
        <item x="22"/>
        <item x="23"/>
        <item x="24"/>
        <item x="226"/>
        <item x="235"/>
        <item x="227"/>
        <item x="228"/>
        <item x="229"/>
        <item x="230"/>
        <item x="231"/>
        <item x="232"/>
        <item x="233"/>
        <item x="234"/>
        <item x="110"/>
        <item x="181"/>
        <item x="186"/>
        <item x="185"/>
        <item x="179"/>
        <item x="98"/>
        <item x="99"/>
        <item x="83"/>
        <item x="152"/>
        <item x="257"/>
        <item x="159"/>
        <item x="130"/>
        <item x="160"/>
        <item x="125"/>
        <item x="149"/>
        <item x="298"/>
        <item x="170"/>
        <item x="171"/>
        <item x="210"/>
        <item x="209"/>
        <item x="211"/>
        <item x="291"/>
        <item x="88"/>
        <item x="77"/>
        <item x="215"/>
        <item x="214"/>
        <item x="163"/>
        <item x="294"/>
        <item x="295"/>
        <item x="305"/>
        <item x="28"/>
        <item x="259"/>
        <item x="258"/>
        <item x="39"/>
        <item x="40"/>
        <item x="212"/>
        <item x="213"/>
        <item x="37"/>
        <item x="38"/>
        <item x="35"/>
        <item x="252"/>
        <item x="64"/>
        <item x="65"/>
        <item x="66"/>
        <item x="330"/>
        <item x="306"/>
        <item x="307"/>
        <item x="2"/>
        <item x="18"/>
        <item x="263"/>
        <item x="262"/>
        <item x="29"/>
        <item x="48"/>
        <item x="30"/>
        <item x="49"/>
        <item x="31"/>
        <item x="50"/>
        <item x="32"/>
        <item x="254"/>
        <item x="255"/>
        <item x="256"/>
        <item x="240"/>
        <item x="241"/>
        <item x="242"/>
        <item x="14"/>
        <item x="67"/>
        <item x="15"/>
        <item x="16"/>
        <item x="216"/>
        <item x="217"/>
        <item x="25"/>
        <item x="26"/>
        <item x="55"/>
        <item x="199"/>
        <item x="200"/>
        <item x="201"/>
        <item x="202"/>
        <item x="86"/>
        <item x="61"/>
        <item x="8"/>
        <item x="9"/>
        <item x="10"/>
        <item x="56"/>
        <item x="57"/>
        <item x="11"/>
        <item x="12"/>
        <item x="58"/>
        <item x="59"/>
        <item x="60"/>
        <item x="13"/>
        <item x="43"/>
        <item x="96"/>
        <item x="93"/>
        <item x="91"/>
        <item x="92"/>
        <item x="334"/>
        <item x="272"/>
        <item x="271"/>
        <item x="273"/>
        <item x="274"/>
        <item x="239"/>
        <item x="281"/>
        <item x="207"/>
        <item x="331"/>
        <item x="332"/>
        <item x="333"/>
        <item x="292"/>
        <item x="293"/>
        <item x="121"/>
        <item x="296"/>
        <item x="297"/>
        <item x="122"/>
        <item x="36"/>
        <item x="108"/>
        <item x="109"/>
        <item x="45"/>
        <item x="279"/>
        <item x="203"/>
        <item x="204"/>
        <item x="197"/>
        <item x="178"/>
        <item x="44"/>
        <item x="310"/>
        <item x="315"/>
        <item x="314"/>
        <item x="313"/>
        <item x="191"/>
        <item x="27"/>
        <item x="6"/>
        <item x="7"/>
        <item x="33"/>
        <item x="34"/>
        <item x="183"/>
        <item x="283"/>
        <item x="288"/>
        <item x="188"/>
        <item x="284"/>
        <item x="290"/>
        <item x="180"/>
        <item x="268"/>
        <item x="269"/>
        <item x="270"/>
        <item x="69"/>
        <item x="70"/>
        <item x="104"/>
        <item x="100"/>
        <item x="115"/>
        <item x="116"/>
        <item x="71"/>
        <item x="72"/>
        <item x="51"/>
        <item x="52"/>
        <item x="89"/>
        <item x="164"/>
        <item x="165"/>
        <item x="329"/>
        <item x="264"/>
        <item x="243"/>
        <item x="246"/>
        <item x="247"/>
        <item x="265"/>
        <item x="218"/>
        <item x="244"/>
        <item x="248"/>
        <item x="266"/>
        <item x="219"/>
        <item x="245"/>
        <item x="277"/>
        <item x="220"/>
        <item x="250"/>
        <item x="221"/>
        <item x="222"/>
        <item x="223"/>
        <item x="224"/>
        <item x="3"/>
        <item x="4"/>
        <item x="280"/>
        <item x="81"/>
        <item x="82"/>
        <item x="128"/>
        <item x="129"/>
        <item x="53"/>
        <item x="54"/>
        <item x="41"/>
        <item x="42"/>
        <item x="267"/>
        <item x="1"/>
        <item x="0"/>
        <item x="253"/>
        <item x="278"/>
        <item x="249"/>
        <item x="251"/>
        <item x="225"/>
        <item x="260"/>
        <item x="261"/>
        <item x="275"/>
        <item x="237"/>
        <item x="238"/>
        <item x="299"/>
        <item x="300"/>
        <item x="301"/>
        <item x="236"/>
        <item x="117"/>
        <item x="111"/>
        <item x="172"/>
        <item x="90"/>
        <item x="321"/>
        <item x="319"/>
        <item x="311"/>
        <item x="118"/>
        <item x="106"/>
        <item x="289"/>
        <item x="175"/>
        <item x="168"/>
        <item x="173"/>
        <item x="312"/>
        <item x="107"/>
        <item x="84"/>
        <item x="182"/>
        <item x="285"/>
        <item x="286"/>
        <item x="176"/>
        <item x="79"/>
        <item x="134"/>
        <item x="135"/>
        <item x="136"/>
        <item x="137"/>
        <item x="138"/>
        <item x="139"/>
        <item x="140"/>
        <item x="119"/>
        <item x="120"/>
        <item x="282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9"/>
    <field x="12"/>
    <field x="13"/>
  </rowFields>
  <rowItems count="217">
    <i>
      <x v="13"/>
      <x v="375"/>
      <x v="359"/>
    </i>
    <i r="1">
      <x v="376"/>
      <x v="359"/>
    </i>
    <i r="1">
      <x v="377"/>
      <x v="359"/>
    </i>
    <i r="1">
      <x v="378"/>
      <x v="359"/>
    </i>
    <i r="1">
      <x v="379"/>
      <x v="359"/>
    </i>
    <i r="1">
      <x v="380"/>
      <x v="359"/>
    </i>
    <i>
      <x v="18"/>
      <x v="297"/>
      <x v="359"/>
    </i>
    <i>
      <x v="22"/>
      <x v="298"/>
      <x v="359"/>
    </i>
    <i r="1">
      <x v="299"/>
      <x v="359"/>
    </i>
    <i r="1">
      <x v="300"/>
      <x v="359"/>
    </i>
    <i r="1">
      <x v="301"/>
      <x v="359"/>
    </i>
    <i r="1">
      <x v="302"/>
      <x v="359"/>
    </i>
    <i r="1">
      <x v="303"/>
      <x v="359"/>
    </i>
    <i>
      <x v="28"/>
      <x v="304"/>
      <x v="359"/>
    </i>
    <i r="1">
      <x v="305"/>
      <x v="359"/>
    </i>
    <i>
      <x v="31"/>
      <x v="495"/>
      <x v="359"/>
    </i>
    <i r="1">
      <x v="496"/>
      <x v="359"/>
    </i>
    <i r="1">
      <x v="497"/>
      <x v="359"/>
    </i>
    <i>
      <x v="34"/>
      <x v="307"/>
      <x v="359"/>
    </i>
    <i>
      <x v="38"/>
      <x v="313"/>
      <x v="359"/>
    </i>
    <i r="1">
      <x v="314"/>
      <x v="359"/>
    </i>
    <i>
      <x v="43"/>
      <x v="317"/>
      <x v="359"/>
    </i>
    <i r="1">
      <x v="318"/>
      <x v="359"/>
    </i>
    <i>
      <x v="55"/>
      <x v="335"/>
      <x v="359"/>
    </i>
    <i>
      <x v="56"/>
      <x v="366"/>
      <x v="359"/>
    </i>
    <i>
      <x v="65"/>
      <x v="338"/>
      <x v="359"/>
    </i>
    <i>
      <x v="68"/>
      <x v="407"/>
      <x v="359"/>
    </i>
    <i>
      <x v="69"/>
      <x v="343"/>
      <x v="359"/>
    </i>
    <i>
      <x v="74"/>
      <x v="339"/>
      <x v="359"/>
    </i>
    <i r="1">
      <x v="340"/>
      <x v="359"/>
    </i>
    <i r="1">
      <x v="341"/>
      <x v="359"/>
    </i>
    <i>
      <x v="77"/>
      <x v="342"/>
      <x v="359"/>
    </i>
    <i>
      <x v="81"/>
      <x v="296"/>
      <x v="359"/>
    </i>
    <i>
      <x v="82"/>
      <x v="336"/>
      <x v="359"/>
    </i>
    <i r="1">
      <x v="337"/>
      <x v="359"/>
    </i>
    <i>
      <x v="83"/>
      <x v="429"/>
      <x v="359"/>
    </i>
    <i r="1">
      <x v="430"/>
      <x v="359"/>
    </i>
    <i r="1">
      <x v="431"/>
      <x v="359"/>
    </i>
    <i>
      <x v="84"/>
      <x v="434"/>
      <x v="359"/>
    </i>
    <i>
      <x v="85"/>
      <x v="175"/>
      <x v="359"/>
    </i>
    <i r="1">
      <x v="442"/>
      <x v="359"/>
    </i>
    <i r="1">
      <x v="443"/>
      <x v="359"/>
    </i>
    <i r="1">
      <x v="444"/>
      <x v="359"/>
    </i>
    <i r="1">
      <x v="445"/>
      <x v="359"/>
    </i>
    <i>
      <x v="101"/>
      <x v="358"/>
      <x v="359"/>
    </i>
    <i>
      <x v="113"/>
      <x v="78"/>
      <x v="359"/>
    </i>
    <i r="1">
      <x v="292"/>
      <x v="359"/>
    </i>
    <i r="1">
      <x v="325"/>
      <x v="359"/>
    </i>
    <i r="1">
      <x v="326"/>
      <x v="359"/>
    </i>
    <i r="1">
      <x v="327"/>
      <x v="359"/>
    </i>
    <i r="1">
      <x v="328"/>
      <x v="359"/>
    </i>
    <i r="1">
      <x v="329"/>
      <x v="359"/>
    </i>
    <i r="1">
      <x v="330"/>
      <x v="359"/>
    </i>
    <i r="1">
      <x v="331"/>
      <x v="359"/>
    </i>
    <i r="1">
      <x v="332"/>
      <x v="359"/>
    </i>
    <i>
      <x v="118"/>
      <x v="306"/>
      <x v="359"/>
    </i>
    <i>
      <x v="119"/>
      <x v="308"/>
      <x v="359"/>
    </i>
    <i r="1">
      <x v="309"/>
      <x v="359"/>
    </i>
    <i r="1">
      <x v="310"/>
      <x v="359"/>
    </i>
    <i r="1">
      <x v="311"/>
      <x v="359"/>
    </i>
    <i r="1">
      <x v="312"/>
      <x v="359"/>
    </i>
    <i>
      <x v="120"/>
      <x v="333"/>
      <x v="359"/>
    </i>
    <i r="1">
      <x v="334"/>
      <x v="359"/>
    </i>
    <i>
      <x v="121"/>
      <x v="344"/>
      <x v="359"/>
    </i>
    <i r="1">
      <x v="345"/>
      <x v="359"/>
    </i>
    <i r="1">
      <x v="346"/>
      <x v="359"/>
    </i>
    <i r="1">
      <x v="347"/>
      <x v="359"/>
    </i>
    <i r="1">
      <x v="348"/>
      <x v="359"/>
    </i>
    <i r="1">
      <x v="349"/>
      <x v="359"/>
    </i>
    <i r="1">
      <x v="350"/>
      <x v="359"/>
    </i>
    <i r="1">
      <x v="351"/>
      <x v="359"/>
    </i>
    <i r="1">
      <x v="352"/>
      <x v="359"/>
    </i>
    <i r="1">
      <x v="353"/>
      <x v="359"/>
    </i>
    <i r="1">
      <x v="354"/>
      <x v="359"/>
    </i>
    <i r="1">
      <x v="355"/>
      <x v="359"/>
    </i>
    <i r="1">
      <x v="356"/>
      <x v="359"/>
    </i>
    <i r="1">
      <x v="357"/>
      <x v="359"/>
    </i>
    <i>
      <x v="122"/>
      <x v="393"/>
      <x v="359"/>
    </i>
    <i>
      <x v="124"/>
      <x v="394"/>
      <x v="359"/>
    </i>
    <i r="1">
      <x v="395"/>
      <x v="359"/>
    </i>
    <i>
      <x v="125"/>
      <x v="266"/>
      <x v="359"/>
    </i>
    <i r="1">
      <x v="439"/>
      <x v="359"/>
    </i>
    <i>
      <x v="126"/>
      <x v="471"/>
      <x v="359"/>
    </i>
    <i>
      <x v="129"/>
      <x v="363"/>
      <x v="359"/>
    </i>
    <i r="1">
      <x v="364"/>
      <x v="359"/>
    </i>
    <i r="1">
      <x v="365"/>
      <x v="359"/>
    </i>
    <i>
      <x v="149"/>
      <x v="109"/>
      <x v="359"/>
    </i>
    <i r="1">
      <x v="359"/>
      <x v="359"/>
    </i>
    <i>
      <x v="156"/>
      <x v="360"/>
      <x v="359"/>
    </i>
    <i>
      <x v="157"/>
      <x v="361"/>
      <x v="359"/>
    </i>
    <i r="1">
      <x v="362"/>
      <x v="359"/>
    </i>
    <i>
      <x v="213"/>
      <x v="367"/>
      <x v="359"/>
    </i>
    <i>
      <x v="219"/>
      <x v="458"/>
      <x v="359"/>
    </i>
    <i>
      <x v="233"/>
      <x v="432"/>
      <x v="359"/>
    </i>
    <i r="1">
      <x v="433"/>
      <x v="359"/>
    </i>
    <i r="1">
      <x v="487"/>
      <x v="359"/>
    </i>
    <i r="1">
      <x v="488"/>
      <x v="359"/>
    </i>
    <i>
      <x v="300"/>
      <x v="408"/>
      <x v="359"/>
    </i>
    <i r="1">
      <x v="409"/>
      <x v="359"/>
    </i>
    <i>
      <x v="302"/>
      <x v="370"/>
      <x v="359"/>
    </i>
    <i>
      <x v="311"/>
      <x v="374"/>
      <x v="359"/>
    </i>
    <i>
      <x v="323"/>
      <x v="369"/>
      <x v="359"/>
    </i>
    <i>
      <x v="331"/>
      <x v="371"/>
      <x v="359"/>
    </i>
    <i r="1">
      <x v="372"/>
      <x v="359"/>
    </i>
    <i>
      <x v="362"/>
      <x v="381"/>
      <x v="359"/>
    </i>
    <i r="1">
      <x v="382"/>
      <x v="359"/>
    </i>
    <i r="1">
      <x v="383"/>
      <x v="359"/>
    </i>
    <i r="1">
      <x v="384"/>
      <x v="359"/>
    </i>
    <i r="1">
      <x v="385"/>
      <x v="359"/>
    </i>
    <i>
      <x v="368"/>
      <x v="386"/>
      <x v="359"/>
    </i>
    <i>
      <x v="371"/>
      <x v="436"/>
      <x v="359"/>
    </i>
    <i>
      <x v="372"/>
      <x v="319"/>
      <x v="359"/>
    </i>
    <i r="1">
      <x v="320"/>
      <x v="359"/>
    </i>
    <i>
      <x v="374"/>
      <x v="396"/>
      <x v="359"/>
    </i>
    <i>
      <x v="375"/>
      <x v="478"/>
      <x v="359"/>
    </i>
    <i r="1">
      <x v="479"/>
      <x v="359"/>
    </i>
    <i r="1">
      <x v="480"/>
      <x v="359"/>
    </i>
    <i r="1">
      <x v="481"/>
      <x v="359"/>
    </i>
    <i r="1">
      <x v="482"/>
      <x v="359"/>
    </i>
    <i r="1">
      <x v="483"/>
      <x v="359"/>
    </i>
    <i r="1">
      <x v="484"/>
      <x v="359"/>
    </i>
    <i r="1">
      <x v="485"/>
      <x v="359"/>
    </i>
    <i>
      <x v="376"/>
      <x v="486"/>
      <x v="359"/>
    </i>
    <i>
      <x v="378"/>
      <x v="389"/>
      <x v="359"/>
    </i>
    <i r="1">
      <x v="390"/>
      <x v="359"/>
    </i>
    <i r="1">
      <x v="391"/>
      <x v="359"/>
    </i>
    <i r="1">
      <x v="392"/>
      <x v="359"/>
    </i>
    <i>
      <x v="424"/>
      <x v="315"/>
      <x v="359"/>
    </i>
    <i r="1">
      <x v="316"/>
      <x v="359"/>
    </i>
    <i>
      <x v="425"/>
      <x v="489"/>
      <x v="359"/>
    </i>
    <i r="1">
      <x v="490"/>
      <x v="359"/>
    </i>
    <i r="1">
      <x v="491"/>
      <x v="359"/>
    </i>
    <i r="1">
      <x v="492"/>
      <x v="359"/>
    </i>
    <i r="1">
      <x v="493"/>
      <x v="359"/>
    </i>
    <i r="1">
      <x v="494"/>
      <x v="359"/>
    </i>
    <i>
      <x v="426"/>
      <x v="387"/>
      <x v="359"/>
    </i>
    <i r="1">
      <x v="388"/>
      <x v="359"/>
    </i>
    <i>
      <x v="434"/>
      <x v="406"/>
      <x v="359"/>
    </i>
    <i>
      <x v="436"/>
      <x v="449"/>
      <x v="359"/>
    </i>
    <i r="1">
      <x v="450"/>
      <x v="359"/>
    </i>
    <i r="1">
      <x v="451"/>
      <x v="359"/>
    </i>
    <i>
      <x v="446"/>
      <x v="417"/>
      <x v="359"/>
    </i>
    <i>
      <x v="453"/>
      <x v="237"/>
      <x v="359"/>
    </i>
    <i r="1">
      <x v="402"/>
      <x v="359"/>
    </i>
    <i r="1">
      <x v="410"/>
      <x v="359"/>
    </i>
    <i r="1">
      <x v="411"/>
      <x v="359"/>
    </i>
    <i r="1">
      <x v="412"/>
      <x v="359"/>
    </i>
    <i r="1">
      <x v="413"/>
      <x v="359"/>
    </i>
    <i r="1">
      <x v="414"/>
      <x v="359"/>
    </i>
    <i r="1">
      <x v="415"/>
      <x v="359"/>
    </i>
    <i>
      <x v="455"/>
      <x v="368"/>
      <x v="359"/>
    </i>
    <i>
      <x v="458"/>
      <x v="416"/>
      <x v="359"/>
    </i>
    <i>
      <x v="465"/>
      <x v="373"/>
      <x v="359"/>
    </i>
    <i r="1">
      <x v="397"/>
      <x v="359"/>
    </i>
    <i r="1">
      <x v="398"/>
      <x v="359"/>
    </i>
    <i r="1">
      <x v="399"/>
      <x v="359"/>
    </i>
    <i r="1">
      <x v="400"/>
      <x v="359"/>
    </i>
    <i r="1">
      <x v="401"/>
      <x v="359"/>
    </i>
    <i r="1">
      <x v="402"/>
      <x v="359"/>
    </i>
    <i r="1">
      <x v="403"/>
      <x v="359"/>
    </i>
    <i r="1">
      <x v="404"/>
      <x v="359"/>
    </i>
    <i r="1">
      <x v="405"/>
      <x v="359"/>
    </i>
    <i>
      <x v="474"/>
      <x v="419"/>
      <x v="359"/>
    </i>
    <i r="1">
      <x v="420"/>
      <x v="359"/>
    </i>
    <i r="1">
      <x v="421"/>
      <x v="359"/>
    </i>
    <i r="1">
      <x v="422"/>
      <x v="359"/>
    </i>
    <i r="1">
      <x v="423"/>
      <x v="359"/>
    </i>
    <i r="1">
      <x v="424"/>
      <x v="359"/>
    </i>
    <i r="1">
      <x v="425"/>
      <x v="359"/>
    </i>
    <i r="1">
      <x v="426"/>
      <x v="359"/>
    </i>
    <i r="1">
      <x v="427"/>
      <x v="359"/>
    </i>
    <i>
      <x v="475"/>
      <x v="418"/>
      <x v="359"/>
    </i>
    <i r="1">
      <x v="428"/>
      <x v="359"/>
    </i>
    <i>
      <x v="481"/>
      <x v="437"/>
      <x v="359"/>
    </i>
    <i r="1">
      <x v="438"/>
      <x v="359"/>
    </i>
    <i>
      <x v="492"/>
      <x v="248"/>
      <x v="359"/>
    </i>
    <i>
      <x v="499"/>
      <x v="435"/>
      <x v="359"/>
    </i>
    <i>
      <x v="509"/>
      <x v="440"/>
      <x v="359"/>
    </i>
    <i>
      <x v="519"/>
      <x v="321"/>
      <x v="359"/>
    </i>
    <i r="1">
      <x v="322"/>
      <x v="359"/>
    </i>
    <i r="1">
      <x v="323"/>
      <x v="359"/>
    </i>
    <i r="1">
      <x v="324"/>
      <x v="359"/>
    </i>
    <i>
      <x v="527"/>
      <x v="446"/>
      <x v="359"/>
    </i>
    <i r="1">
      <x v="447"/>
      <x v="359"/>
    </i>
    <i r="1">
      <x v="448"/>
      <x v="359"/>
    </i>
    <i>
      <x v="530"/>
      <x v="441"/>
      <x v="359"/>
    </i>
    <i>
      <x v="537"/>
      <x v="410"/>
      <x v="359"/>
    </i>
    <i r="1">
      <x v="411"/>
      <x v="359"/>
    </i>
    <i r="1">
      <x v="412"/>
      <x v="359"/>
    </i>
    <i r="1">
      <x v="413"/>
      <x v="359"/>
    </i>
    <i r="1">
      <x v="414"/>
      <x v="359"/>
    </i>
    <i r="1">
      <x v="415"/>
      <x v="359"/>
    </i>
    <i r="1">
      <x v="452"/>
      <x v="359"/>
    </i>
    <i r="1">
      <x v="453"/>
      <x v="359"/>
    </i>
    <i r="1">
      <x v="454"/>
      <x v="359"/>
    </i>
    <i r="1">
      <x v="455"/>
      <x v="359"/>
    </i>
    <i r="1">
      <x v="456"/>
      <x v="359"/>
    </i>
    <i>
      <x v="550"/>
      <x v="457"/>
      <x v="359"/>
    </i>
    <i>
      <x v="552"/>
      <x v="464"/>
      <x v="359"/>
    </i>
    <i r="1">
      <x v="465"/>
      <x v="359"/>
    </i>
    <i r="1">
      <x v="466"/>
      <x v="359"/>
    </i>
    <i r="1">
      <x v="467"/>
      <x v="359"/>
    </i>
    <i r="1">
      <x v="468"/>
      <x v="359"/>
    </i>
    <i r="1">
      <x v="469"/>
      <x v="359"/>
    </i>
    <i r="1">
      <x v="470"/>
      <x v="359"/>
    </i>
    <i>
      <x v="553"/>
      <x v="459"/>
      <x v="359"/>
    </i>
    <i r="1">
      <x v="460"/>
      <x v="359"/>
    </i>
    <i r="1">
      <x v="461"/>
      <x v="359"/>
    </i>
    <i r="1">
      <x v="462"/>
      <x v="359"/>
    </i>
    <i r="1">
      <x v="463"/>
      <x v="359"/>
    </i>
    <i>
      <x v="558"/>
      <x v="472"/>
      <x v="359"/>
    </i>
    <i r="1">
      <x v="473"/>
      <x v="359"/>
    </i>
    <i r="1">
      <x v="474"/>
      <x v="359"/>
    </i>
    <i r="1">
      <x v="475"/>
      <x v="359"/>
    </i>
    <i r="1">
      <x v="476"/>
      <x v="359"/>
    </i>
    <i r="1">
      <x v="477"/>
      <x v="35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" item="0" hier="-1"/>
    <pageField fld="25" item="0" hier="-1"/>
    <pageField fld="0" item="1" hier="-1"/>
  </pageFields>
  <dataFields count="4">
    <dataField name="PI 2018" fld="37" baseField="13" baseItem="290"/>
    <dataField name="PI 2019" fld="42" baseField="13" baseItem="290"/>
    <dataField name="PE 2018" fld="38" baseField="13" baseItem="290"/>
    <dataField name="PE 2019" fld="43" baseField="13" baseItem="290"/>
  </dataFields>
  <formats count="82">
    <format dxfId="531">
      <pivotArea type="all" dataOnly="0" outline="0" fieldPosition="0"/>
    </format>
    <format dxfId="532">
      <pivotArea type="all" dataOnly="0" outline="0" fieldPosition="0"/>
    </format>
    <format dxfId="533">
      <pivotArea outline="0" collapsedLevelsAreSubtotals="1" fieldPosition="0"/>
    </format>
    <format dxfId="534">
      <pivotArea outline="0" collapsedLevelsAreSubtotals="1" fieldPosition="0">
        <references count="3">
          <reference field="9" count="1" selected="0">
            <x v="14"/>
          </reference>
          <reference field="12" count="1" selected="0">
            <x v="285"/>
          </reference>
          <reference field="13" count="1" selected="0">
            <x v="291"/>
          </reference>
        </references>
      </pivotArea>
    </format>
    <format dxfId="535">
      <pivotArea dataOnly="0" labelOnly="1" outline="0" fieldPosition="0">
        <references count="1">
          <reference field="9" count="1">
            <x v="14"/>
          </reference>
        </references>
      </pivotArea>
    </format>
    <format dxfId="536">
      <pivotArea dataOnly="0" labelOnly="1" outline="0" fieldPosition="0">
        <references count="2">
          <reference field="9" count="1" selected="0">
            <x v="14"/>
          </reference>
          <reference field="12" count="1">
            <x v="285"/>
          </reference>
        </references>
      </pivotArea>
    </format>
    <format dxfId="537">
      <pivotArea dataOnly="0" labelOnly="1" outline="0" fieldPosition="0">
        <references count="3">
          <reference field="9" count="1" selected="0">
            <x v="14"/>
          </reference>
          <reference field="12" count="1" selected="0">
            <x v="285"/>
          </reference>
          <reference field="13" count="1">
            <x v="291"/>
          </reference>
        </references>
      </pivotArea>
    </format>
    <format dxfId="538">
      <pivotArea outline="0" collapsedLevelsAreSubtotals="1" fieldPosition="0">
        <references count="3">
          <reference field="9" count="1" selected="0">
            <x v="41"/>
          </reference>
          <reference field="12" count="1" selected="0">
            <x v="119"/>
          </reference>
          <reference field="13" count="1" selected="0">
            <x v="151"/>
          </reference>
        </references>
      </pivotArea>
    </format>
    <format dxfId="539">
      <pivotArea dataOnly="0" labelOnly="1" outline="0" fieldPosition="0">
        <references count="1">
          <reference field="9" count="1">
            <x v="41"/>
          </reference>
        </references>
      </pivotArea>
    </format>
    <format dxfId="540">
      <pivotArea dataOnly="0" labelOnly="1" outline="0" fieldPosition="0">
        <references count="2">
          <reference field="9" count="1" selected="0">
            <x v="41"/>
          </reference>
          <reference field="12" count="1">
            <x v="119"/>
          </reference>
        </references>
      </pivotArea>
    </format>
    <format dxfId="541">
      <pivotArea dataOnly="0" labelOnly="1" outline="0" fieldPosition="0">
        <references count="3">
          <reference field="9" count="1" selected="0">
            <x v="41"/>
          </reference>
          <reference field="12" count="1" selected="0">
            <x v="119"/>
          </reference>
          <reference field="13" count="1">
            <x v="151"/>
          </reference>
        </references>
      </pivotArea>
    </format>
    <format dxfId="542">
      <pivotArea outline="0" collapsedLevelsAreSubtotals="1" fieldPosition="0">
        <references count="3">
          <reference field="9" count="1" selected="0">
            <x v="49"/>
          </reference>
          <reference field="12" count="1" selected="0">
            <x v="187"/>
          </reference>
          <reference field="13" count="1" selected="0">
            <x v="32"/>
          </reference>
        </references>
      </pivotArea>
    </format>
    <format dxfId="543">
      <pivotArea dataOnly="0" labelOnly="1" outline="0" offset="IV256" fieldPosition="0">
        <references count="1">
          <reference field="9" count="1">
            <x v="49"/>
          </reference>
        </references>
      </pivotArea>
    </format>
    <format dxfId="544">
      <pivotArea dataOnly="0" labelOnly="1" outline="0" offset="IV256" fieldPosition="0">
        <references count="2">
          <reference field="9" count="1" selected="0">
            <x v="49"/>
          </reference>
          <reference field="12" count="1">
            <x v="187"/>
          </reference>
        </references>
      </pivotArea>
    </format>
    <format dxfId="545">
      <pivotArea dataOnly="0" labelOnly="1" outline="0" fieldPosition="0">
        <references count="3">
          <reference field="9" count="1" selected="0">
            <x v="49"/>
          </reference>
          <reference field="12" count="1" selected="0">
            <x v="187"/>
          </reference>
          <reference field="13" count="1">
            <x v="32"/>
          </reference>
        </references>
      </pivotArea>
    </format>
    <format dxfId="546">
      <pivotArea outline="0" collapsedLevelsAreSubtotals="1" fieldPosition="0">
        <references count="3">
          <reference field="9" count="1" selected="0">
            <x v="184"/>
          </reference>
          <reference field="12" count="1" selected="0">
            <x v="119"/>
          </reference>
          <reference field="13" count="1" selected="0">
            <x v="151"/>
          </reference>
        </references>
      </pivotArea>
    </format>
    <format dxfId="547">
      <pivotArea dataOnly="0" labelOnly="1" outline="0" fieldPosition="0">
        <references count="1">
          <reference field="9" count="1">
            <x v="184"/>
          </reference>
        </references>
      </pivotArea>
    </format>
    <format dxfId="548">
      <pivotArea dataOnly="0" labelOnly="1" outline="0" fieldPosition="0">
        <references count="2">
          <reference field="9" count="1" selected="0">
            <x v="184"/>
          </reference>
          <reference field="12" count="1">
            <x v="119"/>
          </reference>
        </references>
      </pivotArea>
    </format>
    <format dxfId="549">
      <pivotArea dataOnly="0" labelOnly="1" outline="0" fieldPosition="0">
        <references count="3">
          <reference field="9" count="1" selected="0">
            <x v="184"/>
          </reference>
          <reference field="12" count="1" selected="0">
            <x v="119"/>
          </reference>
          <reference field="13" count="1">
            <x v="151"/>
          </reference>
        </references>
      </pivotArea>
    </format>
    <format dxfId="550">
      <pivotArea outline="0" collapsedLevelsAreSubtotals="1" fieldPosition="0">
        <references count="3">
          <reference field="9" count="1" selected="0">
            <x v="186"/>
          </reference>
          <reference field="12" count="1" selected="0">
            <x v="286"/>
          </reference>
          <reference field="13" count="2" selected="0">
            <x v="151"/>
            <x v="155"/>
          </reference>
        </references>
      </pivotArea>
    </format>
    <format dxfId="551">
      <pivotArea dataOnly="0" labelOnly="1" outline="0" offset="IV5:IV256" fieldPosition="0">
        <references count="1">
          <reference field="9" count="1">
            <x v="186"/>
          </reference>
        </references>
      </pivotArea>
    </format>
    <format dxfId="552">
      <pivotArea dataOnly="0" labelOnly="1" outline="0" fieldPosition="0">
        <references count="2">
          <reference field="9" count="1" selected="0">
            <x v="186"/>
          </reference>
          <reference field="12" count="1">
            <x v="286"/>
          </reference>
        </references>
      </pivotArea>
    </format>
    <format dxfId="553">
      <pivotArea dataOnly="0" labelOnly="1" outline="0" fieldPosition="0">
        <references count="3">
          <reference field="9" count="1" selected="0">
            <x v="186"/>
          </reference>
          <reference field="12" count="1" selected="0">
            <x v="286"/>
          </reference>
          <reference field="13" count="2">
            <x v="151"/>
            <x v="155"/>
          </reference>
        </references>
      </pivotArea>
    </format>
    <format dxfId="554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198"/>
          </reference>
          <reference field="13" count="2" selected="0">
            <x v="342"/>
            <x v="343"/>
          </reference>
        </references>
      </pivotArea>
    </format>
    <format dxfId="555">
      <pivotArea dataOnly="0" labelOnly="1" outline="0" offset="IV39:IV40" fieldPosition="0">
        <references count="1">
          <reference field="9" count="1">
            <x v="188"/>
          </reference>
        </references>
      </pivotArea>
    </format>
    <format dxfId="556">
      <pivotArea dataOnly="0" labelOnly="1" outline="0" offset="IV6:IV256" fieldPosition="0">
        <references count="2">
          <reference field="9" count="1" selected="0">
            <x v="188"/>
          </reference>
          <reference field="12" count="1">
            <x v="198"/>
          </reference>
        </references>
      </pivotArea>
    </format>
    <format dxfId="557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198"/>
          </reference>
          <reference field="13" count="2">
            <x v="342"/>
            <x v="343"/>
          </reference>
        </references>
      </pivotArea>
    </format>
    <format dxfId="558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 selected="0">
            <x v="41"/>
          </reference>
        </references>
      </pivotArea>
    </format>
    <format dxfId="559">
      <pivotArea dataOnly="0" labelOnly="1" outline="0" offset="IV45" fieldPosition="0">
        <references count="1">
          <reference field="9" count="1">
            <x v="188"/>
          </reference>
        </references>
      </pivotArea>
    </format>
    <format dxfId="560">
      <pivotArea dataOnly="0" labelOnly="1" outline="0" offset="IV1" fieldPosition="0">
        <references count="2">
          <reference field="9" count="1" selected="0">
            <x v="188"/>
          </reference>
          <reference field="12" count="1">
            <x v="219"/>
          </reference>
        </references>
      </pivotArea>
    </format>
    <format dxfId="561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>
            <x v="41"/>
          </reference>
        </references>
      </pivotArea>
    </format>
    <format dxfId="562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 selected="0">
            <x v="60"/>
          </reference>
        </references>
      </pivotArea>
    </format>
    <format dxfId="563">
      <pivotArea dataOnly="0" labelOnly="1" outline="0" offset="IV46" fieldPosition="0">
        <references count="1">
          <reference field="9" count="1">
            <x v="188"/>
          </reference>
        </references>
      </pivotArea>
    </format>
    <format dxfId="564">
      <pivotArea dataOnly="0" labelOnly="1" outline="0" offset="IV2" fieldPosition="0">
        <references count="2">
          <reference field="9" count="1" selected="0">
            <x v="188"/>
          </reference>
          <reference field="12" count="1">
            <x v="219"/>
          </reference>
        </references>
      </pivotArea>
    </format>
    <format dxfId="565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19"/>
          </reference>
          <reference field="13" count="1">
            <x v="60"/>
          </reference>
        </references>
      </pivotArea>
    </format>
    <format dxfId="566">
      <pivotArea dataOnly="0" labelOnly="1" outline="0" offset="IV49" fieldPosition="0">
        <references count="1">
          <reference field="9" count="1">
            <x v="188"/>
          </reference>
        </references>
      </pivotArea>
    </format>
    <format dxfId="567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26"/>
          </reference>
          <reference field="13" count="1" selected="0">
            <x v="174"/>
          </reference>
        </references>
      </pivotArea>
    </format>
    <format dxfId="568">
      <pivotArea dataOnly="0" labelOnly="1" outline="0" offset="IV63" fieldPosition="0">
        <references count="1">
          <reference field="9" count="1">
            <x v="188"/>
          </reference>
        </references>
      </pivotArea>
    </format>
    <format dxfId="569">
      <pivotArea dataOnly="0" labelOnly="1" outline="0" fieldPosition="0">
        <references count="2">
          <reference field="9" count="1" selected="0">
            <x v="188"/>
          </reference>
          <reference field="12" count="1">
            <x v="226"/>
          </reference>
        </references>
      </pivotArea>
    </format>
    <format dxfId="570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26"/>
          </reference>
          <reference field="13" count="1">
            <x v="174"/>
          </reference>
        </references>
      </pivotArea>
    </format>
    <format dxfId="571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49"/>
          </reference>
          <reference field="13" count="2" selected="0">
            <x v="340"/>
            <x v="341"/>
          </reference>
        </references>
      </pivotArea>
    </format>
    <format dxfId="572">
      <pivotArea dataOnly="0" labelOnly="1" outline="0" offset="IV76:IV77" fieldPosition="0">
        <references count="1">
          <reference field="9" count="1">
            <x v="188"/>
          </reference>
        </references>
      </pivotArea>
    </format>
    <format dxfId="573">
      <pivotArea dataOnly="0" labelOnly="1" outline="0" offset="IV2:IV256" fieldPosition="0">
        <references count="2">
          <reference field="9" count="1" selected="0">
            <x v="188"/>
          </reference>
          <reference field="12" count="1">
            <x v="249"/>
          </reference>
        </references>
      </pivotArea>
    </format>
    <format dxfId="574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49"/>
          </reference>
          <reference field="13" count="2">
            <x v="340"/>
            <x v="341"/>
          </reference>
        </references>
      </pivotArea>
    </format>
    <format dxfId="575">
      <pivotArea outline="0" collapsedLevelsAreSubtotals="1" fieldPosition="0">
        <references count="3">
          <reference field="9" count="1" selected="0">
            <x v="188"/>
          </reference>
          <reference field="12" count="1" selected="0">
            <x v="262"/>
          </reference>
          <reference field="13" count="1" selected="0">
            <x v="60"/>
          </reference>
        </references>
      </pivotArea>
    </format>
    <format dxfId="576">
      <pivotArea dataOnly="0" labelOnly="1" outline="0" offset="IV81" fieldPosition="0">
        <references count="1">
          <reference field="9" count="1">
            <x v="188"/>
          </reference>
        </references>
      </pivotArea>
    </format>
    <format dxfId="577">
      <pivotArea dataOnly="0" labelOnly="1" outline="0" offset="IV4" fieldPosition="0">
        <references count="2">
          <reference field="9" count="1" selected="0">
            <x v="188"/>
          </reference>
          <reference field="12" count="1">
            <x v="262"/>
          </reference>
        </references>
      </pivotArea>
    </format>
    <format dxfId="578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62"/>
          </reference>
          <reference field="13" count="1">
            <x v="60"/>
          </reference>
        </references>
      </pivotArea>
    </format>
    <format dxfId="579">
      <pivotArea outline="0" collapsedLevelsAreSubtotals="1" fieldPosition="0">
        <references count="3">
          <reference field="9" count="1" selected="0">
            <x v="188"/>
          </reference>
          <reference field="12" count="2" selected="0">
            <x v="288"/>
            <x v="289"/>
          </reference>
          <reference field="13" count="4" selected="0">
            <x v="174"/>
            <x v="345"/>
            <x v="346"/>
            <x v="347"/>
          </reference>
        </references>
      </pivotArea>
    </format>
    <format dxfId="580">
      <pivotArea dataOnly="0" labelOnly="1" outline="0" offset="IV98:IV256" fieldPosition="0">
        <references count="1">
          <reference field="9" count="1">
            <x v="188"/>
          </reference>
        </references>
      </pivotArea>
    </format>
    <format dxfId="581">
      <pivotArea dataOnly="0" labelOnly="1" outline="0" fieldPosition="0">
        <references count="2">
          <reference field="9" count="1" selected="0">
            <x v="188"/>
          </reference>
          <reference field="12" count="2">
            <x v="288"/>
            <x v="289"/>
          </reference>
        </references>
      </pivotArea>
    </format>
    <format dxfId="582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88"/>
          </reference>
          <reference field="13" count="3">
            <x v="345"/>
            <x v="346"/>
            <x v="347"/>
          </reference>
        </references>
      </pivotArea>
    </format>
    <format dxfId="583">
      <pivotArea dataOnly="0" labelOnly="1" outline="0" fieldPosition="0">
        <references count="3">
          <reference field="9" count="1" selected="0">
            <x v="188"/>
          </reference>
          <reference field="12" count="1" selected="0">
            <x v="289"/>
          </reference>
          <reference field="13" count="1">
            <x v="174"/>
          </reference>
        </references>
      </pivotArea>
    </format>
    <format dxfId="584">
      <pivotArea outline="0" collapsedLevelsAreSubtotals="1" fieldPosition="0">
        <references count="3">
          <reference field="9" count="1" selected="0">
            <x v="192"/>
          </reference>
          <reference field="12" count="2" selected="0">
            <x v="293"/>
            <x v="294"/>
          </reference>
          <reference field="13" count="3" selected="0">
            <x v="355"/>
            <x v="356"/>
            <x v="357"/>
          </reference>
        </references>
      </pivotArea>
    </format>
    <format dxfId="585">
      <pivotArea dataOnly="0" labelOnly="1" outline="0" offset="IV9:IV256" fieldPosition="0">
        <references count="1">
          <reference field="9" count="1">
            <x v="192"/>
          </reference>
        </references>
      </pivotArea>
    </format>
    <format dxfId="586">
      <pivotArea dataOnly="0" labelOnly="1" outline="0" fieldPosition="0">
        <references count="2">
          <reference field="9" count="1" selected="0">
            <x v="192"/>
          </reference>
          <reference field="12" count="2">
            <x v="293"/>
            <x v="294"/>
          </reference>
        </references>
      </pivotArea>
    </format>
    <format dxfId="587">
      <pivotArea dataOnly="0" labelOnly="1" outline="0" fieldPosition="0">
        <references count="3">
          <reference field="9" count="1" selected="0">
            <x v="192"/>
          </reference>
          <reference field="12" count="1" selected="0">
            <x v="293"/>
          </reference>
          <reference field="13" count="2">
            <x v="355"/>
            <x v="356"/>
          </reference>
        </references>
      </pivotArea>
    </format>
    <format dxfId="588">
      <pivotArea dataOnly="0" labelOnly="1" outline="0" fieldPosition="0">
        <references count="3">
          <reference field="9" count="1" selected="0">
            <x v="192"/>
          </reference>
          <reference field="12" count="1" selected="0">
            <x v="294"/>
          </reference>
          <reference field="13" count="1">
            <x v="357"/>
          </reference>
        </references>
      </pivotArea>
    </format>
    <format dxfId="589">
      <pivotArea outline="0" collapsedLevelsAreSubtotals="1" fieldPosition="0">
        <references count="3">
          <reference field="9" count="1" selected="0">
            <x v="193"/>
          </reference>
          <reference field="12" count="1" selected="0">
            <x v="165"/>
          </reference>
          <reference field="13" count="1" selected="0">
            <x v="155"/>
          </reference>
        </references>
      </pivotArea>
    </format>
    <format dxfId="590">
      <pivotArea dataOnly="0" labelOnly="1" outline="0" offset="IV256" fieldPosition="0">
        <references count="1">
          <reference field="9" count="1">
            <x v="193"/>
          </reference>
        </references>
      </pivotArea>
    </format>
    <format dxfId="591">
      <pivotArea dataOnly="0" labelOnly="1" outline="0" offset="IV256" fieldPosition="0">
        <references count="2">
          <reference field="9" count="1" selected="0">
            <x v="193"/>
          </reference>
          <reference field="12" count="1">
            <x v="165"/>
          </reference>
        </references>
      </pivotArea>
    </format>
    <format dxfId="592">
      <pivotArea dataOnly="0" labelOnly="1" outline="0" fieldPosition="0">
        <references count="3">
          <reference field="9" count="1" selected="0">
            <x v="193"/>
          </reference>
          <reference field="12" count="1" selected="0">
            <x v="165"/>
          </reference>
          <reference field="13" count="1">
            <x v="155"/>
          </reference>
        </references>
      </pivotArea>
    </format>
    <format dxfId="593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1" selected="0">
            <x v="85"/>
          </reference>
        </references>
      </pivotArea>
    </format>
    <format dxfId="594">
      <pivotArea dataOnly="0" labelOnly="1" outline="0" offset="IV29" fieldPosition="0">
        <references count="1">
          <reference field="9" count="1">
            <x v="195"/>
          </reference>
        </references>
      </pivotArea>
    </format>
    <format dxfId="595">
      <pivotArea dataOnly="0" labelOnly="1" outline="0" offset="IV1" fieldPosition="0">
        <references count="2">
          <reference field="9" count="1" selected="0">
            <x v="195"/>
          </reference>
          <reference field="12" count="1">
            <x v="177"/>
          </reference>
        </references>
      </pivotArea>
    </format>
    <format dxfId="596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1">
            <x v="85"/>
          </reference>
        </references>
      </pivotArea>
    </format>
    <format dxfId="597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4" selected="0">
            <x v="246"/>
            <x v="247"/>
            <x v="252"/>
            <x v="253"/>
          </reference>
        </references>
      </pivotArea>
    </format>
    <format dxfId="598">
      <pivotArea dataOnly="0" labelOnly="1" outline="0" offset="IV30:IV34" fieldPosition="0">
        <references count="1">
          <reference field="9" count="1">
            <x v="195"/>
          </reference>
        </references>
      </pivotArea>
    </format>
    <format dxfId="599">
      <pivotArea dataOnly="0" labelOnly="1" outline="0" offset="IV2:IV256" fieldPosition="0">
        <references count="2">
          <reference field="9" count="1" selected="0">
            <x v="195"/>
          </reference>
          <reference field="12" count="1">
            <x v="177"/>
          </reference>
        </references>
      </pivotArea>
    </format>
    <format dxfId="600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177"/>
          </reference>
          <reference field="13" count="4">
            <x v="246"/>
            <x v="247"/>
            <x v="252"/>
            <x v="253"/>
          </reference>
        </references>
      </pivotArea>
    </format>
    <format dxfId="601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211"/>
          </reference>
          <reference field="13" count="1" selected="0">
            <x v="77"/>
          </reference>
        </references>
      </pivotArea>
    </format>
    <format dxfId="602">
      <pivotArea dataOnly="0" labelOnly="1" outline="0" offset="IV34" fieldPosition="0">
        <references count="1">
          <reference field="9" count="1">
            <x v="195"/>
          </reference>
        </references>
      </pivotArea>
    </format>
    <format dxfId="603">
      <pivotArea dataOnly="0" labelOnly="1" outline="0" offset="IV1" fieldPosition="0">
        <references count="2">
          <reference field="9" count="1" selected="0">
            <x v="195"/>
          </reference>
          <reference field="12" count="1">
            <x v="211"/>
          </reference>
        </references>
      </pivotArea>
    </format>
    <format dxfId="604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211"/>
          </reference>
          <reference field="13" count="1">
            <x v="77"/>
          </reference>
        </references>
      </pivotArea>
    </format>
    <format dxfId="605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3" selected="0">
            <x v="86"/>
            <x v="114"/>
            <x v="127"/>
          </reference>
        </references>
      </pivotArea>
    </format>
    <format dxfId="606">
      <pivotArea dataOnly="0" labelOnly="1" outline="0" offset="IV39:IV41" fieldPosition="0">
        <references count="1">
          <reference field="9" count="1">
            <x v="195"/>
          </reference>
        </references>
      </pivotArea>
    </format>
    <format dxfId="607">
      <pivotArea dataOnly="0" labelOnly="1" outline="0" offset="IV3:IV5" fieldPosition="0">
        <references count="2">
          <reference field="9" count="1" selected="0">
            <x v="195"/>
          </reference>
          <reference field="12" count="1">
            <x v="252"/>
          </reference>
        </references>
      </pivotArea>
    </format>
    <format dxfId="608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3">
            <x v="86"/>
            <x v="114"/>
            <x v="127"/>
          </reference>
        </references>
      </pivotArea>
    </format>
    <format dxfId="609">
      <pivotArea outline="0" collapsedLevelsAreSubtotals="1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2" selected="0">
            <x v="79"/>
            <x v="80"/>
          </reference>
        </references>
      </pivotArea>
    </format>
    <format dxfId="610">
      <pivotArea dataOnly="0" labelOnly="1" outline="0" offset="IV37:IV38" fieldPosition="0">
        <references count="1">
          <reference field="9" count="1">
            <x v="195"/>
          </reference>
        </references>
      </pivotArea>
    </format>
    <format dxfId="611">
      <pivotArea dataOnly="0" labelOnly="1" outline="0" offset="IV1:IV2" fieldPosition="0">
        <references count="2">
          <reference field="9" count="1" selected="0">
            <x v="195"/>
          </reference>
          <reference field="12" count="1">
            <x v="252"/>
          </reference>
        </references>
      </pivotArea>
    </format>
    <format dxfId="612">
      <pivotArea dataOnly="0" labelOnly="1" outline="0" fieldPosition="0">
        <references count="3">
          <reference field="9" count="1" selected="0">
            <x v="195"/>
          </reference>
          <reference field="12" count="1" selected="0">
            <x v="252"/>
          </reference>
          <reference field="13" count="2">
            <x v="79"/>
            <x v="8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5" cacheId="150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L3:P6" firstHeaderRow="0" firstDataRow="1" firstDataCol="3" rowPageCount="1" colPageCount="1"/>
  <pivotFields count="10">
    <pivotField axis="axisRow" compact="0" outline="0" showAll="0" defaultSubtota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50"/>
        <item x="51"/>
        <item x="52"/>
      </items>
    </pivotField>
    <pivotField axis="axisRow" compact="0" outline="0" showAll="0" defaultSubtotal="0">
      <items count="209">
        <item x="45"/>
        <item x="86"/>
        <item x="39"/>
        <item x="142"/>
        <item x="174"/>
        <item x="80"/>
        <item x="1"/>
        <item x="2"/>
        <item x="3"/>
        <item x="4"/>
        <item x="0"/>
        <item x="5"/>
        <item x="6"/>
        <item x="8"/>
        <item x="11"/>
        <item x="10"/>
        <item x="12"/>
        <item x="7"/>
        <item x="9"/>
        <item x="14"/>
        <item x="13"/>
        <item x="15"/>
        <item x="18"/>
        <item x="20"/>
        <item x="19"/>
        <item x="22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2"/>
        <item x="41"/>
        <item x="43"/>
        <item x="44"/>
        <item x="51"/>
        <item x="50"/>
        <item x="48"/>
        <item x="49"/>
        <item x="53"/>
        <item x="54"/>
        <item x="47"/>
        <item x="46"/>
        <item x="52"/>
        <item x="55"/>
        <item x="56"/>
        <item x="58"/>
        <item x="60"/>
        <item x="59"/>
        <item x="57"/>
        <item x="128"/>
        <item x="127"/>
        <item x="62"/>
        <item x="61"/>
        <item x="73"/>
        <item x="72"/>
        <item x="71"/>
        <item x="70"/>
        <item x="63"/>
        <item x="68"/>
        <item x="67"/>
        <item x="65"/>
        <item x="66"/>
        <item x="64"/>
        <item x="69"/>
        <item x="74"/>
        <item x="75"/>
        <item x="76"/>
        <item x="77"/>
        <item x="135"/>
        <item x="136"/>
        <item x="78"/>
        <item x="79"/>
        <item x="81"/>
        <item x="82"/>
        <item x="85"/>
        <item x="83"/>
        <item x="84"/>
        <item x="87"/>
        <item x="96"/>
        <item x="88"/>
        <item x="89"/>
        <item x="90"/>
        <item x="91"/>
        <item x="92"/>
        <item x="95"/>
        <item x="93"/>
        <item x="94"/>
        <item x="98"/>
        <item x="97"/>
        <item x="99"/>
        <item x="100"/>
        <item x="101"/>
        <item x="103"/>
        <item x="102"/>
        <item x="106"/>
        <item x="105"/>
        <item x="104"/>
        <item x="108"/>
        <item x="107"/>
        <item x="109"/>
        <item x="110"/>
        <item x="111"/>
        <item x="112"/>
        <item x="113"/>
        <item x="117"/>
        <item x="121"/>
        <item x="120"/>
        <item x="115"/>
        <item x="114"/>
        <item x="119"/>
        <item x="118"/>
        <item x="116"/>
        <item x="122"/>
        <item x="125"/>
        <item x="126"/>
        <item x="124"/>
        <item x="123"/>
        <item x="129"/>
        <item x="130"/>
        <item x="131"/>
        <item x="132"/>
        <item x="133"/>
        <item x="134"/>
        <item x="137"/>
        <item x="139"/>
        <item x="140"/>
        <item x="138"/>
        <item x="141"/>
        <item x="143"/>
        <item x="147"/>
        <item x="145"/>
        <item x="148"/>
        <item x="149"/>
        <item x="144"/>
        <item x="146"/>
        <item x="150"/>
        <item x="151"/>
        <item x="156"/>
        <item x="155"/>
        <item x="154"/>
        <item x="159"/>
        <item x="160"/>
        <item x="153"/>
        <item x="158"/>
        <item x="157"/>
        <item x="152"/>
        <item x="164"/>
        <item x="162"/>
        <item x="166"/>
        <item x="167"/>
        <item x="161"/>
        <item x="168"/>
        <item x="163"/>
        <item x="165"/>
        <item x="169"/>
        <item x="171"/>
        <item x="170"/>
        <item x="172"/>
        <item x="173"/>
        <item x="175"/>
        <item x="176"/>
        <item x="177"/>
        <item x="178"/>
        <item x="180"/>
        <item x="179"/>
        <item x="182"/>
        <item x="181"/>
        <item x="183"/>
        <item x="184"/>
        <item x="185"/>
        <item x="187"/>
        <item x="189"/>
        <item x="188"/>
        <item x="186"/>
        <item x="190"/>
        <item x="193"/>
        <item x="192"/>
        <item x="191"/>
        <item x="194"/>
        <item x="195"/>
        <item x="196"/>
        <item x="197"/>
        <item x="201"/>
        <item x="199"/>
        <item x="200"/>
        <item x="198"/>
        <item x="202"/>
        <item x="206"/>
        <item x="205"/>
        <item x="203"/>
        <item x="208"/>
        <item x="204"/>
        <item x="207"/>
        <item x="16"/>
        <item x="17"/>
      </items>
    </pivotField>
    <pivotField axis="axisRow" compact="0" outline="0" showAll="0">
      <items count="2">
        <item x="0"/>
        <item t="default"/>
      </items>
    </pivotField>
    <pivotField dataField="1" compact="0" outline="0" showAll="0"/>
    <pivotField dataField="1" compact="0" numFmtId="2" outline="0" showAll="0" defaultSubtotal="0"/>
    <pivotField compact="0" outline="0" showAll="0" defaultSubtotal="0"/>
    <pivotField compact="0" numFmtId="2" outline="0" showAll="0" defaultSubtotal="0"/>
    <pivotField compact="0" numFmtId="2" outline="0" showAll="0" defaultSubtotal="0"/>
    <pivotField compact="0" numFmtId="2" outline="0" showAll="0" defaultSubtotal="0"/>
    <pivotField axis="axisPage" compact="0" outline="0" showAll="0" defaultSubtotal="0">
      <items count="2">
        <item x="1"/>
        <item x="0"/>
      </items>
    </pivotField>
  </pivotFields>
  <rowFields count="3">
    <field x="0"/>
    <field x="1"/>
    <field x="2"/>
  </rowFields>
  <rowItems count="3">
    <i>
      <x v="4"/>
      <x v="207"/>
      <x/>
    </i>
    <i r="1">
      <x v="208"/>
      <x/>
    </i>
    <i t="grand">
      <x/>
    </i>
  </rowItems>
  <colFields count="1">
    <field x="-2"/>
  </colFields>
  <colItems count="2">
    <i>
      <x/>
    </i>
    <i i="1">
      <x v="1"/>
    </i>
  </colItems>
  <pageFields count="1">
    <pageField fld="9" item="0" hier="-1"/>
  </pageFields>
  <dataFields count="2">
    <dataField name="Suma de PI 2019" fld="4" baseField="0" baseItem="0"/>
    <dataField name="Suma de PI 2018" fld="3" baseField="2" baseItem="6"/>
  </dataFields>
  <formats count="1">
    <format dxfId="66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4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S58:V62" firstHeaderRow="1" firstDataRow="2" firstDataCol="1" rowPageCount="2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axis="axisRow" showAll="0">
      <items count="4">
        <item x="0"/>
        <item x="2"/>
        <item h="1" x="1"/>
        <item t="default"/>
      </items>
    </pivotField>
    <pivotField axis="axisCol" showAll="0">
      <items count="4">
        <item x="0"/>
        <item x="1"/>
        <item h="1"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32"/>
  </rowFields>
  <rowItems count="3">
    <i>
      <x/>
    </i>
    <i>
      <x v="1"/>
    </i>
    <i t="grand">
      <x/>
    </i>
  </rowItems>
  <colFields count="1">
    <field x="33"/>
  </colFields>
  <colItems count="3">
    <i>
      <x/>
    </i>
    <i>
      <x v="1"/>
    </i>
    <i t="grand">
      <x/>
    </i>
  </colItems>
  <pageFields count="2">
    <pageField fld="35" hier="-1"/>
    <pageField fld="18" item="1" hier="-1"/>
  </pageFields>
  <dataFields count="1">
    <dataField name="Suma de PI OK" fld="51" baseField="32" baseItem="0" numFmtId="1"/>
  </dataFields>
  <formats count="3">
    <format dxfId="658">
      <pivotArea outline="0" collapsedLevelsAreSubtotals="1" fieldPosition="0"/>
    </format>
    <format dxfId="622">
      <pivotArea type="all" dataOnly="0" outline="0" fieldPosition="0"/>
    </format>
    <format dxfId="61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3" cacheId="8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S32:X36" firstHeaderRow="1" firstDataRow="2" firstDataCol="1" rowPageCount="2" colPageCount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1"/>
        <item x="0"/>
        <item x="2"/>
        <item x="4"/>
        <item x="3"/>
        <item t="default"/>
      </items>
    </pivotField>
    <pivotField showAll="0"/>
    <pivotField showAll="0"/>
    <pivotField showAll="0"/>
    <pivotField showAll="0">
      <items count="4">
        <item x="0"/>
        <item x="2"/>
        <item h="1" x="1"/>
        <item t="default"/>
      </items>
    </pivotField>
    <pivotField axis="axisRow" showAll="0">
      <items count="4">
        <item x="0"/>
        <item x="1"/>
        <item h="1" x="2"/>
        <item t="default"/>
      </items>
    </pivotField>
    <pivotField showAll="0"/>
    <pivotField axis="axisPage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33"/>
  </rowFields>
  <rowItems count="3">
    <i>
      <x/>
    </i>
    <i>
      <x v="1"/>
    </i>
    <i t="grand">
      <x/>
    </i>
  </rowItems>
  <colFields count="1">
    <field x="28"/>
  </colFields>
  <colItems count="5">
    <i>
      <x/>
    </i>
    <i>
      <x v="1"/>
    </i>
    <i>
      <x v="2"/>
    </i>
    <i>
      <x v="3"/>
    </i>
    <i t="grand">
      <x/>
    </i>
  </colItems>
  <pageFields count="2">
    <pageField fld="35" hier="-1"/>
    <pageField fld="18" item="1" hier="-1"/>
  </pageFields>
  <dataFields count="1">
    <dataField name="Suma de PI OK" fld="51" baseField="32" baseItem="0" numFmtId="1"/>
  </dataFields>
  <formats count="3">
    <format dxfId="659">
      <pivotArea outline="0" collapsedLevelsAreSubtotals="1" fieldPosition="0"/>
    </format>
    <format dxfId="621">
      <pivotArea type="all" dataOnly="0" outline="0" fieldPosition="0"/>
    </format>
    <format dxfId="61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"/>
  <sheetViews>
    <sheetView tabSelected="1" view="pageBreakPreview" zoomScale="90" zoomScaleNormal="100" zoomScaleSheetLayoutView="90" workbookViewId="0">
      <selection activeCell="F17" sqref="F17"/>
    </sheetView>
  </sheetViews>
  <sheetFormatPr baseColWidth="10" defaultRowHeight="15" x14ac:dyDescent="0.25"/>
  <cols>
    <col min="1" max="1" width="5.85546875" customWidth="1"/>
    <col min="2" max="2" width="8.140625" customWidth="1"/>
    <col min="3" max="3" width="75" customWidth="1"/>
    <col min="4" max="4" width="41.140625" customWidth="1"/>
    <col min="5" max="5" width="4.42578125" customWidth="1"/>
    <col min="6" max="6" width="22" customWidth="1"/>
    <col min="7" max="7" width="22" bestFit="1" customWidth="1"/>
  </cols>
  <sheetData>
    <row r="1" spans="1:5" ht="20.25" x14ac:dyDescent="0.3">
      <c r="A1" s="1" t="s">
        <v>0</v>
      </c>
      <c r="B1" s="2"/>
      <c r="C1" s="3"/>
      <c r="D1" s="4"/>
      <c r="E1" s="5"/>
    </row>
    <row r="2" spans="1:5" ht="14.45" x14ac:dyDescent="0.3">
      <c r="A2" s="5"/>
      <c r="B2" s="5"/>
      <c r="C2" s="4"/>
      <c r="D2" s="4"/>
      <c r="E2" s="5"/>
    </row>
    <row r="3" spans="1:5" ht="18" x14ac:dyDescent="0.25">
      <c r="A3" s="6" t="s">
        <v>1</v>
      </c>
      <c r="C3" s="4"/>
      <c r="D3" s="4"/>
      <c r="E3" s="5"/>
    </row>
    <row r="4" spans="1:5" ht="14.45" x14ac:dyDescent="0.3">
      <c r="A4" s="5"/>
      <c r="B4" s="5"/>
      <c r="C4" s="4"/>
      <c r="D4" s="4"/>
      <c r="E4" s="5"/>
    </row>
    <row r="5" spans="1:5" ht="15.75" x14ac:dyDescent="0.25">
      <c r="A5" s="7"/>
      <c r="B5" s="8" t="s">
        <v>2</v>
      </c>
      <c r="C5" s="9"/>
      <c r="D5" s="10"/>
      <c r="E5" s="7"/>
    </row>
    <row r="6" spans="1:5" ht="14.45" x14ac:dyDescent="0.3">
      <c r="A6" s="5"/>
      <c r="B6" s="5"/>
      <c r="C6" s="4"/>
      <c r="D6" s="4"/>
      <c r="E6" s="5"/>
    </row>
    <row r="7" spans="1:5" ht="30" customHeight="1" x14ac:dyDescent="0.25">
      <c r="A7" s="11"/>
      <c r="B7" s="1562" t="s">
        <v>1631</v>
      </c>
      <c r="C7" s="1562"/>
      <c r="D7" s="1562"/>
      <c r="E7" s="11"/>
    </row>
    <row r="8" spans="1:5" ht="14.45" x14ac:dyDescent="0.3">
      <c r="A8" s="5"/>
      <c r="B8" s="5"/>
      <c r="C8" s="4"/>
      <c r="D8" s="4"/>
      <c r="E8" s="5"/>
    </row>
    <row r="9" spans="1:5" ht="22.5" customHeight="1" x14ac:dyDescent="0.25">
      <c r="A9" s="5"/>
      <c r="B9" s="55" t="s">
        <v>3</v>
      </c>
      <c r="C9" s="56" t="s">
        <v>4</v>
      </c>
      <c r="D9" s="57" t="s">
        <v>5</v>
      </c>
      <c r="E9" s="5"/>
    </row>
    <row r="10" spans="1:5" ht="22.5" customHeight="1" x14ac:dyDescent="0.3">
      <c r="A10" s="5"/>
      <c r="B10" s="12">
        <v>1</v>
      </c>
      <c r="C10" s="13" t="s">
        <v>6</v>
      </c>
      <c r="D10" s="14" t="s">
        <v>7</v>
      </c>
      <c r="E10" s="5"/>
    </row>
    <row r="11" spans="1:5" ht="22.5" customHeight="1" x14ac:dyDescent="0.3">
      <c r="A11" s="5"/>
      <c r="B11" s="15">
        <f>+B10+1</f>
        <v>2</v>
      </c>
      <c r="C11" s="16" t="s">
        <v>8</v>
      </c>
      <c r="D11" s="17" t="s">
        <v>9</v>
      </c>
      <c r="E11" s="5"/>
    </row>
    <row r="12" spans="1:5" ht="22.5" customHeight="1" x14ac:dyDescent="0.3">
      <c r="A12" s="5"/>
      <c r="B12" s="15">
        <f t="shared" ref="B12:B75" si="0">+B11+1</f>
        <v>3</v>
      </c>
      <c r="C12" s="16" t="s">
        <v>167</v>
      </c>
      <c r="D12" s="17" t="s">
        <v>10</v>
      </c>
      <c r="E12" s="5"/>
    </row>
    <row r="13" spans="1:5" ht="22.5" customHeight="1" x14ac:dyDescent="0.3">
      <c r="A13" s="5"/>
      <c r="B13" s="15">
        <f t="shared" si="0"/>
        <v>4</v>
      </c>
      <c r="C13" s="16" t="s">
        <v>11</v>
      </c>
      <c r="D13" s="17" t="s">
        <v>12</v>
      </c>
      <c r="E13" s="5"/>
    </row>
    <row r="14" spans="1:5" ht="22.5" customHeight="1" x14ac:dyDescent="0.25">
      <c r="A14" s="5"/>
      <c r="B14" s="15">
        <f t="shared" si="0"/>
        <v>5</v>
      </c>
      <c r="C14" s="16" t="s">
        <v>13</v>
      </c>
      <c r="D14" s="17" t="s">
        <v>14</v>
      </c>
      <c r="E14" s="5"/>
    </row>
    <row r="15" spans="1:5" ht="22.5" customHeight="1" x14ac:dyDescent="0.25">
      <c r="A15" s="5"/>
      <c r="B15" s="15">
        <f t="shared" si="0"/>
        <v>6</v>
      </c>
      <c r="C15" s="16" t="s">
        <v>1625</v>
      </c>
      <c r="D15" s="17" t="s">
        <v>15</v>
      </c>
      <c r="E15" s="5"/>
    </row>
    <row r="16" spans="1:5" ht="22.5" customHeight="1" x14ac:dyDescent="0.25">
      <c r="A16" s="5"/>
      <c r="B16" s="15">
        <f t="shared" si="0"/>
        <v>7</v>
      </c>
      <c r="C16" s="16" t="s">
        <v>16</v>
      </c>
      <c r="D16" s="17" t="s">
        <v>17</v>
      </c>
      <c r="E16" s="5"/>
    </row>
    <row r="17" spans="1:5" ht="22.5" customHeight="1" x14ac:dyDescent="0.25">
      <c r="A17" s="5"/>
      <c r="B17" s="15">
        <f t="shared" si="0"/>
        <v>8</v>
      </c>
      <c r="C17" s="16" t="s">
        <v>18</v>
      </c>
      <c r="D17" s="17" t="s">
        <v>19</v>
      </c>
      <c r="E17" s="5"/>
    </row>
    <row r="18" spans="1:5" ht="22.5" customHeight="1" x14ac:dyDescent="0.25">
      <c r="A18" s="5"/>
      <c r="B18" s="15">
        <f t="shared" si="0"/>
        <v>9</v>
      </c>
      <c r="C18" s="16" t="s">
        <v>20</v>
      </c>
      <c r="D18" s="17" t="s">
        <v>21</v>
      </c>
      <c r="E18" s="5"/>
    </row>
    <row r="19" spans="1:5" ht="22.5" customHeight="1" x14ac:dyDescent="0.3">
      <c r="A19" s="5"/>
      <c r="B19" s="15">
        <f t="shared" si="0"/>
        <v>10</v>
      </c>
      <c r="C19" s="16" t="s">
        <v>22</v>
      </c>
      <c r="D19" s="17" t="s">
        <v>23</v>
      </c>
      <c r="E19" s="5"/>
    </row>
    <row r="20" spans="1:5" ht="22.5" customHeight="1" x14ac:dyDescent="0.3">
      <c r="A20" s="5"/>
      <c r="B20" s="15">
        <f t="shared" si="0"/>
        <v>11</v>
      </c>
      <c r="C20" s="16" t="s">
        <v>24</v>
      </c>
      <c r="D20" s="17" t="s">
        <v>25</v>
      </c>
      <c r="E20" s="5"/>
    </row>
    <row r="21" spans="1:5" ht="22.5" customHeight="1" x14ac:dyDescent="0.25">
      <c r="A21" s="5"/>
      <c r="B21" s="15">
        <f t="shared" si="0"/>
        <v>12</v>
      </c>
      <c r="C21" s="16" t="s">
        <v>26</v>
      </c>
      <c r="D21" s="17" t="s">
        <v>27</v>
      </c>
      <c r="E21" s="5"/>
    </row>
    <row r="22" spans="1:5" ht="22.5" customHeight="1" x14ac:dyDescent="0.25">
      <c r="A22" s="5"/>
      <c r="B22" s="15">
        <f t="shared" si="0"/>
        <v>13</v>
      </c>
      <c r="C22" s="16" t="s">
        <v>28</v>
      </c>
      <c r="D22" s="17" t="s">
        <v>29</v>
      </c>
      <c r="E22" s="5"/>
    </row>
    <row r="23" spans="1:5" ht="22.5" customHeight="1" x14ac:dyDescent="0.25">
      <c r="A23" s="5"/>
      <c r="B23" s="15">
        <f t="shared" si="0"/>
        <v>14</v>
      </c>
      <c r="C23" s="16" t="s">
        <v>30</v>
      </c>
      <c r="D23" s="17" t="s">
        <v>31</v>
      </c>
      <c r="E23" s="5"/>
    </row>
    <row r="24" spans="1:5" ht="22.5" customHeight="1" x14ac:dyDescent="0.25">
      <c r="A24" s="5"/>
      <c r="B24" s="15">
        <f t="shared" si="0"/>
        <v>15</v>
      </c>
      <c r="C24" s="16" t="s">
        <v>32</v>
      </c>
      <c r="D24" s="17" t="s">
        <v>33</v>
      </c>
      <c r="E24" s="5"/>
    </row>
    <row r="25" spans="1:5" ht="22.5" customHeight="1" x14ac:dyDescent="0.25">
      <c r="A25" s="5"/>
      <c r="B25" s="15">
        <f t="shared" si="0"/>
        <v>16</v>
      </c>
      <c r="C25" s="16" t="s">
        <v>34</v>
      </c>
      <c r="D25" s="17" t="s">
        <v>35</v>
      </c>
      <c r="E25" s="5"/>
    </row>
    <row r="26" spans="1:5" ht="22.5" customHeight="1" x14ac:dyDescent="0.25">
      <c r="A26" s="5"/>
      <c r="B26" s="15">
        <f t="shared" si="0"/>
        <v>17</v>
      </c>
      <c r="C26" s="16" t="s">
        <v>1624</v>
      </c>
      <c r="D26" s="17" t="s">
        <v>36</v>
      </c>
      <c r="E26" s="5"/>
    </row>
    <row r="27" spans="1:5" ht="22.5" customHeight="1" x14ac:dyDescent="0.25">
      <c r="A27" s="5"/>
      <c r="B27" s="15">
        <f t="shared" si="0"/>
        <v>18</v>
      </c>
      <c r="C27" s="16" t="s">
        <v>37</v>
      </c>
      <c r="D27" s="17" t="s">
        <v>38</v>
      </c>
      <c r="E27" s="5"/>
    </row>
    <row r="28" spans="1:5" ht="22.5" customHeight="1" x14ac:dyDescent="0.25">
      <c r="A28" s="5"/>
      <c r="B28" s="15">
        <f t="shared" si="0"/>
        <v>19</v>
      </c>
      <c r="C28" s="16" t="s">
        <v>39</v>
      </c>
      <c r="D28" s="17" t="s">
        <v>40</v>
      </c>
      <c r="E28" s="5"/>
    </row>
    <row r="29" spans="1:5" ht="22.5" customHeight="1" x14ac:dyDescent="0.25">
      <c r="A29" s="5"/>
      <c r="B29" s="15">
        <f t="shared" si="0"/>
        <v>20</v>
      </c>
      <c r="C29" s="16" t="s">
        <v>41</v>
      </c>
      <c r="D29" s="17" t="s">
        <v>42</v>
      </c>
      <c r="E29" s="5"/>
    </row>
    <row r="30" spans="1:5" ht="22.5" customHeight="1" x14ac:dyDescent="0.25">
      <c r="A30" s="5"/>
      <c r="B30" s="15">
        <f t="shared" si="0"/>
        <v>21</v>
      </c>
      <c r="C30" s="16" t="s">
        <v>43</v>
      </c>
      <c r="D30" s="17" t="s">
        <v>44</v>
      </c>
      <c r="E30" s="5"/>
    </row>
    <row r="31" spans="1:5" ht="22.5" customHeight="1" x14ac:dyDescent="0.25">
      <c r="A31" s="5"/>
      <c r="B31" s="15">
        <f t="shared" si="0"/>
        <v>22</v>
      </c>
      <c r="C31" s="16" t="s">
        <v>45</v>
      </c>
      <c r="D31" s="17" t="s">
        <v>46</v>
      </c>
      <c r="E31" s="5"/>
    </row>
    <row r="32" spans="1:5" ht="22.5" customHeight="1" x14ac:dyDescent="0.25">
      <c r="A32" s="5"/>
      <c r="B32" s="15">
        <f t="shared" si="0"/>
        <v>23</v>
      </c>
      <c r="C32" s="16" t="s">
        <v>47</v>
      </c>
      <c r="D32" s="17" t="s">
        <v>48</v>
      </c>
      <c r="E32" s="5"/>
    </row>
    <row r="33" spans="1:5" ht="22.5" customHeight="1" x14ac:dyDescent="0.25">
      <c r="A33" s="5"/>
      <c r="B33" s="15">
        <f t="shared" si="0"/>
        <v>24</v>
      </c>
      <c r="C33" s="16" t="s">
        <v>49</v>
      </c>
      <c r="D33" s="17" t="s">
        <v>50</v>
      </c>
      <c r="E33" s="5"/>
    </row>
    <row r="34" spans="1:5" ht="22.5" customHeight="1" x14ac:dyDescent="0.25">
      <c r="A34" s="5"/>
      <c r="B34" s="15">
        <f t="shared" si="0"/>
        <v>25</v>
      </c>
      <c r="C34" s="16" t="s">
        <v>51</v>
      </c>
      <c r="D34" s="17" t="s">
        <v>52</v>
      </c>
      <c r="E34" s="5"/>
    </row>
    <row r="35" spans="1:5" ht="22.5" customHeight="1" x14ac:dyDescent="0.25">
      <c r="A35" s="5"/>
      <c r="B35" s="15">
        <f t="shared" si="0"/>
        <v>26</v>
      </c>
      <c r="C35" s="16" t="s">
        <v>53</v>
      </c>
      <c r="D35" s="17" t="s">
        <v>54</v>
      </c>
      <c r="E35" s="5"/>
    </row>
    <row r="36" spans="1:5" ht="22.5" customHeight="1" x14ac:dyDescent="0.25">
      <c r="A36" s="5"/>
      <c r="B36" s="15">
        <f t="shared" si="0"/>
        <v>27</v>
      </c>
      <c r="C36" s="16" t="s">
        <v>55</v>
      </c>
      <c r="D36" s="17" t="s">
        <v>56</v>
      </c>
      <c r="E36" s="5"/>
    </row>
    <row r="37" spans="1:5" ht="22.5" customHeight="1" x14ac:dyDescent="0.25">
      <c r="A37" s="5"/>
      <c r="B37" s="15">
        <f t="shared" si="0"/>
        <v>28</v>
      </c>
      <c r="C37" s="16" t="s">
        <v>57</v>
      </c>
      <c r="D37" s="17" t="s">
        <v>58</v>
      </c>
      <c r="E37" s="5"/>
    </row>
    <row r="38" spans="1:5" ht="22.5" customHeight="1" x14ac:dyDescent="0.25">
      <c r="A38" s="5"/>
      <c r="B38" s="15">
        <f t="shared" si="0"/>
        <v>29</v>
      </c>
      <c r="C38" s="16" t="s">
        <v>59</v>
      </c>
      <c r="D38" s="17" t="s">
        <v>60</v>
      </c>
      <c r="E38" s="5"/>
    </row>
    <row r="39" spans="1:5" ht="22.5" customHeight="1" x14ac:dyDescent="0.25">
      <c r="A39" s="5"/>
      <c r="B39" s="15">
        <f t="shared" si="0"/>
        <v>30</v>
      </c>
      <c r="C39" s="16" t="s">
        <v>61</v>
      </c>
      <c r="D39" s="17" t="s">
        <v>62</v>
      </c>
      <c r="E39" s="5"/>
    </row>
    <row r="40" spans="1:5" ht="22.5" customHeight="1" x14ac:dyDescent="0.25">
      <c r="A40" s="5"/>
      <c r="B40" s="15">
        <f t="shared" si="0"/>
        <v>31</v>
      </c>
      <c r="C40" s="16" t="s">
        <v>63</v>
      </c>
      <c r="D40" s="17" t="s">
        <v>64</v>
      </c>
      <c r="E40" s="5"/>
    </row>
    <row r="41" spans="1:5" ht="22.5" customHeight="1" x14ac:dyDescent="0.25">
      <c r="A41" s="5"/>
      <c r="B41" s="15">
        <f t="shared" si="0"/>
        <v>32</v>
      </c>
      <c r="C41" s="16" t="s">
        <v>65</v>
      </c>
      <c r="D41" s="17" t="s">
        <v>66</v>
      </c>
      <c r="E41" s="5"/>
    </row>
    <row r="42" spans="1:5" ht="22.5" customHeight="1" x14ac:dyDescent="0.25">
      <c r="A42" s="5"/>
      <c r="B42" s="15">
        <f t="shared" si="0"/>
        <v>33</v>
      </c>
      <c r="C42" s="16" t="s">
        <v>1628</v>
      </c>
      <c r="D42" s="17" t="s">
        <v>68</v>
      </c>
      <c r="E42" s="5"/>
    </row>
    <row r="43" spans="1:5" ht="22.5" customHeight="1" x14ac:dyDescent="0.25">
      <c r="A43" s="5"/>
      <c r="B43" s="15">
        <f t="shared" si="0"/>
        <v>34</v>
      </c>
      <c r="C43" s="16" t="s">
        <v>69</v>
      </c>
      <c r="D43" s="17" t="s">
        <v>70</v>
      </c>
      <c r="E43" s="5"/>
    </row>
    <row r="44" spans="1:5" ht="22.5" customHeight="1" x14ac:dyDescent="0.25">
      <c r="A44" s="5"/>
      <c r="B44" s="15">
        <f t="shared" si="0"/>
        <v>35</v>
      </c>
      <c r="C44" s="16" t="s">
        <v>71</v>
      </c>
      <c r="D44" s="17" t="s">
        <v>72</v>
      </c>
      <c r="E44" s="5"/>
    </row>
    <row r="45" spans="1:5" ht="22.5" customHeight="1" x14ac:dyDescent="0.25">
      <c r="A45" s="5"/>
      <c r="B45" s="15">
        <f t="shared" si="0"/>
        <v>36</v>
      </c>
      <c r="C45" s="16" t="s">
        <v>73</v>
      </c>
      <c r="D45" s="17" t="s">
        <v>74</v>
      </c>
      <c r="E45" s="5"/>
    </row>
    <row r="46" spans="1:5" ht="22.5" customHeight="1" x14ac:dyDescent="0.25">
      <c r="A46" s="5"/>
      <c r="B46" s="15">
        <f t="shared" si="0"/>
        <v>37</v>
      </c>
      <c r="C46" s="16" t="s">
        <v>75</v>
      </c>
      <c r="D46" s="17" t="s">
        <v>76</v>
      </c>
      <c r="E46" s="5"/>
    </row>
    <row r="47" spans="1:5" ht="22.5" customHeight="1" x14ac:dyDescent="0.25">
      <c r="A47" s="5"/>
      <c r="B47" s="15">
        <f t="shared" si="0"/>
        <v>38</v>
      </c>
      <c r="C47" s="16" t="s">
        <v>77</v>
      </c>
      <c r="D47" s="17" t="s">
        <v>78</v>
      </c>
      <c r="E47" s="5"/>
    </row>
    <row r="48" spans="1:5" ht="22.5" customHeight="1" x14ac:dyDescent="0.25">
      <c r="A48" s="5"/>
      <c r="B48" s="15">
        <f t="shared" si="0"/>
        <v>39</v>
      </c>
      <c r="C48" s="16" t="s">
        <v>79</v>
      </c>
      <c r="D48" s="17" t="s">
        <v>80</v>
      </c>
      <c r="E48" s="5"/>
    </row>
    <row r="49" spans="1:5" ht="22.5" customHeight="1" x14ac:dyDescent="0.25">
      <c r="A49" s="5"/>
      <c r="B49" s="15">
        <f t="shared" si="0"/>
        <v>40</v>
      </c>
      <c r="C49" s="16" t="s">
        <v>81</v>
      </c>
      <c r="D49" s="17" t="s">
        <v>82</v>
      </c>
      <c r="E49" s="5"/>
    </row>
    <row r="50" spans="1:5" ht="22.5" customHeight="1" x14ac:dyDescent="0.25">
      <c r="A50" s="5"/>
      <c r="B50" s="15">
        <f t="shared" si="0"/>
        <v>41</v>
      </c>
      <c r="C50" s="16" t="s">
        <v>83</v>
      </c>
      <c r="D50" s="17" t="s">
        <v>84</v>
      </c>
      <c r="E50" s="5"/>
    </row>
    <row r="51" spans="1:5" ht="22.5" customHeight="1" x14ac:dyDescent="0.25">
      <c r="A51" s="5"/>
      <c r="B51" s="15">
        <f t="shared" si="0"/>
        <v>42</v>
      </c>
      <c r="C51" s="16" t="s">
        <v>85</v>
      </c>
      <c r="D51" s="17" t="s">
        <v>86</v>
      </c>
      <c r="E51" s="5"/>
    </row>
    <row r="52" spans="1:5" ht="22.5" customHeight="1" x14ac:dyDescent="0.25">
      <c r="A52" s="5"/>
      <c r="B52" s="15">
        <f t="shared" si="0"/>
        <v>43</v>
      </c>
      <c r="C52" s="16" t="s">
        <v>87</v>
      </c>
      <c r="D52" s="17" t="s">
        <v>88</v>
      </c>
      <c r="E52" s="5"/>
    </row>
    <row r="53" spans="1:5" ht="22.5" customHeight="1" x14ac:dyDescent="0.25">
      <c r="A53" s="5"/>
      <c r="B53" s="15">
        <f t="shared" si="0"/>
        <v>44</v>
      </c>
      <c r="C53" s="16" t="s">
        <v>89</v>
      </c>
      <c r="D53" s="17" t="s">
        <v>90</v>
      </c>
      <c r="E53" s="5"/>
    </row>
    <row r="54" spans="1:5" ht="22.5" customHeight="1" x14ac:dyDescent="0.25">
      <c r="A54" s="5"/>
      <c r="B54" s="15">
        <f t="shared" si="0"/>
        <v>45</v>
      </c>
      <c r="C54" s="16" t="s">
        <v>91</v>
      </c>
      <c r="D54" s="17" t="s">
        <v>92</v>
      </c>
      <c r="E54" s="5"/>
    </row>
    <row r="55" spans="1:5" ht="22.5" customHeight="1" x14ac:dyDescent="0.25">
      <c r="A55" s="5"/>
      <c r="B55" s="15">
        <f t="shared" si="0"/>
        <v>46</v>
      </c>
      <c r="C55" s="16" t="s">
        <v>93</v>
      </c>
      <c r="D55" s="17" t="s">
        <v>94</v>
      </c>
      <c r="E55" s="5"/>
    </row>
    <row r="56" spans="1:5" ht="22.5" customHeight="1" x14ac:dyDescent="0.25">
      <c r="A56" s="5"/>
      <c r="B56" s="15">
        <f t="shared" si="0"/>
        <v>47</v>
      </c>
      <c r="C56" s="16" t="s">
        <v>95</v>
      </c>
      <c r="D56" s="17" t="s">
        <v>96</v>
      </c>
      <c r="E56" s="5"/>
    </row>
    <row r="57" spans="1:5" ht="22.5" customHeight="1" x14ac:dyDescent="0.25">
      <c r="A57" s="5"/>
      <c r="B57" s="15">
        <f t="shared" si="0"/>
        <v>48</v>
      </c>
      <c r="C57" s="16" t="s">
        <v>97</v>
      </c>
      <c r="D57" s="17" t="s">
        <v>98</v>
      </c>
      <c r="E57" s="5"/>
    </row>
    <row r="58" spans="1:5" ht="22.5" customHeight="1" x14ac:dyDescent="0.25">
      <c r="A58" s="5"/>
      <c r="B58" s="15">
        <f t="shared" si="0"/>
        <v>49</v>
      </c>
      <c r="C58" s="16" t="s">
        <v>99</v>
      </c>
      <c r="D58" s="17" t="s">
        <v>100</v>
      </c>
      <c r="E58" s="5"/>
    </row>
    <row r="59" spans="1:5" ht="22.5" customHeight="1" x14ac:dyDescent="0.25">
      <c r="A59" s="5"/>
      <c r="B59" s="15">
        <f t="shared" si="0"/>
        <v>50</v>
      </c>
      <c r="C59" s="16" t="s">
        <v>101</v>
      </c>
      <c r="D59" s="17" t="s">
        <v>102</v>
      </c>
      <c r="E59" s="5"/>
    </row>
    <row r="60" spans="1:5" ht="22.5" customHeight="1" x14ac:dyDescent="0.25">
      <c r="A60" s="5"/>
      <c r="B60" s="15">
        <f t="shared" si="0"/>
        <v>51</v>
      </c>
      <c r="C60" s="16" t="s">
        <v>103</v>
      </c>
      <c r="D60" s="17" t="s">
        <v>104</v>
      </c>
      <c r="E60" s="5"/>
    </row>
    <row r="61" spans="1:5" ht="22.5" customHeight="1" x14ac:dyDescent="0.25">
      <c r="A61" s="5"/>
      <c r="B61" s="15">
        <f t="shared" si="0"/>
        <v>52</v>
      </c>
      <c r="C61" s="16" t="s">
        <v>105</v>
      </c>
      <c r="D61" s="17" t="s">
        <v>106</v>
      </c>
      <c r="E61" s="5"/>
    </row>
    <row r="62" spans="1:5" ht="22.5" customHeight="1" x14ac:dyDescent="0.25">
      <c r="A62" s="5"/>
      <c r="B62" s="15">
        <f t="shared" si="0"/>
        <v>53</v>
      </c>
      <c r="C62" s="16" t="s">
        <v>107</v>
      </c>
      <c r="D62" s="17" t="s">
        <v>108</v>
      </c>
      <c r="E62" s="5"/>
    </row>
    <row r="63" spans="1:5" ht="22.5" customHeight="1" x14ac:dyDescent="0.25">
      <c r="A63" s="5"/>
      <c r="B63" s="15">
        <f t="shared" si="0"/>
        <v>54</v>
      </c>
      <c r="C63" s="16" t="s">
        <v>109</v>
      </c>
      <c r="D63" s="17" t="s">
        <v>110</v>
      </c>
      <c r="E63" s="5"/>
    </row>
    <row r="64" spans="1:5" ht="22.5" customHeight="1" x14ac:dyDescent="0.25">
      <c r="A64" s="5"/>
      <c r="B64" s="15">
        <f t="shared" si="0"/>
        <v>55</v>
      </c>
      <c r="C64" s="16" t="s">
        <v>111</v>
      </c>
      <c r="D64" s="17" t="s">
        <v>112</v>
      </c>
      <c r="E64" s="5"/>
    </row>
    <row r="65" spans="1:5" ht="22.5" customHeight="1" x14ac:dyDescent="0.25">
      <c r="A65" s="5"/>
      <c r="B65" s="15">
        <f t="shared" si="0"/>
        <v>56</v>
      </c>
      <c r="C65" s="16" t="s">
        <v>113</v>
      </c>
      <c r="D65" s="17" t="s">
        <v>114</v>
      </c>
      <c r="E65" s="5"/>
    </row>
    <row r="66" spans="1:5" ht="22.5" customHeight="1" x14ac:dyDescent="0.25">
      <c r="A66" s="5"/>
      <c r="B66" s="15">
        <f t="shared" si="0"/>
        <v>57</v>
      </c>
      <c r="C66" s="16" t="s">
        <v>115</v>
      </c>
      <c r="D66" s="17" t="s">
        <v>116</v>
      </c>
      <c r="E66" s="5"/>
    </row>
    <row r="67" spans="1:5" ht="22.5" customHeight="1" x14ac:dyDescent="0.25">
      <c r="A67" s="5"/>
      <c r="B67" s="15">
        <f t="shared" si="0"/>
        <v>58</v>
      </c>
      <c r="C67" s="16" t="s">
        <v>117</v>
      </c>
      <c r="D67" s="17" t="s">
        <v>118</v>
      </c>
      <c r="E67" s="5"/>
    </row>
    <row r="68" spans="1:5" ht="22.5" customHeight="1" x14ac:dyDescent="0.25">
      <c r="A68" s="5"/>
      <c r="B68" s="15">
        <f t="shared" si="0"/>
        <v>59</v>
      </c>
      <c r="C68" s="16" t="s">
        <v>1627</v>
      </c>
      <c r="D68" s="17" t="s">
        <v>120</v>
      </c>
      <c r="E68" s="5"/>
    </row>
    <row r="69" spans="1:5" ht="22.5" customHeight="1" x14ac:dyDescent="0.25">
      <c r="A69" s="5"/>
      <c r="B69" s="15">
        <f t="shared" si="0"/>
        <v>60</v>
      </c>
      <c r="C69" s="16" t="s">
        <v>121</v>
      </c>
      <c r="D69" s="17" t="s">
        <v>122</v>
      </c>
      <c r="E69" s="5"/>
    </row>
    <row r="70" spans="1:5" ht="22.5" customHeight="1" x14ac:dyDescent="0.25">
      <c r="A70" s="5"/>
      <c r="B70" s="15">
        <f t="shared" si="0"/>
        <v>61</v>
      </c>
      <c r="C70" s="18" t="s">
        <v>123</v>
      </c>
      <c r="D70" s="17" t="s">
        <v>124</v>
      </c>
      <c r="E70" s="5"/>
    </row>
    <row r="71" spans="1:5" ht="22.5" customHeight="1" x14ac:dyDescent="0.25">
      <c r="A71" s="5"/>
      <c r="B71" s="15">
        <f t="shared" si="0"/>
        <v>62</v>
      </c>
      <c r="C71" s="16" t="s">
        <v>125</v>
      </c>
      <c r="D71" s="17" t="s">
        <v>126</v>
      </c>
      <c r="E71" s="5"/>
    </row>
    <row r="72" spans="1:5" ht="22.5" customHeight="1" x14ac:dyDescent="0.25">
      <c r="A72" s="5"/>
      <c r="B72" s="15">
        <f t="shared" si="0"/>
        <v>63</v>
      </c>
      <c r="C72" s="16" t="s">
        <v>127</v>
      </c>
      <c r="D72" s="17" t="s">
        <v>128</v>
      </c>
      <c r="E72" s="5"/>
    </row>
    <row r="73" spans="1:5" ht="22.5" customHeight="1" x14ac:dyDescent="0.25">
      <c r="A73" s="5"/>
      <c r="B73" s="15">
        <f t="shared" si="0"/>
        <v>64</v>
      </c>
      <c r="C73" s="16" t="s">
        <v>129</v>
      </c>
      <c r="D73" s="17" t="s">
        <v>130</v>
      </c>
      <c r="E73" s="5"/>
    </row>
    <row r="74" spans="1:5" ht="22.5" customHeight="1" x14ac:dyDescent="0.25">
      <c r="A74" s="5"/>
      <c r="B74" s="15">
        <f t="shared" si="0"/>
        <v>65</v>
      </c>
      <c r="C74" s="16" t="s">
        <v>131</v>
      </c>
      <c r="D74" s="17" t="s">
        <v>132</v>
      </c>
      <c r="E74" s="5"/>
    </row>
    <row r="75" spans="1:5" ht="22.5" customHeight="1" x14ac:dyDescent="0.25">
      <c r="A75" s="5"/>
      <c r="B75" s="15">
        <f t="shared" si="0"/>
        <v>66</v>
      </c>
      <c r="C75" s="16" t="s">
        <v>133</v>
      </c>
      <c r="D75" s="17" t="s">
        <v>134</v>
      </c>
      <c r="E75" s="5"/>
    </row>
    <row r="76" spans="1:5" ht="22.5" customHeight="1" x14ac:dyDescent="0.25">
      <c r="A76" s="5"/>
      <c r="B76" s="15">
        <f t="shared" ref="B76:B91" si="1">+B75+1</f>
        <v>67</v>
      </c>
      <c r="C76" s="16" t="s">
        <v>135</v>
      </c>
      <c r="D76" s="17" t="s">
        <v>136</v>
      </c>
      <c r="E76" s="5"/>
    </row>
    <row r="77" spans="1:5" ht="22.5" customHeight="1" x14ac:dyDescent="0.25">
      <c r="A77" s="5"/>
      <c r="B77" s="15">
        <f t="shared" si="1"/>
        <v>68</v>
      </c>
      <c r="C77" s="16" t="s">
        <v>137</v>
      </c>
      <c r="D77" s="17" t="s">
        <v>138</v>
      </c>
      <c r="E77" s="5"/>
    </row>
    <row r="78" spans="1:5" ht="22.5" customHeight="1" x14ac:dyDescent="0.25">
      <c r="A78" s="5"/>
      <c r="B78" s="15">
        <f t="shared" si="1"/>
        <v>69</v>
      </c>
      <c r="C78" s="16" t="s">
        <v>139</v>
      </c>
      <c r="D78" s="17" t="s">
        <v>140</v>
      </c>
      <c r="E78" s="5"/>
    </row>
    <row r="79" spans="1:5" ht="22.5" customHeight="1" x14ac:dyDescent="0.25">
      <c r="A79" s="5"/>
      <c r="B79" s="15">
        <f t="shared" si="1"/>
        <v>70</v>
      </c>
      <c r="C79" s="16" t="s">
        <v>141</v>
      </c>
      <c r="D79" s="17" t="s">
        <v>142</v>
      </c>
      <c r="E79" s="5"/>
    </row>
    <row r="80" spans="1:5" ht="22.5" customHeight="1" x14ac:dyDescent="0.25">
      <c r="A80" s="5"/>
      <c r="B80" s="15">
        <f t="shared" si="1"/>
        <v>71</v>
      </c>
      <c r="C80" s="19" t="s">
        <v>143</v>
      </c>
      <c r="D80" s="20" t="s">
        <v>144</v>
      </c>
      <c r="E80" s="5"/>
    </row>
    <row r="81" spans="1:5" ht="22.5" customHeight="1" x14ac:dyDescent="0.25">
      <c r="A81" s="5"/>
      <c r="B81" s="15">
        <f t="shared" si="1"/>
        <v>72</v>
      </c>
      <c r="C81" s="19" t="s">
        <v>145</v>
      </c>
      <c r="D81" s="20" t="s">
        <v>146</v>
      </c>
      <c r="E81" s="5"/>
    </row>
    <row r="82" spans="1:5" ht="22.5" customHeight="1" x14ac:dyDescent="0.25">
      <c r="A82" s="5"/>
      <c r="B82" s="15">
        <f t="shared" si="1"/>
        <v>73</v>
      </c>
      <c r="C82" s="19" t="s">
        <v>147</v>
      </c>
      <c r="D82" s="20" t="s">
        <v>148</v>
      </c>
      <c r="E82" s="5"/>
    </row>
    <row r="83" spans="1:5" ht="22.5" customHeight="1" x14ac:dyDescent="0.25">
      <c r="A83" s="5"/>
      <c r="B83" s="15">
        <f t="shared" si="1"/>
        <v>74</v>
      </c>
      <c r="C83" s="19" t="s">
        <v>149</v>
      </c>
      <c r="D83" s="20" t="s">
        <v>150</v>
      </c>
      <c r="E83" s="5"/>
    </row>
    <row r="84" spans="1:5" ht="22.5" customHeight="1" x14ac:dyDescent="0.25">
      <c r="A84" s="5"/>
      <c r="B84" s="15">
        <f t="shared" si="1"/>
        <v>75</v>
      </c>
      <c r="C84" s="19" t="s">
        <v>151</v>
      </c>
      <c r="D84" s="20" t="s">
        <v>152</v>
      </c>
      <c r="E84" s="5"/>
    </row>
    <row r="85" spans="1:5" ht="22.5" customHeight="1" x14ac:dyDescent="0.25">
      <c r="A85" s="5"/>
      <c r="B85" s="15">
        <f t="shared" si="1"/>
        <v>76</v>
      </c>
      <c r="C85" s="19" t="s">
        <v>153</v>
      </c>
      <c r="D85" s="20" t="s">
        <v>154</v>
      </c>
      <c r="E85" s="5"/>
    </row>
    <row r="86" spans="1:5" ht="22.5" customHeight="1" x14ac:dyDescent="0.25">
      <c r="A86" s="5"/>
      <c r="B86" s="15">
        <f t="shared" si="1"/>
        <v>77</v>
      </c>
      <c r="C86" s="19" t="s">
        <v>155</v>
      </c>
      <c r="D86" s="20" t="s">
        <v>156</v>
      </c>
      <c r="E86" s="5"/>
    </row>
    <row r="87" spans="1:5" ht="22.5" customHeight="1" x14ac:dyDescent="0.25">
      <c r="A87" s="5"/>
      <c r="B87" s="15">
        <f t="shared" si="1"/>
        <v>78</v>
      </c>
      <c r="C87" s="19" t="s">
        <v>157</v>
      </c>
      <c r="D87" s="20" t="s">
        <v>158</v>
      </c>
      <c r="E87" s="5"/>
    </row>
    <row r="88" spans="1:5" ht="22.5" customHeight="1" x14ac:dyDescent="0.25">
      <c r="A88" s="5"/>
      <c r="B88" s="15">
        <f t="shared" si="1"/>
        <v>79</v>
      </c>
      <c r="C88" s="19" t="s">
        <v>159</v>
      </c>
      <c r="D88" s="20" t="s">
        <v>160</v>
      </c>
      <c r="E88" s="5"/>
    </row>
    <row r="89" spans="1:5" ht="22.5" customHeight="1" x14ac:dyDescent="0.25">
      <c r="A89" s="5"/>
      <c r="B89" s="15">
        <f t="shared" si="1"/>
        <v>80</v>
      </c>
      <c r="C89" s="19" t="s">
        <v>161</v>
      </c>
      <c r="D89" s="20" t="s">
        <v>162</v>
      </c>
      <c r="E89" s="5"/>
    </row>
    <row r="90" spans="1:5" ht="22.5" customHeight="1" x14ac:dyDescent="0.25">
      <c r="A90" s="5"/>
      <c r="B90" s="15">
        <f t="shared" si="1"/>
        <v>81</v>
      </c>
      <c r="C90" s="16" t="s">
        <v>163</v>
      </c>
      <c r="D90" s="17" t="s">
        <v>164</v>
      </c>
      <c r="E90" s="5"/>
    </row>
    <row r="91" spans="1:5" ht="24" customHeight="1" x14ac:dyDescent="0.25">
      <c r="A91" s="21"/>
      <c r="B91" s="29">
        <f t="shared" si="1"/>
        <v>82</v>
      </c>
      <c r="C91" s="30" t="s">
        <v>165</v>
      </c>
      <c r="D91" s="31" t="s">
        <v>166</v>
      </c>
      <c r="E91" s="5"/>
    </row>
    <row r="92" spans="1:5" ht="6.75" customHeight="1" x14ac:dyDescent="0.25">
      <c r="A92" s="21"/>
      <c r="C92" s="22"/>
      <c r="D92" s="23"/>
      <c r="E92" s="5"/>
    </row>
    <row r="93" spans="1:5" ht="15" customHeight="1" x14ac:dyDescent="0.25">
      <c r="A93" s="24"/>
      <c r="B93" s="89" t="s">
        <v>493</v>
      </c>
      <c r="C93" s="22"/>
      <c r="D93" s="26"/>
      <c r="E93" s="5"/>
    </row>
    <row r="94" spans="1:5" ht="15" customHeight="1" x14ac:dyDescent="0.25">
      <c r="A94" s="24"/>
      <c r="B94" s="89" t="s">
        <v>1622</v>
      </c>
      <c r="C94" s="22"/>
      <c r="D94" s="26"/>
      <c r="E94" s="5"/>
    </row>
    <row r="95" spans="1:5" ht="15" customHeight="1" x14ac:dyDescent="0.25">
      <c r="A95" s="24"/>
      <c r="B95" s="89" t="s">
        <v>1626</v>
      </c>
      <c r="C95" s="22"/>
      <c r="D95" s="26"/>
      <c r="E95" s="5"/>
    </row>
    <row r="96" spans="1:5" x14ac:dyDescent="0.25">
      <c r="B96" s="28"/>
    </row>
  </sheetData>
  <mergeCells count="1">
    <mergeCell ref="B7:D7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7"/>
  <sheetViews>
    <sheetView view="pageBreakPreview" zoomScale="90" zoomScaleNormal="80" zoomScaleSheetLayoutView="90" workbookViewId="0">
      <pane ySplit="6" topLeftCell="A7" activePane="bottomLeft" state="frozen"/>
      <selection pane="bottomLeft" activeCell="B5" sqref="B5:B6"/>
    </sheetView>
  </sheetViews>
  <sheetFormatPr baseColWidth="10" defaultRowHeight="15" x14ac:dyDescent="0.25"/>
  <cols>
    <col min="1" max="1" width="1.85546875" customWidth="1"/>
    <col min="2" max="2" width="5.140625" customWidth="1"/>
    <col min="3" max="3" width="56.85546875" customWidth="1"/>
    <col min="4" max="4" width="11.85546875" customWidth="1"/>
    <col min="5" max="7" width="10.85546875" customWidth="1"/>
    <col min="8" max="8" width="12.7109375" customWidth="1"/>
    <col min="9" max="11" width="9.7109375" customWidth="1"/>
    <col min="12" max="12" width="11.7109375" customWidth="1"/>
    <col min="13" max="13" width="10.85546875" customWidth="1"/>
    <col min="14" max="15" width="9.85546875" customWidth="1"/>
    <col min="16" max="16" width="11.42578125" bestFit="1" customWidth="1"/>
    <col min="17" max="17" width="5.7109375" customWidth="1"/>
    <col min="18" max="18" width="50.7109375" style="503" bestFit="1" customWidth="1"/>
    <col min="19" max="19" width="23" style="503" bestFit="1" customWidth="1"/>
    <col min="20" max="21" width="8.28515625" style="503" bestFit="1" customWidth="1"/>
    <col min="22" max="22" width="6.7109375" style="503" bestFit="1" customWidth="1"/>
    <col min="23" max="23" width="10" style="503" bestFit="1" customWidth="1"/>
    <col min="24" max="24" width="8.28515625" style="503" bestFit="1" customWidth="1"/>
    <col min="25" max="25" width="6.140625" style="503" bestFit="1" customWidth="1"/>
    <col min="26" max="26" width="6.28515625" style="503" bestFit="1" customWidth="1"/>
    <col min="27" max="27" width="12.7109375" style="503" bestFit="1" customWidth="1"/>
    <col min="28" max="28" width="13.140625" style="1201" customWidth="1"/>
    <col min="29" max="29" width="58" style="1201" customWidth="1"/>
    <col min="30" max="30" width="25.5703125" style="1201" bestFit="1" customWidth="1"/>
    <col min="31" max="31" width="9.85546875" style="1201" customWidth="1"/>
    <col min="32" max="32" width="8.7109375" style="1201" customWidth="1"/>
    <col min="33" max="33" width="7.7109375" style="1201" bestFit="1" customWidth="1"/>
    <col min="34" max="34" width="11" style="1201" customWidth="1"/>
    <col min="35" max="35" width="11.42578125" style="1201" bestFit="1" customWidth="1"/>
    <col min="36" max="36" width="8.85546875" style="1201" bestFit="1" customWidth="1"/>
    <col min="37" max="37" width="6.5703125" style="1201" customWidth="1"/>
    <col min="38" max="38" width="7.140625" style="1201" bestFit="1" customWidth="1"/>
    <col min="39" max="39" width="9.140625" style="1201" bestFit="1" customWidth="1"/>
    <col min="40" max="40" width="14.28515625" style="1201" bestFit="1" customWidth="1"/>
    <col min="41" max="41" width="15.28515625" style="1201" bestFit="1" customWidth="1"/>
    <col min="42" max="42" width="12" bestFit="1" customWidth="1"/>
    <col min="43" max="43" width="9" bestFit="1" customWidth="1"/>
    <col min="44" max="44" width="12" bestFit="1" customWidth="1"/>
    <col min="45" max="45" width="12.5703125" bestFit="1" customWidth="1"/>
    <col min="46" max="46" width="15.28515625" bestFit="1" customWidth="1"/>
    <col min="47" max="47" width="12" bestFit="1" customWidth="1"/>
    <col min="48" max="48" width="10.5703125" bestFit="1" customWidth="1"/>
    <col min="49" max="49" width="12" bestFit="1" customWidth="1"/>
    <col min="50" max="50" width="8" bestFit="1" customWidth="1"/>
    <col min="51" max="51" width="12" bestFit="1" customWidth="1"/>
    <col min="52" max="52" width="6" bestFit="1" customWidth="1"/>
    <col min="53" max="53" width="5" bestFit="1" customWidth="1"/>
    <col min="54" max="54" width="12" bestFit="1" customWidth="1"/>
    <col min="55" max="55" width="14.85546875" bestFit="1" customWidth="1"/>
    <col min="56" max="56" width="12.7109375" bestFit="1" customWidth="1"/>
    <col min="57" max="58" width="15.28515625" bestFit="1" customWidth="1"/>
    <col min="59" max="59" width="12" bestFit="1" customWidth="1"/>
  </cols>
  <sheetData>
    <row r="1" spans="1:41" ht="18" x14ac:dyDescent="0.25">
      <c r="A1" s="509" t="s">
        <v>1345</v>
      </c>
      <c r="B1" s="510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03" t="s">
        <v>171</v>
      </c>
      <c r="S1" s="503" t="s">
        <v>329</v>
      </c>
      <c r="AC1" s="1864" t="s">
        <v>171</v>
      </c>
      <c r="AD1" s="1201" t="s">
        <v>329</v>
      </c>
    </row>
    <row r="2" spans="1:41" ht="11.25" customHeight="1" x14ac:dyDescent="0.25">
      <c r="A2" s="511"/>
      <c r="B2" s="511"/>
      <c r="C2" s="512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1"/>
      <c r="R2" s="503" t="s">
        <v>173</v>
      </c>
      <c r="S2" s="503" t="s">
        <v>327</v>
      </c>
      <c r="AC2" s="1864" t="s">
        <v>173</v>
      </c>
      <c r="AD2" s="1201" t="s">
        <v>327</v>
      </c>
    </row>
    <row r="3" spans="1:41" ht="15.75" x14ac:dyDescent="0.25">
      <c r="A3" s="511"/>
      <c r="B3" s="512" t="s">
        <v>1346</v>
      </c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513"/>
      <c r="P3" s="513"/>
      <c r="Q3" s="511"/>
      <c r="R3" s="503" t="s">
        <v>1250</v>
      </c>
      <c r="S3" s="503" t="s">
        <v>1248</v>
      </c>
      <c r="AC3" s="1864" t="s">
        <v>1250</v>
      </c>
      <c r="AD3" s="1201" t="s">
        <v>1248</v>
      </c>
    </row>
    <row r="4" spans="1:41" ht="15.75" x14ac:dyDescent="0.25">
      <c r="A4" s="511"/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513"/>
      <c r="Q4" s="511"/>
      <c r="AC4"/>
      <c r="AD4"/>
      <c r="AE4"/>
      <c r="AF4"/>
      <c r="AG4"/>
      <c r="AH4"/>
      <c r="AI4"/>
      <c r="AJ4"/>
      <c r="AK4"/>
      <c r="AL4"/>
      <c r="AM4"/>
      <c r="AN4"/>
    </row>
    <row r="5" spans="1:41" x14ac:dyDescent="0.25">
      <c r="A5" s="511"/>
      <c r="B5" s="1652" t="s">
        <v>983</v>
      </c>
      <c r="C5" s="1652" t="s">
        <v>4</v>
      </c>
      <c r="D5" s="1654" t="s">
        <v>1340</v>
      </c>
      <c r="E5" s="1655"/>
      <c r="F5" s="1655"/>
      <c r="G5" s="1656"/>
      <c r="H5" s="1657" t="s">
        <v>1342</v>
      </c>
      <c r="I5" s="1657"/>
      <c r="J5" s="1657"/>
      <c r="K5" s="1657"/>
      <c r="L5" s="1645" t="s">
        <v>1074</v>
      </c>
      <c r="M5" s="1646"/>
      <c r="N5" s="1646"/>
      <c r="O5" s="1647"/>
      <c r="P5" s="964" t="s">
        <v>1272</v>
      </c>
      <c r="Q5" s="511"/>
      <c r="R5" s="503" t="s">
        <v>1212</v>
      </c>
      <c r="S5" s="503" t="s">
        <v>335</v>
      </c>
      <c r="AC5" s="1864" t="s">
        <v>1212</v>
      </c>
      <c r="AD5" s="1864" t="s">
        <v>335</v>
      </c>
    </row>
    <row r="6" spans="1:41" ht="30.75" customHeight="1" x14ac:dyDescent="0.25">
      <c r="A6" s="511"/>
      <c r="B6" s="1653"/>
      <c r="C6" s="1653"/>
      <c r="D6" s="965" t="s">
        <v>1330</v>
      </c>
      <c r="E6" s="966" t="s">
        <v>1331</v>
      </c>
      <c r="F6" s="967" t="s">
        <v>342</v>
      </c>
      <c r="G6" s="966" t="s">
        <v>1332</v>
      </c>
      <c r="H6" s="966" t="s">
        <v>1330</v>
      </c>
      <c r="I6" s="966" t="s">
        <v>1331</v>
      </c>
      <c r="J6" s="966" t="s">
        <v>342</v>
      </c>
      <c r="K6" s="966" t="s">
        <v>1332</v>
      </c>
      <c r="L6" s="966" t="s">
        <v>1330</v>
      </c>
      <c r="M6" s="966" t="s">
        <v>1331</v>
      </c>
      <c r="N6" s="967" t="s">
        <v>342</v>
      </c>
      <c r="O6" s="968" t="s">
        <v>1332</v>
      </c>
      <c r="P6" s="969" t="s">
        <v>1347</v>
      </c>
      <c r="Q6" s="511"/>
      <c r="S6" s="503" t="s">
        <v>1340</v>
      </c>
      <c r="W6" s="503" t="s">
        <v>1341</v>
      </c>
      <c r="AA6" s="503" t="s">
        <v>325</v>
      </c>
      <c r="AD6" s="1201" t="s">
        <v>1340</v>
      </c>
      <c r="AH6" s="1201" t="s">
        <v>1618</v>
      </c>
      <c r="AI6" s="1201" t="s">
        <v>1341</v>
      </c>
      <c r="AM6" s="1201" t="s">
        <v>1617</v>
      </c>
      <c r="AN6" s="1201" t="s">
        <v>325</v>
      </c>
    </row>
    <row r="7" spans="1:41" ht="17.25" customHeight="1" x14ac:dyDescent="0.25">
      <c r="A7" s="511"/>
      <c r="B7" s="514">
        <v>1</v>
      </c>
      <c r="C7" s="515" t="s">
        <v>6</v>
      </c>
      <c r="D7" s="516" t="s">
        <v>981</v>
      </c>
      <c r="E7" s="517">
        <v>23.000000000000004</v>
      </c>
      <c r="F7" s="517" t="s">
        <v>981</v>
      </c>
      <c r="G7" s="518" t="s">
        <v>981</v>
      </c>
      <c r="H7" s="519" t="s">
        <v>981</v>
      </c>
      <c r="I7" s="517" t="s">
        <v>981</v>
      </c>
      <c r="J7" s="517" t="s">
        <v>981</v>
      </c>
      <c r="K7" s="520" t="s">
        <v>981</v>
      </c>
      <c r="L7" s="517" t="s">
        <v>981</v>
      </c>
      <c r="M7" s="517">
        <v>23.000000000000004</v>
      </c>
      <c r="N7" s="517" t="s">
        <v>981</v>
      </c>
      <c r="O7" s="521" t="s">
        <v>981</v>
      </c>
      <c r="P7" s="522">
        <v>23.000000000000004</v>
      </c>
      <c r="Q7" s="511"/>
      <c r="R7" s="503" t="s">
        <v>350</v>
      </c>
      <c r="S7" s="503" t="s">
        <v>340</v>
      </c>
      <c r="T7" s="503" t="s">
        <v>341</v>
      </c>
      <c r="U7" s="503" t="s">
        <v>342</v>
      </c>
      <c r="V7" s="503" t="s">
        <v>343</v>
      </c>
      <c r="W7" s="503" t="s">
        <v>340</v>
      </c>
      <c r="X7" s="503" t="s">
        <v>341</v>
      </c>
      <c r="Y7" s="503" t="s">
        <v>342</v>
      </c>
      <c r="Z7" s="503" t="s">
        <v>343</v>
      </c>
      <c r="AC7" s="1864" t="s">
        <v>350</v>
      </c>
      <c r="AD7" s="1201" t="s">
        <v>340</v>
      </c>
      <c r="AE7" s="1201" t="s">
        <v>341</v>
      </c>
      <c r="AF7" s="1201" t="s">
        <v>342</v>
      </c>
      <c r="AG7" s="1201" t="s">
        <v>343</v>
      </c>
      <c r="AI7" s="1201" t="s">
        <v>340</v>
      </c>
      <c r="AJ7" s="1201" t="s">
        <v>341</v>
      </c>
      <c r="AK7" s="1201" t="s">
        <v>342</v>
      </c>
      <c r="AL7" s="1201" t="s">
        <v>343</v>
      </c>
    </row>
    <row r="8" spans="1:41" ht="17.25" customHeight="1" x14ac:dyDescent="0.25">
      <c r="A8" s="511"/>
      <c r="B8" s="514">
        <f>+B7+1</f>
        <v>2</v>
      </c>
      <c r="C8" s="515" t="s">
        <v>8</v>
      </c>
      <c r="D8" s="516" t="s">
        <v>981</v>
      </c>
      <c r="E8" s="517">
        <v>37.5</v>
      </c>
      <c r="F8" s="517" t="s">
        <v>981</v>
      </c>
      <c r="G8" s="518" t="s">
        <v>981</v>
      </c>
      <c r="H8" s="519" t="s">
        <v>981</v>
      </c>
      <c r="I8" s="517" t="s">
        <v>981</v>
      </c>
      <c r="J8" s="517" t="s">
        <v>981</v>
      </c>
      <c r="K8" s="520" t="s">
        <v>981</v>
      </c>
      <c r="L8" s="517" t="s">
        <v>981</v>
      </c>
      <c r="M8" s="517">
        <v>37.5</v>
      </c>
      <c r="N8" s="517" t="s">
        <v>981</v>
      </c>
      <c r="O8" s="521" t="s">
        <v>981</v>
      </c>
      <c r="P8" s="522">
        <v>37.5</v>
      </c>
      <c r="Q8" s="511"/>
      <c r="R8" s="503" t="s">
        <v>6</v>
      </c>
      <c r="T8" s="503">
        <v>23.000000000000004</v>
      </c>
      <c r="AA8" s="503">
        <v>23.000000000000004</v>
      </c>
      <c r="AC8" s="1873" t="s">
        <v>6</v>
      </c>
      <c r="AD8" s="1874"/>
      <c r="AE8" s="1874">
        <v>23.000000000000004</v>
      </c>
      <c r="AF8" s="1874"/>
      <c r="AG8" s="1874"/>
      <c r="AH8" s="1874">
        <v>23.000000000000004</v>
      </c>
      <c r="AI8" s="1874"/>
      <c r="AJ8" s="1874"/>
      <c r="AK8" s="1874"/>
      <c r="AL8" s="1874"/>
      <c r="AM8" s="1874"/>
      <c r="AN8" s="1874">
        <v>23.000000000000004</v>
      </c>
    </row>
    <row r="9" spans="1:41" ht="17.25" customHeight="1" x14ac:dyDescent="0.25">
      <c r="A9" s="511"/>
      <c r="B9" s="514">
        <f t="shared" ref="B9:B72" si="0">+B8+1</f>
        <v>3</v>
      </c>
      <c r="C9" s="515" t="s">
        <v>167</v>
      </c>
      <c r="D9" s="523" t="s">
        <v>981</v>
      </c>
      <c r="E9" s="517">
        <v>21.709999999999994</v>
      </c>
      <c r="F9" s="524" t="s">
        <v>981</v>
      </c>
      <c r="G9" s="525" t="s">
        <v>981</v>
      </c>
      <c r="H9" s="526" t="s">
        <v>981</v>
      </c>
      <c r="I9" s="524" t="s">
        <v>981</v>
      </c>
      <c r="J9" s="517" t="s">
        <v>981</v>
      </c>
      <c r="K9" s="520" t="s">
        <v>981</v>
      </c>
      <c r="L9" s="517" t="s">
        <v>981</v>
      </c>
      <c r="M9" s="517">
        <v>21.709999999999994</v>
      </c>
      <c r="N9" s="517" t="s">
        <v>981</v>
      </c>
      <c r="O9" s="521" t="s">
        <v>981</v>
      </c>
      <c r="P9" s="527">
        <v>21.709999999999994</v>
      </c>
      <c r="Q9" s="511"/>
      <c r="R9" s="503" t="s">
        <v>8</v>
      </c>
      <c r="T9" s="503">
        <v>37.5</v>
      </c>
      <c r="AA9" s="503">
        <v>37.5</v>
      </c>
      <c r="AC9" s="1873" t="s">
        <v>8</v>
      </c>
      <c r="AD9" s="1874"/>
      <c r="AE9" s="1874">
        <v>37.5</v>
      </c>
      <c r="AF9" s="1874"/>
      <c r="AG9" s="1874"/>
      <c r="AH9" s="1874">
        <v>37.5</v>
      </c>
      <c r="AI9" s="1874"/>
      <c r="AJ9" s="1874"/>
      <c r="AK9" s="1874"/>
      <c r="AL9" s="1874"/>
      <c r="AM9" s="1874"/>
      <c r="AN9" s="1874">
        <v>37.5</v>
      </c>
    </row>
    <row r="10" spans="1:41" ht="17.25" customHeight="1" x14ac:dyDescent="0.25">
      <c r="A10" s="511"/>
      <c r="B10" s="514">
        <f t="shared" si="0"/>
        <v>4</v>
      </c>
      <c r="C10" s="515" t="s">
        <v>11</v>
      </c>
      <c r="D10" s="523">
        <v>20</v>
      </c>
      <c r="E10" s="517" t="s">
        <v>981</v>
      </c>
      <c r="F10" s="524" t="s">
        <v>981</v>
      </c>
      <c r="G10" s="525" t="s">
        <v>981</v>
      </c>
      <c r="H10" s="526" t="s">
        <v>981</v>
      </c>
      <c r="I10" s="524" t="s">
        <v>981</v>
      </c>
      <c r="J10" s="517" t="s">
        <v>981</v>
      </c>
      <c r="K10" s="520" t="s">
        <v>981</v>
      </c>
      <c r="L10" s="517">
        <v>20</v>
      </c>
      <c r="M10" s="517" t="s">
        <v>981</v>
      </c>
      <c r="N10" s="517" t="s">
        <v>981</v>
      </c>
      <c r="O10" s="521" t="s">
        <v>981</v>
      </c>
      <c r="P10" s="522">
        <v>20</v>
      </c>
      <c r="Q10" s="511"/>
      <c r="R10" s="503" t="s">
        <v>167</v>
      </c>
      <c r="T10" s="503">
        <v>21.709999999999994</v>
      </c>
      <c r="AA10" s="503">
        <v>21.709999999999994</v>
      </c>
      <c r="AC10" s="1873" t="s">
        <v>167</v>
      </c>
      <c r="AD10" s="1874"/>
      <c r="AE10" s="1874">
        <v>21.709999999999994</v>
      </c>
      <c r="AF10" s="1874"/>
      <c r="AG10" s="1874"/>
      <c r="AH10" s="1874">
        <v>21.709999999999994</v>
      </c>
      <c r="AI10" s="1874"/>
      <c r="AJ10" s="1874"/>
      <c r="AK10" s="1874"/>
      <c r="AL10" s="1874"/>
      <c r="AM10" s="1874"/>
      <c r="AN10" s="1874">
        <v>21.709999999999994</v>
      </c>
    </row>
    <row r="11" spans="1:41" ht="17.25" customHeight="1" x14ac:dyDescent="0.25">
      <c r="A11" s="511"/>
      <c r="B11" s="514">
        <f t="shared" si="0"/>
        <v>5</v>
      </c>
      <c r="C11" s="515" t="s">
        <v>13</v>
      </c>
      <c r="D11" s="523">
        <v>3</v>
      </c>
      <c r="E11" s="517" t="s">
        <v>981</v>
      </c>
      <c r="F11" s="524" t="s">
        <v>981</v>
      </c>
      <c r="G11" s="525" t="s">
        <v>981</v>
      </c>
      <c r="H11" s="526" t="s">
        <v>981</v>
      </c>
      <c r="I11" s="524" t="s">
        <v>981</v>
      </c>
      <c r="J11" s="517" t="s">
        <v>981</v>
      </c>
      <c r="K11" s="520" t="s">
        <v>981</v>
      </c>
      <c r="L11" s="517">
        <v>3</v>
      </c>
      <c r="M11" s="517" t="s">
        <v>981</v>
      </c>
      <c r="N11" s="517" t="s">
        <v>981</v>
      </c>
      <c r="O11" s="521" t="s">
        <v>981</v>
      </c>
      <c r="P11" s="527">
        <v>3</v>
      </c>
      <c r="Q11" s="511"/>
      <c r="R11" s="503" t="s">
        <v>11</v>
      </c>
      <c r="S11" s="503">
        <v>20</v>
      </c>
      <c r="AA11" s="503">
        <v>20</v>
      </c>
      <c r="AC11" s="1873" t="s">
        <v>11</v>
      </c>
      <c r="AD11" s="1874">
        <v>20</v>
      </c>
      <c r="AE11" s="1874"/>
      <c r="AF11" s="1874"/>
      <c r="AG11" s="1874"/>
      <c r="AH11" s="1874">
        <v>20</v>
      </c>
      <c r="AI11" s="1874"/>
      <c r="AJ11" s="1874"/>
      <c r="AK11" s="1874"/>
      <c r="AL11" s="1874"/>
      <c r="AM11" s="1874"/>
      <c r="AN11" s="1874">
        <v>20</v>
      </c>
    </row>
    <row r="12" spans="1:41" ht="17.25" customHeight="1" x14ac:dyDescent="0.25">
      <c r="A12" s="511"/>
      <c r="B12" s="514">
        <f t="shared" si="0"/>
        <v>6</v>
      </c>
      <c r="C12" s="515" t="s">
        <v>1633</v>
      </c>
      <c r="D12" s="523">
        <v>1.8</v>
      </c>
      <c r="E12" s="517" t="s">
        <v>981</v>
      </c>
      <c r="F12" s="524" t="s">
        <v>981</v>
      </c>
      <c r="G12" s="525" t="s">
        <v>981</v>
      </c>
      <c r="H12" s="526" t="s">
        <v>981</v>
      </c>
      <c r="I12" s="524" t="s">
        <v>981</v>
      </c>
      <c r="J12" s="517" t="s">
        <v>981</v>
      </c>
      <c r="K12" s="520" t="s">
        <v>981</v>
      </c>
      <c r="L12" s="517">
        <v>1.8</v>
      </c>
      <c r="M12" s="517" t="s">
        <v>981</v>
      </c>
      <c r="N12" s="517" t="s">
        <v>981</v>
      </c>
      <c r="O12" s="521" t="s">
        <v>981</v>
      </c>
      <c r="P12" s="522">
        <v>1.8</v>
      </c>
      <c r="Q12" s="511"/>
      <c r="R12" s="503" t="s">
        <v>13</v>
      </c>
      <c r="S12" s="503">
        <v>3</v>
      </c>
      <c r="AA12" s="503">
        <v>3</v>
      </c>
      <c r="AC12" s="1873" t="s">
        <v>13</v>
      </c>
      <c r="AD12" s="1874">
        <v>3</v>
      </c>
      <c r="AE12" s="1874"/>
      <c r="AF12" s="1874"/>
      <c r="AG12" s="1874"/>
      <c r="AH12" s="1874">
        <v>3</v>
      </c>
      <c r="AI12" s="1874"/>
      <c r="AJ12" s="1874"/>
      <c r="AK12" s="1874"/>
      <c r="AL12" s="1874"/>
      <c r="AM12" s="1874"/>
      <c r="AN12" s="1874">
        <v>3</v>
      </c>
    </row>
    <row r="13" spans="1:41" ht="17.25" customHeight="1" x14ac:dyDescent="0.25">
      <c r="A13" s="511"/>
      <c r="B13" s="514">
        <f t="shared" si="0"/>
        <v>7</v>
      </c>
      <c r="C13" s="515" t="s">
        <v>16</v>
      </c>
      <c r="D13" s="523" t="s">
        <v>981</v>
      </c>
      <c r="E13" s="517">
        <v>15.820000000000007</v>
      </c>
      <c r="F13" s="524" t="s">
        <v>981</v>
      </c>
      <c r="G13" s="525" t="s">
        <v>981</v>
      </c>
      <c r="H13" s="526" t="s">
        <v>981</v>
      </c>
      <c r="I13" s="524" t="s">
        <v>981</v>
      </c>
      <c r="J13" s="517" t="s">
        <v>981</v>
      </c>
      <c r="K13" s="520" t="s">
        <v>981</v>
      </c>
      <c r="L13" s="517" t="s">
        <v>981</v>
      </c>
      <c r="M13" s="517">
        <v>15.820000000000007</v>
      </c>
      <c r="N13" s="517" t="s">
        <v>981</v>
      </c>
      <c r="O13" s="521" t="s">
        <v>981</v>
      </c>
      <c r="P13" s="527">
        <v>15.820000000000007</v>
      </c>
      <c r="Q13" s="511"/>
      <c r="R13" s="503" t="s">
        <v>168</v>
      </c>
      <c r="S13" s="503">
        <v>1.8</v>
      </c>
      <c r="AA13" s="503">
        <v>1.8</v>
      </c>
      <c r="AC13" s="1873" t="s">
        <v>168</v>
      </c>
      <c r="AD13" s="1874">
        <v>1.8</v>
      </c>
      <c r="AE13" s="1874"/>
      <c r="AF13" s="1874"/>
      <c r="AG13" s="1874"/>
      <c r="AH13" s="1874">
        <v>1.8</v>
      </c>
      <c r="AI13" s="1874"/>
      <c r="AJ13" s="1874"/>
      <c r="AK13" s="1874"/>
      <c r="AL13" s="1874"/>
      <c r="AM13" s="1874"/>
      <c r="AN13" s="1874">
        <v>1.8</v>
      </c>
    </row>
    <row r="14" spans="1:41" ht="17.25" customHeight="1" x14ac:dyDescent="0.25">
      <c r="A14" s="511"/>
      <c r="B14" s="514">
        <f t="shared" si="0"/>
        <v>8</v>
      </c>
      <c r="C14" s="515" t="s">
        <v>18</v>
      </c>
      <c r="D14" s="523">
        <v>19.682999999999989</v>
      </c>
      <c r="E14" s="517" t="s">
        <v>981</v>
      </c>
      <c r="F14" s="524" t="s">
        <v>981</v>
      </c>
      <c r="G14" s="525" t="s">
        <v>981</v>
      </c>
      <c r="H14" s="526" t="s">
        <v>981</v>
      </c>
      <c r="I14" s="524" t="s">
        <v>981</v>
      </c>
      <c r="J14" s="517" t="s">
        <v>981</v>
      </c>
      <c r="K14" s="520" t="s">
        <v>981</v>
      </c>
      <c r="L14" s="517">
        <v>19.682999999999989</v>
      </c>
      <c r="M14" s="517" t="s">
        <v>981</v>
      </c>
      <c r="N14" s="517" t="s">
        <v>981</v>
      </c>
      <c r="O14" s="521" t="s">
        <v>981</v>
      </c>
      <c r="P14" s="522">
        <v>19.682999999999989</v>
      </c>
      <c r="Q14" s="511"/>
      <c r="R14" s="503" t="s">
        <v>16</v>
      </c>
      <c r="T14" s="503">
        <v>15.820000000000007</v>
      </c>
      <c r="AA14" s="503">
        <v>15.820000000000007</v>
      </c>
      <c r="AC14" s="1873" t="s">
        <v>16</v>
      </c>
      <c r="AD14" s="1874"/>
      <c r="AE14" s="1874">
        <v>15.820000000000007</v>
      </c>
      <c r="AF14" s="1874"/>
      <c r="AG14" s="1874"/>
      <c r="AH14" s="1874">
        <v>15.820000000000007</v>
      </c>
      <c r="AI14" s="1874"/>
      <c r="AJ14" s="1874"/>
      <c r="AK14" s="1874"/>
      <c r="AL14" s="1874"/>
      <c r="AM14" s="1874"/>
      <c r="AN14" s="1874">
        <v>15.820000000000007</v>
      </c>
      <c r="AO14" s="1875"/>
    </row>
    <row r="15" spans="1:41" s="1547" customFormat="1" ht="17.25" customHeight="1" x14ac:dyDescent="0.25">
      <c r="A15" s="1539"/>
      <c r="B15" s="1540">
        <f t="shared" si="0"/>
        <v>9</v>
      </c>
      <c r="C15" s="1520" t="s">
        <v>20</v>
      </c>
      <c r="D15" s="1541">
        <v>6.42</v>
      </c>
      <c r="E15" s="1522" t="s">
        <v>981</v>
      </c>
      <c r="F15" s="1524" t="s">
        <v>981</v>
      </c>
      <c r="G15" s="1525" t="s">
        <v>981</v>
      </c>
      <c r="H15" s="1542"/>
      <c r="I15" s="1524"/>
      <c r="J15" s="1522" t="s">
        <v>981</v>
      </c>
      <c r="K15" s="1535" t="s">
        <v>981</v>
      </c>
      <c r="L15" s="1522">
        <v>6.4200000000000008</v>
      </c>
      <c r="M15" s="1522" t="s">
        <v>981</v>
      </c>
      <c r="N15" s="1522" t="s">
        <v>981</v>
      </c>
      <c r="O15" s="1536" t="s">
        <v>981</v>
      </c>
      <c r="P15" s="1543">
        <v>6.4200000000000008</v>
      </c>
      <c r="Q15" s="1539"/>
      <c r="R15" s="1544" t="s">
        <v>18</v>
      </c>
      <c r="S15" s="1544">
        <v>19.682999999999989</v>
      </c>
      <c r="T15" s="1544"/>
      <c r="U15" s="1544"/>
      <c r="V15" s="1544"/>
      <c r="W15" s="1544"/>
      <c r="X15" s="1544"/>
      <c r="Y15" s="1544"/>
      <c r="Z15" s="1544"/>
      <c r="AA15" s="1544">
        <v>19.682999999999989</v>
      </c>
      <c r="AB15" s="1875"/>
      <c r="AC15" s="1876" t="s">
        <v>18</v>
      </c>
      <c r="AD15" s="1877">
        <v>19.682999999999989</v>
      </c>
      <c r="AE15" s="1877"/>
      <c r="AF15" s="1877"/>
      <c r="AG15" s="1877"/>
      <c r="AH15" s="1877">
        <v>19.682999999999989</v>
      </c>
      <c r="AI15" s="1877"/>
      <c r="AJ15" s="1877"/>
      <c r="AK15" s="1877"/>
      <c r="AL15" s="1877"/>
      <c r="AM15" s="1877"/>
      <c r="AN15" s="1877">
        <v>19.682999999999989</v>
      </c>
      <c r="AO15" s="1201"/>
    </row>
    <row r="16" spans="1:41" ht="17.25" customHeight="1" x14ac:dyDescent="0.25">
      <c r="A16" s="511"/>
      <c r="B16" s="514">
        <f t="shared" si="0"/>
        <v>10</v>
      </c>
      <c r="C16" s="515" t="s">
        <v>22</v>
      </c>
      <c r="D16" s="523">
        <v>2.9</v>
      </c>
      <c r="E16" s="517" t="s">
        <v>981</v>
      </c>
      <c r="F16" s="524" t="s">
        <v>981</v>
      </c>
      <c r="G16" s="525" t="s">
        <v>981</v>
      </c>
      <c r="H16" s="526" t="s">
        <v>981</v>
      </c>
      <c r="I16" s="524" t="s">
        <v>981</v>
      </c>
      <c r="J16" s="517" t="s">
        <v>981</v>
      </c>
      <c r="K16" s="520" t="s">
        <v>981</v>
      </c>
      <c r="L16" s="517">
        <v>2.9</v>
      </c>
      <c r="M16" s="517" t="s">
        <v>981</v>
      </c>
      <c r="N16" s="517" t="s">
        <v>981</v>
      </c>
      <c r="O16" s="521" t="s">
        <v>981</v>
      </c>
      <c r="P16" s="522">
        <v>2.9</v>
      </c>
      <c r="Q16" s="511"/>
      <c r="R16" s="503" t="s">
        <v>20</v>
      </c>
      <c r="W16" s="503">
        <v>6.4200000000000008</v>
      </c>
      <c r="AA16" s="503">
        <v>6.4200000000000008</v>
      </c>
      <c r="AC16" s="1873" t="s">
        <v>20</v>
      </c>
      <c r="AD16" s="1874">
        <v>6.4200000000000008</v>
      </c>
      <c r="AE16" s="1874"/>
      <c r="AF16" s="1874"/>
      <c r="AG16" s="1874"/>
      <c r="AH16" s="1874">
        <v>6.4200000000000008</v>
      </c>
      <c r="AI16" s="1874"/>
      <c r="AJ16" s="1874"/>
      <c r="AK16" s="1874"/>
      <c r="AL16" s="1874"/>
      <c r="AM16" s="1874"/>
      <c r="AN16" s="1874">
        <v>6.4200000000000008</v>
      </c>
    </row>
    <row r="17" spans="1:40" ht="17.25" customHeight="1" x14ac:dyDescent="0.25">
      <c r="A17" s="511"/>
      <c r="B17" s="514">
        <f t="shared" si="0"/>
        <v>11</v>
      </c>
      <c r="C17" s="515" t="s">
        <v>24</v>
      </c>
      <c r="D17" s="523">
        <v>185.1</v>
      </c>
      <c r="E17" s="517" t="s">
        <v>981</v>
      </c>
      <c r="F17" s="524" t="s">
        <v>981</v>
      </c>
      <c r="G17" s="525" t="s">
        <v>981</v>
      </c>
      <c r="H17" s="526" t="s">
        <v>981</v>
      </c>
      <c r="I17" s="524" t="s">
        <v>981</v>
      </c>
      <c r="J17" s="517" t="s">
        <v>981</v>
      </c>
      <c r="K17" s="520" t="s">
        <v>981</v>
      </c>
      <c r="L17" s="517">
        <v>185.1</v>
      </c>
      <c r="M17" s="517" t="s">
        <v>981</v>
      </c>
      <c r="N17" s="517" t="s">
        <v>981</v>
      </c>
      <c r="O17" s="521" t="s">
        <v>981</v>
      </c>
      <c r="P17" s="522">
        <v>185.1</v>
      </c>
      <c r="Q17" s="511"/>
      <c r="R17" s="503" t="s">
        <v>22</v>
      </c>
      <c r="S17" s="503">
        <v>2.9</v>
      </c>
      <c r="AA17" s="503">
        <v>2.9</v>
      </c>
      <c r="AC17" s="1873" t="s">
        <v>22</v>
      </c>
      <c r="AD17" s="1874">
        <v>2.9000000000000004</v>
      </c>
      <c r="AE17" s="1874"/>
      <c r="AF17" s="1874"/>
      <c r="AG17" s="1874"/>
      <c r="AH17" s="1874">
        <v>2.9000000000000004</v>
      </c>
      <c r="AI17" s="1874"/>
      <c r="AJ17" s="1874"/>
      <c r="AK17" s="1874"/>
      <c r="AL17" s="1874"/>
      <c r="AM17" s="1874"/>
      <c r="AN17" s="1874">
        <v>2.9000000000000004</v>
      </c>
    </row>
    <row r="18" spans="1:40" ht="17.25" customHeight="1" x14ac:dyDescent="0.25">
      <c r="A18" s="511"/>
      <c r="B18" s="514">
        <f t="shared" si="0"/>
        <v>12</v>
      </c>
      <c r="C18" s="515" t="s">
        <v>26</v>
      </c>
      <c r="D18" s="523" t="s">
        <v>981</v>
      </c>
      <c r="E18" s="517" t="s">
        <v>981</v>
      </c>
      <c r="F18" s="524" t="s">
        <v>981</v>
      </c>
      <c r="G18" s="525" t="s">
        <v>981</v>
      </c>
      <c r="H18" s="526">
        <v>0.6</v>
      </c>
      <c r="I18" s="524" t="s">
        <v>981</v>
      </c>
      <c r="J18" s="517" t="s">
        <v>981</v>
      </c>
      <c r="K18" s="520" t="s">
        <v>981</v>
      </c>
      <c r="L18" s="517">
        <v>0.6</v>
      </c>
      <c r="M18" s="517" t="s">
        <v>981</v>
      </c>
      <c r="N18" s="517" t="s">
        <v>981</v>
      </c>
      <c r="O18" s="521" t="s">
        <v>981</v>
      </c>
      <c r="P18" s="522">
        <v>0.6</v>
      </c>
      <c r="Q18" s="511"/>
      <c r="R18" s="503" t="s">
        <v>24</v>
      </c>
      <c r="S18" s="503">
        <v>185.1</v>
      </c>
      <c r="AA18" s="503">
        <v>185.1</v>
      </c>
      <c r="AC18" s="1873" t="s">
        <v>24</v>
      </c>
      <c r="AD18" s="1874">
        <v>185.1</v>
      </c>
      <c r="AE18" s="1874"/>
      <c r="AF18" s="1874"/>
      <c r="AG18" s="1874"/>
      <c r="AH18" s="1874">
        <v>185.1</v>
      </c>
      <c r="AI18" s="1874"/>
      <c r="AJ18" s="1874"/>
      <c r="AK18" s="1874"/>
      <c r="AL18" s="1874"/>
      <c r="AM18" s="1874"/>
      <c r="AN18" s="1874">
        <v>185.1</v>
      </c>
    </row>
    <row r="19" spans="1:40" ht="17.25" customHeight="1" x14ac:dyDescent="0.25">
      <c r="A19" s="511"/>
      <c r="B19" s="514">
        <f t="shared" si="0"/>
        <v>13</v>
      </c>
      <c r="C19" s="515" t="s">
        <v>28</v>
      </c>
      <c r="D19" s="523">
        <v>219.99999999999991</v>
      </c>
      <c r="E19" s="517" t="s">
        <v>981</v>
      </c>
      <c r="F19" s="524" t="s">
        <v>981</v>
      </c>
      <c r="G19" s="525" t="s">
        <v>981</v>
      </c>
      <c r="H19" s="526" t="s">
        <v>981</v>
      </c>
      <c r="I19" s="524" t="s">
        <v>981</v>
      </c>
      <c r="J19" s="517" t="s">
        <v>981</v>
      </c>
      <c r="K19" s="520" t="s">
        <v>981</v>
      </c>
      <c r="L19" s="517">
        <v>219.99999999999991</v>
      </c>
      <c r="M19" s="517" t="s">
        <v>981</v>
      </c>
      <c r="N19" s="517" t="s">
        <v>981</v>
      </c>
      <c r="O19" s="521" t="s">
        <v>981</v>
      </c>
      <c r="P19" s="527">
        <v>219.99999999999991</v>
      </c>
      <c r="Q19" s="511"/>
      <c r="R19" s="503" t="s">
        <v>26</v>
      </c>
      <c r="W19" s="503">
        <v>0.6</v>
      </c>
      <c r="AA19" s="503">
        <v>0.6</v>
      </c>
      <c r="AC19" s="1873" t="s">
        <v>26</v>
      </c>
      <c r="AD19" s="1874"/>
      <c r="AE19" s="1874"/>
      <c r="AF19" s="1874"/>
      <c r="AG19" s="1874"/>
      <c r="AH19" s="1874"/>
      <c r="AI19" s="1874">
        <v>0.6</v>
      </c>
      <c r="AJ19" s="1874"/>
      <c r="AK19" s="1874"/>
      <c r="AL19" s="1874"/>
      <c r="AM19" s="1874">
        <v>0.6</v>
      </c>
      <c r="AN19" s="1874">
        <v>0.6</v>
      </c>
    </row>
    <row r="20" spans="1:40" ht="17.25" customHeight="1" x14ac:dyDescent="0.25">
      <c r="A20" s="511"/>
      <c r="B20" s="514">
        <f t="shared" si="0"/>
        <v>14</v>
      </c>
      <c r="C20" s="515" t="s">
        <v>30</v>
      </c>
      <c r="D20" s="526">
        <v>1.6499999999999997</v>
      </c>
      <c r="E20" s="517" t="s">
        <v>981</v>
      </c>
      <c r="F20" s="524" t="s">
        <v>981</v>
      </c>
      <c r="G20" s="525" t="s">
        <v>981</v>
      </c>
      <c r="H20" s="526"/>
      <c r="I20" s="524" t="s">
        <v>981</v>
      </c>
      <c r="J20" s="517" t="s">
        <v>981</v>
      </c>
      <c r="K20" s="520" t="s">
        <v>981</v>
      </c>
      <c r="L20" s="517">
        <v>1.6499999999999997</v>
      </c>
      <c r="M20" s="517" t="s">
        <v>981</v>
      </c>
      <c r="N20" s="517" t="s">
        <v>981</v>
      </c>
      <c r="O20" s="521" t="s">
        <v>981</v>
      </c>
      <c r="P20" s="522">
        <v>1.6499999999999997</v>
      </c>
      <c r="Q20" s="511"/>
      <c r="R20" s="503" t="s">
        <v>28</v>
      </c>
      <c r="S20" s="503">
        <v>219.99999999999991</v>
      </c>
      <c r="AA20" s="503">
        <v>219.99999999999991</v>
      </c>
      <c r="AC20" s="1873" t="s">
        <v>28</v>
      </c>
      <c r="AD20" s="1874">
        <v>219.99999999999991</v>
      </c>
      <c r="AE20" s="1874"/>
      <c r="AF20" s="1874"/>
      <c r="AG20" s="1874"/>
      <c r="AH20" s="1874">
        <v>219.99999999999991</v>
      </c>
      <c r="AI20" s="1874"/>
      <c r="AJ20" s="1874"/>
      <c r="AK20" s="1874"/>
      <c r="AL20" s="1874"/>
      <c r="AM20" s="1874"/>
      <c r="AN20" s="1874">
        <v>219.99999999999991</v>
      </c>
    </row>
    <row r="21" spans="1:40" ht="17.25" customHeight="1" x14ac:dyDescent="0.25">
      <c r="A21" s="511"/>
      <c r="B21" s="514">
        <f t="shared" si="0"/>
        <v>15</v>
      </c>
      <c r="C21" s="515" t="s">
        <v>32</v>
      </c>
      <c r="D21" s="523">
        <v>1.67</v>
      </c>
      <c r="E21" s="517" t="s">
        <v>981</v>
      </c>
      <c r="F21" s="524" t="s">
        <v>981</v>
      </c>
      <c r="G21" s="525" t="s">
        <v>981</v>
      </c>
      <c r="H21" s="526" t="s">
        <v>981</v>
      </c>
      <c r="I21" s="524" t="s">
        <v>981</v>
      </c>
      <c r="J21" s="517" t="s">
        <v>981</v>
      </c>
      <c r="K21" s="520" t="s">
        <v>981</v>
      </c>
      <c r="L21" s="517">
        <v>1.67</v>
      </c>
      <c r="M21" s="517" t="s">
        <v>981</v>
      </c>
      <c r="N21" s="517" t="s">
        <v>981</v>
      </c>
      <c r="O21" s="521" t="s">
        <v>981</v>
      </c>
      <c r="P21" s="527">
        <v>1.67</v>
      </c>
      <c r="Q21" s="511"/>
      <c r="R21" s="503" t="s">
        <v>30</v>
      </c>
      <c r="W21" s="503">
        <v>1.6499999999999997</v>
      </c>
      <c r="AA21" s="503">
        <v>1.6499999999999997</v>
      </c>
      <c r="AC21" s="1873" t="s">
        <v>30</v>
      </c>
      <c r="AD21" s="1874">
        <v>1.6499999999999997</v>
      </c>
      <c r="AE21" s="1874"/>
      <c r="AF21" s="1874"/>
      <c r="AG21" s="1874"/>
      <c r="AH21" s="1874">
        <v>1.6499999999999997</v>
      </c>
      <c r="AI21" s="1874"/>
      <c r="AJ21" s="1874"/>
      <c r="AK21" s="1874"/>
      <c r="AL21" s="1874"/>
      <c r="AM21" s="1874"/>
      <c r="AN21" s="1874">
        <v>1.6499999999999997</v>
      </c>
    </row>
    <row r="22" spans="1:40" ht="17.25" customHeight="1" x14ac:dyDescent="0.25">
      <c r="A22" s="511"/>
      <c r="B22" s="514">
        <f t="shared" si="0"/>
        <v>16</v>
      </c>
      <c r="C22" s="515" t="s">
        <v>34</v>
      </c>
      <c r="D22" s="523">
        <v>0.59199999999999986</v>
      </c>
      <c r="E22" s="517" t="s">
        <v>981</v>
      </c>
      <c r="F22" s="524" t="s">
        <v>981</v>
      </c>
      <c r="G22" s="525" t="s">
        <v>981</v>
      </c>
      <c r="H22" s="526" t="s">
        <v>981</v>
      </c>
      <c r="I22" s="524" t="s">
        <v>981</v>
      </c>
      <c r="J22" s="517" t="s">
        <v>981</v>
      </c>
      <c r="K22" s="520" t="s">
        <v>981</v>
      </c>
      <c r="L22" s="517">
        <v>0.59199999999999986</v>
      </c>
      <c r="M22" s="517" t="s">
        <v>981</v>
      </c>
      <c r="N22" s="517" t="s">
        <v>981</v>
      </c>
      <c r="O22" s="521" t="s">
        <v>981</v>
      </c>
      <c r="P22" s="522">
        <v>0.59199999999999986</v>
      </c>
      <c r="Q22" s="511"/>
      <c r="R22" s="503" t="s">
        <v>32</v>
      </c>
      <c r="S22" s="503">
        <v>1.67</v>
      </c>
      <c r="AA22" s="503">
        <v>1.67</v>
      </c>
      <c r="AC22" s="1873" t="s">
        <v>32</v>
      </c>
      <c r="AD22" s="1874">
        <v>1.67</v>
      </c>
      <c r="AE22" s="1874"/>
      <c r="AF22" s="1874"/>
      <c r="AG22" s="1874"/>
      <c r="AH22" s="1874">
        <v>1.67</v>
      </c>
      <c r="AI22" s="1874"/>
      <c r="AJ22" s="1874"/>
      <c r="AK22" s="1874"/>
      <c r="AL22" s="1874"/>
      <c r="AM22" s="1874"/>
      <c r="AN22" s="1874">
        <v>1.67</v>
      </c>
    </row>
    <row r="23" spans="1:40" ht="17.25" customHeight="1" x14ac:dyDescent="0.25">
      <c r="A23" s="511"/>
      <c r="B23" s="1895">
        <f t="shared" si="0"/>
        <v>17</v>
      </c>
      <c r="C23" s="515" t="s">
        <v>1623</v>
      </c>
      <c r="D23" s="1896" t="s">
        <v>447</v>
      </c>
      <c r="E23" s="517"/>
      <c r="F23" s="524"/>
      <c r="G23" s="525"/>
      <c r="H23" s="526"/>
      <c r="I23" s="524"/>
      <c r="J23" s="517"/>
      <c r="K23" s="520"/>
      <c r="L23" s="517"/>
      <c r="M23" s="517"/>
      <c r="N23" s="517"/>
      <c r="O23" s="521"/>
      <c r="P23" s="522" t="s">
        <v>447</v>
      </c>
      <c r="Q23" s="511"/>
      <c r="AC23" s="1873" t="s">
        <v>34</v>
      </c>
      <c r="AD23" s="1874">
        <v>0.59199999999999986</v>
      </c>
      <c r="AE23" s="1874"/>
      <c r="AF23" s="1874"/>
      <c r="AG23" s="1874"/>
      <c r="AH23" s="1874">
        <v>0.59199999999999986</v>
      </c>
      <c r="AI23" s="1874"/>
      <c r="AJ23" s="1874"/>
      <c r="AK23" s="1874"/>
      <c r="AL23" s="1874"/>
      <c r="AM23" s="1874"/>
      <c r="AN23" s="1874">
        <v>0.59199999999999986</v>
      </c>
    </row>
    <row r="24" spans="1:40" ht="17.25" customHeight="1" x14ac:dyDescent="0.25">
      <c r="A24" s="511"/>
      <c r="B24" s="514">
        <f t="shared" si="0"/>
        <v>18</v>
      </c>
      <c r="C24" s="515" t="s">
        <v>37</v>
      </c>
      <c r="D24" s="523">
        <v>4.1549999999999976</v>
      </c>
      <c r="E24" s="517" t="s">
        <v>981</v>
      </c>
      <c r="F24" s="524" t="s">
        <v>981</v>
      </c>
      <c r="G24" s="525" t="s">
        <v>981</v>
      </c>
      <c r="H24" s="526" t="s">
        <v>981</v>
      </c>
      <c r="I24" s="524" t="s">
        <v>981</v>
      </c>
      <c r="J24" s="517" t="s">
        <v>981</v>
      </c>
      <c r="K24" s="520" t="s">
        <v>981</v>
      </c>
      <c r="L24" s="517">
        <v>4.1549999999999976</v>
      </c>
      <c r="M24" s="517" t="s">
        <v>981</v>
      </c>
      <c r="N24" s="517" t="s">
        <v>981</v>
      </c>
      <c r="O24" s="521" t="s">
        <v>981</v>
      </c>
      <c r="P24" s="527">
        <v>4.1549999999999976</v>
      </c>
      <c r="Q24" s="511"/>
      <c r="R24" s="503" t="s">
        <v>34</v>
      </c>
      <c r="S24" s="503">
        <v>0.59199999999999986</v>
      </c>
      <c r="AA24" s="503">
        <v>0.59199999999999986</v>
      </c>
      <c r="AC24" s="1873" t="s">
        <v>169</v>
      </c>
      <c r="AD24" s="1874">
        <v>0</v>
      </c>
      <c r="AE24" s="1874"/>
      <c r="AF24" s="1874"/>
      <c r="AG24" s="1874"/>
      <c r="AH24" s="1874">
        <v>0</v>
      </c>
      <c r="AI24" s="1874"/>
      <c r="AJ24" s="1874"/>
      <c r="AK24" s="1874"/>
      <c r="AL24" s="1874"/>
      <c r="AM24" s="1874"/>
      <c r="AN24" s="1874">
        <v>0</v>
      </c>
    </row>
    <row r="25" spans="1:40" ht="17.25" customHeight="1" x14ac:dyDescent="0.25">
      <c r="A25" s="511"/>
      <c r="B25" s="514">
        <f t="shared" si="0"/>
        <v>19</v>
      </c>
      <c r="C25" s="515" t="s">
        <v>39</v>
      </c>
      <c r="D25" s="523">
        <v>0.21999999999999992</v>
      </c>
      <c r="E25" s="517">
        <v>38.400000000000013</v>
      </c>
      <c r="F25" s="524" t="s">
        <v>981</v>
      </c>
      <c r="G25" s="525" t="s">
        <v>981</v>
      </c>
      <c r="H25" s="526" t="s">
        <v>981</v>
      </c>
      <c r="I25" s="524" t="s">
        <v>981</v>
      </c>
      <c r="J25" s="517" t="s">
        <v>981</v>
      </c>
      <c r="K25" s="520" t="s">
        <v>981</v>
      </c>
      <c r="L25" s="517">
        <v>0.21999999999999992</v>
      </c>
      <c r="M25" s="517">
        <v>38.400000000000013</v>
      </c>
      <c r="N25" s="517" t="s">
        <v>981</v>
      </c>
      <c r="O25" s="521" t="s">
        <v>981</v>
      </c>
      <c r="P25" s="522">
        <v>38.620000000000012</v>
      </c>
      <c r="Q25" s="511"/>
      <c r="R25" s="503" t="s">
        <v>37</v>
      </c>
      <c r="S25" s="503">
        <v>4.1549999999999976</v>
      </c>
      <c r="AA25" s="503">
        <v>4.1549999999999976</v>
      </c>
      <c r="AC25" s="1873" t="s">
        <v>37</v>
      </c>
      <c r="AD25" s="1874">
        <v>4.1549999999999976</v>
      </c>
      <c r="AE25" s="1874"/>
      <c r="AF25" s="1874"/>
      <c r="AG25" s="1874"/>
      <c r="AH25" s="1874">
        <v>4.1549999999999976</v>
      </c>
      <c r="AI25" s="1874"/>
      <c r="AJ25" s="1874"/>
      <c r="AK25" s="1874"/>
      <c r="AL25" s="1874"/>
      <c r="AM25" s="1874"/>
      <c r="AN25" s="1874">
        <v>4.1549999999999976</v>
      </c>
    </row>
    <row r="26" spans="1:40" ht="17.25" customHeight="1" x14ac:dyDescent="0.25">
      <c r="A26" s="511"/>
      <c r="B26" s="514">
        <f t="shared" si="0"/>
        <v>20</v>
      </c>
      <c r="C26" s="515" t="s">
        <v>41</v>
      </c>
      <c r="D26" s="523">
        <v>22.03</v>
      </c>
      <c r="E26" s="517">
        <v>23.250000000000004</v>
      </c>
      <c r="F26" s="524" t="s">
        <v>981</v>
      </c>
      <c r="G26" s="525" t="s">
        <v>981</v>
      </c>
      <c r="H26" s="526">
        <v>5.3389999999999969</v>
      </c>
      <c r="I26" s="524">
        <v>105.48199999999987</v>
      </c>
      <c r="J26" s="517" t="s">
        <v>981</v>
      </c>
      <c r="K26" s="520" t="s">
        <v>981</v>
      </c>
      <c r="L26" s="517">
        <v>27.369</v>
      </c>
      <c r="M26" s="517">
        <v>128.73199999999989</v>
      </c>
      <c r="N26" s="517" t="s">
        <v>981</v>
      </c>
      <c r="O26" s="521" t="s">
        <v>981</v>
      </c>
      <c r="P26" s="527">
        <v>156.10099999999989</v>
      </c>
      <c r="Q26" s="511"/>
      <c r="R26" s="503" t="s">
        <v>39</v>
      </c>
      <c r="S26" s="503">
        <v>0.21999999999999992</v>
      </c>
      <c r="T26" s="503">
        <v>38.400000000000013</v>
      </c>
      <c r="AA26" s="503">
        <v>38.620000000000012</v>
      </c>
      <c r="AC26" s="1873" t="s">
        <v>39</v>
      </c>
      <c r="AD26" s="1874">
        <v>0.21999999999999992</v>
      </c>
      <c r="AE26" s="1874">
        <v>38.400000000000013</v>
      </c>
      <c r="AF26" s="1874"/>
      <c r="AG26" s="1874"/>
      <c r="AH26" s="1874">
        <v>38.620000000000012</v>
      </c>
      <c r="AI26" s="1874"/>
      <c r="AJ26" s="1874"/>
      <c r="AK26" s="1874"/>
      <c r="AL26" s="1874"/>
      <c r="AM26" s="1874"/>
      <c r="AN26" s="1874">
        <v>38.620000000000012</v>
      </c>
    </row>
    <row r="27" spans="1:40" ht="17.25" customHeight="1" x14ac:dyDescent="0.25">
      <c r="A27" s="511"/>
      <c r="B27" s="514">
        <f t="shared" si="0"/>
        <v>21</v>
      </c>
      <c r="C27" s="515" t="s">
        <v>43</v>
      </c>
      <c r="D27" s="523">
        <v>4.5</v>
      </c>
      <c r="E27" s="517" t="s">
        <v>981</v>
      </c>
      <c r="F27" s="524" t="s">
        <v>981</v>
      </c>
      <c r="G27" s="525" t="s">
        <v>981</v>
      </c>
      <c r="H27" s="526" t="s">
        <v>981</v>
      </c>
      <c r="I27" s="524" t="s">
        <v>981</v>
      </c>
      <c r="J27" s="517" t="s">
        <v>981</v>
      </c>
      <c r="K27" s="520" t="s">
        <v>981</v>
      </c>
      <c r="L27" s="517">
        <v>4.5</v>
      </c>
      <c r="M27" s="517" t="s">
        <v>981</v>
      </c>
      <c r="N27" s="517" t="s">
        <v>981</v>
      </c>
      <c r="O27" s="521" t="s">
        <v>981</v>
      </c>
      <c r="P27" s="522">
        <v>4.5</v>
      </c>
      <c r="Q27" s="511"/>
      <c r="R27" s="503" t="s">
        <v>41</v>
      </c>
      <c r="S27" s="503">
        <v>22.03</v>
      </c>
      <c r="T27" s="503">
        <v>23.250000000000004</v>
      </c>
      <c r="W27" s="503">
        <v>5.3389999999999969</v>
      </c>
      <c r="X27" s="503">
        <v>105.48199999999987</v>
      </c>
      <c r="AA27" s="503">
        <v>156.10099999999989</v>
      </c>
      <c r="AC27" s="1873" t="s">
        <v>41</v>
      </c>
      <c r="AD27" s="1874">
        <v>22.03</v>
      </c>
      <c r="AE27" s="1874">
        <v>23.250000000000004</v>
      </c>
      <c r="AF27" s="1874"/>
      <c r="AG27" s="1874"/>
      <c r="AH27" s="1874">
        <v>45.28</v>
      </c>
      <c r="AI27" s="1874">
        <v>5.3389999999999969</v>
      </c>
      <c r="AJ27" s="1874">
        <v>105.48199999999987</v>
      </c>
      <c r="AK27" s="1874"/>
      <c r="AL27" s="1874"/>
      <c r="AM27" s="1874">
        <v>110.82099999999987</v>
      </c>
      <c r="AN27" s="1874">
        <v>156.10099999999989</v>
      </c>
    </row>
    <row r="28" spans="1:40" ht="17.25" customHeight="1" x14ac:dyDescent="0.25">
      <c r="A28" s="511"/>
      <c r="B28" s="514">
        <f t="shared" si="0"/>
        <v>22</v>
      </c>
      <c r="C28" s="515" t="s">
        <v>45</v>
      </c>
      <c r="D28" s="523">
        <v>10.509999999999998</v>
      </c>
      <c r="E28" s="517">
        <v>2.6200000000000006</v>
      </c>
      <c r="F28" s="524" t="s">
        <v>981</v>
      </c>
      <c r="G28" s="525" t="s">
        <v>981</v>
      </c>
      <c r="H28" s="526" t="s">
        <v>981</v>
      </c>
      <c r="I28" s="524" t="s">
        <v>981</v>
      </c>
      <c r="J28" s="517" t="s">
        <v>981</v>
      </c>
      <c r="K28" s="520" t="s">
        <v>981</v>
      </c>
      <c r="L28" s="517">
        <v>10.509999999999998</v>
      </c>
      <c r="M28" s="517">
        <v>2.6200000000000006</v>
      </c>
      <c r="N28" s="517" t="s">
        <v>981</v>
      </c>
      <c r="O28" s="521" t="s">
        <v>981</v>
      </c>
      <c r="P28" s="527">
        <v>13.129999999999999</v>
      </c>
      <c r="Q28" s="511"/>
      <c r="R28" s="503" t="s">
        <v>43</v>
      </c>
      <c r="S28" s="503">
        <v>4.5</v>
      </c>
      <c r="AA28" s="503">
        <v>4.5</v>
      </c>
      <c r="AC28" s="1873" t="s">
        <v>43</v>
      </c>
      <c r="AD28" s="1874">
        <v>4.5</v>
      </c>
      <c r="AE28" s="1874"/>
      <c r="AF28" s="1874"/>
      <c r="AG28" s="1874"/>
      <c r="AH28" s="1874">
        <v>4.5</v>
      </c>
      <c r="AI28" s="1874"/>
      <c r="AJ28" s="1874"/>
      <c r="AK28" s="1874"/>
      <c r="AL28" s="1874"/>
      <c r="AM28" s="1874"/>
      <c r="AN28" s="1874">
        <v>4.5</v>
      </c>
    </row>
    <row r="29" spans="1:40" ht="17.25" customHeight="1" x14ac:dyDescent="0.25">
      <c r="A29" s="511"/>
      <c r="B29" s="514">
        <f t="shared" si="0"/>
        <v>23</v>
      </c>
      <c r="C29" s="515" t="s">
        <v>47</v>
      </c>
      <c r="D29" s="523" t="s">
        <v>981</v>
      </c>
      <c r="E29" s="517" t="s">
        <v>981</v>
      </c>
      <c r="F29" s="524" t="s">
        <v>981</v>
      </c>
      <c r="G29" s="525" t="s">
        <v>981</v>
      </c>
      <c r="H29" s="526">
        <v>0.87</v>
      </c>
      <c r="I29" s="524">
        <v>3.5179999999999976</v>
      </c>
      <c r="J29" s="517">
        <v>8.9999999999999993E-3</v>
      </c>
      <c r="K29" s="520" t="s">
        <v>981</v>
      </c>
      <c r="L29" s="517">
        <v>0.87</v>
      </c>
      <c r="M29" s="517">
        <v>3.5179999999999976</v>
      </c>
      <c r="N29" s="517">
        <v>8.9999999999999993E-3</v>
      </c>
      <c r="O29" s="521" t="s">
        <v>981</v>
      </c>
      <c r="P29" s="522">
        <v>4.3969999999999976</v>
      </c>
      <c r="Q29" s="511"/>
      <c r="R29" s="503" t="s">
        <v>45</v>
      </c>
      <c r="S29" s="503">
        <v>10.509999999999998</v>
      </c>
      <c r="T29" s="503">
        <v>2.6200000000000006</v>
      </c>
      <c r="AA29" s="503">
        <v>13.129999999999999</v>
      </c>
      <c r="AC29" s="1873" t="s">
        <v>45</v>
      </c>
      <c r="AD29" s="1874">
        <v>10.509999999999996</v>
      </c>
      <c r="AE29" s="1874">
        <v>2.6200000000000006</v>
      </c>
      <c r="AF29" s="1874"/>
      <c r="AG29" s="1874"/>
      <c r="AH29" s="1874">
        <v>13.129999999999997</v>
      </c>
      <c r="AI29" s="1874"/>
      <c r="AJ29" s="1874"/>
      <c r="AK29" s="1874"/>
      <c r="AL29" s="1874"/>
      <c r="AM29" s="1874"/>
      <c r="AN29" s="1874">
        <v>13.129999999999997</v>
      </c>
    </row>
    <row r="30" spans="1:40" ht="17.25" customHeight="1" x14ac:dyDescent="0.25">
      <c r="A30" s="511"/>
      <c r="B30" s="514">
        <f t="shared" si="0"/>
        <v>24</v>
      </c>
      <c r="C30" s="515" t="s">
        <v>49</v>
      </c>
      <c r="D30" s="523">
        <v>13.200000000000005</v>
      </c>
      <c r="E30" s="517" t="s">
        <v>981</v>
      </c>
      <c r="F30" s="524" t="s">
        <v>981</v>
      </c>
      <c r="G30" s="525" t="s">
        <v>981</v>
      </c>
      <c r="H30" s="526" t="s">
        <v>981</v>
      </c>
      <c r="I30" s="524" t="s">
        <v>981</v>
      </c>
      <c r="J30" s="517" t="s">
        <v>981</v>
      </c>
      <c r="K30" s="520" t="s">
        <v>981</v>
      </c>
      <c r="L30" s="517">
        <v>13.200000000000005</v>
      </c>
      <c r="M30" s="517" t="s">
        <v>981</v>
      </c>
      <c r="N30" s="517" t="s">
        <v>981</v>
      </c>
      <c r="O30" s="521" t="s">
        <v>981</v>
      </c>
      <c r="P30" s="527">
        <v>13.200000000000005</v>
      </c>
      <c r="Q30" s="511"/>
      <c r="R30" s="503" t="s">
        <v>47</v>
      </c>
      <c r="W30" s="503">
        <v>0.87</v>
      </c>
      <c r="X30" s="503">
        <v>3.5179999999999976</v>
      </c>
      <c r="Y30" s="503">
        <v>8.9999999999999993E-3</v>
      </c>
      <c r="AA30" s="503">
        <v>4.3969999999999976</v>
      </c>
      <c r="AC30" s="1873" t="s">
        <v>47</v>
      </c>
      <c r="AD30" s="1874"/>
      <c r="AE30" s="1874"/>
      <c r="AF30" s="1874"/>
      <c r="AG30" s="1874"/>
      <c r="AH30" s="1874"/>
      <c r="AI30" s="1874">
        <v>0.87</v>
      </c>
      <c r="AJ30" s="1874">
        <v>3.5179999999999976</v>
      </c>
      <c r="AK30" s="1874">
        <v>8.9999999999999993E-3</v>
      </c>
      <c r="AL30" s="1874"/>
      <c r="AM30" s="1874">
        <v>4.3969999999999976</v>
      </c>
      <c r="AN30" s="1874">
        <v>4.3969999999999976</v>
      </c>
    </row>
    <row r="31" spans="1:40" ht="17.25" customHeight="1" x14ac:dyDescent="0.25">
      <c r="A31" s="511"/>
      <c r="B31" s="514">
        <f t="shared" si="0"/>
        <v>25</v>
      </c>
      <c r="C31" s="515" t="s">
        <v>51</v>
      </c>
      <c r="D31" s="523">
        <v>21.289999999999988</v>
      </c>
      <c r="E31" s="517">
        <v>4.099999999999997</v>
      </c>
      <c r="F31" s="524" t="s">
        <v>981</v>
      </c>
      <c r="G31" s="525" t="s">
        <v>981</v>
      </c>
      <c r="H31" s="523" t="s">
        <v>981</v>
      </c>
      <c r="I31" s="524" t="s">
        <v>981</v>
      </c>
      <c r="J31" s="517" t="s">
        <v>981</v>
      </c>
      <c r="K31" s="520" t="s">
        <v>981</v>
      </c>
      <c r="L31" s="517">
        <v>21.289999999999988</v>
      </c>
      <c r="M31" s="517">
        <v>4.099999999999997</v>
      </c>
      <c r="N31" s="517" t="s">
        <v>981</v>
      </c>
      <c r="O31" s="521" t="s">
        <v>981</v>
      </c>
      <c r="P31" s="522">
        <v>25.389999999999986</v>
      </c>
      <c r="Q31" s="511"/>
      <c r="R31" s="503" t="s">
        <v>49</v>
      </c>
      <c r="S31" s="503">
        <v>13.200000000000005</v>
      </c>
      <c r="AA31" s="503">
        <v>13.200000000000005</v>
      </c>
      <c r="AC31" s="1873" t="s">
        <v>49</v>
      </c>
      <c r="AD31" s="1874">
        <v>13.200000000000005</v>
      </c>
      <c r="AE31" s="1874"/>
      <c r="AF31" s="1874"/>
      <c r="AG31" s="1874"/>
      <c r="AH31" s="1874">
        <v>13.200000000000005</v>
      </c>
      <c r="AI31" s="1874"/>
      <c r="AJ31" s="1874"/>
      <c r="AK31" s="1874"/>
      <c r="AL31" s="1874"/>
      <c r="AM31" s="1874"/>
      <c r="AN31" s="1874">
        <v>13.200000000000005</v>
      </c>
    </row>
    <row r="32" spans="1:40" ht="17.25" customHeight="1" x14ac:dyDescent="0.25">
      <c r="A32" s="511"/>
      <c r="B32" s="514">
        <f t="shared" si="0"/>
        <v>26</v>
      </c>
      <c r="C32" s="515" t="s">
        <v>53</v>
      </c>
      <c r="D32" s="528">
        <v>2.4660000000000011</v>
      </c>
      <c r="E32" s="517">
        <v>38.699999999999996</v>
      </c>
      <c r="F32" s="529" t="s">
        <v>981</v>
      </c>
      <c r="G32" s="530" t="s">
        <v>981</v>
      </c>
      <c r="H32" s="528" t="s">
        <v>981</v>
      </c>
      <c r="I32" s="529" t="s">
        <v>981</v>
      </c>
      <c r="J32" s="517" t="s">
        <v>981</v>
      </c>
      <c r="K32" s="520" t="s">
        <v>981</v>
      </c>
      <c r="L32" s="517">
        <v>2.4660000000000011</v>
      </c>
      <c r="M32" s="517">
        <v>38.699999999999996</v>
      </c>
      <c r="N32" s="517" t="s">
        <v>981</v>
      </c>
      <c r="O32" s="521" t="s">
        <v>981</v>
      </c>
      <c r="P32" s="531">
        <v>41.165999999999997</v>
      </c>
      <c r="Q32" s="511"/>
      <c r="R32" s="503" t="s">
        <v>51</v>
      </c>
      <c r="S32" s="503">
        <v>21.289999999999988</v>
      </c>
      <c r="T32" s="503">
        <v>4.099999999999997</v>
      </c>
      <c r="AA32" s="503">
        <v>25.389999999999986</v>
      </c>
      <c r="AC32" s="1873" t="s">
        <v>51</v>
      </c>
      <c r="AD32" s="1874">
        <v>21.289999999999988</v>
      </c>
      <c r="AE32" s="1874">
        <v>4.099999999999997</v>
      </c>
      <c r="AF32" s="1874"/>
      <c r="AG32" s="1874"/>
      <c r="AH32" s="1874">
        <v>25.389999999999986</v>
      </c>
      <c r="AI32" s="1874"/>
      <c r="AJ32" s="1874"/>
      <c r="AK32" s="1874"/>
      <c r="AL32" s="1874"/>
      <c r="AM32" s="1874"/>
      <c r="AN32" s="1874">
        <v>25.389999999999986</v>
      </c>
    </row>
    <row r="33" spans="1:40" ht="17.25" customHeight="1" x14ac:dyDescent="0.25">
      <c r="A33" s="532"/>
      <c r="B33" s="514">
        <f t="shared" si="0"/>
        <v>27</v>
      </c>
      <c r="C33" s="515" t="s">
        <v>55</v>
      </c>
      <c r="D33" s="533">
        <v>4.5399999999999983</v>
      </c>
      <c r="E33" s="517">
        <v>3.4499999999999971</v>
      </c>
      <c r="F33" s="534" t="s">
        <v>981</v>
      </c>
      <c r="G33" s="535" t="s">
        <v>981</v>
      </c>
      <c r="H33" s="533" t="s">
        <v>981</v>
      </c>
      <c r="I33" s="534" t="s">
        <v>981</v>
      </c>
      <c r="J33" s="517" t="s">
        <v>981</v>
      </c>
      <c r="K33" s="520" t="s">
        <v>981</v>
      </c>
      <c r="L33" s="517">
        <v>4.5399999999999983</v>
      </c>
      <c r="M33" s="517">
        <v>3.4499999999999971</v>
      </c>
      <c r="N33" s="517" t="s">
        <v>981</v>
      </c>
      <c r="O33" s="521" t="s">
        <v>981</v>
      </c>
      <c r="P33" s="536">
        <v>7.9899999999999949</v>
      </c>
      <c r="Q33" s="532"/>
      <c r="R33" s="503" t="s">
        <v>53</v>
      </c>
      <c r="S33" s="503">
        <v>2.4660000000000011</v>
      </c>
      <c r="T33" s="503">
        <v>38.699999999999996</v>
      </c>
      <c r="AA33" s="503">
        <v>41.165999999999997</v>
      </c>
      <c r="AC33" s="1873" t="s">
        <v>53</v>
      </c>
      <c r="AD33" s="1874">
        <v>2.4660000000000011</v>
      </c>
      <c r="AE33" s="1874">
        <v>38.699999999999996</v>
      </c>
      <c r="AF33" s="1874"/>
      <c r="AG33" s="1874"/>
      <c r="AH33" s="1874">
        <v>41.165999999999997</v>
      </c>
      <c r="AI33" s="1874"/>
      <c r="AJ33" s="1874"/>
      <c r="AK33" s="1874"/>
      <c r="AL33" s="1874"/>
      <c r="AM33" s="1874"/>
      <c r="AN33" s="1874">
        <v>41.165999999999997</v>
      </c>
    </row>
    <row r="34" spans="1:40" ht="17.25" customHeight="1" x14ac:dyDescent="0.25">
      <c r="A34" s="511"/>
      <c r="B34" s="514">
        <f t="shared" si="0"/>
        <v>28</v>
      </c>
      <c r="C34" s="515" t="s">
        <v>57</v>
      </c>
      <c r="D34" s="523">
        <v>1008.3600000000007</v>
      </c>
      <c r="E34" s="517">
        <v>18.679999999999989</v>
      </c>
      <c r="F34" s="524" t="s">
        <v>981</v>
      </c>
      <c r="G34" s="525" t="s">
        <v>981</v>
      </c>
      <c r="H34" s="523" t="s">
        <v>981</v>
      </c>
      <c r="I34" s="524" t="s">
        <v>981</v>
      </c>
      <c r="J34" s="517" t="s">
        <v>981</v>
      </c>
      <c r="K34" s="520" t="s">
        <v>981</v>
      </c>
      <c r="L34" s="517">
        <v>1008.3600000000007</v>
      </c>
      <c r="M34" s="517">
        <v>18.679999999999989</v>
      </c>
      <c r="N34" s="517" t="s">
        <v>981</v>
      </c>
      <c r="O34" s="521" t="s">
        <v>981</v>
      </c>
      <c r="P34" s="522">
        <v>1027.0400000000006</v>
      </c>
      <c r="Q34" s="511"/>
      <c r="R34" s="503" t="s">
        <v>55</v>
      </c>
      <c r="S34" s="503">
        <v>4.5399999999999983</v>
      </c>
      <c r="T34" s="503">
        <v>3.4499999999999971</v>
      </c>
      <c r="AA34" s="503">
        <v>7.9899999999999949</v>
      </c>
      <c r="AC34" s="1873" t="s">
        <v>55</v>
      </c>
      <c r="AD34" s="1874">
        <v>4.5399999999999983</v>
      </c>
      <c r="AE34" s="1874">
        <v>3.4499999999999971</v>
      </c>
      <c r="AF34" s="1874"/>
      <c r="AG34" s="1874"/>
      <c r="AH34" s="1874">
        <v>7.9899999999999949</v>
      </c>
      <c r="AI34" s="1874"/>
      <c r="AJ34" s="1874"/>
      <c r="AK34" s="1874"/>
      <c r="AL34" s="1874"/>
      <c r="AM34" s="1874"/>
      <c r="AN34" s="1874">
        <v>7.9899999999999949</v>
      </c>
    </row>
    <row r="35" spans="1:40" ht="17.25" customHeight="1" x14ac:dyDescent="0.25">
      <c r="A35" s="511"/>
      <c r="B35" s="514">
        <f t="shared" si="0"/>
        <v>29</v>
      </c>
      <c r="C35" s="515" t="s">
        <v>59</v>
      </c>
      <c r="D35" s="523">
        <v>177.08999999999989</v>
      </c>
      <c r="E35" s="517">
        <v>62.52</v>
      </c>
      <c r="F35" s="524" t="s">
        <v>981</v>
      </c>
      <c r="G35" s="525" t="s">
        <v>981</v>
      </c>
      <c r="H35" s="523" t="s">
        <v>981</v>
      </c>
      <c r="I35" s="524" t="s">
        <v>981</v>
      </c>
      <c r="J35" s="517" t="s">
        <v>981</v>
      </c>
      <c r="K35" s="520" t="s">
        <v>981</v>
      </c>
      <c r="L35" s="517">
        <v>177.08999999999989</v>
      </c>
      <c r="M35" s="517">
        <v>62.52</v>
      </c>
      <c r="N35" s="517" t="s">
        <v>981</v>
      </c>
      <c r="O35" s="521" t="s">
        <v>981</v>
      </c>
      <c r="P35" s="522">
        <v>239.6099999999999</v>
      </c>
      <c r="Q35" s="511"/>
      <c r="R35" s="503" t="s">
        <v>57</v>
      </c>
      <c r="S35" s="503">
        <v>1008.3600000000007</v>
      </c>
      <c r="T35" s="503">
        <v>18.679999999999989</v>
      </c>
      <c r="AA35" s="503">
        <v>1027.0400000000006</v>
      </c>
      <c r="AC35" s="1873" t="s">
        <v>57</v>
      </c>
      <c r="AD35" s="1874">
        <v>1008.3600000000007</v>
      </c>
      <c r="AE35" s="1874">
        <v>18.679999999999989</v>
      </c>
      <c r="AF35" s="1874"/>
      <c r="AG35" s="1874"/>
      <c r="AH35" s="1874">
        <v>1027.0400000000006</v>
      </c>
      <c r="AI35" s="1874"/>
      <c r="AJ35" s="1874"/>
      <c r="AK35" s="1874"/>
      <c r="AL35" s="1874"/>
      <c r="AM35" s="1874"/>
      <c r="AN35" s="1874">
        <v>1027.0400000000006</v>
      </c>
    </row>
    <row r="36" spans="1:40" ht="17.25" customHeight="1" x14ac:dyDescent="0.25">
      <c r="A36" s="511"/>
      <c r="B36" s="514">
        <f t="shared" si="0"/>
        <v>30</v>
      </c>
      <c r="C36" s="515" t="s">
        <v>61</v>
      </c>
      <c r="D36" s="523">
        <v>35.70000000000001</v>
      </c>
      <c r="E36" s="517">
        <v>22.928000000000008</v>
      </c>
      <c r="F36" s="524" t="s">
        <v>981</v>
      </c>
      <c r="G36" s="525" t="s">
        <v>981</v>
      </c>
      <c r="H36" s="523" t="s">
        <v>981</v>
      </c>
      <c r="I36" s="524" t="s">
        <v>981</v>
      </c>
      <c r="J36" s="517" t="s">
        <v>981</v>
      </c>
      <c r="K36" s="520" t="s">
        <v>981</v>
      </c>
      <c r="L36" s="517">
        <v>35.70000000000001</v>
      </c>
      <c r="M36" s="517">
        <v>22.928000000000008</v>
      </c>
      <c r="N36" s="517" t="s">
        <v>981</v>
      </c>
      <c r="O36" s="521" t="s">
        <v>981</v>
      </c>
      <c r="P36" s="527">
        <v>58.628000000000014</v>
      </c>
      <c r="Q36" s="511"/>
      <c r="R36" s="503" t="s">
        <v>59</v>
      </c>
      <c r="S36" s="503">
        <v>177.08999999999989</v>
      </c>
      <c r="T36" s="503">
        <v>62.52</v>
      </c>
      <c r="AA36" s="503">
        <v>239.6099999999999</v>
      </c>
      <c r="AC36" s="1873" t="s">
        <v>59</v>
      </c>
      <c r="AD36" s="1874">
        <v>177.08999999999992</v>
      </c>
      <c r="AE36" s="1874">
        <v>62.52</v>
      </c>
      <c r="AF36" s="1874"/>
      <c r="AG36" s="1874"/>
      <c r="AH36" s="1874">
        <v>239.60999999999993</v>
      </c>
      <c r="AI36" s="1874"/>
      <c r="AJ36" s="1874"/>
      <c r="AK36" s="1874"/>
      <c r="AL36" s="1874"/>
      <c r="AM36" s="1874"/>
      <c r="AN36" s="1874">
        <v>239.60999999999993</v>
      </c>
    </row>
    <row r="37" spans="1:40" ht="17.25" customHeight="1" x14ac:dyDescent="0.25">
      <c r="A37" s="511"/>
      <c r="B37" s="514">
        <f t="shared" si="0"/>
        <v>31</v>
      </c>
      <c r="C37" s="515" t="s">
        <v>63</v>
      </c>
      <c r="D37" s="523">
        <v>0.6000000000000002</v>
      </c>
      <c r="E37" s="517" t="s">
        <v>981</v>
      </c>
      <c r="F37" s="524" t="s">
        <v>981</v>
      </c>
      <c r="G37" s="525" t="s">
        <v>981</v>
      </c>
      <c r="H37" s="523" t="s">
        <v>981</v>
      </c>
      <c r="I37" s="524" t="s">
        <v>981</v>
      </c>
      <c r="J37" s="517" t="s">
        <v>981</v>
      </c>
      <c r="K37" s="520" t="s">
        <v>981</v>
      </c>
      <c r="L37" s="517">
        <v>0.6000000000000002</v>
      </c>
      <c r="M37" s="517" t="s">
        <v>981</v>
      </c>
      <c r="N37" s="517" t="s">
        <v>981</v>
      </c>
      <c r="O37" s="521" t="s">
        <v>981</v>
      </c>
      <c r="P37" s="522">
        <v>0.6000000000000002</v>
      </c>
      <c r="Q37" s="511"/>
      <c r="R37" s="503" t="s">
        <v>61</v>
      </c>
      <c r="S37" s="503">
        <v>35.70000000000001</v>
      </c>
      <c r="T37" s="503">
        <v>22.928000000000008</v>
      </c>
      <c r="AA37" s="503">
        <v>58.628000000000014</v>
      </c>
      <c r="AC37" s="1873" t="s">
        <v>61</v>
      </c>
      <c r="AD37" s="1874">
        <v>35.70000000000001</v>
      </c>
      <c r="AE37" s="1874">
        <v>22.928000000000008</v>
      </c>
      <c r="AF37" s="1874"/>
      <c r="AG37" s="1874"/>
      <c r="AH37" s="1874">
        <v>58.628000000000014</v>
      </c>
      <c r="AI37" s="1874"/>
      <c r="AJ37" s="1874"/>
      <c r="AK37" s="1874"/>
      <c r="AL37" s="1874"/>
      <c r="AM37" s="1874"/>
      <c r="AN37" s="1874">
        <v>58.628000000000014</v>
      </c>
    </row>
    <row r="38" spans="1:40" ht="17.25" customHeight="1" x14ac:dyDescent="0.25">
      <c r="A38" s="511"/>
      <c r="B38" s="514">
        <f t="shared" si="0"/>
        <v>32</v>
      </c>
      <c r="C38" s="515" t="s">
        <v>65</v>
      </c>
      <c r="D38" s="523">
        <v>5</v>
      </c>
      <c r="E38" s="517" t="s">
        <v>981</v>
      </c>
      <c r="F38" s="524" t="s">
        <v>981</v>
      </c>
      <c r="G38" s="525" t="s">
        <v>981</v>
      </c>
      <c r="H38" s="523" t="s">
        <v>981</v>
      </c>
      <c r="I38" s="524" t="s">
        <v>981</v>
      </c>
      <c r="J38" s="517" t="s">
        <v>981</v>
      </c>
      <c r="K38" s="520" t="s">
        <v>981</v>
      </c>
      <c r="L38" s="517">
        <v>5</v>
      </c>
      <c r="M38" s="517" t="s">
        <v>981</v>
      </c>
      <c r="N38" s="517" t="s">
        <v>981</v>
      </c>
      <c r="O38" s="521" t="s">
        <v>981</v>
      </c>
      <c r="P38" s="522">
        <v>5</v>
      </c>
      <c r="Q38" s="511"/>
      <c r="R38" s="503" t="s">
        <v>63</v>
      </c>
      <c r="S38" s="503">
        <v>0.6000000000000002</v>
      </c>
      <c r="AA38" s="503">
        <v>0.6000000000000002</v>
      </c>
      <c r="AC38" s="1873" t="s">
        <v>63</v>
      </c>
      <c r="AD38" s="1874">
        <v>0.6000000000000002</v>
      </c>
      <c r="AE38" s="1874"/>
      <c r="AF38" s="1874"/>
      <c r="AG38" s="1874"/>
      <c r="AH38" s="1874">
        <v>0.6000000000000002</v>
      </c>
      <c r="AI38" s="1874"/>
      <c r="AJ38" s="1874"/>
      <c r="AK38" s="1874"/>
      <c r="AL38" s="1874"/>
      <c r="AM38" s="1874"/>
      <c r="AN38" s="1874">
        <v>0.6000000000000002</v>
      </c>
    </row>
    <row r="39" spans="1:40" ht="17.25" customHeight="1" x14ac:dyDescent="0.25">
      <c r="A39" s="511"/>
      <c r="B39" s="514">
        <f t="shared" si="0"/>
        <v>33</v>
      </c>
      <c r="C39" s="515" t="s">
        <v>1634</v>
      </c>
      <c r="D39" s="523">
        <v>74.77000000000001</v>
      </c>
      <c r="E39" s="517" t="s">
        <v>981</v>
      </c>
      <c r="F39" s="524" t="s">
        <v>981</v>
      </c>
      <c r="G39" s="525" t="s">
        <v>981</v>
      </c>
      <c r="H39" s="523" t="s">
        <v>981</v>
      </c>
      <c r="I39" s="524" t="s">
        <v>981</v>
      </c>
      <c r="J39" s="517" t="s">
        <v>981</v>
      </c>
      <c r="K39" s="520" t="s">
        <v>981</v>
      </c>
      <c r="L39" s="517">
        <v>74.77000000000001</v>
      </c>
      <c r="M39" s="517" t="s">
        <v>981</v>
      </c>
      <c r="N39" s="517" t="s">
        <v>981</v>
      </c>
      <c r="O39" s="521" t="s">
        <v>981</v>
      </c>
      <c r="P39" s="522">
        <v>74.77000000000001</v>
      </c>
      <c r="Q39" s="511"/>
      <c r="R39" s="503" t="s">
        <v>65</v>
      </c>
      <c r="S39" s="503">
        <v>5</v>
      </c>
      <c r="AA39" s="503">
        <v>5</v>
      </c>
      <c r="AC39" s="1873" t="s">
        <v>65</v>
      </c>
      <c r="AD39" s="1874">
        <v>5</v>
      </c>
      <c r="AE39" s="1874"/>
      <c r="AF39" s="1874"/>
      <c r="AG39" s="1874"/>
      <c r="AH39" s="1874">
        <v>5</v>
      </c>
      <c r="AI39" s="1874"/>
      <c r="AJ39" s="1874"/>
      <c r="AK39" s="1874"/>
      <c r="AL39" s="1874"/>
      <c r="AM39" s="1874"/>
      <c r="AN39" s="1874">
        <v>5</v>
      </c>
    </row>
    <row r="40" spans="1:40" ht="17.25" customHeight="1" x14ac:dyDescent="0.25">
      <c r="A40" s="511"/>
      <c r="B40" s="514">
        <f t="shared" si="0"/>
        <v>34</v>
      </c>
      <c r="C40" s="515" t="s">
        <v>69</v>
      </c>
      <c r="D40" s="523">
        <v>192.44999999999993</v>
      </c>
      <c r="E40" s="517">
        <v>15.620000000000012</v>
      </c>
      <c r="F40" s="524" t="s">
        <v>981</v>
      </c>
      <c r="G40" s="525" t="s">
        <v>981</v>
      </c>
      <c r="H40" s="523" t="s">
        <v>981</v>
      </c>
      <c r="I40" s="524" t="s">
        <v>981</v>
      </c>
      <c r="J40" s="517" t="s">
        <v>981</v>
      </c>
      <c r="K40" s="520" t="s">
        <v>981</v>
      </c>
      <c r="L40" s="517">
        <v>192.44999999999993</v>
      </c>
      <c r="M40" s="517">
        <v>15.620000000000012</v>
      </c>
      <c r="N40" s="517" t="s">
        <v>981</v>
      </c>
      <c r="O40" s="521" t="s">
        <v>981</v>
      </c>
      <c r="P40" s="522">
        <v>208.06999999999994</v>
      </c>
      <c r="Q40" s="511"/>
      <c r="R40" s="503" t="s">
        <v>67</v>
      </c>
      <c r="S40" s="503">
        <v>74.77000000000001</v>
      </c>
      <c r="AA40" s="503">
        <v>74.77000000000001</v>
      </c>
      <c r="AC40" s="1873" t="s">
        <v>67</v>
      </c>
      <c r="AD40" s="1874">
        <v>74.77000000000001</v>
      </c>
      <c r="AE40" s="1874"/>
      <c r="AF40" s="1874"/>
      <c r="AG40" s="1874"/>
      <c r="AH40" s="1874">
        <v>74.77000000000001</v>
      </c>
      <c r="AI40" s="1874"/>
      <c r="AJ40" s="1874"/>
      <c r="AK40" s="1874"/>
      <c r="AL40" s="1874"/>
      <c r="AM40" s="1874"/>
      <c r="AN40" s="1874">
        <v>74.77000000000001</v>
      </c>
    </row>
    <row r="41" spans="1:40" ht="17.25" customHeight="1" x14ac:dyDescent="0.25">
      <c r="A41" s="511"/>
      <c r="B41" s="514">
        <f t="shared" si="0"/>
        <v>35</v>
      </c>
      <c r="C41" s="515" t="s">
        <v>71</v>
      </c>
      <c r="D41" s="533">
        <v>20</v>
      </c>
      <c r="E41" s="537" t="s">
        <v>981</v>
      </c>
      <c r="F41" s="534" t="s">
        <v>981</v>
      </c>
      <c r="G41" s="535" t="s">
        <v>981</v>
      </c>
      <c r="H41" s="533" t="s">
        <v>981</v>
      </c>
      <c r="I41" s="534" t="s">
        <v>981</v>
      </c>
      <c r="J41" s="517" t="s">
        <v>981</v>
      </c>
      <c r="K41" s="520" t="s">
        <v>981</v>
      </c>
      <c r="L41" s="537">
        <v>20</v>
      </c>
      <c r="M41" s="537" t="s">
        <v>981</v>
      </c>
      <c r="N41" s="517" t="s">
        <v>981</v>
      </c>
      <c r="O41" s="521" t="s">
        <v>981</v>
      </c>
      <c r="P41" s="536">
        <v>20</v>
      </c>
      <c r="Q41" s="511"/>
      <c r="R41" s="503" t="s">
        <v>69</v>
      </c>
      <c r="S41" s="503">
        <v>192.44999999999993</v>
      </c>
      <c r="T41" s="503">
        <v>15.620000000000012</v>
      </c>
      <c r="AA41" s="503">
        <v>208.06999999999994</v>
      </c>
      <c r="AC41" s="1873" t="s">
        <v>69</v>
      </c>
      <c r="AD41" s="1874">
        <v>192.44999999999993</v>
      </c>
      <c r="AE41" s="1874">
        <v>15.620000000000012</v>
      </c>
      <c r="AF41" s="1874"/>
      <c r="AG41" s="1874"/>
      <c r="AH41" s="1874">
        <v>208.06999999999994</v>
      </c>
      <c r="AI41" s="1874"/>
      <c r="AJ41" s="1874"/>
      <c r="AK41" s="1874"/>
      <c r="AL41" s="1874"/>
      <c r="AM41" s="1874"/>
      <c r="AN41" s="1874">
        <v>208.06999999999994</v>
      </c>
    </row>
    <row r="42" spans="1:40" ht="17.25" customHeight="1" x14ac:dyDescent="0.25">
      <c r="A42" s="511"/>
      <c r="B42" s="514">
        <f t="shared" si="0"/>
        <v>36</v>
      </c>
      <c r="C42" s="515" t="s">
        <v>73</v>
      </c>
      <c r="D42" s="523">
        <v>114</v>
      </c>
      <c r="E42" s="517" t="s">
        <v>981</v>
      </c>
      <c r="F42" s="524" t="s">
        <v>981</v>
      </c>
      <c r="G42" s="525" t="s">
        <v>981</v>
      </c>
      <c r="H42" s="523" t="s">
        <v>981</v>
      </c>
      <c r="I42" s="524" t="s">
        <v>981</v>
      </c>
      <c r="J42" s="517" t="s">
        <v>981</v>
      </c>
      <c r="K42" s="520" t="s">
        <v>981</v>
      </c>
      <c r="L42" s="517">
        <v>114</v>
      </c>
      <c r="M42" s="517" t="s">
        <v>981</v>
      </c>
      <c r="N42" s="517" t="s">
        <v>981</v>
      </c>
      <c r="O42" s="521" t="s">
        <v>981</v>
      </c>
      <c r="P42" s="527">
        <v>114</v>
      </c>
      <c r="Q42" s="511"/>
      <c r="R42" s="503" t="s">
        <v>71</v>
      </c>
      <c r="S42" s="503">
        <v>20</v>
      </c>
      <c r="AA42" s="503">
        <v>20</v>
      </c>
      <c r="AC42" s="1873" t="s">
        <v>71</v>
      </c>
      <c r="AD42" s="1874">
        <v>20</v>
      </c>
      <c r="AE42" s="1874"/>
      <c r="AF42" s="1874"/>
      <c r="AG42" s="1874"/>
      <c r="AH42" s="1874">
        <v>20</v>
      </c>
      <c r="AI42" s="1874"/>
      <c r="AJ42" s="1874"/>
      <c r="AK42" s="1874"/>
      <c r="AL42" s="1874"/>
      <c r="AM42" s="1874"/>
      <c r="AN42" s="1874">
        <v>20</v>
      </c>
    </row>
    <row r="43" spans="1:40" ht="17.25" customHeight="1" x14ac:dyDescent="0.25">
      <c r="A43" s="511"/>
      <c r="B43" s="514">
        <f t="shared" si="0"/>
        <v>37</v>
      </c>
      <c r="C43" s="515" t="s">
        <v>75</v>
      </c>
      <c r="D43" s="523">
        <v>19.989999999999995</v>
      </c>
      <c r="E43" s="517" t="s">
        <v>981</v>
      </c>
      <c r="F43" s="524" t="s">
        <v>981</v>
      </c>
      <c r="G43" s="525" t="s">
        <v>981</v>
      </c>
      <c r="H43" s="523" t="s">
        <v>981</v>
      </c>
      <c r="I43" s="524" t="s">
        <v>981</v>
      </c>
      <c r="J43" s="517" t="s">
        <v>981</v>
      </c>
      <c r="K43" s="520" t="s">
        <v>981</v>
      </c>
      <c r="L43" s="517">
        <v>19.989999999999995</v>
      </c>
      <c r="M43" s="517" t="s">
        <v>981</v>
      </c>
      <c r="N43" s="517" t="s">
        <v>981</v>
      </c>
      <c r="O43" s="521" t="s">
        <v>981</v>
      </c>
      <c r="P43" s="522">
        <v>19.989999999999995</v>
      </c>
      <c r="Q43" s="511"/>
      <c r="R43" s="503" t="s">
        <v>73</v>
      </c>
      <c r="S43" s="503">
        <v>114</v>
      </c>
      <c r="AA43" s="503">
        <v>114</v>
      </c>
      <c r="AC43" s="1873" t="s">
        <v>73</v>
      </c>
      <c r="AD43" s="1874">
        <v>114</v>
      </c>
      <c r="AE43" s="1874"/>
      <c r="AF43" s="1874"/>
      <c r="AG43" s="1874"/>
      <c r="AH43" s="1874">
        <v>114</v>
      </c>
      <c r="AI43" s="1874"/>
      <c r="AJ43" s="1874"/>
      <c r="AK43" s="1874"/>
      <c r="AL43" s="1874"/>
      <c r="AM43" s="1874"/>
      <c r="AN43" s="1874">
        <v>114</v>
      </c>
    </row>
    <row r="44" spans="1:40" ht="17.25" customHeight="1" x14ac:dyDescent="0.25">
      <c r="A44" s="511"/>
      <c r="B44" s="514">
        <f t="shared" si="0"/>
        <v>38</v>
      </c>
      <c r="C44" s="515" t="s">
        <v>77</v>
      </c>
      <c r="D44" s="519">
        <v>456</v>
      </c>
      <c r="E44" s="517" t="s">
        <v>981</v>
      </c>
      <c r="F44" s="524" t="s">
        <v>981</v>
      </c>
      <c r="G44" s="525" t="s">
        <v>981</v>
      </c>
      <c r="H44" s="519" t="s">
        <v>981</v>
      </c>
      <c r="I44" s="517" t="s">
        <v>981</v>
      </c>
      <c r="J44" s="517" t="s">
        <v>981</v>
      </c>
      <c r="K44" s="520" t="s">
        <v>981</v>
      </c>
      <c r="L44" s="517">
        <v>456</v>
      </c>
      <c r="M44" s="517" t="s">
        <v>981</v>
      </c>
      <c r="N44" s="517" t="s">
        <v>981</v>
      </c>
      <c r="O44" s="521" t="s">
        <v>981</v>
      </c>
      <c r="P44" s="522">
        <v>456</v>
      </c>
      <c r="Q44" s="511"/>
      <c r="R44" s="503" t="s">
        <v>75</v>
      </c>
      <c r="S44" s="503">
        <v>19.989999999999995</v>
      </c>
      <c r="AA44" s="503">
        <v>19.989999999999995</v>
      </c>
      <c r="AC44" s="1873" t="s">
        <v>75</v>
      </c>
      <c r="AD44" s="1874">
        <v>19.989999999999995</v>
      </c>
      <c r="AE44" s="1874"/>
      <c r="AF44" s="1874"/>
      <c r="AG44" s="1874"/>
      <c r="AH44" s="1874">
        <v>19.989999999999995</v>
      </c>
      <c r="AI44" s="1874"/>
      <c r="AJ44" s="1874"/>
      <c r="AK44" s="1874"/>
      <c r="AL44" s="1874"/>
      <c r="AM44" s="1874"/>
      <c r="AN44" s="1874">
        <v>19.989999999999995</v>
      </c>
    </row>
    <row r="45" spans="1:40" ht="17.25" customHeight="1" x14ac:dyDescent="0.25">
      <c r="A45" s="511"/>
      <c r="B45" s="514">
        <f t="shared" si="0"/>
        <v>39</v>
      </c>
      <c r="C45" s="515" t="s">
        <v>79</v>
      </c>
      <c r="D45" s="538">
        <v>96.759999999999991</v>
      </c>
      <c r="E45" s="517" t="s">
        <v>981</v>
      </c>
      <c r="F45" s="539" t="s">
        <v>981</v>
      </c>
      <c r="G45" s="540" t="s">
        <v>981</v>
      </c>
      <c r="H45" s="538" t="s">
        <v>981</v>
      </c>
      <c r="I45" s="539" t="s">
        <v>981</v>
      </c>
      <c r="J45" s="517" t="s">
        <v>981</v>
      </c>
      <c r="K45" s="520" t="s">
        <v>981</v>
      </c>
      <c r="L45" s="517">
        <v>96.759999999999991</v>
      </c>
      <c r="M45" s="517" t="s">
        <v>981</v>
      </c>
      <c r="N45" s="517" t="s">
        <v>981</v>
      </c>
      <c r="O45" s="521" t="s">
        <v>981</v>
      </c>
      <c r="P45" s="522">
        <v>96.759999999999991</v>
      </c>
      <c r="Q45" s="511"/>
      <c r="R45" s="503" t="s">
        <v>77</v>
      </c>
      <c r="S45" s="503">
        <v>456</v>
      </c>
      <c r="AA45" s="503">
        <v>456</v>
      </c>
      <c r="AC45" s="1873" t="s">
        <v>77</v>
      </c>
      <c r="AD45" s="1874">
        <v>456</v>
      </c>
      <c r="AE45" s="1874"/>
      <c r="AF45" s="1874"/>
      <c r="AG45" s="1874"/>
      <c r="AH45" s="1874">
        <v>456</v>
      </c>
      <c r="AI45" s="1874"/>
      <c r="AJ45" s="1874"/>
      <c r="AK45" s="1874"/>
      <c r="AL45" s="1874"/>
      <c r="AM45" s="1874"/>
      <c r="AN45" s="1874">
        <v>456</v>
      </c>
    </row>
    <row r="46" spans="1:40" ht="17.25" customHeight="1" x14ac:dyDescent="0.25">
      <c r="A46" s="511"/>
      <c r="B46" s="514">
        <f t="shared" si="0"/>
        <v>40</v>
      </c>
      <c r="C46" s="515" t="s">
        <v>81</v>
      </c>
      <c r="D46" s="538" t="s">
        <v>981</v>
      </c>
      <c r="E46" s="517" t="s">
        <v>981</v>
      </c>
      <c r="F46" s="539" t="s">
        <v>981</v>
      </c>
      <c r="G46" s="540" t="s">
        <v>981</v>
      </c>
      <c r="H46" s="538">
        <v>1.903999999999999</v>
      </c>
      <c r="I46" s="539" t="s">
        <v>981</v>
      </c>
      <c r="J46" s="517" t="s">
        <v>981</v>
      </c>
      <c r="K46" s="520" t="s">
        <v>981</v>
      </c>
      <c r="L46" s="517">
        <v>1.903999999999999</v>
      </c>
      <c r="M46" s="517" t="s">
        <v>981</v>
      </c>
      <c r="N46" s="517" t="s">
        <v>981</v>
      </c>
      <c r="O46" s="521" t="s">
        <v>981</v>
      </c>
      <c r="P46" s="522">
        <v>1.903999999999999</v>
      </c>
      <c r="Q46" s="511"/>
      <c r="R46" s="503" t="s">
        <v>79</v>
      </c>
      <c r="S46" s="503">
        <v>96.759999999999991</v>
      </c>
      <c r="AA46" s="503">
        <v>96.759999999999991</v>
      </c>
      <c r="AC46" s="1873" t="s">
        <v>79</v>
      </c>
      <c r="AD46" s="1874">
        <v>96.759999999999991</v>
      </c>
      <c r="AE46" s="1874"/>
      <c r="AF46" s="1874"/>
      <c r="AG46" s="1874"/>
      <c r="AH46" s="1874">
        <v>96.759999999999991</v>
      </c>
      <c r="AI46" s="1874"/>
      <c r="AJ46" s="1874"/>
      <c r="AK46" s="1874"/>
      <c r="AL46" s="1874"/>
      <c r="AM46" s="1874"/>
      <c r="AN46" s="1874">
        <v>96.759999999999991</v>
      </c>
    </row>
    <row r="47" spans="1:40" ht="17.25" customHeight="1" x14ac:dyDescent="0.25">
      <c r="A47" s="511"/>
      <c r="B47" s="514">
        <f t="shared" si="0"/>
        <v>41</v>
      </c>
      <c r="C47" s="515" t="s">
        <v>83</v>
      </c>
      <c r="D47" s="538">
        <v>19.899999999999988</v>
      </c>
      <c r="E47" s="517" t="s">
        <v>981</v>
      </c>
      <c r="F47" s="539" t="s">
        <v>981</v>
      </c>
      <c r="G47" s="540" t="s">
        <v>981</v>
      </c>
      <c r="H47" s="538" t="s">
        <v>981</v>
      </c>
      <c r="I47" s="539" t="s">
        <v>981</v>
      </c>
      <c r="J47" s="517" t="s">
        <v>981</v>
      </c>
      <c r="K47" s="520" t="s">
        <v>981</v>
      </c>
      <c r="L47" s="517">
        <v>19.899999999999988</v>
      </c>
      <c r="M47" s="517" t="s">
        <v>981</v>
      </c>
      <c r="N47" s="517" t="s">
        <v>981</v>
      </c>
      <c r="O47" s="521" t="s">
        <v>981</v>
      </c>
      <c r="P47" s="522">
        <v>19.899999999999988</v>
      </c>
      <c r="Q47" s="511"/>
      <c r="R47" s="503" t="s">
        <v>81</v>
      </c>
      <c r="W47" s="503">
        <v>1.903999999999999</v>
      </c>
      <c r="AA47" s="503">
        <v>1.903999999999999</v>
      </c>
      <c r="AC47" s="1873" t="s">
        <v>81</v>
      </c>
      <c r="AD47" s="1874"/>
      <c r="AE47" s="1874"/>
      <c r="AF47" s="1874"/>
      <c r="AG47" s="1874"/>
      <c r="AH47" s="1874"/>
      <c r="AI47" s="1874">
        <v>1.903999999999999</v>
      </c>
      <c r="AJ47" s="1874"/>
      <c r="AK47" s="1874"/>
      <c r="AL47" s="1874"/>
      <c r="AM47" s="1874">
        <v>1.903999999999999</v>
      </c>
      <c r="AN47" s="1874">
        <v>1.903999999999999</v>
      </c>
    </row>
    <row r="48" spans="1:40" ht="17.25" customHeight="1" x14ac:dyDescent="0.25">
      <c r="A48" s="511"/>
      <c r="B48" s="514">
        <f t="shared" si="0"/>
        <v>42</v>
      </c>
      <c r="C48" s="515" t="s">
        <v>85</v>
      </c>
      <c r="D48" s="538">
        <v>20</v>
      </c>
      <c r="E48" s="517">
        <v>0.31000000000000005</v>
      </c>
      <c r="F48" s="524" t="s">
        <v>981</v>
      </c>
      <c r="G48" s="525" t="s">
        <v>981</v>
      </c>
      <c r="H48" s="538" t="s">
        <v>981</v>
      </c>
      <c r="I48" s="539" t="s">
        <v>981</v>
      </c>
      <c r="J48" s="517" t="s">
        <v>981</v>
      </c>
      <c r="K48" s="520" t="s">
        <v>981</v>
      </c>
      <c r="L48" s="517">
        <v>20</v>
      </c>
      <c r="M48" s="517">
        <v>0.31000000000000005</v>
      </c>
      <c r="N48" s="517" t="s">
        <v>981</v>
      </c>
      <c r="O48" s="521" t="s">
        <v>981</v>
      </c>
      <c r="P48" s="522">
        <v>20.309999999999999</v>
      </c>
      <c r="Q48" s="511"/>
      <c r="R48" s="503" t="s">
        <v>83</v>
      </c>
      <c r="S48" s="503">
        <v>19.899999999999988</v>
      </c>
      <c r="AA48" s="503">
        <v>19.899999999999988</v>
      </c>
      <c r="AC48" s="1873" t="s">
        <v>83</v>
      </c>
      <c r="AD48" s="1874">
        <v>19.899999999999988</v>
      </c>
      <c r="AE48" s="1874"/>
      <c r="AF48" s="1874"/>
      <c r="AG48" s="1874"/>
      <c r="AH48" s="1874">
        <v>19.899999999999988</v>
      </c>
      <c r="AI48" s="1874"/>
      <c r="AJ48" s="1874"/>
      <c r="AK48" s="1874"/>
      <c r="AL48" s="1874"/>
      <c r="AM48" s="1874"/>
      <c r="AN48" s="1874">
        <v>19.899999999999988</v>
      </c>
    </row>
    <row r="49" spans="1:41" ht="17.25" customHeight="1" x14ac:dyDescent="0.25">
      <c r="A49" s="511"/>
      <c r="B49" s="514">
        <f t="shared" si="0"/>
        <v>43</v>
      </c>
      <c r="C49" s="515" t="s">
        <v>87</v>
      </c>
      <c r="D49" s="538" t="s">
        <v>981</v>
      </c>
      <c r="E49" s="517" t="s">
        <v>981</v>
      </c>
      <c r="F49" s="524" t="s">
        <v>981</v>
      </c>
      <c r="G49" s="525" t="s">
        <v>981</v>
      </c>
      <c r="H49" s="538">
        <v>2.1470000000000025</v>
      </c>
      <c r="I49" s="539">
        <v>1.966</v>
      </c>
      <c r="J49" s="517" t="s">
        <v>981</v>
      </c>
      <c r="K49" s="520" t="s">
        <v>981</v>
      </c>
      <c r="L49" s="517">
        <v>2.1470000000000025</v>
      </c>
      <c r="M49" s="517">
        <v>1.966</v>
      </c>
      <c r="N49" s="517" t="s">
        <v>981</v>
      </c>
      <c r="O49" s="521" t="s">
        <v>981</v>
      </c>
      <c r="P49" s="522">
        <v>4.1130000000000022</v>
      </c>
      <c r="Q49" s="511"/>
      <c r="R49" s="503" t="s">
        <v>85</v>
      </c>
      <c r="S49" s="503">
        <v>20</v>
      </c>
      <c r="T49" s="503">
        <v>0.31000000000000005</v>
      </c>
      <c r="AA49" s="503">
        <v>20.309999999999999</v>
      </c>
      <c r="AC49" s="1873" t="s">
        <v>85</v>
      </c>
      <c r="AD49" s="1874">
        <v>20</v>
      </c>
      <c r="AE49" s="1874">
        <v>0.31000000000000005</v>
      </c>
      <c r="AF49" s="1874"/>
      <c r="AG49" s="1874"/>
      <c r="AH49" s="1874">
        <v>20.309999999999999</v>
      </c>
      <c r="AI49" s="1874"/>
      <c r="AJ49" s="1874"/>
      <c r="AK49" s="1874"/>
      <c r="AL49" s="1874"/>
      <c r="AM49" s="1874"/>
      <c r="AN49" s="1874">
        <v>20.309999999999999</v>
      </c>
    </row>
    <row r="50" spans="1:41" ht="17.25" customHeight="1" x14ac:dyDescent="0.25">
      <c r="A50" s="511"/>
      <c r="B50" s="514">
        <f t="shared" si="0"/>
        <v>44</v>
      </c>
      <c r="C50" s="515" t="s">
        <v>89</v>
      </c>
      <c r="D50" s="538">
        <v>568.55099999999902</v>
      </c>
      <c r="E50" s="517">
        <v>970.69999999999982</v>
      </c>
      <c r="F50" s="524" t="s">
        <v>981</v>
      </c>
      <c r="G50" s="525" t="s">
        <v>981</v>
      </c>
      <c r="H50" s="538" t="s">
        <v>981</v>
      </c>
      <c r="I50" s="539" t="s">
        <v>981</v>
      </c>
      <c r="J50" s="517" t="s">
        <v>981</v>
      </c>
      <c r="K50" s="520" t="s">
        <v>981</v>
      </c>
      <c r="L50" s="517">
        <v>568.55099999999902</v>
      </c>
      <c r="M50" s="517">
        <v>970.69999999999982</v>
      </c>
      <c r="N50" s="517" t="s">
        <v>981</v>
      </c>
      <c r="O50" s="521" t="s">
        <v>981</v>
      </c>
      <c r="P50" s="522">
        <v>1539.2509999999988</v>
      </c>
      <c r="Q50" s="511"/>
      <c r="R50" s="503" t="s">
        <v>87</v>
      </c>
      <c r="W50" s="503">
        <v>2.1470000000000025</v>
      </c>
      <c r="X50" s="503">
        <v>1.966</v>
      </c>
      <c r="AA50" s="503">
        <v>4.1130000000000022</v>
      </c>
      <c r="AC50" s="1873" t="s">
        <v>87</v>
      </c>
      <c r="AD50" s="1874"/>
      <c r="AE50" s="1874"/>
      <c r="AF50" s="1874"/>
      <c r="AG50" s="1874"/>
      <c r="AH50" s="1874"/>
      <c r="AI50" s="1874">
        <v>2.1470000000000025</v>
      </c>
      <c r="AJ50" s="1874">
        <v>1.966</v>
      </c>
      <c r="AK50" s="1874"/>
      <c r="AL50" s="1874"/>
      <c r="AM50" s="1874">
        <v>4.1130000000000022</v>
      </c>
      <c r="AN50" s="1874">
        <v>4.1130000000000022</v>
      </c>
    </row>
    <row r="51" spans="1:41" ht="17.25" customHeight="1" x14ac:dyDescent="0.25">
      <c r="A51" s="511"/>
      <c r="B51" s="514">
        <f t="shared" si="0"/>
        <v>45</v>
      </c>
      <c r="C51" s="515" t="s">
        <v>91</v>
      </c>
      <c r="D51" s="538" t="s">
        <v>981</v>
      </c>
      <c r="E51" s="517">
        <v>330.34000000000009</v>
      </c>
      <c r="F51" s="524" t="s">
        <v>981</v>
      </c>
      <c r="G51" s="525" t="s">
        <v>981</v>
      </c>
      <c r="H51" s="538" t="s">
        <v>981</v>
      </c>
      <c r="I51" s="539" t="s">
        <v>981</v>
      </c>
      <c r="J51" s="517" t="s">
        <v>981</v>
      </c>
      <c r="K51" s="520" t="s">
        <v>981</v>
      </c>
      <c r="L51" s="517" t="s">
        <v>981</v>
      </c>
      <c r="M51" s="517">
        <v>330.34000000000009</v>
      </c>
      <c r="N51" s="517" t="s">
        <v>981</v>
      </c>
      <c r="O51" s="521" t="s">
        <v>981</v>
      </c>
      <c r="P51" s="522">
        <v>330.34000000000009</v>
      </c>
      <c r="Q51" s="511"/>
      <c r="R51" s="503" t="s">
        <v>89</v>
      </c>
      <c r="S51" s="503">
        <v>568.55099999999902</v>
      </c>
      <c r="T51" s="503">
        <v>970.69999999999982</v>
      </c>
      <c r="AA51" s="503">
        <v>1539.2509999999988</v>
      </c>
      <c r="AC51" s="1873" t="s">
        <v>89</v>
      </c>
      <c r="AD51" s="1874">
        <v>568.55099999999891</v>
      </c>
      <c r="AE51" s="1874">
        <v>970.69999999999982</v>
      </c>
      <c r="AF51" s="1874"/>
      <c r="AG51" s="1874"/>
      <c r="AH51" s="1874">
        <v>1539.2509999999988</v>
      </c>
      <c r="AI51" s="1874"/>
      <c r="AJ51" s="1874"/>
      <c r="AK51" s="1874"/>
      <c r="AL51" s="1874"/>
      <c r="AM51" s="1874"/>
      <c r="AN51" s="1874">
        <v>1539.2509999999988</v>
      </c>
    </row>
    <row r="52" spans="1:41" ht="17.25" customHeight="1" x14ac:dyDescent="0.25">
      <c r="A52" s="511"/>
      <c r="B52" s="514">
        <f t="shared" si="0"/>
        <v>46</v>
      </c>
      <c r="C52" s="515" t="s">
        <v>93</v>
      </c>
      <c r="D52" s="538" t="s">
        <v>981</v>
      </c>
      <c r="E52" s="517" t="s">
        <v>981</v>
      </c>
      <c r="F52" s="524">
        <v>144.48400000000001</v>
      </c>
      <c r="G52" s="525">
        <v>132.30000000000013</v>
      </c>
      <c r="H52" s="538" t="s">
        <v>981</v>
      </c>
      <c r="I52" s="539" t="s">
        <v>981</v>
      </c>
      <c r="J52" s="517" t="s">
        <v>981</v>
      </c>
      <c r="K52" s="520" t="s">
        <v>981</v>
      </c>
      <c r="L52" s="517" t="s">
        <v>981</v>
      </c>
      <c r="M52" s="517" t="s">
        <v>981</v>
      </c>
      <c r="N52" s="517">
        <v>144.48400000000001</v>
      </c>
      <c r="O52" s="521">
        <v>132.30000000000013</v>
      </c>
      <c r="P52" s="522">
        <v>276.78400000000011</v>
      </c>
      <c r="Q52" s="511"/>
      <c r="R52" s="503" t="s">
        <v>91</v>
      </c>
      <c r="T52" s="503">
        <v>330.34000000000009</v>
      </c>
      <c r="AA52" s="503">
        <v>330.34000000000009</v>
      </c>
      <c r="AC52" s="1873" t="s">
        <v>91</v>
      </c>
      <c r="AD52" s="1874"/>
      <c r="AE52" s="1874">
        <v>330.34000000000009</v>
      </c>
      <c r="AF52" s="1874"/>
      <c r="AG52" s="1874"/>
      <c r="AH52" s="1874">
        <v>330.34000000000009</v>
      </c>
      <c r="AI52" s="1874"/>
      <c r="AJ52" s="1874"/>
      <c r="AK52" s="1874"/>
      <c r="AL52" s="1874"/>
      <c r="AM52" s="1874"/>
      <c r="AN52" s="1874">
        <v>330.34000000000009</v>
      </c>
    </row>
    <row r="53" spans="1:41" ht="17.25" customHeight="1" x14ac:dyDescent="0.25">
      <c r="A53" s="511"/>
      <c r="B53" s="514">
        <f t="shared" si="0"/>
        <v>47</v>
      </c>
      <c r="C53" s="515" t="s">
        <v>95</v>
      </c>
      <c r="D53" s="538" t="s">
        <v>981</v>
      </c>
      <c r="E53" s="517" t="s">
        <v>981</v>
      </c>
      <c r="F53" s="524" t="s">
        <v>981</v>
      </c>
      <c r="G53" s="525">
        <v>110.00000000000001</v>
      </c>
      <c r="H53" s="538" t="s">
        <v>981</v>
      </c>
      <c r="I53" s="539" t="s">
        <v>981</v>
      </c>
      <c r="J53" s="517" t="s">
        <v>981</v>
      </c>
      <c r="K53" s="520" t="s">
        <v>981</v>
      </c>
      <c r="L53" s="517" t="s">
        <v>981</v>
      </c>
      <c r="M53" s="517" t="s">
        <v>981</v>
      </c>
      <c r="N53" s="517" t="s">
        <v>981</v>
      </c>
      <c r="O53" s="521">
        <v>110.00000000000001</v>
      </c>
      <c r="P53" s="522">
        <v>110.00000000000001</v>
      </c>
      <c r="Q53" s="511"/>
      <c r="R53" s="503" t="s">
        <v>93</v>
      </c>
      <c r="U53" s="503">
        <v>144.48400000000001</v>
      </c>
      <c r="V53" s="503">
        <v>132.30000000000013</v>
      </c>
      <c r="AA53" s="503">
        <v>276.78400000000011</v>
      </c>
      <c r="AC53" s="1873" t="s">
        <v>93</v>
      </c>
      <c r="AD53" s="1874"/>
      <c r="AE53" s="1874"/>
      <c r="AF53" s="1874">
        <v>144.48400000000001</v>
      </c>
      <c r="AG53" s="1874">
        <v>132.30000000000013</v>
      </c>
      <c r="AH53" s="1874">
        <v>276.78400000000011</v>
      </c>
      <c r="AI53" s="1874"/>
      <c r="AJ53" s="1874"/>
      <c r="AK53" s="1874"/>
      <c r="AL53" s="1874"/>
      <c r="AM53" s="1874"/>
      <c r="AN53" s="1874">
        <v>276.78400000000011</v>
      </c>
    </row>
    <row r="54" spans="1:41" ht="17.25" customHeight="1" x14ac:dyDescent="0.25">
      <c r="A54" s="511"/>
      <c r="B54" s="514">
        <f t="shared" si="0"/>
        <v>48</v>
      </c>
      <c r="C54" s="515" t="s">
        <v>97</v>
      </c>
      <c r="D54" s="538">
        <v>245.14000000000001</v>
      </c>
      <c r="E54" s="517">
        <v>2385.3500000000013</v>
      </c>
      <c r="F54" s="524">
        <v>44.54099999999999</v>
      </c>
      <c r="G54" s="525" t="s">
        <v>981</v>
      </c>
      <c r="H54" s="538" t="s">
        <v>981</v>
      </c>
      <c r="I54" s="539" t="s">
        <v>981</v>
      </c>
      <c r="J54" s="517" t="s">
        <v>981</v>
      </c>
      <c r="K54" s="520" t="s">
        <v>981</v>
      </c>
      <c r="L54" s="517">
        <v>245.14000000000001</v>
      </c>
      <c r="M54" s="517">
        <v>2385.3500000000013</v>
      </c>
      <c r="N54" s="517">
        <v>44.54099999999999</v>
      </c>
      <c r="O54" s="521" t="s">
        <v>981</v>
      </c>
      <c r="P54" s="522">
        <v>2675.0310000000013</v>
      </c>
      <c r="Q54" s="511"/>
      <c r="R54" s="503" t="s">
        <v>95</v>
      </c>
      <c r="V54" s="503">
        <v>110.00000000000001</v>
      </c>
      <c r="AA54" s="503">
        <v>110.00000000000001</v>
      </c>
      <c r="AC54" s="1873" t="s">
        <v>95</v>
      </c>
      <c r="AD54" s="1874"/>
      <c r="AE54" s="1874"/>
      <c r="AF54" s="1874"/>
      <c r="AG54" s="1874">
        <v>110.00000000000001</v>
      </c>
      <c r="AH54" s="1874">
        <v>110.00000000000001</v>
      </c>
      <c r="AI54" s="1874"/>
      <c r="AJ54" s="1874"/>
      <c r="AK54" s="1874"/>
      <c r="AL54" s="1874"/>
      <c r="AM54" s="1874"/>
      <c r="AN54" s="1874">
        <v>110.00000000000001</v>
      </c>
    </row>
    <row r="55" spans="1:41" ht="17.25" customHeight="1" x14ac:dyDescent="0.25">
      <c r="A55" s="511"/>
      <c r="B55" s="514">
        <f t="shared" si="0"/>
        <v>49</v>
      </c>
      <c r="C55" s="515" t="s">
        <v>99</v>
      </c>
      <c r="D55" s="538" t="s">
        <v>981</v>
      </c>
      <c r="E55" s="517">
        <v>578.80000000000007</v>
      </c>
      <c r="F55" s="524" t="s">
        <v>981</v>
      </c>
      <c r="G55" s="525" t="s">
        <v>981</v>
      </c>
      <c r="H55" s="538" t="s">
        <v>981</v>
      </c>
      <c r="I55" s="539" t="s">
        <v>981</v>
      </c>
      <c r="J55" s="517" t="s">
        <v>981</v>
      </c>
      <c r="K55" s="520" t="s">
        <v>981</v>
      </c>
      <c r="L55" s="517" t="s">
        <v>981</v>
      </c>
      <c r="M55" s="517">
        <v>578.80000000000007</v>
      </c>
      <c r="N55" s="517" t="s">
        <v>981</v>
      </c>
      <c r="O55" s="521" t="s">
        <v>981</v>
      </c>
      <c r="P55" s="522">
        <v>578.80000000000007</v>
      </c>
      <c r="Q55" s="511"/>
      <c r="R55" s="503" t="s">
        <v>97</v>
      </c>
      <c r="S55" s="503">
        <v>245.14000000000001</v>
      </c>
      <c r="T55" s="503">
        <v>2385.3500000000013</v>
      </c>
      <c r="U55" s="503">
        <v>44.54099999999999</v>
      </c>
      <c r="AA55" s="503">
        <v>2675.0310000000013</v>
      </c>
      <c r="AC55" s="1873" t="s">
        <v>97</v>
      </c>
      <c r="AD55" s="1874">
        <v>245.14000000000001</v>
      </c>
      <c r="AE55" s="1874">
        <v>2385.3500000000013</v>
      </c>
      <c r="AF55" s="1874">
        <v>44.54099999999999</v>
      </c>
      <c r="AG55" s="1874"/>
      <c r="AH55" s="1874">
        <v>2675.0310000000013</v>
      </c>
      <c r="AI55" s="1874"/>
      <c r="AJ55" s="1874"/>
      <c r="AK55" s="1874"/>
      <c r="AL55" s="1874"/>
      <c r="AM55" s="1874"/>
      <c r="AN55" s="1874">
        <v>2675.0310000000013</v>
      </c>
    </row>
    <row r="56" spans="1:41" ht="17.25" customHeight="1" x14ac:dyDescent="0.25">
      <c r="A56" s="511"/>
      <c r="B56" s="514">
        <f t="shared" si="0"/>
        <v>50</v>
      </c>
      <c r="C56" s="515" t="s">
        <v>101</v>
      </c>
      <c r="D56" s="538">
        <v>27.400000000000006</v>
      </c>
      <c r="E56" s="517" t="s">
        <v>981</v>
      </c>
      <c r="F56" s="524" t="s">
        <v>981</v>
      </c>
      <c r="G56" s="525" t="s">
        <v>981</v>
      </c>
      <c r="H56" s="538" t="s">
        <v>981</v>
      </c>
      <c r="I56" s="539" t="s">
        <v>981</v>
      </c>
      <c r="J56" s="517" t="s">
        <v>981</v>
      </c>
      <c r="K56" s="520" t="s">
        <v>981</v>
      </c>
      <c r="L56" s="517">
        <v>27.400000000000006</v>
      </c>
      <c r="M56" s="517" t="s">
        <v>981</v>
      </c>
      <c r="N56" s="517" t="s">
        <v>981</v>
      </c>
      <c r="O56" s="521" t="s">
        <v>981</v>
      </c>
      <c r="P56" s="522">
        <v>27.400000000000006</v>
      </c>
      <c r="Q56" s="511"/>
      <c r="R56" s="503" t="s">
        <v>99</v>
      </c>
      <c r="T56" s="503">
        <v>578.80000000000007</v>
      </c>
      <c r="AA56" s="503">
        <v>578.80000000000007</v>
      </c>
      <c r="AC56" s="1873" t="s">
        <v>99</v>
      </c>
      <c r="AD56" s="1874"/>
      <c r="AE56" s="1874">
        <v>578.80000000000007</v>
      </c>
      <c r="AF56" s="1874"/>
      <c r="AG56" s="1874"/>
      <c r="AH56" s="1874">
        <v>578.80000000000007</v>
      </c>
      <c r="AI56" s="1874"/>
      <c r="AJ56" s="1874"/>
      <c r="AK56" s="1874"/>
      <c r="AL56" s="1874"/>
      <c r="AM56" s="1874"/>
      <c r="AN56" s="1874">
        <v>578.80000000000007</v>
      </c>
    </row>
    <row r="57" spans="1:41" ht="17.25" customHeight="1" x14ac:dyDescent="0.25">
      <c r="A57" s="511"/>
      <c r="B57" s="514">
        <f t="shared" si="0"/>
        <v>51</v>
      </c>
      <c r="C57" s="515" t="s">
        <v>103</v>
      </c>
      <c r="D57" s="538">
        <v>72.860000000000056</v>
      </c>
      <c r="E57" s="517" t="s">
        <v>981</v>
      </c>
      <c r="F57" s="524" t="s">
        <v>981</v>
      </c>
      <c r="G57" s="525" t="s">
        <v>981</v>
      </c>
      <c r="H57" s="538" t="s">
        <v>981</v>
      </c>
      <c r="I57" s="539" t="s">
        <v>981</v>
      </c>
      <c r="J57" s="517" t="s">
        <v>981</v>
      </c>
      <c r="K57" s="520" t="s">
        <v>981</v>
      </c>
      <c r="L57" s="517">
        <v>72.860000000000056</v>
      </c>
      <c r="M57" s="517" t="s">
        <v>981</v>
      </c>
      <c r="N57" s="517" t="s">
        <v>981</v>
      </c>
      <c r="O57" s="521" t="s">
        <v>981</v>
      </c>
      <c r="P57" s="522">
        <v>72.860000000000056</v>
      </c>
      <c r="Q57" s="511"/>
      <c r="R57" s="503" t="s">
        <v>101</v>
      </c>
      <c r="S57" s="503">
        <v>27.400000000000006</v>
      </c>
      <c r="AA57" s="503">
        <v>27.400000000000006</v>
      </c>
      <c r="AC57" s="1873" t="s">
        <v>101</v>
      </c>
      <c r="AD57" s="1874">
        <v>27.4</v>
      </c>
      <c r="AE57" s="1874"/>
      <c r="AF57" s="1874"/>
      <c r="AG57" s="1874"/>
      <c r="AH57" s="1874">
        <v>27.4</v>
      </c>
      <c r="AI57" s="1874"/>
      <c r="AJ57" s="1874"/>
      <c r="AK57" s="1874"/>
      <c r="AL57" s="1874"/>
      <c r="AM57" s="1874"/>
      <c r="AN57" s="1874">
        <v>27.4</v>
      </c>
    </row>
    <row r="58" spans="1:41" ht="17.25" customHeight="1" x14ac:dyDescent="0.25">
      <c r="A58" s="511"/>
      <c r="B58" s="514">
        <f t="shared" si="0"/>
        <v>52</v>
      </c>
      <c r="C58" s="515" t="s">
        <v>105</v>
      </c>
      <c r="D58" s="538" t="s">
        <v>981</v>
      </c>
      <c r="E58" s="517" t="s">
        <v>981</v>
      </c>
      <c r="F58" s="524" t="s">
        <v>981</v>
      </c>
      <c r="G58" s="525" t="s">
        <v>981</v>
      </c>
      <c r="H58" s="538" t="s">
        <v>981</v>
      </c>
      <c r="I58" s="539">
        <v>81.20000000000006</v>
      </c>
      <c r="J58" s="517" t="s">
        <v>981</v>
      </c>
      <c r="K58" s="520" t="s">
        <v>981</v>
      </c>
      <c r="L58" s="517" t="s">
        <v>981</v>
      </c>
      <c r="M58" s="517">
        <v>81.20000000000006</v>
      </c>
      <c r="N58" s="517" t="s">
        <v>981</v>
      </c>
      <c r="O58" s="521" t="s">
        <v>981</v>
      </c>
      <c r="P58" s="522">
        <v>81.20000000000006</v>
      </c>
      <c r="Q58" s="511"/>
      <c r="R58" s="503" t="s">
        <v>103</v>
      </c>
      <c r="S58" s="503">
        <v>72.860000000000056</v>
      </c>
      <c r="AA58" s="503">
        <v>72.860000000000056</v>
      </c>
      <c r="AC58" s="1873" t="s">
        <v>103</v>
      </c>
      <c r="AD58" s="1874">
        <v>72.860000000000056</v>
      </c>
      <c r="AE58" s="1874"/>
      <c r="AF58" s="1874"/>
      <c r="AG58" s="1874"/>
      <c r="AH58" s="1874">
        <v>72.860000000000056</v>
      </c>
      <c r="AI58" s="1874"/>
      <c r="AJ58" s="1874"/>
      <c r="AK58" s="1874"/>
      <c r="AL58" s="1874"/>
      <c r="AM58" s="1874"/>
      <c r="AN58" s="1874">
        <v>72.860000000000056</v>
      </c>
    </row>
    <row r="59" spans="1:41" ht="17.25" customHeight="1" x14ac:dyDescent="0.25">
      <c r="A59" s="511"/>
      <c r="B59" s="514">
        <f t="shared" si="0"/>
        <v>53</v>
      </c>
      <c r="C59" s="515" t="s">
        <v>107</v>
      </c>
      <c r="D59" s="538" t="s">
        <v>981</v>
      </c>
      <c r="E59" s="517" t="s">
        <v>981</v>
      </c>
      <c r="F59" s="524">
        <v>21.999999999999996</v>
      </c>
      <c r="G59" s="525" t="s">
        <v>981</v>
      </c>
      <c r="H59" s="538" t="s">
        <v>981</v>
      </c>
      <c r="I59" s="539" t="s">
        <v>981</v>
      </c>
      <c r="J59" s="517" t="s">
        <v>981</v>
      </c>
      <c r="K59" s="520" t="s">
        <v>981</v>
      </c>
      <c r="L59" s="517" t="s">
        <v>981</v>
      </c>
      <c r="M59" s="517" t="s">
        <v>981</v>
      </c>
      <c r="N59" s="517">
        <v>21.999999999999996</v>
      </c>
      <c r="O59" s="521" t="s">
        <v>981</v>
      </c>
      <c r="P59" s="522">
        <v>21.999999999999996</v>
      </c>
      <c r="Q59" s="511"/>
      <c r="R59" s="503" t="s">
        <v>105</v>
      </c>
      <c r="X59" s="503">
        <v>81.20000000000006</v>
      </c>
      <c r="AA59" s="503">
        <v>81.20000000000006</v>
      </c>
      <c r="AC59" s="1873" t="s">
        <v>105</v>
      </c>
      <c r="AD59" s="1874"/>
      <c r="AE59" s="1874"/>
      <c r="AF59" s="1874"/>
      <c r="AG59" s="1874"/>
      <c r="AH59" s="1874"/>
      <c r="AI59" s="1874"/>
      <c r="AJ59" s="1874">
        <v>81.20000000000006</v>
      </c>
      <c r="AK59" s="1874"/>
      <c r="AL59" s="1874"/>
      <c r="AM59" s="1874">
        <v>81.20000000000006</v>
      </c>
      <c r="AN59" s="1874">
        <v>81.20000000000006</v>
      </c>
    </row>
    <row r="60" spans="1:41" ht="17.25" customHeight="1" x14ac:dyDescent="0.25">
      <c r="A60" s="511"/>
      <c r="B60" s="514">
        <f t="shared" si="0"/>
        <v>54</v>
      </c>
      <c r="C60" s="515" t="s">
        <v>109</v>
      </c>
      <c r="D60" s="538" t="s">
        <v>981</v>
      </c>
      <c r="E60" s="517" t="s">
        <v>981</v>
      </c>
      <c r="F60" s="524">
        <v>21.999999999999996</v>
      </c>
      <c r="G60" s="525" t="s">
        <v>981</v>
      </c>
      <c r="H60" s="538" t="s">
        <v>981</v>
      </c>
      <c r="I60" s="539" t="s">
        <v>981</v>
      </c>
      <c r="J60" s="517" t="s">
        <v>981</v>
      </c>
      <c r="K60" s="520" t="s">
        <v>981</v>
      </c>
      <c r="L60" s="517" t="s">
        <v>981</v>
      </c>
      <c r="M60" s="517" t="s">
        <v>981</v>
      </c>
      <c r="N60" s="517">
        <v>21.999999999999996</v>
      </c>
      <c r="O60" s="521" t="s">
        <v>981</v>
      </c>
      <c r="P60" s="522">
        <v>21.999999999999996</v>
      </c>
      <c r="Q60" s="511"/>
      <c r="R60" s="503" t="s">
        <v>107</v>
      </c>
      <c r="U60" s="503">
        <v>21.999999999999996</v>
      </c>
      <c r="AA60" s="503">
        <v>21.999999999999996</v>
      </c>
      <c r="AC60" s="1873" t="s">
        <v>107</v>
      </c>
      <c r="AD60" s="1874"/>
      <c r="AE60" s="1874"/>
      <c r="AF60" s="1874">
        <v>21.999999999999996</v>
      </c>
      <c r="AG60" s="1874"/>
      <c r="AH60" s="1874">
        <v>21.999999999999996</v>
      </c>
      <c r="AI60" s="1874"/>
      <c r="AJ60" s="1874"/>
      <c r="AK60" s="1874"/>
      <c r="AL60" s="1874"/>
      <c r="AM60" s="1874"/>
      <c r="AN60" s="1874">
        <v>21.999999999999996</v>
      </c>
      <c r="AO60" s="1875"/>
    </row>
    <row r="61" spans="1:41" s="1538" customFormat="1" ht="17.25" customHeight="1" x14ac:dyDescent="0.25">
      <c r="A61" s="1531"/>
      <c r="B61" s="1532">
        <f t="shared" si="0"/>
        <v>55</v>
      </c>
      <c r="C61" s="1533" t="s">
        <v>111</v>
      </c>
      <c r="D61" s="1523">
        <v>9.2149999999999892</v>
      </c>
      <c r="E61" s="1522"/>
      <c r="F61" s="1522" t="s">
        <v>981</v>
      </c>
      <c r="G61" s="1534" t="s">
        <v>981</v>
      </c>
      <c r="H61" s="1523">
        <v>1.0100000000000002</v>
      </c>
      <c r="I61" s="1526">
        <v>1.4</v>
      </c>
      <c r="J61" s="1522" t="s">
        <v>981</v>
      </c>
      <c r="K61" s="1535" t="s">
        <v>981</v>
      </c>
      <c r="L61" s="1522">
        <v>10.225</v>
      </c>
      <c r="M61" s="1522">
        <v>1.4</v>
      </c>
      <c r="N61" s="1522" t="s">
        <v>981</v>
      </c>
      <c r="O61" s="1536" t="s">
        <v>981</v>
      </c>
      <c r="P61" s="1537">
        <v>11.624999999999989</v>
      </c>
      <c r="Q61" s="1531"/>
      <c r="R61" s="1538" t="s">
        <v>109</v>
      </c>
      <c r="U61" s="1538">
        <v>21.999999999999996</v>
      </c>
      <c r="AA61" s="1538">
        <v>21.999999999999996</v>
      </c>
      <c r="AB61" s="1875"/>
      <c r="AC61" s="1873" t="s">
        <v>109</v>
      </c>
      <c r="AD61" s="1874"/>
      <c r="AE61" s="1874"/>
      <c r="AF61" s="1874">
        <v>21.999999999999996</v>
      </c>
      <c r="AG61" s="1874"/>
      <c r="AH61" s="1874">
        <v>21.999999999999996</v>
      </c>
      <c r="AI61" s="1874"/>
      <c r="AJ61" s="1874"/>
      <c r="AK61" s="1874"/>
      <c r="AL61" s="1874"/>
      <c r="AM61" s="1874"/>
      <c r="AN61" s="1874">
        <v>21.999999999999996</v>
      </c>
      <c r="AO61" s="1201"/>
    </row>
    <row r="62" spans="1:41" ht="17.25" customHeight="1" x14ac:dyDescent="0.25">
      <c r="A62" s="511"/>
      <c r="B62" s="514">
        <f t="shared" si="0"/>
        <v>56</v>
      </c>
      <c r="C62" s="541" t="s">
        <v>113</v>
      </c>
      <c r="D62" s="538">
        <v>1</v>
      </c>
      <c r="E62" s="517" t="s">
        <v>981</v>
      </c>
      <c r="F62" s="524" t="s">
        <v>981</v>
      </c>
      <c r="G62" s="525" t="s">
        <v>981</v>
      </c>
      <c r="H62" s="538" t="s">
        <v>981</v>
      </c>
      <c r="I62" s="539" t="s">
        <v>981</v>
      </c>
      <c r="J62" s="517" t="s">
        <v>981</v>
      </c>
      <c r="K62" s="520" t="s">
        <v>981</v>
      </c>
      <c r="L62" s="517">
        <v>1</v>
      </c>
      <c r="M62" s="517" t="s">
        <v>981</v>
      </c>
      <c r="N62" s="517" t="s">
        <v>981</v>
      </c>
      <c r="O62" s="521" t="s">
        <v>981</v>
      </c>
      <c r="P62" s="522">
        <v>1</v>
      </c>
      <c r="Q62" s="511"/>
      <c r="R62" s="503" t="s">
        <v>111</v>
      </c>
      <c r="S62" s="503">
        <v>9.2149999999999892</v>
      </c>
      <c r="T62" s="503">
        <v>1.4000000000000001</v>
      </c>
      <c r="W62" s="503">
        <v>1.0100000000000002</v>
      </c>
      <c r="AA62" s="503">
        <v>11.624999999999989</v>
      </c>
      <c r="AC62" s="1873" t="s">
        <v>111</v>
      </c>
      <c r="AD62" s="1874">
        <v>9.2149999999999928</v>
      </c>
      <c r="AE62" s="1874"/>
      <c r="AF62" s="1874"/>
      <c r="AG62" s="1874"/>
      <c r="AH62" s="1874">
        <v>9.2149999999999928</v>
      </c>
      <c r="AI62" s="1874">
        <v>1.0100000000000002</v>
      </c>
      <c r="AJ62" s="1874">
        <v>1.4000000000000001</v>
      </c>
      <c r="AK62" s="1874"/>
      <c r="AL62" s="1874"/>
      <c r="AM62" s="1874">
        <v>2.41</v>
      </c>
      <c r="AN62" s="1874">
        <v>11.624999999999993</v>
      </c>
    </row>
    <row r="63" spans="1:41" ht="17.25" customHeight="1" x14ac:dyDescent="0.25">
      <c r="A63" s="511"/>
      <c r="B63" s="514">
        <f t="shared" si="0"/>
        <v>57</v>
      </c>
      <c r="C63" s="515" t="s">
        <v>115</v>
      </c>
      <c r="D63" s="538">
        <v>3.9700000000000011</v>
      </c>
      <c r="E63" s="517" t="s">
        <v>981</v>
      </c>
      <c r="F63" s="524" t="s">
        <v>981</v>
      </c>
      <c r="G63" s="525" t="s">
        <v>981</v>
      </c>
      <c r="H63" s="538" t="s">
        <v>981</v>
      </c>
      <c r="I63" s="539" t="s">
        <v>981</v>
      </c>
      <c r="J63" s="517"/>
      <c r="K63" s="520" t="s">
        <v>981</v>
      </c>
      <c r="L63" s="517">
        <v>3.9700000000000011</v>
      </c>
      <c r="M63" s="517" t="s">
        <v>981</v>
      </c>
      <c r="N63" s="517" t="s">
        <v>981</v>
      </c>
      <c r="O63" s="521" t="s">
        <v>981</v>
      </c>
      <c r="P63" s="522">
        <v>3.9700000000000011</v>
      </c>
      <c r="Q63" s="511"/>
      <c r="R63" s="503" t="s">
        <v>113</v>
      </c>
      <c r="S63" s="503">
        <v>1</v>
      </c>
      <c r="AA63" s="503">
        <v>1</v>
      </c>
      <c r="AC63" s="1873" t="s">
        <v>113</v>
      </c>
      <c r="AD63" s="1874">
        <v>1</v>
      </c>
      <c r="AE63" s="1874"/>
      <c r="AF63" s="1874"/>
      <c r="AG63" s="1874"/>
      <c r="AH63" s="1874">
        <v>1</v>
      </c>
      <c r="AI63" s="1874"/>
      <c r="AJ63" s="1874"/>
      <c r="AK63" s="1874"/>
      <c r="AL63" s="1874"/>
      <c r="AM63" s="1874"/>
      <c r="AN63" s="1874">
        <v>1</v>
      </c>
    </row>
    <row r="64" spans="1:41" ht="17.25" customHeight="1" x14ac:dyDescent="0.25">
      <c r="A64" s="511"/>
      <c r="B64" s="514">
        <f t="shared" si="0"/>
        <v>58</v>
      </c>
      <c r="C64" s="515" t="s">
        <v>117</v>
      </c>
      <c r="D64" s="538">
        <v>21.300000000000004</v>
      </c>
      <c r="E64" s="517" t="s">
        <v>981</v>
      </c>
      <c r="F64" s="524" t="s">
        <v>981</v>
      </c>
      <c r="G64" s="525" t="s">
        <v>981</v>
      </c>
      <c r="H64" s="538" t="s">
        <v>981</v>
      </c>
      <c r="I64" s="539" t="s">
        <v>981</v>
      </c>
      <c r="J64" s="517" t="s">
        <v>981</v>
      </c>
      <c r="K64" s="520" t="s">
        <v>981</v>
      </c>
      <c r="L64" s="517">
        <v>21.300000000000004</v>
      </c>
      <c r="M64" s="517" t="s">
        <v>981</v>
      </c>
      <c r="N64" s="517" t="s">
        <v>981</v>
      </c>
      <c r="O64" s="521" t="s">
        <v>981</v>
      </c>
      <c r="P64" s="522">
        <v>21.300000000000004</v>
      </c>
      <c r="Q64" s="511"/>
      <c r="R64" s="503" t="s">
        <v>115</v>
      </c>
      <c r="S64" s="503">
        <v>3.9700000000000011</v>
      </c>
      <c r="AA64" s="503">
        <v>3.9700000000000011</v>
      </c>
      <c r="AC64" s="1873" t="s">
        <v>115</v>
      </c>
      <c r="AD64" s="1874">
        <v>3.9700000000000011</v>
      </c>
      <c r="AE64" s="1874"/>
      <c r="AF64" s="1874"/>
      <c r="AG64" s="1874"/>
      <c r="AH64" s="1874">
        <v>3.9700000000000011</v>
      </c>
      <c r="AI64" s="1874"/>
      <c r="AJ64" s="1874"/>
      <c r="AK64" s="1874"/>
      <c r="AL64" s="1874"/>
      <c r="AM64" s="1874"/>
      <c r="AN64" s="1874">
        <v>3.9700000000000011</v>
      </c>
    </row>
    <row r="65" spans="1:40" ht="17.25" customHeight="1" x14ac:dyDescent="0.25">
      <c r="A65" s="511"/>
      <c r="B65" s="514">
        <f t="shared" si="0"/>
        <v>59</v>
      </c>
      <c r="C65" s="515" t="s">
        <v>1635</v>
      </c>
      <c r="D65" s="538" t="s">
        <v>447</v>
      </c>
      <c r="E65" s="517"/>
      <c r="F65" s="524"/>
      <c r="G65" s="525"/>
      <c r="H65" s="538"/>
      <c r="I65" s="539"/>
      <c r="J65" s="517"/>
      <c r="K65" s="520"/>
      <c r="L65" s="517"/>
      <c r="M65" s="517"/>
      <c r="N65" s="517"/>
      <c r="O65" s="521"/>
      <c r="P65" s="522" t="s">
        <v>447</v>
      </c>
      <c r="Q65" s="511"/>
      <c r="AC65" s="1873" t="s">
        <v>117</v>
      </c>
      <c r="AD65" s="1874">
        <v>21.300000000000004</v>
      </c>
      <c r="AE65" s="1874"/>
      <c r="AF65" s="1874"/>
      <c r="AG65" s="1874"/>
      <c r="AH65" s="1874">
        <v>21.300000000000004</v>
      </c>
      <c r="AI65" s="1874"/>
      <c r="AJ65" s="1874"/>
      <c r="AK65" s="1874"/>
      <c r="AL65" s="1874"/>
      <c r="AM65" s="1874"/>
      <c r="AN65" s="1874">
        <v>21.300000000000004</v>
      </c>
    </row>
    <row r="66" spans="1:40" ht="17.25" customHeight="1" x14ac:dyDescent="0.25">
      <c r="A66" s="511"/>
      <c r="B66" s="514">
        <f t="shared" si="0"/>
        <v>60</v>
      </c>
      <c r="C66" s="515" t="s">
        <v>121</v>
      </c>
      <c r="D66" s="538">
        <v>19.200000000000006</v>
      </c>
      <c r="E66" s="517" t="s">
        <v>981</v>
      </c>
      <c r="F66" s="524" t="s">
        <v>981</v>
      </c>
      <c r="G66" s="525" t="s">
        <v>981</v>
      </c>
      <c r="H66" s="538" t="s">
        <v>981</v>
      </c>
      <c r="I66" s="539" t="s">
        <v>981</v>
      </c>
      <c r="J66" s="517" t="s">
        <v>981</v>
      </c>
      <c r="K66" s="520" t="s">
        <v>981</v>
      </c>
      <c r="L66" s="517">
        <v>19.200000000000006</v>
      </c>
      <c r="M66" s="517" t="s">
        <v>981</v>
      </c>
      <c r="N66" s="517" t="s">
        <v>981</v>
      </c>
      <c r="O66" s="521" t="s">
        <v>981</v>
      </c>
      <c r="P66" s="522">
        <v>19.200000000000006</v>
      </c>
      <c r="Q66" s="511"/>
      <c r="R66" s="503" t="s">
        <v>117</v>
      </c>
      <c r="S66" s="503">
        <v>21.300000000000004</v>
      </c>
      <c r="AA66" s="503">
        <v>21.300000000000004</v>
      </c>
      <c r="AC66" s="1873" t="s">
        <v>119</v>
      </c>
      <c r="AD66" s="1874">
        <v>0</v>
      </c>
      <c r="AE66" s="1874"/>
      <c r="AF66" s="1874"/>
      <c r="AG66" s="1874"/>
      <c r="AH66" s="1874">
        <v>0</v>
      </c>
      <c r="AI66" s="1874"/>
      <c r="AJ66" s="1874"/>
      <c r="AK66" s="1874"/>
      <c r="AL66" s="1874"/>
      <c r="AM66" s="1874"/>
      <c r="AN66" s="1874">
        <v>0</v>
      </c>
    </row>
    <row r="67" spans="1:40" ht="17.25" customHeight="1" x14ac:dyDescent="0.25">
      <c r="A67" s="511"/>
      <c r="B67" s="514">
        <f t="shared" si="0"/>
        <v>61</v>
      </c>
      <c r="C67" s="515" t="s">
        <v>123</v>
      </c>
      <c r="D67" s="538" t="s">
        <v>981</v>
      </c>
      <c r="E67" s="517">
        <v>65.709999999999994</v>
      </c>
      <c r="F67" s="524" t="s">
        <v>981</v>
      </c>
      <c r="G67" s="525" t="s">
        <v>981</v>
      </c>
      <c r="H67" s="538" t="s">
        <v>981</v>
      </c>
      <c r="I67" s="539" t="s">
        <v>981</v>
      </c>
      <c r="J67" s="517" t="s">
        <v>981</v>
      </c>
      <c r="K67" s="520" t="s">
        <v>981</v>
      </c>
      <c r="L67" s="517" t="s">
        <v>981</v>
      </c>
      <c r="M67" s="517">
        <v>65.709999999999994</v>
      </c>
      <c r="N67" s="517" t="s">
        <v>981</v>
      </c>
      <c r="O67" s="521" t="s">
        <v>981</v>
      </c>
      <c r="P67" s="522">
        <v>65.709999999999994</v>
      </c>
      <c r="Q67" s="511"/>
      <c r="R67" s="503" t="s">
        <v>121</v>
      </c>
      <c r="S67" s="503">
        <v>19.200000000000006</v>
      </c>
      <c r="AA67" s="503">
        <v>19.200000000000006</v>
      </c>
      <c r="AC67" s="1873" t="s">
        <v>121</v>
      </c>
      <c r="AD67" s="1874">
        <v>19.200000000000006</v>
      </c>
      <c r="AE67" s="1874"/>
      <c r="AF67" s="1874"/>
      <c r="AG67" s="1874"/>
      <c r="AH67" s="1874">
        <v>19.200000000000006</v>
      </c>
      <c r="AI67" s="1874"/>
      <c r="AJ67" s="1874"/>
      <c r="AK67" s="1874"/>
      <c r="AL67" s="1874"/>
      <c r="AM67" s="1874"/>
      <c r="AN67" s="1874">
        <v>19.200000000000006</v>
      </c>
    </row>
    <row r="68" spans="1:40" ht="17.25" customHeight="1" x14ac:dyDescent="0.25">
      <c r="A68" s="511"/>
      <c r="B68" s="514">
        <f t="shared" si="0"/>
        <v>62</v>
      </c>
      <c r="C68" s="515" t="s">
        <v>125</v>
      </c>
      <c r="D68" s="538">
        <v>100.00000000000003</v>
      </c>
      <c r="E68" s="517" t="s">
        <v>981</v>
      </c>
      <c r="F68" s="524" t="s">
        <v>981</v>
      </c>
      <c r="G68" s="525" t="s">
        <v>981</v>
      </c>
      <c r="H68" s="538" t="s">
        <v>981</v>
      </c>
      <c r="I68" s="539" t="s">
        <v>981</v>
      </c>
      <c r="J68" s="517" t="s">
        <v>981</v>
      </c>
      <c r="K68" s="520" t="s">
        <v>981</v>
      </c>
      <c r="L68" s="517">
        <v>100.00000000000003</v>
      </c>
      <c r="M68" s="517" t="s">
        <v>981</v>
      </c>
      <c r="N68" s="517" t="s">
        <v>981</v>
      </c>
      <c r="O68" s="521" t="s">
        <v>981</v>
      </c>
      <c r="P68" s="522">
        <v>100.00000000000003</v>
      </c>
      <c r="Q68" s="511"/>
      <c r="R68" s="503" t="s">
        <v>123</v>
      </c>
      <c r="T68" s="503">
        <v>65.709999999999994</v>
      </c>
      <c r="AA68" s="503">
        <v>65.709999999999994</v>
      </c>
      <c r="AC68" s="1873" t="s">
        <v>123</v>
      </c>
      <c r="AD68" s="1874"/>
      <c r="AE68" s="1874">
        <v>65.709999999999994</v>
      </c>
      <c r="AF68" s="1874"/>
      <c r="AG68" s="1874"/>
      <c r="AH68" s="1874">
        <v>65.709999999999994</v>
      </c>
      <c r="AI68" s="1874"/>
      <c r="AJ68" s="1874"/>
      <c r="AK68" s="1874"/>
      <c r="AL68" s="1874"/>
      <c r="AM68" s="1874"/>
      <c r="AN68" s="1874">
        <v>65.709999999999994</v>
      </c>
    </row>
    <row r="69" spans="1:40" ht="17.25" customHeight="1" x14ac:dyDescent="0.25">
      <c r="A69" s="511"/>
      <c r="B69" s="514">
        <f t="shared" si="0"/>
        <v>63</v>
      </c>
      <c r="C69" s="515" t="s">
        <v>127</v>
      </c>
      <c r="D69" s="538">
        <v>524.59999999999957</v>
      </c>
      <c r="E69" s="517">
        <v>1171.5</v>
      </c>
      <c r="F69" s="524" t="s">
        <v>981</v>
      </c>
      <c r="G69" s="525" t="s">
        <v>981</v>
      </c>
      <c r="H69" s="538" t="s">
        <v>981</v>
      </c>
      <c r="I69" s="539" t="s">
        <v>981</v>
      </c>
      <c r="J69" s="517" t="s">
        <v>981</v>
      </c>
      <c r="K69" s="520" t="s">
        <v>981</v>
      </c>
      <c r="L69" s="517">
        <v>524.59999999999957</v>
      </c>
      <c r="M69" s="517">
        <v>1171.5</v>
      </c>
      <c r="N69" s="517" t="s">
        <v>981</v>
      </c>
      <c r="O69" s="521" t="s">
        <v>981</v>
      </c>
      <c r="P69" s="522">
        <v>1696.0999999999995</v>
      </c>
      <c r="Q69" s="511"/>
      <c r="R69" s="503" t="s">
        <v>125</v>
      </c>
      <c r="S69" s="503">
        <v>100.00000000000003</v>
      </c>
      <c r="AA69" s="503">
        <v>100.00000000000003</v>
      </c>
      <c r="AC69" s="1873" t="s">
        <v>125</v>
      </c>
      <c r="AD69" s="1874">
        <v>100.00000000000003</v>
      </c>
      <c r="AE69" s="1874"/>
      <c r="AF69" s="1874"/>
      <c r="AG69" s="1874"/>
      <c r="AH69" s="1874">
        <v>100.00000000000003</v>
      </c>
      <c r="AI69" s="1874"/>
      <c r="AJ69" s="1874"/>
      <c r="AK69" s="1874"/>
      <c r="AL69" s="1874"/>
      <c r="AM69" s="1874"/>
      <c r="AN69" s="1874">
        <v>100.00000000000003</v>
      </c>
    </row>
    <row r="70" spans="1:40" ht="17.25" customHeight="1" x14ac:dyDescent="0.25">
      <c r="A70" s="511"/>
      <c r="B70" s="514">
        <f t="shared" si="0"/>
        <v>64</v>
      </c>
      <c r="C70" s="515" t="s">
        <v>129</v>
      </c>
      <c r="D70" s="538">
        <v>3.799999999999998</v>
      </c>
      <c r="E70" s="517" t="s">
        <v>981</v>
      </c>
      <c r="F70" s="524" t="s">
        <v>981</v>
      </c>
      <c r="G70" s="525" t="s">
        <v>981</v>
      </c>
      <c r="H70" s="538" t="s">
        <v>981</v>
      </c>
      <c r="I70" s="539" t="s">
        <v>981</v>
      </c>
      <c r="J70" s="517" t="s">
        <v>981</v>
      </c>
      <c r="K70" s="520" t="s">
        <v>981</v>
      </c>
      <c r="L70" s="517">
        <v>3.799999999999998</v>
      </c>
      <c r="M70" s="517" t="s">
        <v>981</v>
      </c>
      <c r="N70" s="517" t="s">
        <v>981</v>
      </c>
      <c r="O70" s="521" t="s">
        <v>981</v>
      </c>
      <c r="P70" s="522">
        <v>3.799999999999998</v>
      </c>
      <c r="Q70" s="511"/>
      <c r="R70" s="503" t="s">
        <v>127</v>
      </c>
      <c r="S70" s="503">
        <v>524.59999999999957</v>
      </c>
      <c r="T70" s="503">
        <v>1171.5</v>
      </c>
      <c r="AA70" s="503">
        <v>1696.0999999999995</v>
      </c>
      <c r="AC70" s="1873" t="s">
        <v>127</v>
      </c>
      <c r="AD70" s="1874">
        <v>524.59999999999957</v>
      </c>
      <c r="AE70" s="1874">
        <v>1171.5</v>
      </c>
      <c r="AF70" s="1874"/>
      <c r="AG70" s="1874"/>
      <c r="AH70" s="1874">
        <v>1696.0999999999995</v>
      </c>
      <c r="AI70" s="1874"/>
      <c r="AJ70" s="1874"/>
      <c r="AK70" s="1874"/>
      <c r="AL70" s="1874"/>
      <c r="AM70" s="1874"/>
      <c r="AN70" s="1874">
        <v>1696.0999999999995</v>
      </c>
    </row>
    <row r="71" spans="1:40" ht="17.25" customHeight="1" x14ac:dyDescent="0.25">
      <c r="A71" s="511"/>
      <c r="B71" s="514">
        <f t="shared" si="0"/>
        <v>65</v>
      </c>
      <c r="C71" s="515" t="s">
        <v>131</v>
      </c>
      <c r="D71" s="538" t="s">
        <v>981</v>
      </c>
      <c r="E71" s="517" t="s">
        <v>981</v>
      </c>
      <c r="F71" s="524">
        <v>16</v>
      </c>
      <c r="G71" s="525" t="s">
        <v>981</v>
      </c>
      <c r="H71" s="538" t="s">
        <v>981</v>
      </c>
      <c r="I71" s="539" t="s">
        <v>981</v>
      </c>
      <c r="J71" s="517" t="s">
        <v>981</v>
      </c>
      <c r="K71" s="520" t="s">
        <v>981</v>
      </c>
      <c r="L71" s="517" t="s">
        <v>981</v>
      </c>
      <c r="M71" s="517" t="s">
        <v>981</v>
      </c>
      <c r="N71" s="517">
        <v>16</v>
      </c>
      <c r="O71" s="521" t="s">
        <v>981</v>
      </c>
      <c r="P71" s="522">
        <v>16</v>
      </c>
      <c r="Q71" s="511"/>
      <c r="R71" s="503" t="s">
        <v>129</v>
      </c>
      <c r="S71" s="503">
        <v>3.799999999999998</v>
      </c>
      <c r="AA71" s="503">
        <v>3.799999999999998</v>
      </c>
      <c r="AC71" s="1873" t="s">
        <v>129</v>
      </c>
      <c r="AD71" s="1874">
        <v>3.799999999999998</v>
      </c>
      <c r="AE71" s="1874"/>
      <c r="AF71" s="1874"/>
      <c r="AG71" s="1874"/>
      <c r="AH71" s="1874">
        <v>3.799999999999998</v>
      </c>
      <c r="AI71" s="1874"/>
      <c r="AJ71" s="1874"/>
      <c r="AK71" s="1874"/>
      <c r="AL71" s="1874"/>
      <c r="AM71" s="1874"/>
      <c r="AN71" s="1874">
        <v>3.799999999999998</v>
      </c>
    </row>
    <row r="72" spans="1:40" ht="17.25" customHeight="1" x14ac:dyDescent="0.25">
      <c r="A72" s="511"/>
      <c r="B72" s="514">
        <f t="shared" si="0"/>
        <v>66</v>
      </c>
      <c r="C72" s="515" t="s">
        <v>133</v>
      </c>
      <c r="D72" s="538">
        <v>351.46100000000013</v>
      </c>
      <c r="E72" s="517" t="s">
        <v>981</v>
      </c>
      <c r="F72" s="524" t="s">
        <v>981</v>
      </c>
      <c r="G72" s="525" t="s">
        <v>981</v>
      </c>
      <c r="H72" s="538" t="s">
        <v>981</v>
      </c>
      <c r="I72" s="539" t="s">
        <v>981</v>
      </c>
      <c r="J72" s="517" t="s">
        <v>981</v>
      </c>
      <c r="K72" s="520" t="s">
        <v>981</v>
      </c>
      <c r="L72" s="517">
        <v>351.46100000000013</v>
      </c>
      <c r="M72" s="517" t="s">
        <v>981</v>
      </c>
      <c r="N72" s="517" t="s">
        <v>981</v>
      </c>
      <c r="O72" s="521" t="s">
        <v>981</v>
      </c>
      <c r="P72" s="522">
        <v>351.46100000000013</v>
      </c>
      <c r="Q72" s="511"/>
      <c r="R72" s="503" t="s">
        <v>131</v>
      </c>
      <c r="U72" s="503">
        <v>16</v>
      </c>
      <c r="AA72" s="503">
        <v>16</v>
      </c>
      <c r="AC72" s="1873" t="s">
        <v>131</v>
      </c>
      <c r="AD72" s="1874"/>
      <c r="AE72" s="1874"/>
      <c r="AF72" s="1874">
        <v>16</v>
      </c>
      <c r="AG72" s="1874"/>
      <c r="AH72" s="1874">
        <v>16</v>
      </c>
      <c r="AI72" s="1874"/>
      <c r="AJ72" s="1874"/>
      <c r="AK72" s="1874"/>
      <c r="AL72" s="1874"/>
      <c r="AM72" s="1874"/>
      <c r="AN72" s="1874">
        <v>16</v>
      </c>
    </row>
    <row r="73" spans="1:40" ht="17.25" customHeight="1" x14ac:dyDescent="0.25">
      <c r="A73" s="511"/>
      <c r="B73" s="514">
        <f t="shared" ref="B73:B89" si="1">+B72+1</f>
        <v>67</v>
      </c>
      <c r="C73" s="515" t="s">
        <v>135</v>
      </c>
      <c r="D73" s="538" t="s">
        <v>981</v>
      </c>
      <c r="E73" s="517" t="s">
        <v>981</v>
      </c>
      <c r="F73" s="524">
        <v>20</v>
      </c>
      <c r="G73" s="525" t="s">
        <v>981</v>
      </c>
      <c r="H73" s="538" t="s">
        <v>981</v>
      </c>
      <c r="I73" s="539" t="s">
        <v>981</v>
      </c>
      <c r="J73" s="517" t="s">
        <v>981</v>
      </c>
      <c r="K73" s="520" t="s">
        <v>981</v>
      </c>
      <c r="L73" s="517" t="s">
        <v>981</v>
      </c>
      <c r="M73" s="517" t="s">
        <v>981</v>
      </c>
      <c r="N73" s="517">
        <v>20</v>
      </c>
      <c r="O73" s="521" t="s">
        <v>981</v>
      </c>
      <c r="P73" s="522">
        <v>20</v>
      </c>
      <c r="Q73" s="511"/>
      <c r="R73" s="503" t="s">
        <v>133</v>
      </c>
      <c r="S73" s="503">
        <v>351.46100000000013</v>
      </c>
      <c r="AA73" s="503">
        <v>351.46100000000013</v>
      </c>
      <c r="AC73" s="1873" t="s">
        <v>1348</v>
      </c>
      <c r="AD73" s="1874"/>
      <c r="AE73" s="1874"/>
      <c r="AF73" s="1874"/>
      <c r="AG73" s="1874"/>
      <c r="AH73" s="1874"/>
      <c r="AI73" s="1874">
        <v>7.6639999999999979</v>
      </c>
      <c r="AJ73" s="1874">
        <v>14.180000000000003</v>
      </c>
      <c r="AK73" s="1874"/>
      <c r="AL73" s="1874">
        <v>0.7</v>
      </c>
      <c r="AM73" s="1874">
        <v>22.544</v>
      </c>
      <c r="AN73" s="1874">
        <v>22.544</v>
      </c>
    </row>
    <row r="74" spans="1:40" ht="17.25" customHeight="1" x14ac:dyDescent="0.25">
      <c r="A74" s="511"/>
      <c r="B74" s="514">
        <f t="shared" si="1"/>
        <v>68</v>
      </c>
      <c r="C74" s="515" t="s">
        <v>137</v>
      </c>
      <c r="D74" s="538" t="s">
        <v>981</v>
      </c>
      <c r="E74" s="517" t="s">
        <v>981</v>
      </c>
      <c r="F74" s="524" t="s">
        <v>981</v>
      </c>
      <c r="G74" s="525">
        <v>32.100000000000009</v>
      </c>
      <c r="H74" s="538" t="s">
        <v>981</v>
      </c>
      <c r="I74" s="539" t="s">
        <v>981</v>
      </c>
      <c r="J74" s="517" t="s">
        <v>981</v>
      </c>
      <c r="K74" s="520" t="s">
        <v>981</v>
      </c>
      <c r="L74" s="517" t="s">
        <v>981</v>
      </c>
      <c r="M74" s="517" t="s">
        <v>981</v>
      </c>
      <c r="N74" s="517" t="s">
        <v>981</v>
      </c>
      <c r="O74" s="521">
        <v>32.100000000000009</v>
      </c>
      <c r="P74" s="522">
        <v>32.100000000000009</v>
      </c>
      <c r="Q74" s="511"/>
      <c r="R74" s="503" t="s">
        <v>135</v>
      </c>
      <c r="U74" s="503">
        <v>20</v>
      </c>
      <c r="AA74" s="503">
        <v>20</v>
      </c>
      <c r="AC74" s="1873" t="s">
        <v>133</v>
      </c>
      <c r="AD74" s="1874">
        <v>351.46100000000013</v>
      </c>
      <c r="AE74" s="1874"/>
      <c r="AF74" s="1874"/>
      <c r="AG74" s="1874"/>
      <c r="AH74" s="1874">
        <v>351.46100000000013</v>
      </c>
      <c r="AI74" s="1874"/>
      <c r="AJ74" s="1874"/>
      <c r="AK74" s="1874"/>
      <c r="AL74" s="1874"/>
      <c r="AM74" s="1874"/>
      <c r="AN74" s="1874">
        <v>351.46100000000013</v>
      </c>
    </row>
    <row r="75" spans="1:40" ht="17.25" customHeight="1" x14ac:dyDescent="0.25">
      <c r="A75" s="511"/>
      <c r="B75" s="514">
        <f t="shared" si="1"/>
        <v>69</v>
      </c>
      <c r="C75" s="515" t="s">
        <v>139</v>
      </c>
      <c r="D75" s="538" t="s">
        <v>981</v>
      </c>
      <c r="E75" s="517" t="s">
        <v>981</v>
      </c>
      <c r="F75" s="524" t="s">
        <v>981</v>
      </c>
      <c r="G75" s="525">
        <v>97.15</v>
      </c>
      <c r="H75" s="538" t="s">
        <v>981</v>
      </c>
      <c r="I75" s="539" t="s">
        <v>981</v>
      </c>
      <c r="J75" s="517" t="s">
        <v>981</v>
      </c>
      <c r="K75" s="520" t="s">
        <v>981</v>
      </c>
      <c r="L75" s="517" t="s">
        <v>981</v>
      </c>
      <c r="M75" s="517" t="s">
        <v>981</v>
      </c>
      <c r="N75" s="517" t="s">
        <v>981</v>
      </c>
      <c r="O75" s="521">
        <v>97.15</v>
      </c>
      <c r="P75" s="522">
        <v>97.15</v>
      </c>
      <c r="Q75" s="511"/>
      <c r="R75" s="503" t="s">
        <v>137</v>
      </c>
      <c r="V75" s="503">
        <v>32.100000000000009</v>
      </c>
      <c r="AA75" s="503">
        <v>32.100000000000009</v>
      </c>
      <c r="AC75" s="1873" t="s">
        <v>135</v>
      </c>
      <c r="AD75" s="1874"/>
      <c r="AE75" s="1874"/>
      <c r="AF75" s="1874">
        <v>20</v>
      </c>
      <c r="AG75" s="1874"/>
      <c r="AH75" s="1874">
        <v>20</v>
      </c>
      <c r="AI75" s="1874"/>
      <c r="AJ75" s="1874"/>
      <c r="AK75" s="1874"/>
      <c r="AL75" s="1874"/>
      <c r="AM75" s="1874"/>
      <c r="AN75" s="1874">
        <v>20</v>
      </c>
    </row>
    <row r="76" spans="1:40" ht="17.25" customHeight="1" x14ac:dyDescent="0.25">
      <c r="A76" s="511"/>
      <c r="B76" s="514">
        <f t="shared" si="1"/>
        <v>70</v>
      </c>
      <c r="C76" s="515" t="s">
        <v>141</v>
      </c>
      <c r="D76" s="538" t="s">
        <v>981</v>
      </c>
      <c r="E76" s="517">
        <v>10.400000000000004</v>
      </c>
      <c r="F76" s="524" t="s">
        <v>981</v>
      </c>
      <c r="G76" s="525" t="s">
        <v>981</v>
      </c>
      <c r="H76" s="538" t="s">
        <v>981</v>
      </c>
      <c r="I76" s="539" t="s">
        <v>981</v>
      </c>
      <c r="J76" s="517" t="s">
        <v>981</v>
      </c>
      <c r="K76" s="520" t="s">
        <v>981</v>
      </c>
      <c r="L76" s="517" t="s">
        <v>981</v>
      </c>
      <c r="M76" s="517">
        <v>10.400000000000004</v>
      </c>
      <c r="N76" s="517" t="s">
        <v>981</v>
      </c>
      <c r="O76" s="521" t="s">
        <v>981</v>
      </c>
      <c r="P76" s="522">
        <v>10.400000000000004</v>
      </c>
      <c r="Q76" s="511"/>
      <c r="R76" s="503" t="s">
        <v>139</v>
      </c>
      <c r="V76" s="503">
        <v>97.15</v>
      </c>
      <c r="AA76" s="503">
        <v>97.15</v>
      </c>
      <c r="AC76" s="1873" t="s">
        <v>137</v>
      </c>
      <c r="AD76" s="1874"/>
      <c r="AE76" s="1874"/>
      <c r="AF76" s="1874"/>
      <c r="AG76" s="1874">
        <v>32.100000000000009</v>
      </c>
      <c r="AH76" s="1874">
        <v>32.100000000000009</v>
      </c>
      <c r="AI76" s="1874"/>
      <c r="AJ76" s="1874"/>
      <c r="AK76" s="1874"/>
      <c r="AL76" s="1874"/>
      <c r="AM76" s="1874"/>
      <c r="AN76" s="1874">
        <v>32.100000000000009</v>
      </c>
    </row>
    <row r="77" spans="1:40" ht="17.25" customHeight="1" x14ac:dyDescent="0.25">
      <c r="A77" s="511"/>
      <c r="B77" s="514">
        <f t="shared" si="1"/>
        <v>71</v>
      </c>
      <c r="C77" s="515" t="s">
        <v>143</v>
      </c>
      <c r="D77" s="538" t="s">
        <v>981</v>
      </c>
      <c r="E77" s="517">
        <v>235.63000000000011</v>
      </c>
      <c r="F77" s="524" t="s">
        <v>981</v>
      </c>
      <c r="G77" s="525" t="s">
        <v>981</v>
      </c>
      <c r="H77" s="538" t="s">
        <v>981</v>
      </c>
      <c r="I77" s="539" t="s">
        <v>981</v>
      </c>
      <c r="J77" s="517" t="s">
        <v>981</v>
      </c>
      <c r="K77" s="520" t="s">
        <v>981</v>
      </c>
      <c r="L77" s="517" t="s">
        <v>981</v>
      </c>
      <c r="M77" s="517">
        <v>235.63000000000011</v>
      </c>
      <c r="N77" s="517" t="s">
        <v>981</v>
      </c>
      <c r="O77" s="521" t="s">
        <v>981</v>
      </c>
      <c r="P77" s="522">
        <v>235.63000000000011</v>
      </c>
      <c r="Q77" s="511"/>
      <c r="R77" s="503" t="s">
        <v>141</v>
      </c>
      <c r="T77" s="503">
        <v>10.400000000000004</v>
      </c>
      <c r="AA77" s="503">
        <v>10.400000000000004</v>
      </c>
      <c r="AC77" s="1873" t="s">
        <v>139</v>
      </c>
      <c r="AD77" s="1874"/>
      <c r="AE77" s="1874"/>
      <c r="AF77" s="1874"/>
      <c r="AG77" s="1874">
        <v>97.15</v>
      </c>
      <c r="AH77" s="1874">
        <v>97.15</v>
      </c>
      <c r="AI77" s="1874"/>
      <c r="AJ77" s="1874"/>
      <c r="AK77" s="1874"/>
      <c r="AL77" s="1874"/>
      <c r="AM77" s="1874"/>
      <c r="AN77" s="1874">
        <v>97.15</v>
      </c>
    </row>
    <row r="78" spans="1:40" ht="17.25" customHeight="1" x14ac:dyDescent="0.25">
      <c r="A78" s="511"/>
      <c r="B78" s="514">
        <f t="shared" si="1"/>
        <v>72</v>
      </c>
      <c r="C78" s="515" t="s">
        <v>145</v>
      </c>
      <c r="D78" s="538">
        <v>7.6799999999999935</v>
      </c>
      <c r="E78" s="517" t="s">
        <v>981</v>
      </c>
      <c r="F78" s="524" t="s">
        <v>981</v>
      </c>
      <c r="G78" s="525" t="s">
        <v>981</v>
      </c>
      <c r="H78" s="538">
        <v>0.6399999999999999</v>
      </c>
      <c r="I78" s="539">
        <v>0.15000000000000002</v>
      </c>
      <c r="J78" s="517" t="s">
        <v>981</v>
      </c>
      <c r="K78" s="520" t="s">
        <v>981</v>
      </c>
      <c r="L78" s="517">
        <v>8.3199999999999932</v>
      </c>
      <c r="M78" s="517">
        <v>0.15000000000000002</v>
      </c>
      <c r="N78" s="517" t="s">
        <v>981</v>
      </c>
      <c r="O78" s="521" t="s">
        <v>981</v>
      </c>
      <c r="P78" s="522">
        <v>8.4699999999999935</v>
      </c>
      <c r="Q78" s="511"/>
      <c r="R78" s="503" t="s">
        <v>143</v>
      </c>
      <c r="T78" s="503">
        <v>235.63000000000011</v>
      </c>
      <c r="AA78" s="503">
        <v>235.63000000000011</v>
      </c>
      <c r="AC78" s="1873" t="s">
        <v>141</v>
      </c>
      <c r="AD78" s="1874"/>
      <c r="AE78" s="1874">
        <v>10.400000000000004</v>
      </c>
      <c r="AF78" s="1874"/>
      <c r="AG78" s="1874"/>
      <c r="AH78" s="1874">
        <v>10.400000000000004</v>
      </c>
      <c r="AI78" s="1874"/>
      <c r="AJ78" s="1874"/>
      <c r="AK78" s="1874"/>
      <c r="AL78" s="1874"/>
      <c r="AM78" s="1874"/>
      <c r="AN78" s="1874">
        <v>10.400000000000004</v>
      </c>
    </row>
    <row r="79" spans="1:40" ht="17.25" customHeight="1" x14ac:dyDescent="0.25">
      <c r="A79" s="511"/>
      <c r="B79" s="514">
        <f t="shared" si="1"/>
        <v>73</v>
      </c>
      <c r="C79" s="515" t="s">
        <v>147</v>
      </c>
      <c r="D79" s="538" t="s">
        <v>981</v>
      </c>
      <c r="E79" s="517">
        <v>616</v>
      </c>
      <c r="F79" s="524" t="s">
        <v>981</v>
      </c>
      <c r="G79" s="525" t="s">
        <v>981</v>
      </c>
      <c r="H79" s="538" t="s">
        <v>981</v>
      </c>
      <c r="I79" s="539" t="s">
        <v>981</v>
      </c>
      <c r="J79" s="517" t="s">
        <v>981</v>
      </c>
      <c r="K79" s="520" t="s">
        <v>981</v>
      </c>
      <c r="L79" s="517" t="s">
        <v>981</v>
      </c>
      <c r="M79" s="517">
        <v>616</v>
      </c>
      <c r="N79" s="517" t="s">
        <v>981</v>
      </c>
      <c r="O79" s="521" t="s">
        <v>981</v>
      </c>
      <c r="P79" s="522">
        <v>616</v>
      </c>
      <c r="Q79" s="511"/>
      <c r="R79" s="503" t="s">
        <v>145</v>
      </c>
      <c r="S79" s="503">
        <v>7.6799999999999935</v>
      </c>
      <c r="W79" s="503">
        <v>0.6399999999999999</v>
      </c>
      <c r="X79" s="503">
        <v>0.15000000000000002</v>
      </c>
      <c r="AA79" s="503">
        <v>8.4699999999999935</v>
      </c>
      <c r="AC79" s="1873" t="s">
        <v>143</v>
      </c>
      <c r="AD79" s="1874"/>
      <c r="AE79" s="1874">
        <v>235.63000000000011</v>
      </c>
      <c r="AF79" s="1874"/>
      <c r="AG79" s="1874"/>
      <c r="AH79" s="1874">
        <v>235.63000000000011</v>
      </c>
      <c r="AI79" s="1874"/>
      <c r="AJ79" s="1874"/>
      <c r="AK79" s="1874"/>
      <c r="AL79" s="1874"/>
      <c r="AM79" s="1874"/>
      <c r="AN79" s="1874">
        <v>235.63000000000011</v>
      </c>
    </row>
    <row r="80" spans="1:40" ht="17.25" customHeight="1" x14ac:dyDescent="0.25">
      <c r="A80" s="511"/>
      <c r="B80" s="514">
        <f t="shared" si="1"/>
        <v>74</v>
      </c>
      <c r="C80" s="515" t="s">
        <v>149</v>
      </c>
      <c r="D80" s="538" t="s">
        <v>981</v>
      </c>
      <c r="E80" s="517">
        <v>38.940000000000019</v>
      </c>
      <c r="F80" s="524" t="s">
        <v>981</v>
      </c>
      <c r="G80" s="525" t="s">
        <v>981</v>
      </c>
      <c r="H80" s="538" t="s">
        <v>981</v>
      </c>
      <c r="I80" s="539" t="s">
        <v>981</v>
      </c>
      <c r="J80" s="517" t="s">
        <v>981</v>
      </c>
      <c r="K80" s="520" t="s">
        <v>981</v>
      </c>
      <c r="L80" s="517" t="s">
        <v>981</v>
      </c>
      <c r="M80" s="517">
        <v>38.940000000000019</v>
      </c>
      <c r="N80" s="517" t="s">
        <v>981</v>
      </c>
      <c r="O80" s="521" t="s">
        <v>981</v>
      </c>
      <c r="P80" s="522">
        <v>38.940000000000019</v>
      </c>
      <c r="Q80" s="511"/>
      <c r="R80" s="503" t="s">
        <v>147</v>
      </c>
      <c r="T80" s="503">
        <v>616</v>
      </c>
      <c r="AA80" s="503">
        <v>616</v>
      </c>
      <c r="AC80" s="1873" t="s">
        <v>145</v>
      </c>
      <c r="AD80" s="1874">
        <v>7.6799999999999935</v>
      </c>
      <c r="AE80" s="1874"/>
      <c r="AF80" s="1874"/>
      <c r="AG80" s="1874"/>
      <c r="AH80" s="1874">
        <v>7.6799999999999935</v>
      </c>
      <c r="AI80" s="1874">
        <v>0.64</v>
      </c>
      <c r="AJ80" s="1874">
        <v>0.15000000000000002</v>
      </c>
      <c r="AK80" s="1874"/>
      <c r="AL80" s="1874"/>
      <c r="AM80" s="1874">
        <v>0.79</v>
      </c>
      <c r="AN80" s="1874">
        <v>8.4699999999999935</v>
      </c>
    </row>
    <row r="81" spans="1:40" ht="17.25" customHeight="1" x14ac:dyDescent="0.25">
      <c r="A81" s="511"/>
      <c r="B81" s="514">
        <f t="shared" si="1"/>
        <v>75</v>
      </c>
      <c r="C81" s="515" t="s">
        <v>151</v>
      </c>
      <c r="D81" s="538" t="s">
        <v>981</v>
      </c>
      <c r="E81" s="517">
        <v>69.087999999999994</v>
      </c>
      <c r="F81" s="524" t="s">
        <v>981</v>
      </c>
      <c r="G81" s="525" t="s">
        <v>981</v>
      </c>
      <c r="H81" s="538" t="s">
        <v>981</v>
      </c>
      <c r="I81" s="539" t="s">
        <v>981</v>
      </c>
      <c r="J81" s="517" t="s">
        <v>981</v>
      </c>
      <c r="K81" s="520" t="s">
        <v>981</v>
      </c>
      <c r="L81" s="517" t="s">
        <v>981</v>
      </c>
      <c r="M81" s="517">
        <v>69.087999999999994</v>
      </c>
      <c r="N81" s="517" t="s">
        <v>981</v>
      </c>
      <c r="O81" s="521" t="s">
        <v>981</v>
      </c>
      <c r="P81" s="522">
        <v>69.087999999999994</v>
      </c>
      <c r="Q81" s="511"/>
      <c r="R81" s="503" t="s">
        <v>149</v>
      </c>
      <c r="T81" s="503">
        <v>38.940000000000019</v>
      </c>
      <c r="AA81" s="503">
        <v>38.940000000000019</v>
      </c>
      <c r="AC81" s="1873" t="s">
        <v>147</v>
      </c>
      <c r="AD81" s="1874"/>
      <c r="AE81" s="1874">
        <v>616</v>
      </c>
      <c r="AF81" s="1874"/>
      <c r="AG81" s="1874"/>
      <c r="AH81" s="1874">
        <v>616</v>
      </c>
      <c r="AI81" s="1874"/>
      <c r="AJ81" s="1874"/>
      <c r="AK81" s="1874"/>
      <c r="AL81" s="1874"/>
      <c r="AM81" s="1874"/>
      <c r="AN81" s="1874">
        <v>616</v>
      </c>
    </row>
    <row r="82" spans="1:40" ht="17.25" customHeight="1" x14ac:dyDescent="0.25">
      <c r="A82" s="511"/>
      <c r="B82" s="514">
        <f t="shared" si="1"/>
        <v>76</v>
      </c>
      <c r="C82" s="515" t="s">
        <v>153</v>
      </c>
      <c r="D82" s="538">
        <v>59.199999999999939</v>
      </c>
      <c r="E82" s="517" t="s">
        <v>981</v>
      </c>
      <c r="F82" s="524" t="s">
        <v>981</v>
      </c>
      <c r="G82" s="525" t="s">
        <v>981</v>
      </c>
      <c r="H82" s="538" t="s">
        <v>981</v>
      </c>
      <c r="I82" s="539" t="s">
        <v>981</v>
      </c>
      <c r="J82" s="517" t="s">
        <v>981</v>
      </c>
      <c r="K82" s="520" t="s">
        <v>981</v>
      </c>
      <c r="L82" s="517">
        <v>59.199999999999939</v>
      </c>
      <c r="M82" s="517" t="s">
        <v>981</v>
      </c>
      <c r="N82" s="517" t="s">
        <v>981</v>
      </c>
      <c r="O82" s="521" t="s">
        <v>981</v>
      </c>
      <c r="P82" s="522">
        <v>59.199999999999939</v>
      </c>
      <c r="Q82" s="511"/>
      <c r="R82" s="503" t="s">
        <v>151</v>
      </c>
      <c r="T82" s="503">
        <v>69.087999999999994</v>
      </c>
      <c r="AA82" s="503">
        <v>69.087999999999994</v>
      </c>
      <c r="AC82" s="1873" t="s">
        <v>149</v>
      </c>
      <c r="AD82" s="1874"/>
      <c r="AE82" s="1874">
        <v>38.940000000000019</v>
      </c>
      <c r="AF82" s="1874"/>
      <c r="AG82" s="1874"/>
      <c r="AH82" s="1874">
        <v>38.940000000000019</v>
      </c>
      <c r="AI82" s="1874"/>
      <c r="AJ82" s="1874"/>
      <c r="AK82" s="1874"/>
      <c r="AL82" s="1874"/>
      <c r="AM82" s="1874"/>
      <c r="AN82" s="1874">
        <v>38.940000000000019</v>
      </c>
    </row>
    <row r="83" spans="1:40" ht="17.25" customHeight="1" x14ac:dyDescent="0.25">
      <c r="A83" s="511"/>
      <c r="B83" s="514">
        <f t="shared" si="1"/>
        <v>77</v>
      </c>
      <c r="C83" s="515" t="s">
        <v>155</v>
      </c>
      <c r="D83" s="538">
        <v>2.8559999999999977</v>
      </c>
      <c r="E83" s="517">
        <v>5.4319999999999977</v>
      </c>
      <c r="F83" s="524" t="s">
        <v>981</v>
      </c>
      <c r="G83" s="525" t="s">
        <v>981</v>
      </c>
      <c r="H83" s="538" t="s">
        <v>981</v>
      </c>
      <c r="I83" s="539">
        <v>2.3700000000000006</v>
      </c>
      <c r="J83" s="517" t="s">
        <v>981</v>
      </c>
      <c r="K83" s="520" t="s">
        <v>981</v>
      </c>
      <c r="L83" s="517">
        <v>2.8559999999999977</v>
      </c>
      <c r="M83" s="517">
        <v>7.8019999999999978</v>
      </c>
      <c r="N83" s="517" t="s">
        <v>981</v>
      </c>
      <c r="O83" s="521" t="s">
        <v>981</v>
      </c>
      <c r="P83" s="522">
        <v>10.657999999999996</v>
      </c>
      <c r="Q83" s="511"/>
      <c r="R83" s="503" t="s">
        <v>153</v>
      </c>
      <c r="S83" s="503">
        <v>59.199999999999939</v>
      </c>
      <c r="AA83" s="503">
        <v>59.199999999999939</v>
      </c>
      <c r="AC83" s="1873" t="s">
        <v>151</v>
      </c>
      <c r="AD83" s="1874"/>
      <c r="AE83" s="1874">
        <v>69.087999999999994</v>
      </c>
      <c r="AF83" s="1874"/>
      <c r="AG83" s="1874"/>
      <c r="AH83" s="1874">
        <v>69.087999999999994</v>
      </c>
      <c r="AI83" s="1874"/>
      <c r="AJ83" s="1874"/>
      <c r="AK83" s="1874"/>
      <c r="AL83" s="1874"/>
      <c r="AM83" s="1874"/>
      <c r="AN83" s="1874">
        <v>69.087999999999994</v>
      </c>
    </row>
    <row r="84" spans="1:40" ht="17.25" customHeight="1" x14ac:dyDescent="0.25">
      <c r="A84" s="511"/>
      <c r="B84" s="514">
        <f t="shared" si="1"/>
        <v>78</v>
      </c>
      <c r="C84" s="515" t="s">
        <v>157</v>
      </c>
      <c r="D84" s="538" t="s">
        <v>981</v>
      </c>
      <c r="E84" s="517">
        <v>203.2050000000001</v>
      </c>
      <c r="F84" s="524" t="s">
        <v>981</v>
      </c>
      <c r="G84" s="525" t="s">
        <v>981</v>
      </c>
      <c r="H84" s="538" t="s">
        <v>981</v>
      </c>
      <c r="I84" s="539" t="s">
        <v>981</v>
      </c>
      <c r="J84" s="517" t="s">
        <v>981</v>
      </c>
      <c r="K84" s="520" t="s">
        <v>981</v>
      </c>
      <c r="L84" s="517" t="s">
        <v>981</v>
      </c>
      <c r="M84" s="517">
        <v>203.2050000000001</v>
      </c>
      <c r="N84" s="517" t="s">
        <v>981</v>
      </c>
      <c r="O84" s="521" t="s">
        <v>981</v>
      </c>
      <c r="P84" s="522">
        <v>203.2050000000001</v>
      </c>
      <c r="Q84" s="511"/>
      <c r="R84" s="503" t="s">
        <v>155</v>
      </c>
      <c r="S84" s="503">
        <v>2.8559999999999977</v>
      </c>
      <c r="T84" s="503">
        <v>5.4319999999999977</v>
      </c>
      <c r="X84" s="503">
        <v>2.3700000000000006</v>
      </c>
      <c r="AA84" s="503">
        <v>10.657999999999996</v>
      </c>
      <c r="AC84" s="1873" t="s">
        <v>153</v>
      </c>
      <c r="AD84" s="1874">
        <v>59.199999999999939</v>
      </c>
      <c r="AE84" s="1874"/>
      <c r="AF84" s="1874"/>
      <c r="AG84" s="1874"/>
      <c r="AH84" s="1874">
        <v>59.199999999999939</v>
      </c>
      <c r="AI84" s="1874"/>
      <c r="AJ84" s="1874"/>
      <c r="AK84" s="1874"/>
      <c r="AL84" s="1874"/>
      <c r="AM84" s="1874"/>
      <c r="AN84" s="1874">
        <v>59.199999999999939</v>
      </c>
    </row>
    <row r="85" spans="1:40" ht="17.25" customHeight="1" x14ac:dyDescent="0.25">
      <c r="A85" s="511"/>
      <c r="B85" s="514">
        <f t="shared" si="1"/>
        <v>79</v>
      </c>
      <c r="C85" s="515" t="s">
        <v>159</v>
      </c>
      <c r="D85" s="538">
        <v>441.54900000000004</v>
      </c>
      <c r="E85" s="517" t="s">
        <v>981</v>
      </c>
      <c r="F85" s="524" t="s">
        <v>981</v>
      </c>
      <c r="G85" s="525" t="s">
        <v>981</v>
      </c>
      <c r="H85" s="538" t="s">
        <v>981</v>
      </c>
      <c r="I85" s="539" t="s">
        <v>981</v>
      </c>
      <c r="J85" s="517" t="s">
        <v>981</v>
      </c>
      <c r="K85" s="520" t="s">
        <v>981</v>
      </c>
      <c r="L85" s="517">
        <v>441.54900000000004</v>
      </c>
      <c r="M85" s="517" t="s">
        <v>981</v>
      </c>
      <c r="N85" s="517" t="s">
        <v>981</v>
      </c>
      <c r="O85" s="521" t="s">
        <v>981</v>
      </c>
      <c r="P85" s="522">
        <v>441.54900000000004</v>
      </c>
      <c r="Q85" s="511"/>
      <c r="R85" s="503" t="s">
        <v>157</v>
      </c>
      <c r="T85" s="503">
        <v>203.2050000000001</v>
      </c>
      <c r="AA85" s="503">
        <v>203.2050000000001</v>
      </c>
      <c r="AC85" s="1873" t="s">
        <v>155</v>
      </c>
      <c r="AD85" s="1874">
        <v>2.8559999999999977</v>
      </c>
      <c r="AE85" s="1874">
        <v>5.4319999999999977</v>
      </c>
      <c r="AF85" s="1874"/>
      <c r="AG85" s="1874"/>
      <c r="AH85" s="1874">
        <v>8.2879999999999949</v>
      </c>
      <c r="AI85" s="1874"/>
      <c r="AJ85" s="1874">
        <v>2.3700000000000006</v>
      </c>
      <c r="AK85" s="1874"/>
      <c r="AL85" s="1874"/>
      <c r="AM85" s="1874">
        <v>2.3700000000000006</v>
      </c>
      <c r="AN85" s="1874">
        <v>10.657999999999996</v>
      </c>
    </row>
    <row r="86" spans="1:40" ht="17.25" customHeight="1" x14ac:dyDescent="0.25">
      <c r="A86" s="511"/>
      <c r="B86" s="514">
        <f t="shared" si="1"/>
        <v>80</v>
      </c>
      <c r="C86" s="515" t="s">
        <v>161</v>
      </c>
      <c r="D86" s="538" t="s">
        <v>981</v>
      </c>
      <c r="E86" s="517" t="s">
        <v>981</v>
      </c>
      <c r="F86" s="524">
        <v>20</v>
      </c>
      <c r="G86" s="525" t="s">
        <v>981</v>
      </c>
      <c r="H86" s="538" t="s">
        <v>981</v>
      </c>
      <c r="I86" s="539" t="s">
        <v>981</v>
      </c>
      <c r="J86" s="517" t="s">
        <v>981</v>
      </c>
      <c r="K86" s="520" t="s">
        <v>981</v>
      </c>
      <c r="L86" s="517" t="s">
        <v>981</v>
      </c>
      <c r="M86" s="517" t="s">
        <v>981</v>
      </c>
      <c r="N86" s="517">
        <v>20</v>
      </c>
      <c r="O86" s="521" t="s">
        <v>981</v>
      </c>
      <c r="P86" s="522">
        <v>20</v>
      </c>
      <c r="Q86" s="511"/>
      <c r="R86" s="503" t="s">
        <v>159</v>
      </c>
      <c r="S86" s="503">
        <v>441.54900000000004</v>
      </c>
      <c r="AA86" s="503">
        <v>441.54900000000004</v>
      </c>
      <c r="AC86" s="1873" t="s">
        <v>157</v>
      </c>
      <c r="AD86" s="1874"/>
      <c r="AE86" s="1874">
        <v>203.2050000000001</v>
      </c>
      <c r="AF86" s="1874"/>
      <c r="AG86" s="1874"/>
      <c r="AH86" s="1874">
        <v>203.2050000000001</v>
      </c>
      <c r="AI86" s="1874"/>
      <c r="AJ86" s="1874"/>
      <c r="AK86" s="1874"/>
      <c r="AL86" s="1874"/>
      <c r="AM86" s="1874"/>
      <c r="AN86" s="1874">
        <v>203.2050000000001</v>
      </c>
    </row>
    <row r="87" spans="1:40" ht="17.25" customHeight="1" x14ac:dyDescent="0.25">
      <c r="A87" s="511"/>
      <c r="B87" s="514">
        <f t="shared" si="1"/>
        <v>81</v>
      </c>
      <c r="C87" s="515" t="s">
        <v>163</v>
      </c>
      <c r="D87" s="538" t="s">
        <v>981</v>
      </c>
      <c r="E87" s="517">
        <v>300</v>
      </c>
      <c r="F87" s="524" t="s">
        <v>981</v>
      </c>
      <c r="G87" s="525" t="s">
        <v>981</v>
      </c>
      <c r="H87" s="538" t="s">
        <v>981</v>
      </c>
      <c r="I87" s="539" t="s">
        <v>981</v>
      </c>
      <c r="J87" s="517" t="s">
        <v>981</v>
      </c>
      <c r="K87" s="520" t="s">
        <v>981</v>
      </c>
      <c r="L87" s="517" t="s">
        <v>981</v>
      </c>
      <c r="M87" s="517">
        <v>300</v>
      </c>
      <c r="N87" s="517" t="s">
        <v>981</v>
      </c>
      <c r="O87" s="521" t="s">
        <v>981</v>
      </c>
      <c r="P87" s="522">
        <v>300</v>
      </c>
      <c r="Q87" s="511"/>
      <c r="R87" s="503" t="s">
        <v>161</v>
      </c>
      <c r="U87" s="503">
        <v>20</v>
      </c>
      <c r="AA87" s="503">
        <v>20</v>
      </c>
      <c r="AC87" s="1873" t="s">
        <v>159</v>
      </c>
      <c r="AD87" s="1874">
        <v>441.54900000000004</v>
      </c>
      <c r="AE87" s="1874"/>
      <c r="AF87" s="1874"/>
      <c r="AG87" s="1874"/>
      <c r="AH87" s="1874">
        <v>441.54900000000004</v>
      </c>
      <c r="AI87" s="1874"/>
      <c r="AJ87" s="1874"/>
      <c r="AK87" s="1874"/>
      <c r="AL87" s="1874"/>
      <c r="AM87" s="1874"/>
      <c r="AN87" s="1874">
        <v>441.54900000000004</v>
      </c>
    </row>
    <row r="88" spans="1:40" ht="17.25" customHeight="1" x14ac:dyDescent="0.25">
      <c r="A88" s="510"/>
      <c r="B88" s="514">
        <f t="shared" si="1"/>
        <v>82</v>
      </c>
      <c r="C88" s="515" t="s">
        <v>165</v>
      </c>
      <c r="D88" s="538" t="s">
        <v>981</v>
      </c>
      <c r="E88" s="517">
        <v>202.63999999999993</v>
      </c>
      <c r="F88" s="524" t="s">
        <v>981</v>
      </c>
      <c r="G88" s="525" t="s">
        <v>981</v>
      </c>
      <c r="H88" s="538" t="s">
        <v>981</v>
      </c>
      <c r="I88" s="539" t="s">
        <v>981</v>
      </c>
      <c r="J88" s="517" t="s">
        <v>981</v>
      </c>
      <c r="K88" s="520" t="s">
        <v>981</v>
      </c>
      <c r="L88" s="517" t="s">
        <v>981</v>
      </c>
      <c r="M88" s="517">
        <v>202.63999999999993</v>
      </c>
      <c r="N88" s="517" t="s">
        <v>981</v>
      </c>
      <c r="O88" s="521" t="s">
        <v>981</v>
      </c>
      <c r="P88" s="522">
        <v>202.63999999999993</v>
      </c>
      <c r="Q88" s="511"/>
      <c r="R88" s="503" t="s">
        <v>163</v>
      </c>
      <c r="T88" s="503">
        <v>300</v>
      </c>
      <c r="AA88" s="503">
        <v>300</v>
      </c>
      <c r="AC88" s="1873" t="s">
        <v>161</v>
      </c>
      <c r="AD88" s="1874"/>
      <c r="AE88" s="1874"/>
      <c r="AF88" s="1874">
        <v>20</v>
      </c>
      <c r="AG88" s="1874"/>
      <c r="AH88" s="1874">
        <v>20</v>
      </c>
      <c r="AI88" s="1874"/>
      <c r="AJ88" s="1874"/>
      <c r="AK88" s="1874"/>
      <c r="AL88" s="1874"/>
      <c r="AM88" s="1874"/>
      <c r="AN88" s="1874">
        <v>20</v>
      </c>
    </row>
    <row r="89" spans="1:40" ht="17.25" customHeight="1" thickBot="1" x14ac:dyDescent="0.3">
      <c r="A89" s="510"/>
      <c r="B89" s="514">
        <f t="shared" si="1"/>
        <v>83</v>
      </c>
      <c r="C89" s="515" t="s">
        <v>1621</v>
      </c>
      <c r="D89" s="538" t="s">
        <v>981</v>
      </c>
      <c r="E89" s="517" t="s">
        <v>981</v>
      </c>
      <c r="F89" s="524" t="s">
        <v>981</v>
      </c>
      <c r="G89" s="525" t="s">
        <v>981</v>
      </c>
      <c r="H89" s="538">
        <v>7.6639999999999979</v>
      </c>
      <c r="I89" s="539">
        <v>14.180000000000003</v>
      </c>
      <c r="J89" s="517" t="s">
        <v>981</v>
      </c>
      <c r="K89" s="520">
        <v>0.7</v>
      </c>
      <c r="L89" s="517">
        <v>7.6639999999999979</v>
      </c>
      <c r="M89" s="517">
        <v>14.180000000000003</v>
      </c>
      <c r="N89" s="517" t="s">
        <v>981</v>
      </c>
      <c r="O89" s="521">
        <v>0.7</v>
      </c>
      <c r="P89" s="522">
        <v>22.544</v>
      </c>
      <c r="Q89" s="511"/>
      <c r="R89" s="503" t="s">
        <v>165</v>
      </c>
      <c r="T89" s="503">
        <v>202.63999999999993</v>
      </c>
      <c r="AA89" s="503">
        <v>202.63999999999993</v>
      </c>
      <c r="AC89" s="1873" t="s">
        <v>163</v>
      </c>
      <c r="AD89" s="1874"/>
      <c r="AE89" s="1874">
        <v>300</v>
      </c>
      <c r="AF89" s="1874"/>
      <c r="AG89" s="1874"/>
      <c r="AH89" s="1874">
        <v>300</v>
      </c>
      <c r="AI89" s="1874"/>
      <c r="AJ89" s="1874"/>
      <c r="AK89" s="1874"/>
      <c r="AL89" s="1874"/>
      <c r="AM89" s="1874"/>
      <c r="AN89" s="1874">
        <v>300</v>
      </c>
    </row>
    <row r="90" spans="1:40" ht="17.25" customHeight="1" thickTop="1" x14ac:dyDescent="0.25">
      <c r="A90" s="510"/>
      <c r="B90" s="1648" t="s">
        <v>1349</v>
      </c>
      <c r="C90" s="1649"/>
      <c r="D90" s="542">
        <f>SUM(D7:D89)</f>
        <v>5246.1279999999988</v>
      </c>
      <c r="E90" s="542">
        <f>SUM(E7:E89)</f>
        <v>7512.3430000000008</v>
      </c>
      <c r="F90" s="542">
        <f>SUM(F7:F89)</f>
        <v>289.02499999999998</v>
      </c>
      <c r="G90" s="542">
        <f>SUM(G7:G89)</f>
        <v>371.55000000000018</v>
      </c>
      <c r="H90" s="542">
        <f>SUM(H7:H89)</f>
        <v>20.173999999999996</v>
      </c>
      <c r="I90" s="542">
        <f>SUM(I7:I89)</f>
        <v>210.26599999999996</v>
      </c>
      <c r="J90" s="542">
        <f>SUM(J7:J89)</f>
        <v>8.9999999999999993E-3</v>
      </c>
      <c r="K90" s="542">
        <f>SUM(K7:K89)</f>
        <v>0.7</v>
      </c>
      <c r="L90" s="545">
        <f>SUM(L7:L89)</f>
        <v>5266.3019999999979</v>
      </c>
      <c r="M90" s="543">
        <f>SUM(M7:M89)</f>
        <v>7722.6089999999995</v>
      </c>
      <c r="N90" s="543">
        <f>SUM(N7:N89)</f>
        <v>289.03399999999999</v>
      </c>
      <c r="O90" s="547">
        <f>SUM(O7:O89)</f>
        <v>372.25000000000017</v>
      </c>
      <c r="P90" s="1527">
        <f>SUM(P7:P89)</f>
        <v>13650.194999999994</v>
      </c>
      <c r="Q90" s="511"/>
      <c r="R90" s="503" t="s">
        <v>1348</v>
      </c>
      <c r="W90" s="503">
        <v>7.6639999999999979</v>
      </c>
      <c r="X90" s="503">
        <v>14.180000000000003</v>
      </c>
      <c r="Z90" s="503">
        <v>0.7</v>
      </c>
      <c r="AA90" s="503">
        <v>22.544</v>
      </c>
      <c r="AC90" s="1873" t="s">
        <v>165</v>
      </c>
      <c r="AD90" s="1874"/>
      <c r="AE90" s="1874">
        <v>202.63999999999993</v>
      </c>
      <c r="AF90" s="1874"/>
      <c r="AG90" s="1874"/>
      <c r="AH90" s="1874">
        <v>202.63999999999993</v>
      </c>
      <c r="AI90" s="1874"/>
      <c r="AJ90" s="1874"/>
      <c r="AK90" s="1874"/>
      <c r="AL90" s="1874"/>
      <c r="AM90" s="1874"/>
      <c r="AN90" s="1874">
        <v>202.63999999999993</v>
      </c>
    </row>
    <row r="91" spans="1:40" ht="17.25" customHeight="1" x14ac:dyDescent="0.25">
      <c r="A91" s="510"/>
      <c r="B91" s="1650"/>
      <c r="C91" s="1651"/>
      <c r="D91" s="1658">
        <f>SUM(D90:G90)</f>
        <v>13419.045999999998</v>
      </c>
      <c r="E91" s="1659"/>
      <c r="F91" s="1659"/>
      <c r="G91" s="1661"/>
      <c r="H91" s="1658">
        <f>SUM(H90:K90)</f>
        <v>231.14899999999994</v>
      </c>
      <c r="I91" s="1659"/>
      <c r="J91" s="1659"/>
      <c r="K91" s="1661"/>
      <c r="L91" s="1658">
        <f>SUM(L90:O90)</f>
        <v>13650.194999999996</v>
      </c>
      <c r="M91" s="1659"/>
      <c r="N91" s="1659"/>
      <c r="O91" s="1660"/>
      <c r="P91" s="549"/>
      <c r="Q91" s="511"/>
      <c r="R91" s="503" t="s">
        <v>325</v>
      </c>
      <c r="S91" s="503">
        <v>5238.0579999999991</v>
      </c>
      <c r="T91" s="503">
        <v>7513.7430000000004</v>
      </c>
      <c r="U91" s="503">
        <v>289.02499999999998</v>
      </c>
      <c r="V91" s="503">
        <v>371.55000000000018</v>
      </c>
      <c r="W91" s="503">
        <v>28.243999999999996</v>
      </c>
      <c r="X91" s="503">
        <v>208.86599999999996</v>
      </c>
      <c r="Y91" s="503">
        <v>8.9999999999999993E-3</v>
      </c>
      <c r="Z91" s="503">
        <v>0.7</v>
      </c>
      <c r="AA91" s="503">
        <v>13650.194999999994</v>
      </c>
      <c r="AC91" s="1873" t="s">
        <v>325</v>
      </c>
      <c r="AD91" s="1874">
        <v>5246.1279999999988</v>
      </c>
      <c r="AE91" s="1874">
        <v>7512.3430000000008</v>
      </c>
      <c r="AF91" s="1874">
        <v>289.02499999999998</v>
      </c>
      <c r="AG91" s="1874">
        <v>371.55000000000018</v>
      </c>
      <c r="AH91" s="1874">
        <v>13419.045999999997</v>
      </c>
      <c r="AI91" s="1874">
        <v>20.173999999999996</v>
      </c>
      <c r="AJ91" s="1874">
        <v>210.26599999999996</v>
      </c>
      <c r="AK91" s="1874">
        <v>8.9999999999999993E-3</v>
      </c>
      <c r="AL91" s="1874">
        <v>0.7</v>
      </c>
      <c r="AM91" s="1874">
        <v>231.14899999999992</v>
      </c>
      <c r="AN91" s="1874">
        <v>13650.194999999996</v>
      </c>
    </row>
    <row r="92" spans="1:40" ht="17.25" customHeight="1" x14ac:dyDescent="0.25">
      <c r="A92" s="510"/>
      <c r="B92" s="511" t="s">
        <v>1350</v>
      </c>
      <c r="C92" s="511"/>
      <c r="D92" s="511"/>
      <c r="E92" s="511"/>
      <c r="F92" s="511"/>
      <c r="G92" s="511"/>
      <c r="H92" s="511"/>
      <c r="I92" s="511"/>
      <c r="J92" s="511"/>
      <c r="K92" s="550"/>
      <c r="L92" s="511"/>
      <c r="M92" s="511"/>
      <c r="N92" s="511"/>
      <c r="O92" s="511"/>
      <c r="P92" s="511"/>
      <c r="Q92" s="511"/>
      <c r="AC92"/>
      <c r="AD92"/>
      <c r="AE92"/>
      <c r="AF92"/>
      <c r="AG92"/>
      <c r="AH92"/>
      <c r="AI92"/>
      <c r="AJ92"/>
      <c r="AK92"/>
      <c r="AL92"/>
      <c r="AM92"/>
      <c r="AN92"/>
    </row>
    <row r="93" spans="1:40" ht="17.25" customHeight="1" x14ac:dyDescent="0.25">
      <c r="A93" s="510"/>
      <c r="B93" s="89" t="s">
        <v>1622</v>
      </c>
      <c r="C93" s="551"/>
      <c r="D93" s="552"/>
      <c r="E93" s="552"/>
      <c r="F93" s="552"/>
      <c r="G93" s="552"/>
      <c r="H93" s="552"/>
      <c r="I93" s="553"/>
      <c r="J93" s="553"/>
      <c r="K93" s="553"/>
      <c r="L93" s="552"/>
      <c r="M93" s="553"/>
      <c r="N93" s="553"/>
      <c r="O93" s="553"/>
      <c r="P93" s="554"/>
      <c r="Q93" s="511"/>
    </row>
    <row r="94" spans="1:40" x14ac:dyDescent="0.25">
      <c r="A94" s="510"/>
      <c r="B94" s="89" t="s">
        <v>1626</v>
      </c>
      <c r="Q94" s="511"/>
    </row>
    <row r="95" spans="1:40" x14ac:dyDescent="0.25">
      <c r="A95" s="511"/>
      <c r="B95" s="25"/>
      <c r="C95" s="551"/>
      <c r="D95" s="552"/>
      <c r="E95" s="552"/>
      <c r="F95" s="552"/>
      <c r="G95" s="552"/>
      <c r="H95" s="552"/>
      <c r="I95" s="553"/>
      <c r="J95" s="553"/>
      <c r="K95" s="553"/>
      <c r="L95" s="552"/>
      <c r="M95" s="553"/>
      <c r="N95" s="553"/>
      <c r="O95" s="553"/>
      <c r="P95" s="554"/>
      <c r="Q95" s="511"/>
    </row>
    <row r="97" spans="4:14" x14ac:dyDescent="0.25">
      <c r="D97" s="1529"/>
      <c r="E97" s="1529"/>
      <c r="F97" s="1529"/>
      <c r="G97" s="1529"/>
      <c r="H97" s="1529"/>
      <c r="I97" s="1529"/>
      <c r="J97" s="1529"/>
      <c r="K97" s="1529"/>
      <c r="L97" s="1529"/>
      <c r="M97" s="1529"/>
      <c r="N97" s="1529"/>
    </row>
  </sheetData>
  <mergeCells count="9">
    <mergeCell ref="L5:O5"/>
    <mergeCell ref="B90:C91"/>
    <mergeCell ref="B5:B6"/>
    <mergeCell ref="C5:C6"/>
    <mergeCell ref="D5:G5"/>
    <mergeCell ref="H5:K5"/>
    <mergeCell ref="L91:O91"/>
    <mergeCell ref="H91:K91"/>
    <mergeCell ref="D91:G91"/>
  </mergeCells>
  <pageMargins left="0.78740157480314965" right="0.59055118110236227" top="0.78740157480314965" bottom="0.39370078740157483" header="0.51181102362204722" footer="0.39370078740157483"/>
  <pageSetup paperSize="9" scale="43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4"/>
  <sheetViews>
    <sheetView view="pageBreakPreview" zoomScale="90" zoomScaleNormal="70" zoomScaleSheetLayoutView="90" workbookViewId="0">
      <selection activeCell="P47" sqref="P47"/>
    </sheetView>
  </sheetViews>
  <sheetFormatPr baseColWidth="10" defaultRowHeight="15" x14ac:dyDescent="0.25"/>
  <cols>
    <col min="1" max="6" width="13" style="556" customWidth="1"/>
    <col min="7" max="7" width="7.5703125" style="556" customWidth="1"/>
    <col min="8" max="9" width="13" style="556" customWidth="1"/>
    <col min="10" max="10" width="11.42578125" style="556" customWidth="1"/>
    <col min="11" max="11" width="12.140625" style="556" customWidth="1"/>
    <col min="12" max="12" width="11" style="556" customWidth="1"/>
    <col min="13" max="13" width="13" style="556" customWidth="1"/>
    <col min="14" max="14" width="6.5703125" style="556" customWidth="1"/>
    <col min="15" max="15" width="6.140625" style="556" customWidth="1"/>
    <col min="16" max="16" width="24" style="1200" bestFit="1" customWidth="1"/>
    <col min="17" max="17" width="13.42578125" style="1200" customWidth="1"/>
    <col min="18" max="18" width="13.28515625" style="1200" bestFit="1" customWidth="1"/>
    <col min="19" max="19" width="11.85546875" style="1200" customWidth="1"/>
    <col min="20" max="20" width="18" style="1200" bestFit="1" customWidth="1"/>
    <col min="21" max="21" width="22.7109375" style="1200" bestFit="1" customWidth="1"/>
    <col min="22" max="22" width="11.42578125" style="1200"/>
    <col min="23" max="23" width="20.7109375" bestFit="1" customWidth="1"/>
    <col min="24" max="24" width="22.7109375" bestFit="1" customWidth="1"/>
    <col min="25" max="25" width="18.7109375" bestFit="1" customWidth="1"/>
    <col min="27" max="27" width="17.5703125" customWidth="1"/>
    <col min="28" max="28" width="22.140625" bestFit="1" customWidth="1"/>
  </cols>
  <sheetData>
    <row r="1" spans="1:22" ht="15" customHeight="1" x14ac:dyDescent="0.3">
      <c r="A1" s="555"/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22" ht="14.45" x14ac:dyDescent="0.3">
      <c r="A2" s="555"/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T2" s="1201" t="s">
        <v>1253</v>
      </c>
      <c r="U2" s="1201" t="s">
        <v>329</v>
      </c>
      <c r="V2" s="1202"/>
    </row>
    <row r="3" spans="1:22" ht="15" customHeight="1" x14ac:dyDescent="0.25">
      <c r="A3" s="557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T3" s="1201" t="s">
        <v>173</v>
      </c>
      <c r="U3" s="1201" t="s">
        <v>1251</v>
      </c>
      <c r="V3" s="1201"/>
    </row>
    <row r="4" spans="1:22" ht="15" customHeight="1" x14ac:dyDescent="0.3">
      <c r="A4" s="557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T4" s="1201" t="s">
        <v>1343</v>
      </c>
      <c r="U4" s="1201" t="s">
        <v>329</v>
      </c>
      <c r="V4" s="1201"/>
    </row>
    <row r="5" spans="1:22" ht="15" customHeight="1" x14ac:dyDescent="0.3">
      <c r="A5" s="557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P5" s="1203" t="s">
        <v>1337</v>
      </c>
      <c r="T5" s="1201"/>
      <c r="U5" s="1201"/>
      <c r="V5" s="1201"/>
    </row>
    <row r="6" spans="1:22" ht="15" customHeight="1" x14ac:dyDescent="0.3">
      <c r="A6" s="557"/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P6" s="1200" t="s">
        <v>176</v>
      </c>
      <c r="Q6" s="1200" t="s">
        <v>1351</v>
      </c>
      <c r="R6" s="1204" t="s">
        <v>1352</v>
      </c>
      <c r="T6" s="1201" t="s">
        <v>350</v>
      </c>
      <c r="U6" s="1201" t="s">
        <v>1334</v>
      </c>
      <c r="V6" s="1201"/>
    </row>
    <row r="7" spans="1:22" ht="15" customHeight="1" x14ac:dyDescent="0.3">
      <c r="A7" s="557"/>
      <c r="B7" s="555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55"/>
      <c r="P7" s="1200" t="s">
        <v>98</v>
      </c>
      <c r="Q7" s="1205">
        <v>2675.0310000000004</v>
      </c>
      <c r="R7" s="1206">
        <v>0.19597016745914606</v>
      </c>
      <c r="T7" s="1201" t="s">
        <v>98</v>
      </c>
      <c r="U7" s="1201">
        <v>2675.0310000000004</v>
      </c>
      <c r="V7" s="1201"/>
    </row>
    <row r="8" spans="1:22" ht="14.45" x14ac:dyDescent="0.3">
      <c r="A8" s="557"/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P8" s="1200" t="s">
        <v>128</v>
      </c>
      <c r="Q8" s="1205">
        <v>1696.1</v>
      </c>
      <c r="R8" s="1206">
        <v>0.12425463519019316</v>
      </c>
      <c r="T8" s="1201" t="s">
        <v>128</v>
      </c>
      <c r="U8" s="1201">
        <v>1696.1</v>
      </c>
      <c r="V8" s="1207"/>
    </row>
    <row r="9" spans="1:22" ht="14.45" x14ac:dyDescent="0.3">
      <c r="A9" s="557"/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P9" s="1200" t="s">
        <v>90</v>
      </c>
      <c r="Q9" s="1205">
        <v>1539.251</v>
      </c>
      <c r="R9" s="1206">
        <v>0.11276403011092506</v>
      </c>
      <c r="T9" s="1201" t="s">
        <v>90</v>
      </c>
      <c r="U9" s="1201">
        <v>1539.251</v>
      </c>
    </row>
    <row r="10" spans="1:22" ht="14.45" x14ac:dyDescent="0.3">
      <c r="A10" s="557"/>
      <c r="B10" s="555"/>
      <c r="C10" s="555"/>
      <c r="D10" s="555"/>
      <c r="E10" s="555"/>
      <c r="F10" s="555"/>
      <c r="G10" s="555"/>
      <c r="H10" s="555"/>
      <c r="I10" s="555"/>
      <c r="J10" s="555"/>
      <c r="K10" s="555"/>
      <c r="L10" s="555"/>
      <c r="M10" s="555"/>
      <c r="P10" s="1200" t="s">
        <v>58</v>
      </c>
      <c r="Q10" s="1205">
        <v>1027.04</v>
      </c>
      <c r="R10" s="1206">
        <v>7.5239950784585799E-2</v>
      </c>
      <c r="T10" s="1201" t="s">
        <v>58</v>
      </c>
      <c r="U10" s="1201">
        <v>1027.04</v>
      </c>
    </row>
    <row r="11" spans="1:22" ht="14.45" x14ac:dyDescent="0.3">
      <c r="A11" s="557"/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P11" s="1200" t="s">
        <v>148</v>
      </c>
      <c r="Q11" s="1205">
        <v>616</v>
      </c>
      <c r="R11" s="1206">
        <v>4.5127560448770108E-2</v>
      </c>
      <c r="T11" s="1201" t="s">
        <v>148</v>
      </c>
      <c r="U11" s="1201">
        <v>616</v>
      </c>
    </row>
    <row r="12" spans="1:22" x14ac:dyDescent="0.25">
      <c r="A12" s="557"/>
      <c r="B12" s="555"/>
      <c r="C12" s="555"/>
      <c r="D12" s="555"/>
      <c r="E12" s="555"/>
      <c r="F12" s="555"/>
      <c r="G12" s="555"/>
      <c r="H12" s="555"/>
      <c r="I12" s="555"/>
      <c r="J12" s="555"/>
      <c r="K12" s="555"/>
      <c r="L12" s="555"/>
      <c r="M12" s="555"/>
      <c r="P12" s="1200" t="s">
        <v>100</v>
      </c>
      <c r="Q12" s="1205">
        <v>578.79999999999995</v>
      </c>
      <c r="R12" s="1206">
        <v>4.2402324655435288E-2</v>
      </c>
      <c r="T12" s="1201" t="s">
        <v>100</v>
      </c>
      <c r="U12" s="1201">
        <v>578.79999999999995</v>
      </c>
    </row>
    <row r="13" spans="1:22" ht="14.45" x14ac:dyDescent="0.3">
      <c r="A13" s="557"/>
      <c r="B13" s="555"/>
      <c r="C13" s="555"/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P13" s="1200" t="s">
        <v>1353</v>
      </c>
      <c r="Q13" s="1205">
        <v>5517.97300000001</v>
      </c>
      <c r="R13" s="1206">
        <v>0.40424133135094448</v>
      </c>
      <c r="T13" s="1201" t="s">
        <v>325</v>
      </c>
      <c r="U13" s="1201">
        <v>8132.2220000000007</v>
      </c>
    </row>
    <row r="14" spans="1:22" ht="14.45" x14ac:dyDescent="0.3">
      <c r="A14" s="557"/>
      <c r="B14" s="555"/>
      <c r="C14" s="555"/>
      <c r="D14" s="555"/>
      <c r="E14" s="555"/>
      <c r="F14" s="555"/>
      <c r="G14" s="555"/>
      <c r="H14" s="555"/>
      <c r="I14" s="555"/>
      <c r="J14" s="555"/>
      <c r="K14" s="555"/>
      <c r="L14" s="555"/>
      <c r="M14" s="555"/>
      <c r="P14" s="1200" t="s">
        <v>1337</v>
      </c>
      <c r="Q14" s="1205">
        <v>13650.195000000011</v>
      </c>
      <c r="R14" s="1206">
        <v>1</v>
      </c>
      <c r="S14" s="1208"/>
      <c r="T14" s="1201"/>
      <c r="U14" s="1201"/>
    </row>
    <row r="15" spans="1:22" ht="15" customHeight="1" x14ac:dyDescent="0.3">
      <c r="A15" s="557"/>
      <c r="B15" s="555"/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Q15" s="1208"/>
      <c r="T15" s="1201"/>
      <c r="U15" s="1201"/>
    </row>
    <row r="16" spans="1:22" ht="15" customHeight="1" x14ac:dyDescent="0.3">
      <c r="A16" s="557"/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Q16" s="1209"/>
      <c r="T16" s="1201"/>
      <c r="U16" s="1201"/>
    </row>
    <row r="17" spans="1:21" ht="15" customHeight="1" x14ac:dyDescent="0.3">
      <c r="A17" s="557"/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Q17" s="1208"/>
      <c r="T17" s="1201"/>
      <c r="U17" s="1201"/>
    </row>
    <row r="18" spans="1:21" ht="15" customHeight="1" x14ac:dyDescent="0.3">
      <c r="A18" s="557"/>
      <c r="B18" s="555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T18" s="1201"/>
      <c r="U18" s="1201"/>
    </row>
    <row r="19" spans="1:21" ht="15" customHeight="1" x14ac:dyDescent="0.3">
      <c r="A19" s="557"/>
      <c r="B19" s="555"/>
      <c r="C19" s="555"/>
      <c r="D19" s="555"/>
      <c r="E19" s="555"/>
      <c r="F19" s="555"/>
      <c r="G19" s="555"/>
      <c r="H19" s="555"/>
      <c r="I19" s="555"/>
      <c r="J19" s="555"/>
      <c r="K19" s="555"/>
      <c r="L19" s="555"/>
      <c r="M19" s="555"/>
      <c r="P19" s="1208"/>
      <c r="T19" s="1201"/>
      <c r="U19" s="1201"/>
    </row>
    <row r="20" spans="1:21" ht="15" customHeight="1" x14ac:dyDescent="0.3">
      <c r="A20" s="557"/>
      <c r="B20" s="555"/>
      <c r="C20" s="555"/>
      <c r="D20" s="555"/>
      <c r="E20" s="555"/>
      <c r="F20" s="555"/>
      <c r="G20" s="555"/>
      <c r="H20" s="555"/>
      <c r="I20" s="555"/>
      <c r="J20" s="555"/>
      <c r="K20" s="555"/>
      <c r="L20" s="555"/>
      <c r="M20" s="555"/>
      <c r="T20" s="1201"/>
      <c r="U20" s="1201"/>
    </row>
    <row r="21" spans="1:21" ht="15" customHeight="1" x14ac:dyDescent="0.3">
      <c r="A21" s="557"/>
      <c r="B21" s="555"/>
      <c r="C21" s="555"/>
      <c r="D21" s="555"/>
      <c r="E21" s="555"/>
      <c r="F21" s="555"/>
      <c r="G21" s="555"/>
      <c r="H21" s="555"/>
      <c r="I21" s="555"/>
      <c r="J21" s="555"/>
      <c r="K21" s="555"/>
      <c r="L21" s="555"/>
      <c r="M21" s="555"/>
      <c r="T21" s="1201"/>
      <c r="U21" s="1201"/>
    </row>
    <row r="22" spans="1:21" ht="14.45" x14ac:dyDescent="0.3">
      <c r="A22" s="557"/>
      <c r="B22" s="555"/>
      <c r="C22" s="555"/>
      <c r="D22" s="555"/>
      <c r="E22" s="555"/>
      <c r="F22" s="555"/>
      <c r="G22" s="555"/>
      <c r="H22" s="555"/>
      <c r="I22" s="555"/>
      <c r="J22" s="555"/>
      <c r="K22" s="555"/>
      <c r="L22" s="555"/>
      <c r="M22" s="555"/>
      <c r="T22" s="1201"/>
      <c r="U22" s="1201"/>
    </row>
    <row r="23" spans="1:21" ht="14.45" x14ac:dyDescent="0.3">
      <c r="A23" s="557"/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T23" s="1201"/>
      <c r="U23" s="1201"/>
    </row>
    <row r="24" spans="1:21" ht="14.45" x14ac:dyDescent="0.3">
      <c r="A24" s="557"/>
      <c r="B24" s="555"/>
      <c r="C24" s="555"/>
      <c r="D24" s="555"/>
      <c r="E24" s="555"/>
      <c r="F24" s="555"/>
      <c r="G24" s="555"/>
      <c r="H24" s="555"/>
      <c r="I24" s="555"/>
      <c r="J24" s="555"/>
      <c r="K24" s="555"/>
      <c r="L24" s="555"/>
      <c r="M24" s="555"/>
      <c r="T24" s="1201"/>
      <c r="U24" s="1201"/>
    </row>
    <row r="25" spans="1:21" ht="14.45" x14ac:dyDescent="0.3">
      <c r="A25" s="557"/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T25" s="1201"/>
      <c r="U25" s="1201"/>
    </row>
    <row r="26" spans="1:21" ht="14.45" x14ac:dyDescent="0.3">
      <c r="A26" s="557"/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T26" s="1201"/>
      <c r="U26" s="1201"/>
    </row>
    <row r="27" spans="1:21" ht="14.45" x14ac:dyDescent="0.3">
      <c r="A27" s="555"/>
      <c r="B27" s="555"/>
      <c r="C27" s="555"/>
      <c r="D27" s="555"/>
      <c r="E27" s="555"/>
      <c r="F27" s="555"/>
      <c r="G27" s="555"/>
      <c r="H27" s="555"/>
      <c r="I27" s="555"/>
      <c r="J27" s="555"/>
      <c r="K27" s="555"/>
      <c r="L27" s="555"/>
      <c r="M27" s="555"/>
      <c r="T27" s="1201"/>
      <c r="U27" s="1201"/>
    </row>
    <row r="28" spans="1:21" ht="14.45" x14ac:dyDescent="0.3">
      <c r="A28" s="555"/>
      <c r="B28" s="555"/>
      <c r="C28" s="555"/>
      <c r="D28" s="555"/>
      <c r="E28" s="555"/>
      <c r="F28" s="555"/>
      <c r="G28" s="555"/>
      <c r="H28" s="555"/>
      <c r="I28" s="555"/>
      <c r="J28" s="555"/>
      <c r="K28" s="555"/>
      <c r="L28" s="555"/>
      <c r="M28" s="555"/>
      <c r="T28" s="1201"/>
      <c r="U28" s="1201"/>
    </row>
    <row r="29" spans="1:21" ht="14.45" x14ac:dyDescent="0.3">
      <c r="A29" s="555"/>
      <c r="B29" s="555"/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T29" s="1201"/>
      <c r="U29" s="1201"/>
    </row>
    <row r="30" spans="1:21" ht="14.45" x14ac:dyDescent="0.3">
      <c r="A30" s="555"/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T30" s="1201"/>
      <c r="U30" s="1201"/>
    </row>
    <row r="31" spans="1:21" ht="14.45" x14ac:dyDescent="0.3">
      <c r="A31" s="555"/>
      <c r="B31" s="555"/>
      <c r="C31" s="555"/>
      <c r="D31" s="555"/>
      <c r="E31" s="555"/>
      <c r="F31" s="555"/>
      <c r="G31" s="555"/>
      <c r="H31" s="555"/>
      <c r="I31" s="555"/>
      <c r="J31" s="555"/>
      <c r="K31" s="555"/>
      <c r="L31" s="555"/>
      <c r="M31" s="555"/>
      <c r="T31" s="1201"/>
      <c r="U31" s="1201"/>
    </row>
    <row r="32" spans="1:21" ht="14.45" x14ac:dyDescent="0.3">
      <c r="A32" s="555"/>
      <c r="B32" s="555"/>
      <c r="C32" s="555"/>
      <c r="D32" s="555"/>
      <c r="E32" s="555"/>
      <c r="F32" s="555"/>
      <c r="G32" s="555"/>
      <c r="H32" s="555"/>
      <c r="I32" s="555"/>
      <c r="J32" s="555"/>
      <c r="K32" s="555"/>
      <c r="L32" s="555"/>
      <c r="M32" s="555"/>
      <c r="T32" s="1201"/>
      <c r="U32" s="1201"/>
    </row>
    <row r="33" spans="1:21" ht="14.45" x14ac:dyDescent="0.3">
      <c r="A33" s="555"/>
      <c r="B33" s="555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T33" s="1201"/>
      <c r="U33" s="1201"/>
    </row>
    <row r="34" spans="1:21" ht="14.45" x14ac:dyDescent="0.3">
      <c r="A34" s="555"/>
      <c r="B34" s="555"/>
      <c r="C34" s="555"/>
      <c r="D34" s="555"/>
      <c r="E34" s="555"/>
      <c r="F34" s="555"/>
      <c r="G34" s="555"/>
      <c r="H34" s="555"/>
      <c r="I34" s="555"/>
      <c r="J34" s="555"/>
      <c r="K34" s="555"/>
      <c r="L34" s="555"/>
      <c r="M34" s="555"/>
      <c r="T34" s="1201"/>
      <c r="U34" s="1201"/>
    </row>
    <row r="35" spans="1:21" ht="15" customHeight="1" x14ac:dyDescent="0.3">
      <c r="A35" s="557"/>
      <c r="B35" s="555"/>
      <c r="C35" s="555"/>
      <c r="D35" s="555"/>
      <c r="E35" s="555"/>
      <c r="F35" s="555"/>
      <c r="G35" s="555"/>
      <c r="H35" s="555"/>
      <c r="I35" s="555"/>
      <c r="J35" s="555"/>
      <c r="K35" s="555"/>
      <c r="L35" s="555"/>
      <c r="M35" s="555"/>
    </row>
    <row r="36" spans="1:21" ht="14.45" x14ac:dyDescent="0.3">
      <c r="A36" s="557"/>
      <c r="B36" s="555"/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T36" s="1201" t="s">
        <v>1253</v>
      </c>
      <c r="U36" s="1201" t="s">
        <v>329</v>
      </c>
    </row>
    <row r="37" spans="1:21" x14ac:dyDescent="0.25">
      <c r="A37" s="557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T37" s="1201" t="s">
        <v>173</v>
      </c>
      <c r="U37" s="1201" t="s">
        <v>1251</v>
      </c>
    </row>
    <row r="38" spans="1:21" x14ac:dyDescent="0.25">
      <c r="A38" s="557"/>
      <c r="B38" s="555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T38" s="1201" t="s">
        <v>1343</v>
      </c>
      <c r="U38" s="1201" t="s">
        <v>340</v>
      </c>
    </row>
    <row r="39" spans="1:21" ht="15" customHeight="1" x14ac:dyDescent="0.25">
      <c r="A39" s="557"/>
      <c r="B39" s="555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P39" s="1203" t="s">
        <v>1354</v>
      </c>
      <c r="T39" s="1201"/>
      <c r="U39" s="1201"/>
    </row>
    <row r="40" spans="1:21" ht="14.45" x14ac:dyDescent="0.3">
      <c r="A40" s="557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P40" s="1200" t="s">
        <v>176</v>
      </c>
      <c r="Q40" s="1200" t="s">
        <v>1351</v>
      </c>
      <c r="R40" s="1204" t="s">
        <v>1352</v>
      </c>
      <c r="T40" s="1201" t="s">
        <v>350</v>
      </c>
      <c r="U40" s="1201" t="s">
        <v>1334</v>
      </c>
    </row>
    <row r="41" spans="1:21" ht="14.45" x14ac:dyDescent="0.3">
      <c r="A41" s="557"/>
      <c r="B41" s="555"/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P41" s="1200" t="s">
        <v>58</v>
      </c>
      <c r="Q41" s="1205">
        <v>1008.36</v>
      </c>
      <c r="R41" s="1210">
        <v>0.19147401725157417</v>
      </c>
      <c r="T41" s="1201" t="s">
        <v>58</v>
      </c>
      <c r="U41" s="1201">
        <v>1008.36</v>
      </c>
    </row>
    <row r="42" spans="1:21" x14ac:dyDescent="0.25">
      <c r="A42" s="557"/>
      <c r="B42" s="555"/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P42" s="1200" t="s">
        <v>90</v>
      </c>
      <c r="Q42" s="1205">
        <v>568.55100000000004</v>
      </c>
      <c r="R42" s="1210">
        <v>0.10796019673767281</v>
      </c>
      <c r="T42" s="1201" t="s">
        <v>90</v>
      </c>
      <c r="U42" s="1201">
        <v>568.55100000000004</v>
      </c>
    </row>
    <row r="43" spans="1:21" x14ac:dyDescent="0.25">
      <c r="A43" s="557"/>
      <c r="B43" s="555"/>
      <c r="C43" s="555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P43" s="1200" t="s">
        <v>128</v>
      </c>
      <c r="Q43" s="1205">
        <v>524.6</v>
      </c>
      <c r="R43" s="1210">
        <v>9.9614492294593016E-2</v>
      </c>
      <c r="T43" s="1201" t="s">
        <v>128</v>
      </c>
      <c r="U43" s="1201">
        <v>524.6</v>
      </c>
    </row>
    <row r="44" spans="1:21" x14ac:dyDescent="0.25">
      <c r="A44" s="557"/>
      <c r="B44" s="555"/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P44" s="1200" t="s">
        <v>78</v>
      </c>
      <c r="Q44" s="1205">
        <v>456</v>
      </c>
      <c r="R44" s="1210">
        <v>8.6588273896939405E-2</v>
      </c>
      <c r="T44" s="1201" t="s">
        <v>78</v>
      </c>
      <c r="U44" s="1201">
        <v>456</v>
      </c>
    </row>
    <row r="45" spans="1:21" x14ac:dyDescent="0.25">
      <c r="A45" s="557"/>
      <c r="B45" s="555"/>
      <c r="C45" s="555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P45" s="1200" t="s">
        <v>160</v>
      </c>
      <c r="Q45" s="1205">
        <v>441.54900000000015</v>
      </c>
      <c r="R45" s="1210">
        <v>8.3844223137981816E-2</v>
      </c>
      <c r="T45" s="1201" t="s">
        <v>160</v>
      </c>
      <c r="U45" s="1201">
        <v>441.54900000000015</v>
      </c>
    </row>
    <row r="46" spans="1:21" x14ac:dyDescent="0.25">
      <c r="A46" s="557"/>
      <c r="B46" s="555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P46" s="1200" t="s">
        <v>134</v>
      </c>
      <c r="Q46" s="1205">
        <v>351.46099999999996</v>
      </c>
      <c r="R46" s="1210">
        <v>6.6737722219500473E-2</v>
      </c>
      <c r="T46" s="1201" t="s">
        <v>134</v>
      </c>
      <c r="U46" s="1201">
        <v>351.46099999999996</v>
      </c>
    </row>
    <row r="47" spans="1:21" x14ac:dyDescent="0.25">
      <c r="A47" s="557"/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P47" s="1200" t="s">
        <v>1353</v>
      </c>
      <c r="Q47" s="1211">
        <v>1915.7810000000027</v>
      </c>
      <c r="R47" s="1210">
        <v>0.36378107446173841</v>
      </c>
      <c r="T47" s="1201" t="s">
        <v>325</v>
      </c>
      <c r="U47" s="1201">
        <v>3350.5209999999997</v>
      </c>
    </row>
    <row r="48" spans="1:21" x14ac:dyDescent="0.25">
      <c r="A48" s="557"/>
      <c r="B48" s="555"/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P48" s="1200" t="s">
        <v>1337</v>
      </c>
      <c r="Q48" s="1211">
        <v>5266.3020000000024</v>
      </c>
      <c r="R48" s="1210">
        <v>1</v>
      </c>
      <c r="S48" s="1208"/>
      <c r="T48" s="1201"/>
      <c r="U48" s="1201"/>
    </row>
    <row r="49" spans="1:21" x14ac:dyDescent="0.25">
      <c r="A49" s="557"/>
      <c r="B49" s="555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Q49" s="1208"/>
    </row>
    <row r="50" spans="1:21" x14ac:dyDescent="0.25">
      <c r="A50" s="557"/>
      <c r="B50" s="555"/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S50" s="1208"/>
      <c r="T50" s="1201"/>
      <c r="U50" s="1201"/>
    </row>
    <row r="51" spans="1:21" x14ac:dyDescent="0.25">
      <c r="A51" s="557"/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T51" s="1201"/>
      <c r="U51" s="1201"/>
    </row>
    <row r="52" spans="1:21" x14ac:dyDescent="0.25">
      <c r="A52" s="557"/>
      <c r="B52" s="555"/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T52" s="1201"/>
      <c r="U52" s="1201"/>
    </row>
    <row r="53" spans="1:21" x14ac:dyDescent="0.25">
      <c r="A53" s="557"/>
      <c r="B53" s="555"/>
      <c r="C53" s="555"/>
      <c r="D53" s="555"/>
      <c r="E53" s="555"/>
      <c r="F53" s="555"/>
      <c r="G53" s="555"/>
      <c r="H53" s="555"/>
      <c r="I53" s="555"/>
      <c r="J53" s="555"/>
      <c r="K53" s="555"/>
      <c r="L53" s="555"/>
      <c r="M53" s="555"/>
      <c r="T53" s="1201"/>
      <c r="U53" s="1201"/>
    </row>
    <row r="54" spans="1:21" x14ac:dyDescent="0.25">
      <c r="A54" s="557"/>
      <c r="B54" s="555"/>
      <c r="C54" s="555"/>
      <c r="D54" s="555"/>
      <c r="E54" s="555"/>
      <c r="F54" s="555"/>
      <c r="G54" s="555"/>
      <c r="H54" s="555"/>
      <c r="I54" s="555"/>
      <c r="J54" s="555"/>
      <c r="K54" s="555"/>
      <c r="L54" s="555"/>
      <c r="M54" s="555"/>
      <c r="T54" s="1201"/>
      <c r="U54" s="1201"/>
    </row>
    <row r="55" spans="1:21" x14ac:dyDescent="0.25">
      <c r="A55" s="557"/>
      <c r="B55" s="555"/>
      <c r="C55" s="555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T55" s="1201"/>
      <c r="U55" s="1201"/>
    </row>
    <row r="56" spans="1:21" x14ac:dyDescent="0.25">
      <c r="A56" s="557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T56" s="1201"/>
      <c r="U56" s="1201"/>
    </row>
    <row r="57" spans="1:21" x14ac:dyDescent="0.25">
      <c r="A57" s="557"/>
      <c r="B57" s="555"/>
      <c r="C57" s="555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O57" s="558"/>
      <c r="T57" s="1201"/>
      <c r="U57" s="1201"/>
    </row>
    <row r="58" spans="1:21" x14ac:dyDescent="0.25">
      <c r="A58" s="557"/>
      <c r="B58" s="555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T58" s="1201"/>
      <c r="U58" s="1201"/>
    </row>
    <row r="59" spans="1:21" x14ac:dyDescent="0.25">
      <c r="A59" s="555"/>
      <c r="B59" s="555"/>
      <c r="C59" s="555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T59" s="1201"/>
      <c r="U59" s="1201"/>
    </row>
    <row r="60" spans="1:21" x14ac:dyDescent="0.25">
      <c r="A60" s="555"/>
      <c r="B60" s="555"/>
      <c r="C60" s="555"/>
      <c r="D60" s="555"/>
      <c r="E60" s="555"/>
      <c r="F60" s="555"/>
      <c r="G60" s="555"/>
      <c r="H60" s="555"/>
      <c r="I60" s="555"/>
      <c r="J60" s="555"/>
      <c r="K60" s="555"/>
      <c r="L60" s="555"/>
      <c r="M60" s="555"/>
      <c r="T60" s="1201"/>
      <c r="U60" s="1201"/>
    </row>
    <row r="61" spans="1:21" x14ac:dyDescent="0.25">
      <c r="A61" s="555"/>
      <c r="B61" s="555"/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T61" s="1201"/>
      <c r="U61" s="1201"/>
    </row>
    <row r="62" spans="1:21" x14ac:dyDescent="0.25">
      <c r="A62" s="555"/>
      <c r="B62" s="555"/>
      <c r="C62" s="555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T62" s="1201"/>
      <c r="U62" s="1201"/>
    </row>
    <row r="63" spans="1:21" x14ac:dyDescent="0.25">
      <c r="A63" s="555"/>
      <c r="B63" s="555"/>
      <c r="C63" s="555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T63" s="1201"/>
      <c r="U63" s="1201"/>
    </row>
    <row r="64" spans="1:21" x14ac:dyDescent="0.25">
      <c r="A64" s="555"/>
      <c r="B64" s="555"/>
      <c r="C64" s="555"/>
      <c r="D64" s="555"/>
      <c r="E64" s="555"/>
      <c r="F64" s="555"/>
      <c r="G64" s="555"/>
      <c r="H64" s="555"/>
      <c r="I64" s="555"/>
      <c r="J64" s="555"/>
      <c r="K64" s="555"/>
      <c r="L64" s="555"/>
      <c r="M64" s="555"/>
      <c r="T64" s="1201"/>
      <c r="U64" s="1201"/>
    </row>
    <row r="65" spans="1:21" x14ac:dyDescent="0.25">
      <c r="A65" s="555"/>
      <c r="B65" s="555"/>
      <c r="C65" s="555"/>
      <c r="D65" s="555"/>
      <c r="E65" s="555"/>
      <c r="F65" s="555"/>
      <c r="G65" s="555"/>
      <c r="H65" s="555"/>
      <c r="I65" s="555"/>
      <c r="J65" s="555"/>
      <c r="K65" s="555"/>
      <c r="L65" s="555"/>
      <c r="M65" s="555"/>
      <c r="T65" s="1201"/>
      <c r="U65" s="1201"/>
    </row>
    <row r="66" spans="1:21" x14ac:dyDescent="0.25">
      <c r="A66" s="555"/>
      <c r="B66" s="555"/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5"/>
      <c r="T66" s="1201"/>
      <c r="U66" s="1201"/>
    </row>
    <row r="67" spans="1:21" x14ac:dyDescent="0.25">
      <c r="A67" s="557"/>
      <c r="B67" s="555"/>
      <c r="C67" s="555"/>
      <c r="D67" s="555"/>
      <c r="E67" s="555"/>
      <c r="F67" s="555"/>
      <c r="G67" s="555"/>
      <c r="H67" s="555"/>
      <c r="I67" s="555"/>
      <c r="J67" s="555"/>
      <c r="K67" s="555"/>
      <c r="L67" s="555"/>
      <c r="M67" s="555"/>
      <c r="T67" s="1201"/>
      <c r="U67" s="1201"/>
    </row>
    <row r="68" spans="1:21" x14ac:dyDescent="0.25">
      <c r="A68" s="557"/>
      <c r="B68" s="555"/>
      <c r="C68" s="555"/>
      <c r="D68" s="555"/>
      <c r="E68" s="555"/>
      <c r="F68" s="555"/>
      <c r="G68" s="555"/>
      <c r="H68" s="555"/>
      <c r="I68" s="555"/>
      <c r="J68" s="555"/>
      <c r="K68" s="555"/>
      <c r="L68" s="555"/>
      <c r="M68" s="555"/>
      <c r="T68" s="1201" t="s">
        <v>1253</v>
      </c>
      <c r="U68" s="1201" t="s">
        <v>329</v>
      </c>
    </row>
    <row r="69" spans="1:21" x14ac:dyDescent="0.25">
      <c r="A69" s="557"/>
      <c r="B69" s="555"/>
      <c r="C69" s="555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T69" s="1201" t="s">
        <v>173</v>
      </c>
      <c r="U69" s="1201" t="s">
        <v>1251</v>
      </c>
    </row>
    <row r="70" spans="1:21" x14ac:dyDescent="0.25">
      <c r="A70" s="557"/>
      <c r="B70" s="555"/>
      <c r="C70" s="555"/>
      <c r="D70" s="555"/>
      <c r="E70" s="555"/>
      <c r="F70" s="555"/>
      <c r="G70" s="555"/>
      <c r="H70" s="555"/>
      <c r="I70" s="555"/>
      <c r="J70" s="555"/>
      <c r="K70" s="555"/>
      <c r="L70" s="555"/>
      <c r="M70" s="555"/>
      <c r="T70" s="1201" t="s">
        <v>1343</v>
      </c>
      <c r="U70" s="1201" t="s">
        <v>341</v>
      </c>
    </row>
    <row r="71" spans="1:21" ht="15" customHeight="1" x14ac:dyDescent="0.25">
      <c r="A71" s="557"/>
      <c r="B71" s="555"/>
      <c r="C71" s="555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P71" s="1203" t="s">
        <v>1355</v>
      </c>
      <c r="T71" s="1201"/>
      <c r="U71" s="1201"/>
    </row>
    <row r="72" spans="1:21" x14ac:dyDescent="0.25">
      <c r="A72" s="557"/>
      <c r="B72" s="555"/>
      <c r="C72" s="555"/>
      <c r="D72" s="555"/>
      <c r="E72" s="555"/>
      <c r="F72" s="555"/>
      <c r="G72" s="555"/>
      <c r="H72" s="555"/>
      <c r="I72" s="555"/>
      <c r="J72" s="555"/>
      <c r="K72" s="555"/>
      <c r="L72" s="555"/>
      <c r="M72" s="555"/>
      <c r="P72" s="1200" t="s">
        <v>176</v>
      </c>
      <c r="Q72" s="1200" t="s">
        <v>1351</v>
      </c>
      <c r="R72" s="1204" t="s">
        <v>1352</v>
      </c>
      <c r="T72" s="1201" t="s">
        <v>350</v>
      </c>
      <c r="U72" s="1201" t="s">
        <v>1334</v>
      </c>
    </row>
    <row r="73" spans="1:21" x14ac:dyDescent="0.25">
      <c r="A73" s="557"/>
      <c r="B73" s="555"/>
      <c r="C73" s="555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P73" s="1200" t="s">
        <v>98</v>
      </c>
      <c r="Q73" s="1205">
        <v>2385.3500000000004</v>
      </c>
      <c r="R73" s="1210">
        <v>0.30887877399982283</v>
      </c>
      <c r="T73" s="1201" t="s">
        <v>98</v>
      </c>
      <c r="U73" s="1201">
        <v>2385.3500000000004</v>
      </c>
    </row>
    <row r="74" spans="1:21" x14ac:dyDescent="0.25">
      <c r="A74" s="557"/>
      <c r="B74" s="555"/>
      <c r="C74" s="555"/>
      <c r="D74" s="555"/>
      <c r="E74" s="555"/>
      <c r="F74" s="555"/>
      <c r="G74" s="555"/>
      <c r="H74" s="555"/>
      <c r="I74" s="555"/>
      <c r="J74" s="555"/>
      <c r="K74" s="555"/>
      <c r="L74" s="555"/>
      <c r="M74" s="555"/>
      <c r="P74" s="1200" t="s">
        <v>128</v>
      </c>
      <c r="Q74" s="1205">
        <v>1171.5</v>
      </c>
      <c r="R74" s="1210">
        <v>0.15169743800314101</v>
      </c>
      <c r="T74" s="1201" t="s">
        <v>128</v>
      </c>
      <c r="U74" s="1201">
        <v>1171.5</v>
      </c>
    </row>
    <row r="75" spans="1:21" x14ac:dyDescent="0.25">
      <c r="A75" s="557"/>
      <c r="B75" s="555"/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P75" s="1200" t="s">
        <v>90</v>
      </c>
      <c r="Q75" s="1205">
        <v>970.7</v>
      </c>
      <c r="R75" s="1210">
        <v>0.12569586262880833</v>
      </c>
      <c r="T75" s="1201" t="s">
        <v>90</v>
      </c>
      <c r="U75" s="1201">
        <v>970.7</v>
      </c>
    </row>
    <row r="76" spans="1:21" x14ac:dyDescent="0.25">
      <c r="A76" s="557"/>
      <c r="B76" s="555"/>
      <c r="C76" s="555"/>
      <c r="D76" s="555"/>
      <c r="E76" s="555"/>
      <c r="F76" s="555"/>
      <c r="G76" s="555"/>
      <c r="H76" s="555"/>
      <c r="I76" s="555"/>
      <c r="J76" s="555"/>
      <c r="K76" s="555"/>
      <c r="L76" s="555"/>
      <c r="M76" s="555"/>
      <c r="P76" s="1200" t="s">
        <v>148</v>
      </c>
      <c r="Q76" s="1205">
        <v>616</v>
      </c>
      <c r="R76" s="1210">
        <v>7.9765788996956771E-2</v>
      </c>
      <c r="T76" s="1201" t="s">
        <v>148</v>
      </c>
      <c r="U76" s="1201">
        <v>616</v>
      </c>
    </row>
    <row r="77" spans="1:21" x14ac:dyDescent="0.25">
      <c r="A77" s="557"/>
      <c r="B77" s="555"/>
      <c r="C77" s="555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P77" s="1200" t="s">
        <v>100</v>
      </c>
      <c r="Q77" s="1205">
        <v>578.79999999999995</v>
      </c>
      <c r="R77" s="1210">
        <v>7.4948764077010677E-2</v>
      </c>
      <c r="T77" s="1201" t="s">
        <v>100</v>
      </c>
      <c r="U77" s="1201">
        <v>578.79999999999995</v>
      </c>
    </row>
    <row r="78" spans="1:21" x14ac:dyDescent="0.25">
      <c r="A78" s="557"/>
      <c r="B78" s="555"/>
      <c r="C78" s="555"/>
      <c r="D78" s="555"/>
      <c r="E78" s="555"/>
      <c r="F78" s="555"/>
      <c r="G78" s="555"/>
      <c r="H78" s="555"/>
      <c r="I78" s="555"/>
      <c r="J78" s="555"/>
      <c r="K78" s="555"/>
      <c r="L78" s="555"/>
      <c r="M78" s="555"/>
      <c r="P78" s="1200" t="s">
        <v>92</v>
      </c>
      <c r="Q78" s="1205">
        <v>330.34</v>
      </c>
      <c r="R78" s="1210">
        <v>4.2775699248790093E-2</v>
      </c>
      <c r="T78" s="1201" t="s">
        <v>92</v>
      </c>
      <c r="U78" s="1201">
        <v>330.34</v>
      </c>
    </row>
    <row r="79" spans="1:21" x14ac:dyDescent="0.25">
      <c r="A79" s="55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P79" s="1200" t="s">
        <v>1353</v>
      </c>
      <c r="Q79" s="1205">
        <v>1669.9190000000081</v>
      </c>
      <c r="R79" s="1210">
        <v>0.21623767304547029</v>
      </c>
      <c r="T79" s="1201" t="s">
        <v>325</v>
      </c>
      <c r="U79" s="1201">
        <v>6052.6900000000005</v>
      </c>
    </row>
    <row r="80" spans="1:21" ht="15" customHeight="1" x14ac:dyDescent="0.25">
      <c r="A80" s="557"/>
      <c r="B80" s="555"/>
      <c r="C80" s="555"/>
      <c r="D80" s="555"/>
      <c r="E80" s="555"/>
      <c r="F80" s="555"/>
      <c r="G80" s="555"/>
      <c r="H80" s="555"/>
      <c r="I80" s="555"/>
      <c r="J80" s="555"/>
      <c r="K80" s="555"/>
      <c r="L80" s="555"/>
      <c r="M80" s="555"/>
      <c r="P80" s="1200" t="s">
        <v>1337</v>
      </c>
      <c r="Q80" s="1205">
        <v>7722.6090000000086</v>
      </c>
      <c r="R80" s="1210">
        <v>1</v>
      </c>
      <c r="S80" s="1210"/>
    </row>
    <row r="81" spans="1:21" ht="15" customHeight="1" x14ac:dyDescent="0.25">
      <c r="A81" s="557"/>
      <c r="B81" s="555"/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Q81" s="1212"/>
      <c r="R81" s="1212"/>
      <c r="S81" s="1208"/>
    </row>
    <row r="82" spans="1:21" x14ac:dyDescent="0.25">
      <c r="A82" s="557"/>
      <c r="B82" s="555"/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Q82" s="1208"/>
      <c r="T82" s="1201"/>
      <c r="U82" s="1201"/>
    </row>
    <row r="83" spans="1:21" x14ac:dyDescent="0.25">
      <c r="A83" s="557"/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T83" s="1201"/>
      <c r="U83" s="1201"/>
    </row>
    <row r="84" spans="1:21" x14ac:dyDescent="0.25">
      <c r="A84" s="557"/>
      <c r="B84" s="555"/>
      <c r="C84" s="555"/>
      <c r="D84" s="555"/>
      <c r="E84" s="555"/>
      <c r="F84" s="555"/>
      <c r="G84" s="555"/>
      <c r="H84" s="555"/>
      <c r="I84" s="555"/>
      <c r="J84" s="555"/>
      <c r="K84" s="555"/>
      <c r="L84" s="555"/>
      <c r="M84" s="555"/>
      <c r="T84" s="1201"/>
      <c r="U84" s="1201"/>
    </row>
    <row r="85" spans="1:21" x14ac:dyDescent="0.25">
      <c r="A85" s="557"/>
      <c r="B85" s="555"/>
      <c r="C85" s="555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Q85" s="1208"/>
      <c r="T85" s="1201"/>
      <c r="U85" s="1201"/>
    </row>
    <row r="86" spans="1:21" x14ac:dyDescent="0.25">
      <c r="A86" s="557"/>
      <c r="B86" s="555"/>
      <c r="C86" s="555"/>
      <c r="D86" s="555"/>
      <c r="E86" s="555"/>
      <c r="F86" s="555"/>
      <c r="G86" s="555"/>
      <c r="H86" s="555"/>
      <c r="I86" s="555"/>
      <c r="J86" s="555"/>
      <c r="K86" s="555"/>
      <c r="L86" s="555"/>
      <c r="M86" s="555"/>
      <c r="T86" s="1201"/>
      <c r="U86" s="1201"/>
    </row>
    <row r="87" spans="1:21" x14ac:dyDescent="0.25">
      <c r="A87" s="557"/>
      <c r="B87" s="555"/>
      <c r="C87" s="555"/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T87" s="1201"/>
      <c r="U87" s="1201"/>
    </row>
    <row r="88" spans="1:21" x14ac:dyDescent="0.25">
      <c r="A88" s="557"/>
      <c r="B88" s="555"/>
      <c r="C88" s="555"/>
      <c r="D88" s="555"/>
      <c r="E88" s="555"/>
      <c r="F88" s="555"/>
      <c r="G88" s="555"/>
      <c r="H88" s="555"/>
      <c r="I88" s="555"/>
      <c r="J88" s="555"/>
      <c r="K88" s="555"/>
      <c r="L88" s="555"/>
      <c r="M88" s="555"/>
      <c r="T88" s="1201"/>
      <c r="U88" s="1201"/>
    </row>
    <row r="89" spans="1:21" x14ac:dyDescent="0.25">
      <c r="A89" s="557"/>
      <c r="B89" s="555"/>
      <c r="C89" s="555"/>
      <c r="D89" s="555"/>
      <c r="E89" s="555"/>
      <c r="F89" s="555"/>
      <c r="G89" s="555"/>
      <c r="H89" s="555"/>
      <c r="I89" s="555"/>
      <c r="J89" s="555"/>
      <c r="K89" s="555"/>
      <c r="L89" s="555"/>
      <c r="M89" s="555"/>
      <c r="T89" s="1201"/>
      <c r="U89" s="1201"/>
    </row>
    <row r="90" spans="1:21" x14ac:dyDescent="0.25">
      <c r="A90" s="557"/>
      <c r="B90" s="555"/>
      <c r="C90" s="555"/>
      <c r="D90" s="555"/>
      <c r="E90" s="555"/>
      <c r="F90" s="555"/>
      <c r="G90" s="555"/>
      <c r="H90" s="555"/>
      <c r="I90" s="555"/>
      <c r="J90" s="555"/>
      <c r="K90" s="555"/>
      <c r="L90" s="555"/>
      <c r="M90" s="555"/>
      <c r="T90" s="1201"/>
      <c r="U90" s="1201"/>
    </row>
    <row r="91" spans="1:21" x14ac:dyDescent="0.25">
      <c r="A91" s="555"/>
      <c r="B91" s="555"/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T91" s="1201"/>
      <c r="U91" s="1201"/>
    </row>
    <row r="92" spans="1:21" x14ac:dyDescent="0.25">
      <c r="A92" s="555"/>
      <c r="B92" s="555"/>
      <c r="C92" s="555"/>
      <c r="D92" s="555"/>
      <c r="E92" s="555"/>
      <c r="F92" s="555"/>
      <c r="G92" s="555"/>
      <c r="H92" s="555"/>
      <c r="I92" s="555"/>
      <c r="J92" s="555"/>
      <c r="K92" s="555"/>
      <c r="L92" s="555"/>
      <c r="M92" s="555"/>
      <c r="T92" s="1201"/>
      <c r="U92" s="1201"/>
    </row>
    <row r="93" spans="1:21" x14ac:dyDescent="0.25">
      <c r="A93" s="555"/>
      <c r="B93" s="555"/>
      <c r="C93" s="555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T93" s="1201"/>
      <c r="U93" s="1201"/>
    </row>
    <row r="94" spans="1:21" x14ac:dyDescent="0.25">
      <c r="A94" s="555"/>
      <c r="B94" s="555"/>
      <c r="C94" s="555"/>
      <c r="D94" s="555"/>
      <c r="E94" s="555"/>
      <c r="F94" s="555"/>
      <c r="G94" s="555"/>
      <c r="H94" s="555"/>
      <c r="I94" s="555"/>
      <c r="J94" s="555"/>
      <c r="K94" s="555"/>
      <c r="L94" s="555"/>
      <c r="M94" s="555"/>
    </row>
    <row r="95" spans="1:21" x14ac:dyDescent="0.25">
      <c r="A95" s="555"/>
      <c r="B95" s="555"/>
      <c r="C95" s="555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T95" s="1201" t="s">
        <v>1253</v>
      </c>
      <c r="U95" s="1201" t="s">
        <v>329</v>
      </c>
    </row>
    <row r="96" spans="1:21" x14ac:dyDescent="0.25">
      <c r="A96" s="555"/>
      <c r="B96" s="555"/>
      <c r="C96" s="555"/>
      <c r="D96" s="555"/>
      <c r="E96" s="555"/>
      <c r="F96" s="555"/>
      <c r="G96" s="555"/>
      <c r="H96" s="555"/>
      <c r="I96" s="555"/>
      <c r="J96" s="555"/>
      <c r="K96" s="555"/>
      <c r="L96" s="555"/>
      <c r="M96" s="555"/>
      <c r="T96" s="1201" t="s">
        <v>173</v>
      </c>
      <c r="U96" s="1201" t="s">
        <v>1251</v>
      </c>
    </row>
    <row r="97" spans="1:21" x14ac:dyDescent="0.25">
      <c r="A97" s="557"/>
      <c r="B97" s="555"/>
      <c r="C97" s="555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T97" s="1201" t="s">
        <v>1343</v>
      </c>
      <c r="U97" s="1201" t="s">
        <v>342</v>
      </c>
    </row>
    <row r="98" spans="1:21" ht="15" customHeight="1" x14ac:dyDescent="0.25">
      <c r="A98" s="557"/>
      <c r="B98" s="555"/>
      <c r="C98" s="555"/>
      <c r="D98" s="555"/>
      <c r="E98" s="555"/>
      <c r="F98" s="555"/>
      <c r="G98" s="555"/>
      <c r="H98" s="555"/>
      <c r="I98" s="555"/>
      <c r="J98" s="555"/>
      <c r="K98" s="555"/>
      <c r="L98" s="555"/>
      <c r="M98" s="555"/>
      <c r="P98" s="1203" t="s">
        <v>1356</v>
      </c>
      <c r="T98" s="1201"/>
      <c r="U98" s="1201"/>
    </row>
    <row r="99" spans="1:21" x14ac:dyDescent="0.25">
      <c r="A99" s="557"/>
      <c r="B99" s="555"/>
      <c r="C99" s="555"/>
      <c r="D99" s="555"/>
      <c r="E99" s="555"/>
      <c r="F99" s="555"/>
      <c r="G99" s="555"/>
      <c r="H99" s="555"/>
      <c r="I99" s="555"/>
      <c r="J99" s="555"/>
      <c r="K99" s="555"/>
      <c r="L99" s="555"/>
      <c r="M99" s="555"/>
      <c r="P99" s="1200" t="s">
        <v>176</v>
      </c>
      <c r="Q99" s="1200" t="s">
        <v>1351</v>
      </c>
      <c r="R99" s="1204" t="s">
        <v>1352</v>
      </c>
      <c r="T99" s="1201" t="s">
        <v>350</v>
      </c>
      <c r="U99" s="1201" t="s">
        <v>1334</v>
      </c>
    </row>
    <row r="100" spans="1:21" x14ac:dyDescent="0.25">
      <c r="A100" s="557"/>
      <c r="B100" s="555"/>
      <c r="C100" s="555"/>
      <c r="D100" s="555"/>
      <c r="E100" s="555"/>
      <c r="F100" s="555"/>
      <c r="G100" s="555"/>
      <c r="H100" s="555"/>
      <c r="I100" s="555"/>
      <c r="J100" s="555"/>
      <c r="K100" s="555"/>
      <c r="L100" s="555"/>
      <c r="M100" s="555"/>
      <c r="P100" s="1200" t="s">
        <v>94</v>
      </c>
      <c r="Q100" s="1205">
        <v>144.48400000000001</v>
      </c>
      <c r="R100" s="1210">
        <v>0.49988582658095593</v>
      </c>
      <c r="T100" s="1201" t="s">
        <v>94</v>
      </c>
      <c r="U100" s="1201">
        <v>144.48400000000001</v>
      </c>
    </row>
    <row r="101" spans="1:21" x14ac:dyDescent="0.25">
      <c r="A101" s="557"/>
      <c r="B101" s="555"/>
      <c r="C101" s="555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P101" s="1200" t="s">
        <v>98</v>
      </c>
      <c r="Q101" s="1205">
        <v>44.540999999999997</v>
      </c>
      <c r="R101" s="1210">
        <v>0.15410297750437665</v>
      </c>
      <c r="T101" s="1201" t="s">
        <v>98</v>
      </c>
      <c r="U101" s="1201">
        <v>44.540999999999997</v>
      </c>
    </row>
    <row r="102" spans="1:21" x14ac:dyDescent="0.25">
      <c r="A102" s="557"/>
      <c r="B102" s="555"/>
      <c r="C102" s="555"/>
      <c r="D102" s="555"/>
      <c r="E102" s="555"/>
      <c r="F102" s="555"/>
      <c r="G102" s="555"/>
      <c r="H102" s="555"/>
      <c r="I102" s="555"/>
      <c r="J102" s="555"/>
      <c r="K102" s="555"/>
      <c r="L102" s="555"/>
      <c r="M102" s="555"/>
      <c r="P102" s="1200" t="s">
        <v>110</v>
      </c>
      <c r="Q102" s="1205">
        <v>22</v>
      </c>
      <c r="R102" s="1210">
        <v>7.6115612696084203E-2</v>
      </c>
      <c r="T102" s="1201" t="s">
        <v>110</v>
      </c>
      <c r="U102" s="1201">
        <v>22</v>
      </c>
    </row>
    <row r="103" spans="1:21" x14ac:dyDescent="0.25">
      <c r="A103" s="557"/>
      <c r="B103" s="555"/>
      <c r="C103" s="555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P103" s="1200" t="s">
        <v>108</v>
      </c>
      <c r="Q103" s="1205">
        <v>22</v>
      </c>
      <c r="R103" s="1210">
        <v>7.6115612696084203E-2</v>
      </c>
      <c r="T103" s="1201" t="s">
        <v>108</v>
      </c>
      <c r="U103" s="1201">
        <v>22</v>
      </c>
    </row>
    <row r="104" spans="1:21" x14ac:dyDescent="0.25">
      <c r="A104" s="557"/>
      <c r="B104" s="555"/>
      <c r="C104" s="555"/>
      <c r="D104" s="555"/>
      <c r="E104" s="555"/>
      <c r="F104" s="555"/>
      <c r="G104" s="555"/>
      <c r="H104" s="555"/>
      <c r="I104" s="555"/>
      <c r="J104" s="555"/>
      <c r="K104" s="555"/>
      <c r="L104" s="555"/>
      <c r="M104" s="555"/>
      <c r="P104" s="1200" t="s">
        <v>136</v>
      </c>
      <c r="Q104" s="1205">
        <v>20</v>
      </c>
      <c r="R104" s="1210">
        <v>6.9196011541894725E-2</v>
      </c>
      <c r="T104" s="1201" t="s">
        <v>136</v>
      </c>
      <c r="U104" s="1201">
        <v>20</v>
      </c>
    </row>
    <row r="105" spans="1:21" x14ac:dyDescent="0.25">
      <c r="A105" s="557"/>
      <c r="B105" s="555"/>
      <c r="C105" s="555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P105" s="1200" t="s">
        <v>1353</v>
      </c>
      <c r="Q105" s="1205">
        <v>36.008999999999986</v>
      </c>
      <c r="R105" s="1210">
        <v>0.12458395898060431</v>
      </c>
      <c r="T105" s="1201" t="s">
        <v>162</v>
      </c>
      <c r="U105" s="1201">
        <v>20</v>
      </c>
    </row>
    <row r="106" spans="1:21" x14ac:dyDescent="0.25">
      <c r="A106" s="557"/>
      <c r="B106" s="555"/>
      <c r="C106" s="555"/>
      <c r="D106" s="555"/>
      <c r="E106" s="555"/>
      <c r="F106" s="555"/>
      <c r="G106" s="555"/>
      <c r="H106" s="555"/>
      <c r="I106" s="555"/>
      <c r="J106" s="555"/>
      <c r="K106" s="555"/>
      <c r="L106" s="555"/>
      <c r="M106" s="555"/>
      <c r="P106" s="1200" t="s">
        <v>1337</v>
      </c>
      <c r="Q106" s="1213">
        <v>289.03399999999999</v>
      </c>
      <c r="R106" s="1210">
        <v>1</v>
      </c>
      <c r="T106" s="1201" t="s">
        <v>132</v>
      </c>
      <c r="U106" s="1201">
        <v>16</v>
      </c>
    </row>
    <row r="107" spans="1:21" x14ac:dyDescent="0.25">
      <c r="A107" s="557"/>
      <c r="B107" s="555"/>
      <c r="C107" s="555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T107" s="1201" t="s">
        <v>48</v>
      </c>
      <c r="U107" s="1201">
        <v>8.9999999999999993E-3</v>
      </c>
    </row>
    <row r="108" spans="1:21" x14ac:dyDescent="0.25">
      <c r="A108" s="557"/>
      <c r="B108" s="555"/>
      <c r="C108" s="555"/>
      <c r="D108" s="555"/>
      <c r="E108" s="555"/>
      <c r="F108" s="555"/>
      <c r="G108" s="555"/>
      <c r="H108" s="555"/>
      <c r="I108" s="555"/>
      <c r="J108" s="555"/>
      <c r="K108" s="555"/>
      <c r="L108" s="555"/>
      <c r="M108" s="555"/>
      <c r="T108" s="1201" t="s">
        <v>325</v>
      </c>
      <c r="U108" s="1201">
        <v>289.03399999999999</v>
      </c>
    </row>
    <row r="109" spans="1:21" ht="15" customHeight="1" x14ac:dyDescent="0.25">
      <c r="A109" s="557"/>
      <c r="B109" s="555"/>
      <c r="C109" s="555"/>
      <c r="D109" s="555"/>
      <c r="E109" s="555"/>
      <c r="F109" s="555"/>
      <c r="G109" s="555"/>
      <c r="H109" s="555"/>
      <c r="I109" s="555"/>
      <c r="J109" s="555"/>
      <c r="K109" s="555"/>
      <c r="L109" s="555"/>
      <c r="M109" s="555"/>
    </row>
    <row r="110" spans="1:21" ht="15" customHeight="1" x14ac:dyDescent="0.25">
      <c r="A110" s="557"/>
      <c r="B110" s="555"/>
      <c r="C110" s="555"/>
      <c r="D110" s="555"/>
      <c r="E110" s="555"/>
      <c r="F110" s="555"/>
      <c r="G110" s="555"/>
      <c r="H110" s="555"/>
      <c r="I110" s="555"/>
      <c r="J110" s="555"/>
      <c r="K110" s="555"/>
      <c r="L110" s="555"/>
      <c r="M110" s="555"/>
    </row>
    <row r="111" spans="1:21" ht="15" customHeight="1" x14ac:dyDescent="0.25">
      <c r="A111" s="557"/>
      <c r="B111" s="555"/>
      <c r="C111" s="555"/>
      <c r="D111" s="555"/>
      <c r="E111" s="555"/>
      <c r="F111" s="555"/>
      <c r="G111" s="555"/>
      <c r="H111" s="555"/>
      <c r="I111" s="555"/>
      <c r="J111" s="555"/>
      <c r="K111" s="555"/>
      <c r="L111" s="555"/>
      <c r="M111" s="555"/>
    </row>
    <row r="112" spans="1:21" ht="15" customHeight="1" x14ac:dyDescent="0.25">
      <c r="A112" s="557"/>
      <c r="B112" s="555"/>
      <c r="C112" s="555"/>
      <c r="D112" s="555"/>
      <c r="E112" s="555"/>
      <c r="F112" s="555"/>
      <c r="G112" s="555"/>
      <c r="H112" s="555"/>
      <c r="I112" s="555"/>
      <c r="J112" s="555"/>
      <c r="K112" s="555"/>
      <c r="L112" s="555"/>
      <c r="M112" s="555"/>
    </row>
    <row r="113" spans="1:21" ht="15" customHeight="1" x14ac:dyDescent="0.25">
      <c r="A113" s="557"/>
      <c r="B113" s="555"/>
      <c r="C113" s="555"/>
      <c r="D113" s="555"/>
      <c r="E113" s="555"/>
      <c r="F113" s="555"/>
      <c r="G113" s="555"/>
      <c r="H113" s="555"/>
      <c r="I113" s="555"/>
      <c r="J113" s="555"/>
      <c r="K113" s="555"/>
      <c r="L113" s="555"/>
      <c r="M113" s="555"/>
    </row>
    <row r="114" spans="1:21" ht="15" customHeight="1" x14ac:dyDescent="0.25">
      <c r="A114" s="557"/>
      <c r="B114" s="555"/>
      <c r="C114" s="555"/>
      <c r="D114" s="555"/>
      <c r="E114" s="555"/>
      <c r="F114" s="555"/>
      <c r="G114" s="555"/>
      <c r="H114" s="555"/>
      <c r="I114" s="555"/>
      <c r="J114" s="555"/>
      <c r="K114" s="555"/>
      <c r="L114" s="555"/>
      <c r="M114" s="555"/>
    </row>
    <row r="115" spans="1:21" ht="15" customHeight="1" x14ac:dyDescent="0.25">
      <c r="A115" s="557"/>
      <c r="B115" s="555"/>
      <c r="C115" s="555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</row>
    <row r="116" spans="1:21" ht="15" customHeight="1" x14ac:dyDescent="0.25">
      <c r="A116" s="557"/>
      <c r="B116" s="555"/>
      <c r="C116" s="555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</row>
    <row r="117" spans="1:21" ht="15" customHeight="1" x14ac:dyDescent="0.25">
      <c r="A117" s="557"/>
      <c r="B117" s="555"/>
      <c r="C117" s="555"/>
      <c r="D117" s="555"/>
      <c r="E117" s="555"/>
      <c r="F117" s="555"/>
      <c r="G117" s="555"/>
      <c r="H117" s="555"/>
      <c r="I117" s="555"/>
      <c r="J117" s="555"/>
      <c r="K117" s="555"/>
      <c r="L117" s="555"/>
      <c r="M117" s="555"/>
    </row>
    <row r="118" spans="1:21" ht="15" customHeight="1" x14ac:dyDescent="0.25">
      <c r="A118" s="557"/>
      <c r="B118" s="555"/>
      <c r="C118" s="555"/>
      <c r="D118" s="555"/>
      <c r="E118" s="555"/>
      <c r="F118" s="555"/>
      <c r="G118" s="555"/>
      <c r="H118" s="555"/>
      <c r="I118" s="555"/>
      <c r="J118" s="555"/>
      <c r="K118" s="555"/>
      <c r="L118" s="555"/>
      <c r="M118" s="555"/>
    </row>
    <row r="119" spans="1:21" ht="15" customHeight="1" x14ac:dyDescent="0.25">
      <c r="A119" s="557"/>
      <c r="B119" s="555"/>
      <c r="C119" s="555"/>
      <c r="D119" s="555"/>
      <c r="E119" s="555"/>
      <c r="F119" s="555"/>
      <c r="G119" s="555"/>
      <c r="H119" s="555"/>
      <c r="I119" s="555"/>
      <c r="J119" s="555"/>
      <c r="K119" s="555"/>
      <c r="L119" s="555"/>
      <c r="M119" s="555"/>
    </row>
    <row r="120" spans="1:21" ht="15" customHeight="1" x14ac:dyDescent="0.25">
      <c r="A120" s="557"/>
      <c r="B120" s="555"/>
      <c r="C120" s="555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</row>
    <row r="121" spans="1:21" ht="15" customHeight="1" x14ac:dyDescent="0.25">
      <c r="A121" s="555"/>
      <c r="B121" s="555"/>
      <c r="C121" s="555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</row>
    <row r="122" spans="1:21" ht="15" customHeight="1" x14ac:dyDescent="0.25">
      <c r="A122" s="555"/>
      <c r="B122" s="555"/>
      <c r="C122" s="555"/>
      <c r="D122" s="555"/>
      <c r="E122" s="555"/>
      <c r="F122" s="555"/>
      <c r="G122" s="555"/>
      <c r="H122" s="555"/>
      <c r="I122" s="555"/>
      <c r="J122" s="555"/>
      <c r="K122" s="555"/>
      <c r="L122" s="555"/>
      <c r="M122" s="555"/>
    </row>
    <row r="123" spans="1:21" ht="15" customHeight="1" x14ac:dyDescent="0.25">
      <c r="A123" s="555"/>
      <c r="B123" s="555"/>
      <c r="C123" s="555"/>
      <c r="D123" s="555"/>
      <c r="E123" s="555"/>
      <c r="F123" s="555"/>
      <c r="G123" s="555"/>
      <c r="H123" s="555"/>
      <c r="I123" s="555"/>
      <c r="J123" s="555"/>
      <c r="K123" s="555"/>
      <c r="L123" s="555"/>
      <c r="M123" s="555"/>
    </row>
    <row r="124" spans="1:21" ht="15" customHeight="1" x14ac:dyDescent="0.25">
      <c r="A124" s="555"/>
      <c r="B124" s="555"/>
      <c r="C124" s="555"/>
      <c r="D124" s="555"/>
      <c r="E124" s="555"/>
      <c r="F124" s="555"/>
      <c r="G124" s="555"/>
      <c r="H124" s="555"/>
      <c r="I124" s="555"/>
      <c r="J124" s="555"/>
      <c r="K124" s="555"/>
      <c r="L124" s="555"/>
      <c r="M124" s="555"/>
    </row>
    <row r="125" spans="1:21" ht="15" customHeight="1" x14ac:dyDescent="0.25">
      <c r="A125" s="555"/>
      <c r="B125" s="555"/>
      <c r="C125" s="555"/>
      <c r="D125" s="555"/>
      <c r="E125" s="555"/>
      <c r="F125" s="555"/>
      <c r="G125" s="555"/>
      <c r="H125" s="555"/>
      <c r="I125" s="555"/>
      <c r="J125" s="555"/>
      <c r="K125" s="555"/>
      <c r="L125" s="555"/>
      <c r="M125" s="555"/>
    </row>
    <row r="126" spans="1:21" ht="15" customHeight="1" x14ac:dyDescent="0.25">
      <c r="A126" s="555"/>
      <c r="B126" s="555"/>
      <c r="C126" s="555"/>
      <c r="D126" s="555"/>
      <c r="E126" s="555"/>
      <c r="F126" s="555"/>
      <c r="G126" s="555"/>
      <c r="H126" s="555"/>
      <c r="I126" s="555"/>
      <c r="J126" s="555"/>
      <c r="K126" s="555"/>
      <c r="L126" s="555"/>
      <c r="M126" s="555"/>
    </row>
    <row r="127" spans="1:21" x14ac:dyDescent="0.25">
      <c r="A127" s="555"/>
      <c r="B127" s="555"/>
      <c r="C127" s="555"/>
      <c r="D127" s="555"/>
      <c r="E127" s="555"/>
      <c r="F127" s="555"/>
      <c r="G127" s="555"/>
      <c r="H127" s="555"/>
      <c r="I127" s="555"/>
      <c r="J127" s="555"/>
      <c r="K127" s="555"/>
      <c r="L127" s="555"/>
      <c r="M127" s="555"/>
      <c r="T127" s="1201" t="s">
        <v>1253</v>
      </c>
      <c r="U127" s="1201" t="s">
        <v>329</v>
      </c>
    </row>
    <row r="128" spans="1:21" x14ac:dyDescent="0.25">
      <c r="A128" s="557"/>
      <c r="B128" s="555"/>
      <c r="C128" s="555"/>
      <c r="D128" s="555"/>
      <c r="E128" s="555"/>
      <c r="F128" s="555"/>
      <c r="G128" s="555"/>
      <c r="H128" s="555"/>
      <c r="I128" s="555"/>
      <c r="J128" s="555"/>
      <c r="K128" s="555"/>
      <c r="L128" s="555"/>
      <c r="M128" s="555"/>
      <c r="T128" s="1201" t="s">
        <v>173</v>
      </c>
      <c r="U128" s="1201" t="s">
        <v>1251</v>
      </c>
    </row>
    <row r="129" spans="1:21" x14ac:dyDescent="0.25">
      <c r="A129" s="557"/>
      <c r="B129" s="555"/>
      <c r="C129" s="555"/>
      <c r="D129" s="555"/>
      <c r="E129" s="555"/>
      <c r="F129" s="555"/>
      <c r="G129" s="555"/>
      <c r="H129" s="555"/>
      <c r="I129" s="555"/>
      <c r="J129" s="555"/>
      <c r="K129" s="555"/>
      <c r="L129" s="555"/>
      <c r="M129" s="555"/>
      <c r="T129" s="1201" t="s">
        <v>1343</v>
      </c>
      <c r="U129" s="1201" t="s">
        <v>343</v>
      </c>
    </row>
    <row r="130" spans="1:21" ht="15" customHeight="1" x14ac:dyDescent="0.25">
      <c r="A130" s="557"/>
      <c r="B130" s="555"/>
      <c r="C130" s="555"/>
      <c r="D130" s="555"/>
      <c r="E130" s="555"/>
      <c r="F130" s="555"/>
      <c r="G130" s="555"/>
      <c r="H130" s="555"/>
      <c r="I130" s="555"/>
      <c r="J130" s="555"/>
      <c r="K130" s="555"/>
      <c r="L130" s="555"/>
      <c r="M130" s="555"/>
      <c r="P130" s="1203" t="s">
        <v>1357</v>
      </c>
      <c r="T130" s="1201"/>
      <c r="U130" s="1201"/>
    </row>
    <row r="131" spans="1:21" x14ac:dyDescent="0.25">
      <c r="A131" s="557"/>
      <c r="B131" s="555"/>
      <c r="C131" s="555"/>
      <c r="D131" s="555"/>
      <c r="E131" s="555"/>
      <c r="F131" s="555"/>
      <c r="G131" s="555"/>
      <c r="H131" s="555"/>
      <c r="I131" s="555"/>
      <c r="J131" s="555"/>
      <c r="K131" s="555"/>
      <c r="L131" s="555"/>
      <c r="M131" s="555"/>
      <c r="P131" s="1200" t="s">
        <v>176</v>
      </c>
      <c r="Q131" s="1200" t="s">
        <v>1351</v>
      </c>
      <c r="R131" s="1204" t="s">
        <v>1352</v>
      </c>
      <c r="T131" s="1201" t="s">
        <v>350</v>
      </c>
      <c r="U131" s="1201" t="s">
        <v>1334</v>
      </c>
    </row>
    <row r="132" spans="1:21" x14ac:dyDescent="0.25">
      <c r="A132" s="557"/>
      <c r="B132" s="555"/>
      <c r="C132" s="555"/>
      <c r="D132" s="555"/>
      <c r="E132" s="555"/>
      <c r="F132" s="555"/>
      <c r="G132" s="555"/>
      <c r="H132" s="555"/>
      <c r="I132" s="555"/>
      <c r="J132" s="555"/>
      <c r="K132" s="555"/>
      <c r="L132" s="555"/>
      <c r="M132" s="555"/>
      <c r="P132" s="1200" t="s">
        <v>94</v>
      </c>
      <c r="Q132" s="1208">
        <v>132.30000000000001</v>
      </c>
      <c r="R132" s="1210">
        <v>0.35540631296171937</v>
      </c>
      <c r="T132" s="1201" t="s">
        <v>94</v>
      </c>
      <c r="U132" s="1201">
        <v>132.30000000000001</v>
      </c>
    </row>
    <row r="133" spans="1:21" x14ac:dyDescent="0.25">
      <c r="A133" s="557"/>
      <c r="B133" s="555"/>
      <c r="C133" s="555"/>
      <c r="D133" s="555"/>
      <c r="E133" s="555"/>
      <c r="F133" s="555"/>
      <c r="G133" s="555"/>
      <c r="H133" s="555"/>
      <c r="I133" s="555"/>
      <c r="J133" s="555"/>
      <c r="K133" s="555"/>
      <c r="L133" s="555"/>
      <c r="M133" s="555"/>
      <c r="P133" s="1200" t="s">
        <v>96</v>
      </c>
      <c r="Q133" s="1208">
        <v>110</v>
      </c>
      <c r="R133" s="1210">
        <v>0.29550033579583618</v>
      </c>
      <c r="T133" s="1201" t="s">
        <v>96</v>
      </c>
      <c r="U133" s="1201">
        <v>110</v>
      </c>
    </row>
    <row r="134" spans="1:21" x14ac:dyDescent="0.25">
      <c r="A134" s="557"/>
      <c r="B134" s="555"/>
      <c r="C134" s="555"/>
      <c r="D134" s="555"/>
      <c r="E134" s="555"/>
      <c r="F134" s="555"/>
      <c r="G134" s="555"/>
      <c r="H134" s="555"/>
      <c r="I134" s="555"/>
      <c r="J134" s="555"/>
      <c r="K134" s="555"/>
      <c r="L134" s="555"/>
      <c r="M134" s="555"/>
      <c r="P134" s="1200" t="s">
        <v>140</v>
      </c>
      <c r="Q134" s="1208">
        <v>97.15</v>
      </c>
      <c r="R134" s="1210">
        <v>0.26098052384150444</v>
      </c>
      <c r="T134" s="1201" t="s">
        <v>140</v>
      </c>
      <c r="U134" s="1201">
        <v>97.15</v>
      </c>
    </row>
    <row r="135" spans="1:21" x14ac:dyDescent="0.25">
      <c r="A135" s="557"/>
      <c r="B135" s="555"/>
      <c r="C135" s="555"/>
      <c r="D135" s="555"/>
      <c r="E135" s="555"/>
      <c r="F135" s="555"/>
      <c r="G135" s="555"/>
      <c r="H135" s="555"/>
      <c r="I135" s="555"/>
      <c r="J135" s="555"/>
      <c r="K135" s="555"/>
      <c r="L135" s="555"/>
      <c r="M135" s="555"/>
      <c r="P135" s="1200" t="s">
        <v>1353</v>
      </c>
      <c r="Q135" s="1208">
        <v>32.799999999999898</v>
      </c>
      <c r="R135" s="1210">
        <v>8.8112827400939966E-2</v>
      </c>
      <c r="T135" s="1201" t="s">
        <v>138</v>
      </c>
      <c r="U135" s="1201">
        <v>32.1</v>
      </c>
    </row>
    <row r="136" spans="1:21" x14ac:dyDescent="0.25">
      <c r="A136" s="557"/>
      <c r="B136" s="555"/>
      <c r="C136" s="555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P136" s="1200" t="s">
        <v>1337</v>
      </c>
      <c r="Q136" s="1208">
        <v>372.24999999999994</v>
      </c>
      <c r="R136" s="1210">
        <v>1</v>
      </c>
      <c r="T136" s="1201" t="s">
        <v>1248</v>
      </c>
      <c r="U136" s="1201">
        <v>0.7</v>
      </c>
    </row>
    <row r="137" spans="1:21" ht="15" customHeight="1" x14ac:dyDescent="0.25">
      <c r="A137" s="557"/>
      <c r="B137" s="555"/>
      <c r="C137" s="555"/>
      <c r="D137" s="555"/>
      <c r="E137" s="555"/>
      <c r="F137" s="555"/>
      <c r="G137" s="555"/>
      <c r="H137" s="555"/>
      <c r="I137" s="555"/>
      <c r="J137" s="555"/>
      <c r="K137" s="555"/>
      <c r="L137" s="555"/>
      <c r="M137" s="555"/>
      <c r="T137" s="1201" t="s">
        <v>325</v>
      </c>
      <c r="U137" s="1201">
        <v>372.25000000000006</v>
      </c>
    </row>
    <row r="138" spans="1:21" ht="15" customHeight="1" x14ac:dyDescent="0.25">
      <c r="A138" s="557"/>
      <c r="B138" s="555"/>
      <c r="C138" s="555"/>
      <c r="D138" s="555"/>
      <c r="E138" s="555"/>
      <c r="F138" s="555"/>
      <c r="G138" s="555"/>
      <c r="H138" s="555"/>
      <c r="I138" s="555"/>
      <c r="J138" s="555"/>
      <c r="K138" s="555"/>
      <c r="L138" s="555"/>
      <c r="M138" s="555"/>
      <c r="T138" s="1201"/>
      <c r="U138" s="1201"/>
    </row>
    <row r="139" spans="1:21" ht="15" customHeight="1" x14ac:dyDescent="0.25">
      <c r="A139" s="557"/>
      <c r="B139" s="555"/>
      <c r="C139" s="555"/>
      <c r="D139" s="555"/>
      <c r="E139" s="555"/>
      <c r="F139" s="555"/>
      <c r="G139" s="555"/>
      <c r="H139" s="555"/>
      <c r="I139" s="555"/>
      <c r="J139" s="555"/>
      <c r="K139" s="555"/>
      <c r="L139" s="555"/>
      <c r="M139" s="555"/>
    </row>
    <row r="140" spans="1:21" ht="15" customHeight="1" x14ac:dyDescent="0.25">
      <c r="A140" s="557"/>
      <c r="B140" s="555"/>
      <c r="C140" s="555"/>
      <c r="D140" s="555"/>
      <c r="E140" s="555"/>
      <c r="F140" s="555"/>
      <c r="G140" s="555"/>
      <c r="H140" s="555"/>
      <c r="I140" s="555"/>
      <c r="J140" s="555"/>
      <c r="K140" s="555"/>
      <c r="L140" s="555"/>
      <c r="M140" s="555"/>
    </row>
    <row r="141" spans="1:21" ht="15" customHeight="1" x14ac:dyDescent="0.25">
      <c r="A141" s="557"/>
      <c r="B141" s="555"/>
      <c r="C141" s="555"/>
      <c r="D141" s="555"/>
      <c r="E141" s="555"/>
      <c r="F141" s="555"/>
      <c r="G141" s="555"/>
      <c r="H141" s="555"/>
      <c r="I141" s="555"/>
      <c r="J141" s="555"/>
      <c r="K141" s="555"/>
      <c r="L141" s="555"/>
      <c r="M141" s="555"/>
    </row>
    <row r="142" spans="1:21" ht="15" customHeight="1" x14ac:dyDescent="0.25">
      <c r="A142" s="557"/>
      <c r="B142" s="555"/>
      <c r="C142" s="555"/>
      <c r="D142" s="555"/>
      <c r="E142" s="555"/>
      <c r="F142" s="555"/>
      <c r="G142" s="555"/>
      <c r="H142" s="555"/>
      <c r="I142" s="555"/>
      <c r="J142" s="555"/>
      <c r="K142" s="555"/>
      <c r="L142" s="555"/>
      <c r="M142" s="555"/>
    </row>
    <row r="143" spans="1:21" ht="15" customHeight="1" x14ac:dyDescent="0.25">
      <c r="A143" s="557"/>
      <c r="B143" s="555"/>
      <c r="C143" s="555"/>
      <c r="D143" s="555"/>
      <c r="E143" s="555"/>
      <c r="F143" s="555"/>
      <c r="G143" s="555"/>
      <c r="H143" s="555"/>
      <c r="I143" s="555"/>
      <c r="J143" s="555"/>
      <c r="K143" s="555"/>
      <c r="L143" s="555"/>
      <c r="M143" s="555"/>
    </row>
    <row r="144" spans="1:21" ht="15" customHeight="1" x14ac:dyDescent="0.25">
      <c r="A144" s="557"/>
      <c r="B144" s="555"/>
      <c r="C144" s="555"/>
      <c r="D144" s="555"/>
      <c r="E144" s="555"/>
      <c r="F144" s="555"/>
      <c r="G144" s="555"/>
      <c r="H144" s="555"/>
      <c r="I144" s="555"/>
      <c r="J144" s="555"/>
      <c r="K144" s="555"/>
      <c r="L144" s="555"/>
      <c r="M144" s="555"/>
    </row>
    <row r="145" spans="1:13" ht="15" customHeight="1" x14ac:dyDescent="0.25">
      <c r="A145" s="557"/>
      <c r="B145" s="555"/>
      <c r="C145" s="555"/>
      <c r="D145" s="555"/>
      <c r="E145" s="555"/>
      <c r="F145" s="555"/>
      <c r="G145" s="555"/>
      <c r="H145" s="555"/>
      <c r="I145" s="555"/>
      <c r="J145" s="555"/>
      <c r="K145" s="555"/>
      <c r="L145" s="555"/>
      <c r="M145" s="555"/>
    </row>
    <row r="146" spans="1:13" ht="15" customHeight="1" x14ac:dyDescent="0.25">
      <c r="A146" s="557"/>
      <c r="B146" s="555"/>
      <c r="C146" s="555"/>
      <c r="D146" s="555"/>
      <c r="E146" s="555"/>
      <c r="F146" s="555"/>
      <c r="G146" s="555"/>
      <c r="H146" s="555"/>
      <c r="I146" s="555"/>
      <c r="J146" s="555"/>
      <c r="K146" s="555"/>
      <c r="L146" s="555"/>
      <c r="M146" s="555"/>
    </row>
    <row r="147" spans="1:13" ht="15" customHeight="1" x14ac:dyDescent="0.25">
      <c r="A147" s="557"/>
      <c r="B147" s="555"/>
      <c r="C147" s="555"/>
      <c r="D147" s="555"/>
      <c r="E147" s="555"/>
      <c r="F147" s="555"/>
      <c r="G147" s="555"/>
      <c r="H147" s="555"/>
      <c r="I147" s="555"/>
      <c r="J147" s="555"/>
      <c r="K147" s="555"/>
      <c r="L147" s="555"/>
      <c r="M147" s="555"/>
    </row>
    <row r="148" spans="1:13" ht="15" customHeight="1" x14ac:dyDescent="0.25">
      <c r="A148" s="557"/>
      <c r="B148" s="555"/>
      <c r="C148" s="555"/>
      <c r="D148" s="555"/>
      <c r="E148" s="555"/>
      <c r="F148" s="555"/>
      <c r="G148" s="555"/>
      <c r="H148" s="555"/>
      <c r="I148" s="555"/>
      <c r="J148" s="555"/>
      <c r="K148" s="555"/>
      <c r="L148" s="555"/>
      <c r="M148" s="555"/>
    </row>
    <row r="149" spans="1:13" ht="15" customHeight="1" x14ac:dyDescent="0.25">
      <c r="A149" s="557"/>
      <c r="B149" s="555"/>
      <c r="C149" s="555"/>
      <c r="D149" s="555"/>
      <c r="E149" s="555"/>
      <c r="F149" s="555"/>
      <c r="G149" s="555"/>
      <c r="H149" s="555"/>
      <c r="I149" s="555"/>
      <c r="J149" s="555"/>
      <c r="K149" s="555"/>
      <c r="L149" s="555"/>
      <c r="M149" s="555"/>
    </row>
    <row r="150" spans="1:13" ht="15" customHeight="1" x14ac:dyDescent="0.25">
      <c r="A150" s="557"/>
      <c r="B150" s="555"/>
      <c r="C150" s="555"/>
      <c r="D150" s="555"/>
      <c r="E150" s="555"/>
      <c r="F150" s="555"/>
      <c r="G150" s="555"/>
      <c r="H150" s="555"/>
      <c r="I150" s="555"/>
      <c r="J150" s="555"/>
      <c r="K150" s="555"/>
      <c r="L150" s="555"/>
      <c r="M150" s="555"/>
    </row>
    <row r="151" spans="1:13" ht="15" customHeight="1" x14ac:dyDescent="0.25">
      <c r="A151" s="557"/>
      <c r="B151" s="555"/>
      <c r="C151" s="555"/>
      <c r="D151" s="555"/>
      <c r="E151" s="555"/>
      <c r="F151" s="555"/>
      <c r="G151" s="555"/>
      <c r="H151" s="555"/>
      <c r="I151" s="555"/>
      <c r="J151" s="555"/>
      <c r="K151" s="555"/>
      <c r="L151" s="555"/>
      <c r="M151" s="555"/>
    </row>
    <row r="152" spans="1:13" ht="15" customHeight="1" x14ac:dyDescent="0.25">
      <c r="A152" s="555"/>
      <c r="B152" s="555"/>
      <c r="C152" s="555"/>
      <c r="D152" s="555"/>
      <c r="E152" s="555"/>
      <c r="F152" s="555"/>
      <c r="G152" s="555"/>
      <c r="H152" s="555"/>
      <c r="I152" s="555"/>
      <c r="J152" s="555"/>
      <c r="K152" s="555"/>
      <c r="L152" s="555"/>
      <c r="M152" s="555"/>
    </row>
    <row r="153" spans="1:13" ht="15" customHeight="1" x14ac:dyDescent="0.25">
      <c r="A153" s="555"/>
      <c r="B153" s="555"/>
      <c r="C153" s="555"/>
      <c r="D153" s="555"/>
      <c r="E153" s="555"/>
      <c r="F153" s="555"/>
      <c r="G153" s="555"/>
      <c r="H153" s="555"/>
      <c r="I153" s="555"/>
      <c r="J153" s="555"/>
      <c r="K153" s="555"/>
      <c r="L153" s="555"/>
      <c r="M153" s="555"/>
    </row>
    <row r="154" spans="1:13" x14ac:dyDescent="0.25">
      <c r="A154" s="555"/>
      <c r="B154" s="555"/>
      <c r="C154" s="555"/>
      <c r="D154" s="555"/>
      <c r="E154" s="555"/>
      <c r="F154" s="555"/>
      <c r="G154" s="555"/>
      <c r="H154" s="555"/>
      <c r="I154" s="555"/>
      <c r="J154" s="555"/>
      <c r="K154" s="555"/>
      <c r="L154" s="555"/>
      <c r="M154" s="555"/>
    </row>
  </sheetData>
  <pageMargins left="0.78740157480314965" right="0.59055118110236227" top="0.78740157480314965" bottom="0.55118110236220474" header="0" footer="0"/>
  <pageSetup paperSize="9" scale="55" orientation="portrait" r:id="rId1"/>
  <headerFooter alignWithMargins="0"/>
  <rowBreaks count="1" manualBreakCount="1">
    <brk id="91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view="pageBreakPreview" topLeftCell="B1" zoomScale="90" zoomScaleNormal="55" zoomScaleSheetLayoutView="90" workbookViewId="0">
      <pane ySplit="4" topLeftCell="A5" activePane="bottomLeft" state="frozen"/>
      <selection pane="bottomLeft" activeCell="B3" sqref="B3:B4"/>
    </sheetView>
  </sheetViews>
  <sheetFormatPr baseColWidth="10" defaultRowHeight="15" x14ac:dyDescent="0.25"/>
  <cols>
    <col min="1" max="1" width="2.7109375" customWidth="1"/>
    <col min="2" max="2" width="5" customWidth="1"/>
    <col min="3" max="3" width="76.28515625" customWidth="1"/>
    <col min="4" max="9" width="16.28515625" customWidth="1"/>
    <col min="10" max="10" width="13.140625" customWidth="1"/>
    <col min="11" max="11" width="11" customWidth="1"/>
    <col min="12" max="12" width="49.85546875" style="503" bestFit="1" customWidth="1"/>
    <col min="13" max="13" width="22.42578125" style="503" bestFit="1" customWidth="1"/>
    <col min="14" max="14" width="8.85546875" style="503" customWidth="1"/>
    <col min="15" max="15" width="9.85546875" style="503" bestFit="1" customWidth="1"/>
    <col min="16" max="16" width="10" style="503" bestFit="1" customWidth="1"/>
    <col min="17" max="17" width="12.42578125" style="503" bestFit="1" customWidth="1"/>
    <col min="18" max="18" width="14.140625" style="503" customWidth="1"/>
    <col min="19" max="19" width="49.85546875" bestFit="1" customWidth="1"/>
    <col min="20" max="20" width="22.42578125" bestFit="1" customWidth="1"/>
    <col min="21" max="21" width="8.85546875" bestFit="1" customWidth="1"/>
    <col min="22" max="23" width="9.85546875" bestFit="1" customWidth="1"/>
    <col min="24" max="25" width="10" bestFit="1" customWidth="1"/>
    <col min="26" max="26" width="12.42578125" bestFit="1" customWidth="1"/>
  </cols>
  <sheetData>
    <row r="1" spans="1:26" ht="21" x14ac:dyDescent="0.4">
      <c r="A1" s="559" t="s">
        <v>1358</v>
      </c>
      <c r="B1" s="453"/>
      <c r="C1" s="560"/>
      <c r="D1" s="560"/>
      <c r="E1" s="560"/>
      <c r="F1" s="560"/>
      <c r="G1" s="560"/>
      <c r="H1" s="560"/>
      <c r="I1" s="560"/>
      <c r="J1" s="560"/>
      <c r="K1" s="453"/>
      <c r="S1" s="1518" t="s">
        <v>171</v>
      </c>
      <c r="T1" t="s">
        <v>329</v>
      </c>
    </row>
    <row r="2" spans="1:26" ht="15.6" x14ac:dyDescent="0.3">
      <c r="A2" s="453"/>
      <c r="B2" s="560"/>
      <c r="C2" s="453"/>
      <c r="D2" s="453"/>
      <c r="E2" s="453"/>
      <c r="F2" s="453"/>
      <c r="G2" s="453"/>
      <c r="H2" s="453"/>
      <c r="I2" s="453"/>
      <c r="J2" s="453"/>
      <c r="K2" s="453"/>
      <c r="L2" s="503" t="s">
        <v>173</v>
      </c>
      <c r="M2" s="503" t="s">
        <v>174</v>
      </c>
      <c r="S2" s="1518" t="s">
        <v>173</v>
      </c>
      <c r="T2" t="s">
        <v>174</v>
      </c>
    </row>
    <row r="3" spans="1:26" ht="19.5" customHeight="1" x14ac:dyDescent="0.25">
      <c r="A3" s="561"/>
      <c r="B3" s="1667" t="s">
        <v>983</v>
      </c>
      <c r="C3" s="1667" t="s">
        <v>4</v>
      </c>
      <c r="D3" s="1669" t="s">
        <v>1340</v>
      </c>
      <c r="E3" s="1670"/>
      <c r="F3" s="1670" t="s">
        <v>1342</v>
      </c>
      <c r="G3" s="1670"/>
      <c r="H3" s="1662" t="s">
        <v>1074</v>
      </c>
      <c r="I3" s="1662"/>
      <c r="J3" s="1214" t="s">
        <v>1272</v>
      </c>
      <c r="K3" s="561"/>
      <c r="S3" s="1518" t="s">
        <v>1250</v>
      </c>
      <c r="T3" t="s">
        <v>1248</v>
      </c>
    </row>
    <row r="4" spans="1:26" ht="19.5" customHeight="1" x14ac:dyDescent="0.25">
      <c r="A4" s="561"/>
      <c r="B4" s="1668"/>
      <c r="C4" s="1668"/>
      <c r="D4" s="1215" t="s">
        <v>1330</v>
      </c>
      <c r="E4" s="1216" t="s">
        <v>1331</v>
      </c>
      <c r="F4" s="1216" t="s">
        <v>1330</v>
      </c>
      <c r="G4" s="1216" t="s">
        <v>1331</v>
      </c>
      <c r="H4" s="1217" t="s">
        <v>1330</v>
      </c>
      <c r="I4" s="1218" t="s">
        <v>1331</v>
      </c>
      <c r="J4" s="1219" t="s">
        <v>1347</v>
      </c>
      <c r="K4" s="561"/>
      <c r="L4" s="503" t="s">
        <v>1212</v>
      </c>
      <c r="M4" s="503" t="s">
        <v>335</v>
      </c>
    </row>
    <row r="5" spans="1:26" ht="18.75" customHeight="1" x14ac:dyDescent="0.3">
      <c r="A5" s="453"/>
      <c r="B5" s="562">
        <v>1</v>
      </c>
      <c r="C5" s="563" t="s">
        <v>177</v>
      </c>
      <c r="D5" s="564" t="s">
        <v>981</v>
      </c>
      <c r="E5" s="565" t="s">
        <v>981</v>
      </c>
      <c r="F5" s="564" t="s">
        <v>981</v>
      </c>
      <c r="G5" s="565">
        <v>19.299999999999997</v>
      </c>
      <c r="H5" s="564" t="s">
        <v>981</v>
      </c>
      <c r="I5" s="565">
        <v>19.3</v>
      </c>
      <c r="J5" s="567">
        <v>19.3</v>
      </c>
      <c r="K5" s="1549"/>
      <c r="M5" s="503" t="s">
        <v>1340</v>
      </c>
      <c r="O5" s="503" t="s">
        <v>1341</v>
      </c>
      <c r="Q5" s="503" t="s">
        <v>325</v>
      </c>
      <c r="S5" s="1518" t="s">
        <v>1212</v>
      </c>
      <c r="T5" s="1518" t="s">
        <v>335</v>
      </c>
    </row>
    <row r="6" spans="1:26" ht="18.75" customHeight="1" x14ac:dyDescent="0.25">
      <c r="A6" s="453"/>
      <c r="B6" s="566">
        <v>2</v>
      </c>
      <c r="C6" s="563" t="s">
        <v>179</v>
      </c>
      <c r="D6" s="564" t="s">
        <v>981</v>
      </c>
      <c r="E6" s="565" t="s">
        <v>981</v>
      </c>
      <c r="F6" s="564" t="s">
        <v>981</v>
      </c>
      <c r="G6" s="565">
        <v>1</v>
      </c>
      <c r="H6" s="564" t="s">
        <v>981</v>
      </c>
      <c r="I6" s="565">
        <v>1</v>
      </c>
      <c r="J6" s="567">
        <v>1</v>
      </c>
      <c r="K6" s="453"/>
      <c r="L6" s="503" t="s">
        <v>350</v>
      </c>
      <c r="M6" s="503" t="s">
        <v>340</v>
      </c>
      <c r="N6" s="503" t="s">
        <v>341</v>
      </c>
      <c r="O6" s="503" t="s">
        <v>340</v>
      </c>
      <c r="P6" s="503" t="s">
        <v>341</v>
      </c>
      <c r="T6" t="s">
        <v>1340</v>
      </c>
      <c r="V6" t="s">
        <v>1618</v>
      </c>
      <c r="W6" t="s">
        <v>1341</v>
      </c>
      <c r="Y6" t="s">
        <v>1617</v>
      </c>
      <c r="Z6" t="s">
        <v>325</v>
      </c>
    </row>
    <row r="7" spans="1:26" ht="18.75" customHeight="1" x14ac:dyDescent="0.25">
      <c r="A7" s="453"/>
      <c r="B7" s="562">
        <v>3</v>
      </c>
      <c r="C7" s="563" t="s">
        <v>181</v>
      </c>
      <c r="D7" s="564" t="s">
        <v>981</v>
      </c>
      <c r="E7" s="565">
        <v>13.369999999999994</v>
      </c>
      <c r="F7" s="564" t="s">
        <v>981</v>
      </c>
      <c r="G7" s="565" t="s">
        <v>981</v>
      </c>
      <c r="H7" s="564" t="s">
        <v>981</v>
      </c>
      <c r="I7" s="565">
        <v>13.369999999999994</v>
      </c>
      <c r="J7" s="567">
        <v>13.369999999999994</v>
      </c>
      <c r="K7" s="453"/>
      <c r="L7" s="503" t="s">
        <v>177</v>
      </c>
      <c r="P7" s="503">
        <v>19.299999999999997</v>
      </c>
      <c r="Q7" s="503">
        <v>19.299999999999997</v>
      </c>
      <c r="S7" s="1518" t="s">
        <v>350</v>
      </c>
      <c r="T7" t="s">
        <v>340</v>
      </c>
      <c r="U7" t="s">
        <v>341</v>
      </c>
      <c r="W7" t="s">
        <v>340</v>
      </c>
      <c r="X7" t="s">
        <v>341</v>
      </c>
    </row>
    <row r="8" spans="1:26" ht="18.75" customHeight="1" x14ac:dyDescent="0.3">
      <c r="A8" s="453"/>
      <c r="B8" s="566">
        <v>4</v>
      </c>
      <c r="C8" s="563" t="s">
        <v>183</v>
      </c>
      <c r="D8" s="564" t="s">
        <v>981</v>
      </c>
      <c r="E8" s="565" t="s">
        <v>981</v>
      </c>
      <c r="F8" s="564" t="s">
        <v>981</v>
      </c>
      <c r="G8" s="565">
        <v>10.719999999999999</v>
      </c>
      <c r="H8" s="564" t="s">
        <v>981</v>
      </c>
      <c r="I8" s="565">
        <v>10.719999999999999</v>
      </c>
      <c r="J8" s="567">
        <v>10.719999999999999</v>
      </c>
      <c r="K8" s="453"/>
      <c r="L8" s="503" t="s">
        <v>179</v>
      </c>
      <c r="P8" s="503">
        <v>1</v>
      </c>
      <c r="Q8" s="503">
        <v>1</v>
      </c>
      <c r="S8" s="79" t="s">
        <v>177</v>
      </c>
      <c r="T8" s="1521"/>
      <c r="U8" s="1521"/>
      <c r="V8" s="1521"/>
      <c r="W8" s="1521"/>
      <c r="X8" s="1521">
        <v>19.299999999999997</v>
      </c>
      <c r="Y8" s="1521">
        <v>19.299999999999997</v>
      </c>
      <c r="Z8" s="1521">
        <v>19.299999999999997</v>
      </c>
    </row>
    <row r="9" spans="1:26" ht="18.75" customHeight="1" x14ac:dyDescent="0.3">
      <c r="A9" s="453"/>
      <c r="B9" s="562">
        <v>5</v>
      </c>
      <c r="C9" s="563" t="s">
        <v>185</v>
      </c>
      <c r="D9" s="564" t="s">
        <v>981</v>
      </c>
      <c r="E9" s="565" t="s">
        <v>981</v>
      </c>
      <c r="F9" s="564" t="s">
        <v>981</v>
      </c>
      <c r="G9" s="565">
        <v>9.2800000000000029</v>
      </c>
      <c r="H9" s="564" t="s">
        <v>981</v>
      </c>
      <c r="I9" s="565">
        <v>9.2800000000000029</v>
      </c>
      <c r="J9" s="567">
        <v>9.2800000000000029</v>
      </c>
      <c r="K9" s="453"/>
      <c r="L9" s="503" t="s">
        <v>181</v>
      </c>
      <c r="N9" s="503">
        <v>13.369999999999994</v>
      </c>
      <c r="Q9" s="503">
        <v>13.369999999999994</v>
      </c>
      <c r="S9" s="79" t="s">
        <v>179</v>
      </c>
      <c r="T9" s="1521"/>
      <c r="U9" s="1521"/>
      <c r="V9" s="1521"/>
      <c r="W9" s="1521"/>
      <c r="X9" s="1521">
        <v>1</v>
      </c>
      <c r="Y9" s="1521">
        <v>1</v>
      </c>
      <c r="Z9" s="1521">
        <v>1</v>
      </c>
    </row>
    <row r="10" spans="1:26" ht="18.75" customHeight="1" x14ac:dyDescent="0.3">
      <c r="A10" s="453"/>
      <c r="B10" s="566">
        <v>6</v>
      </c>
      <c r="C10" s="563" t="s">
        <v>187</v>
      </c>
      <c r="D10" s="564" t="s">
        <v>981</v>
      </c>
      <c r="E10" s="565" t="s">
        <v>981</v>
      </c>
      <c r="F10" s="564" t="s">
        <v>981</v>
      </c>
      <c r="G10" s="565">
        <v>4</v>
      </c>
      <c r="H10" s="564" t="s">
        <v>981</v>
      </c>
      <c r="I10" s="565">
        <v>4</v>
      </c>
      <c r="J10" s="567">
        <v>4</v>
      </c>
      <c r="K10" s="453"/>
      <c r="L10" s="503" t="s">
        <v>183</v>
      </c>
      <c r="P10" s="503">
        <v>10.719999999999999</v>
      </c>
      <c r="Q10" s="503">
        <v>10.719999999999999</v>
      </c>
      <c r="S10" s="79" t="s">
        <v>181</v>
      </c>
      <c r="T10" s="1521"/>
      <c r="U10" s="1521">
        <v>13.369999999999994</v>
      </c>
      <c r="V10" s="1521">
        <v>13.369999999999994</v>
      </c>
      <c r="W10" s="1521"/>
      <c r="X10" s="1521"/>
      <c r="Y10" s="1521"/>
      <c r="Z10" s="1521">
        <v>13.369999999999994</v>
      </c>
    </row>
    <row r="11" spans="1:26" ht="18.75" customHeight="1" x14ac:dyDescent="0.3">
      <c r="A11" s="453"/>
      <c r="B11" s="562">
        <v>7</v>
      </c>
      <c r="C11" s="563" t="s">
        <v>189</v>
      </c>
      <c r="D11" s="564" t="s">
        <v>981</v>
      </c>
      <c r="E11" s="565" t="s">
        <v>981</v>
      </c>
      <c r="F11" s="564" t="s">
        <v>981</v>
      </c>
      <c r="G11" s="565">
        <v>14.268000000000001</v>
      </c>
      <c r="H11" s="564" t="s">
        <v>981</v>
      </c>
      <c r="I11" s="565">
        <v>14.268000000000001</v>
      </c>
      <c r="J11" s="567">
        <v>14.268000000000001</v>
      </c>
      <c r="K11" s="453"/>
      <c r="L11" s="503" t="s">
        <v>185</v>
      </c>
      <c r="P11" s="503">
        <v>9.2800000000000029</v>
      </c>
      <c r="Q11" s="503">
        <v>9.2800000000000029</v>
      </c>
      <c r="S11" s="79" t="s">
        <v>183</v>
      </c>
      <c r="T11" s="1521"/>
      <c r="U11" s="1521"/>
      <c r="V11" s="1521"/>
      <c r="W11" s="1521"/>
      <c r="X11" s="1521">
        <v>10.719999999999999</v>
      </c>
      <c r="Y11" s="1521">
        <v>10.719999999999999</v>
      </c>
      <c r="Z11" s="1521">
        <v>10.719999999999999</v>
      </c>
    </row>
    <row r="12" spans="1:26" ht="18.75" customHeight="1" x14ac:dyDescent="0.3">
      <c r="A12" s="453"/>
      <c r="B12" s="566">
        <v>8</v>
      </c>
      <c r="C12" s="563" t="s">
        <v>191</v>
      </c>
      <c r="D12" s="564" t="s">
        <v>981</v>
      </c>
      <c r="E12" s="565" t="s">
        <v>981</v>
      </c>
      <c r="F12" s="564" t="s">
        <v>981</v>
      </c>
      <c r="G12" s="565">
        <v>6.5700000000000038</v>
      </c>
      <c r="H12" s="564" t="s">
        <v>981</v>
      </c>
      <c r="I12" s="565">
        <v>6.5700000000000038</v>
      </c>
      <c r="J12" s="567">
        <v>6.5700000000000038</v>
      </c>
      <c r="K12" s="453"/>
      <c r="L12" s="503" t="s">
        <v>187</v>
      </c>
      <c r="P12" s="503">
        <v>4</v>
      </c>
      <c r="Q12" s="503">
        <v>4</v>
      </c>
      <c r="S12" s="79" t="s">
        <v>185</v>
      </c>
      <c r="T12" s="1521"/>
      <c r="U12" s="1521"/>
      <c r="V12" s="1521"/>
      <c r="W12" s="1521"/>
      <c r="X12" s="1521">
        <v>9.2800000000000029</v>
      </c>
      <c r="Y12" s="1521">
        <v>9.2800000000000029</v>
      </c>
      <c r="Z12" s="1521">
        <v>9.2800000000000029</v>
      </c>
    </row>
    <row r="13" spans="1:26" ht="18.75" customHeight="1" x14ac:dyDescent="0.3">
      <c r="A13" s="453"/>
      <c r="B13" s="562">
        <v>9</v>
      </c>
      <c r="C13" s="563" t="s">
        <v>193</v>
      </c>
      <c r="D13" s="564" t="s">
        <v>981</v>
      </c>
      <c r="E13" s="565" t="s">
        <v>981</v>
      </c>
      <c r="F13" s="564" t="s">
        <v>981</v>
      </c>
      <c r="G13" s="565">
        <v>9.7999999999999989</v>
      </c>
      <c r="H13" s="564" t="s">
        <v>981</v>
      </c>
      <c r="I13" s="565">
        <v>9.7999999999999989</v>
      </c>
      <c r="J13" s="567">
        <v>9.7999999999999989</v>
      </c>
      <c r="K13" s="453"/>
      <c r="L13" s="503" t="s">
        <v>189</v>
      </c>
      <c r="P13" s="503">
        <v>14.268000000000001</v>
      </c>
      <c r="Q13" s="503">
        <v>14.268000000000001</v>
      </c>
      <c r="S13" s="79" t="s">
        <v>187</v>
      </c>
      <c r="T13" s="1521"/>
      <c r="U13" s="1521"/>
      <c r="V13" s="1521"/>
      <c r="W13" s="1521"/>
      <c r="X13" s="1521">
        <v>4</v>
      </c>
      <c r="Y13" s="1521">
        <v>4</v>
      </c>
      <c r="Z13" s="1521">
        <v>4</v>
      </c>
    </row>
    <row r="14" spans="1:26" ht="18.75" customHeight="1" x14ac:dyDescent="0.3">
      <c r="A14" s="453"/>
      <c r="B14" s="566">
        <v>10</v>
      </c>
      <c r="C14" s="563" t="s">
        <v>195</v>
      </c>
      <c r="D14" s="564" t="s">
        <v>981</v>
      </c>
      <c r="E14" s="565" t="s">
        <v>981</v>
      </c>
      <c r="F14" s="564" t="s">
        <v>981</v>
      </c>
      <c r="G14" s="565">
        <v>37</v>
      </c>
      <c r="H14" s="564" t="s">
        <v>981</v>
      </c>
      <c r="I14" s="565">
        <v>37</v>
      </c>
      <c r="J14" s="567">
        <v>37</v>
      </c>
      <c r="K14" s="453"/>
      <c r="L14" s="503" t="s">
        <v>191</v>
      </c>
      <c r="P14" s="503">
        <v>6.5700000000000038</v>
      </c>
      <c r="Q14" s="503">
        <v>6.5700000000000038</v>
      </c>
      <c r="S14" s="79" t="s">
        <v>189</v>
      </c>
      <c r="T14" s="1521"/>
      <c r="U14" s="1521"/>
      <c r="V14" s="1521"/>
      <c r="W14" s="1521"/>
      <c r="X14" s="1521">
        <v>14.268000000000001</v>
      </c>
      <c r="Y14" s="1521">
        <v>14.268000000000001</v>
      </c>
      <c r="Z14" s="1521">
        <v>14.268000000000001</v>
      </c>
    </row>
    <row r="15" spans="1:26" ht="18.75" customHeight="1" x14ac:dyDescent="0.25">
      <c r="A15" s="453"/>
      <c r="B15" s="562">
        <v>11</v>
      </c>
      <c r="C15" s="563" t="s">
        <v>197</v>
      </c>
      <c r="D15" s="564">
        <v>1</v>
      </c>
      <c r="E15" s="565" t="s">
        <v>981</v>
      </c>
      <c r="F15" s="564" t="s">
        <v>981</v>
      </c>
      <c r="G15" s="565" t="s">
        <v>981</v>
      </c>
      <c r="H15" s="564">
        <v>1</v>
      </c>
      <c r="I15" s="565" t="s">
        <v>981</v>
      </c>
      <c r="J15" s="567">
        <v>1</v>
      </c>
      <c r="K15" s="453"/>
      <c r="L15" s="503" t="s">
        <v>193</v>
      </c>
      <c r="P15" s="503">
        <v>9.7999999999999989</v>
      </c>
      <c r="Q15" s="503">
        <v>9.7999999999999989</v>
      </c>
      <c r="S15" s="79" t="s">
        <v>191</v>
      </c>
      <c r="T15" s="1521"/>
      <c r="U15" s="1521"/>
      <c r="V15" s="1521"/>
      <c r="W15" s="1521"/>
      <c r="X15" s="1521">
        <v>6.5700000000000038</v>
      </c>
      <c r="Y15" s="1521">
        <v>6.5700000000000038</v>
      </c>
      <c r="Z15" s="1521">
        <v>6.5700000000000038</v>
      </c>
    </row>
    <row r="16" spans="1:26" ht="18.75" customHeight="1" x14ac:dyDescent="0.3">
      <c r="A16" s="453"/>
      <c r="B16" s="566">
        <v>12</v>
      </c>
      <c r="C16" s="563" t="s">
        <v>199</v>
      </c>
      <c r="D16" s="564" t="s">
        <v>981</v>
      </c>
      <c r="E16" s="565">
        <v>6.5999999999999988</v>
      </c>
      <c r="F16" s="564" t="s">
        <v>981</v>
      </c>
      <c r="G16" s="565" t="s">
        <v>981</v>
      </c>
      <c r="H16" s="564" t="s">
        <v>981</v>
      </c>
      <c r="I16" s="565">
        <v>6.5999999999999988</v>
      </c>
      <c r="J16" s="567">
        <v>6.5999999999999988</v>
      </c>
      <c r="K16" s="453"/>
      <c r="L16" s="503" t="s">
        <v>195</v>
      </c>
      <c r="P16" s="503">
        <v>37</v>
      </c>
      <c r="Q16" s="503">
        <v>37</v>
      </c>
      <c r="S16" s="79" t="s">
        <v>193</v>
      </c>
      <c r="T16" s="1521"/>
      <c r="U16" s="1521"/>
      <c r="V16" s="1521"/>
      <c r="W16" s="1521"/>
      <c r="X16" s="1521">
        <v>9.7999999999999989</v>
      </c>
      <c r="Y16" s="1521">
        <v>9.7999999999999989</v>
      </c>
      <c r="Z16" s="1521">
        <v>9.7999999999999989</v>
      </c>
    </row>
    <row r="17" spans="1:26" ht="18.75" customHeight="1" x14ac:dyDescent="0.25">
      <c r="A17" s="453"/>
      <c r="B17" s="562">
        <v>13</v>
      </c>
      <c r="C17" s="563" t="s">
        <v>201</v>
      </c>
      <c r="D17" s="564" t="s">
        <v>981</v>
      </c>
      <c r="E17" s="565">
        <v>2</v>
      </c>
      <c r="F17" s="564" t="s">
        <v>981</v>
      </c>
      <c r="G17" s="565" t="s">
        <v>981</v>
      </c>
      <c r="H17" s="564" t="s">
        <v>981</v>
      </c>
      <c r="I17" s="565">
        <v>2</v>
      </c>
      <c r="J17" s="567">
        <v>2</v>
      </c>
      <c r="K17" s="453"/>
      <c r="L17" s="503" t="s">
        <v>197</v>
      </c>
      <c r="M17" s="503">
        <v>1</v>
      </c>
      <c r="Q17" s="503">
        <v>1</v>
      </c>
      <c r="S17" s="79" t="s">
        <v>195</v>
      </c>
      <c r="T17" s="1521"/>
      <c r="U17" s="1521"/>
      <c r="V17" s="1521"/>
      <c r="W17" s="1521"/>
      <c r="X17" s="1521">
        <v>37</v>
      </c>
      <c r="Y17" s="1521">
        <v>37</v>
      </c>
      <c r="Z17" s="1521">
        <v>37</v>
      </c>
    </row>
    <row r="18" spans="1:26" ht="18.75" customHeight="1" x14ac:dyDescent="0.25">
      <c r="A18" s="453"/>
      <c r="B18" s="566">
        <v>14</v>
      </c>
      <c r="C18" s="563" t="s">
        <v>203</v>
      </c>
      <c r="D18" s="564" t="s">
        <v>981</v>
      </c>
      <c r="E18" s="565" t="s">
        <v>981</v>
      </c>
      <c r="F18" s="564" t="s">
        <v>981</v>
      </c>
      <c r="G18" s="565">
        <v>9.3060000000000027</v>
      </c>
      <c r="H18" s="564" t="s">
        <v>981</v>
      </c>
      <c r="I18" s="565">
        <v>9.3060000000000027</v>
      </c>
      <c r="J18" s="567">
        <v>9.3060000000000027</v>
      </c>
      <c r="K18" s="453"/>
      <c r="L18" s="503" t="s">
        <v>199</v>
      </c>
      <c r="N18" s="503">
        <v>6.5999999999999988</v>
      </c>
      <c r="Q18" s="503">
        <v>6.5999999999999988</v>
      </c>
      <c r="S18" s="79" t="s">
        <v>197</v>
      </c>
      <c r="T18" s="1521">
        <v>1</v>
      </c>
      <c r="U18" s="1521"/>
      <c r="V18" s="1521">
        <v>1</v>
      </c>
      <c r="W18" s="1521"/>
      <c r="X18" s="1521"/>
      <c r="Y18" s="1521"/>
      <c r="Z18" s="1521">
        <v>1</v>
      </c>
    </row>
    <row r="19" spans="1:26" ht="18.75" customHeight="1" x14ac:dyDescent="0.25">
      <c r="A19" s="453"/>
      <c r="B19" s="562">
        <v>15</v>
      </c>
      <c r="C19" s="563" t="s">
        <v>205</v>
      </c>
      <c r="D19" s="564" t="s">
        <v>981</v>
      </c>
      <c r="E19" s="565" t="s">
        <v>981</v>
      </c>
      <c r="F19" s="564" t="s">
        <v>981</v>
      </c>
      <c r="G19" s="565">
        <v>2.4</v>
      </c>
      <c r="H19" s="564" t="s">
        <v>981</v>
      </c>
      <c r="I19" s="565">
        <v>2.4</v>
      </c>
      <c r="J19" s="567">
        <v>2.4</v>
      </c>
      <c r="K19" s="453"/>
      <c r="L19" s="503" t="s">
        <v>201</v>
      </c>
      <c r="N19" s="503">
        <v>2</v>
      </c>
      <c r="Q19" s="503">
        <v>2</v>
      </c>
      <c r="S19" s="79" t="s">
        <v>199</v>
      </c>
      <c r="T19" s="1521"/>
      <c r="U19" s="1521">
        <v>6.5999999999999988</v>
      </c>
      <c r="V19" s="1521">
        <v>6.5999999999999988</v>
      </c>
      <c r="W19" s="1521"/>
      <c r="X19" s="1521"/>
      <c r="Y19" s="1521"/>
      <c r="Z19" s="1521">
        <v>6.5999999999999988</v>
      </c>
    </row>
    <row r="20" spans="1:26" ht="18.75" customHeight="1" x14ac:dyDescent="0.25">
      <c r="A20" s="453"/>
      <c r="B20" s="566">
        <v>16</v>
      </c>
      <c r="C20" s="563" t="s">
        <v>207</v>
      </c>
      <c r="D20" s="564" t="s">
        <v>981</v>
      </c>
      <c r="E20" s="565">
        <v>1.45</v>
      </c>
      <c r="F20" s="564" t="s">
        <v>981</v>
      </c>
      <c r="G20" s="565" t="s">
        <v>981</v>
      </c>
      <c r="H20" s="564" t="s">
        <v>981</v>
      </c>
      <c r="I20" s="565">
        <v>1.45</v>
      </c>
      <c r="J20" s="567">
        <v>1.45</v>
      </c>
      <c r="K20" s="453"/>
      <c r="L20" s="503" t="s">
        <v>203</v>
      </c>
      <c r="P20" s="503">
        <v>9.3060000000000027</v>
      </c>
      <c r="Q20" s="503">
        <v>9.3060000000000027</v>
      </c>
      <c r="S20" s="79" t="s">
        <v>201</v>
      </c>
      <c r="T20" s="1521"/>
      <c r="U20" s="1521">
        <v>2</v>
      </c>
      <c r="V20" s="1521">
        <v>2</v>
      </c>
      <c r="W20" s="1521"/>
      <c r="X20" s="1521"/>
      <c r="Y20" s="1521"/>
      <c r="Z20" s="1521">
        <v>2</v>
      </c>
    </row>
    <row r="21" spans="1:26" ht="18.75" customHeight="1" x14ac:dyDescent="0.25">
      <c r="A21" s="453"/>
      <c r="B21" s="562">
        <v>17</v>
      </c>
      <c r="C21" s="563" t="s">
        <v>209</v>
      </c>
      <c r="D21" s="564" t="s">
        <v>981</v>
      </c>
      <c r="E21" s="565" t="s">
        <v>981</v>
      </c>
      <c r="F21" s="564" t="s">
        <v>981</v>
      </c>
      <c r="G21" s="565">
        <v>3.7149999999999999</v>
      </c>
      <c r="H21" s="564" t="s">
        <v>981</v>
      </c>
      <c r="I21" s="565">
        <v>3.7149999999999999</v>
      </c>
      <c r="J21" s="567">
        <v>3.7149999999999999</v>
      </c>
      <c r="K21" s="453"/>
      <c r="L21" s="503" t="s">
        <v>205</v>
      </c>
      <c r="P21" s="503">
        <v>2.4</v>
      </c>
      <c r="Q21" s="503">
        <v>2.4</v>
      </c>
      <c r="S21" s="79" t="s">
        <v>203</v>
      </c>
      <c r="T21" s="1521"/>
      <c r="U21" s="1521"/>
      <c r="V21" s="1521"/>
      <c r="W21" s="1521"/>
      <c r="X21" s="1521">
        <v>9.3060000000000027</v>
      </c>
      <c r="Y21" s="1521">
        <v>9.3060000000000027</v>
      </c>
      <c r="Z21" s="1521">
        <v>9.3060000000000027</v>
      </c>
    </row>
    <row r="22" spans="1:26" ht="18.75" customHeight="1" x14ac:dyDescent="0.25">
      <c r="A22" s="453"/>
      <c r="B22" s="566">
        <v>18</v>
      </c>
      <c r="C22" s="563" t="s">
        <v>211</v>
      </c>
      <c r="D22" s="564" t="s">
        <v>981</v>
      </c>
      <c r="E22" s="565" t="s">
        <v>981</v>
      </c>
      <c r="F22" s="564">
        <v>1.72</v>
      </c>
      <c r="G22" s="565">
        <v>8.365000000000002</v>
      </c>
      <c r="H22" s="564">
        <v>1.72</v>
      </c>
      <c r="I22" s="565">
        <v>8.365000000000002</v>
      </c>
      <c r="J22" s="567">
        <v>10.085000000000003</v>
      </c>
      <c r="K22" s="453"/>
      <c r="L22" s="503" t="s">
        <v>207</v>
      </c>
      <c r="N22" s="503">
        <v>1.45</v>
      </c>
      <c r="Q22" s="503">
        <v>1.45</v>
      </c>
      <c r="S22" s="79" t="s">
        <v>205</v>
      </c>
      <c r="T22" s="1521"/>
      <c r="U22" s="1521"/>
      <c r="V22" s="1521"/>
      <c r="W22" s="1521"/>
      <c r="X22" s="1521">
        <v>2.4</v>
      </c>
      <c r="Y22" s="1521">
        <v>2.4</v>
      </c>
      <c r="Z22" s="1521">
        <v>2.4</v>
      </c>
    </row>
    <row r="23" spans="1:26" ht="18.75" customHeight="1" x14ac:dyDescent="0.25">
      <c r="A23" s="453"/>
      <c r="B23" s="562">
        <v>19</v>
      </c>
      <c r="C23" s="563" t="s">
        <v>213</v>
      </c>
      <c r="D23" s="564" t="s">
        <v>981</v>
      </c>
      <c r="E23" s="565" t="s">
        <v>981</v>
      </c>
      <c r="F23" s="564">
        <v>4.1399999999999988</v>
      </c>
      <c r="G23" s="565" t="s">
        <v>981</v>
      </c>
      <c r="H23" s="564">
        <v>4.1399999999999988</v>
      </c>
      <c r="I23" s="565" t="s">
        <v>981</v>
      </c>
      <c r="J23" s="567">
        <v>4.1399999999999988</v>
      </c>
      <c r="K23" s="453"/>
      <c r="L23" s="503" t="s">
        <v>209</v>
      </c>
      <c r="P23" s="503">
        <v>3.7149999999999999</v>
      </c>
      <c r="Q23" s="503">
        <v>3.7149999999999999</v>
      </c>
      <c r="S23" s="79" t="s">
        <v>207</v>
      </c>
      <c r="T23" s="1521"/>
      <c r="U23" s="1521">
        <v>1.45</v>
      </c>
      <c r="V23" s="1521">
        <v>1.45</v>
      </c>
      <c r="W23" s="1521"/>
      <c r="X23" s="1521"/>
      <c r="Y23" s="1521"/>
      <c r="Z23" s="1521">
        <v>1.45</v>
      </c>
    </row>
    <row r="24" spans="1:26" ht="18.75" customHeight="1" x14ac:dyDescent="0.3">
      <c r="A24" s="453"/>
      <c r="B24" s="566">
        <v>20</v>
      </c>
      <c r="C24" s="563" t="s">
        <v>215</v>
      </c>
      <c r="D24" s="564" t="s">
        <v>981</v>
      </c>
      <c r="E24" s="565" t="s">
        <v>981</v>
      </c>
      <c r="F24" s="564">
        <v>5.3</v>
      </c>
      <c r="G24" s="565">
        <v>7.3000000000000052</v>
      </c>
      <c r="H24" s="564">
        <v>5.3</v>
      </c>
      <c r="I24" s="565">
        <v>7.3000000000000052</v>
      </c>
      <c r="J24" s="567">
        <v>12.600000000000005</v>
      </c>
      <c r="K24" s="453"/>
      <c r="L24" s="503" t="s">
        <v>211</v>
      </c>
      <c r="O24" s="503">
        <v>1.72</v>
      </c>
      <c r="P24" s="503">
        <v>8.365000000000002</v>
      </c>
      <c r="Q24" s="503">
        <v>10.085000000000003</v>
      </c>
      <c r="S24" s="79" t="s">
        <v>209</v>
      </c>
      <c r="T24" s="1521"/>
      <c r="U24" s="1521"/>
      <c r="V24" s="1521"/>
      <c r="W24" s="1521"/>
      <c r="X24" s="1521">
        <v>3.7149999999999999</v>
      </c>
      <c r="Y24" s="1521">
        <v>3.7149999999999999</v>
      </c>
      <c r="Z24" s="1521">
        <v>3.7149999999999999</v>
      </c>
    </row>
    <row r="25" spans="1:26" ht="18.75" customHeight="1" x14ac:dyDescent="0.25">
      <c r="A25" s="453"/>
      <c r="B25" s="562">
        <v>21</v>
      </c>
      <c r="C25" s="563" t="s">
        <v>217</v>
      </c>
      <c r="D25" s="564" t="s">
        <v>981</v>
      </c>
      <c r="E25" s="565" t="s">
        <v>981</v>
      </c>
      <c r="F25" s="564" t="s">
        <v>981</v>
      </c>
      <c r="G25" s="565">
        <v>8.5500000000000025</v>
      </c>
      <c r="H25" s="564" t="s">
        <v>981</v>
      </c>
      <c r="I25" s="565">
        <v>8.5500000000000025</v>
      </c>
      <c r="J25" s="567">
        <v>8.5500000000000025</v>
      </c>
      <c r="K25" s="453"/>
      <c r="L25" s="503" t="s">
        <v>213</v>
      </c>
      <c r="O25" s="503">
        <v>4.1399999999999988</v>
      </c>
      <c r="Q25" s="503">
        <v>4.1399999999999988</v>
      </c>
      <c r="S25" s="79" t="s">
        <v>211</v>
      </c>
      <c r="T25" s="1521"/>
      <c r="U25" s="1521"/>
      <c r="V25" s="1521"/>
      <c r="W25" s="1521">
        <v>1.72</v>
      </c>
      <c r="X25" s="1521">
        <v>8.365000000000002</v>
      </c>
      <c r="Y25" s="1521">
        <v>10.085000000000003</v>
      </c>
      <c r="Z25" s="1521">
        <v>10.085000000000003</v>
      </c>
    </row>
    <row r="26" spans="1:26" ht="18.75" customHeight="1" x14ac:dyDescent="0.25">
      <c r="A26" s="453"/>
      <c r="B26" s="566">
        <v>22</v>
      </c>
      <c r="C26" s="563" t="s">
        <v>219</v>
      </c>
      <c r="D26" s="564" t="s">
        <v>981</v>
      </c>
      <c r="E26" s="565" t="s">
        <v>981</v>
      </c>
      <c r="F26" s="564">
        <v>10.853</v>
      </c>
      <c r="G26" s="565">
        <v>18.544999999999984</v>
      </c>
      <c r="H26" s="564">
        <v>10.853</v>
      </c>
      <c r="I26" s="565">
        <v>18.544999999999984</v>
      </c>
      <c r="J26" s="567">
        <v>29.397999999999982</v>
      </c>
      <c r="K26" s="453"/>
      <c r="L26" s="503" t="s">
        <v>215</v>
      </c>
      <c r="O26" s="503">
        <v>5.3</v>
      </c>
      <c r="P26" s="503">
        <v>7.3000000000000052</v>
      </c>
      <c r="Q26" s="503">
        <v>12.600000000000005</v>
      </c>
      <c r="S26" s="79" t="s">
        <v>213</v>
      </c>
      <c r="T26" s="1521"/>
      <c r="U26" s="1521"/>
      <c r="V26" s="1521"/>
      <c r="W26" s="1521">
        <v>4.1399999999999988</v>
      </c>
      <c r="X26" s="1521"/>
      <c r="Y26" s="1521">
        <v>4.1399999999999988</v>
      </c>
      <c r="Z26" s="1521">
        <v>4.1399999999999988</v>
      </c>
    </row>
    <row r="27" spans="1:26" ht="18.75" customHeight="1" x14ac:dyDescent="0.25">
      <c r="A27" s="453"/>
      <c r="B27" s="562">
        <v>23</v>
      </c>
      <c r="C27" s="563" t="s">
        <v>221</v>
      </c>
      <c r="D27" s="564" t="s">
        <v>981</v>
      </c>
      <c r="E27" s="565">
        <v>17.959999999999997</v>
      </c>
      <c r="F27" s="564" t="s">
        <v>981</v>
      </c>
      <c r="G27" s="565" t="s">
        <v>981</v>
      </c>
      <c r="H27" s="564" t="s">
        <v>981</v>
      </c>
      <c r="I27" s="565">
        <v>17.959999999999997</v>
      </c>
      <c r="J27" s="567">
        <v>17.959999999999997</v>
      </c>
      <c r="K27" s="453"/>
      <c r="L27" s="503" t="s">
        <v>217</v>
      </c>
      <c r="P27" s="503">
        <v>8.5500000000000025</v>
      </c>
      <c r="Q27" s="503">
        <v>8.5500000000000025</v>
      </c>
      <c r="S27" s="79" t="s">
        <v>215</v>
      </c>
      <c r="T27" s="1521"/>
      <c r="U27" s="1521"/>
      <c r="V27" s="1521"/>
      <c r="W27" s="1521">
        <v>5.3</v>
      </c>
      <c r="X27" s="1521">
        <v>7.3000000000000052</v>
      </c>
      <c r="Y27" s="1521">
        <v>12.600000000000005</v>
      </c>
      <c r="Z27" s="1521">
        <v>12.600000000000005</v>
      </c>
    </row>
    <row r="28" spans="1:26" ht="18.75" customHeight="1" x14ac:dyDescent="0.25">
      <c r="A28" s="453"/>
      <c r="B28" s="566">
        <v>24</v>
      </c>
      <c r="C28" s="563" t="s">
        <v>223</v>
      </c>
      <c r="D28" s="564" t="s">
        <v>981</v>
      </c>
      <c r="E28" s="565" t="s">
        <v>981</v>
      </c>
      <c r="F28" s="564" t="s">
        <v>981</v>
      </c>
      <c r="G28" s="565">
        <v>22.100000000000005</v>
      </c>
      <c r="H28" s="564" t="s">
        <v>981</v>
      </c>
      <c r="I28" s="565">
        <v>22.100000000000005</v>
      </c>
      <c r="J28" s="567">
        <v>22.100000000000005</v>
      </c>
      <c r="K28" s="453"/>
      <c r="L28" s="503" t="s">
        <v>219</v>
      </c>
      <c r="O28" s="503">
        <v>10.853</v>
      </c>
      <c r="P28" s="503">
        <v>18.544999999999984</v>
      </c>
      <c r="Q28" s="503">
        <v>29.397999999999982</v>
      </c>
      <c r="S28" s="79" t="s">
        <v>217</v>
      </c>
      <c r="T28" s="1521"/>
      <c r="U28" s="1521"/>
      <c r="V28" s="1521"/>
      <c r="W28" s="1521"/>
      <c r="X28" s="1521">
        <v>8.5500000000000025</v>
      </c>
      <c r="Y28" s="1521">
        <v>8.5500000000000025</v>
      </c>
      <c r="Z28" s="1521">
        <v>8.5500000000000025</v>
      </c>
    </row>
    <row r="29" spans="1:26" ht="18.75" customHeight="1" x14ac:dyDescent="0.25">
      <c r="A29" s="453"/>
      <c r="B29" s="562">
        <v>25</v>
      </c>
      <c r="C29" s="563" t="s">
        <v>225</v>
      </c>
      <c r="D29" s="564" t="s">
        <v>981</v>
      </c>
      <c r="E29" s="565" t="s">
        <v>981</v>
      </c>
      <c r="F29" s="564" t="s">
        <v>981</v>
      </c>
      <c r="G29" s="565">
        <v>3.4339999999999984</v>
      </c>
      <c r="H29" s="564" t="s">
        <v>981</v>
      </c>
      <c r="I29" s="565">
        <v>3.4339999999999984</v>
      </c>
      <c r="J29" s="567">
        <v>3.4339999999999984</v>
      </c>
      <c r="K29" s="453"/>
      <c r="L29" s="503" t="s">
        <v>221</v>
      </c>
      <c r="N29" s="503">
        <v>17.959999999999997</v>
      </c>
      <c r="Q29" s="503">
        <v>17.959999999999997</v>
      </c>
      <c r="S29" s="79" t="s">
        <v>219</v>
      </c>
      <c r="T29" s="1521"/>
      <c r="U29" s="1521"/>
      <c r="V29" s="1521"/>
      <c r="W29" s="1521">
        <v>10.853</v>
      </c>
      <c r="X29" s="1521">
        <v>18.544999999999984</v>
      </c>
      <c r="Y29" s="1521">
        <v>29.397999999999982</v>
      </c>
      <c r="Z29" s="1521">
        <v>29.397999999999982</v>
      </c>
    </row>
    <row r="30" spans="1:26" ht="18.75" customHeight="1" x14ac:dyDescent="0.25">
      <c r="A30" s="453"/>
      <c r="B30" s="566">
        <v>26</v>
      </c>
      <c r="C30" s="563" t="s">
        <v>227</v>
      </c>
      <c r="D30" s="564" t="s">
        <v>981</v>
      </c>
      <c r="E30" s="565" t="s">
        <v>981</v>
      </c>
      <c r="F30" s="564">
        <v>23.384000000000018</v>
      </c>
      <c r="G30" s="565">
        <v>5.5340000000000016</v>
      </c>
      <c r="H30" s="564">
        <v>23.384000000000018</v>
      </c>
      <c r="I30" s="565">
        <v>5.5340000000000016</v>
      </c>
      <c r="J30" s="567">
        <v>28.918000000000021</v>
      </c>
      <c r="K30" s="453"/>
      <c r="L30" s="503" t="s">
        <v>223</v>
      </c>
      <c r="P30" s="503">
        <v>22.100000000000005</v>
      </c>
      <c r="Q30" s="503">
        <v>22.100000000000005</v>
      </c>
      <c r="S30" s="79" t="s">
        <v>221</v>
      </c>
      <c r="T30" s="1521"/>
      <c r="U30" s="1521">
        <v>17.959999999999997</v>
      </c>
      <c r="V30" s="1521">
        <v>17.959999999999997</v>
      </c>
      <c r="W30" s="1521"/>
      <c r="X30" s="1521"/>
      <c r="Y30" s="1521"/>
      <c r="Z30" s="1521">
        <v>17.959999999999997</v>
      </c>
    </row>
    <row r="31" spans="1:26" ht="18.75" customHeight="1" x14ac:dyDescent="0.25">
      <c r="A31" s="453"/>
      <c r="B31" s="562">
        <v>27</v>
      </c>
      <c r="C31" s="563" t="s">
        <v>229</v>
      </c>
      <c r="D31" s="564" t="s">
        <v>981</v>
      </c>
      <c r="E31" s="565" t="s">
        <v>981</v>
      </c>
      <c r="F31" s="564" t="s">
        <v>981</v>
      </c>
      <c r="G31" s="565">
        <v>0.49899999999999989</v>
      </c>
      <c r="H31" s="564" t="s">
        <v>981</v>
      </c>
      <c r="I31" s="565">
        <v>0.49899999999999989</v>
      </c>
      <c r="J31" s="567">
        <v>0.49899999999999989</v>
      </c>
      <c r="K31" s="453"/>
      <c r="L31" s="503" t="s">
        <v>225</v>
      </c>
      <c r="P31" s="503">
        <v>3.4339999999999984</v>
      </c>
      <c r="Q31" s="503">
        <v>3.4339999999999984</v>
      </c>
      <c r="S31" s="79" t="s">
        <v>223</v>
      </c>
      <c r="T31" s="1521"/>
      <c r="U31" s="1521"/>
      <c r="V31" s="1521"/>
      <c r="W31" s="1521"/>
      <c r="X31" s="1521">
        <v>22.100000000000005</v>
      </c>
      <c r="Y31" s="1521">
        <v>22.100000000000005</v>
      </c>
      <c r="Z31" s="1521">
        <v>22.100000000000005</v>
      </c>
    </row>
    <row r="32" spans="1:26" ht="18.75" customHeight="1" x14ac:dyDescent="0.25">
      <c r="A32" s="453"/>
      <c r="B32" s="566">
        <v>28</v>
      </c>
      <c r="C32" s="563" t="s">
        <v>231</v>
      </c>
      <c r="D32" s="564" t="s">
        <v>981</v>
      </c>
      <c r="E32" s="565" t="s">
        <v>981</v>
      </c>
      <c r="F32" s="564">
        <v>11.500000000000002</v>
      </c>
      <c r="G32" s="565">
        <v>12</v>
      </c>
      <c r="H32" s="564">
        <v>11.500000000000002</v>
      </c>
      <c r="I32" s="565">
        <v>12</v>
      </c>
      <c r="J32" s="567">
        <v>23.5</v>
      </c>
      <c r="K32" s="453"/>
      <c r="L32" s="503" t="s">
        <v>227</v>
      </c>
      <c r="O32" s="503">
        <v>23.384000000000018</v>
      </c>
      <c r="P32" s="503">
        <v>5.5340000000000016</v>
      </c>
      <c r="Q32" s="503">
        <v>28.918000000000021</v>
      </c>
      <c r="S32" s="79" t="s">
        <v>225</v>
      </c>
      <c r="T32" s="1521"/>
      <c r="U32" s="1521"/>
      <c r="V32" s="1521"/>
      <c r="W32" s="1521"/>
      <c r="X32" s="1521">
        <v>3.4339999999999984</v>
      </c>
      <c r="Y32" s="1521">
        <v>3.4339999999999984</v>
      </c>
      <c r="Z32" s="1521">
        <v>3.4339999999999984</v>
      </c>
    </row>
    <row r="33" spans="1:26" ht="18.75" customHeight="1" x14ac:dyDescent="0.25">
      <c r="A33" s="453"/>
      <c r="B33" s="562">
        <v>29</v>
      </c>
      <c r="C33" s="563" t="s">
        <v>233</v>
      </c>
      <c r="D33" s="564" t="s">
        <v>981</v>
      </c>
      <c r="E33" s="565" t="s">
        <v>981</v>
      </c>
      <c r="F33" s="564">
        <v>0.04</v>
      </c>
      <c r="G33" s="565">
        <v>1.135</v>
      </c>
      <c r="H33" s="564">
        <v>0.04</v>
      </c>
      <c r="I33" s="565">
        <v>1.135</v>
      </c>
      <c r="J33" s="567">
        <v>1.175</v>
      </c>
      <c r="K33" s="453"/>
      <c r="L33" s="503" t="s">
        <v>229</v>
      </c>
      <c r="P33" s="503">
        <v>0.49899999999999989</v>
      </c>
      <c r="Q33" s="503">
        <v>0.49899999999999989</v>
      </c>
      <c r="S33" s="79" t="s">
        <v>227</v>
      </c>
      <c r="T33" s="1521"/>
      <c r="U33" s="1521"/>
      <c r="V33" s="1521"/>
      <c r="W33" s="1521">
        <v>23.384000000000018</v>
      </c>
      <c r="X33" s="1521">
        <v>5.5340000000000016</v>
      </c>
      <c r="Y33" s="1521">
        <v>28.918000000000021</v>
      </c>
      <c r="Z33" s="1521">
        <v>28.918000000000021</v>
      </c>
    </row>
    <row r="34" spans="1:26" ht="18.75" customHeight="1" x14ac:dyDescent="0.25">
      <c r="A34" s="453"/>
      <c r="B34" s="566">
        <v>30</v>
      </c>
      <c r="C34" s="563" t="s">
        <v>235</v>
      </c>
      <c r="D34" s="564" t="s">
        <v>981</v>
      </c>
      <c r="E34" s="565" t="s">
        <v>981</v>
      </c>
      <c r="F34" s="564">
        <v>3.78</v>
      </c>
      <c r="G34" s="565" t="s">
        <v>981</v>
      </c>
      <c r="H34" s="564">
        <v>3.78</v>
      </c>
      <c r="I34" s="565" t="s">
        <v>981</v>
      </c>
      <c r="J34" s="567">
        <v>3.78</v>
      </c>
      <c r="K34" s="453"/>
      <c r="L34" s="503" t="s">
        <v>231</v>
      </c>
      <c r="O34" s="503">
        <v>11.500000000000002</v>
      </c>
      <c r="P34" s="503">
        <v>12</v>
      </c>
      <c r="Q34" s="503">
        <v>23.5</v>
      </c>
      <c r="S34" s="79" t="s">
        <v>229</v>
      </c>
      <c r="T34" s="1521"/>
      <c r="U34" s="1521"/>
      <c r="V34" s="1521"/>
      <c r="W34" s="1521"/>
      <c r="X34" s="1521">
        <v>0.49899999999999989</v>
      </c>
      <c r="Y34" s="1521">
        <v>0.49899999999999989</v>
      </c>
      <c r="Z34" s="1521">
        <v>0.49899999999999989</v>
      </c>
    </row>
    <row r="35" spans="1:26" ht="18.75" customHeight="1" x14ac:dyDescent="0.25">
      <c r="A35" s="453"/>
      <c r="B35" s="562">
        <v>31</v>
      </c>
      <c r="C35" s="563" t="s">
        <v>237</v>
      </c>
      <c r="D35" s="564" t="s">
        <v>981</v>
      </c>
      <c r="E35" s="565">
        <v>6.9000000000000012</v>
      </c>
      <c r="F35" s="564" t="s">
        <v>981</v>
      </c>
      <c r="G35" s="565" t="s">
        <v>981</v>
      </c>
      <c r="H35" s="564" t="s">
        <v>981</v>
      </c>
      <c r="I35" s="565">
        <v>6.9000000000000012</v>
      </c>
      <c r="J35" s="567">
        <v>6.9000000000000012</v>
      </c>
      <c r="K35" s="453"/>
      <c r="L35" s="503" t="s">
        <v>233</v>
      </c>
      <c r="O35" s="503">
        <v>0.04</v>
      </c>
      <c r="P35" s="503">
        <v>1.135</v>
      </c>
      <c r="Q35" s="503">
        <v>1.175</v>
      </c>
      <c r="S35" s="79" t="s">
        <v>231</v>
      </c>
      <c r="T35" s="1521"/>
      <c r="U35" s="1521"/>
      <c r="V35" s="1521"/>
      <c r="W35" s="1521">
        <v>11.500000000000002</v>
      </c>
      <c r="X35" s="1521">
        <v>12</v>
      </c>
      <c r="Y35" s="1521">
        <v>23.5</v>
      </c>
      <c r="Z35" s="1521">
        <v>23.5</v>
      </c>
    </row>
    <row r="36" spans="1:26" ht="18.75" customHeight="1" x14ac:dyDescent="0.25">
      <c r="A36" s="453"/>
      <c r="B36" s="566">
        <v>32</v>
      </c>
      <c r="C36" s="563" t="s">
        <v>239</v>
      </c>
      <c r="D36" s="564">
        <v>12.599999999999998</v>
      </c>
      <c r="E36" s="565">
        <v>5.9870000000000001</v>
      </c>
      <c r="F36" s="564" t="s">
        <v>981</v>
      </c>
      <c r="G36" s="565" t="s">
        <v>981</v>
      </c>
      <c r="H36" s="564">
        <v>12.599999999999998</v>
      </c>
      <c r="I36" s="565">
        <v>5.9870000000000001</v>
      </c>
      <c r="J36" s="567">
        <v>18.586999999999996</v>
      </c>
      <c r="K36" s="453"/>
      <c r="L36" s="503" t="s">
        <v>235</v>
      </c>
      <c r="O36" s="503">
        <v>3.78</v>
      </c>
      <c r="Q36" s="503">
        <v>3.78</v>
      </c>
      <c r="S36" s="79" t="s">
        <v>233</v>
      </c>
      <c r="T36" s="1521"/>
      <c r="U36" s="1521"/>
      <c r="V36" s="1521"/>
      <c r="W36" s="1521">
        <v>0.04</v>
      </c>
      <c r="X36" s="1521">
        <v>1.135</v>
      </c>
      <c r="Y36" s="1521">
        <v>1.175</v>
      </c>
      <c r="Z36" s="1521">
        <v>1.175</v>
      </c>
    </row>
    <row r="37" spans="1:26" ht="18.75" customHeight="1" x14ac:dyDescent="0.25">
      <c r="A37" s="453"/>
      <c r="B37" s="562">
        <v>33</v>
      </c>
      <c r="C37" s="563" t="s">
        <v>241</v>
      </c>
      <c r="D37" s="564" t="s">
        <v>981</v>
      </c>
      <c r="E37" s="565">
        <v>1.25</v>
      </c>
      <c r="F37" s="564" t="s">
        <v>981</v>
      </c>
      <c r="G37" s="565" t="s">
        <v>981</v>
      </c>
      <c r="H37" s="564" t="s">
        <v>981</v>
      </c>
      <c r="I37" s="565">
        <v>1.25</v>
      </c>
      <c r="J37" s="567">
        <v>1.25</v>
      </c>
      <c r="K37" s="453"/>
      <c r="L37" s="503" t="s">
        <v>237</v>
      </c>
      <c r="N37" s="503">
        <v>6.9000000000000012</v>
      </c>
      <c r="Q37" s="503">
        <v>6.9000000000000012</v>
      </c>
      <c r="S37" s="79" t="s">
        <v>235</v>
      </c>
      <c r="T37" s="1521"/>
      <c r="U37" s="1521"/>
      <c r="V37" s="1521"/>
      <c r="W37" s="1521">
        <v>3.78</v>
      </c>
      <c r="X37" s="1521"/>
      <c r="Y37" s="1521">
        <v>3.78</v>
      </c>
      <c r="Z37" s="1521">
        <v>3.78</v>
      </c>
    </row>
    <row r="38" spans="1:26" ht="18.75" customHeight="1" x14ac:dyDescent="0.25">
      <c r="A38" s="453"/>
      <c r="B38" s="566">
        <v>34</v>
      </c>
      <c r="C38" s="563" t="s">
        <v>243</v>
      </c>
      <c r="D38" s="564" t="s">
        <v>981</v>
      </c>
      <c r="E38" s="565" t="s">
        <v>981</v>
      </c>
      <c r="F38" s="564" t="s">
        <v>981</v>
      </c>
      <c r="G38" s="565">
        <v>2.1740000000000004</v>
      </c>
      <c r="H38" s="564" t="s">
        <v>981</v>
      </c>
      <c r="I38" s="565">
        <v>2.1740000000000004</v>
      </c>
      <c r="J38" s="567">
        <v>2.1740000000000004</v>
      </c>
      <c r="K38" s="453"/>
      <c r="L38" s="503" t="s">
        <v>239</v>
      </c>
      <c r="M38" s="503">
        <v>12.599999999999998</v>
      </c>
      <c r="N38" s="503">
        <v>5.9870000000000001</v>
      </c>
      <c r="Q38" s="503">
        <v>18.586999999999996</v>
      </c>
      <c r="S38" s="79" t="s">
        <v>237</v>
      </c>
      <c r="T38" s="1521"/>
      <c r="U38" s="1521">
        <v>6.9000000000000012</v>
      </c>
      <c r="V38" s="1521">
        <v>6.9000000000000012</v>
      </c>
      <c r="W38" s="1521"/>
      <c r="X38" s="1521"/>
      <c r="Y38" s="1521"/>
      <c r="Z38" s="1521">
        <v>6.9000000000000012</v>
      </c>
    </row>
    <row r="39" spans="1:26" ht="18.75" customHeight="1" x14ac:dyDescent="0.25">
      <c r="A39" s="453"/>
      <c r="B39" s="562">
        <v>35</v>
      </c>
      <c r="C39" s="563" t="s">
        <v>245</v>
      </c>
      <c r="D39" s="564" t="s">
        <v>981</v>
      </c>
      <c r="E39" s="565" t="s">
        <v>981</v>
      </c>
      <c r="F39" s="564" t="s">
        <v>981</v>
      </c>
      <c r="G39" s="565">
        <v>1.1000000000000001</v>
      </c>
      <c r="H39" s="564" t="s">
        <v>981</v>
      </c>
      <c r="I39" s="565">
        <v>1.1000000000000001</v>
      </c>
      <c r="J39" s="567">
        <v>1.1000000000000001</v>
      </c>
      <c r="K39" s="453"/>
      <c r="L39" s="503" t="s">
        <v>241</v>
      </c>
      <c r="N39" s="503">
        <v>1.25</v>
      </c>
      <c r="Q39" s="503">
        <v>1.25</v>
      </c>
      <c r="S39" s="79" t="s">
        <v>239</v>
      </c>
      <c r="T39" s="1521">
        <v>12.599999999999998</v>
      </c>
      <c r="U39" s="1521">
        <v>5.9870000000000001</v>
      </c>
      <c r="V39" s="1521">
        <v>18.586999999999996</v>
      </c>
      <c r="W39" s="1521"/>
      <c r="X39" s="1521"/>
      <c r="Y39" s="1521"/>
      <c r="Z39" s="1521">
        <v>18.586999999999996</v>
      </c>
    </row>
    <row r="40" spans="1:26" ht="18.75" customHeight="1" x14ac:dyDescent="0.25">
      <c r="A40" s="453"/>
      <c r="B40" s="566">
        <v>36</v>
      </c>
      <c r="C40" s="563" t="s">
        <v>247</v>
      </c>
      <c r="D40" s="564" t="s">
        <v>981</v>
      </c>
      <c r="E40" s="565" t="s">
        <v>981</v>
      </c>
      <c r="F40" s="564" t="s">
        <v>981</v>
      </c>
      <c r="G40" s="565">
        <v>8.4</v>
      </c>
      <c r="H40" s="564" t="s">
        <v>981</v>
      </c>
      <c r="I40" s="565">
        <v>8.4</v>
      </c>
      <c r="J40" s="567">
        <v>8.4</v>
      </c>
      <c r="K40" s="453"/>
      <c r="L40" s="503" t="s">
        <v>243</v>
      </c>
      <c r="P40" s="503">
        <v>2.1740000000000004</v>
      </c>
      <c r="Q40" s="503">
        <v>2.1740000000000004</v>
      </c>
      <c r="S40" s="79" t="s">
        <v>241</v>
      </c>
      <c r="T40" s="1521"/>
      <c r="U40" s="1521">
        <v>1.25</v>
      </c>
      <c r="V40" s="1521">
        <v>1.25</v>
      </c>
      <c r="W40" s="1521"/>
      <c r="X40" s="1521"/>
      <c r="Y40" s="1521"/>
      <c r="Z40" s="1521">
        <v>1.25</v>
      </c>
    </row>
    <row r="41" spans="1:26" ht="18.75" customHeight="1" x14ac:dyDescent="0.25">
      <c r="A41" s="453"/>
      <c r="B41" s="562">
        <v>37</v>
      </c>
      <c r="C41" s="563" t="s">
        <v>249</v>
      </c>
      <c r="D41" s="564" t="s">
        <v>981</v>
      </c>
      <c r="E41" s="565" t="s">
        <v>981</v>
      </c>
      <c r="F41" s="564">
        <v>1.6999999999999995</v>
      </c>
      <c r="G41" s="565">
        <v>13.726999999999995</v>
      </c>
      <c r="H41" s="564">
        <v>1.6999999999999995</v>
      </c>
      <c r="I41" s="565">
        <v>13.726999999999995</v>
      </c>
      <c r="J41" s="567">
        <v>15.426999999999994</v>
      </c>
      <c r="K41" s="453"/>
      <c r="L41" s="503" t="s">
        <v>245</v>
      </c>
      <c r="P41" s="503">
        <v>1.1000000000000001</v>
      </c>
      <c r="Q41" s="503">
        <v>1.1000000000000001</v>
      </c>
      <c r="S41" s="79" t="s">
        <v>243</v>
      </c>
      <c r="T41" s="1521"/>
      <c r="U41" s="1521"/>
      <c r="V41" s="1521"/>
      <c r="W41" s="1521"/>
      <c r="X41" s="1521">
        <v>2.1740000000000004</v>
      </c>
      <c r="Y41" s="1521">
        <v>2.1740000000000004</v>
      </c>
      <c r="Z41" s="1521">
        <v>2.1740000000000004</v>
      </c>
    </row>
    <row r="42" spans="1:26" ht="18.75" customHeight="1" x14ac:dyDescent="0.3">
      <c r="A42" s="453"/>
      <c r="B42" s="566">
        <v>38</v>
      </c>
      <c r="C42" s="563" t="s">
        <v>251</v>
      </c>
      <c r="D42" s="564" t="s">
        <v>981</v>
      </c>
      <c r="E42" s="565" t="s">
        <v>981</v>
      </c>
      <c r="F42" s="564">
        <v>2.5399999999999996</v>
      </c>
      <c r="G42" s="565" t="s">
        <v>981</v>
      </c>
      <c r="H42" s="564">
        <v>2.5399999999999996</v>
      </c>
      <c r="I42" s="565" t="s">
        <v>981</v>
      </c>
      <c r="J42" s="567">
        <v>2.5399999999999996</v>
      </c>
      <c r="K42" s="453"/>
      <c r="L42" s="503" t="s">
        <v>247</v>
      </c>
      <c r="P42" s="503">
        <v>8.4</v>
      </c>
      <c r="Q42" s="503">
        <v>8.4</v>
      </c>
      <c r="S42" s="79" t="s">
        <v>1360</v>
      </c>
      <c r="T42" s="1521"/>
      <c r="U42" s="1521"/>
      <c r="V42" s="1521"/>
      <c r="W42" s="1521">
        <v>3.0000000000000004</v>
      </c>
      <c r="X42" s="1521">
        <v>336.90799999999979</v>
      </c>
      <c r="Y42" s="1521">
        <v>339.90799999999979</v>
      </c>
      <c r="Z42" s="1521">
        <v>339.90799999999979</v>
      </c>
    </row>
    <row r="43" spans="1:26" ht="18.75" customHeight="1" x14ac:dyDescent="0.3">
      <c r="A43" s="453"/>
      <c r="B43" s="562">
        <v>39</v>
      </c>
      <c r="C43" s="563" t="s">
        <v>253</v>
      </c>
      <c r="D43" s="564" t="s">
        <v>981</v>
      </c>
      <c r="E43" s="565">
        <v>13.599999999999996</v>
      </c>
      <c r="F43" s="564" t="s">
        <v>981</v>
      </c>
      <c r="G43" s="565" t="s">
        <v>981</v>
      </c>
      <c r="H43" s="564" t="s">
        <v>981</v>
      </c>
      <c r="I43" s="565">
        <v>13.599999999999996</v>
      </c>
      <c r="J43" s="567">
        <v>13.599999999999996</v>
      </c>
      <c r="K43" s="453"/>
      <c r="L43" s="503" t="s">
        <v>249</v>
      </c>
      <c r="O43" s="503">
        <v>1.6999999999999995</v>
      </c>
      <c r="P43" s="503">
        <v>13.726999999999995</v>
      </c>
      <c r="Q43" s="503">
        <v>15.426999999999994</v>
      </c>
      <c r="S43" s="79" t="s">
        <v>245</v>
      </c>
      <c r="T43" s="1521"/>
      <c r="U43" s="1521"/>
      <c r="V43" s="1521"/>
      <c r="W43" s="1521"/>
      <c r="X43" s="1521">
        <v>1.1000000000000001</v>
      </c>
      <c r="Y43" s="1521">
        <v>1.1000000000000001</v>
      </c>
      <c r="Z43" s="1521">
        <v>1.1000000000000001</v>
      </c>
    </row>
    <row r="44" spans="1:26" ht="18.75" customHeight="1" x14ac:dyDescent="0.3">
      <c r="A44" s="453"/>
      <c r="B44" s="566">
        <v>40</v>
      </c>
      <c r="C44" s="563" t="s">
        <v>255</v>
      </c>
      <c r="D44" s="564" t="s">
        <v>981</v>
      </c>
      <c r="E44" s="565" t="s">
        <v>981</v>
      </c>
      <c r="F44" s="564" t="s">
        <v>981</v>
      </c>
      <c r="G44" s="565">
        <v>9.0900000000000016</v>
      </c>
      <c r="H44" s="564" t="s">
        <v>981</v>
      </c>
      <c r="I44" s="565">
        <v>9.0900000000000016</v>
      </c>
      <c r="J44" s="567">
        <v>9.0900000000000016</v>
      </c>
      <c r="K44" s="453"/>
      <c r="L44" s="503" t="s">
        <v>251</v>
      </c>
      <c r="O44" s="503">
        <v>2.5399999999999996</v>
      </c>
      <c r="P44" s="503">
        <v>0</v>
      </c>
      <c r="Q44" s="503">
        <v>2.5399999999999996</v>
      </c>
      <c r="S44" s="79" t="s">
        <v>247</v>
      </c>
      <c r="T44" s="1521"/>
      <c r="U44" s="1521"/>
      <c r="V44" s="1521"/>
      <c r="W44" s="1521"/>
      <c r="X44" s="1521">
        <v>8.4</v>
      </c>
      <c r="Y44" s="1521">
        <v>8.4</v>
      </c>
      <c r="Z44" s="1521">
        <v>8.4</v>
      </c>
    </row>
    <row r="45" spans="1:26" ht="18.75" customHeight="1" x14ac:dyDescent="0.3">
      <c r="A45" s="453"/>
      <c r="B45" s="562">
        <v>41</v>
      </c>
      <c r="C45" s="563" t="s">
        <v>257</v>
      </c>
      <c r="D45" s="564" t="s">
        <v>981</v>
      </c>
      <c r="E45" s="565">
        <v>2.6199999999999997</v>
      </c>
      <c r="F45" s="564" t="s">
        <v>981</v>
      </c>
      <c r="G45" s="565" t="s">
        <v>981</v>
      </c>
      <c r="H45" s="564" t="s">
        <v>981</v>
      </c>
      <c r="I45" s="565">
        <v>2.6199999999999997</v>
      </c>
      <c r="J45" s="567">
        <v>2.6199999999999997</v>
      </c>
      <c r="K45" s="453"/>
      <c r="L45" s="503" t="s">
        <v>253</v>
      </c>
      <c r="N45" s="503">
        <v>13.599999999999996</v>
      </c>
      <c r="Q45" s="503">
        <v>13.599999999999996</v>
      </c>
      <c r="S45" s="79" t="s">
        <v>249</v>
      </c>
      <c r="T45" s="1521"/>
      <c r="U45" s="1521"/>
      <c r="V45" s="1521"/>
      <c r="W45" s="1521">
        <v>1.6999999999999995</v>
      </c>
      <c r="X45" s="1521">
        <v>13.726999999999995</v>
      </c>
      <c r="Y45" s="1521">
        <v>15.426999999999994</v>
      </c>
      <c r="Z45" s="1521">
        <v>15.426999999999994</v>
      </c>
    </row>
    <row r="46" spans="1:26" ht="18.75" customHeight="1" x14ac:dyDescent="0.3">
      <c r="A46" s="453"/>
      <c r="B46" s="566">
        <v>42</v>
      </c>
      <c r="C46" s="563" t="s">
        <v>259</v>
      </c>
      <c r="D46" s="564" t="s">
        <v>981</v>
      </c>
      <c r="E46" s="565" t="s">
        <v>981</v>
      </c>
      <c r="F46" s="564" t="s">
        <v>981</v>
      </c>
      <c r="G46" s="565">
        <v>2.0400000000000005</v>
      </c>
      <c r="H46" s="564" t="s">
        <v>981</v>
      </c>
      <c r="I46" s="565">
        <v>2.0400000000000005</v>
      </c>
      <c r="J46" s="567">
        <v>2.0400000000000005</v>
      </c>
      <c r="K46" s="453"/>
      <c r="L46" s="503" t="s">
        <v>255</v>
      </c>
      <c r="P46" s="503">
        <v>9.0900000000000016</v>
      </c>
      <c r="Q46" s="503">
        <v>9.0900000000000016</v>
      </c>
      <c r="S46" s="79" t="s">
        <v>251</v>
      </c>
      <c r="T46" s="1521"/>
      <c r="U46" s="1521"/>
      <c r="V46" s="1521"/>
      <c r="W46" s="1521">
        <v>2.5399999999999996</v>
      </c>
      <c r="X46" s="1521"/>
      <c r="Y46" s="1521">
        <v>2.5399999999999996</v>
      </c>
      <c r="Z46" s="1521">
        <v>2.5399999999999996</v>
      </c>
    </row>
    <row r="47" spans="1:26" ht="18.75" customHeight="1" x14ac:dyDescent="0.25">
      <c r="A47" s="453"/>
      <c r="B47" s="562">
        <v>43</v>
      </c>
      <c r="C47" s="563" t="s">
        <v>261</v>
      </c>
      <c r="D47" s="564" t="s">
        <v>981</v>
      </c>
      <c r="E47" s="565" t="s">
        <v>981</v>
      </c>
      <c r="F47" s="564" t="s">
        <v>981</v>
      </c>
      <c r="G47" s="565">
        <v>2.673</v>
      </c>
      <c r="H47" s="564" t="s">
        <v>981</v>
      </c>
      <c r="I47" s="565">
        <v>2.673</v>
      </c>
      <c r="J47" s="567">
        <v>2.673</v>
      </c>
      <c r="K47" s="453"/>
      <c r="L47" s="503" t="s">
        <v>257</v>
      </c>
      <c r="N47" s="503">
        <v>2.6199999999999997</v>
      </c>
      <c r="Q47" s="503">
        <v>2.6199999999999997</v>
      </c>
      <c r="S47" s="79" t="s">
        <v>253</v>
      </c>
      <c r="T47" s="1521"/>
      <c r="U47" s="1521">
        <v>13.599999999999996</v>
      </c>
      <c r="V47" s="1521">
        <v>13.599999999999996</v>
      </c>
      <c r="W47" s="1521"/>
      <c r="X47" s="1521"/>
      <c r="Y47" s="1521"/>
      <c r="Z47" s="1521">
        <v>13.599999999999996</v>
      </c>
    </row>
    <row r="48" spans="1:26" ht="18.75" customHeight="1" x14ac:dyDescent="0.25">
      <c r="A48" s="453"/>
      <c r="B48" s="566">
        <v>44</v>
      </c>
      <c r="C48" s="563" t="s">
        <v>263</v>
      </c>
      <c r="D48" s="564" t="s">
        <v>981</v>
      </c>
      <c r="E48" s="565" t="s">
        <v>981</v>
      </c>
      <c r="F48" s="564" t="s">
        <v>981</v>
      </c>
      <c r="G48" s="565">
        <v>0.75</v>
      </c>
      <c r="H48" s="564" t="s">
        <v>981</v>
      </c>
      <c r="I48" s="565">
        <v>0.75</v>
      </c>
      <c r="J48" s="567">
        <v>0.75</v>
      </c>
      <c r="K48" s="453"/>
      <c r="L48" s="503" t="s">
        <v>259</v>
      </c>
      <c r="P48" s="503">
        <v>2.0400000000000005</v>
      </c>
      <c r="Q48" s="503">
        <v>2.0400000000000005</v>
      </c>
      <c r="S48" s="79" t="s">
        <v>255</v>
      </c>
      <c r="T48" s="1521"/>
      <c r="U48" s="1521"/>
      <c r="V48" s="1521"/>
      <c r="W48" s="1521"/>
      <c r="X48" s="1521">
        <v>9.0900000000000016</v>
      </c>
      <c r="Y48" s="1521">
        <v>9.0900000000000016</v>
      </c>
      <c r="Z48" s="1521">
        <v>9.0900000000000016</v>
      </c>
    </row>
    <row r="49" spans="1:26" ht="18.75" customHeight="1" x14ac:dyDescent="0.25">
      <c r="A49" s="453"/>
      <c r="B49" s="562">
        <v>45</v>
      </c>
      <c r="C49" s="563" t="s">
        <v>265</v>
      </c>
      <c r="D49" s="564" t="s">
        <v>981</v>
      </c>
      <c r="E49" s="565" t="s">
        <v>981</v>
      </c>
      <c r="F49" s="564" t="s">
        <v>981</v>
      </c>
      <c r="G49" s="565">
        <v>13.734999999999999</v>
      </c>
      <c r="H49" s="564" t="s">
        <v>981</v>
      </c>
      <c r="I49" s="565">
        <v>13.734999999999999</v>
      </c>
      <c r="J49" s="567">
        <v>13.734999999999999</v>
      </c>
      <c r="K49" s="453"/>
      <c r="L49" s="503" t="s">
        <v>261</v>
      </c>
      <c r="P49" s="503">
        <v>2.673</v>
      </c>
      <c r="Q49" s="503">
        <v>2.673</v>
      </c>
      <c r="S49" s="79" t="s">
        <v>257</v>
      </c>
      <c r="T49" s="1521"/>
      <c r="U49" s="1521">
        <v>2.6199999999999997</v>
      </c>
      <c r="V49" s="1521">
        <v>2.6199999999999997</v>
      </c>
      <c r="W49" s="1521"/>
      <c r="X49" s="1521"/>
      <c r="Y49" s="1521"/>
      <c r="Z49" s="1521">
        <v>2.6199999999999997</v>
      </c>
    </row>
    <row r="50" spans="1:26" ht="18.75" customHeight="1" x14ac:dyDescent="0.25">
      <c r="A50" s="453"/>
      <c r="B50" s="566">
        <v>46</v>
      </c>
      <c r="C50" s="563" t="s">
        <v>267</v>
      </c>
      <c r="D50" s="564" t="s">
        <v>981</v>
      </c>
      <c r="E50" s="565" t="s">
        <v>981</v>
      </c>
      <c r="F50" s="564" t="s">
        <v>981</v>
      </c>
      <c r="G50" s="565">
        <v>4.3</v>
      </c>
      <c r="H50" s="564" t="s">
        <v>981</v>
      </c>
      <c r="I50" s="565">
        <v>4.3</v>
      </c>
      <c r="J50" s="567">
        <v>4.3</v>
      </c>
      <c r="K50" s="453"/>
      <c r="L50" s="503" t="s">
        <v>263</v>
      </c>
      <c r="P50" s="503">
        <v>0.75</v>
      </c>
      <c r="Q50" s="503">
        <v>0.75</v>
      </c>
      <c r="S50" s="79" t="s">
        <v>259</v>
      </c>
      <c r="T50" s="1521"/>
      <c r="U50" s="1521"/>
      <c r="V50" s="1521"/>
      <c r="W50" s="1521"/>
      <c r="X50" s="1521">
        <v>2.0400000000000005</v>
      </c>
      <c r="Y50" s="1521">
        <v>2.0400000000000005</v>
      </c>
      <c r="Z50" s="1521">
        <v>2.0400000000000005</v>
      </c>
    </row>
    <row r="51" spans="1:26" ht="18.75" customHeight="1" x14ac:dyDescent="0.25">
      <c r="A51" s="453"/>
      <c r="B51" s="562">
        <v>47</v>
      </c>
      <c r="C51" s="563" t="s">
        <v>269</v>
      </c>
      <c r="D51" s="564" t="s">
        <v>981</v>
      </c>
      <c r="E51" s="565" t="s">
        <v>981</v>
      </c>
      <c r="F51" s="564" t="s">
        <v>981</v>
      </c>
      <c r="G51" s="565">
        <v>3.6699999999999995</v>
      </c>
      <c r="H51" s="564" t="s">
        <v>981</v>
      </c>
      <c r="I51" s="565">
        <v>3.6699999999999995</v>
      </c>
      <c r="J51" s="567">
        <v>3.6699999999999995</v>
      </c>
      <c r="K51" s="453"/>
      <c r="L51" s="503" t="s">
        <v>265</v>
      </c>
      <c r="P51" s="503">
        <v>13.734999999999999</v>
      </c>
      <c r="Q51" s="503">
        <v>13.734999999999999</v>
      </c>
      <c r="S51" s="79" t="s">
        <v>261</v>
      </c>
      <c r="T51" s="1521"/>
      <c r="U51" s="1521"/>
      <c r="V51" s="1521"/>
      <c r="W51" s="1521"/>
      <c r="X51" s="1521">
        <v>2.673</v>
      </c>
      <c r="Y51" s="1521">
        <v>2.673</v>
      </c>
      <c r="Z51" s="1521">
        <v>2.673</v>
      </c>
    </row>
    <row r="52" spans="1:26" ht="18.75" customHeight="1" x14ac:dyDescent="0.25">
      <c r="A52" s="453"/>
      <c r="B52" s="566">
        <v>48</v>
      </c>
      <c r="C52" s="563" t="s">
        <v>271</v>
      </c>
      <c r="D52" s="564" t="s">
        <v>981</v>
      </c>
      <c r="E52" s="565" t="s">
        <v>981</v>
      </c>
      <c r="F52" s="564" t="s">
        <v>981</v>
      </c>
      <c r="G52" s="565">
        <v>40.240000000000009</v>
      </c>
      <c r="H52" s="564" t="s">
        <v>981</v>
      </c>
      <c r="I52" s="565">
        <v>40.240000000000009</v>
      </c>
      <c r="J52" s="567">
        <v>40.240000000000009</v>
      </c>
      <c r="K52" s="453"/>
      <c r="L52" s="503" t="s">
        <v>267</v>
      </c>
      <c r="P52" s="503">
        <v>4.3</v>
      </c>
      <c r="Q52" s="503">
        <v>4.3</v>
      </c>
      <c r="S52" s="79" t="s">
        <v>263</v>
      </c>
      <c r="T52" s="1521"/>
      <c r="U52" s="1521"/>
      <c r="V52" s="1521"/>
      <c r="W52" s="1521"/>
      <c r="X52" s="1521">
        <v>0.75</v>
      </c>
      <c r="Y52" s="1521">
        <v>0.75</v>
      </c>
      <c r="Z52" s="1521">
        <v>0.75</v>
      </c>
    </row>
    <row r="53" spans="1:26" ht="18.75" customHeight="1" x14ac:dyDescent="0.25">
      <c r="A53" s="453"/>
      <c r="B53" s="562">
        <v>49</v>
      </c>
      <c r="C53" s="563" t="s">
        <v>273</v>
      </c>
      <c r="D53" s="564" t="s">
        <v>981</v>
      </c>
      <c r="E53" s="565" t="s">
        <v>981</v>
      </c>
      <c r="F53" s="564" t="s">
        <v>981</v>
      </c>
      <c r="G53" s="565">
        <v>0.8999999999999998</v>
      </c>
      <c r="H53" s="564" t="s">
        <v>981</v>
      </c>
      <c r="I53" s="565">
        <v>0.8999999999999998</v>
      </c>
      <c r="J53" s="567">
        <v>0.8999999999999998</v>
      </c>
      <c r="K53" s="453"/>
      <c r="L53" s="503" t="s">
        <v>269</v>
      </c>
      <c r="P53" s="503">
        <v>3.6699999999999995</v>
      </c>
      <c r="Q53" s="503">
        <v>3.6699999999999995</v>
      </c>
      <c r="S53" s="79" t="s">
        <v>265</v>
      </c>
      <c r="T53" s="1521"/>
      <c r="U53" s="1521"/>
      <c r="V53" s="1521"/>
      <c r="W53" s="1521"/>
      <c r="X53" s="1521">
        <v>13.734999999999999</v>
      </c>
      <c r="Y53" s="1521">
        <v>13.734999999999999</v>
      </c>
      <c r="Z53" s="1521">
        <v>13.734999999999999</v>
      </c>
    </row>
    <row r="54" spans="1:26" ht="18.75" customHeight="1" x14ac:dyDescent="0.3">
      <c r="A54" s="453"/>
      <c r="B54" s="566">
        <v>50</v>
      </c>
      <c r="C54" s="563" t="s">
        <v>275</v>
      </c>
      <c r="D54" s="564" t="s">
        <v>981</v>
      </c>
      <c r="E54" s="565">
        <v>22.305000000000003</v>
      </c>
      <c r="F54" s="564" t="s">
        <v>981</v>
      </c>
      <c r="G54" s="565" t="s">
        <v>981</v>
      </c>
      <c r="H54" s="564" t="s">
        <v>981</v>
      </c>
      <c r="I54" s="565">
        <v>22.305000000000003</v>
      </c>
      <c r="J54" s="567">
        <v>22.305000000000003</v>
      </c>
      <c r="K54" s="453"/>
      <c r="L54" s="503" t="s">
        <v>271</v>
      </c>
      <c r="P54" s="503">
        <v>40.240000000000009</v>
      </c>
      <c r="Q54" s="503">
        <v>40.240000000000009</v>
      </c>
      <c r="S54" s="79" t="s">
        <v>267</v>
      </c>
      <c r="T54" s="1521"/>
      <c r="U54" s="1521"/>
      <c r="V54" s="1521"/>
      <c r="W54" s="1521"/>
      <c r="X54" s="1521">
        <v>4.3</v>
      </c>
      <c r="Y54" s="1521">
        <v>4.3</v>
      </c>
      <c r="Z54" s="1521">
        <v>4.3</v>
      </c>
    </row>
    <row r="55" spans="1:26" ht="18.75" customHeight="1" x14ac:dyDescent="0.3">
      <c r="A55" s="453"/>
      <c r="B55" s="562">
        <v>51</v>
      </c>
      <c r="C55" s="563" t="s">
        <v>277</v>
      </c>
      <c r="D55" s="564" t="s">
        <v>981</v>
      </c>
      <c r="E55" s="565" t="s">
        <v>981</v>
      </c>
      <c r="F55" s="564">
        <v>6.599999999999997</v>
      </c>
      <c r="G55" s="565" t="s">
        <v>981</v>
      </c>
      <c r="H55" s="564">
        <v>6.599999999999997</v>
      </c>
      <c r="I55" s="565" t="s">
        <v>981</v>
      </c>
      <c r="J55" s="567">
        <v>6.599999999999997</v>
      </c>
      <c r="K55" s="453"/>
      <c r="L55" s="503" t="s">
        <v>273</v>
      </c>
      <c r="P55" s="503">
        <v>0.8999999999999998</v>
      </c>
      <c r="Q55" s="503">
        <v>0.8999999999999998</v>
      </c>
      <c r="S55" s="79" t="s">
        <v>269</v>
      </c>
      <c r="T55" s="1521"/>
      <c r="U55" s="1521"/>
      <c r="V55" s="1521"/>
      <c r="W55" s="1521"/>
      <c r="X55" s="1521">
        <v>3.6699999999999995</v>
      </c>
      <c r="Y55" s="1521">
        <v>3.6699999999999995</v>
      </c>
      <c r="Z55" s="1521">
        <v>3.6699999999999995</v>
      </c>
    </row>
    <row r="56" spans="1:26" ht="18.75" customHeight="1" x14ac:dyDescent="0.3">
      <c r="A56" s="453"/>
      <c r="B56" s="566">
        <v>52</v>
      </c>
      <c r="C56" s="563" t="s">
        <v>279</v>
      </c>
      <c r="D56" s="564" t="s">
        <v>981</v>
      </c>
      <c r="E56" s="565">
        <v>15.999999999999995</v>
      </c>
      <c r="F56" s="564" t="s">
        <v>981</v>
      </c>
      <c r="G56" s="565" t="s">
        <v>981</v>
      </c>
      <c r="H56" s="564" t="s">
        <v>981</v>
      </c>
      <c r="I56" s="565">
        <v>15.999999999999995</v>
      </c>
      <c r="J56" s="567">
        <v>15.999999999999995</v>
      </c>
      <c r="K56" s="453"/>
      <c r="L56" s="503" t="s">
        <v>275</v>
      </c>
      <c r="N56" s="503">
        <v>22.305000000000003</v>
      </c>
      <c r="Q56" s="503">
        <v>22.305000000000003</v>
      </c>
      <c r="S56" s="79" t="s">
        <v>271</v>
      </c>
      <c r="T56" s="1521"/>
      <c r="U56" s="1521"/>
      <c r="V56" s="1521"/>
      <c r="W56" s="1521"/>
      <c r="X56" s="1521">
        <v>40.240000000000009</v>
      </c>
      <c r="Y56" s="1521">
        <v>40.240000000000009</v>
      </c>
      <c r="Z56" s="1521">
        <v>40.240000000000009</v>
      </c>
    </row>
    <row r="57" spans="1:26" ht="18.75" customHeight="1" x14ac:dyDescent="0.3">
      <c r="A57" s="453"/>
      <c r="B57" s="562">
        <v>53</v>
      </c>
      <c r="C57" s="563" t="s">
        <v>281</v>
      </c>
      <c r="D57" s="564" t="s">
        <v>981</v>
      </c>
      <c r="E57" s="565" t="s">
        <v>981</v>
      </c>
      <c r="F57" s="564">
        <v>4.71</v>
      </c>
      <c r="G57" s="565">
        <v>2.915999999999999</v>
      </c>
      <c r="H57" s="564">
        <v>4.71</v>
      </c>
      <c r="I57" s="565">
        <v>2.915999999999999</v>
      </c>
      <c r="J57" s="567">
        <v>7.6259999999999994</v>
      </c>
      <c r="K57" s="453"/>
      <c r="L57" s="503" t="s">
        <v>277</v>
      </c>
      <c r="O57" s="503">
        <v>6.599999999999997</v>
      </c>
      <c r="Q57" s="503">
        <v>6.599999999999997</v>
      </c>
      <c r="S57" s="79" t="s">
        <v>273</v>
      </c>
      <c r="T57" s="1521"/>
      <c r="U57" s="1521"/>
      <c r="V57" s="1521"/>
      <c r="W57" s="1521"/>
      <c r="X57" s="1521">
        <v>0.8999999999999998</v>
      </c>
      <c r="Y57" s="1521">
        <v>0.8999999999999998</v>
      </c>
      <c r="Z57" s="1521">
        <v>0.8999999999999998</v>
      </c>
    </row>
    <row r="58" spans="1:26" ht="18.75" customHeight="1" x14ac:dyDescent="0.3">
      <c r="A58" s="453"/>
      <c r="B58" s="566">
        <v>54</v>
      </c>
      <c r="C58" s="563" t="s">
        <v>283</v>
      </c>
      <c r="D58" s="564" t="s">
        <v>981</v>
      </c>
      <c r="E58" s="565" t="s">
        <v>981</v>
      </c>
      <c r="F58" s="564" t="s">
        <v>981</v>
      </c>
      <c r="G58" s="565">
        <v>2.5999999999999988</v>
      </c>
      <c r="H58" s="564" t="s">
        <v>981</v>
      </c>
      <c r="I58" s="565">
        <v>2.5999999999999988</v>
      </c>
      <c r="J58" s="567">
        <v>2.5999999999999988</v>
      </c>
      <c r="K58" s="453"/>
      <c r="L58" s="503" t="s">
        <v>279</v>
      </c>
      <c r="N58" s="503">
        <v>15.999999999999995</v>
      </c>
      <c r="Q58" s="503">
        <v>15.999999999999995</v>
      </c>
      <c r="S58" s="79" t="s">
        <v>275</v>
      </c>
      <c r="T58" s="1521"/>
      <c r="U58" s="1521">
        <v>22.305000000000003</v>
      </c>
      <c r="V58" s="1521">
        <v>22.305000000000003</v>
      </c>
      <c r="W58" s="1521"/>
      <c r="X58" s="1521"/>
      <c r="Y58" s="1521"/>
      <c r="Z58" s="1521">
        <v>22.305000000000003</v>
      </c>
    </row>
    <row r="59" spans="1:26" ht="18.75" customHeight="1" x14ac:dyDescent="0.25">
      <c r="A59" s="453"/>
      <c r="B59" s="562">
        <v>55</v>
      </c>
      <c r="C59" s="563" t="s">
        <v>285</v>
      </c>
      <c r="D59" s="564" t="s">
        <v>981</v>
      </c>
      <c r="E59" s="565" t="s">
        <v>981</v>
      </c>
      <c r="F59" s="564" t="s">
        <v>981</v>
      </c>
      <c r="G59" s="565">
        <v>135.78</v>
      </c>
      <c r="H59" s="564" t="s">
        <v>981</v>
      </c>
      <c r="I59" s="565">
        <v>135.78</v>
      </c>
      <c r="J59" s="567">
        <v>135.78</v>
      </c>
      <c r="K59" s="453"/>
      <c r="L59" s="503" t="s">
        <v>281</v>
      </c>
      <c r="O59" s="503">
        <v>4.71</v>
      </c>
      <c r="P59" s="503">
        <v>2.915999999999999</v>
      </c>
      <c r="Q59" s="503">
        <v>7.6259999999999994</v>
      </c>
      <c r="S59" s="79" t="s">
        <v>277</v>
      </c>
      <c r="T59" s="1521"/>
      <c r="U59" s="1521"/>
      <c r="V59" s="1521"/>
      <c r="W59" s="1521">
        <v>6.599999999999997</v>
      </c>
      <c r="X59" s="1521"/>
      <c r="Y59" s="1521">
        <v>6.599999999999997</v>
      </c>
      <c r="Z59" s="1521">
        <v>6.599999999999997</v>
      </c>
    </row>
    <row r="60" spans="1:26" ht="18.75" customHeight="1" x14ac:dyDescent="0.3">
      <c r="A60" s="453"/>
      <c r="B60" s="566">
        <v>56</v>
      </c>
      <c r="C60" s="563" t="s">
        <v>287</v>
      </c>
      <c r="D60" s="564" t="s">
        <v>981</v>
      </c>
      <c r="E60" s="565" t="s">
        <v>981</v>
      </c>
      <c r="F60" s="564" t="s">
        <v>981</v>
      </c>
      <c r="G60" s="565">
        <v>77.40000000000002</v>
      </c>
      <c r="H60" s="564" t="s">
        <v>981</v>
      </c>
      <c r="I60" s="565">
        <v>77.40000000000002</v>
      </c>
      <c r="J60" s="567">
        <v>77.40000000000002</v>
      </c>
      <c r="K60" s="453"/>
      <c r="L60" s="503" t="s">
        <v>283</v>
      </c>
      <c r="P60" s="503">
        <v>2.5999999999999988</v>
      </c>
      <c r="Q60" s="503">
        <v>2.5999999999999988</v>
      </c>
      <c r="S60" s="79" t="s">
        <v>279</v>
      </c>
      <c r="T60" s="1521"/>
      <c r="U60" s="1521">
        <v>15.999999999999995</v>
      </c>
      <c r="V60" s="1521">
        <v>15.999999999999995</v>
      </c>
      <c r="W60" s="1521"/>
      <c r="X60" s="1521"/>
      <c r="Y60" s="1521"/>
      <c r="Z60" s="1521">
        <v>15.999999999999995</v>
      </c>
    </row>
    <row r="61" spans="1:26" ht="18.75" customHeight="1" x14ac:dyDescent="0.25">
      <c r="A61" s="453"/>
      <c r="B61" s="562">
        <v>57</v>
      </c>
      <c r="C61" s="563" t="s">
        <v>289</v>
      </c>
      <c r="D61" s="564" t="s">
        <v>981</v>
      </c>
      <c r="E61" s="565" t="s">
        <v>981</v>
      </c>
      <c r="F61" s="564" t="s">
        <v>981</v>
      </c>
      <c r="G61" s="565">
        <v>22.626999999999988</v>
      </c>
      <c r="H61" s="564" t="s">
        <v>981</v>
      </c>
      <c r="I61" s="565">
        <v>22.626999999999988</v>
      </c>
      <c r="J61" s="567">
        <v>22.626999999999988</v>
      </c>
      <c r="K61" s="453"/>
      <c r="L61" s="503" t="s">
        <v>285</v>
      </c>
      <c r="P61" s="503">
        <v>135.78</v>
      </c>
      <c r="Q61" s="503">
        <v>135.78</v>
      </c>
      <c r="S61" s="79" t="s">
        <v>281</v>
      </c>
      <c r="T61" s="1521"/>
      <c r="U61" s="1521"/>
      <c r="V61" s="1521"/>
      <c r="W61" s="1521">
        <v>4.71</v>
      </c>
      <c r="X61" s="1521">
        <v>2.915999999999999</v>
      </c>
      <c r="Y61" s="1521">
        <v>7.6259999999999994</v>
      </c>
      <c r="Z61" s="1521">
        <v>7.6259999999999994</v>
      </c>
    </row>
    <row r="62" spans="1:26" s="1547" customFormat="1" ht="18.75" customHeight="1" x14ac:dyDescent="0.3">
      <c r="A62" s="1550"/>
      <c r="B62" s="566">
        <v>58</v>
      </c>
      <c r="C62" s="1551" t="s">
        <v>291</v>
      </c>
      <c r="D62" s="1552" t="s">
        <v>981</v>
      </c>
      <c r="E62" s="1553" t="s">
        <v>981</v>
      </c>
      <c r="F62" s="1552" t="s">
        <v>981</v>
      </c>
      <c r="G62" s="1553">
        <v>12.05</v>
      </c>
      <c r="H62" s="1552" t="s">
        <v>981</v>
      </c>
      <c r="I62" s="1553">
        <v>12.05</v>
      </c>
      <c r="J62" s="1554">
        <v>3.45</v>
      </c>
      <c r="K62" s="1550"/>
      <c r="L62" s="1544" t="s">
        <v>287</v>
      </c>
      <c r="M62" s="1544"/>
      <c r="N62" s="1544"/>
      <c r="O62" s="1544"/>
      <c r="P62" s="1544">
        <v>77.40000000000002</v>
      </c>
      <c r="Q62" s="1544">
        <v>77.40000000000002</v>
      </c>
      <c r="R62" s="1544"/>
      <c r="S62" s="1545" t="s">
        <v>283</v>
      </c>
      <c r="T62" s="1546"/>
      <c r="U62" s="1546"/>
      <c r="V62" s="1546"/>
      <c r="W62" s="1546"/>
      <c r="X62" s="1546">
        <v>2.5999999999999988</v>
      </c>
      <c r="Y62" s="1546">
        <v>2.5999999999999988</v>
      </c>
      <c r="Z62" s="1546">
        <v>2.5999999999999988</v>
      </c>
    </row>
    <row r="63" spans="1:26" ht="18.75" customHeight="1" x14ac:dyDescent="0.25">
      <c r="A63" s="453"/>
      <c r="B63" s="562">
        <v>59</v>
      </c>
      <c r="C63" s="563" t="s">
        <v>293</v>
      </c>
      <c r="D63" s="564" t="s">
        <v>981</v>
      </c>
      <c r="E63" s="565">
        <v>1.28</v>
      </c>
      <c r="F63" s="564" t="s">
        <v>981</v>
      </c>
      <c r="G63" s="565" t="s">
        <v>981</v>
      </c>
      <c r="H63" s="564" t="s">
        <v>981</v>
      </c>
      <c r="I63" s="565">
        <v>1.28</v>
      </c>
      <c r="J63" s="567">
        <v>1.28</v>
      </c>
      <c r="K63" s="453"/>
      <c r="L63" s="503" t="s">
        <v>289</v>
      </c>
      <c r="P63" s="503">
        <v>22.626999999999988</v>
      </c>
      <c r="Q63" s="503">
        <v>22.626999999999988</v>
      </c>
      <c r="S63" s="79" t="s">
        <v>285</v>
      </c>
      <c r="T63" s="1521"/>
      <c r="U63" s="1521"/>
      <c r="V63" s="1521"/>
      <c r="W63" s="1521"/>
      <c r="X63" s="1521">
        <v>135.78</v>
      </c>
      <c r="Y63" s="1521">
        <v>135.78</v>
      </c>
      <c r="Z63" s="1521">
        <v>135.78</v>
      </c>
    </row>
    <row r="64" spans="1:26" ht="18.75" customHeight="1" x14ac:dyDescent="0.3">
      <c r="A64" s="453"/>
      <c r="B64" s="566">
        <v>60</v>
      </c>
      <c r="C64" s="563" t="s">
        <v>295</v>
      </c>
      <c r="D64" s="564" t="s">
        <v>981</v>
      </c>
      <c r="E64" s="565" t="s">
        <v>981</v>
      </c>
      <c r="F64" s="564" t="s">
        <v>981</v>
      </c>
      <c r="G64" s="565">
        <v>17.930000000000003</v>
      </c>
      <c r="H64" s="564" t="s">
        <v>981</v>
      </c>
      <c r="I64" s="565">
        <v>17.930000000000003</v>
      </c>
      <c r="J64" s="567">
        <v>17.930000000000003</v>
      </c>
      <c r="K64" s="453"/>
      <c r="L64" s="503" t="s">
        <v>291</v>
      </c>
      <c r="P64" s="503">
        <v>3.45</v>
      </c>
      <c r="Q64" s="503">
        <v>3.45</v>
      </c>
      <c r="S64" s="79" t="s">
        <v>287</v>
      </c>
      <c r="T64" s="1521"/>
      <c r="U64" s="1521"/>
      <c r="V64" s="1521"/>
      <c r="W64" s="1521"/>
      <c r="X64" s="1521">
        <v>77.40000000000002</v>
      </c>
      <c r="Y64" s="1521">
        <v>77.40000000000002</v>
      </c>
      <c r="Z64" s="1521">
        <v>77.40000000000002</v>
      </c>
    </row>
    <row r="65" spans="1:26" ht="18.75" customHeight="1" x14ac:dyDescent="0.3">
      <c r="A65" s="453"/>
      <c r="B65" s="562">
        <v>61</v>
      </c>
      <c r="C65" s="563" t="s">
        <v>297</v>
      </c>
      <c r="D65" s="564" t="s">
        <v>981</v>
      </c>
      <c r="E65" s="565" t="s">
        <v>981</v>
      </c>
      <c r="F65" s="564" t="s">
        <v>981</v>
      </c>
      <c r="G65" s="565">
        <v>66.684999999999974</v>
      </c>
      <c r="H65" s="564" t="s">
        <v>981</v>
      </c>
      <c r="I65" s="565">
        <v>66.684999999999974</v>
      </c>
      <c r="J65" s="567">
        <v>66.684999999999974</v>
      </c>
      <c r="K65" s="453"/>
      <c r="L65" s="503" t="s">
        <v>293</v>
      </c>
      <c r="N65" s="503">
        <v>1.28</v>
      </c>
      <c r="Q65" s="503">
        <v>1.28</v>
      </c>
      <c r="S65" s="79" t="s">
        <v>289</v>
      </c>
      <c r="T65" s="1521"/>
      <c r="U65" s="1521"/>
      <c r="V65" s="1521"/>
      <c r="W65" s="1521"/>
      <c r="X65" s="1521">
        <v>22.626999999999988</v>
      </c>
      <c r="Y65" s="1521">
        <v>22.626999999999988</v>
      </c>
      <c r="Z65" s="1521">
        <v>22.626999999999988</v>
      </c>
    </row>
    <row r="66" spans="1:26" ht="18.75" customHeight="1" x14ac:dyDescent="0.25">
      <c r="A66" s="453"/>
      <c r="B66" s="566">
        <v>62</v>
      </c>
      <c r="C66" s="563" t="s">
        <v>299</v>
      </c>
      <c r="D66" s="564" t="s">
        <v>981</v>
      </c>
      <c r="E66" s="565" t="s">
        <v>981</v>
      </c>
      <c r="F66" s="564" t="s">
        <v>981</v>
      </c>
      <c r="G66" s="565">
        <v>60.000000000000007</v>
      </c>
      <c r="H66" s="564" t="s">
        <v>981</v>
      </c>
      <c r="I66" s="565">
        <v>60.000000000000007</v>
      </c>
      <c r="J66" s="567">
        <v>60.000000000000007</v>
      </c>
      <c r="K66" s="453"/>
      <c r="L66" s="503" t="s">
        <v>295</v>
      </c>
      <c r="P66" s="503">
        <v>17.930000000000003</v>
      </c>
      <c r="Q66" s="503">
        <v>17.930000000000003</v>
      </c>
      <c r="S66" s="79" t="s">
        <v>291</v>
      </c>
      <c r="T66" s="1521"/>
      <c r="U66" s="1521"/>
      <c r="V66" s="1521"/>
      <c r="W66" s="1521"/>
      <c r="X66" s="1521">
        <v>12.079999999999998</v>
      </c>
      <c r="Y66" s="1521">
        <v>12.079999999999998</v>
      </c>
      <c r="Z66" s="1521">
        <v>12.079999999999998</v>
      </c>
    </row>
    <row r="67" spans="1:26" ht="18.75" customHeight="1" x14ac:dyDescent="0.3">
      <c r="A67" s="453"/>
      <c r="B67" s="562">
        <v>63</v>
      </c>
      <c r="C67" s="563" t="s">
        <v>301</v>
      </c>
      <c r="D67" s="564" t="s">
        <v>981</v>
      </c>
      <c r="E67" s="565">
        <v>2.6249999999999991</v>
      </c>
      <c r="F67" s="564" t="s">
        <v>981</v>
      </c>
      <c r="G67" s="565" t="s">
        <v>981</v>
      </c>
      <c r="H67" s="564" t="s">
        <v>981</v>
      </c>
      <c r="I67" s="565">
        <v>2.6249999999999991</v>
      </c>
      <c r="J67" s="567">
        <v>2.6249999999999991</v>
      </c>
      <c r="K67" s="453"/>
      <c r="L67" s="503" t="s">
        <v>297</v>
      </c>
      <c r="P67" s="503">
        <v>66.684999999999974</v>
      </c>
      <c r="Q67" s="503">
        <v>66.684999999999974</v>
      </c>
      <c r="S67" s="79" t="s">
        <v>293</v>
      </c>
      <c r="T67" s="1521"/>
      <c r="U67" s="1521">
        <v>1.28</v>
      </c>
      <c r="V67" s="1521">
        <v>1.28</v>
      </c>
      <c r="W67" s="1521"/>
      <c r="X67" s="1521"/>
      <c r="Y67" s="1521"/>
      <c r="Z67" s="1521">
        <v>1.28</v>
      </c>
    </row>
    <row r="68" spans="1:26" ht="18.75" customHeight="1" x14ac:dyDescent="0.25">
      <c r="A68" s="453"/>
      <c r="B68" s="566">
        <v>64</v>
      </c>
      <c r="C68" s="563" t="s">
        <v>303</v>
      </c>
      <c r="D68" s="564" t="s">
        <v>981</v>
      </c>
      <c r="E68" s="565">
        <v>23.000000000000004</v>
      </c>
      <c r="F68" s="564" t="s">
        <v>981</v>
      </c>
      <c r="G68" s="565" t="s">
        <v>981</v>
      </c>
      <c r="H68" s="564" t="s">
        <v>981</v>
      </c>
      <c r="I68" s="565">
        <v>23.000000000000004</v>
      </c>
      <c r="J68" s="567">
        <v>23.000000000000004</v>
      </c>
      <c r="K68" s="453"/>
      <c r="L68" s="503" t="s">
        <v>299</v>
      </c>
      <c r="P68" s="503">
        <v>60.000000000000007</v>
      </c>
      <c r="Q68" s="503">
        <v>60.000000000000007</v>
      </c>
      <c r="S68" s="79" t="s">
        <v>295</v>
      </c>
      <c r="T68" s="1521"/>
      <c r="U68" s="1521"/>
      <c r="V68" s="1521"/>
      <c r="W68" s="1521"/>
      <c r="X68" s="1521">
        <v>17.930000000000003</v>
      </c>
      <c r="Y68" s="1521">
        <v>17.930000000000003</v>
      </c>
      <c r="Z68" s="1521">
        <v>17.930000000000003</v>
      </c>
    </row>
    <row r="69" spans="1:26" ht="18.75" customHeight="1" x14ac:dyDescent="0.25">
      <c r="A69" s="453"/>
      <c r="B69" s="562">
        <v>65</v>
      </c>
      <c r="C69" s="563" t="s">
        <v>305</v>
      </c>
      <c r="D69" s="564" t="s">
        <v>981</v>
      </c>
      <c r="E69" s="565">
        <v>11.25</v>
      </c>
      <c r="F69" s="564" t="s">
        <v>981</v>
      </c>
      <c r="G69" s="565" t="s">
        <v>981</v>
      </c>
      <c r="H69" s="564" t="s">
        <v>981</v>
      </c>
      <c r="I69" s="565">
        <v>11.25</v>
      </c>
      <c r="J69" s="567">
        <v>11.25</v>
      </c>
      <c r="K69" s="453"/>
      <c r="L69" s="503" t="s">
        <v>301</v>
      </c>
      <c r="N69" s="503">
        <v>2.6249999999999991</v>
      </c>
      <c r="Q69" s="503">
        <v>2.6249999999999991</v>
      </c>
      <c r="S69" s="79" t="s">
        <v>297</v>
      </c>
      <c r="T69" s="1521"/>
      <c r="U69" s="1521"/>
      <c r="V69" s="1521"/>
      <c r="W69" s="1521"/>
      <c r="X69" s="1521">
        <v>66.684999999999974</v>
      </c>
      <c r="Y69" s="1521">
        <v>66.684999999999974</v>
      </c>
      <c r="Z69" s="1521">
        <v>66.684999999999974</v>
      </c>
    </row>
    <row r="70" spans="1:26" ht="18.75" customHeight="1" x14ac:dyDescent="0.25">
      <c r="A70" s="453"/>
      <c r="B70" s="566">
        <v>66</v>
      </c>
      <c r="C70" s="563" t="s">
        <v>307</v>
      </c>
      <c r="D70" s="564" t="s">
        <v>981</v>
      </c>
      <c r="E70" s="565" t="s">
        <v>981</v>
      </c>
      <c r="F70" s="564" t="s">
        <v>981</v>
      </c>
      <c r="G70" s="565">
        <v>2.11</v>
      </c>
      <c r="H70" s="564" t="s">
        <v>981</v>
      </c>
      <c r="I70" s="565">
        <v>2.11</v>
      </c>
      <c r="J70" s="567">
        <v>2.11</v>
      </c>
      <c r="K70" s="453"/>
      <c r="L70" s="503" t="s">
        <v>303</v>
      </c>
      <c r="N70" s="503">
        <v>23.000000000000004</v>
      </c>
      <c r="Q70" s="503">
        <v>23.000000000000004</v>
      </c>
      <c r="S70" s="79" t="s">
        <v>299</v>
      </c>
      <c r="T70" s="1521"/>
      <c r="U70" s="1521"/>
      <c r="V70" s="1521"/>
      <c r="W70" s="1521"/>
      <c r="X70" s="1521">
        <v>60.000000000000007</v>
      </c>
      <c r="Y70" s="1521">
        <v>60.000000000000007</v>
      </c>
      <c r="Z70" s="1521">
        <v>60.000000000000007</v>
      </c>
    </row>
    <row r="71" spans="1:26" ht="18.75" customHeight="1" x14ac:dyDescent="0.25">
      <c r="A71" s="453"/>
      <c r="B71" s="562">
        <v>67</v>
      </c>
      <c r="C71" s="563" t="s">
        <v>309</v>
      </c>
      <c r="D71" s="564" t="s">
        <v>981</v>
      </c>
      <c r="E71" s="565" t="s">
        <v>981</v>
      </c>
      <c r="F71" s="564">
        <v>4.3360000000000012</v>
      </c>
      <c r="G71" s="565" t="s">
        <v>981</v>
      </c>
      <c r="H71" s="564">
        <v>4.3360000000000012</v>
      </c>
      <c r="I71" s="565" t="s">
        <v>981</v>
      </c>
      <c r="J71" s="567">
        <v>4.3360000000000012</v>
      </c>
      <c r="K71" s="453"/>
      <c r="L71" s="503" t="s">
        <v>305</v>
      </c>
      <c r="N71" s="503">
        <v>11.25</v>
      </c>
      <c r="Q71" s="503">
        <v>11.25</v>
      </c>
      <c r="S71" s="79" t="s">
        <v>301</v>
      </c>
      <c r="T71" s="1521"/>
      <c r="U71" s="1521">
        <v>2.6249999999999991</v>
      </c>
      <c r="V71" s="1521">
        <v>2.6249999999999991</v>
      </c>
      <c r="W71" s="1521"/>
      <c r="X71" s="1521"/>
      <c r="Y71" s="1521"/>
      <c r="Z71" s="1521">
        <v>2.6249999999999991</v>
      </c>
    </row>
    <row r="72" spans="1:26" ht="18.75" customHeight="1" x14ac:dyDescent="0.25">
      <c r="A72" s="453"/>
      <c r="B72" s="566">
        <v>68</v>
      </c>
      <c r="C72" s="563" t="s">
        <v>311</v>
      </c>
      <c r="D72" s="564" t="s">
        <v>981</v>
      </c>
      <c r="E72" s="565">
        <v>4.3</v>
      </c>
      <c r="F72" s="564">
        <v>9</v>
      </c>
      <c r="G72" s="565">
        <v>1.25</v>
      </c>
      <c r="H72" s="564">
        <v>9</v>
      </c>
      <c r="I72" s="565">
        <v>5.55</v>
      </c>
      <c r="J72" s="567">
        <v>14.55</v>
      </c>
      <c r="K72" s="453"/>
      <c r="L72" s="503" t="s">
        <v>307</v>
      </c>
      <c r="P72" s="503">
        <v>2.11</v>
      </c>
      <c r="Q72" s="503">
        <v>2.11</v>
      </c>
      <c r="S72" s="79" t="s">
        <v>303</v>
      </c>
      <c r="T72" s="1521"/>
      <c r="U72" s="1521">
        <v>23.000000000000004</v>
      </c>
      <c r="V72" s="1521">
        <v>23.000000000000004</v>
      </c>
      <c r="W72" s="1521"/>
      <c r="X72" s="1521"/>
      <c r="Y72" s="1521"/>
      <c r="Z72" s="1521">
        <v>23.000000000000004</v>
      </c>
    </row>
    <row r="73" spans="1:26" ht="18.75" customHeight="1" x14ac:dyDescent="0.25">
      <c r="A73" s="453"/>
      <c r="B73" s="562">
        <v>69</v>
      </c>
      <c r="C73" s="563" t="s">
        <v>313</v>
      </c>
      <c r="D73" s="564" t="s">
        <v>981</v>
      </c>
      <c r="E73" s="565">
        <v>3</v>
      </c>
      <c r="F73" s="564" t="s">
        <v>981</v>
      </c>
      <c r="G73" s="565" t="s">
        <v>981</v>
      </c>
      <c r="H73" s="564" t="s">
        <v>981</v>
      </c>
      <c r="I73" s="565">
        <v>3</v>
      </c>
      <c r="J73" s="567">
        <v>3</v>
      </c>
      <c r="K73" s="453"/>
      <c r="L73" s="503" t="s">
        <v>309</v>
      </c>
      <c r="O73" s="503">
        <v>4.3360000000000012</v>
      </c>
      <c r="Q73" s="503">
        <v>4.3360000000000012</v>
      </c>
      <c r="S73" s="79" t="s">
        <v>305</v>
      </c>
      <c r="T73" s="1521"/>
      <c r="U73" s="1521">
        <v>11.25</v>
      </c>
      <c r="V73" s="1521">
        <v>11.25</v>
      </c>
      <c r="W73" s="1521"/>
      <c r="X73" s="1521"/>
      <c r="Y73" s="1521"/>
      <c r="Z73" s="1521">
        <v>11.25</v>
      </c>
    </row>
    <row r="74" spans="1:26" ht="18.75" customHeight="1" x14ac:dyDescent="0.25">
      <c r="A74" s="453"/>
      <c r="B74" s="566">
        <v>70</v>
      </c>
      <c r="C74" s="563" t="s">
        <v>315</v>
      </c>
      <c r="D74" s="564" t="s">
        <v>981</v>
      </c>
      <c r="E74" s="565" t="s">
        <v>981</v>
      </c>
      <c r="F74" s="564" t="s">
        <v>981</v>
      </c>
      <c r="G74" s="565">
        <v>34.624000000000009</v>
      </c>
      <c r="H74" s="564" t="s">
        <v>981</v>
      </c>
      <c r="I74" s="565">
        <v>34.624000000000009</v>
      </c>
      <c r="J74" s="567">
        <v>34.624000000000009</v>
      </c>
      <c r="K74" s="453"/>
      <c r="L74" s="503" t="s">
        <v>311</v>
      </c>
      <c r="N74" s="503">
        <v>4.3</v>
      </c>
      <c r="O74" s="503">
        <v>9</v>
      </c>
      <c r="P74" s="503">
        <v>1.25</v>
      </c>
      <c r="Q74" s="503">
        <v>14.55</v>
      </c>
      <c r="S74" s="79" t="s">
        <v>307</v>
      </c>
      <c r="T74" s="1521"/>
      <c r="U74" s="1521"/>
      <c r="V74" s="1521"/>
      <c r="W74" s="1521"/>
      <c r="X74" s="1521">
        <v>2.11</v>
      </c>
      <c r="Y74" s="1521">
        <v>2.11</v>
      </c>
      <c r="Z74" s="1521">
        <v>2.11</v>
      </c>
    </row>
    <row r="75" spans="1:26" ht="18.75" customHeight="1" x14ac:dyDescent="0.3">
      <c r="A75" s="453"/>
      <c r="B75" s="562">
        <v>71</v>
      </c>
      <c r="C75" s="563" t="s">
        <v>317</v>
      </c>
      <c r="D75" s="564" t="s">
        <v>981</v>
      </c>
      <c r="E75" s="565">
        <v>15</v>
      </c>
      <c r="F75" s="564" t="s">
        <v>981</v>
      </c>
      <c r="G75" s="565" t="s">
        <v>981</v>
      </c>
      <c r="H75" s="564" t="s">
        <v>981</v>
      </c>
      <c r="I75" s="565">
        <v>15</v>
      </c>
      <c r="J75" s="567">
        <v>15</v>
      </c>
      <c r="K75" s="453"/>
      <c r="L75" s="503" t="s">
        <v>313</v>
      </c>
      <c r="N75" s="503">
        <v>3</v>
      </c>
      <c r="Q75" s="503">
        <v>3</v>
      </c>
      <c r="S75" s="79" t="s">
        <v>309</v>
      </c>
      <c r="T75" s="1521"/>
      <c r="U75" s="1521"/>
      <c r="V75" s="1521"/>
      <c r="W75" s="1521">
        <v>4.3360000000000012</v>
      </c>
      <c r="X75" s="1521"/>
      <c r="Y75" s="1521">
        <v>4.3360000000000012</v>
      </c>
      <c r="Z75" s="1521">
        <v>4.3360000000000012</v>
      </c>
    </row>
    <row r="76" spans="1:26" ht="18.75" customHeight="1" x14ac:dyDescent="0.25">
      <c r="A76" s="453"/>
      <c r="B76" s="566">
        <v>72</v>
      </c>
      <c r="C76" s="563" t="s">
        <v>319</v>
      </c>
      <c r="D76" s="564">
        <v>24.699999999999985</v>
      </c>
      <c r="E76" s="565">
        <v>44.749999999999993</v>
      </c>
      <c r="F76" s="564" t="s">
        <v>981</v>
      </c>
      <c r="G76" s="565">
        <v>1.5999999999999999</v>
      </c>
      <c r="H76" s="564">
        <v>24.699999999999985</v>
      </c>
      <c r="I76" s="565">
        <v>46.349999999999994</v>
      </c>
      <c r="J76" s="567">
        <v>71.049999999999983</v>
      </c>
      <c r="K76" s="453"/>
      <c r="L76" s="503" t="s">
        <v>315</v>
      </c>
      <c r="P76" s="503">
        <v>34.624000000000009</v>
      </c>
      <c r="Q76" s="503">
        <v>34.624000000000009</v>
      </c>
      <c r="S76" s="79" t="s">
        <v>311</v>
      </c>
      <c r="T76" s="1521"/>
      <c r="U76" s="1521">
        <v>4.3</v>
      </c>
      <c r="V76" s="1521">
        <v>4.3</v>
      </c>
      <c r="W76" s="1521">
        <v>9</v>
      </c>
      <c r="X76" s="1521">
        <v>1.25</v>
      </c>
      <c r="Y76" s="1521">
        <v>10.25</v>
      </c>
      <c r="Z76" s="1521">
        <v>14.55</v>
      </c>
    </row>
    <row r="77" spans="1:26" ht="18.75" customHeight="1" x14ac:dyDescent="0.25">
      <c r="A77" s="453"/>
      <c r="B77" s="562">
        <v>73</v>
      </c>
      <c r="C77" s="563" t="s">
        <v>321</v>
      </c>
      <c r="D77" s="564" t="s">
        <v>981</v>
      </c>
      <c r="E77" s="565">
        <v>11.640000000000008</v>
      </c>
      <c r="F77" s="564" t="s">
        <v>981</v>
      </c>
      <c r="G77" s="565">
        <v>4.4000000000000012</v>
      </c>
      <c r="H77" s="564" t="s">
        <v>981</v>
      </c>
      <c r="I77" s="565">
        <v>16.04000000000001</v>
      </c>
      <c r="J77" s="567">
        <v>16.04000000000001</v>
      </c>
      <c r="K77" s="453"/>
      <c r="L77" s="503" t="s">
        <v>317</v>
      </c>
      <c r="N77" s="503">
        <v>15</v>
      </c>
      <c r="Q77" s="503">
        <v>15</v>
      </c>
      <c r="S77" s="79" t="s">
        <v>313</v>
      </c>
      <c r="T77" s="1521"/>
      <c r="U77" s="1521">
        <v>3</v>
      </c>
      <c r="V77" s="1521">
        <v>3</v>
      </c>
      <c r="W77" s="1521"/>
      <c r="X77" s="1521"/>
      <c r="Y77" s="1521"/>
      <c r="Z77" s="1521">
        <v>3</v>
      </c>
    </row>
    <row r="78" spans="1:26" ht="18.75" customHeight="1" x14ac:dyDescent="0.25">
      <c r="A78" s="453"/>
      <c r="B78" s="566">
        <v>74</v>
      </c>
      <c r="C78" s="563" t="s">
        <v>323</v>
      </c>
      <c r="D78" s="564" t="s">
        <v>981</v>
      </c>
      <c r="E78" s="565" t="s">
        <v>981</v>
      </c>
      <c r="F78" s="564" t="s">
        <v>981</v>
      </c>
      <c r="G78" s="565">
        <v>18.325000000000003</v>
      </c>
      <c r="H78" s="564" t="s">
        <v>981</v>
      </c>
      <c r="I78" s="565">
        <v>18.325000000000003</v>
      </c>
      <c r="J78" s="567">
        <v>18.325000000000003</v>
      </c>
      <c r="K78" s="453"/>
      <c r="L78" s="503" t="s">
        <v>319</v>
      </c>
      <c r="M78" s="503">
        <v>24.699999999999985</v>
      </c>
      <c r="N78" s="503">
        <v>44.749999999999993</v>
      </c>
      <c r="P78" s="503">
        <v>1.5999999999999999</v>
      </c>
      <c r="Q78" s="503">
        <v>71.049999999999969</v>
      </c>
      <c r="S78" s="79" t="s">
        <v>315</v>
      </c>
      <c r="T78" s="1521"/>
      <c r="U78" s="1521"/>
      <c r="V78" s="1521"/>
      <c r="W78" s="1521"/>
      <c r="X78" s="1521">
        <v>34.624000000000009</v>
      </c>
      <c r="Y78" s="1521">
        <v>34.624000000000009</v>
      </c>
      <c r="Z78" s="1521">
        <v>34.624000000000009</v>
      </c>
    </row>
    <row r="79" spans="1:26" s="1547" customFormat="1" ht="18.75" customHeight="1" thickBot="1" x14ac:dyDescent="0.3">
      <c r="A79" s="1550"/>
      <c r="B79" s="1555">
        <v>75</v>
      </c>
      <c r="C79" s="1551" t="s">
        <v>1400</v>
      </c>
      <c r="D79" s="1552" t="s">
        <v>981</v>
      </c>
      <c r="E79" s="1553" t="s">
        <v>981</v>
      </c>
      <c r="F79" s="1552">
        <v>3.0000000000000004</v>
      </c>
      <c r="G79" s="1553">
        <v>336.94</v>
      </c>
      <c r="H79" s="1552">
        <v>3.0000000000000004</v>
      </c>
      <c r="I79" s="1553">
        <v>336.94</v>
      </c>
      <c r="J79" s="1554">
        <v>348.53799999999978</v>
      </c>
      <c r="K79" s="1556"/>
      <c r="L79" s="1544" t="s">
        <v>321</v>
      </c>
      <c r="M79" s="1544"/>
      <c r="N79" s="1544">
        <v>11.640000000000008</v>
      </c>
      <c r="O79" s="1544"/>
      <c r="P79" s="1544">
        <v>4.4000000000000012</v>
      </c>
      <c r="Q79" s="1544">
        <v>16.04000000000001</v>
      </c>
      <c r="R79" s="1544"/>
      <c r="S79" s="1545" t="s">
        <v>317</v>
      </c>
      <c r="T79" s="1546"/>
      <c r="U79" s="1546">
        <v>15</v>
      </c>
      <c r="V79" s="1546">
        <v>15</v>
      </c>
      <c r="W79" s="1546"/>
      <c r="X79" s="1546"/>
      <c r="Y79" s="1546"/>
      <c r="Z79" s="1546">
        <v>15</v>
      </c>
    </row>
    <row r="80" spans="1:26" ht="18.75" customHeight="1" thickTop="1" x14ac:dyDescent="0.25">
      <c r="A80" s="453"/>
      <c r="B80" s="1663" t="s">
        <v>1359</v>
      </c>
      <c r="C80" s="1664"/>
      <c r="D80" s="568">
        <f>SUM(D5:D79)</f>
        <v>38.299999999999983</v>
      </c>
      <c r="E80" s="568">
        <f t="shared" ref="E80:J80" si="0">SUM(E5:E79)</f>
        <v>226.88700000000003</v>
      </c>
      <c r="F80" s="568">
        <f t="shared" si="0"/>
        <v>92.603000000000009</v>
      </c>
      <c r="G80" s="568">
        <f t="shared" si="0"/>
        <v>1114.857</v>
      </c>
      <c r="H80" s="569">
        <f t="shared" si="0"/>
        <v>130.90300000000002</v>
      </c>
      <c r="I80" s="568">
        <f t="shared" si="0"/>
        <v>1341.7439999999999</v>
      </c>
      <c r="J80" s="570">
        <f t="shared" si="0"/>
        <v>1472.6449999999998</v>
      </c>
      <c r="K80" s="453"/>
      <c r="L80" s="503" t="s">
        <v>323</v>
      </c>
      <c r="P80" s="503">
        <v>18.325000000000003</v>
      </c>
      <c r="Q80" s="503">
        <v>18.325000000000003</v>
      </c>
      <c r="S80" s="79" t="s">
        <v>319</v>
      </c>
      <c r="T80" s="1521">
        <v>24.699999999999985</v>
      </c>
      <c r="U80" s="1521">
        <v>44.749999999999993</v>
      </c>
      <c r="V80" s="1521">
        <v>69.449999999999974</v>
      </c>
      <c r="W80" s="1521"/>
      <c r="X80" s="1521">
        <v>1.5999999999999999</v>
      </c>
      <c r="Y80" s="1521">
        <v>1.5999999999999999</v>
      </c>
      <c r="Z80" s="1521">
        <v>71.049999999999969</v>
      </c>
    </row>
    <row r="81" spans="1:26" ht="18.75" customHeight="1" x14ac:dyDescent="0.25">
      <c r="A81" s="453"/>
      <c r="B81" s="1665"/>
      <c r="C81" s="1666"/>
      <c r="D81" s="1671">
        <f>+D80+E80</f>
        <v>265.18700000000001</v>
      </c>
      <c r="E81" s="1672"/>
      <c r="F81" s="1671">
        <f>+F80+G80</f>
        <v>1207.46</v>
      </c>
      <c r="G81" s="1672"/>
      <c r="H81" s="1671">
        <f>+H80+I80</f>
        <v>1472.6469999999999</v>
      </c>
      <c r="I81" s="1673"/>
      <c r="J81" s="571"/>
      <c r="K81" s="453"/>
      <c r="L81" s="503" t="s">
        <v>1360</v>
      </c>
      <c r="O81" s="503">
        <v>3.0000000000000004</v>
      </c>
      <c r="P81" s="503">
        <v>345.53799999999978</v>
      </c>
      <c r="Q81" s="503">
        <v>348.53799999999978</v>
      </c>
      <c r="S81" s="79" t="s">
        <v>321</v>
      </c>
      <c r="T81" s="1521"/>
      <c r="U81" s="1521">
        <v>11.640000000000008</v>
      </c>
      <c r="V81" s="1521">
        <v>11.640000000000008</v>
      </c>
      <c r="W81" s="1521"/>
      <c r="X81" s="1521">
        <v>4.4000000000000012</v>
      </c>
      <c r="Y81" s="1521">
        <v>4.4000000000000012</v>
      </c>
      <c r="Z81" s="1521">
        <v>16.04000000000001</v>
      </c>
    </row>
    <row r="82" spans="1:26" ht="18.75" customHeight="1" x14ac:dyDescent="0.25">
      <c r="A82" s="453"/>
      <c r="B82" s="572" t="s">
        <v>1361</v>
      </c>
      <c r="C82" s="573" t="s">
        <v>1362</v>
      </c>
      <c r="D82" s="453"/>
      <c r="E82" s="453"/>
      <c r="F82" s="453"/>
      <c r="G82" s="453"/>
      <c r="H82" s="453"/>
      <c r="I82" s="453"/>
      <c r="J82" s="453"/>
      <c r="K82" s="453"/>
      <c r="L82" s="503" t="s">
        <v>325</v>
      </c>
      <c r="M82" s="503">
        <v>38.299999999999983</v>
      </c>
      <c r="N82" s="503">
        <v>226.88700000000003</v>
      </c>
      <c r="O82" s="503">
        <v>92.603000000000009</v>
      </c>
      <c r="P82" s="503">
        <v>1114.8549999999998</v>
      </c>
      <c r="Q82" s="503">
        <v>1472.6449999999998</v>
      </c>
      <c r="S82" s="79" t="s">
        <v>323</v>
      </c>
      <c r="T82" s="1521"/>
      <c r="U82" s="1521"/>
      <c r="V82" s="1521"/>
      <c r="W82" s="1521"/>
      <c r="X82" s="1521">
        <v>18.325000000000003</v>
      </c>
      <c r="Y82" s="1521">
        <v>18.325000000000003</v>
      </c>
      <c r="Z82" s="1521">
        <v>18.325000000000003</v>
      </c>
    </row>
    <row r="83" spans="1:26" ht="18.75" customHeight="1" x14ac:dyDescent="0.3">
      <c r="A83" s="453"/>
      <c r="B83" s="25"/>
      <c r="C83" s="453"/>
      <c r="D83" s="453"/>
      <c r="E83" s="453"/>
      <c r="F83" s="453"/>
      <c r="G83" s="453"/>
      <c r="H83" s="453"/>
      <c r="I83" s="453"/>
      <c r="J83" s="453"/>
      <c r="K83" s="453"/>
      <c r="S83" s="79" t="s">
        <v>325</v>
      </c>
      <c r="T83" s="1521">
        <v>38.299999999999983</v>
      </c>
      <c r="U83" s="1521">
        <v>226.88700000000003</v>
      </c>
      <c r="V83" s="1521">
        <v>265.18699999999995</v>
      </c>
      <c r="W83" s="1521">
        <v>92.603000000000009</v>
      </c>
      <c r="X83" s="1521">
        <v>1114.8549999999996</v>
      </c>
      <c r="Y83" s="1521">
        <v>1207.4579999999994</v>
      </c>
      <c r="Z83" s="1521">
        <v>1472.6449999999993</v>
      </c>
    </row>
    <row r="84" spans="1:26" ht="18.75" customHeight="1" x14ac:dyDescent="0.3">
      <c r="A84" s="453"/>
      <c r="B84" s="25"/>
      <c r="C84" s="453"/>
      <c r="D84" s="453"/>
      <c r="E84" s="453"/>
      <c r="F84" s="453"/>
      <c r="G84" s="453"/>
      <c r="H84" s="453"/>
      <c r="I84" s="453"/>
      <c r="J84" s="574"/>
      <c r="K84" s="453"/>
    </row>
    <row r="85" spans="1:26" ht="18.75" customHeight="1" x14ac:dyDescent="0.3">
      <c r="A85" s="453"/>
      <c r="B85" s="25"/>
      <c r="C85" s="453"/>
      <c r="D85" s="453"/>
      <c r="E85" s="453"/>
      <c r="F85" s="453"/>
      <c r="G85" s="453"/>
      <c r="H85" s="453"/>
      <c r="I85" s="453"/>
      <c r="J85" s="453"/>
      <c r="K85" s="453"/>
    </row>
    <row r="86" spans="1:26" ht="18.75" customHeight="1" x14ac:dyDescent="0.3">
      <c r="A86" s="453"/>
      <c r="B86" s="572"/>
      <c r="C86" s="573"/>
      <c r="D86" s="453"/>
      <c r="E86" s="453"/>
      <c r="F86" s="453"/>
      <c r="G86" s="453"/>
      <c r="H86" s="453"/>
      <c r="I86" s="453"/>
      <c r="J86" s="453"/>
      <c r="K86" s="453"/>
    </row>
    <row r="87" spans="1:26" ht="15.6" x14ac:dyDescent="0.3">
      <c r="A87" s="453"/>
      <c r="D87" s="1529"/>
      <c r="E87" s="1529"/>
      <c r="F87" s="1529"/>
      <c r="G87" s="1529"/>
      <c r="H87" s="1529"/>
      <c r="I87" s="1529"/>
      <c r="J87" s="1529"/>
      <c r="K87" s="453"/>
    </row>
    <row r="88" spans="1:26" ht="15.6" x14ac:dyDescent="0.3">
      <c r="A88" s="453"/>
      <c r="K88" s="453"/>
    </row>
    <row r="89" spans="1:26" ht="15.6" x14ac:dyDescent="0.3">
      <c r="A89" s="453"/>
      <c r="K89" s="453"/>
    </row>
  </sheetData>
  <mergeCells count="9">
    <mergeCell ref="H3:I3"/>
    <mergeCell ref="B80:C81"/>
    <mergeCell ref="B3:B4"/>
    <mergeCell ref="C3:C4"/>
    <mergeCell ref="D3:E3"/>
    <mergeCell ref="F3:G3"/>
    <mergeCell ref="D81:E81"/>
    <mergeCell ref="F81:G81"/>
    <mergeCell ref="H81:I81"/>
  </mergeCells>
  <pageMargins left="0.78740157480314965" right="0.59055118110236227" top="0.78740157480314965" bottom="0.62992125984251968" header="0" footer="0"/>
  <pageSetup paperSize="9" scale="44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"/>
  <sheetViews>
    <sheetView view="pageBreakPreview" zoomScale="90" zoomScaleNormal="70" zoomScaleSheetLayoutView="90" workbookViewId="0">
      <selection activeCell="Q21" sqref="Q21"/>
    </sheetView>
  </sheetViews>
  <sheetFormatPr baseColWidth="10" defaultRowHeight="15" x14ac:dyDescent="0.25"/>
  <cols>
    <col min="1" max="1" width="4" customWidth="1"/>
    <col min="2" max="2" width="20.85546875" customWidth="1"/>
    <col min="3" max="12" width="11.85546875" customWidth="1"/>
    <col min="13" max="13" width="12.140625" customWidth="1"/>
    <col min="14" max="14" width="11.85546875" customWidth="1"/>
    <col min="15" max="15" width="12.5703125" customWidth="1"/>
    <col min="16" max="16" width="8.28515625" customWidth="1"/>
    <col min="17" max="17" width="19.42578125" style="1201" bestFit="1" customWidth="1"/>
    <col min="18" max="18" width="23" style="1201" bestFit="1" customWidth="1"/>
    <col min="19" max="19" width="10" style="1201" bestFit="1" customWidth="1"/>
    <col min="20" max="20" width="7.7109375" style="1201" bestFit="1" customWidth="1"/>
    <col min="21" max="21" width="25" style="1201" bestFit="1" customWidth="1"/>
    <col min="22" max="22" width="18.7109375" style="1201" bestFit="1" customWidth="1"/>
    <col min="23" max="23" width="10" style="1201" bestFit="1" customWidth="1"/>
    <col min="24" max="24" width="6" style="1201" bestFit="1" customWidth="1"/>
    <col min="25" max="25" width="6.7109375" style="1201" bestFit="1" customWidth="1"/>
    <col min="26" max="26" width="12.28515625" style="1201" bestFit="1" customWidth="1"/>
    <col min="27" max="27" width="12.28515625" bestFit="1" customWidth="1"/>
    <col min="28" max="28" width="18.7109375" bestFit="1" customWidth="1"/>
    <col min="30" max="30" width="25.7109375" bestFit="1" customWidth="1"/>
    <col min="31" max="31" width="18.28515625" bestFit="1" customWidth="1"/>
  </cols>
  <sheetData>
    <row r="1" spans="1:23" ht="14.45" x14ac:dyDescent="0.3">
      <c r="A1" s="555"/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6"/>
      <c r="Q1" s="1200"/>
      <c r="R1" s="1200"/>
      <c r="S1" s="1200"/>
      <c r="T1" s="1200"/>
      <c r="U1" s="1200"/>
      <c r="V1" s="1200"/>
    </row>
    <row r="2" spans="1:23" ht="14.45" x14ac:dyDescent="0.3">
      <c r="A2" s="555"/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6"/>
      <c r="Q2" s="1200"/>
      <c r="R2" s="1200"/>
      <c r="S2" s="1200"/>
      <c r="T2" s="1200"/>
      <c r="U2" s="1200"/>
      <c r="V2" s="1200"/>
      <c r="W2" s="1202"/>
    </row>
    <row r="3" spans="1:23" ht="15.6" x14ac:dyDescent="0.3">
      <c r="A3" s="575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  <c r="Q3" s="1200"/>
      <c r="R3" s="1200"/>
      <c r="S3" s="1200"/>
      <c r="T3" s="1220"/>
      <c r="U3" s="1201" t="s">
        <v>1253</v>
      </c>
      <c r="V3" s="1201" t="s">
        <v>172</v>
      </c>
    </row>
    <row r="4" spans="1:23" ht="15.6" x14ac:dyDescent="0.3">
      <c r="A4" s="575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6"/>
      <c r="Q4" s="1200"/>
      <c r="R4" s="1200"/>
      <c r="S4" s="1200"/>
      <c r="T4" s="1220"/>
      <c r="U4" s="1201" t="s">
        <v>173</v>
      </c>
      <c r="V4" s="1201" t="s">
        <v>1314</v>
      </c>
    </row>
    <row r="5" spans="1:23" ht="15.6" x14ac:dyDescent="0.3">
      <c r="A5" s="57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6"/>
      <c r="Q5" s="1223" t="s">
        <v>1337</v>
      </c>
      <c r="R5" s="1200"/>
      <c r="S5" s="1200"/>
      <c r="T5" s="1220"/>
      <c r="U5" s="1201" t="s">
        <v>1343</v>
      </c>
      <c r="V5" s="1201" t="s">
        <v>329</v>
      </c>
    </row>
    <row r="6" spans="1:23" ht="15.6" x14ac:dyDescent="0.3">
      <c r="A6" s="575"/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6"/>
      <c r="Q6" s="1200"/>
      <c r="R6" s="1200"/>
      <c r="S6" s="1200"/>
      <c r="T6" s="1220"/>
    </row>
    <row r="7" spans="1:23" ht="15.6" x14ac:dyDescent="0.3">
      <c r="A7" s="575"/>
      <c r="B7" s="555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55"/>
      <c r="N7" s="555"/>
      <c r="O7" s="555"/>
      <c r="P7" s="556"/>
      <c r="Q7" s="1200" t="s">
        <v>1363</v>
      </c>
      <c r="R7" s="1200" t="s">
        <v>1351</v>
      </c>
      <c r="S7" s="1200" t="s">
        <v>1352</v>
      </c>
      <c r="T7" s="1220"/>
      <c r="U7" s="1201" t="s">
        <v>350</v>
      </c>
      <c r="V7" s="1201" t="s">
        <v>1334</v>
      </c>
      <c r="W7" s="1207"/>
    </row>
    <row r="8" spans="1:23" ht="15.6" x14ac:dyDescent="0.3">
      <c r="A8" s="575"/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6"/>
      <c r="Q8" s="1200" t="s">
        <v>286</v>
      </c>
      <c r="R8" s="1224">
        <v>135.78</v>
      </c>
      <c r="S8" s="1206">
        <v>9.2201447056147232E-2</v>
      </c>
      <c r="T8" s="1220"/>
      <c r="U8" s="1201" t="s">
        <v>286</v>
      </c>
      <c r="V8" s="1201">
        <v>135.78</v>
      </c>
      <c r="W8" s="1200"/>
    </row>
    <row r="9" spans="1:23" ht="15.75" x14ac:dyDescent="0.25">
      <c r="A9" s="575"/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P9" s="556"/>
      <c r="Q9" s="1200" t="s">
        <v>288</v>
      </c>
      <c r="R9" s="1224">
        <v>77.400000000000006</v>
      </c>
      <c r="S9" s="1206">
        <v>5.255849169351743E-2</v>
      </c>
      <c r="T9" s="1200"/>
      <c r="U9" s="1201" t="s">
        <v>288</v>
      </c>
      <c r="V9" s="1201">
        <v>77.400000000000006</v>
      </c>
      <c r="W9" s="1200"/>
    </row>
    <row r="10" spans="1:23" ht="15.6" x14ac:dyDescent="0.3">
      <c r="A10" s="575"/>
      <c r="B10" s="555"/>
      <c r="C10" s="555"/>
      <c r="D10" s="555"/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6"/>
      <c r="Q10" s="1200" t="s">
        <v>320</v>
      </c>
      <c r="R10" s="1224">
        <v>71.05</v>
      </c>
      <c r="S10" s="1206">
        <v>4.8246522413752102E-2</v>
      </c>
      <c r="T10" s="1220"/>
      <c r="U10" s="1201" t="s">
        <v>320</v>
      </c>
      <c r="V10" s="1201">
        <v>71.05</v>
      </c>
      <c r="W10" s="1200"/>
    </row>
    <row r="11" spans="1:23" ht="14.45" x14ac:dyDescent="0.3">
      <c r="A11" s="555"/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6"/>
      <c r="Q11" s="1200" t="s">
        <v>298</v>
      </c>
      <c r="R11" s="1224">
        <v>66.685000000000002</v>
      </c>
      <c r="S11" s="1206">
        <v>4.5282467940338626E-2</v>
      </c>
      <c r="T11" s="1200"/>
      <c r="U11" s="1201" t="s">
        <v>298</v>
      </c>
      <c r="V11" s="1201">
        <v>66.685000000000002</v>
      </c>
      <c r="W11" s="1200"/>
    </row>
    <row r="12" spans="1:23" ht="14.45" x14ac:dyDescent="0.3">
      <c r="A12" s="555"/>
      <c r="B12" s="555"/>
      <c r="C12" s="555"/>
      <c r="D12" s="555"/>
      <c r="E12" s="555"/>
      <c r="F12" s="555"/>
      <c r="G12" s="555"/>
      <c r="H12" s="555"/>
      <c r="I12" s="555"/>
      <c r="J12" s="555"/>
      <c r="K12" s="555"/>
      <c r="L12" s="555"/>
      <c r="M12" s="555"/>
      <c r="N12" s="555"/>
      <c r="O12" s="555"/>
      <c r="P12" s="556"/>
      <c r="Q12" s="1200" t="s">
        <v>300</v>
      </c>
      <c r="R12" s="1224">
        <v>60</v>
      </c>
      <c r="S12" s="1206">
        <v>4.0743016816680175E-2</v>
      </c>
      <c r="T12" s="1200"/>
      <c r="U12" s="1201" t="s">
        <v>300</v>
      </c>
      <c r="V12" s="1201">
        <v>60</v>
      </c>
      <c r="W12" s="1200"/>
    </row>
    <row r="13" spans="1:23" ht="14.45" x14ac:dyDescent="0.3">
      <c r="A13" s="555"/>
      <c r="B13" s="555"/>
      <c r="C13" s="555"/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N13" s="555"/>
      <c r="O13" s="555"/>
      <c r="P13" s="556"/>
      <c r="Q13" s="1200" t="s">
        <v>272</v>
      </c>
      <c r="R13" s="1224">
        <v>40.24</v>
      </c>
      <c r="S13" s="1206">
        <v>2.7324983278386838E-2</v>
      </c>
      <c r="T13" s="1200"/>
      <c r="U13" s="1201" t="s">
        <v>272</v>
      </c>
      <c r="V13" s="1201">
        <v>40.24</v>
      </c>
      <c r="W13" s="1200"/>
    </row>
    <row r="14" spans="1:23" ht="14.45" x14ac:dyDescent="0.3">
      <c r="A14" s="555"/>
      <c r="B14" s="555"/>
      <c r="C14" s="555"/>
      <c r="D14" s="555"/>
      <c r="E14" s="555"/>
      <c r="F14" s="555"/>
      <c r="G14" s="555"/>
      <c r="H14" s="555"/>
      <c r="I14" s="555"/>
      <c r="J14" s="555"/>
      <c r="K14" s="555"/>
      <c r="L14" s="555"/>
      <c r="M14" s="555"/>
      <c r="N14" s="555"/>
      <c r="O14" s="555"/>
      <c r="P14" s="556"/>
      <c r="Q14" s="1200" t="s">
        <v>1353</v>
      </c>
      <c r="R14" s="1224">
        <v>1021.4900000000007</v>
      </c>
      <c r="S14" s="1206">
        <v>0.6936430708011776</v>
      </c>
      <c r="T14" s="1200"/>
      <c r="U14" s="1201" t="s">
        <v>325</v>
      </c>
      <c r="V14" s="1201">
        <v>451.15500000000003</v>
      </c>
      <c r="W14" s="1200"/>
    </row>
    <row r="15" spans="1:23" ht="14.45" x14ac:dyDescent="0.3">
      <c r="A15" s="555"/>
      <c r="B15" s="555"/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6"/>
      <c r="Q15" s="1200" t="s">
        <v>1337</v>
      </c>
      <c r="R15" s="1224">
        <v>1472.6450000000007</v>
      </c>
      <c r="S15" s="1206">
        <v>1</v>
      </c>
      <c r="T15" s="1200"/>
      <c r="U15" s="1200"/>
      <c r="V15" s="1200"/>
      <c r="W15" s="1200"/>
    </row>
    <row r="16" spans="1:23" ht="14.45" x14ac:dyDescent="0.3">
      <c r="A16" s="555"/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555"/>
      <c r="P16" s="556"/>
      <c r="Q16" s="1200"/>
      <c r="R16" s="1200"/>
      <c r="S16" s="1200"/>
      <c r="T16" s="1200"/>
      <c r="U16" s="1200"/>
      <c r="V16" s="1200"/>
      <c r="W16" s="1200"/>
    </row>
    <row r="17" spans="1:23" ht="14.45" x14ac:dyDescent="0.3">
      <c r="A17" s="555"/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555"/>
      <c r="P17" s="556"/>
      <c r="Q17" s="1200"/>
      <c r="R17" s="1200"/>
      <c r="S17" s="1200"/>
      <c r="T17" s="1200"/>
      <c r="U17" s="1200"/>
      <c r="V17" s="1200"/>
      <c r="W17" s="1200"/>
    </row>
    <row r="18" spans="1:23" ht="14.45" x14ac:dyDescent="0.3">
      <c r="A18" s="555"/>
      <c r="B18" s="555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55"/>
      <c r="P18" s="556"/>
      <c r="Q18" s="1200"/>
      <c r="R18" s="1200"/>
      <c r="S18" s="1200"/>
      <c r="T18" s="1200"/>
      <c r="U18" s="1200"/>
      <c r="V18" s="1200"/>
      <c r="W18" s="1200"/>
    </row>
    <row r="19" spans="1:23" ht="14.45" x14ac:dyDescent="0.3">
      <c r="A19" s="555"/>
      <c r="B19" s="555"/>
      <c r="C19" s="555"/>
      <c r="D19" s="555"/>
      <c r="E19" s="555"/>
      <c r="F19" s="555"/>
      <c r="G19" s="555"/>
      <c r="H19" s="555"/>
      <c r="I19" s="555"/>
      <c r="J19" s="555"/>
      <c r="K19" s="555"/>
      <c r="L19" s="555"/>
      <c r="M19" s="555"/>
      <c r="N19" s="555"/>
      <c r="O19" s="555"/>
      <c r="P19" s="556"/>
      <c r="Q19" s="1200"/>
      <c r="R19" s="1200"/>
      <c r="S19" s="1200"/>
      <c r="T19" s="1200"/>
      <c r="U19" s="1200"/>
      <c r="V19" s="1200"/>
      <c r="W19" s="1200"/>
    </row>
    <row r="20" spans="1:23" ht="14.45" x14ac:dyDescent="0.3">
      <c r="A20" s="555"/>
      <c r="B20" s="555"/>
      <c r="C20" s="555"/>
      <c r="D20" s="555"/>
      <c r="E20" s="555"/>
      <c r="F20" s="555"/>
      <c r="G20" s="555"/>
      <c r="H20" s="555"/>
      <c r="I20" s="555"/>
      <c r="J20" s="555"/>
      <c r="K20" s="555"/>
      <c r="L20" s="555"/>
      <c r="M20" s="555"/>
      <c r="N20" s="555"/>
      <c r="O20" s="555"/>
      <c r="P20" s="556"/>
      <c r="Q20" s="1200"/>
      <c r="R20" s="1200"/>
      <c r="S20" s="1200"/>
      <c r="T20" s="1200"/>
      <c r="U20" s="1200"/>
      <c r="V20" s="1200"/>
      <c r="W20" s="1200"/>
    </row>
    <row r="21" spans="1:23" ht="14.45" x14ac:dyDescent="0.3">
      <c r="A21" s="555"/>
      <c r="B21" s="555"/>
      <c r="C21" s="555"/>
      <c r="D21" s="555"/>
      <c r="E21" s="555"/>
      <c r="F21" s="555"/>
      <c r="G21" s="555"/>
      <c r="H21" s="555"/>
      <c r="I21" s="555"/>
      <c r="J21" s="555"/>
      <c r="K21" s="555"/>
      <c r="L21" s="555"/>
      <c r="M21" s="555"/>
      <c r="N21" s="555"/>
      <c r="O21" s="555"/>
      <c r="P21" s="556"/>
      <c r="Q21" s="1200"/>
      <c r="R21" s="1200"/>
      <c r="S21" s="1200"/>
      <c r="T21" s="1200"/>
      <c r="U21" s="1200"/>
      <c r="V21" s="1200"/>
      <c r="W21" s="1200"/>
    </row>
    <row r="22" spans="1:23" ht="14.45" x14ac:dyDescent="0.3">
      <c r="A22" s="555"/>
      <c r="B22" s="555"/>
      <c r="C22" s="555"/>
      <c r="D22" s="555"/>
      <c r="E22" s="555"/>
      <c r="F22" s="555"/>
      <c r="G22" s="555"/>
      <c r="H22" s="555"/>
      <c r="I22" s="555"/>
      <c r="J22" s="555"/>
      <c r="K22" s="555"/>
      <c r="L22" s="555"/>
      <c r="M22" s="555"/>
      <c r="N22" s="555"/>
      <c r="O22" s="555"/>
      <c r="P22" s="556"/>
      <c r="Q22" s="1200"/>
      <c r="R22" s="1200"/>
      <c r="S22" s="1200"/>
      <c r="T22" s="1200"/>
      <c r="U22" s="1200"/>
      <c r="V22" s="1200"/>
      <c r="W22" s="1200"/>
    </row>
    <row r="23" spans="1:23" ht="14.45" x14ac:dyDescent="0.3">
      <c r="A23" s="555"/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P23" s="556"/>
      <c r="Q23" s="1200"/>
      <c r="R23" s="1200"/>
      <c r="S23" s="1200"/>
      <c r="T23" s="1200"/>
      <c r="U23" s="1200"/>
      <c r="V23" s="1200"/>
      <c r="W23" s="1200"/>
    </row>
    <row r="24" spans="1:23" ht="14.45" x14ac:dyDescent="0.3">
      <c r="A24" s="555"/>
      <c r="B24" s="555"/>
      <c r="C24" s="555"/>
      <c r="D24" s="555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6"/>
      <c r="Q24" s="1200"/>
      <c r="R24" s="1200"/>
      <c r="S24" s="1200"/>
      <c r="T24" s="1200"/>
      <c r="U24" s="1200"/>
      <c r="V24" s="1200"/>
      <c r="W24" s="1200"/>
    </row>
    <row r="25" spans="1:23" ht="14.45" x14ac:dyDescent="0.3">
      <c r="A25" s="555"/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556"/>
      <c r="Q25" s="1200"/>
      <c r="R25" s="1200"/>
      <c r="S25" s="1200"/>
      <c r="T25" s="1200"/>
      <c r="U25" s="1200"/>
      <c r="V25" s="1200"/>
      <c r="W25" s="1200"/>
    </row>
    <row r="26" spans="1:23" ht="14.45" x14ac:dyDescent="0.3">
      <c r="A26" s="555"/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6"/>
      <c r="Q26" s="1200"/>
      <c r="R26" s="1200"/>
      <c r="S26" s="1200"/>
      <c r="T26" s="1200"/>
      <c r="U26" s="1200"/>
      <c r="V26" s="1200"/>
      <c r="W26" s="1200"/>
    </row>
    <row r="27" spans="1:23" ht="14.45" x14ac:dyDescent="0.3">
      <c r="A27" s="555"/>
      <c r="B27" s="555"/>
      <c r="C27" s="555"/>
      <c r="D27" s="555"/>
      <c r="E27" s="555"/>
      <c r="F27" s="555"/>
      <c r="G27" s="555"/>
      <c r="H27" s="555"/>
      <c r="I27" s="555"/>
      <c r="J27" s="555"/>
      <c r="K27" s="555"/>
      <c r="L27" s="555"/>
      <c r="M27" s="555"/>
      <c r="N27" s="555"/>
      <c r="O27" s="555"/>
      <c r="P27" s="556"/>
      <c r="Q27" s="1200"/>
      <c r="R27" s="1200"/>
      <c r="S27" s="1200"/>
      <c r="T27" s="1200"/>
      <c r="U27" s="1200"/>
      <c r="V27" s="1200"/>
      <c r="W27" s="1200"/>
    </row>
    <row r="28" spans="1:23" ht="14.45" x14ac:dyDescent="0.3">
      <c r="A28" s="555"/>
      <c r="B28" s="555"/>
      <c r="C28" s="555"/>
      <c r="D28" s="555"/>
      <c r="E28" s="555"/>
      <c r="F28" s="555"/>
      <c r="G28" s="555"/>
      <c r="H28" s="555"/>
      <c r="I28" s="555"/>
      <c r="J28" s="555"/>
      <c r="K28" s="555"/>
      <c r="L28" s="555"/>
      <c r="M28" s="555"/>
      <c r="N28" s="555"/>
      <c r="O28" s="555"/>
      <c r="P28" s="556"/>
      <c r="Q28" s="1200"/>
      <c r="R28" s="1200"/>
      <c r="S28" s="1200"/>
      <c r="T28" s="1200"/>
      <c r="U28" s="1200"/>
      <c r="V28" s="1200"/>
      <c r="W28" s="1200"/>
    </row>
    <row r="29" spans="1:23" ht="14.45" x14ac:dyDescent="0.3">
      <c r="A29" s="555"/>
      <c r="B29" s="555"/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  <c r="O29" s="555"/>
      <c r="P29" s="556"/>
      <c r="Q29" s="1200"/>
      <c r="R29" s="1200"/>
      <c r="S29" s="1200"/>
      <c r="T29" s="1200"/>
      <c r="U29" s="1200"/>
      <c r="V29" s="1200"/>
      <c r="W29" s="1200"/>
    </row>
    <row r="30" spans="1:23" ht="14.45" x14ac:dyDescent="0.3">
      <c r="A30" s="555"/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6"/>
      <c r="Q30" s="1200"/>
      <c r="R30" s="1200"/>
      <c r="S30" s="1200"/>
      <c r="T30" s="1200"/>
      <c r="U30" s="1200"/>
      <c r="V30" s="1200"/>
      <c r="W30" s="1200"/>
    </row>
    <row r="31" spans="1:23" ht="15.6" x14ac:dyDescent="0.3">
      <c r="A31" s="575"/>
      <c r="B31" s="555"/>
      <c r="C31" s="555"/>
      <c r="D31" s="555"/>
      <c r="E31" s="555"/>
      <c r="F31" s="555"/>
      <c r="G31" s="555"/>
      <c r="H31" s="555"/>
      <c r="I31" s="555"/>
      <c r="J31" s="555"/>
      <c r="K31" s="555"/>
      <c r="L31" s="555"/>
      <c r="M31" s="555"/>
      <c r="N31" s="555"/>
      <c r="O31" s="555"/>
      <c r="P31" s="556"/>
      <c r="Q31" s="1200"/>
      <c r="R31" s="1200"/>
      <c r="S31" s="1200"/>
      <c r="T31" s="1200"/>
      <c r="U31" s="1200"/>
      <c r="V31" s="1200"/>
      <c r="W31" s="1200"/>
    </row>
    <row r="32" spans="1:23" ht="15.6" x14ac:dyDescent="0.3">
      <c r="A32" s="575"/>
      <c r="B32" s="555"/>
      <c r="C32" s="555"/>
      <c r="D32" s="555"/>
      <c r="E32" s="555"/>
      <c r="F32" s="555"/>
      <c r="G32" s="555"/>
      <c r="H32" s="555"/>
      <c r="I32" s="555"/>
      <c r="J32" s="555"/>
      <c r="K32" s="555"/>
      <c r="L32" s="555"/>
      <c r="M32" s="555"/>
      <c r="N32" s="555"/>
      <c r="O32" s="555"/>
      <c r="P32" s="556"/>
      <c r="Q32" s="1200"/>
      <c r="R32" s="1200"/>
      <c r="S32" s="1200"/>
      <c r="T32" s="1200"/>
      <c r="U32" s="1200"/>
      <c r="V32" s="1200"/>
      <c r="W32" s="1200"/>
    </row>
    <row r="33" spans="1:23" ht="15.6" x14ac:dyDescent="0.3">
      <c r="A33" s="575"/>
      <c r="B33" s="555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6"/>
      <c r="Q33" s="1200"/>
      <c r="R33" s="1200"/>
      <c r="S33" s="1200"/>
      <c r="T33" s="1200"/>
      <c r="U33" s="1201" t="s">
        <v>1253</v>
      </c>
      <c r="V33" s="1201" t="s">
        <v>329</v>
      </c>
      <c r="W33" s="1200"/>
    </row>
    <row r="34" spans="1:23" ht="15.6" x14ac:dyDescent="0.3">
      <c r="A34" s="575"/>
      <c r="B34" s="555"/>
      <c r="C34" s="555"/>
      <c r="D34" s="555"/>
      <c r="E34" s="555"/>
      <c r="F34" s="555"/>
      <c r="G34" s="555"/>
      <c r="H34" s="555"/>
      <c r="I34" s="555"/>
      <c r="J34" s="555"/>
      <c r="K34" s="555"/>
      <c r="L34" s="555"/>
      <c r="M34" s="555"/>
      <c r="N34" s="555"/>
      <c r="O34" s="555"/>
      <c r="P34" s="556"/>
      <c r="Q34" s="1200"/>
      <c r="R34" s="1200"/>
      <c r="S34" s="1200"/>
      <c r="T34" s="1200"/>
      <c r="U34" s="1201" t="s">
        <v>173</v>
      </c>
      <c r="V34" s="1201" t="s">
        <v>1314</v>
      </c>
      <c r="W34" s="1200"/>
    </row>
    <row r="35" spans="1:23" ht="15.75" x14ac:dyDescent="0.25">
      <c r="A35" s="575"/>
      <c r="B35" s="555"/>
      <c r="C35" s="555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  <c r="O35" s="555"/>
      <c r="P35" s="556"/>
      <c r="Q35" s="1223" t="s">
        <v>1354</v>
      </c>
      <c r="R35" s="1200"/>
      <c r="S35" s="1200"/>
      <c r="T35" s="1200"/>
      <c r="U35" s="1201" t="s">
        <v>1343</v>
      </c>
      <c r="V35" s="1201" t="s">
        <v>340</v>
      </c>
      <c r="W35" s="1200"/>
    </row>
    <row r="36" spans="1:23" ht="15.6" x14ac:dyDescent="0.3">
      <c r="A36" s="575"/>
      <c r="B36" s="555"/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6"/>
      <c r="Q36" s="1200"/>
      <c r="R36" s="1225"/>
      <c r="S36" s="1200"/>
      <c r="T36" s="1200"/>
      <c r="W36" s="1200"/>
    </row>
    <row r="37" spans="1:23" ht="15.6" x14ac:dyDescent="0.3">
      <c r="A37" s="575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6"/>
      <c r="Q37" s="1200" t="s">
        <v>1363</v>
      </c>
      <c r="R37" s="1200" t="s">
        <v>1351</v>
      </c>
      <c r="S37" s="1200" t="s">
        <v>1352</v>
      </c>
      <c r="T37" s="1200"/>
      <c r="U37" s="1201" t="s">
        <v>350</v>
      </c>
      <c r="V37" s="1201" t="s">
        <v>1334</v>
      </c>
      <c r="W37" s="1200"/>
    </row>
    <row r="38" spans="1:23" ht="15.6" x14ac:dyDescent="0.3">
      <c r="A38" s="575"/>
      <c r="B38" s="555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6"/>
      <c r="Q38" s="1200" t="s">
        <v>320</v>
      </c>
      <c r="R38" s="1224">
        <v>24.7</v>
      </c>
      <c r="S38" s="1206">
        <v>0.18868933485099654</v>
      </c>
      <c r="T38" s="1225"/>
      <c r="U38" s="1201" t="s">
        <v>320</v>
      </c>
      <c r="V38" s="1201">
        <v>24.7</v>
      </c>
      <c r="W38" s="1200"/>
    </row>
    <row r="39" spans="1:23" ht="15.6" x14ac:dyDescent="0.3">
      <c r="A39" s="555"/>
      <c r="B39" s="555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6"/>
      <c r="Q39" s="1200" t="s">
        <v>228</v>
      </c>
      <c r="R39" s="1224">
        <v>23.384</v>
      </c>
      <c r="S39" s="1206">
        <v>0.17863608931804467</v>
      </c>
      <c r="T39" s="1221"/>
      <c r="U39" s="1201" t="s">
        <v>228</v>
      </c>
      <c r="V39" s="1201">
        <v>23.384</v>
      </c>
      <c r="W39" s="1200"/>
    </row>
    <row r="40" spans="1:23" ht="15.6" x14ac:dyDescent="0.3">
      <c r="A40" s="555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6"/>
      <c r="Q40" s="1200" t="s">
        <v>240</v>
      </c>
      <c r="R40" s="1224">
        <v>12.6</v>
      </c>
      <c r="S40" s="1206">
        <v>9.6254478506986096E-2</v>
      </c>
      <c r="T40" s="1221"/>
      <c r="U40" s="1201" t="s">
        <v>240</v>
      </c>
      <c r="V40" s="1201">
        <v>12.6</v>
      </c>
      <c r="W40" s="1200"/>
    </row>
    <row r="41" spans="1:23" ht="15.6" x14ac:dyDescent="0.3">
      <c r="A41" s="555"/>
      <c r="B41" s="555"/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6"/>
      <c r="Q41" s="1200" t="s">
        <v>232</v>
      </c>
      <c r="R41" s="1224">
        <v>11.5</v>
      </c>
      <c r="S41" s="1206">
        <v>8.7851309748439688E-2</v>
      </c>
      <c r="T41" s="1221"/>
      <c r="U41" s="1201" t="s">
        <v>232</v>
      </c>
      <c r="V41" s="1201">
        <v>11.5</v>
      </c>
      <c r="W41" s="1200"/>
    </row>
    <row r="42" spans="1:23" ht="15.75" x14ac:dyDescent="0.25">
      <c r="A42" s="555"/>
      <c r="B42" s="555"/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6"/>
      <c r="Q42" s="1200" t="s">
        <v>220</v>
      </c>
      <c r="R42" s="1224">
        <v>10.853</v>
      </c>
      <c r="S42" s="1206">
        <v>8.2908718669549214E-2</v>
      </c>
      <c r="T42" s="1221"/>
      <c r="U42" s="1201" t="s">
        <v>220</v>
      </c>
      <c r="V42" s="1201">
        <v>10.853</v>
      </c>
      <c r="W42" s="1200"/>
    </row>
    <row r="43" spans="1:23" ht="15.75" x14ac:dyDescent="0.25">
      <c r="A43" s="555"/>
      <c r="B43" s="555"/>
      <c r="C43" s="555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6"/>
      <c r="Q43" s="1200" t="s">
        <v>312</v>
      </c>
      <c r="R43" s="1224">
        <v>9</v>
      </c>
      <c r="S43" s="1206">
        <v>6.8753198933561493E-2</v>
      </c>
      <c r="T43" s="1221"/>
      <c r="U43" s="1201" t="s">
        <v>312</v>
      </c>
      <c r="V43" s="1201">
        <v>9</v>
      </c>
      <c r="W43" s="1200"/>
    </row>
    <row r="44" spans="1:23" ht="15.75" x14ac:dyDescent="0.25">
      <c r="A44" s="555"/>
      <c r="B44" s="555"/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6"/>
      <c r="Q44" s="1200" t="s">
        <v>1353</v>
      </c>
      <c r="R44" s="1208">
        <v>38.866</v>
      </c>
      <c r="S44" s="1206">
        <v>0.29690686997242233</v>
      </c>
      <c r="T44" s="1220"/>
      <c r="U44" s="1201" t="s">
        <v>325</v>
      </c>
      <c r="V44" s="1201">
        <v>92.036999999999992</v>
      </c>
      <c r="W44" s="1200"/>
    </row>
    <row r="45" spans="1:23" ht="15.75" x14ac:dyDescent="0.25">
      <c r="A45" s="555"/>
      <c r="B45" s="555"/>
      <c r="C45" s="555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6"/>
      <c r="Q45" s="1200" t="s">
        <v>1337</v>
      </c>
      <c r="R45" s="1208">
        <v>130.90299999999999</v>
      </c>
      <c r="S45" s="1206">
        <v>1</v>
      </c>
      <c r="T45" s="1220"/>
      <c r="W45" s="1200"/>
    </row>
    <row r="46" spans="1:23" x14ac:dyDescent="0.25">
      <c r="A46" s="555"/>
      <c r="B46" s="555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  <c r="Q46" s="1200"/>
      <c r="R46" s="1200"/>
      <c r="S46" s="1200"/>
      <c r="T46" s="1200"/>
      <c r="W46" s="1200"/>
    </row>
    <row r="47" spans="1:23" x14ac:dyDescent="0.25">
      <c r="A47" s="555"/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6"/>
      <c r="Q47" s="1200"/>
      <c r="R47" s="1200"/>
      <c r="S47" s="1200"/>
      <c r="T47" s="1200"/>
      <c r="W47" s="1200"/>
    </row>
    <row r="48" spans="1:23" x14ac:dyDescent="0.25">
      <c r="A48" s="555"/>
      <c r="B48" s="555"/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6"/>
      <c r="Q48" s="1200"/>
      <c r="R48" s="1200"/>
      <c r="S48" s="1200"/>
      <c r="T48" s="1200"/>
      <c r="W48" s="1200"/>
    </row>
    <row r="49" spans="1:23" x14ac:dyDescent="0.25">
      <c r="A49" s="555"/>
      <c r="B49" s="555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6"/>
      <c r="Q49" s="1200"/>
      <c r="R49" s="1200"/>
      <c r="S49" s="1200"/>
      <c r="T49" s="1200"/>
      <c r="W49" s="1200"/>
    </row>
    <row r="50" spans="1:23" x14ac:dyDescent="0.25">
      <c r="A50" s="555"/>
      <c r="B50" s="555"/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P50" s="556"/>
      <c r="Q50" s="1200"/>
      <c r="R50" s="1200"/>
      <c r="S50" s="1200"/>
      <c r="T50" s="1200"/>
      <c r="W50" s="1200"/>
    </row>
    <row r="51" spans="1:23" x14ac:dyDescent="0.25">
      <c r="A51" s="555"/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55"/>
      <c r="P51" s="556"/>
      <c r="Q51" s="1200"/>
      <c r="R51" s="1200"/>
      <c r="S51" s="1200"/>
      <c r="T51" s="1200"/>
      <c r="W51" s="1200"/>
    </row>
    <row r="52" spans="1:23" x14ac:dyDescent="0.25">
      <c r="A52" s="555"/>
      <c r="B52" s="555"/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N52" s="555"/>
      <c r="O52" s="555"/>
      <c r="P52" s="556"/>
      <c r="Q52" s="1200"/>
      <c r="R52" s="1200"/>
      <c r="S52" s="1200"/>
      <c r="T52" s="1200"/>
      <c r="W52" s="1200"/>
    </row>
    <row r="53" spans="1:23" x14ac:dyDescent="0.25">
      <c r="A53" s="555"/>
      <c r="B53" s="555"/>
      <c r="C53" s="555"/>
      <c r="D53" s="555"/>
      <c r="E53" s="555"/>
      <c r="F53" s="555"/>
      <c r="G53" s="555"/>
      <c r="H53" s="555"/>
      <c r="I53" s="555"/>
      <c r="J53" s="555"/>
      <c r="K53" s="555"/>
      <c r="L53" s="555"/>
      <c r="M53" s="555"/>
      <c r="N53" s="555"/>
      <c r="O53" s="555"/>
      <c r="P53" s="556"/>
      <c r="Q53" s="1200"/>
      <c r="R53" s="1200"/>
      <c r="S53" s="1200"/>
      <c r="T53" s="1200"/>
      <c r="W53" s="1200"/>
    </row>
    <row r="54" spans="1:23" x14ac:dyDescent="0.25">
      <c r="A54" s="555"/>
      <c r="B54" s="555"/>
      <c r="C54" s="555"/>
      <c r="D54" s="555"/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P54" s="556"/>
      <c r="Q54" s="1200"/>
      <c r="R54" s="1200"/>
      <c r="S54" s="1200"/>
      <c r="T54" s="1200"/>
      <c r="W54" s="1200"/>
    </row>
    <row r="55" spans="1:23" x14ac:dyDescent="0.25">
      <c r="A55" s="555"/>
      <c r="B55" s="555"/>
      <c r="C55" s="555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P55" s="556"/>
      <c r="Q55" s="1200"/>
      <c r="R55" s="1200"/>
      <c r="S55" s="1200"/>
      <c r="T55" s="1200"/>
      <c r="W55" s="1200"/>
    </row>
    <row r="56" spans="1:23" x14ac:dyDescent="0.25">
      <c r="A56" s="555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6"/>
      <c r="Q56" s="1200"/>
      <c r="R56" s="1200"/>
      <c r="S56" s="1200"/>
      <c r="T56" s="1200"/>
      <c r="W56" s="1200"/>
    </row>
    <row r="57" spans="1:23" x14ac:dyDescent="0.25">
      <c r="A57" s="555"/>
      <c r="B57" s="555"/>
      <c r="C57" s="555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6"/>
      <c r="Q57" s="1200"/>
      <c r="R57" s="1200"/>
      <c r="S57" s="1200"/>
      <c r="T57" s="1200"/>
      <c r="W57" s="1200"/>
    </row>
    <row r="58" spans="1:23" ht="15.75" x14ac:dyDescent="0.25">
      <c r="A58" s="575"/>
      <c r="B58" s="555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6"/>
      <c r="Q58" s="1200"/>
      <c r="R58" s="1200"/>
      <c r="S58" s="1200"/>
      <c r="T58" s="1200"/>
      <c r="U58" s="1200"/>
      <c r="V58" s="1200"/>
      <c r="W58" s="1200"/>
    </row>
    <row r="59" spans="1:23" ht="15.75" x14ac:dyDescent="0.25">
      <c r="A59" s="575"/>
      <c r="B59" s="555"/>
      <c r="C59" s="555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6"/>
      <c r="Q59" s="1200"/>
      <c r="R59" s="1200"/>
      <c r="S59" s="1200"/>
      <c r="T59" s="1200"/>
      <c r="U59" s="1200"/>
      <c r="V59" s="1200"/>
      <c r="W59" s="1200"/>
    </row>
    <row r="60" spans="1:23" ht="15.75" x14ac:dyDescent="0.25">
      <c r="A60" s="575"/>
      <c r="B60" s="555"/>
      <c r="C60" s="555"/>
      <c r="D60" s="555"/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P60" s="556"/>
      <c r="Q60" s="1208"/>
      <c r="R60" s="1200"/>
      <c r="S60" s="1200"/>
      <c r="T60" s="1200"/>
      <c r="U60" s="1201" t="s">
        <v>1253</v>
      </c>
      <c r="V60" s="1201" t="s">
        <v>172</v>
      </c>
      <c r="W60" s="1200"/>
    </row>
    <row r="61" spans="1:23" ht="15.75" x14ac:dyDescent="0.25">
      <c r="A61" s="575"/>
      <c r="B61" s="555"/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P61" s="556"/>
      <c r="Q61" s="1200"/>
      <c r="R61" s="1200"/>
      <c r="S61" s="1200"/>
      <c r="T61" s="1200"/>
      <c r="U61" s="1201" t="s">
        <v>173</v>
      </c>
      <c r="V61" s="1201" t="s">
        <v>1314</v>
      </c>
      <c r="W61" s="1200"/>
    </row>
    <row r="62" spans="1:23" ht="15.75" x14ac:dyDescent="0.25">
      <c r="A62" s="575"/>
      <c r="B62" s="555"/>
      <c r="C62" s="555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6"/>
      <c r="Q62" s="1223" t="s">
        <v>1355</v>
      </c>
      <c r="R62" s="1200"/>
      <c r="S62" s="1200"/>
      <c r="T62" s="1200"/>
      <c r="U62" s="1201" t="s">
        <v>1343</v>
      </c>
      <c r="V62" s="1201" t="s">
        <v>341</v>
      </c>
      <c r="W62" s="1200"/>
    </row>
    <row r="63" spans="1:23" ht="15.75" x14ac:dyDescent="0.25">
      <c r="A63" s="575"/>
      <c r="B63" s="555"/>
      <c r="C63" s="555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6"/>
      <c r="Q63" s="1200"/>
      <c r="R63" s="1200"/>
      <c r="S63" s="1200"/>
      <c r="T63" s="1200"/>
      <c r="W63" s="1200"/>
    </row>
    <row r="64" spans="1:23" ht="15.75" x14ac:dyDescent="0.25">
      <c r="A64" s="575"/>
      <c r="B64" s="555"/>
      <c r="C64" s="555"/>
      <c r="D64" s="555"/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P64" s="556"/>
      <c r="Q64" s="1200" t="s">
        <v>1363</v>
      </c>
      <c r="R64" s="1200" t="s">
        <v>1351</v>
      </c>
      <c r="S64" s="1200" t="s">
        <v>1352</v>
      </c>
      <c r="T64" s="1200"/>
      <c r="U64" s="1201" t="s">
        <v>350</v>
      </c>
      <c r="V64" s="1201" t="s">
        <v>1334</v>
      </c>
      <c r="W64" s="1200"/>
    </row>
    <row r="65" spans="1:23" ht="15.75" x14ac:dyDescent="0.25">
      <c r="A65" s="575"/>
      <c r="B65" s="555"/>
      <c r="C65" s="555"/>
      <c r="D65" s="555"/>
      <c r="E65" s="555"/>
      <c r="F65" s="555"/>
      <c r="G65" s="555"/>
      <c r="H65" s="555"/>
      <c r="I65" s="555"/>
      <c r="J65" s="555"/>
      <c r="K65" s="555"/>
      <c r="L65" s="555"/>
      <c r="M65" s="555"/>
      <c r="N65" s="555"/>
      <c r="O65" s="555"/>
      <c r="P65" s="556"/>
      <c r="Q65" s="1200" t="s">
        <v>286</v>
      </c>
      <c r="R65" s="1224">
        <v>135.78</v>
      </c>
      <c r="S65" s="1206">
        <v>0.10119680236587954</v>
      </c>
      <c r="T65" s="1200"/>
      <c r="U65" s="1201" t="s">
        <v>286</v>
      </c>
      <c r="V65" s="1201">
        <v>135.78</v>
      </c>
      <c r="W65" s="1200"/>
    </row>
    <row r="66" spans="1:23" x14ac:dyDescent="0.25">
      <c r="A66" s="555"/>
      <c r="B66" s="555"/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5"/>
      <c r="N66" s="555"/>
      <c r="O66" s="555"/>
      <c r="P66" s="556"/>
      <c r="Q66" s="1200" t="s">
        <v>288</v>
      </c>
      <c r="R66" s="1224">
        <v>77.400000000000006</v>
      </c>
      <c r="S66" s="1206">
        <v>5.7686201967293245E-2</v>
      </c>
      <c r="T66" s="1200"/>
      <c r="U66" s="1201" t="s">
        <v>288</v>
      </c>
      <c r="V66" s="1201">
        <v>77.400000000000006</v>
      </c>
      <c r="W66" s="1200"/>
    </row>
    <row r="67" spans="1:23" x14ac:dyDescent="0.25">
      <c r="A67" s="555"/>
      <c r="B67" s="555"/>
      <c r="C67" s="555"/>
      <c r="D67" s="555"/>
      <c r="E67" s="555"/>
      <c r="F67" s="555"/>
      <c r="G67" s="555"/>
      <c r="H67" s="555"/>
      <c r="I67" s="555"/>
      <c r="J67" s="555"/>
      <c r="K67" s="555"/>
      <c r="L67" s="555"/>
      <c r="M67" s="555"/>
      <c r="N67" s="555"/>
      <c r="O67" s="555"/>
      <c r="P67" s="556"/>
      <c r="Q67" s="1200" t="s">
        <v>298</v>
      </c>
      <c r="R67" s="1224">
        <v>66.685000000000002</v>
      </c>
      <c r="S67" s="1206">
        <v>4.9700314963681519E-2</v>
      </c>
      <c r="T67" s="1200"/>
      <c r="U67" s="1201" t="s">
        <v>298</v>
      </c>
      <c r="V67" s="1201">
        <v>66.685000000000002</v>
      </c>
      <c r="W67" s="1200"/>
    </row>
    <row r="68" spans="1:23" x14ac:dyDescent="0.25">
      <c r="A68" s="555"/>
      <c r="B68" s="555"/>
      <c r="C68" s="555"/>
      <c r="D68" s="555"/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P68" s="556"/>
      <c r="Q68" s="1200" t="s">
        <v>300</v>
      </c>
      <c r="R68" s="1224">
        <v>60</v>
      </c>
      <c r="S68" s="1206">
        <v>4.4717986021157549E-2</v>
      </c>
      <c r="T68" s="1200"/>
      <c r="U68" s="1201" t="s">
        <v>300</v>
      </c>
      <c r="V68" s="1201">
        <v>60</v>
      </c>
      <c r="W68" s="1200"/>
    </row>
    <row r="69" spans="1:23" x14ac:dyDescent="0.25">
      <c r="A69" s="555"/>
      <c r="B69" s="555"/>
      <c r="C69" s="555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6"/>
      <c r="Q69" s="1200" t="s">
        <v>320</v>
      </c>
      <c r="R69" s="1224">
        <v>46.35</v>
      </c>
      <c r="S69" s="1206">
        <v>3.4544644201344205E-2</v>
      </c>
      <c r="T69" s="1200"/>
      <c r="U69" s="1201" t="s">
        <v>320</v>
      </c>
      <c r="V69" s="1201">
        <v>46.35</v>
      </c>
      <c r="W69" s="1200"/>
    </row>
    <row r="70" spans="1:23" x14ac:dyDescent="0.25">
      <c r="A70" s="555"/>
      <c r="B70" s="555"/>
      <c r="C70" s="555"/>
      <c r="D70" s="555"/>
      <c r="E70" s="555"/>
      <c r="F70" s="555"/>
      <c r="G70" s="555"/>
      <c r="H70" s="555"/>
      <c r="I70" s="555"/>
      <c r="J70" s="555"/>
      <c r="K70" s="555"/>
      <c r="L70" s="555"/>
      <c r="M70" s="555"/>
      <c r="N70" s="555"/>
      <c r="O70" s="555"/>
      <c r="P70" s="556"/>
      <c r="Q70" s="1200" t="s">
        <v>272</v>
      </c>
      <c r="R70" s="1224">
        <v>40.24</v>
      </c>
      <c r="S70" s="1206">
        <v>2.999086262485633E-2</v>
      </c>
      <c r="T70" s="1200"/>
      <c r="U70" s="1201" t="s">
        <v>272</v>
      </c>
      <c r="V70" s="1201">
        <v>40.24</v>
      </c>
      <c r="W70" s="1200"/>
    </row>
    <row r="71" spans="1:23" x14ac:dyDescent="0.25">
      <c r="A71" s="555"/>
      <c r="B71" s="555"/>
      <c r="C71" s="555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  <c r="O71" s="555"/>
      <c r="P71" s="556"/>
      <c r="Q71" s="1200" t="s">
        <v>1353</v>
      </c>
      <c r="R71" s="1208">
        <v>915.2870000000006</v>
      </c>
      <c r="S71" s="1206">
        <v>0.68216318785578756</v>
      </c>
      <c r="T71" s="1200"/>
      <c r="U71" s="1201" t="s">
        <v>325</v>
      </c>
      <c r="V71" s="1201">
        <v>426.45500000000004</v>
      </c>
      <c r="W71" s="1200"/>
    </row>
    <row r="72" spans="1:23" x14ac:dyDescent="0.25">
      <c r="A72" s="555"/>
      <c r="B72" s="555"/>
      <c r="C72" s="555"/>
      <c r="D72" s="555"/>
      <c r="E72" s="555"/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6"/>
      <c r="Q72" s="1200" t="s">
        <v>1337</v>
      </c>
      <c r="R72" s="1208">
        <v>1341.7420000000006</v>
      </c>
      <c r="S72" s="1206">
        <v>1</v>
      </c>
      <c r="T72" s="1200"/>
      <c r="U72" s="1200"/>
      <c r="V72" s="1200"/>
      <c r="W72" s="1200"/>
    </row>
    <row r="73" spans="1:23" x14ac:dyDescent="0.25">
      <c r="A73" s="555"/>
      <c r="B73" s="555"/>
      <c r="C73" s="555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P73" s="556"/>
      <c r="Q73" s="1200"/>
      <c r="R73" s="1222"/>
      <c r="S73" s="1200"/>
      <c r="T73" s="1200"/>
      <c r="W73" s="1200"/>
    </row>
    <row r="74" spans="1:23" x14ac:dyDescent="0.25">
      <c r="A74" s="555"/>
      <c r="B74" s="555"/>
      <c r="C74" s="555"/>
      <c r="D74" s="555"/>
      <c r="E74" s="555"/>
      <c r="F74" s="555"/>
      <c r="G74" s="555"/>
      <c r="H74" s="555"/>
      <c r="I74" s="555"/>
      <c r="J74" s="555"/>
      <c r="K74" s="555"/>
      <c r="L74" s="555"/>
      <c r="M74" s="555"/>
      <c r="N74" s="555"/>
      <c r="O74" s="555"/>
      <c r="P74" s="556"/>
      <c r="Q74" s="1200"/>
      <c r="R74" s="1222"/>
      <c r="S74" s="1200"/>
      <c r="T74" s="1200"/>
      <c r="W74" s="1200"/>
    </row>
    <row r="75" spans="1:23" x14ac:dyDescent="0.25">
      <c r="A75" s="555"/>
      <c r="B75" s="555"/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N75" s="555"/>
      <c r="O75" s="555"/>
      <c r="P75" s="556"/>
      <c r="Q75" s="1200"/>
      <c r="R75" s="1222"/>
      <c r="S75" s="1200"/>
      <c r="T75" s="1200"/>
      <c r="W75" s="1200"/>
    </row>
    <row r="76" spans="1:23" x14ac:dyDescent="0.25">
      <c r="A76" s="555"/>
      <c r="B76" s="555"/>
      <c r="C76" s="555"/>
      <c r="D76" s="555"/>
      <c r="E76" s="555"/>
      <c r="F76" s="555"/>
      <c r="G76" s="555"/>
      <c r="H76" s="555"/>
      <c r="I76" s="555"/>
      <c r="J76" s="555"/>
      <c r="K76" s="555"/>
      <c r="L76" s="555"/>
      <c r="M76" s="555"/>
      <c r="N76" s="555"/>
      <c r="O76" s="555"/>
      <c r="P76" s="556"/>
      <c r="Q76" s="1200"/>
      <c r="R76" s="1222"/>
      <c r="S76" s="1200"/>
      <c r="T76" s="1200"/>
      <c r="W76" s="1200"/>
    </row>
    <row r="77" spans="1:23" x14ac:dyDescent="0.25">
      <c r="A77" s="555"/>
      <c r="B77" s="555"/>
      <c r="C77" s="555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P77" s="556"/>
      <c r="Q77" s="1200"/>
      <c r="R77" s="1206"/>
      <c r="S77" s="1208"/>
      <c r="T77" s="1200"/>
      <c r="W77" s="1200"/>
    </row>
    <row r="78" spans="1:23" x14ac:dyDescent="0.25">
      <c r="A78" s="555"/>
      <c r="B78" s="555"/>
      <c r="C78" s="555"/>
      <c r="D78" s="555"/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6"/>
      <c r="Q78" s="1200"/>
      <c r="R78" s="1206"/>
      <c r="S78" s="1200"/>
      <c r="T78" s="1200"/>
      <c r="W78" s="1200"/>
    </row>
    <row r="79" spans="1:23" x14ac:dyDescent="0.25">
      <c r="A79" s="555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6"/>
      <c r="Q79" s="1200"/>
      <c r="R79" s="1200"/>
      <c r="S79" s="1200"/>
      <c r="T79" s="1200"/>
      <c r="W79" s="1200"/>
    </row>
    <row r="80" spans="1:23" x14ac:dyDescent="0.25">
      <c r="A80" s="555"/>
      <c r="B80" s="555"/>
      <c r="C80" s="555"/>
      <c r="D80" s="555"/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P80" s="556"/>
      <c r="Q80" s="1200"/>
      <c r="R80" s="1200"/>
      <c r="S80" s="1200"/>
      <c r="T80" s="1200"/>
      <c r="W80" s="1200"/>
    </row>
    <row r="81" spans="1:26" x14ac:dyDescent="0.25">
      <c r="A81" s="555"/>
      <c r="B81" s="555"/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6"/>
      <c r="Q81" s="1200"/>
      <c r="R81" s="1200"/>
      <c r="S81" s="1200"/>
      <c r="T81" s="1200"/>
      <c r="W81" s="1200"/>
    </row>
    <row r="82" spans="1:26" ht="15.75" x14ac:dyDescent="0.25">
      <c r="A82" s="555"/>
      <c r="B82" s="555"/>
      <c r="C82" s="555"/>
      <c r="D82" s="576"/>
      <c r="E82" s="576"/>
      <c r="F82" s="576"/>
      <c r="G82" s="576"/>
      <c r="H82" s="576"/>
      <c r="I82" s="576"/>
      <c r="J82" s="576"/>
      <c r="K82" s="576"/>
      <c r="L82" s="555"/>
      <c r="M82" s="555"/>
      <c r="N82" s="555"/>
      <c r="O82" s="555"/>
      <c r="P82" s="558"/>
      <c r="Q82" s="1201" t="s">
        <v>1253</v>
      </c>
      <c r="R82" s="1201" t="s">
        <v>329</v>
      </c>
      <c r="S82" s="1200"/>
      <c r="T82" s="1200"/>
      <c r="W82" s="1200"/>
    </row>
    <row r="83" spans="1:26" ht="18" x14ac:dyDescent="0.25">
      <c r="A83" s="577" t="s">
        <v>1364</v>
      </c>
      <c r="B83" s="576"/>
      <c r="C83" s="576"/>
      <c r="D83" s="576"/>
      <c r="E83" s="576"/>
      <c r="F83" s="576"/>
      <c r="G83" s="576"/>
      <c r="H83" s="576"/>
      <c r="I83" s="576"/>
      <c r="J83" s="576"/>
      <c r="K83" s="576"/>
      <c r="L83" s="578"/>
      <c r="M83" s="555"/>
      <c r="N83" s="555"/>
      <c r="O83" s="555"/>
      <c r="P83" s="556"/>
      <c r="Q83" s="1201" t="s">
        <v>1247</v>
      </c>
      <c r="R83" s="1201" t="s">
        <v>1248</v>
      </c>
    </row>
    <row r="84" spans="1:26" ht="15.75" x14ac:dyDescent="0.25">
      <c r="A84" s="578"/>
      <c r="B84" s="578"/>
      <c r="C84" s="576"/>
      <c r="D84" s="576"/>
      <c r="E84" s="576"/>
      <c r="F84" s="576"/>
      <c r="G84" s="576"/>
      <c r="H84" s="576"/>
      <c r="I84" s="576"/>
      <c r="J84" s="576"/>
      <c r="K84" s="576"/>
      <c r="L84" s="578"/>
      <c r="M84" s="555"/>
      <c r="N84" s="555"/>
      <c r="O84" s="555"/>
      <c r="P84" s="556"/>
    </row>
    <row r="85" spans="1:26" ht="16.5" thickBot="1" x14ac:dyDescent="0.3">
      <c r="A85" s="576"/>
      <c r="B85" s="576"/>
      <c r="C85" s="576"/>
      <c r="D85" s="576"/>
      <c r="E85" s="576"/>
      <c r="F85" s="576"/>
      <c r="G85" s="576"/>
      <c r="H85" s="579"/>
      <c r="I85" s="576"/>
      <c r="J85" s="576"/>
      <c r="K85" s="576"/>
      <c r="L85" s="578"/>
      <c r="M85" s="555"/>
      <c r="N85" s="555"/>
      <c r="O85" s="555"/>
      <c r="P85" s="556"/>
      <c r="Q85" s="1201" t="s">
        <v>1334</v>
      </c>
      <c r="R85" s="1201" t="s">
        <v>335</v>
      </c>
    </row>
    <row r="86" spans="1:26" x14ac:dyDescent="0.25">
      <c r="A86" s="1674" t="s">
        <v>1365</v>
      </c>
      <c r="B86" s="1675"/>
      <c r="C86" s="1678" t="s">
        <v>1340</v>
      </c>
      <c r="D86" s="1679"/>
      <c r="E86" s="1679"/>
      <c r="F86" s="1680"/>
      <c r="G86" s="1678" t="s">
        <v>1342</v>
      </c>
      <c r="H86" s="1679"/>
      <c r="I86" s="1679"/>
      <c r="J86" s="1680"/>
      <c r="K86" s="1675" t="s">
        <v>1074</v>
      </c>
      <c r="L86" s="1675"/>
      <c r="M86" s="1675"/>
      <c r="N86" s="1675"/>
      <c r="O86" s="1226" t="s">
        <v>1272</v>
      </c>
      <c r="P86" s="556"/>
      <c r="R86" s="1201" t="s">
        <v>1340</v>
      </c>
      <c r="V86" s="1201" t="s">
        <v>1341</v>
      </c>
      <c r="Z86" s="1201" t="s">
        <v>325</v>
      </c>
    </row>
    <row r="87" spans="1:26" x14ac:dyDescent="0.25">
      <c r="A87" s="1676"/>
      <c r="B87" s="1677"/>
      <c r="C87" s="1227" t="s">
        <v>1330</v>
      </c>
      <c r="D87" s="1227" t="s">
        <v>1331</v>
      </c>
      <c r="E87" s="1227" t="s">
        <v>342</v>
      </c>
      <c r="F87" s="1227" t="s">
        <v>1332</v>
      </c>
      <c r="G87" s="1227" t="s">
        <v>1330</v>
      </c>
      <c r="H87" s="1227" t="s">
        <v>1331</v>
      </c>
      <c r="I87" s="1227" t="s">
        <v>1332</v>
      </c>
      <c r="J87" s="1227" t="s">
        <v>342</v>
      </c>
      <c r="K87" s="1227" t="s">
        <v>1330</v>
      </c>
      <c r="L87" s="1227" t="s">
        <v>1331</v>
      </c>
      <c r="M87" s="1227" t="s">
        <v>342</v>
      </c>
      <c r="N87" s="1227" t="s">
        <v>1332</v>
      </c>
      <c r="O87" s="1228" t="s">
        <v>1347</v>
      </c>
      <c r="P87" s="556"/>
      <c r="Q87" s="1201" t="s">
        <v>350</v>
      </c>
      <c r="R87" s="1201" t="s">
        <v>340</v>
      </c>
      <c r="S87" s="1201" t="s">
        <v>341</v>
      </c>
      <c r="T87" s="1201" t="s">
        <v>343</v>
      </c>
      <c r="U87" s="1201" t="s">
        <v>342</v>
      </c>
      <c r="V87" s="1201" t="s">
        <v>340</v>
      </c>
      <c r="W87" s="1201" t="s">
        <v>341</v>
      </c>
      <c r="X87" s="1201" t="s">
        <v>343</v>
      </c>
      <c r="Y87" s="1201" t="s">
        <v>342</v>
      </c>
    </row>
    <row r="88" spans="1:26" x14ac:dyDescent="0.25">
      <c r="A88" s="580" t="s">
        <v>1366</v>
      </c>
      <c r="B88" s="581"/>
      <c r="C88" s="582">
        <v>5238.0579999999991</v>
      </c>
      <c r="D88" s="582">
        <v>7513.7429999999986</v>
      </c>
      <c r="E88" s="582">
        <v>371.54999999999995</v>
      </c>
      <c r="F88" s="582">
        <v>289.02499999999998</v>
      </c>
      <c r="G88" s="582">
        <v>28.24400000000001</v>
      </c>
      <c r="H88" s="582">
        <v>208.86599999999999</v>
      </c>
      <c r="I88" s="582">
        <v>0.7</v>
      </c>
      <c r="J88" s="582">
        <v>8.9999999999999993E-3</v>
      </c>
      <c r="K88" s="582">
        <v>5266.3019999999988</v>
      </c>
      <c r="L88" s="582">
        <v>7722.6089999999986</v>
      </c>
      <c r="M88" s="583">
        <v>371.55899999999997</v>
      </c>
      <c r="N88" s="583">
        <v>289.72499999999997</v>
      </c>
      <c r="O88" s="584">
        <v>13650.194999999996</v>
      </c>
      <c r="P88" s="556"/>
      <c r="Q88" s="1201" t="s">
        <v>1251</v>
      </c>
      <c r="R88" s="1201">
        <v>5238.0579999999991</v>
      </c>
      <c r="S88" s="1201">
        <v>7513.7429999999986</v>
      </c>
      <c r="T88" s="1201">
        <v>371.54999999999995</v>
      </c>
      <c r="U88" s="1201">
        <v>289.02499999999998</v>
      </c>
      <c r="V88" s="1201">
        <v>28.24400000000001</v>
      </c>
      <c r="W88" s="1201">
        <v>208.86599999999999</v>
      </c>
      <c r="X88" s="1201">
        <v>0.7</v>
      </c>
      <c r="Y88" s="1201">
        <v>8.9999999999999993E-3</v>
      </c>
      <c r="Z88" s="1201">
        <v>13650.194999999998</v>
      </c>
    </row>
    <row r="89" spans="1:26" ht="15.75" thickBot="1" x14ac:dyDescent="0.3">
      <c r="A89" s="580" t="s">
        <v>1367</v>
      </c>
      <c r="B89" s="581"/>
      <c r="C89" s="582">
        <v>38.299999999999997</v>
      </c>
      <c r="D89" s="582">
        <v>226.887</v>
      </c>
      <c r="E89" s="582"/>
      <c r="F89" s="582"/>
      <c r="G89" s="582">
        <v>92.602999999999994</v>
      </c>
      <c r="H89" s="582">
        <v>1114.8550000000009</v>
      </c>
      <c r="I89" s="582"/>
      <c r="J89" s="582"/>
      <c r="K89" s="582">
        <v>130.90299999999999</v>
      </c>
      <c r="L89" s="582">
        <v>1341.7420000000009</v>
      </c>
      <c r="M89" s="583"/>
      <c r="N89" s="583"/>
      <c r="O89" s="584">
        <v>1472.6450000000009</v>
      </c>
      <c r="P89" s="585"/>
      <c r="Q89" s="1201" t="s">
        <v>1314</v>
      </c>
      <c r="R89" s="1201">
        <v>38.299999999999997</v>
      </c>
      <c r="S89" s="1201">
        <v>226.887</v>
      </c>
      <c r="V89" s="1201">
        <v>92.602999999999994</v>
      </c>
      <c r="W89" s="1201">
        <v>1114.8550000000009</v>
      </c>
      <c r="Z89" s="1201">
        <v>1472.6450000000009</v>
      </c>
    </row>
    <row r="90" spans="1:26" ht="17.25" thickTop="1" thickBot="1" x14ac:dyDescent="0.3">
      <c r="A90" s="586" t="s">
        <v>1368</v>
      </c>
      <c r="B90" s="587"/>
      <c r="C90" s="588">
        <v>5276.3579999999993</v>
      </c>
      <c r="D90" s="588">
        <v>7740.6299999999983</v>
      </c>
      <c r="E90" s="588">
        <v>371.54999999999995</v>
      </c>
      <c r="F90" s="588">
        <v>289.02499999999998</v>
      </c>
      <c r="G90" s="588">
        <v>120.84700000000001</v>
      </c>
      <c r="H90" s="588">
        <v>1323.7210000000009</v>
      </c>
      <c r="I90" s="588">
        <v>0.7</v>
      </c>
      <c r="J90" s="588">
        <v>8.9999999999999993E-3</v>
      </c>
      <c r="K90" s="588">
        <v>5397.204999999999</v>
      </c>
      <c r="L90" s="588">
        <v>9064.3509999999987</v>
      </c>
      <c r="M90" s="589">
        <v>371.55899999999997</v>
      </c>
      <c r="N90" s="589">
        <v>289.72499999999997</v>
      </c>
      <c r="O90" s="590">
        <v>15122.839999999997</v>
      </c>
      <c r="P90" s="556"/>
      <c r="Q90" s="1201" t="s">
        <v>325</v>
      </c>
      <c r="R90" s="1201">
        <v>5276.3579999999993</v>
      </c>
      <c r="S90" s="1201">
        <v>7740.6299999999983</v>
      </c>
      <c r="T90" s="1201">
        <v>371.54999999999995</v>
      </c>
      <c r="U90" s="1201">
        <v>289.02499999999998</v>
      </c>
      <c r="V90" s="1201">
        <v>120.84700000000001</v>
      </c>
      <c r="W90" s="1201">
        <v>1323.7210000000009</v>
      </c>
      <c r="X90" s="1201">
        <v>0.7</v>
      </c>
      <c r="Y90" s="1201">
        <v>8.9999999999999993E-3</v>
      </c>
      <c r="Z90" s="1201">
        <v>15122.839999999998</v>
      </c>
    </row>
    <row r="91" spans="1:26" ht="16.5" thickBot="1" x14ac:dyDescent="0.3">
      <c r="A91" s="591" t="s">
        <v>1369</v>
      </c>
      <c r="B91" s="592"/>
      <c r="C91" s="1681">
        <v>13677.562999999996</v>
      </c>
      <c r="D91" s="1681"/>
      <c r="E91" s="1681"/>
      <c r="F91" s="1681"/>
      <c r="G91" s="1682">
        <v>1445.277000000001</v>
      </c>
      <c r="H91" s="1683"/>
      <c r="I91" s="1683"/>
      <c r="J91" s="1684"/>
      <c r="K91" s="1683">
        <v>15122.839999999997</v>
      </c>
      <c r="L91" s="1683"/>
      <c r="M91" s="1683"/>
      <c r="N91" s="1685"/>
      <c r="O91" s="555"/>
      <c r="P91" s="556"/>
    </row>
    <row r="92" spans="1:26" ht="15.75" x14ac:dyDescent="0.25">
      <c r="A92" s="578"/>
      <c r="B92" s="578"/>
      <c r="C92" s="578"/>
      <c r="D92" s="578"/>
      <c r="E92" s="593"/>
      <c r="F92" s="578"/>
      <c r="G92" s="578"/>
      <c r="H92" s="578"/>
      <c r="I92" s="578"/>
      <c r="J92" s="578"/>
      <c r="K92" s="578"/>
      <c r="L92" s="578"/>
      <c r="M92" s="555"/>
      <c r="N92" s="555"/>
      <c r="O92" s="555"/>
      <c r="P92" s="556"/>
      <c r="Q92" s="1200"/>
      <c r="R92" s="1200"/>
      <c r="S92" s="1200"/>
      <c r="T92" s="1200"/>
      <c r="U92" s="1200"/>
      <c r="V92" s="1200"/>
      <c r="W92" s="1200"/>
      <c r="X92" s="1200"/>
    </row>
  </sheetData>
  <mergeCells count="7">
    <mergeCell ref="A86:B87"/>
    <mergeCell ref="C86:F86"/>
    <mergeCell ref="G86:J86"/>
    <mergeCell ref="K86:N86"/>
    <mergeCell ref="C91:F91"/>
    <mergeCell ref="G91:J91"/>
    <mergeCell ref="K91:N91"/>
  </mergeCells>
  <printOptions horizontalCentered="1"/>
  <pageMargins left="0.78740157480314965" right="0.59055118110236227" top="0.78740157480314965" bottom="0.78740157480314965" header="0" footer="0"/>
  <pageSetup paperSize="9" scale="48" fitToHeight="2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3"/>
  <sheetViews>
    <sheetView view="pageBreakPreview" zoomScaleNormal="80" zoomScaleSheetLayoutView="100" workbookViewId="0">
      <selection activeCell="F77" sqref="F77"/>
    </sheetView>
  </sheetViews>
  <sheetFormatPr baseColWidth="10" defaultRowHeight="15" x14ac:dyDescent="0.25"/>
  <cols>
    <col min="1" max="1" width="1.5703125" style="61" customWidth="1"/>
    <col min="2" max="2" width="24" style="59" customWidth="1"/>
    <col min="3" max="3" width="10.5703125" style="59" customWidth="1"/>
    <col min="4" max="5" width="9.85546875" style="59" customWidth="1"/>
    <col min="6" max="6" width="8.7109375" style="59" customWidth="1"/>
    <col min="7" max="7" width="10.28515625" style="59" bestFit="1" customWidth="1"/>
    <col min="8" max="9" width="11.42578125" style="59"/>
    <col min="10" max="10" width="13.7109375" style="59" customWidth="1"/>
    <col min="11" max="11" width="24.140625" style="59" customWidth="1"/>
    <col min="12" max="12" width="13.5703125" style="59" customWidth="1"/>
    <col min="13" max="13" width="4.85546875" style="59" customWidth="1"/>
    <col min="14" max="14" width="19.42578125" style="1207" bestFit="1" customWidth="1"/>
    <col min="15" max="15" width="23" style="1207" bestFit="1" customWidth="1"/>
    <col min="16" max="16" width="11.140625" style="1207" bestFit="1" customWidth="1"/>
    <col min="17" max="19" width="12.28515625" style="1207" bestFit="1" customWidth="1"/>
    <col min="20" max="20" width="12.28515625" style="1201" bestFit="1" customWidth="1"/>
    <col min="21" max="21" width="19.140625" style="1201" bestFit="1" customWidth="1"/>
    <col min="22" max="22" width="23" style="1201" bestFit="1" customWidth="1"/>
    <col min="23" max="23" width="10" style="1201" bestFit="1" customWidth="1"/>
    <col min="24" max="24" width="8.85546875" style="1201" bestFit="1" customWidth="1"/>
    <col min="25" max="25" width="7.7109375" style="1201" bestFit="1" customWidth="1"/>
    <col min="26" max="26" width="12.28515625" bestFit="1" customWidth="1"/>
    <col min="27" max="27" width="6.7109375" bestFit="1" customWidth="1"/>
    <col min="28" max="28" width="5.5703125" bestFit="1" customWidth="1"/>
    <col min="29" max="30" width="6.7109375" bestFit="1" customWidth="1"/>
    <col min="31" max="31" width="5.5703125" bestFit="1" customWidth="1"/>
    <col min="32" max="35" width="6.7109375" bestFit="1" customWidth="1"/>
    <col min="36" max="36" width="4.42578125" bestFit="1" customWidth="1"/>
    <col min="37" max="38" width="5.5703125" bestFit="1" customWidth="1"/>
    <col min="39" max="39" width="6.7109375" bestFit="1" customWidth="1"/>
    <col min="40" max="40" width="5.5703125" bestFit="1" customWidth="1"/>
    <col min="41" max="41" width="6.7109375" bestFit="1" customWidth="1"/>
    <col min="42" max="44" width="5.5703125" bestFit="1" customWidth="1"/>
    <col min="45" max="45" width="6.7109375" bestFit="1" customWidth="1"/>
    <col min="46" max="46" width="5.5703125" bestFit="1" customWidth="1"/>
    <col min="47" max="48" width="6.7109375" bestFit="1" customWidth="1"/>
    <col min="49" max="49" width="5.5703125" bestFit="1" customWidth="1"/>
    <col min="50" max="50" width="6.7109375" bestFit="1" customWidth="1"/>
    <col min="51" max="51" width="4.42578125" bestFit="1" customWidth="1"/>
    <col min="52" max="53" width="5.5703125" bestFit="1" customWidth="1"/>
    <col min="54" max="55" width="6.7109375" bestFit="1" customWidth="1"/>
    <col min="56" max="57" width="5.5703125" bestFit="1" customWidth="1"/>
    <col min="58" max="58" width="6.7109375" bestFit="1" customWidth="1"/>
    <col min="59" max="59" width="5.5703125" bestFit="1" customWidth="1"/>
    <col min="60" max="61" width="6.7109375" bestFit="1" customWidth="1"/>
    <col min="62" max="62" width="5.5703125" bestFit="1" customWidth="1"/>
    <col min="63" max="63" width="6.7109375" bestFit="1" customWidth="1"/>
    <col min="64" max="64" width="5.5703125" bestFit="1" customWidth="1"/>
    <col min="65" max="65" width="4.42578125" bestFit="1" customWidth="1"/>
    <col min="66" max="67" width="5.5703125" bestFit="1" customWidth="1"/>
    <col min="68" max="68" width="6.7109375" bestFit="1" customWidth="1"/>
    <col min="69" max="69" width="5.5703125" bestFit="1" customWidth="1"/>
    <col min="70" max="70" width="6.7109375" bestFit="1" customWidth="1"/>
    <col min="71" max="71" width="5.5703125" bestFit="1" customWidth="1"/>
    <col min="72" max="72" width="4.42578125" bestFit="1" customWidth="1"/>
    <col min="73" max="73" width="5.5703125" bestFit="1" customWidth="1"/>
    <col min="74" max="74" width="6.7109375" bestFit="1" customWidth="1"/>
    <col min="75" max="75" width="5.5703125" bestFit="1" customWidth="1"/>
    <col min="76" max="76" width="6.7109375" bestFit="1" customWidth="1"/>
    <col min="77" max="78" width="5.5703125" bestFit="1" customWidth="1"/>
    <col min="79" max="79" width="6.7109375" bestFit="1" customWidth="1"/>
    <col min="80" max="80" width="4.42578125" bestFit="1" customWidth="1"/>
    <col min="81" max="82" width="5.5703125" bestFit="1" customWidth="1"/>
    <col min="83" max="83" width="6.7109375" bestFit="1" customWidth="1"/>
    <col min="84" max="84" width="5.5703125" bestFit="1" customWidth="1"/>
    <col min="85" max="85" width="6.7109375" bestFit="1" customWidth="1"/>
    <col min="86" max="86" width="4.42578125" bestFit="1" customWidth="1"/>
    <col min="87" max="90" width="5.5703125" bestFit="1" customWidth="1"/>
    <col min="91" max="91" width="6.7109375" bestFit="1" customWidth="1"/>
    <col min="92" max="92" width="4.42578125" bestFit="1" customWidth="1"/>
    <col min="93" max="94" width="5.5703125" bestFit="1" customWidth="1"/>
    <col min="95" max="95" width="6.7109375" bestFit="1" customWidth="1"/>
    <col min="96" max="96" width="5.5703125" bestFit="1" customWidth="1"/>
    <col min="97" max="97" width="6.7109375" bestFit="1" customWidth="1"/>
    <col min="98" max="98" width="2.28515625" bestFit="1" customWidth="1"/>
    <col min="99" max="99" width="5.5703125" bestFit="1" customWidth="1"/>
    <col min="100" max="100" width="6.7109375" bestFit="1" customWidth="1"/>
    <col min="101" max="101" width="4.42578125" bestFit="1" customWidth="1"/>
    <col min="102" max="102" width="6.7109375" bestFit="1" customWidth="1"/>
    <col min="103" max="103" width="5.5703125" bestFit="1" customWidth="1"/>
    <col min="104" max="104" width="4.42578125" bestFit="1" customWidth="1"/>
    <col min="105" max="106" width="5.5703125" bestFit="1" customWidth="1"/>
    <col min="107" max="107" width="4.42578125" bestFit="1" customWidth="1"/>
    <col min="108" max="110" width="5.5703125" bestFit="1" customWidth="1"/>
    <col min="111" max="111" width="4.42578125" bestFit="1" customWidth="1"/>
    <col min="112" max="112" width="6.7109375" bestFit="1" customWidth="1"/>
    <col min="113" max="113" width="5.5703125" bestFit="1" customWidth="1"/>
    <col min="114" max="117" width="6.7109375" bestFit="1" customWidth="1"/>
    <col min="118" max="118" width="4.42578125" bestFit="1" customWidth="1"/>
    <col min="119" max="120" width="6.7109375" bestFit="1" customWidth="1"/>
    <col min="121" max="121" width="4.42578125" bestFit="1" customWidth="1"/>
    <col min="122" max="122" width="5.5703125" bestFit="1" customWidth="1"/>
    <col min="123" max="124" width="6.7109375" bestFit="1" customWidth="1"/>
    <col min="125" max="126" width="5.5703125" bestFit="1" customWidth="1"/>
    <col min="127" max="127" width="6.7109375" bestFit="1" customWidth="1"/>
    <col min="128" max="128" width="2.28515625" bestFit="1" customWidth="1"/>
    <col min="129" max="130" width="4.42578125" bestFit="1" customWidth="1"/>
    <col min="131" max="131" width="6.7109375" bestFit="1" customWidth="1"/>
    <col min="132" max="133" width="5.5703125" bestFit="1" customWidth="1"/>
    <col min="134" max="134" width="4.42578125" bestFit="1" customWidth="1"/>
    <col min="135" max="135" width="2.28515625" bestFit="1" customWidth="1"/>
    <col min="136" max="140" width="6.7109375" bestFit="1" customWidth="1"/>
    <col min="141" max="141" width="4.42578125" bestFit="1" customWidth="1"/>
    <col min="142" max="142" width="5.5703125" bestFit="1" customWidth="1"/>
    <col min="143" max="143" width="6.7109375" bestFit="1" customWidth="1"/>
    <col min="144" max="144" width="5.5703125" bestFit="1" customWidth="1"/>
    <col min="145" max="145" width="4.42578125" bestFit="1" customWidth="1"/>
    <col min="146" max="146" width="6.7109375" bestFit="1" customWidth="1"/>
    <col min="147" max="147" width="4.42578125" bestFit="1" customWidth="1"/>
    <col min="148" max="148" width="5.5703125" bestFit="1" customWidth="1"/>
    <col min="149" max="151" width="4.42578125" bestFit="1" customWidth="1"/>
    <col min="152" max="152" width="6.7109375" bestFit="1" customWidth="1"/>
    <col min="153" max="153" width="2.28515625" bestFit="1" customWidth="1"/>
    <col min="154" max="155" width="6.7109375" bestFit="1" customWidth="1"/>
    <col min="156" max="158" width="4.42578125" bestFit="1" customWidth="1"/>
    <col min="159" max="159" width="6.7109375" bestFit="1" customWidth="1"/>
    <col min="160" max="160" width="4.42578125" bestFit="1" customWidth="1"/>
    <col min="161" max="161" width="5.5703125" bestFit="1" customWidth="1"/>
    <col min="162" max="164" width="6.7109375" bestFit="1" customWidth="1"/>
    <col min="165" max="165" width="4.42578125" bestFit="1" customWidth="1"/>
    <col min="166" max="166" width="6.7109375" bestFit="1" customWidth="1"/>
    <col min="167" max="167" width="5.5703125" bestFit="1" customWidth="1"/>
    <col min="168" max="168" width="4.42578125" bestFit="1" customWidth="1"/>
    <col min="169" max="169" width="5.5703125" bestFit="1" customWidth="1"/>
    <col min="170" max="170" width="4.42578125" bestFit="1" customWidth="1"/>
    <col min="171" max="172" width="5.5703125" bestFit="1" customWidth="1"/>
    <col min="173" max="174" width="6.7109375" bestFit="1" customWidth="1"/>
    <col min="175" max="175" width="5.5703125" bestFit="1" customWidth="1"/>
    <col min="176" max="178" width="6.7109375" bestFit="1" customWidth="1"/>
    <col min="179" max="179" width="3.28515625" bestFit="1" customWidth="1"/>
    <col min="180" max="180" width="6.7109375" bestFit="1" customWidth="1"/>
    <col min="181" max="184" width="7.7109375" bestFit="1" customWidth="1"/>
    <col min="185" max="186" width="5.5703125" bestFit="1" customWidth="1"/>
    <col min="187" max="187" width="7.7109375" bestFit="1" customWidth="1"/>
    <col min="188" max="188" width="6.7109375" bestFit="1" customWidth="1"/>
    <col min="189" max="190" width="7.7109375" bestFit="1" customWidth="1"/>
    <col min="191" max="191" width="5.5703125" bestFit="1" customWidth="1"/>
    <col min="192" max="203" width="7.7109375" bestFit="1" customWidth="1"/>
    <col min="204" max="204" width="6.7109375" bestFit="1" customWidth="1"/>
    <col min="205" max="206" width="7.7109375" bestFit="1" customWidth="1"/>
    <col min="207" max="207" width="6.7109375" bestFit="1" customWidth="1"/>
    <col min="208" max="210" width="7.7109375" bestFit="1" customWidth="1"/>
    <col min="211" max="211" width="6.7109375" bestFit="1" customWidth="1"/>
    <col min="212" max="217" width="7.7109375" bestFit="1" customWidth="1"/>
    <col min="218" max="218" width="6.7109375" bestFit="1" customWidth="1"/>
    <col min="219" max="227" width="7.7109375" bestFit="1" customWidth="1"/>
    <col min="228" max="228" width="6.7109375" bestFit="1" customWidth="1"/>
    <col min="229" max="231" width="7.7109375" bestFit="1" customWidth="1"/>
    <col min="232" max="232" width="6.7109375" bestFit="1" customWidth="1"/>
    <col min="233" max="246" width="7.7109375" bestFit="1" customWidth="1"/>
    <col min="247" max="248" width="6.7109375" bestFit="1" customWidth="1"/>
    <col min="249" max="249" width="7.7109375" bestFit="1" customWidth="1"/>
    <col min="250" max="251" width="6.7109375" bestFit="1" customWidth="1"/>
    <col min="252" max="252" width="4.42578125" bestFit="1" customWidth="1"/>
    <col min="253" max="255" width="8.85546875" bestFit="1" customWidth="1"/>
    <col min="256" max="257" width="7.7109375" bestFit="1" customWidth="1"/>
    <col min="258" max="258" width="1.7109375" bestFit="1" customWidth="1"/>
    <col min="259" max="259" width="5.7109375" bestFit="1" customWidth="1"/>
    <col min="260" max="260" width="10.5703125" bestFit="1" customWidth="1"/>
    <col min="261" max="261" width="14.42578125" bestFit="1" customWidth="1"/>
    <col min="262" max="262" width="9.7109375" bestFit="1" customWidth="1"/>
    <col min="263" max="263" width="6.7109375" bestFit="1" customWidth="1"/>
    <col min="264" max="264" width="5.5703125" bestFit="1" customWidth="1"/>
    <col min="265" max="266" width="6.7109375" bestFit="1" customWidth="1"/>
    <col min="267" max="267" width="5.5703125" bestFit="1" customWidth="1"/>
    <col min="268" max="270" width="6.7109375" bestFit="1" customWidth="1"/>
    <col min="271" max="271" width="5.5703125" bestFit="1" customWidth="1"/>
    <col min="272" max="273" width="6.7109375" bestFit="1" customWidth="1"/>
    <col min="274" max="274" width="5.5703125" bestFit="1" customWidth="1"/>
    <col min="275" max="275" width="6.7109375" bestFit="1" customWidth="1"/>
    <col min="276" max="276" width="5.5703125" bestFit="1" customWidth="1"/>
    <col min="277" max="279" width="6.7109375" bestFit="1" customWidth="1"/>
    <col min="280" max="280" width="5.5703125" bestFit="1" customWidth="1"/>
    <col min="281" max="281" width="6.7109375" bestFit="1" customWidth="1"/>
    <col min="282" max="282" width="5.5703125" bestFit="1" customWidth="1"/>
    <col min="283" max="284" width="6.7109375" bestFit="1" customWidth="1"/>
    <col min="285" max="285" width="5.5703125" bestFit="1" customWidth="1"/>
    <col min="286" max="290" width="6.7109375" bestFit="1" customWidth="1"/>
    <col min="291" max="291" width="5.5703125" bestFit="1" customWidth="1"/>
    <col min="292" max="294" width="6.7109375" bestFit="1" customWidth="1"/>
    <col min="295" max="295" width="4.42578125" bestFit="1" customWidth="1"/>
    <col min="296" max="296" width="6.7109375" bestFit="1" customWidth="1"/>
    <col min="297" max="297" width="5.5703125" bestFit="1" customWidth="1"/>
    <col min="298" max="302" width="6.7109375" bestFit="1" customWidth="1"/>
    <col min="303" max="303" width="5.5703125" bestFit="1" customWidth="1"/>
    <col min="304" max="307" width="6.7109375" bestFit="1" customWidth="1"/>
    <col min="308" max="308" width="5.5703125" bestFit="1" customWidth="1"/>
    <col min="309" max="309" width="6.7109375" bestFit="1" customWidth="1"/>
    <col min="310" max="310" width="5.5703125" bestFit="1" customWidth="1"/>
    <col min="311" max="311" width="6.7109375" bestFit="1" customWidth="1"/>
    <col min="312" max="312" width="5.5703125" bestFit="1" customWidth="1"/>
    <col min="313" max="313" width="6.7109375" bestFit="1" customWidth="1"/>
    <col min="314" max="314" width="5.5703125" bestFit="1" customWidth="1"/>
    <col min="315" max="316" width="6.7109375" bestFit="1" customWidth="1"/>
    <col min="317" max="317" width="5.5703125" bestFit="1" customWidth="1"/>
    <col min="318" max="318" width="6.7109375" bestFit="1" customWidth="1"/>
    <col min="319" max="319" width="5.5703125" bestFit="1" customWidth="1"/>
    <col min="320" max="320" width="6.7109375" bestFit="1" customWidth="1"/>
    <col min="321" max="321" width="5.5703125" bestFit="1" customWidth="1"/>
    <col min="322" max="324" width="6.7109375" bestFit="1" customWidth="1"/>
    <col min="325" max="325" width="4.42578125" bestFit="1" customWidth="1"/>
    <col min="326" max="326" width="6.7109375" bestFit="1" customWidth="1"/>
    <col min="327" max="327" width="5.5703125" bestFit="1" customWidth="1"/>
    <col min="328" max="328" width="6.7109375" bestFit="1" customWidth="1"/>
    <col min="329" max="329" width="5.5703125" bestFit="1" customWidth="1"/>
    <col min="330" max="331" width="6.7109375" bestFit="1" customWidth="1"/>
    <col min="332" max="332" width="5.5703125" bestFit="1" customWidth="1"/>
    <col min="333" max="334" width="6.7109375" bestFit="1" customWidth="1"/>
    <col min="335" max="335" width="5.5703125" bestFit="1" customWidth="1"/>
    <col min="336" max="336" width="6.7109375" bestFit="1" customWidth="1"/>
    <col min="337" max="338" width="5.5703125" bestFit="1" customWidth="1"/>
    <col min="339" max="341" width="6.7109375" bestFit="1" customWidth="1"/>
    <col min="342" max="342" width="5.5703125" bestFit="1" customWidth="1"/>
    <col min="343" max="345" width="6.7109375" bestFit="1" customWidth="1"/>
    <col min="346" max="346" width="5.5703125" bestFit="1" customWidth="1"/>
    <col min="347" max="347" width="4.42578125" bestFit="1" customWidth="1"/>
    <col min="348" max="348" width="6.7109375" bestFit="1" customWidth="1"/>
    <col min="349" max="349" width="5.5703125" bestFit="1" customWidth="1"/>
    <col min="350" max="352" width="6.7109375" bestFit="1" customWidth="1"/>
    <col min="353" max="353" width="5.5703125" bestFit="1" customWidth="1"/>
    <col min="354" max="355" width="6.7109375" bestFit="1" customWidth="1"/>
    <col min="356" max="356" width="5.5703125" bestFit="1" customWidth="1"/>
    <col min="357" max="358" width="6.7109375" bestFit="1" customWidth="1"/>
    <col min="359" max="359" width="5.5703125" bestFit="1" customWidth="1"/>
    <col min="360" max="360" width="6.7109375" bestFit="1" customWidth="1"/>
    <col min="361" max="361" width="5.5703125" bestFit="1" customWidth="1"/>
    <col min="362" max="362" width="6.7109375" bestFit="1" customWidth="1"/>
    <col min="363" max="363" width="5.5703125" bestFit="1" customWidth="1"/>
    <col min="364" max="364" width="6.7109375" bestFit="1" customWidth="1"/>
    <col min="365" max="366" width="5.5703125" bestFit="1" customWidth="1"/>
    <col min="367" max="367" width="6.7109375" bestFit="1" customWidth="1"/>
    <col min="368" max="368" width="4.42578125" bestFit="1" customWidth="1"/>
    <col min="369" max="371" width="6.7109375" bestFit="1" customWidth="1"/>
    <col min="372" max="373" width="5.5703125" bestFit="1" customWidth="1"/>
    <col min="374" max="377" width="6.7109375" bestFit="1" customWidth="1"/>
    <col min="378" max="378" width="5.5703125" bestFit="1" customWidth="1"/>
    <col min="379" max="380" width="6.7109375" bestFit="1" customWidth="1"/>
    <col min="381" max="381" width="5.5703125" bestFit="1" customWidth="1"/>
    <col min="382" max="383" width="6.7109375" bestFit="1" customWidth="1"/>
    <col min="384" max="384" width="5.5703125" bestFit="1" customWidth="1"/>
    <col min="385" max="386" width="6.7109375" bestFit="1" customWidth="1"/>
    <col min="387" max="388" width="5.5703125" bestFit="1" customWidth="1"/>
    <col min="389" max="389" width="6.7109375" bestFit="1" customWidth="1"/>
    <col min="390" max="390" width="4.42578125" bestFit="1" customWidth="1"/>
    <col min="391" max="395" width="6.7109375" bestFit="1" customWidth="1"/>
    <col min="396" max="396" width="5.5703125" bestFit="1" customWidth="1"/>
    <col min="397" max="399" width="6.7109375" bestFit="1" customWidth="1"/>
    <col min="400" max="401" width="5.5703125" bestFit="1" customWidth="1"/>
    <col min="402" max="402" width="6.7109375" bestFit="1" customWidth="1"/>
    <col min="403" max="403" width="5.5703125" bestFit="1" customWidth="1"/>
    <col min="404" max="407" width="6.7109375" bestFit="1" customWidth="1"/>
    <col min="408" max="408" width="4.42578125" bestFit="1" customWidth="1"/>
    <col min="409" max="409" width="6.7109375" bestFit="1" customWidth="1"/>
    <col min="410" max="410" width="5.5703125" bestFit="1" customWidth="1"/>
    <col min="411" max="414" width="6.7109375" bestFit="1" customWidth="1"/>
    <col min="415" max="415" width="5.5703125" bestFit="1" customWidth="1"/>
    <col min="416" max="416" width="6.7109375" bestFit="1" customWidth="1"/>
    <col min="417" max="417" width="5.5703125" bestFit="1" customWidth="1"/>
    <col min="418" max="418" width="6.7109375" bestFit="1" customWidth="1"/>
    <col min="419" max="419" width="5.5703125" bestFit="1" customWidth="1"/>
    <col min="420" max="420" width="7.7109375" bestFit="1" customWidth="1"/>
    <col min="421" max="421" width="5.5703125" bestFit="1" customWidth="1"/>
    <col min="422" max="422" width="6.7109375" bestFit="1" customWidth="1"/>
    <col min="423" max="423" width="5.5703125" bestFit="1" customWidth="1"/>
    <col min="424" max="424" width="6.7109375" bestFit="1" customWidth="1"/>
    <col min="425" max="425" width="4.42578125" bestFit="1" customWidth="1"/>
    <col min="426" max="426" width="6.7109375" bestFit="1" customWidth="1"/>
    <col min="427" max="428" width="5.5703125" bestFit="1" customWidth="1"/>
    <col min="429" max="429" width="6.7109375" bestFit="1" customWidth="1"/>
    <col min="430" max="430" width="4.42578125" bestFit="1" customWidth="1"/>
    <col min="431" max="432" width="6.7109375" bestFit="1" customWidth="1"/>
    <col min="433" max="433" width="5.5703125" bestFit="1" customWidth="1"/>
    <col min="434" max="438" width="6.7109375" bestFit="1" customWidth="1"/>
    <col min="439" max="439" width="4.42578125" bestFit="1" customWidth="1"/>
    <col min="440" max="441" width="6.7109375" bestFit="1" customWidth="1"/>
    <col min="442" max="445" width="5.5703125" bestFit="1" customWidth="1"/>
    <col min="446" max="446" width="6.7109375" bestFit="1" customWidth="1"/>
    <col min="447" max="447" width="2.28515625" bestFit="1" customWidth="1"/>
    <col min="448" max="448" width="6.7109375" bestFit="1" customWidth="1"/>
    <col min="449" max="450" width="5.5703125" bestFit="1" customWidth="1"/>
    <col min="451" max="452" width="6.7109375" bestFit="1" customWidth="1"/>
    <col min="453" max="453" width="5.5703125" bestFit="1" customWidth="1"/>
    <col min="454" max="454" width="6.7109375" bestFit="1" customWidth="1"/>
    <col min="455" max="456" width="5.5703125" bestFit="1" customWidth="1"/>
    <col min="457" max="457" width="4.42578125" bestFit="1" customWidth="1"/>
    <col min="458" max="459" width="6.7109375" bestFit="1" customWidth="1"/>
    <col min="460" max="460" width="5.5703125" bestFit="1" customWidth="1"/>
    <col min="461" max="461" width="6.7109375" bestFit="1" customWidth="1"/>
    <col min="462" max="462" width="7.7109375" bestFit="1" customWidth="1"/>
    <col min="463" max="463" width="5.5703125" bestFit="1" customWidth="1"/>
    <col min="464" max="464" width="6.7109375" bestFit="1" customWidth="1"/>
    <col min="465" max="465" width="5.5703125" bestFit="1" customWidth="1"/>
    <col min="466" max="466" width="4.42578125" bestFit="1" customWidth="1"/>
    <col min="467" max="470" width="6.7109375" bestFit="1" customWidth="1"/>
    <col min="471" max="476" width="5.5703125" bestFit="1" customWidth="1"/>
    <col min="477" max="477" width="4.42578125" bestFit="1" customWidth="1"/>
    <col min="478" max="479" width="6.7109375" bestFit="1" customWidth="1"/>
    <col min="480" max="481" width="5.5703125" bestFit="1" customWidth="1"/>
    <col min="482" max="482" width="4.42578125" bestFit="1" customWidth="1"/>
    <col min="483" max="483" width="6.7109375" bestFit="1" customWidth="1"/>
    <col min="484" max="485" width="5.5703125" bestFit="1" customWidth="1"/>
    <col min="486" max="486" width="6.7109375" bestFit="1" customWidth="1"/>
    <col min="487" max="487" width="5.5703125" bestFit="1" customWidth="1"/>
    <col min="488" max="488" width="4.42578125" bestFit="1" customWidth="1"/>
    <col min="489" max="489" width="5.5703125" bestFit="1" customWidth="1"/>
    <col min="490" max="491" width="6.7109375" bestFit="1" customWidth="1"/>
    <col min="492" max="492" width="5.5703125" bestFit="1" customWidth="1"/>
    <col min="493" max="493" width="6.7109375" bestFit="1" customWidth="1"/>
    <col min="494" max="494" width="5.5703125" bestFit="1" customWidth="1"/>
    <col min="495" max="495" width="4.42578125" bestFit="1" customWidth="1"/>
    <col min="496" max="497" width="6.7109375" bestFit="1" customWidth="1"/>
    <col min="498" max="499" width="5.5703125" bestFit="1" customWidth="1"/>
    <col min="500" max="500" width="6.7109375" bestFit="1" customWidth="1"/>
    <col min="501" max="501" width="5.5703125" bestFit="1" customWidth="1"/>
    <col min="502" max="502" width="6.7109375" bestFit="1" customWidth="1"/>
    <col min="503" max="503" width="5.5703125" bestFit="1" customWidth="1"/>
    <col min="504" max="504" width="6.7109375" bestFit="1" customWidth="1"/>
    <col min="505" max="507" width="5.5703125" bestFit="1" customWidth="1"/>
    <col min="508" max="508" width="2.28515625" bestFit="1" customWidth="1"/>
    <col min="509" max="509" width="6.7109375" bestFit="1" customWidth="1"/>
    <col min="510" max="511" width="5.5703125" bestFit="1" customWidth="1"/>
    <col min="512" max="512" width="6.7109375" bestFit="1" customWidth="1"/>
    <col min="513" max="513" width="4.42578125" bestFit="1" customWidth="1"/>
    <col min="514" max="515" width="5.5703125" bestFit="1" customWidth="1"/>
    <col min="516" max="516" width="4.42578125" bestFit="1" customWidth="1"/>
    <col min="517" max="518" width="5.5703125" bestFit="1" customWidth="1"/>
    <col min="519" max="519" width="6.7109375" bestFit="1" customWidth="1"/>
    <col min="520" max="521" width="5.5703125" bestFit="1" customWidth="1"/>
    <col min="522" max="522" width="8.85546875" bestFit="1" customWidth="1"/>
    <col min="523" max="523" width="4.42578125" bestFit="1" customWidth="1"/>
    <col min="524" max="524" width="5.5703125" bestFit="1" customWidth="1"/>
    <col min="525" max="525" width="4.42578125" bestFit="1" customWidth="1"/>
    <col min="526" max="528" width="6.7109375" bestFit="1" customWidth="1"/>
    <col min="529" max="530" width="5.5703125" bestFit="1" customWidth="1"/>
    <col min="531" max="531" width="6.7109375" bestFit="1" customWidth="1"/>
    <col min="532" max="533" width="5.5703125" bestFit="1" customWidth="1"/>
    <col min="534" max="535" width="6.7109375" bestFit="1" customWidth="1"/>
    <col min="536" max="536" width="4.42578125" bestFit="1" customWidth="1"/>
    <col min="537" max="537" width="6.7109375" bestFit="1" customWidth="1"/>
    <col min="538" max="539" width="5.5703125" bestFit="1" customWidth="1"/>
    <col min="540" max="540" width="4.42578125" bestFit="1" customWidth="1"/>
    <col min="541" max="541" width="5.5703125" bestFit="1" customWidth="1"/>
    <col min="542" max="542" width="6.7109375" bestFit="1" customWidth="1"/>
    <col min="543" max="543" width="2.28515625" bestFit="1" customWidth="1"/>
    <col min="544" max="544" width="5.5703125" bestFit="1" customWidth="1"/>
    <col min="545" max="545" width="6.7109375" bestFit="1" customWidth="1"/>
    <col min="546" max="546" width="5.5703125" bestFit="1" customWidth="1"/>
    <col min="547" max="547" width="8.85546875" bestFit="1" customWidth="1"/>
    <col min="548" max="548" width="5.5703125" bestFit="1" customWidth="1"/>
    <col min="549" max="549" width="4.42578125" bestFit="1" customWidth="1"/>
    <col min="550" max="551" width="5.5703125" bestFit="1" customWidth="1"/>
    <col min="552" max="552" width="4.42578125" bestFit="1" customWidth="1"/>
    <col min="553" max="553" width="5.5703125" bestFit="1" customWidth="1"/>
    <col min="554" max="554" width="6.7109375" bestFit="1" customWidth="1"/>
    <col min="555" max="555" width="4.42578125" bestFit="1" customWidth="1"/>
    <col min="556" max="556" width="6.7109375" bestFit="1" customWidth="1"/>
    <col min="557" max="557" width="5.5703125" bestFit="1" customWidth="1"/>
    <col min="558" max="558" width="4.42578125" bestFit="1" customWidth="1"/>
    <col min="559" max="560" width="5.5703125" bestFit="1" customWidth="1"/>
    <col min="561" max="561" width="4.42578125" bestFit="1" customWidth="1"/>
    <col min="562" max="562" width="5.5703125" bestFit="1" customWidth="1"/>
    <col min="563" max="564" width="6.7109375" bestFit="1" customWidth="1"/>
    <col min="565" max="565" width="5.5703125" bestFit="1" customWidth="1"/>
    <col min="566" max="566" width="2.28515625" bestFit="1" customWidth="1"/>
    <col min="567" max="567" width="5.5703125" bestFit="1" customWidth="1"/>
    <col min="568" max="568" width="6.7109375" bestFit="1" customWidth="1"/>
    <col min="569" max="569" width="5.5703125" bestFit="1" customWidth="1"/>
    <col min="570" max="570" width="6.7109375" bestFit="1" customWidth="1"/>
    <col min="571" max="571" width="4.42578125" bestFit="1" customWidth="1"/>
    <col min="572" max="573" width="5.5703125" bestFit="1" customWidth="1"/>
    <col min="574" max="574" width="6.7109375" bestFit="1" customWidth="1"/>
    <col min="575" max="575" width="4.42578125" bestFit="1" customWidth="1"/>
    <col min="576" max="576" width="5.5703125" bestFit="1" customWidth="1"/>
    <col min="577" max="577" width="2.28515625" bestFit="1" customWidth="1"/>
    <col min="578" max="578" width="4.42578125" bestFit="1" customWidth="1"/>
    <col min="579" max="580" width="6.7109375" bestFit="1" customWidth="1"/>
    <col min="581" max="581" width="5.5703125" bestFit="1" customWidth="1"/>
    <col min="582" max="582" width="6.7109375" bestFit="1" customWidth="1"/>
    <col min="583" max="584" width="5.5703125" bestFit="1" customWidth="1"/>
    <col min="585" max="587" width="6.7109375" bestFit="1" customWidth="1"/>
    <col min="588" max="588" width="5.5703125" bestFit="1" customWidth="1"/>
    <col min="589" max="589" width="2.28515625" bestFit="1" customWidth="1"/>
    <col min="590" max="590" width="5.5703125" bestFit="1" customWidth="1"/>
    <col min="591" max="592" width="4.42578125" bestFit="1" customWidth="1"/>
    <col min="593" max="593" width="6.7109375" bestFit="1" customWidth="1"/>
    <col min="594" max="594" width="4.42578125" bestFit="1" customWidth="1"/>
    <col min="595" max="595" width="6.7109375" bestFit="1" customWidth="1"/>
    <col min="596" max="596" width="5.5703125" bestFit="1" customWidth="1"/>
    <col min="597" max="598" width="4.42578125" bestFit="1" customWidth="1"/>
    <col min="599" max="599" width="5.5703125" bestFit="1" customWidth="1"/>
    <col min="600" max="600" width="6.7109375" bestFit="1" customWidth="1"/>
    <col min="601" max="601" width="4.42578125" bestFit="1" customWidth="1"/>
    <col min="602" max="602" width="5.5703125" bestFit="1" customWidth="1"/>
    <col min="603" max="603" width="2.28515625" bestFit="1" customWidth="1"/>
    <col min="604" max="606" width="6.7109375" bestFit="1" customWidth="1"/>
    <col min="607" max="607" width="4.42578125" bestFit="1" customWidth="1"/>
    <col min="608" max="608" width="6.7109375" bestFit="1" customWidth="1"/>
    <col min="609" max="609" width="3.28515625" bestFit="1" customWidth="1"/>
    <col min="610" max="611" width="6.7109375" bestFit="1" customWidth="1"/>
    <col min="612" max="612" width="7.7109375" bestFit="1" customWidth="1"/>
    <col min="613" max="613" width="6.7109375" bestFit="1" customWidth="1"/>
    <col min="614" max="617" width="7.7109375" bestFit="1" customWidth="1"/>
    <col min="618" max="618" width="6.7109375" bestFit="1" customWidth="1"/>
    <col min="619" max="619" width="7.7109375" bestFit="1" customWidth="1"/>
    <col min="620" max="620" width="3.28515625" bestFit="1" customWidth="1"/>
    <col min="621" max="622" width="6.7109375" bestFit="1" customWidth="1"/>
    <col min="623" max="623" width="7.7109375" bestFit="1" customWidth="1"/>
    <col min="624" max="624" width="5.5703125" bestFit="1" customWidth="1"/>
    <col min="625" max="625" width="6.7109375" bestFit="1" customWidth="1"/>
    <col min="626" max="626" width="3.28515625" bestFit="1" customWidth="1"/>
    <col min="627" max="627" width="6.7109375" bestFit="1" customWidth="1"/>
    <col min="628" max="629" width="7.7109375" bestFit="1" customWidth="1"/>
    <col min="630" max="630" width="6.7109375" bestFit="1" customWidth="1"/>
    <col min="631" max="632" width="7.7109375" bestFit="1" customWidth="1"/>
    <col min="633" max="633" width="6.7109375" bestFit="1" customWidth="1"/>
    <col min="634" max="634" width="7.7109375" bestFit="1" customWidth="1"/>
    <col min="635" max="635" width="5.5703125" bestFit="1" customWidth="1"/>
    <col min="636" max="637" width="7.7109375" bestFit="1" customWidth="1"/>
    <col min="638" max="638" width="5.5703125" bestFit="1" customWidth="1"/>
    <col min="639" max="639" width="3.28515625" bestFit="1" customWidth="1"/>
    <col min="640" max="640" width="7.7109375" bestFit="1" customWidth="1"/>
    <col min="641" max="642" width="5.5703125" bestFit="1" customWidth="1"/>
    <col min="643" max="643" width="3.28515625" bestFit="1" customWidth="1"/>
    <col min="644" max="644" width="6.7109375" bestFit="1" customWidth="1"/>
    <col min="645" max="646" width="7.7109375" bestFit="1" customWidth="1"/>
    <col min="647" max="649" width="6.7109375" bestFit="1" customWidth="1"/>
    <col min="650" max="651" width="7.7109375" bestFit="1" customWidth="1"/>
    <col min="652" max="653" width="8.85546875" bestFit="1" customWidth="1"/>
    <col min="654" max="654" width="7.7109375" bestFit="1" customWidth="1"/>
    <col min="655" max="655" width="8.85546875" bestFit="1" customWidth="1"/>
    <col min="656" max="661" width="7.7109375" bestFit="1" customWidth="1"/>
    <col min="662" max="666" width="8.85546875" bestFit="1" customWidth="1"/>
    <col min="667" max="667" width="7.7109375" bestFit="1" customWidth="1"/>
    <col min="668" max="672" width="8.85546875" bestFit="1" customWidth="1"/>
    <col min="673" max="673" width="7.7109375" bestFit="1" customWidth="1"/>
    <col min="674" max="677" width="8.85546875" bestFit="1" customWidth="1"/>
    <col min="678" max="681" width="7.7109375" bestFit="1" customWidth="1"/>
    <col min="682" max="683" width="8.85546875" bestFit="1" customWidth="1"/>
    <col min="684" max="684" width="7.7109375" bestFit="1" customWidth="1"/>
    <col min="685" max="685" width="1.7109375" bestFit="1" customWidth="1"/>
    <col min="686" max="686" width="5.7109375" bestFit="1" customWidth="1"/>
    <col min="687" max="687" width="10.5703125" bestFit="1" customWidth="1"/>
    <col min="688" max="688" width="12.7109375" bestFit="1" customWidth="1"/>
    <col min="689" max="689" width="7.28515625" bestFit="1" customWidth="1"/>
    <col min="690" max="692" width="7.7109375" bestFit="1" customWidth="1"/>
    <col min="693" max="693" width="6.7109375" bestFit="1" customWidth="1"/>
    <col min="694" max="694" width="3.28515625" bestFit="1" customWidth="1"/>
    <col min="695" max="695" width="6.7109375" bestFit="1" customWidth="1"/>
    <col min="696" max="696" width="3.28515625" bestFit="1" customWidth="1"/>
    <col min="697" max="697" width="10.140625" bestFit="1" customWidth="1"/>
    <col min="698" max="698" width="8" bestFit="1" customWidth="1"/>
    <col min="699" max="700" width="5.5703125" bestFit="1" customWidth="1"/>
    <col min="701" max="702" width="6.7109375" bestFit="1" customWidth="1"/>
    <col min="703" max="703" width="5.5703125" bestFit="1" customWidth="1"/>
    <col min="704" max="705" width="6.7109375" bestFit="1" customWidth="1"/>
    <col min="706" max="706" width="5.5703125" bestFit="1" customWidth="1"/>
    <col min="707" max="707" width="6.7109375" bestFit="1" customWidth="1"/>
    <col min="708" max="709" width="3.28515625" bestFit="1" customWidth="1"/>
    <col min="710" max="710" width="10.7109375" bestFit="1" customWidth="1"/>
    <col min="711" max="711" width="12.5703125" bestFit="1" customWidth="1"/>
    <col min="712" max="712" width="15.28515625" bestFit="1" customWidth="1"/>
    <col min="713" max="713" width="12.28515625" bestFit="1" customWidth="1"/>
  </cols>
  <sheetData>
    <row r="1" spans="1:19" ht="15.6" x14ac:dyDescent="0.3">
      <c r="A1" s="452" t="s">
        <v>1370</v>
      </c>
      <c r="B1" s="451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1"/>
      <c r="N1" s="1231"/>
      <c r="O1" s="1231"/>
      <c r="P1" s="1231"/>
      <c r="Q1" s="1231"/>
      <c r="R1" s="1231"/>
      <c r="S1" s="1231"/>
    </row>
    <row r="2" spans="1:19" ht="14.45" x14ac:dyDescent="0.3"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</row>
    <row r="3" spans="1:19" ht="14.45" x14ac:dyDescent="0.3"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N3" s="1201" t="s">
        <v>1253</v>
      </c>
      <c r="O3" s="1201" t="s">
        <v>329</v>
      </c>
      <c r="P3" s="1201"/>
      <c r="Q3" s="1201"/>
      <c r="R3" s="1201"/>
    </row>
    <row r="4" spans="1:19" x14ac:dyDescent="0.25">
      <c r="B4" s="181" t="s">
        <v>1371</v>
      </c>
      <c r="C4" s="61"/>
      <c r="D4" s="61"/>
      <c r="E4" s="61"/>
      <c r="F4" s="61"/>
      <c r="G4" s="61"/>
      <c r="H4" s="61"/>
      <c r="I4" s="61"/>
      <c r="J4" s="61"/>
      <c r="K4" s="61"/>
      <c r="L4" s="61"/>
      <c r="N4" s="1201" t="s">
        <v>1247</v>
      </c>
      <c r="O4" s="1201" t="s">
        <v>1248</v>
      </c>
      <c r="P4" s="1201"/>
      <c r="Q4" s="1201"/>
      <c r="R4" s="1201"/>
      <c r="S4" s="1201"/>
    </row>
    <row r="5" spans="1:19" ht="14.45" x14ac:dyDescent="0.3">
      <c r="B5" s="181"/>
      <c r="C5" s="61"/>
      <c r="D5" s="61"/>
      <c r="E5" s="61"/>
      <c r="F5" s="61"/>
      <c r="G5" s="61"/>
      <c r="H5" s="61"/>
      <c r="I5" s="61"/>
      <c r="J5" s="61"/>
      <c r="K5" s="61"/>
      <c r="L5" s="61"/>
      <c r="N5" s="1201"/>
      <c r="O5" s="1201"/>
      <c r="P5" s="1201"/>
      <c r="Q5" s="1201"/>
      <c r="R5" s="1201"/>
      <c r="S5" s="1201"/>
    </row>
    <row r="6" spans="1:19" thickBot="1" x14ac:dyDescent="0.35"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N6" s="1201" t="s">
        <v>1372</v>
      </c>
      <c r="O6" s="1201" t="s">
        <v>335</v>
      </c>
      <c r="P6" s="1201"/>
      <c r="Q6" s="1201"/>
      <c r="R6" s="1201"/>
      <c r="S6" s="1201"/>
    </row>
    <row r="7" spans="1:19" x14ac:dyDescent="0.25">
      <c r="B7" s="1229" t="s">
        <v>1329</v>
      </c>
      <c r="C7" s="1579" t="s">
        <v>1330</v>
      </c>
      <c r="D7" s="1579" t="s">
        <v>1331</v>
      </c>
      <c r="E7" s="1579" t="s">
        <v>342</v>
      </c>
      <c r="F7" s="1704" t="s">
        <v>1332</v>
      </c>
      <c r="G7" s="1706" t="s">
        <v>1272</v>
      </c>
      <c r="H7" s="61"/>
      <c r="I7" s="61"/>
      <c r="J7" s="61"/>
      <c r="K7" s="61"/>
      <c r="L7" s="61"/>
      <c r="N7" s="1201" t="s">
        <v>350</v>
      </c>
      <c r="O7" s="1201" t="s">
        <v>340</v>
      </c>
      <c r="P7" s="1201" t="s">
        <v>341</v>
      </c>
      <c r="Q7" s="1201" t="s">
        <v>342</v>
      </c>
      <c r="R7" s="1201" t="s">
        <v>343</v>
      </c>
      <c r="S7" s="1201" t="s">
        <v>325</v>
      </c>
    </row>
    <row r="8" spans="1:19" x14ac:dyDescent="0.25">
      <c r="B8" s="1230" t="s">
        <v>1333</v>
      </c>
      <c r="C8" s="1703"/>
      <c r="D8" s="1703"/>
      <c r="E8" s="1703"/>
      <c r="F8" s="1705"/>
      <c r="G8" s="1707"/>
      <c r="H8" s="61"/>
      <c r="I8" s="61"/>
      <c r="J8" s="61"/>
      <c r="K8" s="61"/>
      <c r="L8" s="61"/>
      <c r="N8" s="1201" t="s">
        <v>1251</v>
      </c>
      <c r="O8" s="1201">
        <v>5236.2709999999925</v>
      </c>
      <c r="P8" s="1201">
        <v>7265.6920000000082</v>
      </c>
      <c r="Q8" s="1201">
        <v>285.03399999999999</v>
      </c>
      <c r="R8" s="1201">
        <v>372.24999999999994</v>
      </c>
      <c r="S8" s="1201">
        <v>13159.246999999999</v>
      </c>
    </row>
    <row r="9" spans="1:19" ht="14.45" x14ac:dyDescent="0.3">
      <c r="B9" s="594"/>
      <c r="C9" s="210"/>
      <c r="D9" s="210"/>
      <c r="E9" s="210"/>
      <c r="F9" s="210"/>
      <c r="G9" s="595"/>
      <c r="H9" s="61"/>
      <c r="I9" s="61"/>
      <c r="J9" s="61"/>
      <c r="K9" s="61"/>
      <c r="L9" s="61"/>
      <c r="N9" s="1201" t="s">
        <v>1314</v>
      </c>
      <c r="O9" s="1201">
        <v>118.37999999999997</v>
      </c>
      <c r="P9" s="1201">
        <v>1101.2661000000012</v>
      </c>
      <c r="Q9" s="1201"/>
      <c r="R9" s="1201"/>
      <c r="S9" s="1201">
        <v>1219.6461000000011</v>
      </c>
    </row>
    <row r="10" spans="1:19" x14ac:dyDescent="0.25">
      <c r="B10" s="487" t="s">
        <v>1373</v>
      </c>
      <c r="C10" s="596">
        <v>5236.2709999999925</v>
      </c>
      <c r="D10" s="597">
        <v>7265.6920000000082</v>
      </c>
      <c r="E10" s="597">
        <v>285.03399999999999</v>
      </c>
      <c r="F10" s="597">
        <v>372.24999999999994</v>
      </c>
      <c r="G10" s="598">
        <f>SUM(C10:F10)</f>
        <v>13159.246999999999</v>
      </c>
      <c r="H10" s="61"/>
      <c r="I10" s="61"/>
      <c r="J10" s="61"/>
      <c r="K10" s="61"/>
      <c r="L10" s="61"/>
      <c r="N10" s="1201" t="s">
        <v>325</v>
      </c>
      <c r="O10" s="1201">
        <v>5354.6509999999926</v>
      </c>
      <c r="P10" s="1201">
        <v>8366.9581000000089</v>
      </c>
      <c r="Q10" s="1201">
        <v>285.03399999999999</v>
      </c>
      <c r="R10" s="1201">
        <v>372.24999999999994</v>
      </c>
      <c r="S10" s="1201">
        <v>14378.893100000001</v>
      </c>
    </row>
    <row r="11" spans="1:19" ht="14.45" x14ac:dyDescent="0.3">
      <c r="B11" s="206"/>
      <c r="C11" s="599"/>
      <c r="D11" s="599"/>
      <c r="E11" s="599"/>
      <c r="F11" s="210"/>
      <c r="G11" s="600">
        <f>+G10/G14</f>
        <v>0.91517802576889584</v>
      </c>
      <c r="H11" s="61"/>
      <c r="I11" s="61"/>
      <c r="J11" s="61"/>
      <c r="K11" s="61"/>
      <c r="L11" s="61"/>
      <c r="N11" s="1201"/>
      <c r="O11" s="1201"/>
      <c r="P11" s="1201"/>
      <c r="Q11" s="1201"/>
      <c r="R11" s="1201"/>
      <c r="S11" s="1201"/>
    </row>
    <row r="12" spans="1:19" ht="14.45" x14ac:dyDescent="0.3">
      <c r="B12" s="487" t="s">
        <v>1336</v>
      </c>
      <c r="C12" s="597">
        <v>118.37999999999997</v>
      </c>
      <c r="D12" s="597">
        <v>1101.2661000000012</v>
      </c>
      <c r="E12" s="597"/>
      <c r="F12" s="601"/>
      <c r="G12" s="602">
        <f>SUM(C12:F12)</f>
        <v>1219.6461000000011</v>
      </c>
      <c r="H12" s="61"/>
      <c r="I12" s="61"/>
      <c r="J12" s="61"/>
      <c r="K12" s="61"/>
      <c r="L12" s="61"/>
      <c r="N12" s="1201"/>
      <c r="O12" s="1201"/>
      <c r="P12" s="1201"/>
      <c r="Q12" s="1201"/>
      <c r="R12" s="1201"/>
      <c r="S12" s="1201">
        <v>14370.683100000002</v>
      </c>
    </row>
    <row r="13" spans="1:19" thickBot="1" x14ac:dyDescent="0.35">
      <c r="B13" s="603"/>
      <c r="C13" s="604"/>
      <c r="D13" s="604"/>
      <c r="E13" s="604"/>
      <c r="F13" s="605"/>
      <c r="G13" s="606">
        <f>+G12/G14</f>
        <v>8.482197423110413E-2</v>
      </c>
      <c r="H13" s="61"/>
      <c r="I13" s="61"/>
      <c r="J13" s="61"/>
      <c r="K13" s="61"/>
      <c r="L13" s="61"/>
    </row>
    <row r="14" spans="1:19" thickTop="1" x14ac:dyDescent="0.3">
      <c r="B14" s="494" t="s">
        <v>1337</v>
      </c>
      <c r="C14" s="607">
        <f>SUM(C10:C12)</f>
        <v>5354.6509999999926</v>
      </c>
      <c r="D14" s="607">
        <f t="shared" ref="D14:F14" si="0">SUM(D10:D12)</f>
        <v>8366.9581000000089</v>
      </c>
      <c r="E14" s="608">
        <f t="shared" si="0"/>
        <v>285.03399999999999</v>
      </c>
      <c r="F14" s="608">
        <f t="shared" si="0"/>
        <v>372.24999999999994</v>
      </c>
      <c r="G14" s="609">
        <f>+G10+G12</f>
        <v>14378.893100000001</v>
      </c>
      <c r="H14" s="61"/>
      <c r="I14" s="61"/>
      <c r="J14" s="61"/>
      <c r="K14" s="61"/>
      <c r="L14" s="61"/>
      <c r="N14" s="1201"/>
      <c r="O14" s="1201"/>
      <c r="P14" s="1201"/>
      <c r="Q14" s="1201"/>
      <c r="R14" s="1201"/>
      <c r="S14" s="1207">
        <v>0</v>
      </c>
    </row>
    <row r="15" spans="1:19" thickBot="1" x14ac:dyDescent="0.35">
      <c r="B15" s="219"/>
      <c r="C15" s="610">
        <f>+C14/$G$14</f>
        <v>0.37239660680139502</v>
      </c>
      <c r="D15" s="610">
        <f t="shared" ref="D15:F15" si="1">+D14/$G$14</f>
        <v>0.58189166869875464</v>
      </c>
      <c r="E15" s="610">
        <f t="shared" si="1"/>
        <v>1.9823083600225107E-2</v>
      </c>
      <c r="F15" s="610">
        <f t="shared" si="1"/>
        <v>2.5888640899625292E-2</v>
      </c>
      <c r="G15" s="611"/>
      <c r="H15" s="61"/>
      <c r="I15" s="61"/>
      <c r="J15" s="61"/>
      <c r="K15" s="61"/>
      <c r="L15" s="61"/>
      <c r="N15" s="1201"/>
      <c r="O15" s="1201"/>
      <c r="P15" s="1201"/>
      <c r="Q15" s="1201"/>
      <c r="R15" s="1201"/>
    </row>
    <row r="16" spans="1:19" ht="14.45" x14ac:dyDescent="0.3"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N16" s="1201"/>
      <c r="O16" s="1201"/>
      <c r="P16" s="1201"/>
      <c r="Q16" s="1201"/>
    </row>
    <row r="17" spans="2:26" ht="14.45" x14ac:dyDescent="0.3"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N17" s="1201"/>
      <c r="O17" s="1201"/>
      <c r="P17" s="1201"/>
      <c r="Q17" s="1201"/>
    </row>
    <row r="18" spans="2:26" ht="14.45" x14ac:dyDescent="0.3">
      <c r="B18" s="483"/>
      <c r="C18" s="483"/>
      <c r="D18" s="483"/>
      <c r="E18" s="483"/>
      <c r="F18" s="61"/>
      <c r="G18" s="61"/>
      <c r="H18" s="61"/>
      <c r="I18" s="61"/>
      <c r="J18" s="61"/>
      <c r="K18" s="61"/>
      <c r="L18" s="61"/>
      <c r="N18" s="1201"/>
      <c r="O18" s="1201"/>
      <c r="P18" s="1201"/>
      <c r="Q18" s="1201"/>
    </row>
    <row r="19" spans="2:26" ht="14.45" x14ac:dyDescent="0.3">
      <c r="B19" s="483"/>
      <c r="C19" s="483"/>
      <c r="D19" s="483"/>
      <c r="E19" s="483"/>
      <c r="F19" s="61"/>
      <c r="G19" s="61"/>
      <c r="H19" s="61"/>
      <c r="I19" s="61"/>
      <c r="J19" s="61"/>
      <c r="K19" s="61"/>
      <c r="L19" s="61"/>
      <c r="N19" s="1201"/>
      <c r="O19" s="1201"/>
      <c r="P19" s="1201"/>
      <c r="Q19" s="1201"/>
    </row>
    <row r="20" spans="2:26" ht="14.45" x14ac:dyDescent="0.3">
      <c r="B20" s="483"/>
      <c r="C20" s="483"/>
      <c r="D20" s="483"/>
      <c r="E20" s="483"/>
      <c r="F20" s="61"/>
      <c r="G20" s="61"/>
      <c r="H20" s="61"/>
      <c r="I20" s="61"/>
      <c r="J20" s="61"/>
      <c r="K20" s="61"/>
      <c r="L20" s="61"/>
      <c r="N20" s="1201"/>
      <c r="O20" s="1201"/>
      <c r="P20" s="1201"/>
      <c r="Q20" s="1201"/>
    </row>
    <row r="21" spans="2:26" ht="14.45" x14ac:dyDescent="0.3">
      <c r="B21" s="483"/>
      <c r="C21" s="483"/>
      <c r="D21" s="483"/>
      <c r="E21" s="483"/>
      <c r="F21" s="61"/>
      <c r="G21" s="61"/>
      <c r="H21" s="61"/>
      <c r="I21" s="61"/>
      <c r="J21" s="61"/>
      <c r="K21" s="61"/>
      <c r="L21" s="61"/>
      <c r="P21" s="1201"/>
      <c r="Q21" s="1201"/>
    </row>
    <row r="22" spans="2:26" ht="14.45" x14ac:dyDescent="0.3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</row>
    <row r="23" spans="2:26" ht="14.45" x14ac:dyDescent="0.3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</row>
    <row r="24" spans="2:26" ht="14.45" x14ac:dyDescent="0.3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</row>
    <row r="25" spans="2:26" ht="14.45" x14ac:dyDescent="0.3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</row>
    <row r="26" spans="2:26" ht="14.45" x14ac:dyDescent="0.3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</row>
    <row r="27" spans="2:26" ht="14.45" x14ac:dyDescent="0.3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</row>
    <row r="28" spans="2:26" ht="14.45" x14ac:dyDescent="0.3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</row>
    <row r="29" spans="2:26" ht="14.45" x14ac:dyDescent="0.3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</row>
    <row r="30" spans="2:26" ht="14.45" x14ac:dyDescent="0.3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N30" s="1201" t="s">
        <v>1253</v>
      </c>
      <c r="O30" s="1201" t="s">
        <v>329</v>
      </c>
      <c r="W30" s="1207"/>
      <c r="X30" s="1207"/>
      <c r="Y30" s="1207"/>
      <c r="Z30" s="59"/>
    </row>
    <row r="31" spans="2:26" ht="14.45" x14ac:dyDescent="0.3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N31" s="1201" t="s">
        <v>1247</v>
      </c>
      <c r="O31" s="1201" t="s">
        <v>1248</v>
      </c>
      <c r="P31" s="1201"/>
      <c r="Q31" s="1201"/>
      <c r="R31" s="1201"/>
      <c r="S31" s="1201"/>
    </row>
    <row r="32" spans="2:26" x14ac:dyDescent="0.25">
      <c r="B32" s="181" t="s">
        <v>1374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N32" s="1201"/>
      <c r="O32" s="1201"/>
      <c r="P32" s="1201"/>
      <c r="Q32" s="1201"/>
      <c r="R32" s="1201"/>
      <c r="S32" s="1201"/>
    </row>
    <row r="33" spans="2:19" thickBot="1" x14ac:dyDescent="0.35"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N33" s="1201" t="s">
        <v>1372</v>
      </c>
      <c r="O33" s="1201" t="s">
        <v>335</v>
      </c>
      <c r="P33" s="1201"/>
      <c r="Q33" s="1201"/>
      <c r="R33" s="1201"/>
      <c r="S33" s="1201"/>
    </row>
    <row r="34" spans="2:19" x14ac:dyDescent="0.25">
      <c r="B34" s="1229" t="s">
        <v>1329</v>
      </c>
      <c r="C34" s="1579" t="s">
        <v>1330</v>
      </c>
      <c r="D34" s="1579" t="s">
        <v>1331</v>
      </c>
      <c r="E34" s="1579" t="s">
        <v>342</v>
      </c>
      <c r="F34" s="1704" t="s">
        <v>1332</v>
      </c>
      <c r="G34" s="1706" t="s">
        <v>1272</v>
      </c>
      <c r="H34" s="61"/>
      <c r="I34" s="61"/>
      <c r="J34" s="61"/>
      <c r="K34" s="61"/>
      <c r="L34" s="61"/>
      <c r="N34" s="1201" t="s">
        <v>350</v>
      </c>
      <c r="O34" s="1201" t="s">
        <v>340</v>
      </c>
      <c r="P34" s="1201" t="s">
        <v>341</v>
      </c>
      <c r="Q34" s="1201" t="s">
        <v>342</v>
      </c>
      <c r="R34" s="1201" t="s">
        <v>343</v>
      </c>
      <c r="S34" s="1201" t="s">
        <v>325</v>
      </c>
    </row>
    <row r="35" spans="2:19" x14ac:dyDescent="0.25">
      <c r="B35" s="1230" t="s">
        <v>1339</v>
      </c>
      <c r="C35" s="1703"/>
      <c r="D35" s="1703"/>
      <c r="E35" s="1703"/>
      <c r="F35" s="1705"/>
      <c r="G35" s="1707"/>
      <c r="H35" s="61"/>
      <c r="I35" s="61"/>
      <c r="J35" s="61"/>
      <c r="K35" s="61"/>
      <c r="L35" s="61"/>
      <c r="N35" s="1201" t="s">
        <v>1340</v>
      </c>
      <c r="O35" s="1201">
        <v>371.54999999999995</v>
      </c>
      <c r="P35" s="1201">
        <v>5257.129999999991</v>
      </c>
      <c r="Q35" s="1201">
        <v>285.02499999999998</v>
      </c>
      <c r="R35" s="1201">
        <v>7262.652000000001</v>
      </c>
      <c r="S35" s="1201">
        <v>13176.356999999993</v>
      </c>
    </row>
    <row r="36" spans="2:19" ht="14.45" x14ac:dyDescent="0.3">
      <c r="B36" s="594"/>
      <c r="C36" s="210"/>
      <c r="D36" s="210"/>
      <c r="E36" s="210"/>
      <c r="F36" s="210"/>
      <c r="G36" s="595"/>
      <c r="H36" s="61"/>
      <c r="I36" s="61"/>
      <c r="J36" s="61"/>
      <c r="K36" s="61"/>
      <c r="L36" s="61"/>
      <c r="N36" s="1201" t="s">
        <v>1341</v>
      </c>
      <c r="O36" s="1201">
        <v>0.7</v>
      </c>
      <c r="P36" s="1201">
        <v>97.52099999999993</v>
      </c>
      <c r="Q36" s="1201">
        <v>8.9999999999999993E-3</v>
      </c>
      <c r="R36" s="1201">
        <v>1104.3061000000021</v>
      </c>
      <c r="S36" s="1201">
        <v>1202.5361000000021</v>
      </c>
    </row>
    <row r="37" spans="2:19" ht="14.45" x14ac:dyDescent="0.3">
      <c r="B37" s="612" t="s">
        <v>1340</v>
      </c>
      <c r="C37" s="596">
        <v>371.54999999999995</v>
      </c>
      <c r="D37" s="596">
        <v>5257.129999999991</v>
      </c>
      <c r="E37" s="597">
        <v>285.02499999999998</v>
      </c>
      <c r="F37" s="597">
        <v>7262.652000000001</v>
      </c>
      <c r="G37" s="613">
        <f>SUM(C37:F37)</f>
        <v>13176.356999999993</v>
      </c>
      <c r="H37" s="61"/>
      <c r="I37" s="61"/>
      <c r="J37" s="61"/>
      <c r="K37" s="61"/>
      <c r="L37" s="61"/>
      <c r="N37" s="1201" t="s">
        <v>325</v>
      </c>
      <c r="O37" s="1201">
        <v>372.24999999999994</v>
      </c>
      <c r="P37" s="1201">
        <v>5354.6509999999907</v>
      </c>
      <c r="Q37" s="1201">
        <v>285.03399999999999</v>
      </c>
      <c r="R37" s="1201">
        <v>8366.9581000000035</v>
      </c>
      <c r="S37" s="1201">
        <v>14378.893099999994</v>
      </c>
    </row>
    <row r="38" spans="2:19" x14ac:dyDescent="0.25">
      <c r="B38" s="206"/>
      <c r="C38" s="599"/>
      <c r="D38" s="599"/>
      <c r="E38" s="599"/>
      <c r="F38" s="210"/>
      <c r="G38" s="600">
        <f>+G37/G41</f>
        <v>0.91636796437411427</v>
      </c>
      <c r="H38" s="61"/>
      <c r="I38" s="61"/>
      <c r="J38" s="61"/>
      <c r="K38" s="61"/>
      <c r="L38" s="61"/>
      <c r="N38" s="1201"/>
      <c r="O38" s="1201"/>
      <c r="P38" s="1201"/>
      <c r="Q38" s="1201"/>
      <c r="R38" s="1201"/>
      <c r="S38" s="1201"/>
    </row>
    <row r="39" spans="2:19" x14ac:dyDescent="0.25">
      <c r="B39" s="612" t="s">
        <v>1342</v>
      </c>
      <c r="C39" s="597">
        <v>0.7</v>
      </c>
      <c r="D39" s="597">
        <v>97.52099999999993</v>
      </c>
      <c r="E39" s="614">
        <v>8.9999999999999993E-3</v>
      </c>
      <c r="F39" s="597">
        <v>1104.3061000000021</v>
      </c>
      <c r="G39" s="613">
        <f>SUM(C39:F39)</f>
        <v>1202.5361000000021</v>
      </c>
      <c r="H39" s="61"/>
      <c r="I39" s="61"/>
      <c r="J39" s="61"/>
      <c r="K39" s="61"/>
      <c r="L39" s="61"/>
      <c r="S39" s="1207">
        <v>0</v>
      </c>
    </row>
    <row r="40" spans="2:19" ht="15.75" thickBot="1" x14ac:dyDescent="0.3">
      <c r="B40" s="603"/>
      <c r="C40" s="604"/>
      <c r="D40" s="604"/>
      <c r="E40" s="604"/>
      <c r="F40" s="605"/>
      <c r="G40" s="606">
        <f>+G39/G41</f>
        <v>8.3632035625885739E-2</v>
      </c>
      <c r="H40" s="61"/>
      <c r="I40" s="61"/>
      <c r="J40" s="61"/>
      <c r="K40" s="61"/>
      <c r="L40" s="61"/>
    </row>
    <row r="41" spans="2:19" ht="15.75" thickTop="1" x14ac:dyDescent="0.25">
      <c r="B41" s="494" t="s">
        <v>1337</v>
      </c>
      <c r="C41" s="607">
        <f>SUM(C37:C39)</f>
        <v>372.24999999999994</v>
      </c>
      <c r="D41" s="607">
        <f t="shared" ref="D41:F41" si="2">SUM(D37:D39)</f>
        <v>5354.6509999999907</v>
      </c>
      <c r="E41" s="608">
        <f t="shared" si="2"/>
        <v>285.03399999999999</v>
      </c>
      <c r="F41" s="608">
        <f t="shared" si="2"/>
        <v>8366.9581000000035</v>
      </c>
      <c r="G41" s="609">
        <f>+G37+G39</f>
        <v>14378.893099999994</v>
      </c>
      <c r="H41" s="61"/>
      <c r="I41" s="61"/>
      <c r="J41" s="61"/>
      <c r="K41" s="61"/>
      <c r="L41" s="61"/>
    </row>
    <row r="42" spans="2:19" ht="15.75" thickBot="1" x14ac:dyDescent="0.3">
      <c r="B42" s="219"/>
      <c r="C42" s="610">
        <f>+C41/$G$41</f>
        <v>2.5888640899625306E-2</v>
      </c>
      <c r="D42" s="610">
        <f t="shared" ref="D42:F42" si="3">+D41/$G$41</f>
        <v>0.37239660680139508</v>
      </c>
      <c r="E42" s="610">
        <f t="shared" si="3"/>
        <v>1.9823083600225118E-2</v>
      </c>
      <c r="F42" s="610">
        <f t="shared" si="3"/>
        <v>0.58189166869875453</v>
      </c>
      <c r="G42" s="611"/>
      <c r="H42" s="61"/>
      <c r="I42" s="61"/>
      <c r="J42" s="61"/>
      <c r="K42" s="61"/>
      <c r="L42" s="61"/>
    </row>
    <row r="43" spans="2:19" x14ac:dyDescent="0.25"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</row>
    <row r="44" spans="2:19" x14ac:dyDescent="0.25">
      <c r="B44" s="483"/>
      <c r="C44" s="483"/>
      <c r="D44" s="483"/>
      <c r="E44" s="483"/>
      <c r="F44" s="61"/>
      <c r="G44" s="61"/>
      <c r="H44" s="61"/>
      <c r="I44" s="61"/>
      <c r="J44" s="61"/>
      <c r="K44" s="61"/>
      <c r="L44" s="61"/>
    </row>
    <row r="45" spans="2:19" x14ac:dyDescent="0.25">
      <c r="B45" s="483"/>
      <c r="C45" s="483"/>
      <c r="D45" s="483"/>
      <c r="E45" s="483"/>
      <c r="F45" s="61"/>
      <c r="G45" s="61"/>
      <c r="H45" s="61"/>
      <c r="I45" s="61"/>
      <c r="J45" s="61"/>
      <c r="K45" s="61"/>
      <c r="L45" s="61"/>
    </row>
    <row r="46" spans="2:19" x14ac:dyDescent="0.25">
      <c r="B46" s="483"/>
      <c r="C46" s="483"/>
      <c r="D46" s="483"/>
      <c r="E46" s="483"/>
      <c r="F46" s="61"/>
      <c r="G46" s="61"/>
      <c r="H46" s="61"/>
      <c r="I46" s="61"/>
      <c r="J46" s="61"/>
      <c r="K46" s="61"/>
      <c r="L46" s="61"/>
    </row>
    <row r="47" spans="2:19" x14ac:dyDescent="0.25">
      <c r="B47" s="483"/>
      <c r="C47" s="483"/>
      <c r="D47" s="483"/>
      <c r="E47" s="483"/>
      <c r="F47" s="61"/>
      <c r="G47" s="61"/>
      <c r="H47" s="61"/>
      <c r="I47" s="61"/>
      <c r="J47" s="61"/>
      <c r="K47" s="61"/>
      <c r="L47" s="61"/>
    </row>
    <row r="48" spans="2:19" x14ac:dyDescent="0.25">
      <c r="B48" s="483"/>
      <c r="C48" s="483"/>
      <c r="D48" s="483"/>
      <c r="E48" s="483"/>
      <c r="F48" s="61"/>
      <c r="G48" s="61"/>
      <c r="H48" s="61"/>
      <c r="I48" s="61"/>
      <c r="J48" s="61"/>
      <c r="K48" s="61"/>
      <c r="L48" s="61"/>
    </row>
    <row r="49" spans="2:19" x14ac:dyDescent="0.25"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</row>
    <row r="50" spans="2:19" x14ac:dyDescent="0.25"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</row>
    <row r="51" spans="2:19" x14ac:dyDescent="0.25"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</row>
    <row r="52" spans="2:19" x14ac:dyDescent="0.25"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</row>
    <row r="53" spans="2:19" x14ac:dyDescent="0.25"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2:19" x14ac:dyDescent="0.25"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2:19" x14ac:dyDescent="0.25"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2:19" x14ac:dyDescent="0.25"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</row>
    <row r="57" spans="2:19" x14ac:dyDescent="0.25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N57" s="1201" t="s">
        <v>1253</v>
      </c>
      <c r="O57" s="1201" t="s">
        <v>329</v>
      </c>
    </row>
    <row r="58" spans="2:19" x14ac:dyDescent="0.25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N58" s="1201" t="s">
        <v>1343</v>
      </c>
      <c r="O58" s="1201" t="s">
        <v>329</v>
      </c>
      <c r="P58" s="1201"/>
      <c r="Q58" s="1201"/>
    </row>
    <row r="59" spans="2:19" x14ac:dyDescent="0.25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N59" s="1201" t="s">
        <v>1247</v>
      </c>
      <c r="O59" s="1201" t="s">
        <v>1248</v>
      </c>
      <c r="P59" s="1201"/>
      <c r="Q59" s="1201"/>
      <c r="R59" s="1201"/>
    </row>
    <row r="60" spans="2:19" x14ac:dyDescent="0.25">
      <c r="B60" s="181" t="s">
        <v>1375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N60" s="1201"/>
      <c r="O60" s="1201"/>
      <c r="P60" s="1201"/>
      <c r="Q60" s="1201"/>
      <c r="R60" s="1201"/>
    </row>
    <row r="61" spans="2:19" ht="15.75" thickBot="1" x14ac:dyDescent="0.3">
      <c r="B61" s="484"/>
      <c r="C61" s="61"/>
      <c r="D61" s="61"/>
      <c r="E61" s="61"/>
      <c r="F61" s="61"/>
      <c r="G61" s="61"/>
      <c r="H61" s="61"/>
      <c r="I61" s="61"/>
      <c r="J61" s="61"/>
      <c r="K61" s="61"/>
      <c r="L61" s="61"/>
      <c r="N61" s="1201" t="s">
        <v>1372</v>
      </c>
      <c r="O61" s="1201" t="s">
        <v>335</v>
      </c>
      <c r="P61" s="1201"/>
      <c r="Q61" s="1201"/>
      <c r="R61" s="1201"/>
      <c r="S61" s="1201"/>
    </row>
    <row r="62" spans="2:19" x14ac:dyDescent="0.25">
      <c r="B62" s="1229" t="s">
        <v>1339</v>
      </c>
      <c r="C62" s="1708" t="s">
        <v>1340</v>
      </c>
      <c r="D62" s="1708" t="s">
        <v>1342</v>
      </c>
      <c r="E62" s="1710"/>
      <c r="F62" s="1712" t="s">
        <v>1272</v>
      </c>
      <c r="G62" s="1640"/>
      <c r="H62" s="61"/>
      <c r="I62" s="61"/>
      <c r="J62" s="61"/>
      <c r="K62" s="61"/>
      <c r="L62" s="61"/>
      <c r="N62" s="1201" t="s">
        <v>350</v>
      </c>
      <c r="O62" s="1201" t="s">
        <v>1340</v>
      </c>
      <c r="P62" s="1201" t="s">
        <v>1341</v>
      </c>
      <c r="Q62" s="1201" t="s">
        <v>325</v>
      </c>
      <c r="R62" s="1201"/>
      <c r="S62" s="1201"/>
    </row>
    <row r="63" spans="2:19" x14ac:dyDescent="0.25">
      <c r="B63" s="1230" t="s">
        <v>1333</v>
      </c>
      <c r="C63" s="1709"/>
      <c r="D63" s="1709"/>
      <c r="E63" s="1711"/>
      <c r="F63" s="1713"/>
      <c r="G63" s="1714"/>
      <c r="H63" s="61"/>
      <c r="I63" s="61"/>
      <c r="J63" s="61"/>
      <c r="K63" s="61"/>
      <c r="L63" s="61"/>
      <c r="N63" s="1201" t="s">
        <v>1251</v>
      </c>
      <c r="O63" s="1201">
        <v>12968.242999999989</v>
      </c>
      <c r="P63" s="1201">
        <v>208.114</v>
      </c>
      <c r="Q63" s="1201">
        <v>13176.356999999989</v>
      </c>
      <c r="R63" s="1201"/>
      <c r="S63" s="1201"/>
    </row>
    <row r="64" spans="2:19" x14ac:dyDescent="0.25">
      <c r="B64" s="594"/>
      <c r="C64" s="210"/>
      <c r="D64" s="1715"/>
      <c r="E64" s="1716"/>
      <c r="F64" s="1717"/>
      <c r="G64" s="1718"/>
      <c r="H64" s="61"/>
      <c r="I64" s="61"/>
      <c r="J64" s="61"/>
      <c r="K64" s="61"/>
      <c r="L64" s="61"/>
      <c r="N64" s="1201" t="s">
        <v>1314</v>
      </c>
      <c r="O64" s="1201">
        <v>191.00399999999973</v>
      </c>
      <c r="P64" s="1201">
        <v>1011.5321</v>
      </c>
      <c r="Q64" s="1201">
        <v>1202.5361000000005</v>
      </c>
      <c r="R64" s="1201"/>
      <c r="S64" s="1201"/>
    </row>
    <row r="65" spans="2:19" x14ac:dyDescent="0.25">
      <c r="B65" s="594" t="s">
        <v>1335</v>
      </c>
      <c r="C65" s="615">
        <v>12968.242999999989</v>
      </c>
      <c r="D65" s="1686">
        <v>191.00399999999999</v>
      </c>
      <c r="E65" s="1687"/>
      <c r="F65" s="1688">
        <f>SUM(C65:E65)</f>
        <v>13159.24699999999</v>
      </c>
      <c r="G65" s="1633"/>
      <c r="H65" s="61"/>
      <c r="I65" s="61"/>
      <c r="J65" s="61"/>
      <c r="K65" s="61"/>
      <c r="L65" s="61"/>
      <c r="N65" s="1201" t="s">
        <v>325</v>
      </c>
      <c r="O65" s="1201">
        <v>13159.246999999988</v>
      </c>
      <c r="P65" s="1201">
        <v>1219.6461000000008</v>
      </c>
      <c r="Q65" s="1201">
        <v>14378.89309999999</v>
      </c>
      <c r="R65" s="1201"/>
      <c r="S65" s="1201"/>
    </row>
    <row r="66" spans="2:19" x14ac:dyDescent="0.25">
      <c r="B66" s="206"/>
      <c r="C66" s="616">
        <f>+C65/F65</f>
        <v>0.9854851877162879</v>
      </c>
      <c r="D66" s="1695">
        <f>+D65/F65</f>
        <v>1.4514812283711988E-2</v>
      </c>
      <c r="E66" s="1696"/>
      <c r="F66" s="1697">
        <v>0.9157008688056032</v>
      </c>
      <c r="G66" s="1698"/>
      <c r="H66" s="61"/>
      <c r="I66" s="61"/>
      <c r="J66" s="61"/>
      <c r="K66" s="61"/>
      <c r="L66" s="61"/>
      <c r="N66" s="1201"/>
      <c r="O66" s="1201"/>
      <c r="P66" s="1201"/>
      <c r="Q66" s="1201"/>
      <c r="R66" s="1201"/>
      <c r="S66" s="1201"/>
    </row>
    <row r="67" spans="2:19" ht="15" customHeight="1" x14ac:dyDescent="0.25">
      <c r="B67" s="594" t="s">
        <v>1367</v>
      </c>
      <c r="C67" s="186">
        <v>208.114</v>
      </c>
      <c r="D67" s="1686">
        <v>1011.5321</v>
      </c>
      <c r="E67" s="1687"/>
      <c r="F67" s="1688">
        <f>SUM(C67:E67)</f>
        <v>1219.6460999999999</v>
      </c>
      <c r="G67" s="1633"/>
      <c r="H67" s="61"/>
      <c r="I67" s="61"/>
      <c r="J67" s="61"/>
      <c r="K67" s="61"/>
      <c r="L67" s="61"/>
      <c r="N67" s="1232">
        <v>0.98500453711371172</v>
      </c>
      <c r="O67" s="1232">
        <v>1.4995462886288242E-2</v>
      </c>
    </row>
    <row r="68" spans="2:19" ht="15.75" customHeight="1" thickBot="1" x14ac:dyDescent="0.3">
      <c r="B68" s="603"/>
      <c r="C68" s="617">
        <f>+C67/F67</f>
        <v>0.17063474396384329</v>
      </c>
      <c r="D68" s="1699">
        <f>+D67/F67</f>
        <v>0.82936525603615674</v>
      </c>
      <c r="E68" s="1700"/>
      <c r="F68" s="1701">
        <v>8.4299131194396873E-2</v>
      </c>
      <c r="G68" s="1702"/>
      <c r="H68" s="61"/>
      <c r="I68" s="61"/>
      <c r="J68" s="61"/>
      <c r="K68" s="61"/>
      <c r="L68" s="61"/>
      <c r="N68" s="1232">
        <v>0.16501406883945413</v>
      </c>
      <c r="O68" s="1232">
        <v>0.83498593116054576</v>
      </c>
    </row>
    <row r="69" spans="2:19" ht="15.75" customHeight="1" thickTop="1" x14ac:dyDescent="0.25">
      <c r="B69" s="494" t="s">
        <v>1337</v>
      </c>
      <c r="C69" s="607">
        <f>+C65+C67</f>
        <v>13176.356999999989</v>
      </c>
      <c r="D69" s="1624">
        <f>+D65+D67</f>
        <v>1202.5361</v>
      </c>
      <c r="E69" s="1689"/>
      <c r="F69" s="1690">
        <f>+F65+F67</f>
        <v>14378.89309999999</v>
      </c>
      <c r="G69" s="1691"/>
      <c r="H69" s="61"/>
      <c r="I69" s="61"/>
      <c r="J69" s="61"/>
      <c r="K69" s="61"/>
      <c r="L69" s="61"/>
    </row>
    <row r="70" spans="2:19" ht="15.75" customHeight="1" thickBot="1" x14ac:dyDescent="0.3">
      <c r="B70" s="219"/>
      <c r="C70" s="610">
        <f>+C69/F69</f>
        <v>0.91636796437411427</v>
      </c>
      <c r="D70" s="1628">
        <f>+D69/F69</f>
        <v>8.3632035625885615E-2</v>
      </c>
      <c r="E70" s="1692"/>
      <c r="F70" s="1693"/>
      <c r="G70" s="1694"/>
      <c r="H70" s="61"/>
      <c r="I70" s="61"/>
      <c r="J70" s="61"/>
      <c r="K70" s="61"/>
      <c r="L70" s="61"/>
    </row>
    <row r="71" spans="2:19" x14ac:dyDescent="0.25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</row>
    <row r="72" spans="2:19" x14ac:dyDescent="0.25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</row>
    <row r="73" spans="2:19" x14ac:dyDescent="0.25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</row>
    <row r="74" spans="2:19" x14ac:dyDescent="0.25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</row>
    <row r="75" spans="2:19" x14ac:dyDescent="0.2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</row>
    <row r="76" spans="2:19" x14ac:dyDescent="0.25">
      <c r="B76" s="61"/>
      <c r="C76" s="61"/>
      <c r="D76" s="61"/>
      <c r="E76" s="61"/>
      <c r="F76" s="498"/>
      <c r="G76" s="61"/>
      <c r="H76" s="61"/>
      <c r="I76" s="61"/>
      <c r="J76" s="61"/>
      <c r="K76" s="61"/>
      <c r="L76" s="61"/>
    </row>
    <row r="77" spans="2:19" x14ac:dyDescent="0.25">
      <c r="B77" s="61"/>
      <c r="C77" s="61"/>
      <c r="D77" s="61"/>
      <c r="E77" s="61"/>
      <c r="F77" s="498"/>
      <c r="G77" s="61"/>
      <c r="H77" s="61"/>
      <c r="I77" s="61"/>
      <c r="J77" s="61"/>
      <c r="K77" s="61"/>
      <c r="L77" s="61"/>
    </row>
    <row r="78" spans="2:19" x14ac:dyDescent="0.25">
      <c r="B78" s="61"/>
      <c r="C78" s="483"/>
      <c r="D78" s="483"/>
      <c r="E78" s="61"/>
      <c r="F78" s="61"/>
      <c r="G78" s="61"/>
      <c r="H78" s="61"/>
      <c r="I78" s="61"/>
      <c r="J78" s="61"/>
      <c r="K78" s="61"/>
      <c r="L78" s="61"/>
    </row>
    <row r="79" spans="2:19" x14ac:dyDescent="0.25">
      <c r="B79" s="61"/>
      <c r="C79" s="498"/>
      <c r="D79" s="498"/>
      <c r="E79" s="498"/>
      <c r="F79" s="498"/>
      <c r="G79" s="61"/>
      <c r="H79" s="61"/>
      <c r="I79" s="61"/>
      <c r="J79" s="61"/>
      <c r="K79" s="61"/>
      <c r="L79" s="61"/>
    </row>
    <row r="80" spans="2:19" x14ac:dyDescent="0.25">
      <c r="B80" s="61"/>
      <c r="C80" s="498"/>
      <c r="D80" s="498"/>
      <c r="E80" s="498"/>
      <c r="F80" s="61"/>
      <c r="G80" s="61"/>
      <c r="H80" s="61"/>
      <c r="I80" s="61"/>
      <c r="J80" s="61"/>
      <c r="K80" s="61"/>
      <c r="L80" s="61"/>
    </row>
    <row r="81" spans="2:12" x14ac:dyDescent="0.25">
      <c r="B81" s="61"/>
      <c r="C81" s="498"/>
      <c r="D81" s="498"/>
      <c r="E81" s="498"/>
      <c r="F81" s="61"/>
      <c r="G81" s="61"/>
      <c r="H81" s="61"/>
      <c r="I81" s="61"/>
      <c r="J81" s="61"/>
      <c r="K81" s="61"/>
      <c r="L81" s="61"/>
    </row>
    <row r="82" spans="2:12" x14ac:dyDescent="0.25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</row>
    <row r="83" spans="2:12" x14ac:dyDescent="0.25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</row>
  </sheetData>
  <mergeCells count="27">
    <mergeCell ref="C62:C63"/>
    <mergeCell ref="D62:E63"/>
    <mergeCell ref="F62:G63"/>
    <mergeCell ref="D64:E64"/>
    <mergeCell ref="C34:C35"/>
    <mergeCell ref="D34:D35"/>
    <mergeCell ref="E34:E35"/>
    <mergeCell ref="F34:F35"/>
    <mergeCell ref="G34:G35"/>
    <mergeCell ref="F64:G64"/>
    <mergeCell ref="C7:C8"/>
    <mergeCell ref="D7:D8"/>
    <mergeCell ref="E7:E8"/>
    <mergeCell ref="F7:F8"/>
    <mergeCell ref="G7:G8"/>
    <mergeCell ref="D65:E65"/>
    <mergeCell ref="F65:G65"/>
    <mergeCell ref="D69:E69"/>
    <mergeCell ref="F69:G69"/>
    <mergeCell ref="D70:E70"/>
    <mergeCell ref="F70:G70"/>
    <mergeCell ref="D66:E66"/>
    <mergeCell ref="F66:G66"/>
    <mergeCell ref="D67:E67"/>
    <mergeCell ref="F67:G67"/>
    <mergeCell ref="D68:E68"/>
    <mergeCell ref="F68:G68"/>
  </mergeCells>
  <pageMargins left="0.78740157480314965" right="0.59055118110236227" top="0.9055118110236221" bottom="0.62992125984251968" header="0" footer="0"/>
  <pageSetup paperSize="9" scale="5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8"/>
  <sheetViews>
    <sheetView view="pageBreakPreview" zoomScale="90" zoomScaleNormal="80" zoomScaleSheetLayoutView="90" workbookViewId="0">
      <selection activeCell="B2" sqref="B2"/>
    </sheetView>
  </sheetViews>
  <sheetFormatPr baseColWidth="10" defaultRowHeight="15" x14ac:dyDescent="0.25"/>
  <cols>
    <col min="1" max="1" width="2.5703125" customWidth="1"/>
    <col min="2" max="2" width="5.140625" customWidth="1"/>
    <col min="3" max="3" width="52.28515625" customWidth="1"/>
    <col min="4" max="4" width="12.28515625" customWidth="1"/>
    <col min="5" max="7" width="10.42578125" customWidth="1"/>
    <col min="8" max="8" width="11.28515625" customWidth="1"/>
    <col min="9" max="11" width="10.42578125" customWidth="1"/>
    <col min="12" max="12" width="11.85546875" customWidth="1"/>
    <col min="13" max="15" width="10.42578125" customWidth="1"/>
    <col min="16" max="16" width="14" bestFit="1" customWidth="1"/>
    <col min="17" max="17" width="4.42578125" customWidth="1"/>
    <col min="18" max="18" width="51.85546875" style="503" customWidth="1"/>
    <col min="19" max="19" width="23" style="503" customWidth="1"/>
    <col min="20" max="20" width="10" style="503" customWidth="1"/>
    <col min="21" max="21" width="8.85546875" style="503" customWidth="1"/>
    <col min="22" max="22" width="7.7109375" style="503" customWidth="1"/>
    <col min="23" max="23" width="9.7109375" style="503" customWidth="1"/>
    <col min="24" max="24" width="8.85546875" style="503" customWidth="1"/>
    <col min="25" max="25" width="6.7109375" style="503" customWidth="1"/>
    <col min="26" max="26" width="6" style="503" customWidth="1"/>
    <col min="27" max="27" width="12.28515625" style="503" customWidth="1"/>
    <col min="28" max="28" width="11.42578125" style="503"/>
    <col min="29" max="29" width="52.7109375" style="1201" bestFit="1" customWidth="1"/>
    <col min="30" max="30" width="22.5703125" style="1201" bestFit="1" customWidth="1"/>
    <col min="31" max="31" width="10" style="1201" customWidth="1"/>
    <col min="32" max="32" width="8.85546875" style="1201" bestFit="1" customWidth="1"/>
    <col min="33" max="33" width="8.42578125" style="1201" customWidth="1"/>
    <col min="34" max="34" width="11.140625" style="1201" customWidth="1"/>
    <col min="35" max="35" width="10.42578125" style="1201" bestFit="1" customWidth="1"/>
    <col min="36" max="36" width="8.42578125" style="1201" customWidth="1"/>
    <col min="37" max="37" width="6.7109375" style="1201" bestFit="1" customWidth="1"/>
    <col min="38" max="38" width="6.42578125" style="1201" bestFit="1" customWidth="1"/>
    <col min="39" max="39" width="8.42578125" style="1201" customWidth="1"/>
    <col min="40" max="40" width="12.5703125" style="1201" bestFit="1" customWidth="1"/>
    <col min="41" max="41" width="9.7109375" style="1201" bestFit="1" customWidth="1"/>
    <col min="42" max="42" width="10.7109375" style="1201" bestFit="1" customWidth="1"/>
    <col min="43" max="43" width="9.42578125" style="1201" bestFit="1" customWidth="1"/>
    <col min="44" max="44" width="12.28515625" style="1201" bestFit="1" customWidth="1"/>
    <col min="45" max="45" width="11.42578125" style="1201"/>
  </cols>
  <sheetData>
    <row r="1" spans="1:45" s="59" customFormat="1" ht="15.75" x14ac:dyDescent="0.25">
      <c r="A1" s="618" t="s">
        <v>1376</v>
      </c>
      <c r="B1" s="68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"/>
      <c r="R1" s="503"/>
      <c r="S1" s="503"/>
      <c r="T1" s="503"/>
      <c r="U1" s="503"/>
      <c r="V1" s="503"/>
      <c r="W1" s="503"/>
      <c r="X1" s="503"/>
      <c r="Y1" s="503"/>
      <c r="Z1" s="503"/>
      <c r="AA1" s="1233"/>
      <c r="AB1" s="501"/>
      <c r="AC1" s="1864" t="s">
        <v>171</v>
      </c>
      <c r="AD1" s="1201" t="s">
        <v>329</v>
      </c>
      <c r="AE1" s="1201"/>
      <c r="AF1" s="1207"/>
      <c r="AG1" s="1207"/>
      <c r="AH1" s="1207"/>
      <c r="AI1" s="1207"/>
      <c r="AJ1" s="1207"/>
      <c r="AK1" s="1207"/>
      <c r="AL1" s="1207"/>
      <c r="AM1" s="1207"/>
      <c r="AN1" s="1207"/>
      <c r="AO1" s="1207"/>
      <c r="AP1" s="1207"/>
      <c r="AQ1" s="1207"/>
      <c r="AR1" s="1207"/>
      <c r="AS1" s="1207"/>
    </row>
    <row r="2" spans="1:45" s="59" customFormat="1" ht="13.5" customHeight="1" x14ac:dyDescent="0.25">
      <c r="A2" s="61"/>
      <c r="B2" s="620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"/>
      <c r="R2" s="503" t="s">
        <v>173</v>
      </c>
      <c r="S2" s="503" t="s">
        <v>327</v>
      </c>
      <c r="T2" s="503"/>
      <c r="U2" s="503"/>
      <c r="V2" s="503"/>
      <c r="W2" s="503"/>
      <c r="X2" s="503"/>
      <c r="Y2" s="503"/>
      <c r="Z2" s="503"/>
      <c r="AA2" s="1233"/>
      <c r="AB2" s="501"/>
      <c r="AC2" s="1864" t="s">
        <v>173</v>
      </c>
      <c r="AD2" s="1201" t="s">
        <v>327</v>
      </c>
      <c r="AE2" s="1201"/>
      <c r="AF2" s="1207"/>
      <c r="AG2" s="1207"/>
      <c r="AH2" s="1207"/>
      <c r="AI2" s="1207"/>
      <c r="AJ2" s="1207"/>
      <c r="AK2" s="1207"/>
      <c r="AL2" s="1207"/>
      <c r="AM2" s="1207"/>
      <c r="AN2" s="1207"/>
      <c r="AO2" s="1207"/>
      <c r="AP2" s="1207"/>
      <c r="AQ2" s="1207"/>
      <c r="AR2" s="1207"/>
      <c r="AS2" s="1207"/>
    </row>
    <row r="3" spans="1:45" s="59" customFormat="1" x14ac:dyDescent="0.25">
      <c r="A3" s="61"/>
      <c r="B3" s="621" t="s">
        <v>1377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"/>
      <c r="R3" s="503"/>
      <c r="S3" s="503"/>
      <c r="T3" s="503"/>
      <c r="U3" s="503"/>
      <c r="V3" s="503"/>
      <c r="W3" s="503"/>
      <c r="X3" s="503"/>
      <c r="Y3" s="503"/>
      <c r="Z3" s="503"/>
      <c r="AA3" s="1233"/>
      <c r="AB3" s="501"/>
      <c r="AC3" s="1864" t="s">
        <v>1250</v>
      </c>
      <c r="AD3" s="1201" t="s">
        <v>1248</v>
      </c>
      <c r="AE3" s="1201"/>
      <c r="AF3" s="1207"/>
      <c r="AG3" s="1207"/>
      <c r="AH3" s="1207"/>
      <c r="AI3" s="1207"/>
      <c r="AJ3" s="1207"/>
      <c r="AK3" s="1207"/>
      <c r="AL3" s="1207"/>
      <c r="AM3" s="1207"/>
      <c r="AN3" s="1207"/>
      <c r="AO3" s="1207"/>
      <c r="AP3" s="1207"/>
      <c r="AQ3" s="1207"/>
      <c r="AR3" s="1207"/>
      <c r="AS3" s="1207"/>
    </row>
    <row r="4" spans="1:45" s="59" customFormat="1" ht="9" customHeight="1" thickBot="1" x14ac:dyDescent="0.3">
      <c r="A4" s="61"/>
      <c r="B4" s="622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"/>
      <c r="R4" s="503" t="s">
        <v>1230</v>
      </c>
      <c r="S4" s="503" t="s">
        <v>335</v>
      </c>
      <c r="T4" s="503"/>
      <c r="U4" s="503"/>
      <c r="V4" s="503"/>
      <c r="W4" s="503"/>
      <c r="X4" s="503"/>
      <c r="Y4" s="503"/>
      <c r="Z4" s="503"/>
      <c r="AA4" s="503"/>
      <c r="AB4" s="501"/>
      <c r="AC4" s="1201"/>
      <c r="AD4" s="1201"/>
      <c r="AE4" s="1201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</row>
    <row r="5" spans="1:45" s="59" customFormat="1" ht="18.75" customHeight="1" x14ac:dyDescent="0.25">
      <c r="A5" s="61"/>
      <c r="B5" s="1577" t="s">
        <v>983</v>
      </c>
      <c r="C5" s="1579" t="s">
        <v>4</v>
      </c>
      <c r="D5" s="1584" t="s">
        <v>1340</v>
      </c>
      <c r="E5" s="1721"/>
      <c r="F5" s="1721"/>
      <c r="G5" s="1585"/>
      <c r="H5" s="1584" t="s">
        <v>1342</v>
      </c>
      <c r="I5" s="1721"/>
      <c r="J5" s="1721"/>
      <c r="K5" s="1585"/>
      <c r="L5" s="1584" t="s">
        <v>1074</v>
      </c>
      <c r="M5" s="1721"/>
      <c r="N5" s="1721"/>
      <c r="O5" s="1585"/>
      <c r="P5" s="1719" t="s">
        <v>1378</v>
      </c>
      <c r="Q5" s="61"/>
      <c r="R5" s="503"/>
      <c r="S5" s="503" t="s">
        <v>1340</v>
      </c>
      <c r="T5" s="503"/>
      <c r="U5" s="503"/>
      <c r="V5" s="503"/>
      <c r="W5" s="503" t="s">
        <v>1341</v>
      </c>
      <c r="X5" s="503"/>
      <c r="Y5" s="503"/>
      <c r="Z5" s="503"/>
      <c r="AA5" s="503" t="s">
        <v>325</v>
      </c>
      <c r="AB5" s="501"/>
      <c r="AC5" s="1864" t="s">
        <v>1230</v>
      </c>
      <c r="AD5" s="1864" t="s">
        <v>335</v>
      </c>
      <c r="AE5" s="1201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7"/>
    </row>
    <row r="6" spans="1:45" s="59" customFormat="1" ht="18.75" customHeight="1" thickBot="1" x14ac:dyDescent="0.3">
      <c r="A6" s="61"/>
      <c r="B6" s="1578"/>
      <c r="C6" s="1580"/>
      <c r="D6" s="1430" t="s">
        <v>1330</v>
      </c>
      <c r="E6" s="1430" t="s">
        <v>1331</v>
      </c>
      <c r="F6" s="1430" t="s">
        <v>342</v>
      </c>
      <c r="G6" s="1430" t="s">
        <v>1332</v>
      </c>
      <c r="H6" s="1430" t="s">
        <v>1330</v>
      </c>
      <c r="I6" s="1430" t="s">
        <v>1331</v>
      </c>
      <c r="J6" s="1430" t="s">
        <v>342</v>
      </c>
      <c r="K6" s="1430" t="s">
        <v>1332</v>
      </c>
      <c r="L6" s="1430" t="s">
        <v>1330</v>
      </c>
      <c r="M6" s="1430" t="s">
        <v>1331</v>
      </c>
      <c r="N6" s="1430" t="s">
        <v>342</v>
      </c>
      <c r="O6" s="1430" t="s">
        <v>1332</v>
      </c>
      <c r="P6" s="1720"/>
      <c r="Q6" s="623"/>
      <c r="R6" s="503" t="s">
        <v>350</v>
      </c>
      <c r="S6" s="503" t="s">
        <v>340</v>
      </c>
      <c r="T6" s="503" t="s">
        <v>341</v>
      </c>
      <c r="U6" s="503" t="s">
        <v>342</v>
      </c>
      <c r="V6" s="503" t="s">
        <v>343</v>
      </c>
      <c r="W6" s="503" t="s">
        <v>340</v>
      </c>
      <c r="X6" s="503" t="s">
        <v>341</v>
      </c>
      <c r="Y6" s="503" t="s">
        <v>342</v>
      </c>
      <c r="Z6" s="503" t="s">
        <v>343</v>
      </c>
      <c r="AA6" s="503"/>
      <c r="AB6" s="501"/>
      <c r="AC6" s="1201"/>
      <c r="AD6" s="1201" t="s">
        <v>1340</v>
      </c>
      <c r="AE6" s="1201"/>
      <c r="AF6" s="1201"/>
      <c r="AG6" s="1201"/>
      <c r="AH6" s="1201" t="s">
        <v>1618</v>
      </c>
      <c r="AI6" s="1201" t="s">
        <v>1341</v>
      </c>
      <c r="AJ6" s="1201"/>
      <c r="AK6" s="1201"/>
      <c r="AL6" s="1201"/>
      <c r="AM6" s="1201" t="s">
        <v>1617</v>
      </c>
      <c r="AN6" s="1201" t="s">
        <v>325</v>
      </c>
      <c r="AO6" s="1201"/>
      <c r="AP6" s="1201"/>
      <c r="AQ6" s="1201"/>
      <c r="AR6" s="1201"/>
      <c r="AS6" s="1207"/>
    </row>
    <row r="7" spans="1:45" s="59" customFormat="1" ht="17.25" customHeight="1" x14ac:dyDescent="0.25">
      <c r="A7" s="61"/>
      <c r="B7" s="624">
        <v>1</v>
      </c>
      <c r="C7" s="625" t="s">
        <v>6</v>
      </c>
      <c r="D7" s="626"/>
      <c r="E7" s="627">
        <v>12.741</v>
      </c>
      <c r="F7" s="627"/>
      <c r="G7" s="628"/>
      <c r="H7" s="629"/>
      <c r="I7" s="627"/>
      <c r="J7" s="627"/>
      <c r="K7" s="630"/>
      <c r="L7" s="627" t="s">
        <v>981</v>
      </c>
      <c r="M7" s="627">
        <v>12.741</v>
      </c>
      <c r="N7" s="627" t="s">
        <v>981</v>
      </c>
      <c r="O7" s="631" t="s">
        <v>981</v>
      </c>
      <c r="P7" s="632">
        <v>12.741</v>
      </c>
      <c r="Q7" s="633"/>
      <c r="R7" s="503" t="s">
        <v>6</v>
      </c>
      <c r="S7" s="503"/>
      <c r="T7" s="503">
        <v>12.741</v>
      </c>
      <c r="U7" s="503"/>
      <c r="V7" s="503"/>
      <c r="W7" s="503"/>
      <c r="X7" s="503"/>
      <c r="Y7" s="503"/>
      <c r="Z7" s="503"/>
      <c r="AA7" s="503">
        <v>12.741</v>
      </c>
      <c r="AB7" s="501"/>
      <c r="AC7" s="1864" t="s">
        <v>350</v>
      </c>
      <c r="AD7" s="1201" t="s">
        <v>340</v>
      </c>
      <c r="AE7" s="1201" t="s">
        <v>341</v>
      </c>
      <c r="AF7" s="1201" t="s">
        <v>342</v>
      </c>
      <c r="AG7" s="1201" t="s">
        <v>343</v>
      </c>
      <c r="AH7" s="1201"/>
      <c r="AI7" s="1201" t="s">
        <v>340</v>
      </c>
      <c r="AJ7" s="1201" t="s">
        <v>341</v>
      </c>
      <c r="AK7" s="1201" t="s">
        <v>342</v>
      </c>
      <c r="AL7" s="1201" t="s">
        <v>343</v>
      </c>
      <c r="AM7" s="1201"/>
      <c r="AN7" s="1201"/>
      <c r="AO7" s="1201"/>
      <c r="AP7" s="1201"/>
      <c r="AQ7" s="1201"/>
      <c r="AR7" s="1201"/>
      <c r="AS7" s="1207"/>
    </row>
    <row r="8" spans="1:45" s="59" customFormat="1" ht="17.25" customHeight="1" x14ac:dyDescent="0.25">
      <c r="A8" s="61"/>
      <c r="B8" s="634">
        <v>2</v>
      </c>
      <c r="C8" s="515" t="s">
        <v>8</v>
      </c>
      <c r="D8" s="635"/>
      <c r="E8" s="537">
        <v>20.389000000000006</v>
      </c>
      <c r="F8" s="537"/>
      <c r="G8" s="636"/>
      <c r="H8" s="637"/>
      <c r="I8" s="537"/>
      <c r="J8" s="537"/>
      <c r="K8" s="638"/>
      <c r="L8" s="537" t="s">
        <v>981</v>
      </c>
      <c r="M8" s="537">
        <v>20.389000000000006</v>
      </c>
      <c r="N8" s="537" t="s">
        <v>981</v>
      </c>
      <c r="O8" s="639" t="s">
        <v>981</v>
      </c>
      <c r="P8" s="640">
        <v>20.389000000000006</v>
      </c>
      <c r="Q8" s="633"/>
      <c r="R8" s="503" t="s">
        <v>8</v>
      </c>
      <c r="S8" s="503"/>
      <c r="T8" s="503">
        <v>20.389000000000006</v>
      </c>
      <c r="U8" s="503"/>
      <c r="V8" s="503"/>
      <c r="W8" s="503"/>
      <c r="X8" s="503"/>
      <c r="Y8" s="503"/>
      <c r="Z8" s="503"/>
      <c r="AA8" s="503">
        <v>20.389000000000006</v>
      </c>
      <c r="AB8" s="501"/>
      <c r="AC8" s="1873" t="s">
        <v>6</v>
      </c>
      <c r="AD8" s="1874"/>
      <c r="AE8" s="1874">
        <v>12.741</v>
      </c>
      <c r="AF8" s="1874"/>
      <c r="AG8" s="1874"/>
      <c r="AH8" s="1874">
        <v>12.741</v>
      </c>
      <c r="AI8" s="1874"/>
      <c r="AJ8" s="1874"/>
      <c r="AK8" s="1874"/>
      <c r="AL8" s="1874"/>
      <c r="AM8" s="1874"/>
      <c r="AN8" s="1874">
        <v>12.741</v>
      </c>
      <c r="AO8" s="1201"/>
      <c r="AP8" s="1201"/>
      <c r="AQ8" s="1201"/>
      <c r="AR8" s="1201"/>
      <c r="AS8" s="1207"/>
    </row>
    <row r="9" spans="1:45" s="59" customFormat="1" ht="17.25" customHeight="1" x14ac:dyDescent="0.25">
      <c r="A9" s="61"/>
      <c r="B9" s="634">
        <v>3</v>
      </c>
      <c r="C9" s="515" t="s">
        <v>167</v>
      </c>
      <c r="D9" s="635"/>
      <c r="E9" s="537">
        <v>6.8249999999999993</v>
      </c>
      <c r="F9" s="537"/>
      <c r="G9" s="636"/>
      <c r="H9" s="637"/>
      <c r="I9" s="537"/>
      <c r="J9" s="537"/>
      <c r="K9" s="638"/>
      <c r="L9" s="537" t="s">
        <v>981</v>
      </c>
      <c r="M9" s="537">
        <v>6.8249999999999993</v>
      </c>
      <c r="N9" s="537" t="s">
        <v>981</v>
      </c>
      <c r="O9" s="639" t="s">
        <v>981</v>
      </c>
      <c r="P9" s="640">
        <v>6.8249999999999993</v>
      </c>
      <c r="Q9" s="633"/>
      <c r="R9" s="503" t="s">
        <v>167</v>
      </c>
      <c r="S9" s="503"/>
      <c r="T9" s="503">
        <v>6.8249999999999993</v>
      </c>
      <c r="U9" s="503"/>
      <c r="V9" s="503"/>
      <c r="W9" s="503"/>
      <c r="X9" s="503"/>
      <c r="Y9" s="503"/>
      <c r="Z9" s="503"/>
      <c r="AA9" s="503">
        <v>6.8249999999999993</v>
      </c>
      <c r="AB9" s="501"/>
      <c r="AC9" s="1873" t="s">
        <v>8</v>
      </c>
      <c r="AD9" s="1874"/>
      <c r="AE9" s="1874">
        <v>20.389000000000006</v>
      </c>
      <c r="AF9" s="1874"/>
      <c r="AG9" s="1874"/>
      <c r="AH9" s="1874">
        <v>20.389000000000006</v>
      </c>
      <c r="AI9" s="1874"/>
      <c r="AJ9" s="1874"/>
      <c r="AK9" s="1874"/>
      <c r="AL9" s="1874"/>
      <c r="AM9" s="1874"/>
      <c r="AN9" s="1874">
        <v>20.389000000000006</v>
      </c>
      <c r="AO9" s="1201"/>
      <c r="AP9" s="1201"/>
      <c r="AQ9" s="1201"/>
      <c r="AR9" s="1201"/>
      <c r="AS9" s="1207"/>
    </row>
    <row r="10" spans="1:45" s="59" customFormat="1" ht="17.25" customHeight="1" x14ac:dyDescent="0.25">
      <c r="A10" s="61"/>
      <c r="B10" s="634">
        <v>4</v>
      </c>
      <c r="C10" s="515" t="s">
        <v>11</v>
      </c>
      <c r="D10" s="635">
        <v>19.978000000000005</v>
      </c>
      <c r="E10" s="537"/>
      <c r="F10" s="537"/>
      <c r="G10" s="636"/>
      <c r="H10" s="637"/>
      <c r="I10" s="537"/>
      <c r="J10" s="537"/>
      <c r="K10" s="638"/>
      <c r="L10" s="537">
        <v>19.978000000000005</v>
      </c>
      <c r="M10" s="537" t="s">
        <v>981</v>
      </c>
      <c r="N10" s="537" t="s">
        <v>981</v>
      </c>
      <c r="O10" s="639" t="s">
        <v>981</v>
      </c>
      <c r="P10" s="640">
        <v>19.978000000000005</v>
      </c>
      <c r="Q10" s="633"/>
      <c r="R10" s="503" t="s">
        <v>11</v>
      </c>
      <c r="S10" s="503">
        <v>19.978000000000005</v>
      </c>
      <c r="T10" s="503"/>
      <c r="U10" s="503"/>
      <c r="V10" s="503"/>
      <c r="W10" s="503"/>
      <c r="X10" s="503"/>
      <c r="Y10" s="503"/>
      <c r="Z10" s="503"/>
      <c r="AA10" s="503">
        <v>19.978000000000005</v>
      </c>
      <c r="AB10" s="501"/>
      <c r="AC10" s="1873" t="s">
        <v>167</v>
      </c>
      <c r="AD10" s="1874"/>
      <c r="AE10" s="1874">
        <v>6.8249999999999993</v>
      </c>
      <c r="AF10" s="1874"/>
      <c r="AG10" s="1874"/>
      <c r="AH10" s="1874">
        <v>6.8249999999999993</v>
      </c>
      <c r="AI10" s="1874"/>
      <c r="AJ10" s="1874"/>
      <c r="AK10" s="1874"/>
      <c r="AL10" s="1874"/>
      <c r="AM10" s="1874"/>
      <c r="AN10" s="1874">
        <v>6.8249999999999993</v>
      </c>
      <c r="AO10" s="1201"/>
      <c r="AP10" s="1201"/>
      <c r="AQ10" s="1201"/>
      <c r="AR10" s="1201"/>
      <c r="AS10" s="1207"/>
    </row>
    <row r="11" spans="1:45" s="59" customFormat="1" ht="17.25" customHeight="1" x14ac:dyDescent="0.25">
      <c r="A11" s="61"/>
      <c r="B11" s="634">
        <v>5</v>
      </c>
      <c r="C11" s="515" t="s">
        <v>13</v>
      </c>
      <c r="D11" s="635">
        <v>1.1499999999999999</v>
      </c>
      <c r="E11" s="537"/>
      <c r="F11" s="537"/>
      <c r="G11" s="636"/>
      <c r="H11" s="637"/>
      <c r="I11" s="537"/>
      <c r="J11" s="537"/>
      <c r="K11" s="638"/>
      <c r="L11" s="537">
        <v>1.1499999999999999</v>
      </c>
      <c r="M11" s="537" t="s">
        <v>981</v>
      </c>
      <c r="N11" s="537" t="s">
        <v>981</v>
      </c>
      <c r="O11" s="639" t="s">
        <v>981</v>
      </c>
      <c r="P11" s="640">
        <v>1.1499999999999999</v>
      </c>
      <c r="Q11" s="633"/>
      <c r="R11" s="503" t="s">
        <v>13</v>
      </c>
      <c r="S11" s="503">
        <v>1.1499999999999999</v>
      </c>
      <c r="T11" s="503"/>
      <c r="U11" s="503"/>
      <c r="V11" s="503"/>
      <c r="W11" s="503"/>
      <c r="X11" s="503"/>
      <c r="Y11" s="503"/>
      <c r="Z11" s="503"/>
      <c r="AA11" s="503">
        <v>1.1499999999999999</v>
      </c>
      <c r="AB11" s="501"/>
      <c r="AC11" s="1873" t="s">
        <v>11</v>
      </c>
      <c r="AD11" s="1874">
        <v>19.978000000000005</v>
      </c>
      <c r="AE11" s="1874"/>
      <c r="AF11" s="1874"/>
      <c r="AG11" s="1874"/>
      <c r="AH11" s="1874">
        <v>19.978000000000005</v>
      </c>
      <c r="AI11" s="1874"/>
      <c r="AJ11" s="1874"/>
      <c r="AK11" s="1874"/>
      <c r="AL11" s="1874"/>
      <c r="AM11" s="1874"/>
      <c r="AN11" s="1874">
        <v>19.978000000000005</v>
      </c>
      <c r="AO11" s="1201"/>
      <c r="AP11" s="1201"/>
      <c r="AQ11" s="1201"/>
      <c r="AR11" s="1201"/>
      <c r="AS11" s="1207"/>
    </row>
    <row r="12" spans="1:45" s="59" customFormat="1" ht="17.25" customHeight="1" x14ac:dyDescent="0.25">
      <c r="A12" s="61"/>
      <c r="B12" s="634">
        <v>6</v>
      </c>
      <c r="C12" s="515" t="s">
        <v>1633</v>
      </c>
      <c r="D12" s="635">
        <v>1.79</v>
      </c>
      <c r="E12" s="537"/>
      <c r="F12" s="537"/>
      <c r="G12" s="636"/>
      <c r="H12" s="637"/>
      <c r="I12" s="537"/>
      <c r="J12" s="537"/>
      <c r="K12" s="638"/>
      <c r="L12" s="537">
        <v>1.79</v>
      </c>
      <c r="M12" s="537" t="s">
        <v>981</v>
      </c>
      <c r="N12" s="537" t="s">
        <v>981</v>
      </c>
      <c r="O12" s="639" t="s">
        <v>981</v>
      </c>
      <c r="P12" s="640">
        <v>1.79</v>
      </c>
      <c r="Q12" s="633"/>
      <c r="R12" s="503" t="s">
        <v>168</v>
      </c>
      <c r="S12" s="503">
        <v>1.79</v>
      </c>
      <c r="T12" s="503"/>
      <c r="U12" s="503"/>
      <c r="V12" s="503"/>
      <c r="W12" s="503"/>
      <c r="X12" s="503"/>
      <c r="Y12" s="503"/>
      <c r="Z12" s="503"/>
      <c r="AA12" s="503">
        <v>1.79</v>
      </c>
      <c r="AB12" s="501"/>
      <c r="AC12" s="1873" t="s">
        <v>13</v>
      </c>
      <c r="AD12" s="1874">
        <v>1.1499999999999999</v>
      </c>
      <c r="AE12" s="1874"/>
      <c r="AF12" s="1874"/>
      <c r="AG12" s="1874"/>
      <c r="AH12" s="1874">
        <v>1.1499999999999999</v>
      </c>
      <c r="AI12" s="1874"/>
      <c r="AJ12" s="1874"/>
      <c r="AK12" s="1874"/>
      <c r="AL12" s="1874"/>
      <c r="AM12" s="1874"/>
      <c r="AN12" s="1874">
        <v>1.1499999999999999</v>
      </c>
      <c r="AO12" s="1201"/>
      <c r="AP12" s="1201"/>
      <c r="AQ12" s="1201"/>
      <c r="AR12" s="1201"/>
      <c r="AS12" s="1207"/>
    </row>
    <row r="13" spans="1:45" s="59" customFormat="1" ht="17.25" customHeight="1" x14ac:dyDescent="0.25">
      <c r="A13" s="61"/>
      <c r="B13" s="634">
        <v>7</v>
      </c>
      <c r="C13" s="515" t="s">
        <v>16</v>
      </c>
      <c r="D13" s="635"/>
      <c r="E13" s="537">
        <v>15.820000000000007</v>
      </c>
      <c r="F13" s="537"/>
      <c r="G13" s="636"/>
      <c r="H13" s="637"/>
      <c r="I13" s="537"/>
      <c r="J13" s="537"/>
      <c r="K13" s="638"/>
      <c r="L13" s="537" t="s">
        <v>981</v>
      </c>
      <c r="M13" s="537">
        <v>15.820000000000007</v>
      </c>
      <c r="N13" s="537" t="s">
        <v>981</v>
      </c>
      <c r="O13" s="639" t="s">
        <v>981</v>
      </c>
      <c r="P13" s="640">
        <v>15.820000000000007</v>
      </c>
      <c r="Q13" s="633"/>
      <c r="R13" s="503" t="s">
        <v>16</v>
      </c>
      <c r="S13" s="503"/>
      <c r="T13" s="503">
        <v>15.820000000000007</v>
      </c>
      <c r="U13" s="503"/>
      <c r="V13" s="503"/>
      <c r="W13" s="503"/>
      <c r="X13" s="503"/>
      <c r="Y13" s="503"/>
      <c r="Z13" s="503"/>
      <c r="AA13" s="503">
        <v>15.820000000000007</v>
      </c>
      <c r="AB13" s="501"/>
      <c r="AC13" s="1873" t="s">
        <v>168</v>
      </c>
      <c r="AD13" s="1874">
        <v>1.79</v>
      </c>
      <c r="AE13" s="1874"/>
      <c r="AF13" s="1874"/>
      <c r="AG13" s="1874"/>
      <c r="AH13" s="1874">
        <v>1.79</v>
      </c>
      <c r="AI13" s="1874"/>
      <c r="AJ13" s="1874"/>
      <c r="AK13" s="1874"/>
      <c r="AL13" s="1874"/>
      <c r="AM13" s="1874"/>
      <c r="AN13" s="1874">
        <v>1.79</v>
      </c>
      <c r="AO13" s="1201"/>
      <c r="AP13" s="1201"/>
      <c r="AQ13" s="1201"/>
      <c r="AR13" s="1201"/>
      <c r="AS13" s="1207"/>
    </row>
    <row r="14" spans="1:45" s="59" customFormat="1" ht="17.25" customHeight="1" x14ac:dyDescent="0.25">
      <c r="A14" s="61"/>
      <c r="B14" s="634">
        <v>8</v>
      </c>
      <c r="C14" s="515" t="s">
        <v>18</v>
      </c>
      <c r="D14" s="635">
        <v>19.400999999999996</v>
      </c>
      <c r="E14" s="537"/>
      <c r="F14" s="537"/>
      <c r="G14" s="636"/>
      <c r="H14" s="637"/>
      <c r="I14" s="537"/>
      <c r="J14" s="537"/>
      <c r="K14" s="638"/>
      <c r="L14" s="537">
        <v>19.400999999999996</v>
      </c>
      <c r="M14" s="537" t="s">
        <v>981</v>
      </c>
      <c r="N14" s="537" t="s">
        <v>981</v>
      </c>
      <c r="O14" s="639" t="s">
        <v>981</v>
      </c>
      <c r="P14" s="640">
        <v>19.400999999999996</v>
      </c>
      <c r="Q14" s="633"/>
      <c r="R14" s="503" t="s">
        <v>18</v>
      </c>
      <c r="S14" s="503">
        <v>19.400999999999996</v>
      </c>
      <c r="T14" s="503"/>
      <c r="U14" s="503"/>
      <c r="V14" s="503"/>
      <c r="W14" s="503"/>
      <c r="X14" s="503"/>
      <c r="Y14" s="503"/>
      <c r="Z14" s="503"/>
      <c r="AA14" s="503">
        <v>19.400999999999996</v>
      </c>
      <c r="AB14" s="501"/>
      <c r="AC14" s="1873" t="s">
        <v>16</v>
      </c>
      <c r="AD14" s="1874"/>
      <c r="AE14" s="1874">
        <v>15.820000000000007</v>
      </c>
      <c r="AF14" s="1874"/>
      <c r="AG14" s="1874"/>
      <c r="AH14" s="1874">
        <v>15.820000000000007</v>
      </c>
      <c r="AI14" s="1874"/>
      <c r="AJ14" s="1874"/>
      <c r="AK14" s="1874"/>
      <c r="AL14" s="1874"/>
      <c r="AM14" s="1874"/>
      <c r="AN14" s="1874">
        <v>15.820000000000007</v>
      </c>
      <c r="AO14" s="1201"/>
      <c r="AP14" s="1201"/>
      <c r="AQ14" s="1201"/>
      <c r="AR14" s="1201"/>
      <c r="AS14" s="1207"/>
    </row>
    <row r="15" spans="1:45" s="59" customFormat="1" ht="17.25" customHeight="1" x14ac:dyDescent="0.25">
      <c r="A15" s="61"/>
      <c r="B15" s="634">
        <v>9</v>
      </c>
      <c r="C15" s="515" t="s">
        <v>20</v>
      </c>
      <c r="D15" s="635">
        <v>5.9400000000000013</v>
      </c>
      <c r="E15" s="537"/>
      <c r="F15" s="537"/>
      <c r="G15" s="636"/>
      <c r="H15" s="637"/>
      <c r="I15" s="537"/>
      <c r="J15" s="537"/>
      <c r="K15" s="638"/>
      <c r="L15" s="537">
        <v>5.94</v>
      </c>
      <c r="M15" s="537" t="s">
        <v>981</v>
      </c>
      <c r="N15" s="537" t="s">
        <v>981</v>
      </c>
      <c r="O15" s="639" t="s">
        <v>981</v>
      </c>
      <c r="P15" s="640">
        <v>5.94</v>
      </c>
      <c r="Q15" s="633"/>
      <c r="R15" s="503" t="s">
        <v>20</v>
      </c>
      <c r="S15" s="503"/>
      <c r="T15" s="503"/>
      <c r="U15" s="503"/>
      <c r="V15" s="503"/>
      <c r="W15" s="503">
        <v>5.94</v>
      </c>
      <c r="X15" s="503"/>
      <c r="Y15" s="503"/>
      <c r="Z15" s="503"/>
      <c r="AA15" s="503">
        <v>5.94</v>
      </c>
      <c r="AB15" s="501"/>
      <c r="AC15" s="1876" t="s">
        <v>18</v>
      </c>
      <c r="AD15" s="1877">
        <v>19.400999999999996</v>
      </c>
      <c r="AE15" s="1877"/>
      <c r="AF15" s="1877"/>
      <c r="AG15" s="1877"/>
      <c r="AH15" s="1877">
        <v>19.400999999999996</v>
      </c>
      <c r="AI15" s="1877"/>
      <c r="AJ15" s="1877"/>
      <c r="AK15" s="1877"/>
      <c r="AL15" s="1877"/>
      <c r="AM15" s="1877"/>
      <c r="AN15" s="1877">
        <v>19.400999999999996</v>
      </c>
      <c r="AO15" s="1201"/>
      <c r="AP15" s="1201"/>
      <c r="AQ15" s="1201"/>
      <c r="AR15" s="1201"/>
      <c r="AS15" s="1207"/>
    </row>
    <row r="16" spans="1:45" s="59" customFormat="1" ht="17.25" customHeight="1" x14ac:dyDescent="0.25">
      <c r="A16" s="61"/>
      <c r="B16" s="634">
        <v>10</v>
      </c>
      <c r="C16" s="515" t="s">
        <v>22</v>
      </c>
      <c r="D16" s="635">
        <v>2.516</v>
      </c>
      <c r="E16" s="537"/>
      <c r="F16" s="537"/>
      <c r="G16" s="636"/>
      <c r="H16" s="637"/>
      <c r="I16" s="537"/>
      <c r="J16" s="537"/>
      <c r="K16" s="638"/>
      <c r="L16" s="537">
        <v>2.516</v>
      </c>
      <c r="M16" s="537" t="s">
        <v>981</v>
      </c>
      <c r="N16" s="537" t="s">
        <v>981</v>
      </c>
      <c r="O16" s="639" t="s">
        <v>981</v>
      </c>
      <c r="P16" s="640">
        <v>2.516</v>
      </c>
      <c r="Q16" s="633"/>
      <c r="R16" s="503" t="s">
        <v>22</v>
      </c>
      <c r="S16" s="503">
        <v>2.516</v>
      </c>
      <c r="T16" s="503"/>
      <c r="U16" s="503"/>
      <c r="V16" s="503"/>
      <c r="W16" s="503"/>
      <c r="X16" s="503"/>
      <c r="Y16" s="503"/>
      <c r="Z16" s="503"/>
      <c r="AA16" s="503">
        <v>2.516</v>
      </c>
      <c r="AB16" s="501"/>
      <c r="AC16" s="1873" t="s">
        <v>20</v>
      </c>
      <c r="AD16" s="1874">
        <v>5.9400000000000013</v>
      </c>
      <c r="AE16" s="1874"/>
      <c r="AF16" s="1874"/>
      <c r="AG16" s="1874"/>
      <c r="AH16" s="1874">
        <v>5.9400000000000013</v>
      </c>
      <c r="AI16" s="1874"/>
      <c r="AJ16" s="1874"/>
      <c r="AK16" s="1874"/>
      <c r="AL16" s="1874"/>
      <c r="AM16" s="1874"/>
      <c r="AN16" s="1874">
        <v>5.9400000000000013</v>
      </c>
      <c r="AO16" s="1201"/>
      <c r="AP16" s="1201"/>
      <c r="AQ16" s="1201"/>
      <c r="AR16" s="1201"/>
      <c r="AS16" s="1207"/>
    </row>
    <row r="17" spans="1:45" s="59" customFormat="1" ht="17.25" customHeight="1" x14ac:dyDescent="0.25">
      <c r="A17" s="61"/>
      <c r="B17" s="634">
        <v>11</v>
      </c>
      <c r="C17" s="515" t="s">
        <v>24</v>
      </c>
      <c r="D17" s="635">
        <v>197.88500000000002</v>
      </c>
      <c r="E17" s="537"/>
      <c r="F17" s="537"/>
      <c r="G17" s="636"/>
      <c r="H17" s="637"/>
      <c r="I17" s="537"/>
      <c r="J17" s="537"/>
      <c r="K17" s="638"/>
      <c r="L17" s="537">
        <v>197.88500000000002</v>
      </c>
      <c r="M17" s="537" t="s">
        <v>981</v>
      </c>
      <c r="N17" s="537" t="s">
        <v>981</v>
      </c>
      <c r="O17" s="639" t="s">
        <v>981</v>
      </c>
      <c r="P17" s="640">
        <v>197.88500000000002</v>
      </c>
      <c r="Q17" s="633"/>
      <c r="R17" s="503" t="s">
        <v>24</v>
      </c>
      <c r="S17" s="503">
        <v>197.88500000000002</v>
      </c>
      <c r="T17" s="503"/>
      <c r="U17" s="503"/>
      <c r="V17" s="503"/>
      <c r="W17" s="503"/>
      <c r="X17" s="503"/>
      <c r="Y17" s="503"/>
      <c r="Z17" s="503"/>
      <c r="AA17" s="503">
        <v>197.88500000000002</v>
      </c>
      <c r="AB17" s="501"/>
      <c r="AC17" s="1873" t="s">
        <v>22</v>
      </c>
      <c r="AD17" s="1874">
        <v>2.516</v>
      </c>
      <c r="AE17" s="1874"/>
      <c r="AF17" s="1874"/>
      <c r="AG17" s="1874"/>
      <c r="AH17" s="1874">
        <v>2.516</v>
      </c>
      <c r="AI17" s="1874"/>
      <c r="AJ17" s="1874"/>
      <c r="AK17" s="1874"/>
      <c r="AL17" s="1874"/>
      <c r="AM17" s="1874"/>
      <c r="AN17" s="1874">
        <v>2.516</v>
      </c>
      <c r="AO17" s="1201"/>
      <c r="AP17" s="1201"/>
      <c r="AQ17" s="1201"/>
      <c r="AR17" s="1201"/>
      <c r="AS17" s="1207"/>
    </row>
    <row r="18" spans="1:45" s="59" customFormat="1" ht="17.25" customHeight="1" x14ac:dyDescent="0.25">
      <c r="A18" s="61"/>
      <c r="B18" s="634">
        <v>12</v>
      </c>
      <c r="C18" s="515" t="s">
        <v>26</v>
      </c>
      <c r="D18" s="635"/>
      <c r="E18" s="537"/>
      <c r="F18" s="537"/>
      <c r="G18" s="636"/>
      <c r="H18" s="637">
        <v>0.18400000000000002</v>
      </c>
      <c r="I18" s="537"/>
      <c r="J18" s="537"/>
      <c r="K18" s="638"/>
      <c r="L18" s="537">
        <v>0.18400000000000002</v>
      </c>
      <c r="M18" s="537" t="s">
        <v>981</v>
      </c>
      <c r="N18" s="537" t="s">
        <v>981</v>
      </c>
      <c r="O18" s="639" t="s">
        <v>981</v>
      </c>
      <c r="P18" s="640">
        <v>0.18400000000000002</v>
      </c>
      <c r="Q18" s="633"/>
      <c r="R18" s="503" t="s">
        <v>26</v>
      </c>
      <c r="S18" s="503"/>
      <c r="T18" s="503"/>
      <c r="U18" s="503"/>
      <c r="V18" s="503"/>
      <c r="W18" s="503">
        <v>0.18400000000000002</v>
      </c>
      <c r="X18" s="503"/>
      <c r="Y18" s="503"/>
      <c r="Z18" s="503"/>
      <c r="AA18" s="503">
        <v>0.18400000000000002</v>
      </c>
      <c r="AB18" s="501"/>
      <c r="AC18" s="1873" t="s">
        <v>24</v>
      </c>
      <c r="AD18" s="1874">
        <v>197.88500000000002</v>
      </c>
      <c r="AE18" s="1874"/>
      <c r="AF18" s="1874"/>
      <c r="AG18" s="1874"/>
      <c r="AH18" s="1874">
        <v>197.88500000000002</v>
      </c>
      <c r="AI18" s="1874"/>
      <c r="AJ18" s="1874"/>
      <c r="AK18" s="1874"/>
      <c r="AL18" s="1874"/>
      <c r="AM18" s="1874"/>
      <c r="AN18" s="1874">
        <v>197.88500000000002</v>
      </c>
      <c r="AO18" s="1201"/>
      <c r="AP18" s="1201"/>
      <c r="AQ18" s="1201"/>
      <c r="AR18" s="1201"/>
      <c r="AS18" s="1207"/>
    </row>
    <row r="19" spans="1:45" s="59" customFormat="1" ht="17.25" customHeight="1" x14ac:dyDescent="0.25">
      <c r="A19" s="61"/>
      <c r="B19" s="634">
        <v>13</v>
      </c>
      <c r="C19" s="515" t="s">
        <v>28</v>
      </c>
      <c r="D19" s="635">
        <v>219.99999999999991</v>
      </c>
      <c r="E19" s="537"/>
      <c r="F19" s="537"/>
      <c r="G19" s="636"/>
      <c r="H19" s="637"/>
      <c r="I19" s="537"/>
      <c r="J19" s="537"/>
      <c r="K19" s="638"/>
      <c r="L19" s="537">
        <v>219.99999999999991</v>
      </c>
      <c r="M19" s="537" t="s">
        <v>981</v>
      </c>
      <c r="N19" s="537" t="s">
        <v>981</v>
      </c>
      <c r="O19" s="639" t="s">
        <v>981</v>
      </c>
      <c r="P19" s="640">
        <v>219.99999999999991</v>
      </c>
      <c r="Q19" s="633"/>
      <c r="R19" s="503" t="s">
        <v>28</v>
      </c>
      <c r="S19" s="503">
        <v>219.99999999999991</v>
      </c>
      <c r="T19" s="503"/>
      <c r="U19" s="503"/>
      <c r="V19" s="503"/>
      <c r="W19" s="503"/>
      <c r="X19" s="503"/>
      <c r="Y19" s="503"/>
      <c r="Z19" s="503"/>
      <c r="AA19" s="503">
        <v>219.99999999999991</v>
      </c>
      <c r="AB19" s="501"/>
      <c r="AC19" s="1873" t="s">
        <v>26</v>
      </c>
      <c r="AD19" s="1874"/>
      <c r="AE19" s="1874"/>
      <c r="AF19" s="1874"/>
      <c r="AG19" s="1874"/>
      <c r="AH19" s="1874"/>
      <c r="AI19" s="1874">
        <v>0.18400000000000002</v>
      </c>
      <c r="AJ19" s="1874"/>
      <c r="AK19" s="1874"/>
      <c r="AL19" s="1874"/>
      <c r="AM19" s="1874">
        <v>0.18400000000000002</v>
      </c>
      <c r="AN19" s="1874">
        <v>0.18400000000000002</v>
      </c>
      <c r="AO19" s="1201"/>
      <c r="AP19" s="1201"/>
      <c r="AQ19" s="1201"/>
      <c r="AR19" s="1201"/>
      <c r="AS19" s="1207"/>
    </row>
    <row r="20" spans="1:45" s="59" customFormat="1" ht="17.25" customHeight="1" x14ac:dyDescent="0.25">
      <c r="A20" s="61"/>
      <c r="B20" s="634">
        <v>14</v>
      </c>
      <c r="C20" s="515" t="s">
        <v>30</v>
      </c>
      <c r="D20" s="635">
        <v>1.2</v>
      </c>
      <c r="E20" s="537"/>
      <c r="F20" s="537"/>
      <c r="G20" s="636"/>
      <c r="H20" s="637"/>
      <c r="I20" s="537"/>
      <c r="J20" s="537"/>
      <c r="K20" s="638"/>
      <c r="L20" s="537">
        <v>1.2</v>
      </c>
      <c r="M20" s="537" t="s">
        <v>981</v>
      </c>
      <c r="N20" s="537" t="s">
        <v>981</v>
      </c>
      <c r="O20" s="639" t="s">
        <v>981</v>
      </c>
      <c r="P20" s="640">
        <v>1.2</v>
      </c>
      <c r="Q20" s="633"/>
      <c r="R20" s="503" t="s">
        <v>30</v>
      </c>
      <c r="S20" s="503"/>
      <c r="T20" s="503"/>
      <c r="U20" s="503"/>
      <c r="V20" s="503"/>
      <c r="W20" s="503">
        <v>1.2</v>
      </c>
      <c r="X20" s="503"/>
      <c r="Y20" s="503"/>
      <c r="Z20" s="503"/>
      <c r="AA20" s="503">
        <v>1.2</v>
      </c>
      <c r="AB20" s="501"/>
      <c r="AC20" s="1873" t="s">
        <v>28</v>
      </c>
      <c r="AD20" s="1874">
        <v>219.99999999999991</v>
      </c>
      <c r="AE20" s="1874"/>
      <c r="AF20" s="1874"/>
      <c r="AG20" s="1874"/>
      <c r="AH20" s="1874">
        <v>219.99999999999991</v>
      </c>
      <c r="AI20" s="1874"/>
      <c r="AJ20" s="1874"/>
      <c r="AK20" s="1874"/>
      <c r="AL20" s="1874"/>
      <c r="AM20" s="1874"/>
      <c r="AN20" s="1874">
        <v>219.99999999999991</v>
      </c>
      <c r="AO20" s="1201"/>
      <c r="AP20" s="1201"/>
      <c r="AQ20" s="1201"/>
      <c r="AR20" s="1201"/>
      <c r="AS20" s="1207"/>
    </row>
    <row r="21" spans="1:45" s="59" customFormat="1" ht="17.25" customHeight="1" x14ac:dyDescent="0.25">
      <c r="A21" s="61"/>
      <c r="B21" s="634">
        <v>15</v>
      </c>
      <c r="C21" s="515" t="s">
        <v>32</v>
      </c>
      <c r="D21" s="635">
        <v>1.1289999999999998</v>
      </c>
      <c r="E21" s="537"/>
      <c r="F21" s="537"/>
      <c r="G21" s="636"/>
      <c r="H21" s="637"/>
      <c r="I21" s="537"/>
      <c r="J21" s="537"/>
      <c r="K21" s="638"/>
      <c r="L21" s="537">
        <v>1.1289999999999998</v>
      </c>
      <c r="M21" s="537" t="s">
        <v>981</v>
      </c>
      <c r="N21" s="537" t="s">
        <v>981</v>
      </c>
      <c r="O21" s="639" t="s">
        <v>981</v>
      </c>
      <c r="P21" s="640">
        <v>1.1289999999999998</v>
      </c>
      <c r="Q21" s="633"/>
      <c r="R21" s="503" t="s">
        <v>32</v>
      </c>
      <c r="S21" s="503">
        <v>1.1289999999999998</v>
      </c>
      <c r="T21" s="503"/>
      <c r="U21" s="503"/>
      <c r="V21" s="503"/>
      <c r="W21" s="503"/>
      <c r="X21" s="503"/>
      <c r="Y21" s="503"/>
      <c r="Z21" s="503"/>
      <c r="AA21" s="503">
        <v>1.1289999999999998</v>
      </c>
      <c r="AB21" s="501"/>
      <c r="AC21" s="1873" t="s">
        <v>30</v>
      </c>
      <c r="AD21" s="1874">
        <v>1.2</v>
      </c>
      <c r="AE21" s="1874"/>
      <c r="AF21" s="1874"/>
      <c r="AG21" s="1874"/>
      <c r="AH21" s="1874">
        <v>1.2</v>
      </c>
      <c r="AI21" s="1874"/>
      <c r="AJ21" s="1874"/>
      <c r="AK21" s="1874"/>
      <c r="AL21" s="1874"/>
      <c r="AM21" s="1874"/>
      <c r="AN21" s="1874">
        <v>1.2</v>
      </c>
      <c r="AO21" s="1201"/>
      <c r="AP21" s="1201"/>
      <c r="AQ21" s="1201"/>
      <c r="AR21" s="1201"/>
      <c r="AS21" s="1207"/>
    </row>
    <row r="22" spans="1:45" s="59" customFormat="1" ht="17.25" customHeight="1" x14ac:dyDescent="0.25">
      <c r="A22" s="61"/>
      <c r="B22" s="634">
        <v>16</v>
      </c>
      <c r="C22" s="515" t="s">
        <v>34</v>
      </c>
      <c r="D22" s="635">
        <v>0.59199999999999986</v>
      </c>
      <c r="E22" s="537"/>
      <c r="F22" s="537"/>
      <c r="G22" s="636"/>
      <c r="H22" s="637"/>
      <c r="I22" s="537"/>
      <c r="J22" s="537"/>
      <c r="K22" s="638"/>
      <c r="L22" s="537">
        <v>0.59199999999999986</v>
      </c>
      <c r="M22" s="537" t="s">
        <v>981</v>
      </c>
      <c r="N22" s="537" t="s">
        <v>981</v>
      </c>
      <c r="O22" s="639" t="s">
        <v>981</v>
      </c>
      <c r="P22" s="640">
        <v>0.59199999999999986</v>
      </c>
      <c r="Q22" s="633"/>
      <c r="R22" s="503" t="s">
        <v>34</v>
      </c>
      <c r="S22" s="503">
        <v>0.59199999999999986</v>
      </c>
      <c r="T22" s="503"/>
      <c r="U22" s="503"/>
      <c r="V22" s="503"/>
      <c r="W22" s="503"/>
      <c r="X22" s="503"/>
      <c r="Y22" s="503"/>
      <c r="Z22" s="503"/>
      <c r="AA22" s="503">
        <v>0.59199999999999986</v>
      </c>
      <c r="AB22" s="501"/>
      <c r="AC22" s="1873" t="s">
        <v>32</v>
      </c>
      <c r="AD22" s="1874">
        <v>1.1289999999999998</v>
      </c>
      <c r="AE22" s="1874"/>
      <c r="AF22" s="1874"/>
      <c r="AG22" s="1874"/>
      <c r="AH22" s="1874">
        <v>1.1289999999999998</v>
      </c>
      <c r="AI22" s="1874"/>
      <c r="AJ22" s="1874"/>
      <c r="AK22" s="1874"/>
      <c r="AL22" s="1874"/>
      <c r="AM22" s="1874"/>
      <c r="AN22" s="1874">
        <v>1.1289999999999998</v>
      </c>
      <c r="AO22" s="1201"/>
      <c r="AP22" s="1201"/>
      <c r="AQ22" s="1201"/>
      <c r="AR22" s="1201"/>
      <c r="AS22" s="1207"/>
    </row>
    <row r="23" spans="1:45" s="59" customFormat="1" ht="17.25" customHeight="1" x14ac:dyDescent="0.25">
      <c r="A23" s="61"/>
      <c r="B23" s="634">
        <v>17</v>
      </c>
      <c r="C23" s="515" t="s">
        <v>1623</v>
      </c>
      <c r="D23" s="635">
        <v>0</v>
      </c>
      <c r="E23" s="537"/>
      <c r="F23" s="537"/>
      <c r="G23" s="636"/>
      <c r="H23" s="637"/>
      <c r="I23" s="537"/>
      <c r="J23" s="537"/>
      <c r="K23" s="638"/>
      <c r="L23" s="537" t="s">
        <v>981</v>
      </c>
      <c r="M23" s="537" t="s">
        <v>981</v>
      </c>
      <c r="N23" s="537" t="s">
        <v>981</v>
      </c>
      <c r="O23" s="639" t="s">
        <v>981</v>
      </c>
      <c r="P23" s="640">
        <v>0</v>
      </c>
      <c r="Q23" s="633"/>
      <c r="R23" s="503" t="s">
        <v>169</v>
      </c>
      <c r="S23" s="503">
        <v>0</v>
      </c>
      <c r="T23" s="503"/>
      <c r="U23" s="503"/>
      <c r="V23" s="503"/>
      <c r="W23" s="503"/>
      <c r="X23" s="503"/>
      <c r="Y23" s="503"/>
      <c r="Z23" s="503"/>
      <c r="AA23" s="503">
        <v>0</v>
      </c>
      <c r="AB23" s="501"/>
      <c r="AC23" s="1873" t="s">
        <v>34</v>
      </c>
      <c r="AD23" s="1874">
        <v>0.59199999999999986</v>
      </c>
      <c r="AE23" s="1874"/>
      <c r="AF23" s="1874"/>
      <c r="AG23" s="1874"/>
      <c r="AH23" s="1874">
        <v>0.59199999999999986</v>
      </c>
      <c r="AI23" s="1874"/>
      <c r="AJ23" s="1874"/>
      <c r="AK23" s="1874"/>
      <c r="AL23" s="1874"/>
      <c r="AM23" s="1874"/>
      <c r="AN23" s="1874">
        <v>0.59199999999999986</v>
      </c>
      <c r="AO23" s="1201"/>
      <c r="AP23" s="1201"/>
      <c r="AQ23" s="1201"/>
      <c r="AR23" s="1201"/>
      <c r="AS23" s="1207"/>
    </row>
    <row r="24" spans="1:45" s="59" customFormat="1" ht="17.25" customHeight="1" x14ac:dyDescent="0.25">
      <c r="A24" s="61"/>
      <c r="B24" s="634">
        <v>18</v>
      </c>
      <c r="C24" s="515" t="s">
        <v>37</v>
      </c>
      <c r="D24" s="635">
        <v>3.9100000000000024</v>
      </c>
      <c r="E24" s="537"/>
      <c r="F24" s="537"/>
      <c r="G24" s="636"/>
      <c r="H24" s="637"/>
      <c r="I24" s="537"/>
      <c r="J24" s="537"/>
      <c r="K24" s="638"/>
      <c r="L24" s="537">
        <v>3.9100000000000024</v>
      </c>
      <c r="M24" s="537" t="s">
        <v>981</v>
      </c>
      <c r="N24" s="537" t="s">
        <v>981</v>
      </c>
      <c r="O24" s="639" t="s">
        <v>981</v>
      </c>
      <c r="P24" s="640">
        <v>3.9100000000000024</v>
      </c>
      <c r="Q24" s="633"/>
      <c r="R24" s="503" t="s">
        <v>37</v>
      </c>
      <c r="S24" s="503">
        <v>3.9100000000000024</v>
      </c>
      <c r="T24" s="503"/>
      <c r="U24" s="503"/>
      <c r="V24" s="503"/>
      <c r="W24" s="503"/>
      <c r="X24" s="503"/>
      <c r="Y24" s="503"/>
      <c r="Z24" s="503"/>
      <c r="AA24" s="503">
        <v>3.9100000000000024</v>
      </c>
      <c r="AB24" s="501"/>
      <c r="AC24" s="1873" t="s">
        <v>169</v>
      </c>
      <c r="AD24" s="1874">
        <v>0</v>
      </c>
      <c r="AE24" s="1874"/>
      <c r="AF24" s="1874"/>
      <c r="AG24" s="1874"/>
      <c r="AH24" s="1874">
        <v>0</v>
      </c>
      <c r="AI24" s="1874"/>
      <c r="AJ24" s="1874"/>
      <c r="AK24" s="1874"/>
      <c r="AL24" s="1874"/>
      <c r="AM24" s="1874"/>
      <c r="AN24" s="1874">
        <v>0</v>
      </c>
      <c r="AO24" s="1201"/>
      <c r="AP24" s="1201"/>
      <c r="AQ24" s="1201"/>
      <c r="AR24" s="1201"/>
      <c r="AS24" s="1207"/>
    </row>
    <row r="25" spans="1:45" s="59" customFormat="1" ht="17.25" customHeight="1" x14ac:dyDescent="0.25">
      <c r="A25" s="61"/>
      <c r="B25" s="634">
        <v>19</v>
      </c>
      <c r="C25" s="515" t="s">
        <v>39</v>
      </c>
      <c r="D25" s="635">
        <v>0.18499999999999997</v>
      </c>
      <c r="E25" s="537">
        <v>37.363999999999983</v>
      </c>
      <c r="F25" s="537"/>
      <c r="G25" s="636"/>
      <c r="H25" s="637"/>
      <c r="I25" s="537"/>
      <c r="J25" s="537"/>
      <c r="K25" s="638"/>
      <c r="L25" s="537">
        <v>0.18499999999999997</v>
      </c>
      <c r="M25" s="537">
        <v>37.363999999999983</v>
      </c>
      <c r="N25" s="537" t="s">
        <v>981</v>
      </c>
      <c r="O25" s="639" t="s">
        <v>981</v>
      </c>
      <c r="P25" s="640">
        <v>37.548999999999985</v>
      </c>
      <c r="Q25" s="633"/>
      <c r="R25" s="503" t="s">
        <v>39</v>
      </c>
      <c r="S25" s="503">
        <v>0.18499999999999997</v>
      </c>
      <c r="T25" s="503">
        <v>37.363999999999983</v>
      </c>
      <c r="U25" s="503"/>
      <c r="V25" s="503"/>
      <c r="W25" s="503"/>
      <c r="X25" s="503"/>
      <c r="Y25" s="503"/>
      <c r="Z25" s="503"/>
      <c r="AA25" s="503">
        <v>37.548999999999985</v>
      </c>
      <c r="AB25" s="501"/>
      <c r="AC25" s="1873" t="s">
        <v>37</v>
      </c>
      <c r="AD25" s="1874">
        <v>3.9100000000000024</v>
      </c>
      <c r="AE25" s="1874"/>
      <c r="AF25" s="1874"/>
      <c r="AG25" s="1874"/>
      <c r="AH25" s="1874">
        <v>3.9100000000000024</v>
      </c>
      <c r="AI25" s="1874"/>
      <c r="AJ25" s="1874"/>
      <c r="AK25" s="1874"/>
      <c r="AL25" s="1874"/>
      <c r="AM25" s="1874"/>
      <c r="AN25" s="1874">
        <v>3.9100000000000024</v>
      </c>
      <c r="AO25" s="1201"/>
      <c r="AP25" s="1201"/>
      <c r="AQ25" s="1201"/>
      <c r="AR25" s="1201"/>
      <c r="AS25" s="1207"/>
    </row>
    <row r="26" spans="1:45" s="59" customFormat="1" ht="17.25" customHeight="1" x14ac:dyDescent="0.25">
      <c r="A26" s="61"/>
      <c r="B26" s="634">
        <v>20</v>
      </c>
      <c r="C26" s="515" t="s">
        <v>41</v>
      </c>
      <c r="D26" s="635">
        <v>20.360000000000007</v>
      </c>
      <c r="E26" s="537">
        <v>18.999999999999989</v>
      </c>
      <c r="F26" s="537"/>
      <c r="G26" s="636"/>
      <c r="H26" s="637">
        <v>4.6699999999999964</v>
      </c>
      <c r="I26" s="537">
        <v>77.047000000000054</v>
      </c>
      <c r="J26" s="537"/>
      <c r="K26" s="638"/>
      <c r="L26" s="537">
        <v>25.03</v>
      </c>
      <c r="M26" s="537">
        <v>96.04700000000004</v>
      </c>
      <c r="N26" s="537" t="s">
        <v>981</v>
      </c>
      <c r="O26" s="639" t="s">
        <v>981</v>
      </c>
      <c r="P26" s="640">
        <v>121.07700000000004</v>
      </c>
      <c r="Q26" s="633"/>
      <c r="R26" s="503" t="s">
        <v>41</v>
      </c>
      <c r="S26" s="503">
        <v>20.360000000000007</v>
      </c>
      <c r="T26" s="503">
        <v>18.999999999999989</v>
      </c>
      <c r="U26" s="503"/>
      <c r="V26" s="503"/>
      <c r="W26" s="503">
        <v>4.6699999999999964</v>
      </c>
      <c r="X26" s="503">
        <v>77.047000000000054</v>
      </c>
      <c r="Y26" s="503"/>
      <c r="Z26" s="503"/>
      <c r="AA26" s="503">
        <v>121.07700000000006</v>
      </c>
      <c r="AB26" s="501"/>
      <c r="AC26" s="1873" t="s">
        <v>39</v>
      </c>
      <c r="AD26" s="1874">
        <v>0.18499999999999997</v>
      </c>
      <c r="AE26" s="1874">
        <v>37.363999999999983</v>
      </c>
      <c r="AF26" s="1874"/>
      <c r="AG26" s="1874"/>
      <c r="AH26" s="1874">
        <v>37.548999999999985</v>
      </c>
      <c r="AI26" s="1874"/>
      <c r="AJ26" s="1874"/>
      <c r="AK26" s="1874"/>
      <c r="AL26" s="1874"/>
      <c r="AM26" s="1874"/>
      <c r="AN26" s="1874">
        <v>37.548999999999985</v>
      </c>
      <c r="AO26" s="1201"/>
      <c r="AP26" s="1201"/>
      <c r="AQ26" s="1201"/>
      <c r="AR26" s="1201"/>
      <c r="AS26" s="1207"/>
    </row>
    <row r="27" spans="1:45" s="59" customFormat="1" ht="17.25" customHeight="1" x14ac:dyDescent="0.25">
      <c r="A27" s="61"/>
      <c r="B27" s="634">
        <v>21</v>
      </c>
      <c r="C27" s="515" t="s">
        <v>43</v>
      </c>
      <c r="D27" s="635">
        <v>3.6900000000000008</v>
      </c>
      <c r="E27" s="537"/>
      <c r="F27" s="537"/>
      <c r="G27" s="636"/>
      <c r="H27" s="637"/>
      <c r="I27" s="537"/>
      <c r="J27" s="537"/>
      <c r="K27" s="638"/>
      <c r="L27" s="537">
        <v>3.6900000000000008</v>
      </c>
      <c r="M27" s="537" t="s">
        <v>981</v>
      </c>
      <c r="N27" s="537" t="s">
        <v>981</v>
      </c>
      <c r="O27" s="639" t="s">
        <v>981</v>
      </c>
      <c r="P27" s="640">
        <v>3.6900000000000008</v>
      </c>
      <c r="Q27" s="633"/>
      <c r="R27" s="503" t="s">
        <v>43</v>
      </c>
      <c r="S27" s="503">
        <v>3.6900000000000008</v>
      </c>
      <c r="T27" s="503"/>
      <c r="U27" s="503"/>
      <c r="V27" s="503"/>
      <c r="W27" s="503"/>
      <c r="X27" s="503"/>
      <c r="Y27" s="503"/>
      <c r="Z27" s="503"/>
      <c r="AA27" s="503">
        <v>3.6900000000000008</v>
      </c>
      <c r="AB27" s="501"/>
      <c r="AC27" s="1873" t="s">
        <v>41</v>
      </c>
      <c r="AD27" s="1874">
        <v>20.360000000000007</v>
      </c>
      <c r="AE27" s="1874">
        <v>18.999999999999989</v>
      </c>
      <c r="AF27" s="1874"/>
      <c r="AG27" s="1874"/>
      <c r="AH27" s="1874">
        <v>39.36</v>
      </c>
      <c r="AI27" s="1874">
        <v>4.6699999999999964</v>
      </c>
      <c r="AJ27" s="1874">
        <v>77.047000000000054</v>
      </c>
      <c r="AK27" s="1874"/>
      <c r="AL27" s="1874"/>
      <c r="AM27" s="1874">
        <v>81.717000000000056</v>
      </c>
      <c r="AN27" s="1874">
        <v>121.07700000000006</v>
      </c>
      <c r="AO27" s="1201"/>
      <c r="AP27" s="1201"/>
      <c r="AQ27" s="1201"/>
      <c r="AR27" s="1201"/>
      <c r="AS27" s="1207"/>
    </row>
    <row r="28" spans="1:45" s="59" customFormat="1" ht="17.25" customHeight="1" x14ac:dyDescent="0.25">
      <c r="A28" s="61"/>
      <c r="B28" s="634">
        <v>22</v>
      </c>
      <c r="C28" s="515" t="s">
        <v>45</v>
      </c>
      <c r="D28" s="635">
        <v>9.8899999999999935</v>
      </c>
      <c r="E28" s="537">
        <v>1.6500000000000006</v>
      </c>
      <c r="F28" s="537"/>
      <c r="G28" s="636"/>
      <c r="H28" s="637"/>
      <c r="I28" s="537"/>
      <c r="J28" s="537"/>
      <c r="K28" s="638"/>
      <c r="L28" s="537">
        <v>9.8899999999999952</v>
      </c>
      <c r="M28" s="537">
        <v>1.6500000000000006</v>
      </c>
      <c r="N28" s="537" t="s">
        <v>981</v>
      </c>
      <c r="O28" s="639" t="s">
        <v>981</v>
      </c>
      <c r="P28" s="640">
        <v>11.539999999999996</v>
      </c>
      <c r="Q28" s="633"/>
      <c r="R28" s="503" t="s">
        <v>45</v>
      </c>
      <c r="S28" s="503">
        <v>9.8899999999999952</v>
      </c>
      <c r="T28" s="503">
        <v>1.6500000000000006</v>
      </c>
      <c r="U28" s="503"/>
      <c r="V28" s="503"/>
      <c r="W28" s="503"/>
      <c r="X28" s="503"/>
      <c r="Y28" s="503"/>
      <c r="Z28" s="503"/>
      <c r="AA28" s="503">
        <v>11.539999999999996</v>
      </c>
      <c r="AB28" s="501"/>
      <c r="AC28" s="1873" t="s">
        <v>43</v>
      </c>
      <c r="AD28" s="1874">
        <v>3.6900000000000008</v>
      </c>
      <c r="AE28" s="1874"/>
      <c r="AF28" s="1874"/>
      <c r="AG28" s="1874"/>
      <c r="AH28" s="1874">
        <v>3.6900000000000008</v>
      </c>
      <c r="AI28" s="1874"/>
      <c r="AJ28" s="1874"/>
      <c r="AK28" s="1874"/>
      <c r="AL28" s="1874"/>
      <c r="AM28" s="1874"/>
      <c r="AN28" s="1874">
        <v>3.6900000000000008</v>
      </c>
      <c r="AO28" s="1201"/>
      <c r="AP28" s="1201"/>
      <c r="AQ28" s="1201"/>
      <c r="AR28" s="1201"/>
      <c r="AS28" s="1207"/>
    </row>
    <row r="29" spans="1:45" s="59" customFormat="1" ht="17.25" customHeight="1" x14ac:dyDescent="0.25">
      <c r="A29" s="61"/>
      <c r="B29" s="634">
        <v>23</v>
      </c>
      <c r="C29" s="515" t="s">
        <v>47</v>
      </c>
      <c r="D29" s="635"/>
      <c r="E29" s="537"/>
      <c r="F29" s="537"/>
      <c r="G29" s="636"/>
      <c r="H29" s="637">
        <v>0.83000000000000018</v>
      </c>
      <c r="I29" s="537">
        <v>2.6959999999999993</v>
      </c>
      <c r="J29" s="537">
        <v>8.9999999999999993E-3</v>
      </c>
      <c r="K29" s="638"/>
      <c r="L29" s="537">
        <v>0.83000000000000018</v>
      </c>
      <c r="M29" s="537">
        <v>2.6959999999999993</v>
      </c>
      <c r="N29" s="537">
        <v>8.9999999999999993E-3</v>
      </c>
      <c r="O29" s="639" t="s">
        <v>981</v>
      </c>
      <c r="P29" s="640">
        <v>3.5349999999999993</v>
      </c>
      <c r="Q29" s="633"/>
      <c r="R29" s="503" t="s">
        <v>47</v>
      </c>
      <c r="S29" s="503"/>
      <c r="T29" s="503">
        <v>0</v>
      </c>
      <c r="U29" s="503"/>
      <c r="V29" s="503"/>
      <c r="W29" s="503">
        <v>0.83000000000000018</v>
      </c>
      <c r="X29" s="503">
        <v>2.6959999999999993</v>
      </c>
      <c r="Y29" s="503">
        <v>8.9999999999999993E-3</v>
      </c>
      <c r="Z29" s="503"/>
      <c r="AA29" s="503">
        <v>3.5349999999999993</v>
      </c>
      <c r="AB29" s="501"/>
      <c r="AC29" s="1873" t="s">
        <v>45</v>
      </c>
      <c r="AD29" s="1874">
        <v>9.8899999999999935</v>
      </c>
      <c r="AE29" s="1874">
        <v>1.6500000000000006</v>
      </c>
      <c r="AF29" s="1874"/>
      <c r="AG29" s="1874"/>
      <c r="AH29" s="1874">
        <v>11.539999999999994</v>
      </c>
      <c r="AI29" s="1874"/>
      <c r="AJ29" s="1874"/>
      <c r="AK29" s="1874"/>
      <c r="AL29" s="1874"/>
      <c r="AM29" s="1874"/>
      <c r="AN29" s="1874">
        <v>11.539999999999994</v>
      </c>
      <c r="AO29" s="1201"/>
      <c r="AP29" s="1201"/>
      <c r="AQ29" s="1201"/>
      <c r="AR29" s="1201"/>
      <c r="AS29" s="1207"/>
    </row>
    <row r="30" spans="1:45" s="59" customFormat="1" ht="17.25" customHeight="1" x14ac:dyDescent="0.25">
      <c r="A30" s="61"/>
      <c r="B30" s="634">
        <v>24</v>
      </c>
      <c r="C30" s="515" t="s">
        <v>49</v>
      </c>
      <c r="D30" s="635">
        <v>13.175999999999998</v>
      </c>
      <c r="E30" s="537"/>
      <c r="F30" s="537"/>
      <c r="G30" s="636"/>
      <c r="H30" s="637"/>
      <c r="I30" s="537"/>
      <c r="J30" s="537"/>
      <c r="K30" s="638"/>
      <c r="L30" s="537">
        <v>13.175999999999998</v>
      </c>
      <c r="M30" s="537" t="s">
        <v>981</v>
      </c>
      <c r="N30" s="537" t="s">
        <v>981</v>
      </c>
      <c r="O30" s="639" t="s">
        <v>981</v>
      </c>
      <c r="P30" s="640">
        <v>13.175999999999998</v>
      </c>
      <c r="Q30" s="633"/>
      <c r="R30" s="503" t="s">
        <v>49</v>
      </c>
      <c r="S30" s="503">
        <v>13.175999999999998</v>
      </c>
      <c r="T30" s="503"/>
      <c r="U30" s="503"/>
      <c r="V30" s="503"/>
      <c r="W30" s="503"/>
      <c r="X30" s="503"/>
      <c r="Y30" s="503"/>
      <c r="Z30" s="503"/>
      <c r="AA30" s="503">
        <v>13.175999999999998</v>
      </c>
      <c r="AB30" s="501"/>
      <c r="AC30" s="1873" t="s">
        <v>47</v>
      </c>
      <c r="AD30" s="1874"/>
      <c r="AE30" s="1874"/>
      <c r="AF30" s="1874"/>
      <c r="AG30" s="1874"/>
      <c r="AH30" s="1874"/>
      <c r="AI30" s="1874">
        <v>0.83000000000000018</v>
      </c>
      <c r="AJ30" s="1874">
        <v>2.6959999999999993</v>
      </c>
      <c r="AK30" s="1874">
        <v>8.9999999999999993E-3</v>
      </c>
      <c r="AL30" s="1874"/>
      <c r="AM30" s="1874">
        <v>3.5349999999999993</v>
      </c>
      <c r="AN30" s="1874">
        <v>3.5349999999999993</v>
      </c>
      <c r="AO30" s="1201"/>
      <c r="AP30" s="1201"/>
      <c r="AQ30" s="1201"/>
      <c r="AR30" s="1201"/>
      <c r="AS30" s="1207"/>
    </row>
    <row r="31" spans="1:45" s="59" customFormat="1" ht="17.25" customHeight="1" x14ac:dyDescent="0.25">
      <c r="A31" s="61"/>
      <c r="B31" s="634">
        <v>25</v>
      </c>
      <c r="C31" s="515" t="s">
        <v>51</v>
      </c>
      <c r="D31" s="635">
        <v>19.334000000000007</v>
      </c>
      <c r="E31" s="537">
        <v>3.3499999999999992</v>
      </c>
      <c r="F31" s="537"/>
      <c r="G31" s="636"/>
      <c r="H31" s="637"/>
      <c r="I31" s="537"/>
      <c r="J31" s="537"/>
      <c r="K31" s="638"/>
      <c r="L31" s="537">
        <v>19.334000000000007</v>
      </c>
      <c r="M31" s="537">
        <v>3.3499999999999992</v>
      </c>
      <c r="N31" s="537" t="s">
        <v>981</v>
      </c>
      <c r="O31" s="639" t="s">
        <v>981</v>
      </c>
      <c r="P31" s="640">
        <v>22.684000000000005</v>
      </c>
      <c r="Q31" s="633"/>
      <c r="R31" s="503" t="s">
        <v>51</v>
      </c>
      <c r="S31" s="503">
        <v>19.334000000000007</v>
      </c>
      <c r="T31" s="503">
        <v>3.3499999999999992</v>
      </c>
      <c r="U31" s="503"/>
      <c r="V31" s="503"/>
      <c r="W31" s="503">
        <v>0</v>
      </c>
      <c r="X31" s="503"/>
      <c r="Y31" s="503"/>
      <c r="Z31" s="503"/>
      <c r="AA31" s="503">
        <v>22.684000000000005</v>
      </c>
      <c r="AB31" s="501"/>
      <c r="AC31" s="1873" t="s">
        <v>49</v>
      </c>
      <c r="AD31" s="1874">
        <v>13.175999999999998</v>
      </c>
      <c r="AE31" s="1874"/>
      <c r="AF31" s="1874"/>
      <c r="AG31" s="1874"/>
      <c r="AH31" s="1874">
        <v>13.175999999999998</v>
      </c>
      <c r="AI31" s="1874"/>
      <c r="AJ31" s="1874"/>
      <c r="AK31" s="1874"/>
      <c r="AL31" s="1874"/>
      <c r="AM31" s="1874"/>
      <c r="AN31" s="1874">
        <v>13.175999999999998</v>
      </c>
      <c r="AO31" s="1201"/>
      <c r="AP31" s="1201"/>
      <c r="AQ31" s="1201"/>
      <c r="AR31" s="1201"/>
      <c r="AS31" s="1207"/>
    </row>
    <row r="32" spans="1:45" s="59" customFormat="1" ht="17.25" customHeight="1" x14ac:dyDescent="0.25">
      <c r="A32" s="61"/>
      <c r="B32" s="634">
        <v>26</v>
      </c>
      <c r="C32" s="515" t="s">
        <v>53</v>
      </c>
      <c r="D32" s="635">
        <v>1.9999999999999993</v>
      </c>
      <c r="E32" s="537">
        <v>32.839000000000034</v>
      </c>
      <c r="F32" s="537"/>
      <c r="G32" s="636"/>
      <c r="H32" s="637"/>
      <c r="I32" s="537"/>
      <c r="J32" s="537"/>
      <c r="K32" s="638"/>
      <c r="L32" s="537">
        <v>1.9999999999999993</v>
      </c>
      <c r="M32" s="537">
        <v>32.839000000000034</v>
      </c>
      <c r="N32" s="537" t="s">
        <v>981</v>
      </c>
      <c r="O32" s="639" t="s">
        <v>981</v>
      </c>
      <c r="P32" s="640">
        <v>34.839000000000034</v>
      </c>
      <c r="Q32" s="633"/>
      <c r="R32" s="503" t="s">
        <v>53</v>
      </c>
      <c r="S32" s="503">
        <v>1.9999999999999993</v>
      </c>
      <c r="T32" s="503">
        <v>32.839000000000034</v>
      </c>
      <c r="U32" s="503"/>
      <c r="V32" s="503"/>
      <c r="W32" s="503"/>
      <c r="X32" s="503"/>
      <c r="Y32" s="503"/>
      <c r="Z32" s="503"/>
      <c r="AA32" s="503">
        <v>34.839000000000034</v>
      </c>
      <c r="AB32" s="501"/>
      <c r="AC32" s="1873" t="s">
        <v>51</v>
      </c>
      <c r="AD32" s="1874">
        <v>19.334000000000007</v>
      </c>
      <c r="AE32" s="1874">
        <v>3.3499999999999992</v>
      </c>
      <c r="AF32" s="1874"/>
      <c r="AG32" s="1874"/>
      <c r="AH32" s="1874">
        <v>22.684000000000005</v>
      </c>
      <c r="AI32" s="1874"/>
      <c r="AJ32" s="1874"/>
      <c r="AK32" s="1874"/>
      <c r="AL32" s="1874"/>
      <c r="AM32" s="1874"/>
      <c r="AN32" s="1874">
        <v>22.684000000000005</v>
      </c>
      <c r="AO32" s="1201"/>
      <c r="AP32" s="1201"/>
      <c r="AQ32" s="1201"/>
      <c r="AR32" s="1201"/>
      <c r="AS32" s="1207"/>
    </row>
    <row r="33" spans="1:45" s="643" customFormat="1" ht="17.25" customHeight="1" x14ac:dyDescent="0.25">
      <c r="A33" s="641"/>
      <c r="B33" s="634">
        <v>27</v>
      </c>
      <c r="C33" s="515" t="s">
        <v>55</v>
      </c>
      <c r="D33" s="635">
        <v>4.1400000000000015</v>
      </c>
      <c r="E33" s="537">
        <v>2.4600000000000004</v>
      </c>
      <c r="F33" s="537"/>
      <c r="G33" s="636"/>
      <c r="H33" s="637"/>
      <c r="I33" s="537"/>
      <c r="J33" s="537"/>
      <c r="K33" s="638"/>
      <c r="L33" s="537">
        <v>4.1400000000000015</v>
      </c>
      <c r="M33" s="537">
        <v>2.4600000000000004</v>
      </c>
      <c r="N33" s="537" t="s">
        <v>981</v>
      </c>
      <c r="O33" s="639" t="s">
        <v>981</v>
      </c>
      <c r="P33" s="640">
        <v>6.6000000000000014</v>
      </c>
      <c r="Q33" s="642"/>
      <c r="R33" s="503" t="s">
        <v>55</v>
      </c>
      <c r="S33" s="503">
        <v>4.1400000000000015</v>
      </c>
      <c r="T33" s="503">
        <v>2.4600000000000004</v>
      </c>
      <c r="U33" s="503"/>
      <c r="V33" s="503"/>
      <c r="W33" s="503"/>
      <c r="X33" s="503"/>
      <c r="Y33" s="503"/>
      <c r="Z33" s="503"/>
      <c r="AA33" s="503">
        <v>6.6000000000000014</v>
      </c>
      <c r="AB33" s="1234"/>
      <c r="AC33" s="1873" t="s">
        <v>53</v>
      </c>
      <c r="AD33" s="1874">
        <v>1.9999999999999993</v>
      </c>
      <c r="AE33" s="1874">
        <v>32.839000000000034</v>
      </c>
      <c r="AF33" s="1874"/>
      <c r="AG33" s="1874"/>
      <c r="AH33" s="1874">
        <v>34.839000000000034</v>
      </c>
      <c r="AI33" s="1874"/>
      <c r="AJ33" s="1874"/>
      <c r="AK33" s="1874"/>
      <c r="AL33" s="1874"/>
      <c r="AM33" s="1874"/>
      <c r="AN33" s="1874">
        <v>34.839000000000034</v>
      </c>
      <c r="AO33" s="1201"/>
      <c r="AP33" s="1201"/>
      <c r="AQ33" s="1201"/>
      <c r="AR33" s="1201"/>
      <c r="AS33" s="1897"/>
    </row>
    <row r="34" spans="1:45" s="59" customFormat="1" ht="17.25" customHeight="1" x14ac:dyDescent="0.25">
      <c r="A34" s="61"/>
      <c r="B34" s="634">
        <v>28</v>
      </c>
      <c r="C34" s="515" t="s">
        <v>57</v>
      </c>
      <c r="D34" s="635">
        <v>898.15000000000146</v>
      </c>
      <c r="E34" s="537">
        <v>17.552999999999997</v>
      </c>
      <c r="F34" s="537"/>
      <c r="G34" s="636"/>
      <c r="H34" s="637"/>
      <c r="I34" s="537"/>
      <c r="J34" s="537"/>
      <c r="K34" s="638"/>
      <c r="L34" s="537">
        <v>898.15000000000146</v>
      </c>
      <c r="M34" s="537">
        <v>17.552999999999997</v>
      </c>
      <c r="N34" s="537" t="s">
        <v>981</v>
      </c>
      <c r="O34" s="639" t="s">
        <v>981</v>
      </c>
      <c r="P34" s="640">
        <v>915.70300000000145</v>
      </c>
      <c r="Q34" s="633"/>
      <c r="R34" s="503" t="s">
        <v>57</v>
      </c>
      <c r="S34" s="503">
        <v>898.15000000000146</v>
      </c>
      <c r="T34" s="503">
        <v>17.552999999999997</v>
      </c>
      <c r="U34" s="503"/>
      <c r="V34" s="503"/>
      <c r="W34" s="503"/>
      <c r="X34" s="503"/>
      <c r="Y34" s="503"/>
      <c r="Z34" s="503"/>
      <c r="AA34" s="503">
        <v>915.70300000000145</v>
      </c>
      <c r="AB34" s="501"/>
      <c r="AC34" s="1873" t="s">
        <v>55</v>
      </c>
      <c r="AD34" s="1874">
        <v>4.1400000000000015</v>
      </c>
      <c r="AE34" s="1874">
        <v>2.4600000000000004</v>
      </c>
      <c r="AF34" s="1874"/>
      <c r="AG34" s="1874"/>
      <c r="AH34" s="1874">
        <v>6.6000000000000014</v>
      </c>
      <c r="AI34" s="1874"/>
      <c r="AJ34" s="1874"/>
      <c r="AK34" s="1874"/>
      <c r="AL34" s="1874"/>
      <c r="AM34" s="1874"/>
      <c r="AN34" s="1874">
        <v>6.6000000000000014</v>
      </c>
      <c r="AO34" s="1201"/>
      <c r="AP34" s="1201"/>
      <c r="AQ34" s="1201"/>
      <c r="AR34" s="1201"/>
      <c r="AS34" s="1207"/>
    </row>
    <row r="35" spans="1:45" s="59" customFormat="1" ht="17.25" customHeight="1" x14ac:dyDescent="0.25">
      <c r="A35" s="61"/>
      <c r="B35" s="634">
        <v>29</v>
      </c>
      <c r="C35" s="515" t="s">
        <v>59</v>
      </c>
      <c r="D35" s="635">
        <v>175.75900000000021</v>
      </c>
      <c r="E35" s="537">
        <v>58.768000000000008</v>
      </c>
      <c r="F35" s="537"/>
      <c r="G35" s="636"/>
      <c r="H35" s="637"/>
      <c r="I35" s="537"/>
      <c r="J35" s="537"/>
      <c r="K35" s="638"/>
      <c r="L35" s="537">
        <v>175.75900000000016</v>
      </c>
      <c r="M35" s="537">
        <v>58.768000000000008</v>
      </c>
      <c r="N35" s="537" t="s">
        <v>981</v>
      </c>
      <c r="O35" s="639" t="s">
        <v>981</v>
      </c>
      <c r="P35" s="640">
        <v>234.52700000000016</v>
      </c>
      <c r="Q35" s="633"/>
      <c r="R35" s="503" t="s">
        <v>59</v>
      </c>
      <c r="S35" s="503">
        <v>175.75900000000016</v>
      </c>
      <c r="T35" s="503">
        <v>58.768000000000008</v>
      </c>
      <c r="U35" s="503"/>
      <c r="V35" s="503"/>
      <c r="W35" s="503"/>
      <c r="X35" s="503"/>
      <c r="Y35" s="503"/>
      <c r="Z35" s="503"/>
      <c r="AA35" s="503">
        <v>234.52700000000016</v>
      </c>
      <c r="AB35" s="501"/>
      <c r="AC35" s="1873" t="s">
        <v>57</v>
      </c>
      <c r="AD35" s="1874">
        <v>898.15000000000146</v>
      </c>
      <c r="AE35" s="1874">
        <v>17.552999999999997</v>
      </c>
      <c r="AF35" s="1874"/>
      <c r="AG35" s="1874"/>
      <c r="AH35" s="1874">
        <v>915.70300000000145</v>
      </c>
      <c r="AI35" s="1874"/>
      <c r="AJ35" s="1874"/>
      <c r="AK35" s="1874"/>
      <c r="AL35" s="1874"/>
      <c r="AM35" s="1874"/>
      <c r="AN35" s="1874">
        <v>915.70300000000145</v>
      </c>
      <c r="AO35" s="1201"/>
      <c r="AP35" s="1201"/>
      <c r="AQ35" s="1201"/>
      <c r="AR35" s="1201"/>
      <c r="AS35" s="1207"/>
    </row>
    <row r="36" spans="1:45" s="59" customFormat="1" ht="17.25" customHeight="1" x14ac:dyDescent="0.25">
      <c r="A36" s="61"/>
      <c r="B36" s="634">
        <v>30</v>
      </c>
      <c r="C36" s="515" t="s">
        <v>61</v>
      </c>
      <c r="D36" s="635">
        <v>33.993000000000009</v>
      </c>
      <c r="E36" s="537">
        <v>20.738</v>
      </c>
      <c r="F36" s="537"/>
      <c r="G36" s="636"/>
      <c r="H36" s="637"/>
      <c r="I36" s="537"/>
      <c r="J36" s="537"/>
      <c r="K36" s="638"/>
      <c r="L36" s="537">
        <v>33.993000000000009</v>
      </c>
      <c r="M36" s="537">
        <v>20.738</v>
      </c>
      <c r="N36" s="537" t="s">
        <v>981</v>
      </c>
      <c r="O36" s="639" t="s">
        <v>981</v>
      </c>
      <c r="P36" s="640">
        <v>54.731000000000009</v>
      </c>
      <c r="Q36" s="633"/>
      <c r="R36" s="503" t="s">
        <v>61</v>
      </c>
      <c r="S36" s="503">
        <v>33.993000000000009</v>
      </c>
      <c r="T36" s="503">
        <v>20.738</v>
      </c>
      <c r="U36" s="503"/>
      <c r="V36" s="503"/>
      <c r="W36" s="503"/>
      <c r="X36" s="503"/>
      <c r="Y36" s="503"/>
      <c r="Z36" s="503"/>
      <c r="AA36" s="503">
        <v>54.731000000000009</v>
      </c>
      <c r="AB36" s="501"/>
      <c r="AC36" s="1873" t="s">
        <v>59</v>
      </c>
      <c r="AD36" s="1874">
        <v>175.75900000000021</v>
      </c>
      <c r="AE36" s="1874">
        <v>58.768000000000008</v>
      </c>
      <c r="AF36" s="1874"/>
      <c r="AG36" s="1874"/>
      <c r="AH36" s="1874">
        <v>234.52700000000021</v>
      </c>
      <c r="AI36" s="1874"/>
      <c r="AJ36" s="1874"/>
      <c r="AK36" s="1874"/>
      <c r="AL36" s="1874"/>
      <c r="AM36" s="1874"/>
      <c r="AN36" s="1874">
        <v>234.52700000000021</v>
      </c>
      <c r="AO36" s="1201"/>
      <c r="AP36" s="1201"/>
      <c r="AQ36" s="1201"/>
      <c r="AR36" s="1201"/>
      <c r="AS36" s="1207"/>
    </row>
    <row r="37" spans="1:45" s="59" customFormat="1" ht="26.25" customHeight="1" x14ac:dyDescent="0.25">
      <c r="A37" s="61"/>
      <c r="B37" s="634">
        <v>31</v>
      </c>
      <c r="C37" s="515" t="s">
        <v>63</v>
      </c>
      <c r="D37" s="635">
        <v>0.5119999999999999</v>
      </c>
      <c r="E37" s="537"/>
      <c r="F37" s="537"/>
      <c r="G37" s="636"/>
      <c r="H37" s="637"/>
      <c r="I37" s="537"/>
      <c r="J37" s="537"/>
      <c r="K37" s="638"/>
      <c r="L37" s="537">
        <v>0.5119999999999999</v>
      </c>
      <c r="M37" s="537" t="s">
        <v>981</v>
      </c>
      <c r="N37" s="537" t="s">
        <v>981</v>
      </c>
      <c r="O37" s="639" t="s">
        <v>981</v>
      </c>
      <c r="P37" s="640">
        <v>0.5119999999999999</v>
      </c>
      <c r="Q37" s="633"/>
      <c r="R37" s="503" t="s">
        <v>63</v>
      </c>
      <c r="S37" s="503">
        <v>0.5119999999999999</v>
      </c>
      <c r="T37" s="503"/>
      <c r="U37" s="503"/>
      <c r="V37" s="503"/>
      <c r="W37" s="503"/>
      <c r="X37" s="503"/>
      <c r="Y37" s="503"/>
      <c r="Z37" s="503"/>
      <c r="AA37" s="503">
        <v>0.5119999999999999</v>
      </c>
      <c r="AB37" s="501"/>
      <c r="AC37" s="1873" t="s">
        <v>61</v>
      </c>
      <c r="AD37" s="1874">
        <v>33.993000000000009</v>
      </c>
      <c r="AE37" s="1874">
        <v>20.738</v>
      </c>
      <c r="AF37" s="1874"/>
      <c r="AG37" s="1874"/>
      <c r="AH37" s="1874">
        <v>54.731000000000009</v>
      </c>
      <c r="AI37" s="1874"/>
      <c r="AJ37" s="1874"/>
      <c r="AK37" s="1874"/>
      <c r="AL37" s="1874"/>
      <c r="AM37" s="1874"/>
      <c r="AN37" s="1874">
        <v>54.731000000000009</v>
      </c>
      <c r="AO37" s="1201"/>
      <c r="AP37" s="1201"/>
      <c r="AQ37" s="1201"/>
      <c r="AR37" s="1201"/>
      <c r="AS37" s="1207"/>
    </row>
    <row r="38" spans="1:45" s="59" customFormat="1" ht="17.25" customHeight="1" x14ac:dyDescent="0.25">
      <c r="A38" s="61"/>
      <c r="B38" s="634">
        <v>32</v>
      </c>
      <c r="C38" s="515" t="s">
        <v>65</v>
      </c>
      <c r="D38" s="635">
        <v>5</v>
      </c>
      <c r="E38" s="537"/>
      <c r="F38" s="537"/>
      <c r="G38" s="636"/>
      <c r="H38" s="637"/>
      <c r="I38" s="537"/>
      <c r="J38" s="537"/>
      <c r="K38" s="638"/>
      <c r="L38" s="537">
        <v>5</v>
      </c>
      <c r="M38" s="537" t="s">
        <v>981</v>
      </c>
      <c r="N38" s="537" t="s">
        <v>981</v>
      </c>
      <c r="O38" s="639" t="s">
        <v>981</v>
      </c>
      <c r="P38" s="640">
        <v>5</v>
      </c>
      <c r="Q38" s="633"/>
      <c r="R38" s="503" t="s">
        <v>65</v>
      </c>
      <c r="S38" s="503">
        <v>5</v>
      </c>
      <c r="T38" s="503"/>
      <c r="U38" s="503"/>
      <c r="V38" s="503"/>
      <c r="W38" s="503"/>
      <c r="X38" s="503"/>
      <c r="Y38" s="503"/>
      <c r="Z38" s="503"/>
      <c r="AA38" s="503">
        <v>5</v>
      </c>
      <c r="AB38" s="501"/>
      <c r="AC38" s="1873" t="s">
        <v>63</v>
      </c>
      <c r="AD38" s="1874">
        <v>0.5119999999999999</v>
      </c>
      <c r="AE38" s="1874"/>
      <c r="AF38" s="1874"/>
      <c r="AG38" s="1874"/>
      <c r="AH38" s="1874">
        <v>0.5119999999999999</v>
      </c>
      <c r="AI38" s="1874"/>
      <c r="AJ38" s="1874"/>
      <c r="AK38" s="1874"/>
      <c r="AL38" s="1874"/>
      <c r="AM38" s="1874"/>
      <c r="AN38" s="1874">
        <v>0.5119999999999999</v>
      </c>
      <c r="AO38" s="1201"/>
      <c r="AP38" s="1201"/>
      <c r="AQ38" s="1201"/>
      <c r="AR38" s="1201"/>
      <c r="AS38" s="1207"/>
    </row>
    <row r="39" spans="1:45" s="59" customFormat="1" ht="17.25" customHeight="1" x14ac:dyDescent="0.25">
      <c r="A39" s="61"/>
      <c r="B39" s="634">
        <v>33</v>
      </c>
      <c r="C39" s="515" t="s">
        <v>1634</v>
      </c>
      <c r="D39" s="635">
        <v>74.641999999999982</v>
      </c>
      <c r="E39" s="537"/>
      <c r="F39" s="537"/>
      <c r="G39" s="636"/>
      <c r="H39" s="637"/>
      <c r="I39" s="537"/>
      <c r="J39" s="537"/>
      <c r="K39" s="638"/>
      <c r="L39" s="537">
        <v>74.641999999999982</v>
      </c>
      <c r="M39" s="537" t="s">
        <v>981</v>
      </c>
      <c r="N39" s="537" t="s">
        <v>981</v>
      </c>
      <c r="O39" s="639" t="s">
        <v>981</v>
      </c>
      <c r="P39" s="640">
        <v>74.641999999999982</v>
      </c>
      <c r="Q39" s="633"/>
      <c r="R39" s="503" t="s">
        <v>67</v>
      </c>
      <c r="S39" s="503">
        <v>74.641999999999982</v>
      </c>
      <c r="T39" s="503"/>
      <c r="U39" s="503"/>
      <c r="V39" s="503"/>
      <c r="W39" s="503"/>
      <c r="X39" s="503"/>
      <c r="Y39" s="503"/>
      <c r="Z39" s="503"/>
      <c r="AA39" s="503">
        <v>74.641999999999982</v>
      </c>
      <c r="AB39" s="501"/>
      <c r="AC39" s="1873" t="s">
        <v>65</v>
      </c>
      <c r="AD39" s="1874">
        <v>5</v>
      </c>
      <c r="AE39" s="1874"/>
      <c r="AF39" s="1874"/>
      <c r="AG39" s="1874"/>
      <c r="AH39" s="1874">
        <v>5</v>
      </c>
      <c r="AI39" s="1874"/>
      <c r="AJ39" s="1874"/>
      <c r="AK39" s="1874"/>
      <c r="AL39" s="1874"/>
      <c r="AM39" s="1874"/>
      <c r="AN39" s="1874">
        <v>5</v>
      </c>
      <c r="AO39" s="1201"/>
      <c r="AP39" s="1201"/>
      <c r="AQ39" s="1201"/>
      <c r="AR39" s="1201"/>
      <c r="AS39" s="1207"/>
    </row>
    <row r="40" spans="1:45" s="59" customFormat="1" ht="17.25" customHeight="1" x14ac:dyDescent="0.25">
      <c r="A40" s="61"/>
      <c r="B40" s="634">
        <v>34</v>
      </c>
      <c r="C40" s="515" t="s">
        <v>69</v>
      </c>
      <c r="D40" s="635">
        <v>188.66000000000003</v>
      </c>
      <c r="E40" s="537">
        <v>11.450000000000006</v>
      </c>
      <c r="F40" s="537"/>
      <c r="G40" s="636"/>
      <c r="H40" s="637"/>
      <c r="I40" s="537"/>
      <c r="J40" s="537"/>
      <c r="K40" s="638"/>
      <c r="L40" s="537">
        <v>188.66000000000003</v>
      </c>
      <c r="M40" s="537">
        <v>11.450000000000006</v>
      </c>
      <c r="N40" s="537" t="s">
        <v>981</v>
      </c>
      <c r="O40" s="639" t="s">
        <v>981</v>
      </c>
      <c r="P40" s="640">
        <v>200.11000000000004</v>
      </c>
      <c r="Q40" s="633"/>
      <c r="R40" s="503" t="s">
        <v>69</v>
      </c>
      <c r="S40" s="503">
        <v>188.66000000000003</v>
      </c>
      <c r="T40" s="503">
        <v>11.450000000000006</v>
      </c>
      <c r="U40" s="503"/>
      <c r="V40" s="503"/>
      <c r="W40" s="503"/>
      <c r="X40" s="503"/>
      <c r="Y40" s="503"/>
      <c r="Z40" s="503"/>
      <c r="AA40" s="503">
        <v>200.11000000000004</v>
      </c>
      <c r="AB40" s="501"/>
      <c r="AC40" s="1873" t="s">
        <v>67</v>
      </c>
      <c r="AD40" s="1874">
        <v>74.641999999999982</v>
      </c>
      <c r="AE40" s="1874"/>
      <c r="AF40" s="1874"/>
      <c r="AG40" s="1874"/>
      <c r="AH40" s="1874">
        <v>74.641999999999982</v>
      </c>
      <c r="AI40" s="1874"/>
      <c r="AJ40" s="1874"/>
      <c r="AK40" s="1874"/>
      <c r="AL40" s="1874"/>
      <c r="AM40" s="1874"/>
      <c r="AN40" s="1874">
        <v>74.641999999999982</v>
      </c>
      <c r="AO40" s="1201"/>
      <c r="AP40" s="1201"/>
      <c r="AQ40" s="1201"/>
      <c r="AR40" s="1201"/>
      <c r="AS40" s="1207"/>
    </row>
    <row r="41" spans="1:45" s="59" customFormat="1" ht="17.25" customHeight="1" x14ac:dyDescent="0.25">
      <c r="A41" s="61"/>
      <c r="B41" s="634">
        <v>35</v>
      </c>
      <c r="C41" s="515" t="s">
        <v>71</v>
      </c>
      <c r="D41" s="635">
        <v>20</v>
      </c>
      <c r="E41" s="537"/>
      <c r="F41" s="537"/>
      <c r="G41" s="636"/>
      <c r="H41" s="637"/>
      <c r="I41" s="537"/>
      <c r="J41" s="537"/>
      <c r="K41" s="638"/>
      <c r="L41" s="537">
        <v>20</v>
      </c>
      <c r="M41" s="537" t="s">
        <v>981</v>
      </c>
      <c r="N41" s="537" t="s">
        <v>981</v>
      </c>
      <c r="O41" s="639" t="s">
        <v>981</v>
      </c>
      <c r="P41" s="640">
        <v>20</v>
      </c>
      <c r="Q41" s="633"/>
      <c r="R41" s="503" t="s">
        <v>71</v>
      </c>
      <c r="S41" s="503">
        <v>20</v>
      </c>
      <c r="T41" s="503"/>
      <c r="U41" s="503"/>
      <c r="V41" s="503"/>
      <c r="W41" s="503"/>
      <c r="X41" s="503"/>
      <c r="Y41" s="503"/>
      <c r="Z41" s="503"/>
      <c r="AA41" s="503">
        <v>20</v>
      </c>
      <c r="AB41" s="501"/>
      <c r="AC41" s="1873" t="s">
        <v>69</v>
      </c>
      <c r="AD41" s="1874">
        <v>188.66000000000003</v>
      </c>
      <c r="AE41" s="1874">
        <v>11.450000000000006</v>
      </c>
      <c r="AF41" s="1874"/>
      <c r="AG41" s="1874"/>
      <c r="AH41" s="1874">
        <v>200.11000000000004</v>
      </c>
      <c r="AI41" s="1874"/>
      <c r="AJ41" s="1874"/>
      <c r="AK41" s="1874"/>
      <c r="AL41" s="1874"/>
      <c r="AM41" s="1874"/>
      <c r="AN41" s="1874">
        <v>200.11000000000004</v>
      </c>
      <c r="AO41" s="1201"/>
      <c r="AP41" s="1201"/>
      <c r="AQ41" s="1201"/>
      <c r="AR41" s="1201"/>
      <c r="AS41" s="1207"/>
    </row>
    <row r="42" spans="1:45" s="59" customFormat="1" ht="17.25" customHeight="1" x14ac:dyDescent="0.25">
      <c r="A42" s="61"/>
      <c r="B42" s="634">
        <v>36</v>
      </c>
      <c r="C42" s="515" t="s">
        <v>73</v>
      </c>
      <c r="D42" s="635">
        <v>115.71700000000001</v>
      </c>
      <c r="E42" s="537"/>
      <c r="F42" s="537"/>
      <c r="G42" s="636"/>
      <c r="H42" s="637"/>
      <c r="I42" s="537"/>
      <c r="J42" s="537"/>
      <c r="K42" s="638"/>
      <c r="L42" s="537">
        <v>115.71700000000001</v>
      </c>
      <c r="M42" s="537" t="s">
        <v>981</v>
      </c>
      <c r="N42" s="537" t="s">
        <v>981</v>
      </c>
      <c r="O42" s="639" t="s">
        <v>981</v>
      </c>
      <c r="P42" s="640">
        <v>115.71700000000001</v>
      </c>
      <c r="Q42" s="633"/>
      <c r="R42" s="503" t="s">
        <v>73</v>
      </c>
      <c r="S42" s="503">
        <v>115.71700000000001</v>
      </c>
      <c r="T42" s="503">
        <v>0</v>
      </c>
      <c r="U42" s="503"/>
      <c r="V42" s="503"/>
      <c r="W42" s="503"/>
      <c r="X42" s="503"/>
      <c r="Y42" s="503"/>
      <c r="Z42" s="503"/>
      <c r="AA42" s="503">
        <v>115.71700000000001</v>
      </c>
      <c r="AB42" s="501"/>
      <c r="AC42" s="1873" t="s">
        <v>71</v>
      </c>
      <c r="AD42" s="1874">
        <v>20</v>
      </c>
      <c r="AE42" s="1874"/>
      <c r="AF42" s="1874"/>
      <c r="AG42" s="1874"/>
      <c r="AH42" s="1874">
        <v>20</v>
      </c>
      <c r="AI42" s="1874"/>
      <c r="AJ42" s="1874"/>
      <c r="AK42" s="1874"/>
      <c r="AL42" s="1874"/>
      <c r="AM42" s="1874"/>
      <c r="AN42" s="1874">
        <v>20</v>
      </c>
      <c r="AO42" s="1201"/>
      <c r="AP42" s="1201"/>
      <c r="AQ42" s="1201"/>
      <c r="AR42" s="1201"/>
      <c r="AS42" s="1207"/>
    </row>
    <row r="43" spans="1:45" s="59" customFormat="1" ht="17.25" customHeight="1" x14ac:dyDescent="0.25">
      <c r="A43" s="61"/>
      <c r="B43" s="634">
        <v>37</v>
      </c>
      <c r="C43" s="515" t="s">
        <v>75</v>
      </c>
      <c r="D43" s="635">
        <v>19.956</v>
      </c>
      <c r="E43" s="537"/>
      <c r="F43" s="537"/>
      <c r="G43" s="636"/>
      <c r="H43" s="637"/>
      <c r="I43" s="537"/>
      <c r="J43" s="537"/>
      <c r="K43" s="638"/>
      <c r="L43" s="537">
        <v>19.956</v>
      </c>
      <c r="M43" s="537" t="s">
        <v>981</v>
      </c>
      <c r="N43" s="537" t="s">
        <v>981</v>
      </c>
      <c r="O43" s="639" t="s">
        <v>981</v>
      </c>
      <c r="P43" s="640">
        <v>19.956</v>
      </c>
      <c r="Q43" s="633"/>
      <c r="R43" s="503" t="s">
        <v>75</v>
      </c>
      <c r="S43" s="503">
        <v>19.956</v>
      </c>
      <c r="T43" s="503"/>
      <c r="U43" s="503"/>
      <c r="V43" s="503"/>
      <c r="W43" s="503"/>
      <c r="X43" s="503"/>
      <c r="Y43" s="503"/>
      <c r="Z43" s="503"/>
      <c r="AA43" s="503">
        <v>19.956</v>
      </c>
      <c r="AB43" s="501"/>
      <c r="AC43" s="1873" t="s">
        <v>73</v>
      </c>
      <c r="AD43" s="1874">
        <v>115.71700000000001</v>
      </c>
      <c r="AE43" s="1874"/>
      <c r="AF43" s="1874"/>
      <c r="AG43" s="1874"/>
      <c r="AH43" s="1874">
        <v>115.71700000000001</v>
      </c>
      <c r="AI43" s="1874"/>
      <c r="AJ43" s="1874"/>
      <c r="AK43" s="1874"/>
      <c r="AL43" s="1874"/>
      <c r="AM43" s="1874"/>
      <c r="AN43" s="1874">
        <v>115.71700000000001</v>
      </c>
      <c r="AO43" s="1201"/>
      <c r="AP43" s="1201"/>
      <c r="AQ43" s="1201"/>
      <c r="AR43" s="1201"/>
      <c r="AS43" s="1207"/>
    </row>
    <row r="44" spans="1:45" s="59" customFormat="1" ht="17.25" customHeight="1" x14ac:dyDescent="0.25">
      <c r="A44" s="61"/>
      <c r="B44" s="634">
        <v>38</v>
      </c>
      <c r="C44" s="515" t="s">
        <v>77</v>
      </c>
      <c r="D44" s="635">
        <v>476.74000000000018</v>
      </c>
      <c r="E44" s="537"/>
      <c r="F44" s="537"/>
      <c r="G44" s="636"/>
      <c r="H44" s="637"/>
      <c r="I44" s="537"/>
      <c r="J44" s="537"/>
      <c r="K44" s="638"/>
      <c r="L44" s="537">
        <v>476.74000000000018</v>
      </c>
      <c r="M44" s="537" t="s">
        <v>981</v>
      </c>
      <c r="N44" s="537" t="s">
        <v>981</v>
      </c>
      <c r="O44" s="639" t="s">
        <v>981</v>
      </c>
      <c r="P44" s="640">
        <v>476.74000000000018</v>
      </c>
      <c r="Q44" s="633"/>
      <c r="R44" s="503" t="s">
        <v>77</v>
      </c>
      <c r="S44" s="503">
        <v>476.74000000000018</v>
      </c>
      <c r="T44" s="503"/>
      <c r="U44" s="503"/>
      <c r="V44" s="503"/>
      <c r="W44" s="503"/>
      <c r="X44" s="503"/>
      <c r="Y44" s="503"/>
      <c r="Z44" s="503"/>
      <c r="AA44" s="503">
        <v>476.74000000000018</v>
      </c>
      <c r="AB44" s="501"/>
      <c r="AC44" s="1873" t="s">
        <v>75</v>
      </c>
      <c r="AD44" s="1874">
        <v>19.956</v>
      </c>
      <c r="AE44" s="1874"/>
      <c r="AF44" s="1874"/>
      <c r="AG44" s="1874"/>
      <c r="AH44" s="1874">
        <v>19.956</v>
      </c>
      <c r="AI44" s="1874"/>
      <c r="AJ44" s="1874"/>
      <c r="AK44" s="1874"/>
      <c r="AL44" s="1874"/>
      <c r="AM44" s="1874"/>
      <c r="AN44" s="1874">
        <v>19.956</v>
      </c>
      <c r="AO44" s="1201"/>
      <c r="AP44" s="1201"/>
      <c r="AQ44" s="1201"/>
      <c r="AR44" s="1201"/>
      <c r="AS44" s="1207"/>
    </row>
    <row r="45" spans="1:45" s="59" customFormat="1" ht="17.25" customHeight="1" x14ac:dyDescent="0.25">
      <c r="A45" s="61"/>
      <c r="B45" s="634">
        <v>39</v>
      </c>
      <c r="C45" s="515" t="s">
        <v>79</v>
      </c>
      <c r="D45" s="635">
        <v>96.759999999999991</v>
      </c>
      <c r="E45" s="537"/>
      <c r="F45" s="537"/>
      <c r="G45" s="636"/>
      <c r="H45" s="637"/>
      <c r="I45" s="537"/>
      <c r="J45" s="537"/>
      <c r="K45" s="638"/>
      <c r="L45" s="537">
        <v>96.759999999999991</v>
      </c>
      <c r="M45" s="537" t="s">
        <v>981</v>
      </c>
      <c r="N45" s="537" t="s">
        <v>981</v>
      </c>
      <c r="O45" s="639" t="s">
        <v>981</v>
      </c>
      <c r="P45" s="640">
        <v>96.759999999999991</v>
      </c>
      <c r="Q45" s="633"/>
      <c r="R45" s="503" t="s">
        <v>79</v>
      </c>
      <c r="S45" s="503">
        <v>96.759999999999991</v>
      </c>
      <c r="T45" s="503"/>
      <c r="U45" s="503"/>
      <c r="V45" s="503"/>
      <c r="W45" s="503"/>
      <c r="X45" s="503"/>
      <c r="Y45" s="503"/>
      <c r="Z45" s="503"/>
      <c r="AA45" s="503">
        <v>96.759999999999991</v>
      </c>
      <c r="AB45" s="501"/>
      <c r="AC45" s="1873" t="s">
        <v>77</v>
      </c>
      <c r="AD45" s="1874">
        <v>476.74000000000018</v>
      </c>
      <c r="AE45" s="1874"/>
      <c r="AF45" s="1874"/>
      <c r="AG45" s="1874"/>
      <c r="AH45" s="1874">
        <v>476.74000000000018</v>
      </c>
      <c r="AI45" s="1874"/>
      <c r="AJ45" s="1874"/>
      <c r="AK45" s="1874"/>
      <c r="AL45" s="1874"/>
      <c r="AM45" s="1874"/>
      <c r="AN45" s="1874">
        <v>476.74000000000018</v>
      </c>
      <c r="AO45" s="1201"/>
      <c r="AP45" s="1201"/>
      <c r="AQ45" s="1201"/>
      <c r="AR45" s="1201"/>
      <c r="AS45" s="1207"/>
    </row>
    <row r="46" spans="1:45" s="59" customFormat="1" ht="17.25" customHeight="1" x14ac:dyDescent="0.25">
      <c r="A46" s="61"/>
      <c r="B46" s="634">
        <v>40</v>
      </c>
      <c r="C46" s="515" t="s">
        <v>81</v>
      </c>
      <c r="D46" s="635"/>
      <c r="E46" s="537"/>
      <c r="F46" s="537"/>
      <c r="G46" s="636"/>
      <c r="H46" s="637">
        <v>0.65699999999999981</v>
      </c>
      <c r="I46" s="537"/>
      <c r="J46" s="537"/>
      <c r="K46" s="638"/>
      <c r="L46" s="537">
        <v>0.65699999999999981</v>
      </c>
      <c r="M46" s="537" t="s">
        <v>981</v>
      </c>
      <c r="N46" s="537" t="s">
        <v>981</v>
      </c>
      <c r="O46" s="639" t="s">
        <v>981</v>
      </c>
      <c r="P46" s="640">
        <v>0.65699999999999981</v>
      </c>
      <c r="Q46" s="633"/>
      <c r="R46" s="503" t="s">
        <v>81</v>
      </c>
      <c r="S46" s="503"/>
      <c r="T46" s="503"/>
      <c r="U46" s="503"/>
      <c r="V46" s="503"/>
      <c r="W46" s="503">
        <v>0.65699999999999981</v>
      </c>
      <c r="X46" s="503"/>
      <c r="Y46" s="503"/>
      <c r="Z46" s="503"/>
      <c r="AA46" s="503">
        <v>0.65699999999999981</v>
      </c>
      <c r="AB46" s="501"/>
      <c r="AC46" s="1873" t="s">
        <v>79</v>
      </c>
      <c r="AD46" s="1874">
        <v>96.759999999999991</v>
      </c>
      <c r="AE46" s="1874"/>
      <c r="AF46" s="1874"/>
      <c r="AG46" s="1874"/>
      <c r="AH46" s="1874">
        <v>96.759999999999991</v>
      </c>
      <c r="AI46" s="1874"/>
      <c r="AJ46" s="1874"/>
      <c r="AK46" s="1874"/>
      <c r="AL46" s="1874"/>
      <c r="AM46" s="1874"/>
      <c r="AN46" s="1874">
        <v>96.759999999999991</v>
      </c>
      <c r="AO46" s="1201"/>
      <c r="AP46" s="1201"/>
      <c r="AQ46" s="1201"/>
      <c r="AR46" s="1201"/>
      <c r="AS46" s="1207"/>
    </row>
    <row r="47" spans="1:45" s="59" customFormat="1" ht="17.25" customHeight="1" x14ac:dyDescent="0.25">
      <c r="A47" s="61"/>
      <c r="B47" s="634">
        <v>41</v>
      </c>
      <c r="C47" s="515" t="s">
        <v>83</v>
      </c>
      <c r="D47" s="635">
        <v>19.899999999999988</v>
      </c>
      <c r="E47" s="537"/>
      <c r="F47" s="537"/>
      <c r="G47" s="636"/>
      <c r="H47" s="637"/>
      <c r="I47" s="537"/>
      <c r="J47" s="537"/>
      <c r="K47" s="638"/>
      <c r="L47" s="537">
        <v>19.899999999999988</v>
      </c>
      <c r="M47" s="537" t="s">
        <v>981</v>
      </c>
      <c r="N47" s="537" t="s">
        <v>981</v>
      </c>
      <c r="O47" s="639" t="s">
        <v>981</v>
      </c>
      <c r="P47" s="640">
        <v>19.899999999999988</v>
      </c>
      <c r="Q47" s="633"/>
      <c r="R47" s="503" t="s">
        <v>83</v>
      </c>
      <c r="S47" s="503">
        <v>19.899999999999988</v>
      </c>
      <c r="T47" s="503"/>
      <c r="U47" s="503"/>
      <c r="V47" s="503"/>
      <c r="W47" s="503"/>
      <c r="X47" s="503"/>
      <c r="Y47" s="503"/>
      <c r="Z47" s="503"/>
      <c r="AA47" s="503">
        <v>19.899999999999988</v>
      </c>
      <c r="AB47" s="501"/>
      <c r="AC47" s="1873" t="s">
        <v>81</v>
      </c>
      <c r="AD47" s="1874"/>
      <c r="AE47" s="1874"/>
      <c r="AF47" s="1874"/>
      <c r="AG47" s="1874"/>
      <c r="AH47" s="1874"/>
      <c r="AI47" s="1874">
        <v>0.65699999999999981</v>
      </c>
      <c r="AJ47" s="1874"/>
      <c r="AK47" s="1874"/>
      <c r="AL47" s="1874"/>
      <c r="AM47" s="1874">
        <v>0.65699999999999981</v>
      </c>
      <c r="AN47" s="1874">
        <v>0.65699999999999981</v>
      </c>
      <c r="AO47" s="1201"/>
      <c r="AP47" s="1201"/>
      <c r="AQ47" s="1201"/>
      <c r="AR47" s="1201"/>
      <c r="AS47" s="1207"/>
    </row>
    <row r="48" spans="1:45" s="59" customFormat="1" ht="17.25" customHeight="1" x14ac:dyDescent="0.25">
      <c r="A48" s="61"/>
      <c r="B48" s="634">
        <v>42</v>
      </c>
      <c r="C48" s="515" t="s">
        <v>85</v>
      </c>
      <c r="D48" s="635">
        <v>19.189999999999998</v>
      </c>
      <c r="E48" s="537">
        <v>0.31000000000000005</v>
      </c>
      <c r="F48" s="537"/>
      <c r="G48" s="636"/>
      <c r="H48" s="637"/>
      <c r="I48" s="537"/>
      <c r="J48" s="537"/>
      <c r="K48" s="638"/>
      <c r="L48" s="537">
        <v>19.189999999999998</v>
      </c>
      <c r="M48" s="537">
        <v>0.31000000000000005</v>
      </c>
      <c r="N48" s="537" t="s">
        <v>981</v>
      </c>
      <c r="O48" s="639" t="s">
        <v>981</v>
      </c>
      <c r="P48" s="640">
        <v>19.499999999999996</v>
      </c>
      <c r="Q48" s="633"/>
      <c r="R48" s="503" t="s">
        <v>85</v>
      </c>
      <c r="S48" s="503">
        <v>19.189999999999998</v>
      </c>
      <c r="T48" s="503">
        <v>0.31000000000000005</v>
      </c>
      <c r="U48" s="503"/>
      <c r="V48" s="503"/>
      <c r="W48" s="503"/>
      <c r="X48" s="503"/>
      <c r="Y48" s="503"/>
      <c r="Z48" s="503"/>
      <c r="AA48" s="503">
        <v>19.499999999999996</v>
      </c>
      <c r="AB48" s="501"/>
      <c r="AC48" s="1873" t="s">
        <v>83</v>
      </c>
      <c r="AD48" s="1874">
        <v>19.899999999999988</v>
      </c>
      <c r="AE48" s="1874"/>
      <c r="AF48" s="1874"/>
      <c r="AG48" s="1874"/>
      <c r="AH48" s="1874">
        <v>19.899999999999988</v>
      </c>
      <c r="AI48" s="1874"/>
      <c r="AJ48" s="1874"/>
      <c r="AK48" s="1874"/>
      <c r="AL48" s="1874"/>
      <c r="AM48" s="1874"/>
      <c r="AN48" s="1874">
        <v>19.899999999999988</v>
      </c>
      <c r="AO48" s="1201"/>
      <c r="AP48" s="1201"/>
      <c r="AQ48" s="1201"/>
      <c r="AR48" s="1201"/>
      <c r="AS48" s="1207"/>
    </row>
    <row r="49" spans="1:45" s="59" customFormat="1" ht="17.25" customHeight="1" x14ac:dyDescent="0.25">
      <c r="A49" s="61"/>
      <c r="B49" s="634">
        <v>43</v>
      </c>
      <c r="C49" s="515" t="s">
        <v>87</v>
      </c>
      <c r="D49" s="635"/>
      <c r="E49" s="537"/>
      <c r="F49" s="537"/>
      <c r="G49" s="636"/>
      <c r="H49" s="637">
        <v>2.0010000000000021</v>
      </c>
      <c r="I49" s="537">
        <v>1.7599999999999998</v>
      </c>
      <c r="J49" s="537"/>
      <c r="K49" s="638"/>
      <c r="L49" s="537">
        <v>2.0010000000000021</v>
      </c>
      <c r="M49" s="537">
        <v>1.7599999999999998</v>
      </c>
      <c r="N49" s="537" t="s">
        <v>981</v>
      </c>
      <c r="O49" s="639" t="s">
        <v>981</v>
      </c>
      <c r="P49" s="640">
        <v>3.7610000000000019</v>
      </c>
      <c r="Q49" s="633"/>
      <c r="R49" s="503" t="s">
        <v>87</v>
      </c>
      <c r="S49" s="503"/>
      <c r="T49" s="503"/>
      <c r="U49" s="503"/>
      <c r="V49" s="503"/>
      <c r="W49" s="503">
        <v>2.0010000000000021</v>
      </c>
      <c r="X49" s="503">
        <v>1.7599999999999998</v>
      </c>
      <c r="Y49" s="503"/>
      <c r="Z49" s="503"/>
      <c r="AA49" s="503">
        <v>3.7610000000000019</v>
      </c>
      <c r="AB49" s="501"/>
      <c r="AC49" s="1873" t="s">
        <v>85</v>
      </c>
      <c r="AD49" s="1874">
        <v>19.189999999999998</v>
      </c>
      <c r="AE49" s="1874">
        <v>0.31000000000000005</v>
      </c>
      <c r="AF49" s="1874"/>
      <c r="AG49" s="1874"/>
      <c r="AH49" s="1874">
        <v>19.499999999999996</v>
      </c>
      <c r="AI49" s="1874"/>
      <c r="AJ49" s="1874"/>
      <c r="AK49" s="1874"/>
      <c r="AL49" s="1874"/>
      <c r="AM49" s="1874"/>
      <c r="AN49" s="1874">
        <v>19.499999999999996</v>
      </c>
      <c r="AO49" s="1201"/>
      <c r="AP49" s="1201"/>
      <c r="AQ49" s="1201"/>
      <c r="AR49" s="1201"/>
      <c r="AS49" s="1207"/>
    </row>
    <row r="50" spans="1:45" s="59" customFormat="1" ht="17.25" customHeight="1" x14ac:dyDescent="0.25">
      <c r="A50" s="61"/>
      <c r="B50" s="634">
        <v>44</v>
      </c>
      <c r="C50" s="515" t="s">
        <v>89</v>
      </c>
      <c r="D50" s="635">
        <v>589.71300000000042</v>
      </c>
      <c r="E50" s="537">
        <v>902.36399999999935</v>
      </c>
      <c r="F50" s="537"/>
      <c r="G50" s="636"/>
      <c r="H50" s="637"/>
      <c r="I50" s="537"/>
      <c r="J50" s="537"/>
      <c r="K50" s="638"/>
      <c r="L50" s="537">
        <v>589.71300000000042</v>
      </c>
      <c r="M50" s="537">
        <v>902.36399999999935</v>
      </c>
      <c r="N50" s="537" t="s">
        <v>981</v>
      </c>
      <c r="O50" s="639" t="s">
        <v>981</v>
      </c>
      <c r="P50" s="640">
        <v>1492.0769999999998</v>
      </c>
      <c r="Q50" s="633"/>
      <c r="R50" s="503" t="s">
        <v>89</v>
      </c>
      <c r="S50" s="503">
        <v>589.71300000000042</v>
      </c>
      <c r="T50" s="503">
        <v>902.36399999999935</v>
      </c>
      <c r="U50" s="503"/>
      <c r="V50" s="503"/>
      <c r="W50" s="503"/>
      <c r="X50" s="503"/>
      <c r="Y50" s="503"/>
      <c r="Z50" s="503"/>
      <c r="AA50" s="503">
        <v>1492.0769999999998</v>
      </c>
      <c r="AB50" s="501"/>
      <c r="AC50" s="1873" t="s">
        <v>87</v>
      </c>
      <c r="AD50" s="1874"/>
      <c r="AE50" s="1874"/>
      <c r="AF50" s="1874"/>
      <c r="AG50" s="1874"/>
      <c r="AH50" s="1874"/>
      <c r="AI50" s="1874">
        <v>2.0010000000000021</v>
      </c>
      <c r="AJ50" s="1874">
        <v>1.7599999999999998</v>
      </c>
      <c r="AK50" s="1874"/>
      <c r="AL50" s="1874"/>
      <c r="AM50" s="1874">
        <v>3.7610000000000019</v>
      </c>
      <c r="AN50" s="1874">
        <v>3.7610000000000019</v>
      </c>
      <c r="AO50" s="1201"/>
      <c r="AP50" s="1201"/>
      <c r="AQ50" s="1201"/>
      <c r="AR50" s="1201"/>
      <c r="AS50" s="1207"/>
    </row>
    <row r="51" spans="1:45" s="59" customFormat="1" ht="17.25" customHeight="1" x14ac:dyDescent="0.25">
      <c r="A51" s="61"/>
      <c r="B51" s="634">
        <v>45</v>
      </c>
      <c r="C51" s="515" t="s">
        <v>91</v>
      </c>
      <c r="D51" s="635"/>
      <c r="E51" s="537">
        <v>344.17699999999991</v>
      </c>
      <c r="F51" s="537"/>
      <c r="G51" s="636"/>
      <c r="H51" s="637"/>
      <c r="I51" s="537"/>
      <c r="J51" s="537"/>
      <c r="K51" s="638"/>
      <c r="L51" s="537" t="s">
        <v>981</v>
      </c>
      <c r="M51" s="537">
        <v>344.17699999999991</v>
      </c>
      <c r="N51" s="537" t="s">
        <v>981</v>
      </c>
      <c r="O51" s="639" t="s">
        <v>981</v>
      </c>
      <c r="P51" s="640">
        <v>344.17699999999991</v>
      </c>
      <c r="Q51" s="633"/>
      <c r="R51" s="503" t="s">
        <v>91</v>
      </c>
      <c r="S51" s="503"/>
      <c r="T51" s="503">
        <v>344.17699999999991</v>
      </c>
      <c r="U51" s="503"/>
      <c r="V51" s="503"/>
      <c r="W51" s="503"/>
      <c r="X51" s="503"/>
      <c r="Y51" s="503"/>
      <c r="Z51" s="503"/>
      <c r="AA51" s="503">
        <v>344.17699999999991</v>
      </c>
      <c r="AB51" s="501"/>
      <c r="AC51" s="1873" t="s">
        <v>89</v>
      </c>
      <c r="AD51" s="1874">
        <v>589.71300000000042</v>
      </c>
      <c r="AE51" s="1874">
        <v>902.36399999999935</v>
      </c>
      <c r="AF51" s="1874"/>
      <c r="AG51" s="1874"/>
      <c r="AH51" s="1874">
        <v>1492.0769999999998</v>
      </c>
      <c r="AI51" s="1874"/>
      <c r="AJ51" s="1874"/>
      <c r="AK51" s="1874"/>
      <c r="AL51" s="1874"/>
      <c r="AM51" s="1874"/>
      <c r="AN51" s="1874">
        <v>1492.0769999999998</v>
      </c>
      <c r="AO51" s="1201"/>
      <c r="AP51" s="1201"/>
      <c r="AQ51" s="1201"/>
      <c r="AR51" s="1201"/>
      <c r="AS51" s="1207"/>
    </row>
    <row r="52" spans="1:45" s="59" customFormat="1" ht="17.25" customHeight="1" x14ac:dyDescent="0.25">
      <c r="A52" s="61"/>
      <c r="B52" s="634">
        <v>46</v>
      </c>
      <c r="C52" s="515" t="s">
        <v>93</v>
      </c>
      <c r="D52" s="635"/>
      <c r="E52" s="537"/>
      <c r="F52" s="537">
        <v>144.48400000000001</v>
      </c>
      <c r="G52" s="636">
        <v>132.30000000000013</v>
      </c>
      <c r="H52" s="637"/>
      <c r="I52" s="537"/>
      <c r="J52" s="537"/>
      <c r="K52" s="638"/>
      <c r="L52" s="537" t="s">
        <v>981</v>
      </c>
      <c r="M52" s="537" t="s">
        <v>981</v>
      </c>
      <c r="N52" s="537">
        <v>144.48400000000001</v>
      </c>
      <c r="O52" s="639">
        <v>132.30000000000013</v>
      </c>
      <c r="P52" s="640">
        <v>276.78400000000011</v>
      </c>
      <c r="Q52" s="633"/>
      <c r="R52" s="503" t="s">
        <v>93</v>
      </c>
      <c r="S52" s="503"/>
      <c r="T52" s="503"/>
      <c r="U52" s="503">
        <v>144.48400000000001</v>
      </c>
      <c r="V52" s="503">
        <v>132.30000000000013</v>
      </c>
      <c r="W52" s="503"/>
      <c r="X52" s="503"/>
      <c r="Y52" s="503"/>
      <c r="Z52" s="503"/>
      <c r="AA52" s="503">
        <v>276.78400000000011</v>
      </c>
      <c r="AB52" s="501"/>
      <c r="AC52" s="1873" t="s">
        <v>91</v>
      </c>
      <c r="AD52" s="1874"/>
      <c r="AE52" s="1874">
        <v>344.17699999999991</v>
      </c>
      <c r="AF52" s="1874"/>
      <c r="AG52" s="1874"/>
      <c r="AH52" s="1874">
        <v>344.17699999999991</v>
      </c>
      <c r="AI52" s="1874"/>
      <c r="AJ52" s="1874"/>
      <c r="AK52" s="1874"/>
      <c r="AL52" s="1874"/>
      <c r="AM52" s="1874"/>
      <c r="AN52" s="1874">
        <v>344.17699999999991</v>
      </c>
      <c r="AO52" s="1201"/>
      <c r="AP52" s="1201"/>
      <c r="AQ52" s="1201"/>
      <c r="AR52" s="1201"/>
      <c r="AS52" s="1207"/>
    </row>
    <row r="53" spans="1:45" s="59" customFormat="1" ht="17.25" customHeight="1" x14ac:dyDescent="0.25">
      <c r="A53" s="61"/>
      <c r="B53" s="634">
        <v>47</v>
      </c>
      <c r="C53" s="515" t="s">
        <v>95</v>
      </c>
      <c r="D53" s="635"/>
      <c r="E53" s="537"/>
      <c r="F53" s="537"/>
      <c r="G53" s="636">
        <v>110.00000000000001</v>
      </c>
      <c r="H53" s="637"/>
      <c r="I53" s="537"/>
      <c r="J53" s="537"/>
      <c r="K53" s="638"/>
      <c r="L53" s="537" t="s">
        <v>981</v>
      </c>
      <c r="M53" s="537" t="s">
        <v>981</v>
      </c>
      <c r="N53" s="537" t="s">
        <v>981</v>
      </c>
      <c r="O53" s="639">
        <v>110.00000000000001</v>
      </c>
      <c r="P53" s="640">
        <v>110.00000000000001</v>
      </c>
      <c r="Q53" s="633"/>
      <c r="R53" s="503" t="s">
        <v>95</v>
      </c>
      <c r="S53" s="503"/>
      <c r="T53" s="503"/>
      <c r="U53" s="503"/>
      <c r="V53" s="503">
        <v>110.00000000000001</v>
      </c>
      <c r="W53" s="503"/>
      <c r="X53" s="503"/>
      <c r="Y53" s="503"/>
      <c r="Z53" s="503"/>
      <c r="AA53" s="503">
        <v>110.00000000000001</v>
      </c>
      <c r="AB53" s="501"/>
      <c r="AC53" s="1873" t="s">
        <v>93</v>
      </c>
      <c r="AD53" s="1874"/>
      <c r="AE53" s="1874"/>
      <c r="AF53" s="1874">
        <v>144.48400000000001</v>
      </c>
      <c r="AG53" s="1874">
        <v>132.30000000000013</v>
      </c>
      <c r="AH53" s="1874">
        <v>276.78400000000011</v>
      </c>
      <c r="AI53" s="1874"/>
      <c r="AJ53" s="1874"/>
      <c r="AK53" s="1874"/>
      <c r="AL53" s="1874"/>
      <c r="AM53" s="1874"/>
      <c r="AN53" s="1874">
        <v>276.78400000000011</v>
      </c>
      <c r="AO53" s="1201"/>
      <c r="AP53" s="1201"/>
      <c r="AQ53" s="1201"/>
      <c r="AR53" s="1201"/>
      <c r="AS53" s="1207"/>
    </row>
    <row r="54" spans="1:45" s="59" customFormat="1" ht="17.25" customHeight="1" x14ac:dyDescent="0.25">
      <c r="A54" s="61"/>
      <c r="B54" s="634">
        <v>48</v>
      </c>
      <c r="C54" s="515" t="s">
        <v>97</v>
      </c>
      <c r="D54" s="635">
        <v>254.47199999999995</v>
      </c>
      <c r="E54" s="537">
        <v>2185.163</v>
      </c>
      <c r="F54" s="537">
        <v>44.54099999999999</v>
      </c>
      <c r="G54" s="636"/>
      <c r="H54" s="637"/>
      <c r="I54" s="537"/>
      <c r="J54" s="537"/>
      <c r="K54" s="638"/>
      <c r="L54" s="537">
        <v>254.47199999999995</v>
      </c>
      <c r="M54" s="537">
        <v>2185.163</v>
      </c>
      <c r="N54" s="537">
        <v>44.54099999999999</v>
      </c>
      <c r="O54" s="639" t="s">
        <v>981</v>
      </c>
      <c r="P54" s="640">
        <v>2484.1759999999999</v>
      </c>
      <c r="Q54" s="61"/>
      <c r="R54" s="503" t="s">
        <v>97</v>
      </c>
      <c r="S54" s="503">
        <v>254.47199999999995</v>
      </c>
      <c r="T54" s="503">
        <v>2185.163</v>
      </c>
      <c r="U54" s="503">
        <v>44.54099999999999</v>
      </c>
      <c r="V54" s="503"/>
      <c r="W54" s="503"/>
      <c r="X54" s="503"/>
      <c r="Y54" s="503"/>
      <c r="Z54" s="503"/>
      <c r="AA54" s="503">
        <v>2484.1759999999999</v>
      </c>
      <c r="AB54" s="501"/>
      <c r="AC54" s="1873" t="s">
        <v>95</v>
      </c>
      <c r="AD54" s="1874"/>
      <c r="AE54" s="1874"/>
      <c r="AF54" s="1874"/>
      <c r="AG54" s="1874">
        <v>110.00000000000001</v>
      </c>
      <c r="AH54" s="1874">
        <v>110.00000000000001</v>
      </c>
      <c r="AI54" s="1874"/>
      <c r="AJ54" s="1874"/>
      <c r="AK54" s="1874"/>
      <c r="AL54" s="1874"/>
      <c r="AM54" s="1874"/>
      <c r="AN54" s="1874">
        <v>110.00000000000001</v>
      </c>
      <c r="AO54" s="1201"/>
      <c r="AP54" s="1201"/>
      <c r="AQ54" s="1201"/>
      <c r="AR54" s="1201"/>
      <c r="AS54" s="1207"/>
    </row>
    <row r="55" spans="1:45" s="59" customFormat="1" ht="17.25" customHeight="1" x14ac:dyDescent="0.25">
      <c r="A55" s="61"/>
      <c r="B55" s="634">
        <v>49</v>
      </c>
      <c r="C55" s="515" t="s">
        <v>99</v>
      </c>
      <c r="D55" s="635"/>
      <c r="E55" s="537">
        <v>567.19200000000012</v>
      </c>
      <c r="F55" s="537"/>
      <c r="G55" s="636"/>
      <c r="H55" s="637"/>
      <c r="I55" s="537"/>
      <c r="J55" s="537"/>
      <c r="K55" s="638"/>
      <c r="L55" s="537" t="s">
        <v>981</v>
      </c>
      <c r="M55" s="537">
        <v>567.19200000000012</v>
      </c>
      <c r="N55" s="537" t="s">
        <v>981</v>
      </c>
      <c r="O55" s="639" t="s">
        <v>981</v>
      </c>
      <c r="P55" s="640">
        <v>567.19200000000012</v>
      </c>
      <c r="Q55" s="61"/>
      <c r="R55" s="503" t="s">
        <v>99</v>
      </c>
      <c r="S55" s="503"/>
      <c r="T55" s="503">
        <v>567.19200000000012</v>
      </c>
      <c r="U55" s="503"/>
      <c r="V55" s="503"/>
      <c r="W55" s="503"/>
      <c r="X55" s="503"/>
      <c r="Y55" s="503"/>
      <c r="Z55" s="503"/>
      <c r="AA55" s="503">
        <v>567.19200000000012</v>
      </c>
      <c r="AB55" s="501"/>
      <c r="AC55" s="1873" t="s">
        <v>97</v>
      </c>
      <c r="AD55" s="1874">
        <v>254.47199999999995</v>
      </c>
      <c r="AE55" s="1874">
        <v>2185.163</v>
      </c>
      <c r="AF55" s="1874">
        <v>44.54099999999999</v>
      </c>
      <c r="AG55" s="1874"/>
      <c r="AH55" s="1874">
        <v>2484.1759999999999</v>
      </c>
      <c r="AI55" s="1874"/>
      <c r="AJ55" s="1874"/>
      <c r="AK55" s="1874"/>
      <c r="AL55" s="1874"/>
      <c r="AM55" s="1874"/>
      <c r="AN55" s="1874">
        <v>2484.1759999999999</v>
      </c>
      <c r="AO55" s="1201"/>
      <c r="AP55" s="1201"/>
      <c r="AQ55" s="1201"/>
      <c r="AR55" s="1201"/>
      <c r="AS55" s="1207"/>
    </row>
    <row r="56" spans="1:45" s="59" customFormat="1" ht="17.25" customHeight="1" x14ac:dyDescent="0.25">
      <c r="A56" s="61"/>
      <c r="B56" s="634">
        <v>50</v>
      </c>
      <c r="C56" s="515" t="s">
        <v>101</v>
      </c>
      <c r="D56" s="635">
        <v>27.4</v>
      </c>
      <c r="E56" s="537"/>
      <c r="F56" s="537"/>
      <c r="G56" s="636"/>
      <c r="H56" s="637"/>
      <c r="I56" s="537"/>
      <c r="J56" s="537"/>
      <c r="K56" s="638"/>
      <c r="L56" s="537">
        <v>27.400000000000006</v>
      </c>
      <c r="M56" s="537" t="s">
        <v>981</v>
      </c>
      <c r="N56" s="537" t="s">
        <v>981</v>
      </c>
      <c r="O56" s="639" t="s">
        <v>981</v>
      </c>
      <c r="P56" s="640">
        <v>27.400000000000006</v>
      </c>
      <c r="Q56" s="633"/>
      <c r="R56" s="503" t="s">
        <v>101</v>
      </c>
      <c r="S56" s="503">
        <v>27.400000000000006</v>
      </c>
      <c r="T56" s="503"/>
      <c r="U56" s="503"/>
      <c r="V56" s="503"/>
      <c r="W56" s="503"/>
      <c r="X56" s="503"/>
      <c r="Y56" s="503"/>
      <c r="Z56" s="503"/>
      <c r="AA56" s="503">
        <v>27.400000000000006</v>
      </c>
      <c r="AB56" s="501"/>
      <c r="AC56" s="1873" t="s">
        <v>99</v>
      </c>
      <c r="AD56" s="1874"/>
      <c r="AE56" s="1874">
        <v>567.19200000000012</v>
      </c>
      <c r="AF56" s="1874"/>
      <c r="AG56" s="1874"/>
      <c r="AH56" s="1874">
        <v>567.19200000000012</v>
      </c>
      <c r="AI56" s="1874"/>
      <c r="AJ56" s="1874"/>
      <c r="AK56" s="1874"/>
      <c r="AL56" s="1874"/>
      <c r="AM56" s="1874"/>
      <c r="AN56" s="1874">
        <v>567.19200000000012</v>
      </c>
      <c r="AO56" s="1201"/>
      <c r="AP56" s="1201"/>
      <c r="AQ56" s="1201"/>
      <c r="AR56" s="1201"/>
      <c r="AS56" s="1207"/>
    </row>
    <row r="57" spans="1:45" s="59" customFormat="1" ht="17.25" customHeight="1" x14ac:dyDescent="0.25">
      <c r="A57" s="61"/>
      <c r="B57" s="634">
        <v>51</v>
      </c>
      <c r="C57" s="515" t="s">
        <v>103</v>
      </c>
      <c r="D57" s="635">
        <v>70.680000000000049</v>
      </c>
      <c r="E57" s="537"/>
      <c r="F57" s="537"/>
      <c r="G57" s="636"/>
      <c r="H57" s="637"/>
      <c r="I57" s="537"/>
      <c r="J57" s="537"/>
      <c r="K57" s="638"/>
      <c r="L57" s="537">
        <v>70.680000000000149</v>
      </c>
      <c r="M57" s="537" t="s">
        <v>981</v>
      </c>
      <c r="N57" s="537" t="s">
        <v>981</v>
      </c>
      <c r="O57" s="639" t="s">
        <v>981</v>
      </c>
      <c r="P57" s="640">
        <v>70.680000000000149</v>
      </c>
      <c r="Q57" s="633"/>
      <c r="R57" s="503" t="s">
        <v>103</v>
      </c>
      <c r="S57" s="503">
        <v>70.680000000000149</v>
      </c>
      <c r="T57" s="503"/>
      <c r="U57" s="503"/>
      <c r="V57" s="503"/>
      <c r="W57" s="503"/>
      <c r="X57" s="503"/>
      <c r="Y57" s="503"/>
      <c r="Z57" s="503"/>
      <c r="AA57" s="503">
        <v>70.680000000000149</v>
      </c>
      <c r="AB57" s="501"/>
      <c r="AC57" s="1873" t="s">
        <v>101</v>
      </c>
      <c r="AD57" s="1874">
        <v>27.4</v>
      </c>
      <c r="AE57" s="1874"/>
      <c r="AF57" s="1874"/>
      <c r="AG57" s="1874"/>
      <c r="AH57" s="1874">
        <v>27.4</v>
      </c>
      <c r="AI57" s="1874"/>
      <c r="AJ57" s="1874"/>
      <c r="AK57" s="1874"/>
      <c r="AL57" s="1874"/>
      <c r="AM57" s="1874"/>
      <c r="AN57" s="1874">
        <v>27.4</v>
      </c>
      <c r="AO57" s="1201"/>
      <c r="AP57" s="1201"/>
      <c r="AQ57" s="1201"/>
      <c r="AR57" s="1201"/>
      <c r="AS57" s="1207"/>
    </row>
    <row r="58" spans="1:45" s="59" customFormat="1" ht="17.25" customHeight="1" x14ac:dyDescent="0.25">
      <c r="A58" s="61"/>
      <c r="B58" s="634">
        <v>52</v>
      </c>
      <c r="C58" s="515" t="s">
        <v>105</v>
      </c>
      <c r="D58" s="635"/>
      <c r="E58" s="537"/>
      <c r="F58" s="537"/>
      <c r="G58" s="636"/>
      <c r="H58" s="637"/>
      <c r="I58" s="537">
        <v>78.152000000000029</v>
      </c>
      <c r="J58" s="537"/>
      <c r="K58" s="638"/>
      <c r="L58" s="537" t="s">
        <v>981</v>
      </c>
      <c r="M58" s="537">
        <v>78.152000000000029</v>
      </c>
      <c r="N58" s="537" t="s">
        <v>981</v>
      </c>
      <c r="O58" s="639" t="s">
        <v>981</v>
      </c>
      <c r="P58" s="640">
        <v>78.152000000000029</v>
      </c>
      <c r="Q58" s="61"/>
      <c r="R58" s="503" t="s">
        <v>105</v>
      </c>
      <c r="S58" s="503"/>
      <c r="T58" s="503"/>
      <c r="U58" s="503"/>
      <c r="V58" s="503"/>
      <c r="W58" s="503"/>
      <c r="X58" s="503">
        <v>78.152000000000029</v>
      </c>
      <c r="Y58" s="503"/>
      <c r="Z58" s="503"/>
      <c r="AA58" s="503">
        <v>78.152000000000029</v>
      </c>
      <c r="AB58" s="501"/>
      <c r="AC58" s="1873" t="s">
        <v>103</v>
      </c>
      <c r="AD58" s="1874">
        <v>70.680000000000049</v>
      </c>
      <c r="AE58" s="1874"/>
      <c r="AF58" s="1874"/>
      <c r="AG58" s="1874"/>
      <c r="AH58" s="1874">
        <v>70.680000000000049</v>
      </c>
      <c r="AI58" s="1874"/>
      <c r="AJ58" s="1874"/>
      <c r="AK58" s="1874"/>
      <c r="AL58" s="1874"/>
      <c r="AM58" s="1874"/>
      <c r="AN58" s="1874">
        <v>70.680000000000049</v>
      </c>
      <c r="AO58" s="1201"/>
      <c r="AP58" s="1201"/>
      <c r="AQ58" s="1201"/>
      <c r="AR58" s="1201"/>
      <c r="AS58" s="1207"/>
    </row>
    <row r="59" spans="1:45" s="59" customFormat="1" ht="17.25" customHeight="1" x14ac:dyDescent="0.25">
      <c r="A59" s="61"/>
      <c r="B59" s="634">
        <v>53</v>
      </c>
      <c r="C59" s="515" t="s">
        <v>107</v>
      </c>
      <c r="D59" s="635"/>
      <c r="E59" s="537"/>
      <c r="F59" s="537">
        <v>20</v>
      </c>
      <c r="G59" s="636"/>
      <c r="H59" s="637"/>
      <c r="I59" s="537"/>
      <c r="J59" s="537"/>
      <c r="K59" s="638"/>
      <c r="L59" s="537" t="s">
        <v>981</v>
      </c>
      <c r="M59" s="537" t="s">
        <v>981</v>
      </c>
      <c r="N59" s="537">
        <v>20</v>
      </c>
      <c r="O59" s="639" t="s">
        <v>981</v>
      </c>
      <c r="P59" s="640">
        <v>20</v>
      </c>
      <c r="Q59" s="61"/>
      <c r="R59" s="503" t="s">
        <v>107</v>
      </c>
      <c r="S59" s="503"/>
      <c r="T59" s="503"/>
      <c r="U59" s="503">
        <v>20</v>
      </c>
      <c r="V59" s="503"/>
      <c r="W59" s="503"/>
      <c r="X59" s="503"/>
      <c r="Y59" s="503"/>
      <c r="Z59" s="503"/>
      <c r="AA59" s="503">
        <v>20</v>
      </c>
      <c r="AB59" s="501"/>
      <c r="AC59" s="1873" t="s">
        <v>105</v>
      </c>
      <c r="AD59" s="1874"/>
      <c r="AE59" s="1874"/>
      <c r="AF59" s="1874"/>
      <c r="AG59" s="1874"/>
      <c r="AH59" s="1874"/>
      <c r="AI59" s="1874"/>
      <c r="AJ59" s="1874">
        <v>78.152000000000029</v>
      </c>
      <c r="AK59" s="1874"/>
      <c r="AL59" s="1874"/>
      <c r="AM59" s="1874">
        <v>78.152000000000029</v>
      </c>
      <c r="AN59" s="1874">
        <v>78.152000000000029</v>
      </c>
      <c r="AO59" s="1201"/>
      <c r="AP59" s="1201"/>
      <c r="AQ59" s="1201"/>
      <c r="AR59" s="1201"/>
      <c r="AS59" s="1207"/>
    </row>
    <row r="60" spans="1:45" s="59" customFormat="1" ht="17.25" customHeight="1" x14ac:dyDescent="0.25">
      <c r="A60" s="61"/>
      <c r="B60" s="634">
        <v>54</v>
      </c>
      <c r="C60" s="515" t="s">
        <v>109</v>
      </c>
      <c r="D60" s="635"/>
      <c r="E60" s="537"/>
      <c r="F60" s="537">
        <v>20</v>
      </c>
      <c r="G60" s="636"/>
      <c r="H60" s="637"/>
      <c r="I60" s="537"/>
      <c r="J60" s="537"/>
      <c r="K60" s="638"/>
      <c r="L60" s="537" t="s">
        <v>981</v>
      </c>
      <c r="M60" s="537" t="s">
        <v>981</v>
      </c>
      <c r="N60" s="537">
        <v>20</v>
      </c>
      <c r="O60" s="639" t="s">
        <v>981</v>
      </c>
      <c r="P60" s="640">
        <v>20</v>
      </c>
      <c r="Q60" s="61"/>
      <c r="R60" s="503" t="s">
        <v>109</v>
      </c>
      <c r="S60" s="503"/>
      <c r="T60" s="503"/>
      <c r="U60" s="503">
        <v>20</v>
      </c>
      <c r="V60" s="503"/>
      <c r="W60" s="503"/>
      <c r="X60" s="503"/>
      <c r="Y60" s="503"/>
      <c r="Z60" s="503"/>
      <c r="AA60" s="503">
        <v>20</v>
      </c>
      <c r="AB60" s="501"/>
      <c r="AC60" s="1873" t="s">
        <v>107</v>
      </c>
      <c r="AD60" s="1874"/>
      <c r="AE60" s="1874"/>
      <c r="AF60" s="1874">
        <v>20</v>
      </c>
      <c r="AG60" s="1874"/>
      <c r="AH60" s="1874">
        <v>20</v>
      </c>
      <c r="AI60" s="1874"/>
      <c r="AJ60" s="1874"/>
      <c r="AK60" s="1874"/>
      <c r="AL60" s="1874"/>
      <c r="AM60" s="1874"/>
      <c r="AN60" s="1874">
        <v>20</v>
      </c>
      <c r="AO60" s="1201"/>
      <c r="AP60" s="1201"/>
      <c r="AQ60" s="1201"/>
      <c r="AR60" s="1201"/>
      <c r="AS60" s="1207"/>
    </row>
    <row r="61" spans="1:45" s="59" customFormat="1" ht="17.25" customHeight="1" x14ac:dyDescent="0.25">
      <c r="A61" s="61"/>
      <c r="B61" s="634">
        <v>55</v>
      </c>
      <c r="C61" s="515" t="s">
        <v>111</v>
      </c>
      <c r="D61" s="635">
        <v>8.7119999999999873</v>
      </c>
      <c r="E61" s="537"/>
      <c r="F61" s="537"/>
      <c r="G61" s="636"/>
      <c r="H61" s="637">
        <v>0.97500000000000031</v>
      </c>
      <c r="I61" s="537">
        <v>0.81499999999999984</v>
      </c>
      <c r="J61" s="537"/>
      <c r="K61" s="638"/>
      <c r="L61" s="537">
        <v>9.686999999999987</v>
      </c>
      <c r="M61" s="537">
        <v>0.81499999999999984</v>
      </c>
      <c r="N61" s="537" t="s">
        <v>981</v>
      </c>
      <c r="O61" s="639" t="s">
        <v>981</v>
      </c>
      <c r="P61" s="640">
        <v>10.501999999999986</v>
      </c>
      <c r="Q61" s="61"/>
      <c r="R61" s="503" t="s">
        <v>111</v>
      </c>
      <c r="S61" s="503">
        <v>8.7119999999999873</v>
      </c>
      <c r="T61" s="503">
        <v>0.81499999999999984</v>
      </c>
      <c r="U61" s="503"/>
      <c r="V61" s="503"/>
      <c r="W61" s="503">
        <v>0.97500000000000031</v>
      </c>
      <c r="X61" s="503"/>
      <c r="Y61" s="503"/>
      <c r="Z61" s="503"/>
      <c r="AA61" s="503">
        <v>10.501999999999986</v>
      </c>
      <c r="AB61" s="501"/>
      <c r="AC61" s="1873" t="s">
        <v>109</v>
      </c>
      <c r="AD61" s="1874"/>
      <c r="AE61" s="1874"/>
      <c r="AF61" s="1874">
        <v>20</v>
      </c>
      <c r="AG61" s="1874"/>
      <c r="AH61" s="1874">
        <v>20</v>
      </c>
      <c r="AI61" s="1874"/>
      <c r="AJ61" s="1874"/>
      <c r="AK61" s="1874"/>
      <c r="AL61" s="1874"/>
      <c r="AM61" s="1874"/>
      <c r="AN61" s="1874">
        <v>20</v>
      </c>
      <c r="AO61" s="1201"/>
      <c r="AP61" s="1201"/>
      <c r="AQ61" s="1201"/>
      <c r="AR61" s="1201"/>
      <c r="AS61" s="1207"/>
    </row>
    <row r="62" spans="1:45" s="59" customFormat="1" ht="17.25" customHeight="1" x14ac:dyDescent="0.25">
      <c r="A62" s="61"/>
      <c r="B62" s="634">
        <v>56</v>
      </c>
      <c r="C62" s="515" t="s">
        <v>113</v>
      </c>
      <c r="D62" s="635">
        <v>1</v>
      </c>
      <c r="E62" s="537"/>
      <c r="F62" s="537"/>
      <c r="G62" s="636"/>
      <c r="H62" s="637"/>
      <c r="I62" s="537"/>
      <c r="J62" s="537"/>
      <c r="K62" s="638"/>
      <c r="L62" s="537">
        <v>1</v>
      </c>
      <c r="M62" s="537" t="s">
        <v>981</v>
      </c>
      <c r="N62" s="537" t="s">
        <v>981</v>
      </c>
      <c r="O62" s="639" t="s">
        <v>981</v>
      </c>
      <c r="P62" s="640">
        <v>1</v>
      </c>
      <c r="Q62" s="61"/>
      <c r="R62" s="503" t="s">
        <v>113</v>
      </c>
      <c r="S62" s="503">
        <v>1</v>
      </c>
      <c r="T62" s="503"/>
      <c r="U62" s="503"/>
      <c r="V62" s="503"/>
      <c r="W62" s="503"/>
      <c r="X62" s="503"/>
      <c r="Y62" s="503"/>
      <c r="Z62" s="503"/>
      <c r="AA62" s="503">
        <v>1</v>
      </c>
      <c r="AB62" s="501"/>
      <c r="AC62" s="1873" t="s">
        <v>111</v>
      </c>
      <c r="AD62" s="1874">
        <v>8.7119999999999873</v>
      </c>
      <c r="AE62" s="1874"/>
      <c r="AF62" s="1874"/>
      <c r="AG62" s="1874"/>
      <c r="AH62" s="1874">
        <v>8.7119999999999873</v>
      </c>
      <c r="AI62" s="1874">
        <v>0.97500000000000031</v>
      </c>
      <c r="AJ62" s="1874">
        <v>0.81499999999999984</v>
      </c>
      <c r="AK62" s="1874"/>
      <c r="AL62" s="1874"/>
      <c r="AM62" s="1874">
        <v>1.79</v>
      </c>
      <c r="AN62" s="1874">
        <v>10.501999999999986</v>
      </c>
      <c r="AO62" s="1201"/>
      <c r="AP62" s="1201"/>
      <c r="AQ62" s="1201"/>
      <c r="AR62" s="1201"/>
      <c r="AS62" s="1207"/>
    </row>
    <row r="63" spans="1:45" s="59" customFormat="1" ht="17.25" customHeight="1" x14ac:dyDescent="0.25">
      <c r="A63" s="61"/>
      <c r="B63" s="634">
        <v>57</v>
      </c>
      <c r="C63" s="515" t="s">
        <v>115</v>
      </c>
      <c r="D63" s="635">
        <v>3.9700000000000011</v>
      </c>
      <c r="E63" s="537"/>
      <c r="F63" s="537"/>
      <c r="G63" s="636"/>
      <c r="H63" s="637"/>
      <c r="I63" s="537"/>
      <c r="J63" s="537"/>
      <c r="K63" s="638"/>
      <c r="L63" s="537">
        <v>3.9700000000000011</v>
      </c>
      <c r="M63" s="537" t="s">
        <v>981</v>
      </c>
      <c r="N63" s="537" t="s">
        <v>981</v>
      </c>
      <c r="O63" s="639" t="s">
        <v>981</v>
      </c>
      <c r="P63" s="640">
        <v>3.9700000000000011</v>
      </c>
      <c r="Q63" s="61"/>
      <c r="R63" s="503" t="s">
        <v>115</v>
      </c>
      <c r="S63" s="503">
        <v>3.9700000000000011</v>
      </c>
      <c r="T63" s="503"/>
      <c r="U63" s="503"/>
      <c r="V63" s="503"/>
      <c r="W63" s="503"/>
      <c r="X63" s="503"/>
      <c r="Y63" s="503"/>
      <c r="Z63" s="503"/>
      <c r="AA63" s="503">
        <v>3.9700000000000011</v>
      </c>
      <c r="AB63" s="501"/>
      <c r="AC63" s="1873" t="s">
        <v>113</v>
      </c>
      <c r="AD63" s="1874">
        <v>1</v>
      </c>
      <c r="AE63" s="1874"/>
      <c r="AF63" s="1874"/>
      <c r="AG63" s="1874"/>
      <c r="AH63" s="1874">
        <v>1</v>
      </c>
      <c r="AI63" s="1874"/>
      <c r="AJ63" s="1874"/>
      <c r="AK63" s="1874"/>
      <c r="AL63" s="1874"/>
      <c r="AM63" s="1874"/>
      <c r="AN63" s="1874">
        <v>1</v>
      </c>
      <c r="AO63" s="1201"/>
      <c r="AP63" s="1201"/>
      <c r="AQ63" s="1201"/>
      <c r="AR63" s="1201"/>
      <c r="AS63" s="1207"/>
    </row>
    <row r="64" spans="1:45" s="59" customFormat="1" ht="17.25" customHeight="1" x14ac:dyDescent="0.25">
      <c r="A64" s="61"/>
      <c r="B64" s="634">
        <v>58</v>
      </c>
      <c r="C64" s="515" t="s">
        <v>117</v>
      </c>
      <c r="D64" s="635">
        <v>20.541000000000007</v>
      </c>
      <c r="E64" s="537"/>
      <c r="F64" s="537"/>
      <c r="G64" s="636"/>
      <c r="H64" s="637"/>
      <c r="I64" s="537"/>
      <c r="J64" s="537"/>
      <c r="K64" s="638"/>
      <c r="L64" s="537">
        <v>20.541000000000007</v>
      </c>
      <c r="M64" s="537" t="s">
        <v>981</v>
      </c>
      <c r="N64" s="537" t="s">
        <v>981</v>
      </c>
      <c r="O64" s="639" t="s">
        <v>981</v>
      </c>
      <c r="P64" s="640">
        <v>20.541000000000007</v>
      </c>
      <c r="Q64" s="61"/>
      <c r="R64" s="503" t="s">
        <v>117</v>
      </c>
      <c r="S64" s="503">
        <v>20.541000000000007</v>
      </c>
      <c r="T64" s="503"/>
      <c r="U64" s="503"/>
      <c r="V64" s="503"/>
      <c r="W64" s="503"/>
      <c r="X64" s="503"/>
      <c r="Y64" s="503"/>
      <c r="Z64" s="503"/>
      <c r="AA64" s="503">
        <v>20.541000000000007</v>
      </c>
      <c r="AB64" s="501"/>
      <c r="AC64" s="1873" t="s">
        <v>115</v>
      </c>
      <c r="AD64" s="1874">
        <v>3.9700000000000011</v>
      </c>
      <c r="AE64" s="1874"/>
      <c r="AF64" s="1874"/>
      <c r="AG64" s="1874"/>
      <c r="AH64" s="1874">
        <v>3.9700000000000011</v>
      </c>
      <c r="AI64" s="1874"/>
      <c r="AJ64" s="1874"/>
      <c r="AK64" s="1874"/>
      <c r="AL64" s="1874"/>
      <c r="AM64" s="1874"/>
      <c r="AN64" s="1874">
        <v>3.9700000000000011</v>
      </c>
      <c r="AO64" s="1201"/>
      <c r="AP64" s="1201"/>
      <c r="AQ64" s="1201"/>
      <c r="AR64" s="1201"/>
      <c r="AS64" s="1207"/>
    </row>
    <row r="65" spans="1:45" s="59" customFormat="1" ht="17.25" customHeight="1" x14ac:dyDescent="0.25">
      <c r="A65" s="61"/>
      <c r="B65" s="634">
        <v>59</v>
      </c>
      <c r="C65" s="515" t="s">
        <v>1635</v>
      </c>
      <c r="D65" s="635">
        <v>0</v>
      </c>
      <c r="E65" s="537"/>
      <c r="F65" s="537"/>
      <c r="G65" s="636"/>
      <c r="H65" s="637"/>
      <c r="I65" s="537"/>
      <c r="J65" s="537"/>
      <c r="K65" s="638"/>
      <c r="L65" s="537" t="s">
        <v>981</v>
      </c>
      <c r="M65" s="537" t="s">
        <v>981</v>
      </c>
      <c r="N65" s="537" t="s">
        <v>981</v>
      </c>
      <c r="O65" s="639" t="s">
        <v>981</v>
      </c>
      <c r="P65" s="640">
        <v>0</v>
      </c>
      <c r="Q65" s="61"/>
      <c r="R65" s="503" t="s">
        <v>119</v>
      </c>
      <c r="S65" s="503">
        <v>0</v>
      </c>
      <c r="T65" s="503"/>
      <c r="U65" s="503"/>
      <c r="V65" s="503"/>
      <c r="W65" s="503"/>
      <c r="X65" s="503"/>
      <c r="Y65" s="503"/>
      <c r="Z65" s="503"/>
      <c r="AA65" s="503">
        <v>0</v>
      </c>
      <c r="AB65" s="501"/>
      <c r="AC65" s="1873" t="s">
        <v>117</v>
      </c>
      <c r="AD65" s="1874">
        <v>20.541000000000007</v>
      </c>
      <c r="AE65" s="1874"/>
      <c r="AF65" s="1874"/>
      <c r="AG65" s="1874"/>
      <c r="AH65" s="1874">
        <v>20.541000000000007</v>
      </c>
      <c r="AI65" s="1874"/>
      <c r="AJ65" s="1874"/>
      <c r="AK65" s="1874"/>
      <c r="AL65" s="1874"/>
      <c r="AM65" s="1874"/>
      <c r="AN65" s="1874">
        <v>20.541000000000007</v>
      </c>
      <c r="AO65" s="1201"/>
      <c r="AP65" s="1201"/>
      <c r="AQ65" s="1201"/>
      <c r="AR65" s="1201"/>
      <c r="AS65" s="1207"/>
    </row>
    <row r="66" spans="1:45" s="59" customFormat="1" ht="17.25" customHeight="1" x14ac:dyDescent="0.25">
      <c r="A66" s="61"/>
      <c r="B66" s="634">
        <v>60</v>
      </c>
      <c r="C66" s="515" t="s">
        <v>121</v>
      </c>
      <c r="D66" s="635">
        <v>18.429999999999996</v>
      </c>
      <c r="E66" s="537"/>
      <c r="F66" s="537"/>
      <c r="G66" s="636"/>
      <c r="H66" s="637"/>
      <c r="I66" s="537"/>
      <c r="J66" s="537"/>
      <c r="K66" s="638"/>
      <c r="L66" s="537">
        <v>18.429999999999996</v>
      </c>
      <c r="M66" s="537" t="s">
        <v>981</v>
      </c>
      <c r="N66" s="537" t="s">
        <v>981</v>
      </c>
      <c r="O66" s="639" t="s">
        <v>981</v>
      </c>
      <c r="P66" s="640">
        <v>18.429999999999996</v>
      </c>
      <c r="Q66" s="61"/>
      <c r="R66" s="503" t="s">
        <v>121</v>
      </c>
      <c r="S66" s="503">
        <v>18.429999999999996</v>
      </c>
      <c r="T66" s="503"/>
      <c r="U66" s="503"/>
      <c r="V66" s="503"/>
      <c r="W66" s="503"/>
      <c r="X66" s="503"/>
      <c r="Y66" s="503"/>
      <c r="Z66" s="503"/>
      <c r="AA66" s="503">
        <v>18.429999999999996</v>
      </c>
      <c r="AB66" s="501"/>
      <c r="AC66" s="1873" t="s">
        <v>119</v>
      </c>
      <c r="AD66" s="1874">
        <v>0</v>
      </c>
      <c r="AE66" s="1874"/>
      <c r="AF66" s="1874"/>
      <c r="AG66" s="1874"/>
      <c r="AH66" s="1874">
        <v>0</v>
      </c>
      <c r="AI66" s="1874"/>
      <c r="AJ66" s="1874"/>
      <c r="AK66" s="1874"/>
      <c r="AL66" s="1874"/>
      <c r="AM66" s="1874"/>
      <c r="AN66" s="1874">
        <v>0</v>
      </c>
      <c r="AO66" s="1201"/>
      <c r="AP66" s="1201"/>
      <c r="AQ66" s="1201"/>
      <c r="AR66" s="1201"/>
      <c r="AS66" s="1207"/>
    </row>
    <row r="67" spans="1:45" s="59" customFormat="1" ht="17.25" customHeight="1" x14ac:dyDescent="0.25">
      <c r="A67" s="61"/>
      <c r="B67" s="634">
        <v>61</v>
      </c>
      <c r="C67" s="515" t="s">
        <v>123</v>
      </c>
      <c r="D67" s="635"/>
      <c r="E67" s="537">
        <v>58.850000000000009</v>
      </c>
      <c r="F67" s="537"/>
      <c r="G67" s="636"/>
      <c r="H67" s="637"/>
      <c r="I67" s="537"/>
      <c r="J67" s="537"/>
      <c r="K67" s="638"/>
      <c r="L67" s="537" t="s">
        <v>981</v>
      </c>
      <c r="M67" s="537">
        <v>58.850000000000009</v>
      </c>
      <c r="N67" s="537" t="s">
        <v>981</v>
      </c>
      <c r="O67" s="639" t="s">
        <v>981</v>
      </c>
      <c r="P67" s="640">
        <v>58.850000000000009</v>
      </c>
      <c r="Q67" s="61"/>
      <c r="R67" s="503" t="s">
        <v>123</v>
      </c>
      <c r="S67" s="503"/>
      <c r="T67" s="503">
        <v>58.850000000000009</v>
      </c>
      <c r="U67" s="503"/>
      <c r="V67" s="503"/>
      <c r="W67" s="503"/>
      <c r="X67" s="503"/>
      <c r="Y67" s="503"/>
      <c r="Z67" s="503"/>
      <c r="AA67" s="503">
        <v>58.850000000000009</v>
      </c>
      <c r="AB67" s="501"/>
      <c r="AC67" s="1873" t="s">
        <v>121</v>
      </c>
      <c r="AD67" s="1874">
        <v>18.429999999999996</v>
      </c>
      <c r="AE67" s="1874"/>
      <c r="AF67" s="1874"/>
      <c r="AG67" s="1874"/>
      <c r="AH67" s="1874">
        <v>18.429999999999996</v>
      </c>
      <c r="AI67" s="1874"/>
      <c r="AJ67" s="1874"/>
      <c r="AK67" s="1874"/>
      <c r="AL67" s="1874"/>
      <c r="AM67" s="1874"/>
      <c r="AN67" s="1874">
        <v>18.429999999999996</v>
      </c>
      <c r="AO67" s="1201"/>
      <c r="AP67" s="1201"/>
      <c r="AQ67" s="1201"/>
      <c r="AR67" s="1201"/>
      <c r="AS67" s="1207"/>
    </row>
    <row r="68" spans="1:45" s="59" customFormat="1" ht="17.25" customHeight="1" x14ac:dyDescent="0.25">
      <c r="A68" s="61"/>
      <c r="B68" s="634">
        <v>62</v>
      </c>
      <c r="C68" s="515" t="s">
        <v>125</v>
      </c>
      <c r="D68" s="635">
        <v>89.849000000000032</v>
      </c>
      <c r="E68" s="537"/>
      <c r="F68" s="537"/>
      <c r="G68" s="636"/>
      <c r="H68" s="637"/>
      <c r="I68" s="537"/>
      <c r="J68" s="537"/>
      <c r="K68" s="638"/>
      <c r="L68" s="537">
        <v>89.849000000000032</v>
      </c>
      <c r="M68" s="537" t="s">
        <v>981</v>
      </c>
      <c r="N68" s="537" t="s">
        <v>981</v>
      </c>
      <c r="O68" s="639" t="s">
        <v>981</v>
      </c>
      <c r="P68" s="640">
        <v>89.849000000000032</v>
      </c>
      <c r="Q68" s="61"/>
      <c r="R68" s="503" t="s">
        <v>125</v>
      </c>
      <c r="S68" s="503">
        <v>89.849000000000032</v>
      </c>
      <c r="T68" s="503"/>
      <c r="U68" s="503"/>
      <c r="V68" s="503"/>
      <c r="W68" s="503"/>
      <c r="X68" s="503"/>
      <c r="Y68" s="503"/>
      <c r="Z68" s="503"/>
      <c r="AA68" s="503">
        <v>89.849000000000032</v>
      </c>
      <c r="AB68" s="501"/>
      <c r="AC68" s="1873" t="s">
        <v>123</v>
      </c>
      <c r="AD68" s="1874"/>
      <c r="AE68" s="1874">
        <v>58.850000000000009</v>
      </c>
      <c r="AF68" s="1874"/>
      <c r="AG68" s="1874"/>
      <c r="AH68" s="1874">
        <v>58.850000000000009</v>
      </c>
      <c r="AI68" s="1874"/>
      <c r="AJ68" s="1874"/>
      <c r="AK68" s="1874"/>
      <c r="AL68" s="1874"/>
      <c r="AM68" s="1874"/>
      <c r="AN68" s="1874">
        <v>58.850000000000009</v>
      </c>
      <c r="AO68" s="1201"/>
      <c r="AP68" s="1201"/>
      <c r="AQ68" s="1201"/>
      <c r="AR68" s="1201"/>
      <c r="AS68" s="1207"/>
    </row>
    <row r="69" spans="1:45" s="59" customFormat="1" ht="17.25" customHeight="1" x14ac:dyDescent="0.25">
      <c r="A69" s="61"/>
      <c r="B69" s="634">
        <v>63</v>
      </c>
      <c r="C69" s="515" t="s">
        <v>127</v>
      </c>
      <c r="D69" s="635">
        <v>555.51700000000017</v>
      </c>
      <c r="E69" s="537">
        <v>1058.8450000000003</v>
      </c>
      <c r="F69" s="537"/>
      <c r="G69" s="636"/>
      <c r="H69" s="637"/>
      <c r="I69" s="537"/>
      <c r="J69" s="537"/>
      <c r="K69" s="638"/>
      <c r="L69" s="537">
        <v>555.51700000000017</v>
      </c>
      <c r="M69" s="537">
        <v>1058.8450000000003</v>
      </c>
      <c r="N69" s="537" t="s">
        <v>981</v>
      </c>
      <c r="O69" s="639" t="s">
        <v>981</v>
      </c>
      <c r="P69" s="640">
        <v>1614.3620000000005</v>
      </c>
      <c r="Q69" s="61"/>
      <c r="R69" s="503" t="s">
        <v>127</v>
      </c>
      <c r="S69" s="503">
        <v>555.51700000000017</v>
      </c>
      <c r="T69" s="503">
        <v>1058.8450000000003</v>
      </c>
      <c r="U69" s="503"/>
      <c r="V69" s="503"/>
      <c r="W69" s="503"/>
      <c r="X69" s="503"/>
      <c r="Y69" s="503"/>
      <c r="Z69" s="503"/>
      <c r="AA69" s="503">
        <v>1614.3620000000005</v>
      </c>
      <c r="AB69" s="501"/>
      <c r="AC69" s="1873" t="s">
        <v>125</v>
      </c>
      <c r="AD69" s="1874">
        <v>89.849000000000032</v>
      </c>
      <c r="AE69" s="1874"/>
      <c r="AF69" s="1874"/>
      <c r="AG69" s="1874"/>
      <c r="AH69" s="1874">
        <v>89.849000000000032</v>
      </c>
      <c r="AI69" s="1874"/>
      <c r="AJ69" s="1874"/>
      <c r="AK69" s="1874"/>
      <c r="AL69" s="1874"/>
      <c r="AM69" s="1874"/>
      <c r="AN69" s="1874">
        <v>89.849000000000032</v>
      </c>
      <c r="AO69" s="1201"/>
      <c r="AP69" s="1201"/>
      <c r="AQ69" s="1201"/>
      <c r="AR69" s="1201"/>
      <c r="AS69" s="1207"/>
    </row>
    <row r="70" spans="1:45" s="59" customFormat="1" ht="17.25" customHeight="1" x14ac:dyDescent="0.25">
      <c r="A70" s="61"/>
      <c r="B70" s="634">
        <v>64</v>
      </c>
      <c r="C70" s="515" t="s">
        <v>129</v>
      </c>
      <c r="D70" s="635">
        <v>3.780000000000002</v>
      </c>
      <c r="E70" s="537"/>
      <c r="F70" s="537"/>
      <c r="G70" s="636"/>
      <c r="H70" s="637"/>
      <c r="I70" s="537"/>
      <c r="J70" s="537"/>
      <c r="K70" s="638"/>
      <c r="L70" s="537">
        <v>3.780000000000002</v>
      </c>
      <c r="M70" s="537" t="s">
        <v>981</v>
      </c>
      <c r="N70" s="537" t="s">
        <v>981</v>
      </c>
      <c r="O70" s="639" t="s">
        <v>981</v>
      </c>
      <c r="P70" s="640">
        <v>3.780000000000002</v>
      </c>
      <c r="Q70" s="61"/>
      <c r="R70" s="503" t="s">
        <v>129</v>
      </c>
      <c r="S70" s="503">
        <v>3.780000000000002</v>
      </c>
      <c r="T70" s="503"/>
      <c r="U70" s="503"/>
      <c r="V70" s="503"/>
      <c r="W70" s="503"/>
      <c r="X70" s="503"/>
      <c r="Y70" s="503"/>
      <c r="Z70" s="503"/>
      <c r="AA70" s="503">
        <v>3.780000000000002</v>
      </c>
      <c r="AB70" s="501"/>
      <c r="AC70" s="1873" t="s">
        <v>127</v>
      </c>
      <c r="AD70" s="1874">
        <v>555.51700000000017</v>
      </c>
      <c r="AE70" s="1874">
        <v>1058.8450000000003</v>
      </c>
      <c r="AF70" s="1874"/>
      <c r="AG70" s="1874"/>
      <c r="AH70" s="1874">
        <v>1614.3620000000005</v>
      </c>
      <c r="AI70" s="1874"/>
      <c r="AJ70" s="1874"/>
      <c r="AK70" s="1874"/>
      <c r="AL70" s="1874"/>
      <c r="AM70" s="1874"/>
      <c r="AN70" s="1874">
        <v>1614.3620000000005</v>
      </c>
      <c r="AO70" s="1201"/>
      <c r="AP70" s="1201"/>
      <c r="AQ70" s="1201"/>
      <c r="AR70" s="1201"/>
      <c r="AS70" s="1207"/>
    </row>
    <row r="71" spans="1:45" s="59" customFormat="1" ht="17.25" customHeight="1" x14ac:dyDescent="0.25">
      <c r="A71" s="61"/>
      <c r="B71" s="634">
        <v>65</v>
      </c>
      <c r="C71" s="515" t="s">
        <v>131</v>
      </c>
      <c r="D71" s="635"/>
      <c r="E71" s="537"/>
      <c r="F71" s="537">
        <v>16</v>
      </c>
      <c r="G71" s="636"/>
      <c r="H71" s="637"/>
      <c r="I71" s="537"/>
      <c r="J71" s="537"/>
      <c r="K71" s="638"/>
      <c r="L71" s="537" t="s">
        <v>981</v>
      </c>
      <c r="M71" s="537" t="s">
        <v>981</v>
      </c>
      <c r="N71" s="537">
        <v>16</v>
      </c>
      <c r="O71" s="639" t="s">
        <v>981</v>
      </c>
      <c r="P71" s="640">
        <v>16</v>
      </c>
      <c r="Q71" s="61"/>
      <c r="R71" s="503" t="s">
        <v>131</v>
      </c>
      <c r="S71" s="503"/>
      <c r="T71" s="503"/>
      <c r="U71" s="503">
        <v>16</v>
      </c>
      <c r="V71" s="503"/>
      <c r="W71" s="503"/>
      <c r="X71" s="503"/>
      <c r="Y71" s="503"/>
      <c r="Z71" s="503"/>
      <c r="AA71" s="503">
        <v>16</v>
      </c>
      <c r="AB71" s="501"/>
      <c r="AC71" s="1873" t="s">
        <v>129</v>
      </c>
      <c r="AD71" s="1874">
        <v>3.780000000000002</v>
      </c>
      <c r="AE71" s="1874"/>
      <c r="AF71" s="1874"/>
      <c r="AG71" s="1874"/>
      <c r="AH71" s="1874">
        <v>3.780000000000002</v>
      </c>
      <c r="AI71" s="1874"/>
      <c r="AJ71" s="1874"/>
      <c r="AK71" s="1874"/>
      <c r="AL71" s="1874"/>
      <c r="AM71" s="1874"/>
      <c r="AN71" s="1874">
        <v>3.780000000000002</v>
      </c>
      <c r="AO71" s="1201"/>
      <c r="AP71" s="1201"/>
      <c r="AQ71" s="1201"/>
      <c r="AR71" s="1201"/>
      <c r="AS71" s="1207"/>
    </row>
    <row r="72" spans="1:45" s="59" customFormat="1" ht="17.25" customHeight="1" x14ac:dyDescent="0.25">
      <c r="A72" s="61"/>
      <c r="B72" s="634">
        <v>66</v>
      </c>
      <c r="C72" s="515" t="s">
        <v>133</v>
      </c>
      <c r="D72" s="635">
        <v>375.79099999999983</v>
      </c>
      <c r="E72" s="537"/>
      <c r="F72" s="537"/>
      <c r="G72" s="636"/>
      <c r="H72" s="637"/>
      <c r="I72" s="537"/>
      <c r="J72" s="537"/>
      <c r="K72" s="638"/>
      <c r="L72" s="537">
        <v>375.79099999999983</v>
      </c>
      <c r="M72" s="537" t="s">
        <v>981</v>
      </c>
      <c r="N72" s="537" t="s">
        <v>981</v>
      </c>
      <c r="O72" s="639" t="s">
        <v>981</v>
      </c>
      <c r="P72" s="640">
        <v>375.79099999999983</v>
      </c>
      <c r="Q72" s="61"/>
      <c r="R72" s="503" t="s">
        <v>133</v>
      </c>
      <c r="S72" s="503">
        <v>375.79099999999983</v>
      </c>
      <c r="T72" s="503"/>
      <c r="U72" s="503"/>
      <c r="V72" s="503"/>
      <c r="W72" s="503"/>
      <c r="X72" s="503"/>
      <c r="Y72" s="503"/>
      <c r="Z72" s="503"/>
      <c r="AA72" s="503">
        <v>375.79099999999983</v>
      </c>
      <c r="AB72" s="501"/>
      <c r="AC72" s="1873" t="s">
        <v>131</v>
      </c>
      <c r="AD72" s="1874"/>
      <c r="AE72" s="1874"/>
      <c r="AF72" s="1874">
        <v>16</v>
      </c>
      <c r="AG72" s="1874"/>
      <c r="AH72" s="1874">
        <v>16</v>
      </c>
      <c r="AI72" s="1874"/>
      <c r="AJ72" s="1874"/>
      <c r="AK72" s="1874"/>
      <c r="AL72" s="1874"/>
      <c r="AM72" s="1874"/>
      <c r="AN72" s="1874">
        <v>16</v>
      </c>
      <c r="AO72" s="1201"/>
      <c r="AP72" s="1201"/>
      <c r="AQ72" s="1201"/>
      <c r="AR72" s="1201"/>
      <c r="AS72" s="1207"/>
    </row>
    <row r="73" spans="1:45" s="59" customFormat="1" ht="17.25" customHeight="1" x14ac:dyDescent="0.25">
      <c r="A73" s="61"/>
      <c r="B73" s="634">
        <v>67</v>
      </c>
      <c r="C73" s="515" t="s">
        <v>135</v>
      </c>
      <c r="D73" s="635"/>
      <c r="E73" s="537"/>
      <c r="F73" s="537">
        <v>20</v>
      </c>
      <c r="G73" s="636"/>
      <c r="H73" s="637"/>
      <c r="I73" s="537"/>
      <c r="J73" s="537"/>
      <c r="K73" s="638"/>
      <c r="L73" s="537" t="s">
        <v>981</v>
      </c>
      <c r="M73" s="537" t="s">
        <v>981</v>
      </c>
      <c r="N73" s="537">
        <v>20</v>
      </c>
      <c r="O73" s="639" t="s">
        <v>981</v>
      </c>
      <c r="P73" s="640">
        <v>20</v>
      </c>
      <c r="Q73" s="61"/>
      <c r="R73" s="503" t="s">
        <v>135</v>
      </c>
      <c r="S73" s="503"/>
      <c r="T73" s="503"/>
      <c r="U73" s="503">
        <v>20</v>
      </c>
      <c r="V73" s="503"/>
      <c r="W73" s="503"/>
      <c r="X73" s="503"/>
      <c r="Y73" s="503"/>
      <c r="Z73" s="503"/>
      <c r="AA73" s="503">
        <v>20</v>
      </c>
      <c r="AB73" s="501"/>
      <c r="AC73" s="1873" t="s">
        <v>133</v>
      </c>
      <c r="AD73" s="1874">
        <v>375.79099999999983</v>
      </c>
      <c r="AE73" s="1874"/>
      <c r="AF73" s="1874"/>
      <c r="AG73" s="1874"/>
      <c r="AH73" s="1874">
        <v>375.79099999999983</v>
      </c>
      <c r="AI73" s="1874"/>
      <c r="AJ73" s="1874"/>
      <c r="AK73" s="1874"/>
      <c r="AL73" s="1874"/>
      <c r="AM73" s="1874"/>
      <c r="AN73" s="1874">
        <v>375.79099999999983</v>
      </c>
      <c r="AO73" s="1201"/>
      <c r="AP73" s="1201"/>
      <c r="AQ73" s="1201"/>
      <c r="AR73" s="1201"/>
      <c r="AS73" s="1207"/>
    </row>
    <row r="74" spans="1:45" s="59" customFormat="1" ht="17.25" customHeight="1" x14ac:dyDescent="0.25">
      <c r="A74" s="61"/>
      <c r="B74" s="634">
        <v>68</v>
      </c>
      <c r="C74" s="515" t="s">
        <v>137</v>
      </c>
      <c r="D74" s="635"/>
      <c r="E74" s="537"/>
      <c r="F74" s="537"/>
      <c r="G74" s="636">
        <v>32.100000000000009</v>
      </c>
      <c r="H74" s="637"/>
      <c r="I74" s="537"/>
      <c r="J74" s="537"/>
      <c r="K74" s="638"/>
      <c r="L74" s="537" t="s">
        <v>981</v>
      </c>
      <c r="M74" s="537" t="s">
        <v>981</v>
      </c>
      <c r="N74" s="537" t="s">
        <v>981</v>
      </c>
      <c r="O74" s="639">
        <v>32.100000000000009</v>
      </c>
      <c r="P74" s="640">
        <v>32.100000000000009</v>
      </c>
      <c r="Q74" s="61"/>
      <c r="R74" s="503" t="s">
        <v>137</v>
      </c>
      <c r="S74" s="503"/>
      <c r="T74" s="503"/>
      <c r="U74" s="503"/>
      <c r="V74" s="503">
        <v>32.100000000000009</v>
      </c>
      <c r="W74" s="503"/>
      <c r="X74" s="503"/>
      <c r="Y74" s="503"/>
      <c r="Z74" s="503"/>
      <c r="AA74" s="503">
        <v>32.100000000000009</v>
      </c>
      <c r="AB74" s="501"/>
      <c r="AC74" s="1873" t="s">
        <v>135</v>
      </c>
      <c r="AD74" s="1874"/>
      <c r="AE74" s="1874"/>
      <c r="AF74" s="1874">
        <v>20</v>
      </c>
      <c r="AG74" s="1874"/>
      <c r="AH74" s="1874">
        <v>20</v>
      </c>
      <c r="AI74" s="1874"/>
      <c r="AJ74" s="1874"/>
      <c r="AK74" s="1874"/>
      <c r="AL74" s="1874"/>
      <c r="AM74" s="1874"/>
      <c r="AN74" s="1874">
        <v>20</v>
      </c>
      <c r="AO74" s="1201"/>
      <c r="AP74" s="1201"/>
      <c r="AQ74" s="1201"/>
      <c r="AR74" s="1201"/>
      <c r="AS74" s="1207"/>
    </row>
    <row r="75" spans="1:45" s="59" customFormat="1" ht="17.25" customHeight="1" x14ac:dyDescent="0.25">
      <c r="A75" s="61"/>
      <c r="B75" s="634">
        <v>69</v>
      </c>
      <c r="C75" s="515" t="s">
        <v>139</v>
      </c>
      <c r="D75" s="635"/>
      <c r="E75" s="537"/>
      <c r="F75" s="537"/>
      <c r="G75" s="636">
        <v>97.15</v>
      </c>
      <c r="H75" s="637"/>
      <c r="I75" s="537"/>
      <c r="J75" s="537"/>
      <c r="K75" s="638"/>
      <c r="L75" s="537" t="s">
        <v>981</v>
      </c>
      <c r="M75" s="537" t="s">
        <v>981</v>
      </c>
      <c r="N75" s="537" t="s">
        <v>981</v>
      </c>
      <c r="O75" s="639">
        <v>97.15</v>
      </c>
      <c r="P75" s="640">
        <v>97.15</v>
      </c>
      <c r="Q75" s="61"/>
      <c r="R75" s="503" t="s">
        <v>139</v>
      </c>
      <c r="S75" s="503"/>
      <c r="T75" s="503"/>
      <c r="U75" s="503"/>
      <c r="V75" s="503">
        <v>97.15</v>
      </c>
      <c r="W75" s="503"/>
      <c r="X75" s="503"/>
      <c r="Y75" s="503"/>
      <c r="Z75" s="503"/>
      <c r="AA75" s="503">
        <v>97.15</v>
      </c>
      <c r="AB75" s="501"/>
      <c r="AC75" s="1873" t="s">
        <v>137</v>
      </c>
      <c r="AD75" s="1874"/>
      <c r="AE75" s="1874"/>
      <c r="AF75" s="1874"/>
      <c r="AG75" s="1874">
        <v>32.100000000000009</v>
      </c>
      <c r="AH75" s="1874">
        <v>32.100000000000009</v>
      </c>
      <c r="AI75" s="1874"/>
      <c r="AJ75" s="1874"/>
      <c r="AK75" s="1874"/>
      <c r="AL75" s="1874"/>
      <c r="AM75" s="1874"/>
      <c r="AN75" s="1874">
        <v>32.100000000000009</v>
      </c>
      <c r="AO75" s="1201"/>
      <c r="AP75" s="1201"/>
      <c r="AQ75" s="1201"/>
      <c r="AR75" s="1201"/>
      <c r="AS75" s="1207"/>
    </row>
    <row r="76" spans="1:45" s="59" customFormat="1" ht="17.25" customHeight="1" x14ac:dyDescent="0.25">
      <c r="A76" s="61"/>
      <c r="B76" s="634">
        <v>70</v>
      </c>
      <c r="C76" s="515" t="s">
        <v>141</v>
      </c>
      <c r="D76" s="635"/>
      <c r="E76" s="537">
        <v>9.288000000000002</v>
      </c>
      <c r="F76" s="537"/>
      <c r="G76" s="636"/>
      <c r="H76" s="637"/>
      <c r="I76" s="537"/>
      <c r="J76" s="537"/>
      <c r="K76" s="638"/>
      <c r="L76" s="537" t="s">
        <v>981</v>
      </c>
      <c r="M76" s="537">
        <v>9.288000000000002</v>
      </c>
      <c r="N76" s="537" t="s">
        <v>981</v>
      </c>
      <c r="O76" s="639" t="s">
        <v>981</v>
      </c>
      <c r="P76" s="640">
        <v>9.288000000000002</v>
      </c>
      <c r="Q76" s="61"/>
      <c r="R76" s="503" t="s">
        <v>141</v>
      </c>
      <c r="S76" s="503"/>
      <c r="T76" s="503">
        <v>9.288000000000002</v>
      </c>
      <c r="U76" s="503"/>
      <c r="V76" s="503"/>
      <c r="W76" s="503"/>
      <c r="X76" s="503"/>
      <c r="Y76" s="503"/>
      <c r="Z76" s="503"/>
      <c r="AA76" s="503">
        <v>9.288000000000002</v>
      </c>
      <c r="AB76" s="501"/>
      <c r="AC76" s="1873" t="s">
        <v>139</v>
      </c>
      <c r="AD76" s="1874"/>
      <c r="AE76" s="1874"/>
      <c r="AF76" s="1874"/>
      <c r="AG76" s="1874">
        <v>97.15</v>
      </c>
      <c r="AH76" s="1874">
        <v>97.15</v>
      </c>
      <c r="AI76" s="1874"/>
      <c r="AJ76" s="1874"/>
      <c r="AK76" s="1874"/>
      <c r="AL76" s="1874"/>
      <c r="AM76" s="1874"/>
      <c r="AN76" s="1874">
        <v>97.15</v>
      </c>
      <c r="AO76" s="1201"/>
      <c r="AP76" s="1201"/>
      <c r="AQ76" s="1201"/>
      <c r="AR76" s="1201"/>
      <c r="AS76" s="1207"/>
    </row>
    <row r="77" spans="1:45" s="59" customFormat="1" ht="17.25" customHeight="1" x14ac:dyDescent="0.25">
      <c r="A77" s="61"/>
      <c r="B77" s="634">
        <v>71</v>
      </c>
      <c r="C77" s="515" t="s">
        <v>143</v>
      </c>
      <c r="D77" s="635"/>
      <c r="E77" s="537">
        <v>226.05000000000004</v>
      </c>
      <c r="F77" s="537"/>
      <c r="G77" s="636"/>
      <c r="H77" s="637"/>
      <c r="I77" s="537"/>
      <c r="J77" s="537"/>
      <c r="K77" s="638"/>
      <c r="L77" s="537" t="s">
        <v>981</v>
      </c>
      <c r="M77" s="537">
        <v>226.05000000000004</v>
      </c>
      <c r="N77" s="537" t="s">
        <v>981</v>
      </c>
      <c r="O77" s="639" t="s">
        <v>981</v>
      </c>
      <c r="P77" s="640">
        <v>226.05000000000004</v>
      </c>
      <c r="Q77" s="61"/>
      <c r="R77" s="503" t="s">
        <v>143</v>
      </c>
      <c r="S77" s="503"/>
      <c r="T77" s="503">
        <v>226.05000000000004</v>
      </c>
      <c r="U77" s="503"/>
      <c r="V77" s="503"/>
      <c r="W77" s="503"/>
      <c r="X77" s="503"/>
      <c r="Y77" s="503"/>
      <c r="Z77" s="503"/>
      <c r="AA77" s="503">
        <v>226.05000000000004</v>
      </c>
      <c r="AB77" s="501"/>
      <c r="AC77" s="1873" t="s">
        <v>141</v>
      </c>
      <c r="AD77" s="1874"/>
      <c r="AE77" s="1874">
        <v>9.288000000000002</v>
      </c>
      <c r="AF77" s="1874"/>
      <c r="AG77" s="1874"/>
      <c r="AH77" s="1874">
        <v>9.288000000000002</v>
      </c>
      <c r="AI77" s="1874"/>
      <c r="AJ77" s="1874"/>
      <c r="AK77" s="1874"/>
      <c r="AL77" s="1874"/>
      <c r="AM77" s="1874"/>
      <c r="AN77" s="1874">
        <v>9.288000000000002</v>
      </c>
      <c r="AO77" s="1201"/>
      <c r="AP77" s="1201"/>
      <c r="AQ77" s="1201"/>
      <c r="AR77" s="1201"/>
      <c r="AS77" s="1207"/>
    </row>
    <row r="78" spans="1:45" s="59" customFormat="1" ht="17.25" customHeight="1" x14ac:dyDescent="0.25">
      <c r="A78" s="61"/>
      <c r="B78" s="634">
        <v>72</v>
      </c>
      <c r="C78" s="515" t="s">
        <v>145</v>
      </c>
      <c r="D78" s="635">
        <v>6.3000000000000016</v>
      </c>
      <c r="E78" s="537"/>
      <c r="F78" s="537"/>
      <c r="G78" s="636"/>
      <c r="H78" s="637">
        <v>0.32</v>
      </c>
      <c r="I78" s="537">
        <v>0.12</v>
      </c>
      <c r="J78" s="537"/>
      <c r="K78" s="638"/>
      <c r="L78" s="537">
        <v>6.620000000000001</v>
      </c>
      <c r="M78" s="537">
        <v>0.12</v>
      </c>
      <c r="N78" s="537" t="s">
        <v>981</v>
      </c>
      <c r="O78" s="639" t="s">
        <v>981</v>
      </c>
      <c r="P78" s="640">
        <v>6.7400000000000011</v>
      </c>
      <c r="Q78" s="61"/>
      <c r="R78" s="503" t="s">
        <v>145</v>
      </c>
      <c r="S78" s="503">
        <v>6.3000000000000007</v>
      </c>
      <c r="T78" s="503"/>
      <c r="U78" s="503"/>
      <c r="V78" s="503"/>
      <c r="W78" s="503">
        <v>0.32</v>
      </c>
      <c r="X78" s="503">
        <v>0.12</v>
      </c>
      <c r="Y78" s="503"/>
      <c r="Z78" s="503"/>
      <c r="AA78" s="503">
        <v>6.7400000000000011</v>
      </c>
      <c r="AB78" s="501"/>
      <c r="AC78" s="1873" t="s">
        <v>143</v>
      </c>
      <c r="AD78" s="1874"/>
      <c r="AE78" s="1874">
        <v>226.05000000000004</v>
      </c>
      <c r="AF78" s="1874"/>
      <c r="AG78" s="1874"/>
      <c r="AH78" s="1874">
        <v>226.05000000000004</v>
      </c>
      <c r="AI78" s="1874"/>
      <c r="AJ78" s="1874"/>
      <c r="AK78" s="1874"/>
      <c r="AL78" s="1874"/>
      <c r="AM78" s="1874"/>
      <c r="AN78" s="1874">
        <v>226.05000000000004</v>
      </c>
      <c r="AO78" s="1201"/>
      <c r="AP78" s="1201"/>
      <c r="AQ78" s="1201"/>
      <c r="AR78" s="1201"/>
      <c r="AS78" s="1207"/>
    </row>
    <row r="79" spans="1:45" s="59" customFormat="1" ht="17.25" customHeight="1" x14ac:dyDescent="0.25">
      <c r="A79" s="61"/>
      <c r="B79" s="634">
        <v>73</v>
      </c>
      <c r="C79" s="515" t="s">
        <v>147</v>
      </c>
      <c r="D79" s="635"/>
      <c r="E79" s="537">
        <v>708.27299999999957</v>
      </c>
      <c r="F79" s="537"/>
      <c r="G79" s="636"/>
      <c r="H79" s="637"/>
      <c r="I79" s="537"/>
      <c r="J79" s="537"/>
      <c r="K79" s="638"/>
      <c r="L79" s="537" t="s">
        <v>981</v>
      </c>
      <c r="M79" s="537">
        <v>708.27299999999957</v>
      </c>
      <c r="N79" s="537" t="s">
        <v>981</v>
      </c>
      <c r="O79" s="639" t="s">
        <v>981</v>
      </c>
      <c r="P79" s="640">
        <v>708.27299999999957</v>
      </c>
      <c r="Q79" s="61"/>
      <c r="R79" s="503" t="s">
        <v>147</v>
      </c>
      <c r="S79" s="503"/>
      <c r="T79" s="503">
        <v>708.27299999999957</v>
      </c>
      <c r="U79" s="503"/>
      <c r="V79" s="503"/>
      <c r="W79" s="503"/>
      <c r="X79" s="503"/>
      <c r="Y79" s="503"/>
      <c r="Z79" s="503"/>
      <c r="AA79" s="503">
        <v>708.27299999999957</v>
      </c>
      <c r="AB79" s="501"/>
      <c r="AC79" s="1873" t="s">
        <v>145</v>
      </c>
      <c r="AD79" s="1874">
        <v>6.3000000000000016</v>
      </c>
      <c r="AE79" s="1874"/>
      <c r="AF79" s="1874"/>
      <c r="AG79" s="1874"/>
      <c r="AH79" s="1874">
        <v>6.3000000000000016</v>
      </c>
      <c r="AI79" s="1874">
        <v>0.32</v>
      </c>
      <c r="AJ79" s="1874">
        <v>0.12</v>
      </c>
      <c r="AK79" s="1874"/>
      <c r="AL79" s="1874"/>
      <c r="AM79" s="1874">
        <v>0.44</v>
      </c>
      <c r="AN79" s="1874">
        <v>6.740000000000002</v>
      </c>
      <c r="AO79" s="1201"/>
      <c r="AP79" s="1201"/>
      <c r="AQ79" s="1201"/>
      <c r="AR79" s="1201"/>
      <c r="AS79" s="1207"/>
    </row>
    <row r="80" spans="1:45" s="59" customFormat="1" ht="17.25" customHeight="1" x14ac:dyDescent="0.25">
      <c r="A80" s="61"/>
      <c r="B80" s="634">
        <v>74</v>
      </c>
      <c r="C80" s="515" t="s">
        <v>149</v>
      </c>
      <c r="D80" s="635"/>
      <c r="E80" s="537">
        <v>35.545000000000002</v>
      </c>
      <c r="F80" s="537"/>
      <c r="G80" s="636"/>
      <c r="H80" s="637"/>
      <c r="I80" s="537"/>
      <c r="J80" s="537"/>
      <c r="K80" s="638"/>
      <c r="L80" s="537" t="s">
        <v>981</v>
      </c>
      <c r="M80" s="537">
        <v>35.545000000000002</v>
      </c>
      <c r="N80" s="537" t="s">
        <v>981</v>
      </c>
      <c r="O80" s="639" t="s">
        <v>981</v>
      </c>
      <c r="P80" s="640">
        <v>35.545000000000002</v>
      </c>
      <c r="Q80" s="61"/>
      <c r="R80" s="503" t="s">
        <v>149</v>
      </c>
      <c r="S80" s="503"/>
      <c r="T80" s="503">
        <v>35.545000000000002</v>
      </c>
      <c r="U80" s="503"/>
      <c r="V80" s="503"/>
      <c r="W80" s="503"/>
      <c r="X80" s="503"/>
      <c r="Y80" s="503"/>
      <c r="Z80" s="503"/>
      <c r="AA80" s="503">
        <v>35.545000000000002</v>
      </c>
      <c r="AB80" s="501"/>
      <c r="AC80" s="1873" t="s">
        <v>147</v>
      </c>
      <c r="AD80" s="1874"/>
      <c r="AE80" s="1874">
        <v>708.27299999999957</v>
      </c>
      <c r="AF80" s="1874"/>
      <c r="AG80" s="1874"/>
      <c r="AH80" s="1874">
        <v>708.27299999999957</v>
      </c>
      <c r="AI80" s="1874"/>
      <c r="AJ80" s="1874"/>
      <c r="AK80" s="1874"/>
      <c r="AL80" s="1874"/>
      <c r="AM80" s="1874"/>
      <c r="AN80" s="1874">
        <v>708.27299999999957</v>
      </c>
      <c r="AO80" s="1201"/>
      <c r="AP80" s="1201"/>
      <c r="AQ80" s="1201"/>
      <c r="AR80" s="1201"/>
      <c r="AS80" s="1207"/>
    </row>
    <row r="81" spans="1:45" s="59" customFormat="1" ht="17.25" customHeight="1" x14ac:dyDescent="0.25">
      <c r="A81" s="61"/>
      <c r="B81" s="634">
        <v>75</v>
      </c>
      <c r="C81" s="515" t="s">
        <v>151</v>
      </c>
      <c r="D81" s="635"/>
      <c r="E81" s="537">
        <v>62.359000000000016</v>
      </c>
      <c r="F81" s="537"/>
      <c r="G81" s="636"/>
      <c r="H81" s="637"/>
      <c r="I81" s="537"/>
      <c r="J81" s="537"/>
      <c r="K81" s="638"/>
      <c r="L81" s="537" t="s">
        <v>981</v>
      </c>
      <c r="M81" s="537">
        <v>62.359000000000016</v>
      </c>
      <c r="N81" s="537" t="s">
        <v>981</v>
      </c>
      <c r="O81" s="639" t="s">
        <v>981</v>
      </c>
      <c r="P81" s="640">
        <v>62.359000000000016</v>
      </c>
      <c r="Q81" s="61"/>
      <c r="R81" s="503" t="s">
        <v>151</v>
      </c>
      <c r="S81" s="503"/>
      <c r="T81" s="503">
        <v>62.359000000000016</v>
      </c>
      <c r="U81" s="503"/>
      <c r="V81" s="503"/>
      <c r="W81" s="503"/>
      <c r="X81" s="503"/>
      <c r="Y81" s="503"/>
      <c r="Z81" s="503"/>
      <c r="AA81" s="503">
        <v>62.359000000000016</v>
      </c>
      <c r="AB81" s="501"/>
      <c r="AC81" s="1873" t="s">
        <v>149</v>
      </c>
      <c r="AD81" s="1874"/>
      <c r="AE81" s="1874">
        <v>35.545000000000002</v>
      </c>
      <c r="AF81" s="1874"/>
      <c r="AG81" s="1874"/>
      <c r="AH81" s="1874">
        <v>35.545000000000002</v>
      </c>
      <c r="AI81" s="1874"/>
      <c r="AJ81" s="1874"/>
      <c r="AK81" s="1874"/>
      <c r="AL81" s="1874"/>
      <c r="AM81" s="1874"/>
      <c r="AN81" s="1874">
        <v>35.545000000000002</v>
      </c>
      <c r="AO81" s="1201"/>
      <c r="AP81" s="1201"/>
      <c r="AQ81" s="1201"/>
      <c r="AR81" s="1201"/>
      <c r="AS81" s="1207"/>
    </row>
    <row r="82" spans="1:45" s="59" customFormat="1" ht="17.25" customHeight="1" x14ac:dyDescent="0.25">
      <c r="A82" s="61"/>
      <c r="B82" s="634">
        <v>76</v>
      </c>
      <c r="C82" s="515" t="s">
        <v>153</v>
      </c>
      <c r="D82" s="635">
        <v>58.19999999999996</v>
      </c>
      <c r="E82" s="537"/>
      <c r="F82" s="537"/>
      <c r="G82" s="636"/>
      <c r="H82" s="637"/>
      <c r="I82" s="537"/>
      <c r="J82" s="537"/>
      <c r="K82" s="638"/>
      <c r="L82" s="537">
        <v>58.19999999999996</v>
      </c>
      <c r="M82" s="537" t="s">
        <v>981</v>
      </c>
      <c r="N82" s="537" t="s">
        <v>981</v>
      </c>
      <c r="O82" s="639" t="s">
        <v>981</v>
      </c>
      <c r="P82" s="640">
        <v>58.19999999999996</v>
      </c>
      <c r="Q82" s="61"/>
      <c r="R82" s="503" t="s">
        <v>153</v>
      </c>
      <c r="S82" s="503">
        <v>58.19999999999996</v>
      </c>
      <c r="T82" s="503"/>
      <c r="U82" s="503"/>
      <c r="V82" s="503"/>
      <c r="W82" s="503"/>
      <c r="X82" s="503"/>
      <c r="Y82" s="503"/>
      <c r="Z82" s="503"/>
      <c r="AA82" s="503">
        <v>58.19999999999996</v>
      </c>
      <c r="AB82" s="501"/>
      <c r="AC82" s="1873" t="s">
        <v>151</v>
      </c>
      <c r="AD82" s="1874"/>
      <c r="AE82" s="1874">
        <v>62.359000000000016</v>
      </c>
      <c r="AF82" s="1874"/>
      <c r="AG82" s="1874"/>
      <c r="AH82" s="1874">
        <v>62.359000000000016</v>
      </c>
      <c r="AI82" s="1874"/>
      <c r="AJ82" s="1874"/>
      <c r="AK82" s="1874"/>
      <c r="AL82" s="1874"/>
      <c r="AM82" s="1874"/>
      <c r="AN82" s="1874">
        <v>62.359000000000016</v>
      </c>
      <c r="AO82" s="1201"/>
      <c r="AP82" s="1201"/>
      <c r="AQ82" s="1201"/>
      <c r="AR82" s="1201"/>
      <c r="AS82" s="1207"/>
    </row>
    <row r="83" spans="1:45" s="59" customFormat="1" ht="17.25" customHeight="1" x14ac:dyDescent="0.25">
      <c r="A83" s="61"/>
      <c r="B83" s="634">
        <v>77</v>
      </c>
      <c r="C83" s="515" t="s">
        <v>155</v>
      </c>
      <c r="D83" s="635">
        <v>0</v>
      </c>
      <c r="E83" s="537">
        <v>2.2729999999999992</v>
      </c>
      <c r="F83" s="537"/>
      <c r="G83" s="636"/>
      <c r="H83" s="637"/>
      <c r="I83" s="537">
        <v>1.8599999999999994</v>
      </c>
      <c r="J83" s="537"/>
      <c r="K83" s="638"/>
      <c r="L83" s="537" t="s">
        <v>981</v>
      </c>
      <c r="M83" s="537">
        <v>4.1329999999999991</v>
      </c>
      <c r="N83" s="537" t="s">
        <v>981</v>
      </c>
      <c r="O83" s="639" t="s">
        <v>981</v>
      </c>
      <c r="P83" s="640">
        <v>4.1329999999999991</v>
      </c>
      <c r="Q83" s="61"/>
      <c r="R83" s="503" t="s">
        <v>155</v>
      </c>
      <c r="S83" s="503">
        <v>0</v>
      </c>
      <c r="T83" s="503">
        <v>2.2729999999999992</v>
      </c>
      <c r="U83" s="503"/>
      <c r="V83" s="503"/>
      <c r="W83" s="503"/>
      <c r="X83" s="503">
        <v>1.8599999999999994</v>
      </c>
      <c r="Y83" s="503"/>
      <c r="Z83" s="503"/>
      <c r="AA83" s="503">
        <v>4.1329999999999991</v>
      </c>
      <c r="AB83" s="501"/>
      <c r="AC83" s="1873" t="s">
        <v>153</v>
      </c>
      <c r="AD83" s="1874">
        <v>58.19999999999996</v>
      </c>
      <c r="AE83" s="1874"/>
      <c r="AF83" s="1874"/>
      <c r="AG83" s="1874"/>
      <c r="AH83" s="1874">
        <v>58.19999999999996</v>
      </c>
      <c r="AI83" s="1874"/>
      <c r="AJ83" s="1874"/>
      <c r="AK83" s="1874"/>
      <c r="AL83" s="1874"/>
      <c r="AM83" s="1874"/>
      <c r="AN83" s="1874">
        <v>58.19999999999996</v>
      </c>
      <c r="AO83" s="1201"/>
      <c r="AP83" s="1201"/>
      <c r="AQ83" s="1201"/>
      <c r="AR83" s="1201"/>
      <c r="AS83" s="1207"/>
    </row>
    <row r="84" spans="1:45" s="59" customFormat="1" ht="17.25" customHeight="1" x14ac:dyDescent="0.25">
      <c r="A84" s="61"/>
      <c r="B84" s="634">
        <v>78</v>
      </c>
      <c r="C84" s="515" t="s">
        <v>157</v>
      </c>
      <c r="D84" s="635"/>
      <c r="E84" s="537">
        <v>194.54500000000002</v>
      </c>
      <c r="F84" s="537"/>
      <c r="G84" s="636"/>
      <c r="H84" s="637"/>
      <c r="I84" s="537"/>
      <c r="J84" s="537"/>
      <c r="K84" s="638"/>
      <c r="L84" s="537" t="s">
        <v>981</v>
      </c>
      <c r="M84" s="537">
        <v>194.54500000000002</v>
      </c>
      <c r="N84" s="537" t="s">
        <v>981</v>
      </c>
      <c r="O84" s="639" t="s">
        <v>981</v>
      </c>
      <c r="P84" s="640">
        <v>194.54500000000002</v>
      </c>
      <c r="Q84" s="61"/>
      <c r="R84" s="503" t="s">
        <v>157</v>
      </c>
      <c r="S84" s="503"/>
      <c r="T84" s="503">
        <v>194.54500000000002</v>
      </c>
      <c r="U84" s="503"/>
      <c r="V84" s="503"/>
      <c r="W84" s="503"/>
      <c r="X84" s="503"/>
      <c r="Y84" s="503"/>
      <c r="Z84" s="503"/>
      <c r="AA84" s="503">
        <v>194.54500000000002</v>
      </c>
      <c r="AB84" s="501"/>
      <c r="AC84" s="1873" t="s">
        <v>155</v>
      </c>
      <c r="AD84" s="1874">
        <v>0</v>
      </c>
      <c r="AE84" s="1874">
        <v>2.2729999999999992</v>
      </c>
      <c r="AF84" s="1874"/>
      <c r="AG84" s="1874"/>
      <c r="AH84" s="1874">
        <v>2.2729999999999992</v>
      </c>
      <c r="AI84" s="1874"/>
      <c r="AJ84" s="1874">
        <v>1.8599999999999994</v>
      </c>
      <c r="AK84" s="1874"/>
      <c r="AL84" s="1874"/>
      <c r="AM84" s="1874">
        <v>1.8599999999999994</v>
      </c>
      <c r="AN84" s="1874">
        <v>4.1329999999999991</v>
      </c>
      <c r="AO84" s="1207"/>
      <c r="AP84" s="1207"/>
      <c r="AQ84" s="1207"/>
      <c r="AR84" s="1207"/>
      <c r="AS84" s="1207"/>
    </row>
    <row r="85" spans="1:45" s="59" customFormat="1" ht="17.25" customHeight="1" x14ac:dyDescent="0.25">
      <c r="A85" s="61"/>
      <c r="B85" s="634">
        <v>79</v>
      </c>
      <c r="C85" s="515" t="s">
        <v>159</v>
      </c>
      <c r="D85" s="635">
        <v>441.8499999999998</v>
      </c>
      <c r="E85" s="537"/>
      <c r="F85" s="537"/>
      <c r="G85" s="636"/>
      <c r="H85" s="637"/>
      <c r="I85" s="537"/>
      <c r="J85" s="537"/>
      <c r="K85" s="638"/>
      <c r="L85" s="537">
        <v>441.8499999999998</v>
      </c>
      <c r="M85" s="537" t="s">
        <v>981</v>
      </c>
      <c r="N85" s="537" t="s">
        <v>981</v>
      </c>
      <c r="O85" s="639" t="s">
        <v>981</v>
      </c>
      <c r="P85" s="640">
        <v>441.8499999999998</v>
      </c>
      <c r="Q85" s="61"/>
      <c r="R85" s="503" t="s">
        <v>159</v>
      </c>
      <c r="S85" s="503">
        <v>441.8499999999998</v>
      </c>
      <c r="T85" s="503"/>
      <c r="U85" s="503"/>
      <c r="V85" s="503"/>
      <c r="W85" s="503"/>
      <c r="X85" s="503"/>
      <c r="Y85" s="503"/>
      <c r="Z85" s="503"/>
      <c r="AA85" s="503">
        <v>441.8499999999998</v>
      </c>
      <c r="AB85" s="501"/>
      <c r="AC85" s="1873" t="s">
        <v>157</v>
      </c>
      <c r="AD85" s="1874"/>
      <c r="AE85" s="1874">
        <v>194.54500000000002</v>
      </c>
      <c r="AF85" s="1874"/>
      <c r="AG85" s="1874"/>
      <c r="AH85" s="1874">
        <v>194.54500000000002</v>
      </c>
      <c r="AI85" s="1874"/>
      <c r="AJ85" s="1874"/>
      <c r="AK85" s="1874"/>
      <c r="AL85" s="1874"/>
      <c r="AM85" s="1874"/>
      <c r="AN85" s="1874">
        <v>194.54500000000002</v>
      </c>
      <c r="AO85" s="1207"/>
      <c r="AP85" s="1207"/>
      <c r="AQ85" s="1207"/>
      <c r="AR85" s="1207"/>
      <c r="AS85" s="1207"/>
    </row>
    <row r="86" spans="1:45" s="59" customFormat="1" ht="17.25" customHeight="1" x14ac:dyDescent="0.25">
      <c r="A86" s="61"/>
      <c r="B86" s="634">
        <v>80</v>
      </c>
      <c r="C86" s="515" t="s">
        <v>161</v>
      </c>
      <c r="D86" s="635"/>
      <c r="E86" s="537"/>
      <c r="F86" s="537">
        <v>20</v>
      </c>
      <c r="G86" s="636"/>
      <c r="H86" s="637"/>
      <c r="I86" s="537"/>
      <c r="J86" s="537"/>
      <c r="K86" s="638"/>
      <c r="L86" s="537" t="s">
        <v>981</v>
      </c>
      <c r="M86" s="537" t="s">
        <v>981</v>
      </c>
      <c r="N86" s="537">
        <v>20</v>
      </c>
      <c r="O86" s="639" t="s">
        <v>981</v>
      </c>
      <c r="P86" s="640">
        <v>20</v>
      </c>
      <c r="Q86" s="61"/>
      <c r="R86" s="503" t="s">
        <v>161</v>
      </c>
      <c r="S86" s="503"/>
      <c r="T86" s="503"/>
      <c r="U86" s="503">
        <v>20</v>
      </c>
      <c r="V86" s="503"/>
      <c r="W86" s="503"/>
      <c r="X86" s="503"/>
      <c r="Y86" s="503"/>
      <c r="Z86" s="503"/>
      <c r="AA86" s="503">
        <v>20</v>
      </c>
      <c r="AB86" s="501"/>
      <c r="AC86" s="1873" t="s">
        <v>159</v>
      </c>
      <c r="AD86" s="1874">
        <v>441.8499999999998</v>
      </c>
      <c r="AE86" s="1874"/>
      <c r="AF86" s="1874"/>
      <c r="AG86" s="1874"/>
      <c r="AH86" s="1874">
        <v>441.8499999999998</v>
      </c>
      <c r="AI86" s="1874"/>
      <c r="AJ86" s="1874"/>
      <c r="AK86" s="1874"/>
      <c r="AL86" s="1874"/>
      <c r="AM86" s="1874"/>
      <c r="AN86" s="1874">
        <v>441.8499999999998</v>
      </c>
      <c r="AO86" s="1207"/>
      <c r="AP86" s="1207"/>
      <c r="AQ86" s="1207"/>
      <c r="AR86" s="1207"/>
      <c r="AS86" s="1207"/>
    </row>
    <row r="87" spans="1:45" s="59" customFormat="1" ht="17.25" customHeight="1" x14ac:dyDescent="0.25">
      <c r="A87" s="61"/>
      <c r="B87" s="634">
        <v>81</v>
      </c>
      <c r="C87" s="515" t="s">
        <v>163</v>
      </c>
      <c r="D87" s="635"/>
      <c r="E87" s="537">
        <v>299.99</v>
      </c>
      <c r="F87" s="537"/>
      <c r="G87" s="636"/>
      <c r="H87" s="637"/>
      <c r="I87" s="537"/>
      <c r="J87" s="537"/>
      <c r="K87" s="638"/>
      <c r="L87" s="537" t="s">
        <v>981</v>
      </c>
      <c r="M87" s="537">
        <v>299.99</v>
      </c>
      <c r="N87" s="537" t="s">
        <v>981</v>
      </c>
      <c r="O87" s="639" t="s">
        <v>981</v>
      </c>
      <c r="P87" s="640">
        <v>299.99</v>
      </c>
      <c r="Q87" s="61"/>
      <c r="R87" s="503" t="s">
        <v>163</v>
      </c>
      <c r="S87" s="503"/>
      <c r="T87" s="503">
        <v>299.99</v>
      </c>
      <c r="U87" s="503"/>
      <c r="V87" s="503"/>
      <c r="W87" s="503"/>
      <c r="X87" s="503"/>
      <c r="Y87" s="503"/>
      <c r="Z87" s="503"/>
      <c r="AA87" s="503">
        <v>299.99</v>
      </c>
      <c r="AB87" s="501"/>
      <c r="AC87" s="1873" t="s">
        <v>161</v>
      </c>
      <c r="AD87" s="1874"/>
      <c r="AE87" s="1874"/>
      <c r="AF87" s="1874">
        <v>20</v>
      </c>
      <c r="AG87" s="1874"/>
      <c r="AH87" s="1874">
        <v>20</v>
      </c>
      <c r="AI87" s="1874"/>
      <c r="AJ87" s="1874"/>
      <c r="AK87" s="1874"/>
      <c r="AL87" s="1874"/>
      <c r="AM87" s="1874"/>
      <c r="AN87" s="1874">
        <v>20</v>
      </c>
      <c r="AO87" s="1207"/>
      <c r="AP87" s="1207"/>
      <c r="AQ87" s="1207"/>
      <c r="AR87" s="1207"/>
      <c r="AS87" s="1207"/>
    </row>
    <row r="88" spans="1:45" s="59" customFormat="1" ht="17.25" customHeight="1" x14ac:dyDescent="0.25">
      <c r="A88" s="61"/>
      <c r="B88" s="634">
        <v>82</v>
      </c>
      <c r="C88" s="515" t="s">
        <v>165</v>
      </c>
      <c r="D88" s="635"/>
      <c r="E88" s="537">
        <v>176.04700000000003</v>
      </c>
      <c r="F88" s="537"/>
      <c r="G88" s="636"/>
      <c r="H88" s="637"/>
      <c r="I88" s="537"/>
      <c r="J88" s="537"/>
      <c r="K88" s="638"/>
      <c r="L88" s="537" t="s">
        <v>981</v>
      </c>
      <c r="M88" s="537">
        <v>176.04700000000003</v>
      </c>
      <c r="N88" s="537" t="s">
        <v>981</v>
      </c>
      <c r="O88" s="639" t="s">
        <v>981</v>
      </c>
      <c r="P88" s="640">
        <v>176.04700000000003</v>
      </c>
      <c r="Q88" s="61"/>
      <c r="R88" s="503" t="s">
        <v>165</v>
      </c>
      <c r="S88" s="503"/>
      <c r="T88" s="503">
        <v>176.04700000000003</v>
      </c>
      <c r="U88" s="503"/>
      <c r="V88" s="503"/>
      <c r="W88" s="503"/>
      <c r="X88" s="503"/>
      <c r="Y88" s="503"/>
      <c r="Z88" s="503"/>
      <c r="AA88" s="503">
        <v>176.04700000000003</v>
      </c>
      <c r="AB88" s="501"/>
      <c r="AC88" s="1873" t="s">
        <v>163</v>
      </c>
      <c r="AD88" s="1874"/>
      <c r="AE88" s="1874">
        <v>299.99</v>
      </c>
      <c r="AF88" s="1874"/>
      <c r="AG88" s="1874"/>
      <c r="AH88" s="1874">
        <v>299.99</v>
      </c>
      <c r="AI88" s="1874"/>
      <c r="AJ88" s="1874"/>
      <c r="AK88" s="1874"/>
      <c r="AL88" s="1874"/>
      <c r="AM88" s="1874"/>
      <c r="AN88" s="1874">
        <v>299.99</v>
      </c>
      <c r="AO88" s="1207"/>
      <c r="AP88" s="1207"/>
      <c r="AQ88" s="1207"/>
      <c r="AR88" s="1207"/>
      <c r="AS88" s="1207"/>
    </row>
    <row r="89" spans="1:45" s="59" customFormat="1" ht="17.25" customHeight="1" thickBot="1" x14ac:dyDescent="0.3">
      <c r="A89" s="61"/>
      <c r="B89" s="634">
        <v>83</v>
      </c>
      <c r="C89" s="515" t="s">
        <v>1621</v>
      </c>
      <c r="D89" s="635"/>
      <c r="E89" s="537"/>
      <c r="F89" s="537"/>
      <c r="G89" s="636"/>
      <c r="H89" s="637">
        <v>7.1839999999999984</v>
      </c>
      <c r="I89" s="537">
        <v>11.024000000000001</v>
      </c>
      <c r="J89" s="537"/>
      <c r="K89" s="638">
        <v>0.7</v>
      </c>
      <c r="L89" s="537">
        <v>7.1840000000000002</v>
      </c>
      <c r="M89" s="537">
        <v>11.02399999999999</v>
      </c>
      <c r="N89" s="537" t="s">
        <v>981</v>
      </c>
      <c r="O89" s="639">
        <v>0.7</v>
      </c>
      <c r="P89" s="640">
        <v>18.907999999999991</v>
      </c>
      <c r="Q89" s="61"/>
      <c r="R89" s="503" t="s">
        <v>1348</v>
      </c>
      <c r="S89" s="503"/>
      <c r="T89" s="503"/>
      <c r="U89" s="503"/>
      <c r="V89" s="503"/>
      <c r="W89" s="503">
        <v>7.1840000000000002</v>
      </c>
      <c r="X89" s="503">
        <v>11.02399999999999</v>
      </c>
      <c r="Y89" s="503"/>
      <c r="Z89" s="503">
        <v>0.7</v>
      </c>
      <c r="AA89" s="503">
        <v>18.907999999999991</v>
      </c>
      <c r="AB89" s="501"/>
      <c r="AC89" s="1873" t="s">
        <v>165</v>
      </c>
      <c r="AD89" s="1874"/>
      <c r="AE89" s="1874">
        <v>176.04700000000003</v>
      </c>
      <c r="AF89" s="1874"/>
      <c r="AG89" s="1874"/>
      <c r="AH89" s="1874">
        <v>176.04700000000003</v>
      </c>
      <c r="AI89" s="1874"/>
      <c r="AJ89" s="1874"/>
      <c r="AK89" s="1874"/>
      <c r="AL89" s="1874"/>
      <c r="AM89" s="1874"/>
      <c r="AN89" s="1874">
        <v>176.04700000000003</v>
      </c>
      <c r="AO89" s="1207"/>
      <c r="AP89" s="1207"/>
      <c r="AQ89" s="1207"/>
      <c r="AR89" s="1207"/>
      <c r="AS89" s="1207"/>
    </row>
    <row r="90" spans="1:45" s="59" customFormat="1" ht="19.5" customHeight="1" thickTop="1" x14ac:dyDescent="0.25">
      <c r="A90" s="61"/>
      <c r="B90" s="644" t="s">
        <v>1359</v>
      </c>
      <c r="C90" s="645"/>
      <c r="D90" s="542">
        <f>SUM(D7:D89)</f>
        <v>5219.4500000000025</v>
      </c>
      <c r="E90" s="543">
        <f t="shared" ref="E90:P90" si="0">SUM(E7:E89)</f>
        <v>7092.2179999999989</v>
      </c>
      <c r="F90" s="543">
        <f t="shared" si="0"/>
        <v>285.02499999999998</v>
      </c>
      <c r="G90" s="544">
        <f t="shared" si="0"/>
        <v>371.55000000000018</v>
      </c>
      <c r="H90" s="545">
        <f t="shared" si="0"/>
        <v>16.820999999999998</v>
      </c>
      <c r="I90" s="543">
        <f t="shared" si="0"/>
        <v>173.4740000000001</v>
      </c>
      <c r="J90" s="543">
        <f t="shared" si="0"/>
        <v>8.9999999999999993E-3</v>
      </c>
      <c r="K90" s="546">
        <f t="shared" si="0"/>
        <v>0.7</v>
      </c>
      <c r="L90" s="545">
        <f t="shared" si="0"/>
        <v>5236.2710000000034</v>
      </c>
      <c r="M90" s="543">
        <f t="shared" si="0"/>
        <v>7265.6919999999982</v>
      </c>
      <c r="N90" s="543">
        <f t="shared" si="0"/>
        <v>285.03399999999999</v>
      </c>
      <c r="O90" s="547">
        <f t="shared" si="0"/>
        <v>372.25000000000017</v>
      </c>
      <c r="P90" s="548">
        <f t="shared" si="0"/>
        <v>13159.247000000003</v>
      </c>
      <c r="Q90" s="61"/>
      <c r="R90" s="503" t="s">
        <v>325</v>
      </c>
      <c r="S90" s="503">
        <v>5212.3100000000022</v>
      </c>
      <c r="T90" s="503">
        <v>7093.0329999999994</v>
      </c>
      <c r="U90" s="503">
        <v>285.02499999999998</v>
      </c>
      <c r="V90" s="503">
        <v>371.55000000000018</v>
      </c>
      <c r="W90" s="503">
        <v>23.961000000000002</v>
      </c>
      <c r="X90" s="503">
        <v>172.65900000000011</v>
      </c>
      <c r="Y90" s="503">
        <v>8.9999999999999993E-3</v>
      </c>
      <c r="Z90" s="503">
        <v>0.7</v>
      </c>
      <c r="AA90" s="503">
        <v>13159.247000000003</v>
      </c>
      <c r="AB90" s="501"/>
      <c r="AC90" s="1873" t="s">
        <v>1348</v>
      </c>
      <c r="AD90" s="1874"/>
      <c r="AE90" s="1874"/>
      <c r="AF90" s="1874"/>
      <c r="AG90" s="1874"/>
      <c r="AH90" s="1874"/>
      <c r="AI90" s="1874">
        <v>7.1839999999999984</v>
      </c>
      <c r="AJ90" s="1874">
        <v>11.024000000000001</v>
      </c>
      <c r="AK90" s="1874"/>
      <c r="AL90" s="1874">
        <v>0.7</v>
      </c>
      <c r="AM90" s="1874">
        <v>18.907999999999998</v>
      </c>
      <c r="AN90" s="1874">
        <v>18.907999999999998</v>
      </c>
      <c r="AO90" s="1207"/>
      <c r="AP90" s="1207"/>
      <c r="AQ90" s="1207"/>
      <c r="AR90" s="1207"/>
      <c r="AS90" s="1207"/>
    </row>
    <row r="91" spans="1:45" s="59" customFormat="1" ht="19.5" customHeight="1" x14ac:dyDescent="0.25">
      <c r="A91" s="61"/>
      <c r="B91" s="646"/>
      <c r="C91" s="647"/>
      <c r="D91" s="1658">
        <f>SUM(D90:G90)</f>
        <v>12968.243000000002</v>
      </c>
      <c r="E91" s="1659"/>
      <c r="F91" s="1659"/>
      <c r="G91" s="1661"/>
      <c r="H91" s="1658">
        <f t="shared" ref="H91" si="1">SUM(H90:K90)</f>
        <v>191.00400000000008</v>
      </c>
      <c r="I91" s="1659"/>
      <c r="J91" s="1659"/>
      <c r="K91" s="1661"/>
      <c r="L91" s="1658">
        <f>SUM(L90:O90)</f>
        <v>13159.247000000001</v>
      </c>
      <c r="M91" s="1659"/>
      <c r="N91" s="1659"/>
      <c r="O91" s="1660"/>
      <c r="P91" s="648"/>
      <c r="Q91" s="61"/>
      <c r="R91" s="503"/>
      <c r="S91" s="503"/>
      <c r="T91" s="503"/>
      <c r="U91" s="503"/>
      <c r="V91" s="503"/>
      <c r="W91" s="503"/>
      <c r="X91" s="503"/>
      <c r="Y91" s="503"/>
      <c r="Z91" s="503"/>
      <c r="AA91" s="503"/>
      <c r="AB91" s="501"/>
      <c r="AC91" s="1873" t="s">
        <v>325</v>
      </c>
      <c r="AD91" s="1898">
        <v>5219.4500000000025</v>
      </c>
      <c r="AE91" s="1898">
        <v>7092.2179999999989</v>
      </c>
      <c r="AF91" s="1898">
        <v>285.02499999999998</v>
      </c>
      <c r="AG91" s="1898">
        <v>371.55000000000018</v>
      </c>
      <c r="AH91" s="1898">
        <v>12968.243000000002</v>
      </c>
      <c r="AI91" s="1898">
        <v>16.820999999999998</v>
      </c>
      <c r="AJ91" s="1898">
        <v>173.4740000000001</v>
      </c>
      <c r="AK91" s="1898">
        <v>8.9999999999999993E-3</v>
      </c>
      <c r="AL91" s="1898">
        <v>0.7</v>
      </c>
      <c r="AM91" s="1898">
        <v>191.00400000000005</v>
      </c>
      <c r="AN91" s="1898">
        <v>13159.247000000003</v>
      </c>
      <c r="AO91" s="1207"/>
      <c r="AP91" s="1207"/>
      <c r="AQ91" s="1207"/>
      <c r="AR91" s="1207"/>
      <c r="AS91" s="1207"/>
    </row>
    <row r="92" spans="1:45" s="59" customFormat="1" ht="12.75" customHeight="1" x14ac:dyDescent="0.25">
      <c r="A92" s="61"/>
      <c r="B92" s="511" t="s">
        <v>1350</v>
      </c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649"/>
      <c r="Q92" s="61"/>
      <c r="R92" s="503"/>
      <c r="S92" s="503"/>
      <c r="T92" s="503"/>
      <c r="U92" s="503"/>
      <c r="V92" s="503"/>
      <c r="W92" s="503"/>
      <c r="X92" s="503"/>
      <c r="Y92" s="503"/>
      <c r="Z92" s="503"/>
      <c r="AA92" s="503">
        <v>13159.246999999999</v>
      </c>
      <c r="AB92" s="501"/>
      <c r="AC92" s="1201"/>
      <c r="AD92" s="1201"/>
      <c r="AE92" s="1201"/>
      <c r="AF92" s="1201"/>
      <c r="AG92" s="1201"/>
      <c r="AH92" s="1201"/>
      <c r="AI92" s="1201"/>
      <c r="AJ92" s="1201"/>
      <c r="AK92" s="1201"/>
      <c r="AL92" s="1201"/>
      <c r="AM92" s="1201"/>
      <c r="AN92" s="1207"/>
      <c r="AO92" s="1207"/>
      <c r="AP92" s="1207"/>
      <c r="AQ92" s="1207"/>
      <c r="AR92" s="1207"/>
      <c r="AS92" s="1207"/>
    </row>
    <row r="93" spans="1:45" s="59" customFormat="1" ht="12.75" customHeight="1" x14ac:dyDescent="0.25">
      <c r="A93" s="61"/>
      <c r="B93" s="89" t="s">
        <v>1622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649"/>
      <c r="Q93" s="61"/>
      <c r="R93" s="503"/>
      <c r="S93" s="503"/>
      <c r="T93" s="503"/>
      <c r="U93" s="503"/>
      <c r="V93" s="503"/>
      <c r="W93" s="503"/>
      <c r="X93" s="503"/>
      <c r="Y93" s="503"/>
      <c r="Z93" s="503"/>
      <c r="AA93" s="503"/>
      <c r="AB93" s="501"/>
      <c r="AC93" s="1201"/>
      <c r="AD93" s="1201"/>
      <c r="AE93" s="1201"/>
      <c r="AF93" s="1201"/>
      <c r="AG93" s="1201"/>
      <c r="AH93" s="1201"/>
      <c r="AI93" s="1201"/>
      <c r="AJ93" s="1201"/>
      <c r="AK93" s="1201"/>
      <c r="AL93" s="1201"/>
      <c r="AM93" s="1201"/>
      <c r="AN93" s="1207"/>
      <c r="AO93" s="1207"/>
      <c r="AP93" s="1207"/>
      <c r="AQ93" s="1207"/>
      <c r="AR93" s="1207"/>
      <c r="AS93" s="1207"/>
    </row>
    <row r="94" spans="1:45" s="59" customFormat="1" x14ac:dyDescent="0.25">
      <c r="A94" s="61"/>
      <c r="B94" s="89" t="s">
        <v>1626</v>
      </c>
      <c r="C94" s="650"/>
      <c r="D94" s="651"/>
      <c r="E94" s="652"/>
      <c r="F94" s="653"/>
      <c r="G94" s="653"/>
      <c r="H94" s="653"/>
      <c r="I94" s="654"/>
      <c r="J94" s="654"/>
      <c r="K94" s="649"/>
      <c r="L94" s="87"/>
      <c r="M94" s="87"/>
      <c r="N94" s="87"/>
      <c r="O94" s="655"/>
      <c r="P94" s="87"/>
      <c r="Q94" s="61"/>
      <c r="R94" s="503"/>
      <c r="S94" s="503"/>
      <c r="T94" s="503"/>
      <c r="U94" s="503"/>
      <c r="V94" s="503"/>
      <c r="W94" s="503"/>
      <c r="X94" s="503"/>
      <c r="Y94" s="503"/>
      <c r="Z94" s="503"/>
      <c r="AA94" s="503"/>
      <c r="AB94" s="501"/>
      <c r="AC94" s="1201"/>
      <c r="AD94" s="1201"/>
      <c r="AE94" s="1201"/>
      <c r="AF94" s="1207"/>
      <c r="AG94" s="1207"/>
      <c r="AH94" s="1207"/>
      <c r="AI94" s="1207"/>
      <c r="AJ94" s="1207"/>
      <c r="AK94" s="1207"/>
      <c r="AL94" s="1207"/>
      <c r="AM94" s="1207"/>
      <c r="AN94" s="1207"/>
      <c r="AO94" s="1207"/>
      <c r="AP94" s="1207"/>
      <c r="AQ94" s="1207"/>
      <c r="AR94" s="1207"/>
      <c r="AS94" s="1207"/>
    </row>
    <row r="95" spans="1:45" x14ac:dyDescent="0.25">
      <c r="B95" s="656"/>
      <c r="C95" s="657"/>
      <c r="D95" s="658"/>
      <c r="E95" s="651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AA95" s="503">
        <v>0</v>
      </c>
    </row>
    <row r="96" spans="1:45" ht="15" customHeight="1" x14ac:dyDescent="0.25">
      <c r="D96" s="1529"/>
      <c r="E96" s="1529"/>
      <c r="F96" s="1529"/>
      <c r="G96" s="1529"/>
      <c r="H96" s="1529"/>
      <c r="I96" s="1529"/>
      <c r="J96" s="1529"/>
      <c r="K96" s="1529"/>
      <c r="L96" s="1529"/>
      <c r="M96" s="1529"/>
      <c r="N96" s="1529"/>
    </row>
    <row r="98" spans="12:15" x14ac:dyDescent="0.25">
      <c r="L98" s="1528"/>
      <c r="M98" s="1528"/>
      <c r="N98" s="1528"/>
      <c r="O98" s="1528"/>
    </row>
  </sheetData>
  <mergeCells count="9">
    <mergeCell ref="P5:P6"/>
    <mergeCell ref="H91:K91"/>
    <mergeCell ref="D91:G91"/>
    <mergeCell ref="L91:O91"/>
    <mergeCell ref="B5:B6"/>
    <mergeCell ref="C5:C6"/>
    <mergeCell ref="D5:G5"/>
    <mergeCell ref="H5:K5"/>
    <mergeCell ref="L5:O5"/>
  </mergeCells>
  <printOptions horizontalCentered="1"/>
  <pageMargins left="0.78740157480314965" right="0.59055118110236227" top="0.78740157480314965" bottom="0.39370078740157483" header="0.35433070866141736" footer="0.59055118110236227"/>
  <pageSetup paperSize="9" scale="43" orientation="portrait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1"/>
  <sheetViews>
    <sheetView view="pageBreakPreview" zoomScale="90" zoomScaleNormal="85" zoomScaleSheetLayoutView="90" workbookViewId="0">
      <selection activeCell="O85" sqref="O85"/>
    </sheetView>
  </sheetViews>
  <sheetFormatPr baseColWidth="10" defaultRowHeight="15" x14ac:dyDescent="0.25"/>
  <cols>
    <col min="1" max="1" width="13.42578125" customWidth="1"/>
    <col min="2" max="2" width="15.85546875" customWidth="1"/>
    <col min="3" max="11" width="13.42578125" customWidth="1"/>
    <col min="12" max="12" width="7.7109375" customWidth="1"/>
    <col min="14" max="14" width="20.140625" style="1201" bestFit="1" customWidth="1"/>
    <col min="15" max="15" width="15.28515625" style="1201" bestFit="1" customWidth="1"/>
    <col min="16" max="17" width="11.42578125" style="1201"/>
    <col min="18" max="18" width="16.5703125" style="1201" bestFit="1" customWidth="1"/>
    <col min="19" max="19" width="21.42578125" style="1201" bestFit="1" customWidth="1"/>
    <col min="20" max="20" width="11.42578125" style="1201"/>
    <col min="21" max="21" width="17.85546875" style="1201" bestFit="1" customWidth="1"/>
    <col min="22" max="22" width="22.7109375" bestFit="1" customWidth="1"/>
  </cols>
  <sheetData>
    <row r="1" spans="1:22" s="59" customFormat="1" ht="17.45" x14ac:dyDescent="0.3">
      <c r="A1" s="452"/>
      <c r="B1" s="453"/>
      <c r="C1" s="453"/>
      <c r="D1" s="453"/>
      <c r="E1" s="453"/>
      <c r="F1" s="453"/>
      <c r="G1" s="61"/>
      <c r="H1" s="61"/>
      <c r="I1" s="61"/>
      <c r="J1" s="61"/>
      <c r="K1" s="61"/>
      <c r="L1" s="61"/>
      <c r="N1" s="1235"/>
      <c r="O1" s="1207"/>
      <c r="P1" s="1207"/>
      <c r="Q1" s="1207"/>
      <c r="R1" s="1201" t="s">
        <v>1253</v>
      </c>
      <c r="S1" s="1201" t="s">
        <v>329</v>
      </c>
      <c r="T1" s="1207"/>
      <c r="U1" s="1201"/>
      <c r="V1"/>
    </row>
    <row r="2" spans="1:22" s="59" customFormat="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N2" s="1236" t="s">
        <v>1337</v>
      </c>
      <c r="O2" s="1207"/>
      <c r="P2" s="1207"/>
      <c r="Q2" s="1207"/>
      <c r="R2" s="1201" t="s">
        <v>173</v>
      </c>
      <c r="S2" s="1201" t="s">
        <v>1251</v>
      </c>
      <c r="T2" s="1201"/>
      <c r="U2" s="1201"/>
      <c r="V2"/>
    </row>
    <row r="3" spans="1:22" s="59" customFormat="1" ht="14.45" x14ac:dyDescent="0.3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N3" s="1207"/>
      <c r="O3" s="1207"/>
      <c r="P3" s="1207"/>
      <c r="Q3" s="1207"/>
      <c r="R3" s="1201"/>
      <c r="S3" s="1201"/>
      <c r="T3" s="1201"/>
      <c r="U3" s="1201"/>
      <c r="V3"/>
    </row>
    <row r="4" spans="1:22" s="59" customFormat="1" ht="14.45" x14ac:dyDescent="0.3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N4" s="1207" t="s">
        <v>1363</v>
      </c>
      <c r="O4" s="1207" t="s">
        <v>1379</v>
      </c>
      <c r="P4" s="1237" t="s">
        <v>1380</v>
      </c>
      <c r="Q4" s="1207"/>
      <c r="R4" s="1201" t="s">
        <v>350</v>
      </c>
      <c r="S4" s="1201" t="s">
        <v>1372</v>
      </c>
      <c r="T4" s="1201"/>
      <c r="U4" s="1201"/>
      <c r="V4"/>
    </row>
    <row r="5" spans="1:22" s="59" customFormat="1" ht="14.45" x14ac:dyDescent="0.3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189"/>
      <c r="N5" s="1238" t="s">
        <v>98</v>
      </c>
      <c r="O5" s="1239">
        <v>2484.1760000000004</v>
      </c>
      <c r="P5" s="1240">
        <f>+O5/$O$12</f>
        <v>0.18877797490996259</v>
      </c>
      <c r="Q5" s="1207"/>
      <c r="R5" s="1201" t="s">
        <v>98</v>
      </c>
      <c r="S5" s="1201">
        <v>2484.1760000000004</v>
      </c>
      <c r="T5" s="1201"/>
      <c r="U5" s="1201"/>
      <c r="V5"/>
    </row>
    <row r="6" spans="1:22" s="59" customFormat="1" ht="14.45" x14ac:dyDescent="0.3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189"/>
      <c r="N6" s="1207" t="s">
        <v>128</v>
      </c>
      <c r="O6" s="1239">
        <v>1614.3620000000001</v>
      </c>
      <c r="P6" s="1240">
        <f t="shared" ref="P6:P11" si="0">+O6/$O$12</f>
        <v>0.12267890404367364</v>
      </c>
      <c r="Q6" s="1207"/>
      <c r="R6" s="1201" t="s">
        <v>128</v>
      </c>
      <c r="S6" s="1201">
        <v>1614.3620000000001</v>
      </c>
      <c r="T6" s="1200"/>
      <c r="U6" s="1201"/>
      <c r="V6"/>
    </row>
    <row r="7" spans="1:22" s="59" customFormat="1" ht="14.45" x14ac:dyDescent="0.3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189"/>
      <c r="N7" s="1207" t="s">
        <v>90</v>
      </c>
      <c r="O7" s="1239">
        <v>1492.0769999999998</v>
      </c>
      <c r="P7" s="1240">
        <f t="shared" si="0"/>
        <v>0.1133861990735488</v>
      </c>
      <c r="Q7" s="1207"/>
      <c r="R7" s="1201" t="s">
        <v>90</v>
      </c>
      <c r="S7" s="1201">
        <v>1492.0769999999998</v>
      </c>
      <c r="T7" s="1200"/>
      <c r="U7" s="1201"/>
      <c r="V7"/>
    </row>
    <row r="8" spans="1:22" s="59" customFormat="1" ht="14.45" x14ac:dyDescent="0.3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189"/>
      <c r="N8" s="1207" t="s">
        <v>58</v>
      </c>
      <c r="O8" s="1239">
        <v>915.70300000000009</v>
      </c>
      <c r="P8" s="1240">
        <f t="shared" si="0"/>
        <v>6.9586276479193687E-2</v>
      </c>
      <c r="Q8" s="1207"/>
      <c r="R8" s="1201" t="s">
        <v>58</v>
      </c>
      <c r="S8" s="1201">
        <v>915.70300000000009</v>
      </c>
      <c r="T8" s="1200"/>
      <c r="U8" s="1201"/>
      <c r="V8"/>
    </row>
    <row r="9" spans="1:22" s="59" customFormat="1" ht="14.45" x14ac:dyDescent="0.3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189"/>
      <c r="N9" s="1207" t="s">
        <v>148</v>
      </c>
      <c r="O9" s="1239">
        <v>708.27300000000002</v>
      </c>
      <c r="P9" s="1240">
        <f t="shared" si="0"/>
        <v>5.3823216480395883E-2</v>
      </c>
      <c r="Q9" s="1207"/>
      <c r="R9" s="1201" t="s">
        <v>148</v>
      </c>
      <c r="S9" s="1201">
        <v>708.27300000000002</v>
      </c>
      <c r="T9" s="1200"/>
      <c r="U9" s="1201"/>
      <c r="V9"/>
    </row>
    <row r="10" spans="1:22" s="59" customFormat="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189"/>
      <c r="N10" s="1207" t="s">
        <v>100</v>
      </c>
      <c r="O10" s="1239">
        <v>567.19200000000001</v>
      </c>
      <c r="P10" s="1240">
        <f t="shared" si="0"/>
        <v>4.3102162304575635E-2</v>
      </c>
      <c r="Q10" s="1207"/>
      <c r="R10" s="1201" t="s">
        <v>100</v>
      </c>
      <c r="S10" s="1201">
        <v>567.19200000000001</v>
      </c>
      <c r="T10" s="1200"/>
      <c r="U10" s="1201"/>
      <c r="V10"/>
    </row>
    <row r="11" spans="1:22" s="59" customFormat="1" ht="14.45" x14ac:dyDescent="0.3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N11" s="1207" t="s">
        <v>1353</v>
      </c>
      <c r="O11" s="1239">
        <v>5377.463999999999</v>
      </c>
      <c r="P11" s="1240">
        <f t="shared" si="0"/>
        <v>0.40864526670864976</v>
      </c>
      <c r="Q11" s="1207"/>
      <c r="R11" s="1201" t="s">
        <v>325</v>
      </c>
      <c r="S11" s="1201">
        <v>7781.7830000000004</v>
      </c>
      <c r="T11" s="1200"/>
      <c r="U11" s="1201"/>
      <c r="V11"/>
    </row>
    <row r="12" spans="1:22" s="59" customFormat="1" ht="14.45" x14ac:dyDescent="0.3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N12" s="1207"/>
      <c r="O12" s="1239">
        <v>13159.246999999999</v>
      </c>
      <c r="P12" s="1240">
        <v>1</v>
      </c>
      <c r="Q12" s="1207"/>
      <c r="R12" s="1207"/>
      <c r="S12" s="1207"/>
      <c r="T12" s="1200"/>
      <c r="U12" s="1201"/>
      <c r="V12"/>
    </row>
    <row r="13" spans="1:22" s="59" customFormat="1" ht="14.45" x14ac:dyDescent="0.3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N13" s="1207"/>
      <c r="O13" s="1241"/>
      <c r="P13" s="1242"/>
      <c r="Q13" s="1207"/>
      <c r="R13" s="1207"/>
      <c r="S13" s="1207"/>
      <c r="T13" s="1200"/>
      <c r="U13" s="1201"/>
      <c r="V13"/>
    </row>
    <row r="14" spans="1:22" s="59" customFormat="1" ht="14.45" x14ac:dyDescent="0.3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N14" s="1236"/>
      <c r="O14" s="1241"/>
      <c r="P14" s="1207"/>
      <c r="Q14" s="1207"/>
      <c r="R14" s="1207"/>
      <c r="S14" s="1207"/>
      <c r="T14" s="1207"/>
      <c r="U14" s="1201"/>
      <c r="V14"/>
    </row>
    <row r="15" spans="1:22" s="59" customFormat="1" ht="14.45" x14ac:dyDescent="0.3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N15" s="1236"/>
      <c r="O15" s="1241"/>
      <c r="P15" s="1207"/>
      <c r="Q15" s="1207"/>
      <c r="R15" s="1201"/>
      <c r="S15" s="1201"/>
      <c r="T15" s="1207"/>
      <c r="U15" s="1201"/>
      <c r="V15"/>
    </row>
    <row r="16" spans="1:22" s="59" customFormat="1" ht="14.45" x14ac:dyDescent="0.3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N16" s="1236"/>
      <c r="O16" s="1241"/>
      <c r="P16" s="1207"/>
      <c r="Q16" s="1207"/>
      <c r="R16" s="1201"/>
      <c r="S16" s="1201"/>
      <c r="T16" s="1207"/>
      <c r="U16" s="1201"/>
      <c r="V16"/>
    </row>
    <row r="17" spans="1:22" s="59" customFormat="1" ht="14.45" x14ac:dyDescent="0.3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N17" s="1207"/>
      <c r="O17" s="1207"/>
      <c r="P17" s="1242"/>
      <c r="Q17" s="1207"/>
      <c r="R17" s="1201"/>
      <c r="S17" s="1201"/>
      <c r="T17" s="1207"/>
      <c r="U17" s="1201"/>
      <c r="V17"/>
    </row>
    <row r="18" spans="1:22" s="59" customFormat="1" ht="14.45" x14ac:dyDescent="0.3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N18" s="1207"/>
      <c r="O18" s="1207"/>
      <c r="P18" s="1207"/>
      <c r="Q18" s="1207"/>
      <c r="R18" s="1201"/>
      <c r="S18" s="1201"/>
      <c r="T18" s="1207"/>
      <c r="U18" s="1201"/>
      <c r="V18"/>
    </row>
    <row r="19" spans="1:22" s="59" customFormat="1" ht="14.45" x14ac:dyDescent="0.3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N19" s="1207"/>
      <c r="O19" s="1207"/>
      <c r="P19" s="1207"/>
      <c r="Q19" s="1207"/>
      <c r="R19" s="1201"/>
      <c r="S19" s="1201"/>
      <c r="T19" s="1207"/>
      <c r="U19" s="1201"/>
      <c r="V19"/>
    </row>
    <row r="20" spans="1:22" s="59" customFormat="1" ht="14.45" x14ac:dyDescent="0.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N20" s="1207"/>
      <c r="O20" s="1207"/>
      <c r="P20" s="1207"/>
      <c r="Q20" s="1207"/>
      <c r="R20" s="1201"/>
      <c r="S20" s="1201"/>
      <c r="T20" s="1207"/>
      <c r="U20" s="1201"/>
      <c r="V20"/>
    </row>
    <row r="21" spans="1:22" s="59" customFormat="1" ht="14.45" x14ac:dyDescent="0.3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N21" s="1207"/>
      <c r="O21" s="1207"/>
      <c r="P21" s="1207"/>
      <c r="Q21" s="1207"/>
      <c r="R21" s="1201"/>
      <c r="S21" s="1201"/>
      <c r="T21" s="1207"/>
      <c r="U21" s="1201"/>
      <c r="V21"/>
    </row>
    <row r="22" spans="1:22" s="59" customFormat="1" ht="14.45" x14ac:dyDescent="0.3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N22" s="1207"/>
      <c r="O22" s="1207"/>
      <c r="P22" s="1207"/>
      <c r="Q22" s="1207"/>
      <c r="R22" s="1201"/>
      <c r="S22" s="1201"/>
      <c r="T22" s="1207"/>
      <c r="U22" s="1201"/>
      <c r="V22"/>
    </row>
    <row r="23" spans="1:22" s="59" customFormat="1" ht="14.45" x14ac:dyDescent="0.3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N23" s="1207"/>
      <c r="O23" s="1207"/>
      <c r="P23" s="1207"/>
      <c r="Q23" s="1207"/>
      <c r="R23" s="1201"/>
      <c r="S23" s="1201"/>
      <c r="T23" s="1207"/>
      <c r="U23" s="1201"/>
      <c r="V23"/>
    </row>
    <row r="24" spans="1:22" s="59" customFormat="1" ht="14.45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N24" s="1207"/>
      <c r="O24" s="1207"/>
      <c r="P24" s="1207"/>
      <c r="Q24" s="1207"/>
      <c r="R24" s="1201"/>
      <c r="S24" s="1201"/>
      <c r="T24" s="1207"/>
      <c r="U24" s="1201"/>
      <c r="V24"/>
    </row>
    <row r="25" spans="1:22" s="59" customFormat="1" ht="14.45" x14ac:dyDescent="0.3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N25" s="1207"/>
      <c r="O25" s="1207"/>
      <c r="P25" s="1207"/>
      <c r="Q25" s="1207"/>
      <c r="R25" s="1201"/>
      <c r="S25" s="1201"/>
      <c r="T25" s="1207"/>
      <c r="U25" s="1201"/>
      <c r="V25"/>
    </row>
    <row r="26" spans="1:22" s="59" customFormat="1" ht="14.45" x14ac:dyDescent="0.3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N26" s="1207"/>
      <c r="O26" s="1207"/>
      <c r="P26" s="1207"/>
      <c r="Q26" s="1207"/>
      <c r="R26" s="1201"/>
      <c r="S26" s="1201"/>
      <c r="T26" s="1207"/>
      <c r="U26" s="1201"/>
      <c r="V26"/>
    </row>
    <row r="27" spans="1:22" s="59" customFormat="1" ht="14.45" x14ac:dyDescent="0.3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N27" s="1207"/>
      <c r="O27" s="1207"/>
      <c r="P27" s="1207"/>
      <c r="Q27" s="1207"/>
      <c r="R27" s="1201"/>
      <c r="S27" s="1201"/>
      <c r="T27" s="1207"/>
      <c r="U27" s="1201"/>
      <c r="V27"/>
    </row>
    <row r="28" spans="1:22" s="59" customFormat="1" ht="14.45" x14ac:dyDescent="0.3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N28" s="1207"/>
      <c r="O28" s="1207"/>
      <c r="P28" s="1207"/>
      <c r="Q28" s="1207"/>
      <c r="R28" s="1201"/>
      <c r="S28" s="1201"/>
      <c r="T28" s="1207"/>
      <c r="U28" s="1201"/>
      <c r="V28"/>
    </row>
    <row r="29" spans="1:22" s="59" customFormat="1" ht="14.45" x14ac:dyDescent="0.3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N29" s="1207"/>
      <c r="O29" s="1207"/>
      <c r="P29" s="1207"/>
      <c r="Q29" s="1207"/>
      <c r="R29" s="1201"/>
      <c r="S29" s="1201"/>
      <c r="T29" s="1207"/>
      <c r="U29" s="1201"/>
      <c r="V29"/>
    </row>
    <row r="30" spans="1:22" s="59" customFormat="1" ht="14.45" x14ac:dyDescent="0.3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N30" s="1207"/>
      <c r="O30" s="1207"/>
      <c r="P30" s="1207"/>
      <c r="Q30" s="1207"/>
      <c r="R30" s="1201"/>
      <c r="S30" s="1201"/>
      <c r="T30" s="1207"/>
      <c r="U30" s="1201"/>
      <c r="V30"/>
    </row>
    <row r="31" spans="1:22" s="59" customFormat="1" ht="14.45" x14ac:dyDescent="0.3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N31" s="1207"/>
      <c r="O31" s="1207"/>
      <c r="P31" s="1207"/>
      <c r="Q31" s="1207"/>
      <c r="R31" s="1201"/>
      <c r="S31" s="1201"/>
      <c r="T31" s="1207"/>
      <c r="U31" s="1201"/>
      <c r="V31"/>
    </row>
    <row r="32" spans="1:22" s="59" customFormat="1" ht="14.45" x14ac:dyDescent="0.3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N32" s="1207"/>
      <c r="O32" s="1207"/>
      <c r="P32" s="1207"/>
      <c r="Q32" s="1207"/>
      <c r="R32" s="1207"/>
      <c r="S32" s="1207"/>
      <c r="T32" s="1207"/>
      <c r="U32" s="1201"/>
      <c r="V32"/>
    </row>
    <row r="33" spans="1:22" s="59" customFormat="1" ht="14.45" x14ac:dyDescent="0.3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N33" s="1207"/>
      <c r="O33" s="1207"/>
      <c r="P33" s="1207"/>
      <c r="Q33" s="1207"/>
      <c r="R33" s="1207"/>
      <c r="S33" s="1207"/>
      <c r="T33" s="1207"/>
      <c r="U33" s="1201"/>
      <c r="V33"/>
    </row>
    <row r="34" spans="1:22" s="59" customFormat="1" ht="14.45" x14ac:dyDescent="0.3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N34" s="1207"/>
      <c r="O34" s="1207"/>
      <c r="P34" s="1207"/>
      <c r="Q34" s="1207"/>
      <c r="R34" s="1207"/>
      <c r="S34" s="1207"/>
      <c r="T34" s="1207"/>
      <c r="U34" s="1201"/>
      <c r="V34"/>
    </row>
    <row r="35" spans="1:22" s="59" customFormat="1" ht="14.45" x14ac:dyDescent="0.3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N35" s="1207"/>
      <c r="O35" s="1207"/>
      <c r="P35" s="1207"/>
      <c r="Q35" s="1207"/>
      <c r="R35" s="1201" t="s">
        <v>1253</v>
      </c>
      <c r="S35" s="1201" t="s">
        <v>329</v>
      </c>
      <c r="T35" s="1207"/>
      <c r="U35" s="1201"/>
      <c r="V35"/>
    </row>
    <row r="36" spans="1:22" s="59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N36" s="1207"/>
      <c r="O36" s="1207"/>
      <c r="P36" s="1207"/>
      <c r="Q36" s="1207"/>
      <c r="R36" s="1201" t="s">
        <v>173</v>
      </c>
      <c r="S36" s="1201" t="s">
        <v>1251</v>
      </c>
      <c r="T36" s="1207"/>
      <c r="U36" s="1201"/>
      <c r="V36"/>
    </row>
    <row r="37" spans="1:22" s="59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N37" s="1236" t="s">
        <v>1381</v>
      </c>
      <c r="O37" s="1207"/>
      <c r="P37" s="1207"/>
      <c r="Q37" s="1207"/>
      <c r="R37" s="1201" t="s">
        <v>1343</v>
      </c>
      <c r="S37" s="1201" t="s">
        <v>340</v>
      </c>
      <c r="T37" s="1207"/>
      <c r="U37" s="1201"/>
      <c r="V37"/>
    </row>
    <row r="38" spans="1:22" s="59" customFormat="1" ht="14.45" x14ac:dyDescent="0.3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N38" s="1207"/>
      <c r="O38" s="1207"/>
      <c r="P38" s="1207"/>
      <c r="Q38" s="1207"/>
      <c r="R38" s="1201"/>
      <c r="S38" s="1201"/>
      <c r="T38" s="1207"/>
      <c r="U38" s="1201"/>
      <c r="V38"/>
    </row>
    <row r="39" spans="1:22" s="59" customFormat="1" ht="14.45" x14ac:dyDescent="0.3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N39" s="1243" t="s">
        <v>176</v>
      </c>
      <c r="O39" s="1243" t="s">
        <v>1379</v>
      </c>
      <c r="P39" s="1243" t="s">
        <v>1380</v>
      </c>
      <c r="Q39" s="1207"/>
      <c r="R39" s="1201" t="s">
        <v>350</v>
      </c>
      <c r="S39" s="1201" t="s">
        <v>1372</v>
      </c>
      <c r="T39" s="1207"/>
      <c r="U39" s="1201"/>
      <c r="V39"/>
    </row>
    <row r="40" spans="1:22" s="59" customFormat="1" ht="14.45" x14ac:dyDescent="0.3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189"/>
      <c r="N40" s="1238" t="s">
        <v>58</v>
      </c>
      <c r="O40" s="1239">
        <v>898.15000000000009</v>
      </c>
      <c r="P40" s="1240">
        <f>+O40/$O$47</f>
        <v>0.17152473582822611</v>
      </c>
      <c r="Q40" s="1207"/>
      <c r="R40" s="1201" t="s">
        <v>58</v>
      </c>
      <c r="S40" s="1201">
        <v>898.15000000000009</v>
      </c>
      <c r="T40" s="1207"/>
      <c r="U40" s="1201"/>
      <c r="V40"/>
    </row>
    <row r="41" spans="1:22" s="59" customFormat="1" ht="14.45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189"/>
      <c r="N41" s="1207" t="s">
        <v>90</v>
      </c>
      <c r="O41" s="1239">
        <v>589.71300000000008</v>
      </c>
      <c r="P41" s="1240">
        <f t="shared" ref="P41:P46" si="1">+O41/$O$47</f>
        <v>0.11262079445467986</v>
      </c>
      <c r="Q41" s="1207"/>
      <c r="R41" s="1201" t="s">
        <v>90</v>
      </c>
      <c r="S41" s="1201">
        <v>589.71300000000008</v>
      </c>
      <c r="T41" s="1207"/>
      <c r="U41" s="1201"/>
      <c r="V41"/>
    </row>
    <row r="42" spans="1:22" s="59" customFormat="1" ht="14.45" x14ac:dyDescent="0.3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189"/>
      <c r="N42" s="1207" t="s">
        <v>128</v>
      </c>
      <c r="O42" s="1239">
        <v>555.51700000000005</v>
      </c>
      <c r="P42" s="1240">
        <f t="shared" si="1"/>
        <v>0.10609019281087645</v>
      </c>
      <c r="Q42" s="1207"/>
      <c r="R42" s="1201" t="s">
        <v>128</v>
      </c>
      <c r="S42" s="1201">
        <v>555.51700000000005</v>
      </c>
      <c r="T42" s="1207"/>
      <c r="U42" s="1201"/>
      <c r="V42"/>
    </row>
    <row r="43" spans="1:22" s="59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189"/>
      <c r="N43" s="1207" t="s">
        <v>78</v>
      </c>
      <c r="O43" s="1239">
        <v>476.74</v>
      </c>
      <c r="P43" s="1240">
        <f t="shared" si="1"/>
        <v>9.1045707909311935E-2</v>
      </c>
      <c r="Q43" s="1207"/>
      <c r="R43" s="1201" t="s">
        <v>78</v>
      </c>
      <c r="S43" s="1201">
        <v>476.74</v>
      </c>
      <c r="T43" s="1207"/>
      <c r="U43" s="1201"/>
      <c r="V43"/>
    </row>
    <row r="44" spans="1:22" s="59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189"/>
      <c r="N44" s="1207" t="s">
        <v>160</v>
      </c>
      <c r="O44" s="1239">
        <v>441.84999999999997</v>
      </c>
      <c r="P44" s="1240">
        <f t="shared" si="1"/>
        <v>8.4382569198576729E-2</v>
      </c>
      <c r="Q44" s="1207"/>
      <c r="R44" s="1201" t="s">
        <v>160</v>
      </c>
      <c r="S44" s="1201">
        <v>441.84999999999997</v>
      </c>
      <c r="T44" s="1207"/>
      <c r="U44" s="1201"/>
      <c r="V44"/>
    </row>
    <row r="45" spans="1:22" s="59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189"/>
      <c r="N45" s="1207" t="s">
        <v>134</v>
      </c>
      <c r="O45" s="1239">
        <v>375.791</v>
      </c>
      <c r="P45" s="1240">
        <f t="shared" si="1"/>
        <v>7.1766911987557663E-2</v>
      </c>
      <c r="Q45" s="1207"/>
      <c r="R45" s="1201" t="s">
        <v>134</v>
      </c>
      <c r="S45" s="1201">
        <v>375.791</v>
      </c>
      <c r="T45" s="1207"/>
      <c r="U45" s="1201"/>
      <c r="V45"/>
    </row>
    <row r="46" spans="1:22" s="59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N46" s="1207" t="s">
        <v>1353</v>
      </c>
      <c r="O46" s="1239">
        <v>1898.509999999992</v>
      </c>
      <c r="P46" s="1240">
        <f t="shared" si="1"/>
        <v>0.36256908781077118</v>
      </c>
      <c r="Q46" s="1207"/>
      <c r="R46" s="1201" t="s">
        <v>325</v>
      </c>
      <c r="S46" s="1201">
        <v>3337.7610000000004</v>
      </c>
      <c r="T46" s="1207"/>
      <c r="U46" s="1201"/>
      <c r="V46"/>
    </row>
    <row r="47" spans="1:22" s="59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N47" s="1207"/>
      <c r="O47" s="1239">
        <v>5236.2709999999925</v>
      </c>
      <c r="P47" s="1240">
        <v>1</v>
      </c>
      <c r="Q47" s="1207"/>
      <c r="R47" s="1207"/>
      <c r="S47" s="1207"/>
      <c r="T47" s="1207"/>
      <c r="U47" s="1201"/>
      <c r="V47"/>
    </row>
    <row r="48" spans="1:22" s="59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N48" s="1207"/>
      <c r="O48" s="1241"/>
      <c r="P48" s="1207"/>
      <c r="Q48" s="1207"/>
      <c r="R48" s="1207"/>
      <c r="S48" s="1207"/>
      <c r="T48" s="1207"/>
      <c r="U48" s="1201"/>
      <c r="V48"/>
    </row>
    <row r="49" spans="1:22" s="59" customFormat="1" ht="15.75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N49" s="1207"/>
      <c r="O49" s="1244"/>
      <c r="P49" s="1207"/>
      <c r="Q49" s="1244"/>
      <c r="R49" s="1201"/>
      <c r="S49" s="1201"/>
      <c r="T49" s="1207"/>
      <c r="U49" s="1201"/>
      <c r="V49"/>
    </row>
    <row r="50" spans="1:22" s="59" customFormat="1" ht="15.75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N50" s="1207"/>
      <c r="O50" s="1244"/>
      <c r="P50" s="1207"/>
      <c r="Q50" s="1244"/>
      <c r="R50" s="1201"/>
      <c r="S50" s="1201"/>
      <c r="T50" s="1207"/>
      <c r="U50" s="1201"/>
      <c r="V50"/>
    </row>
    <row r="51" spans="1:22" s="59" customFormat="1" ht="15.75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N51" s="1207"/>
      <c r="O51" s="1244"/>
      <c r="P51" s="1207"/>
      <c r="Q51" s="1244"/>
      <c r="R51" s="1201"/>
      <c r="S51" s="1201"/>
      <c r="T51" s="1207"/>
      <c r="U51" s="1201"/>
      <c r="V51"/>
    </row>
    <row r="52" spans="1:22" s="59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N52" s="1207"/>
      <c r="O52" s="1207"/>
      <c r="P52" s="1207"/>
      <c r="Q52" s="1207"/>
      <c r="R52" s="1201"/>
      <c r="S52" s="1201"/>
      <c r="T52" s="1207"/>
      <c r="U52" s="1201"/>
      <c r="V52"/>
    </row>
    <row r="53" spans="1:22" s="59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N53" s="1207"/>
      <c r="O53" s="1241"/>
      <c r="P53" s="1207"/>
      <c r="Q53" s="1207"/>
      <c r="R53" s="1201"/>
      <c r="S53" s="1201"/>
      <c r="T53" s="1207"/>
      <c r="U53" s="1201"/>
      <c r="V53"/>
    </row>
    <row r="54" spans="1:22" s="59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N54" s="1207"/>
      <c r="O54" s="1207"/>
      <c r="P54" s="1207"/>
      <c r="Q54" s="1207"/>
      <c r="R54" s="1201"/>
      <c r="S54" s="1201"/>
      <c r="T54" s="1207"/>
      <c r="U54" s="1201"/>
      <c r="V54"/>
    </row>
    <row r="55" spans="1:22" s="59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N55" s="1207"/>
      <c r="O55" s="1207"/>
      <c r="P55" s="1207"/>
      <c r="Q55" s="1207"/>
      <c r="R55" s="1201"/>
      <c r="S55" s="1201"/>
      <c r="T55" s="1207"/>
      <c r="U55" s="1201"/>
      <c r="V55"/>
    </row>
    <row r="56" spans="1:22" s="59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N56" s="1207"/>
      <c r="O56" s="1207"/>
      <c r="P56" s="1207"/>
      <c r="Q56" s="1207"/>
      <c r="R56" s="1201"/>
      <c r="S56" s="1201"/>
      <c r="T56" s="1207"/>
      <c r="U56" s="1201"/>
      <c r="V56"/>
    </row>
    <row r="57" spans="1:22" s="59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N57" s="1207"/>
      <c r="O57" s="1207"/>
      <c r="P57" s="1207"/>
      <c r="Q57" s="1207"/>
      <c r="R57" s="1201"/>
      <c r="S57" s="1201"/>
      <c r="T57" s="1207"/>
      <c r="U57" s="1201"/>
      <c r="V57"/>
    </row>
    <row r="58" spans="1:22" s="59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N58" s="1207"/>
      <c r="O58" s="1207"/>
      <c r="P58" s="1207"/>
      <c r="Q58" s="1207"/>
      <c r="R58" s="1201"/>
      <c r="S58" s="1201"/>
      <c r="T58" s="1207"/>
      <c r="U58" s="1201"/>
      <c r="V58"/>
    </row>
    <row r="59" spans="1:22" s="59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N59" s="1207"/>
      <c r="O59" s="1207"/>
      <c r="P59" s="1207"/>
      <c r="Q59" s="1207"/>
      <c r="R59" s="1201"/>
      <c r="S59" s="1201"/>
      <c r="T59" s="1207"/>
      <c r="U59" s="1201"/>
      <c r="V59"/>
    </row>
    <row r="60" spans="1:22" s="59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N60" s="1207"/>
      <c r="O60" s="1207"/>
      <c r="P60" s="1207"/>
      <c r="Q60" s="1207"/>
      <c r="R60" s="1201"/>
      <c r="S60" s="1201"/>
      <c r="T60" s="1207"/>
      <c r="U60" s="1201"/>
      <c r="V60"/>
    </row>
    <row r="61" spans="1:22" s="59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N61" s="1207"/>
      <c r="O61" s="1207"/>
      <c r="P61" s="1207"/>
      <c r="Q61" s="1207"/>
      <c r="R61" s="1201"/>
      <c r="S61" s="1201"/>
      <c r="T61" s="1207"/>
      <c r="U61" s="1201"/>
      <c r="V61"/>
    </row>
    <row r="62" spans="1:22" s="59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N62" s="1207"/>
      <c r="O62" s="1207"/>
      <c r="P62" s="1207"/>
      <c r="Q62" s="1207"/>
      <c r="R62" s="1201"/>
      <c r="S62" s="1201"/>
      <c r="T62" s="1207"/>
      <c r="U62" s="1201"/>
      <c r="V62"/>
    </row>
    <row r="63" spans="1:22" s="59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N63" s="1207"/>
      <c r="O63" s="1207"/>
      <c r="P63" s="1207"/>
      <c r="Q63" s="1207"/>
      <c r="R63" s="1201"/>
      <c r="S63" s="1201"/>
      <c r="T63" s="1207"/>
      <c r="U63" s="1201"/>
      <c r="V63"/>
    </row>
    <row r="64" spans="1:22" s="59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N64" s="1207"/>
      <c r="O64" s="1207"/>
      <c r="P64" s="1207"/>
      <c r="Q64" s="1207"/>
      <c r="R64" s="1201"/>
      <c r="S64" s="1201"/>
      <c r="T64" s="1207"/>
      <c r="U64" s="1201"/>
      <c r="V64"/>
    </row>
    <row r="65" spans="1:22" s="59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N65" s="1207"/>
      <c r="O65" s="1207"/>
      <c r="P65" s="1207"/>
      <c r="Q65" s="1207"/>
      <c r="R65" s="1201"/>
      <c r="S65" s="1201"/>
      <c r="T65" s="1207"/>
      <c r="U65" s="1201"/>
      <c r="V65"/>
    </row>
    <row r="66" spans="1:22" s="59" customFormat="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N66" s="1207"/>
      <c r="O66" s="1207"/>
      <c r="P66" s="1207"/>
      <c r="Q66" s="1207"/>
      <c r="R66" s="1201"/>
      <c r="S66" s="1201"/>
      <c r="T66" s="1207"/>
      <c r="U66" s="1201"/>
      <c r="V66"/>
    </row>
    <row r="67" spans="1:22" s="59" customForma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N67" s="1207"/>
      <c r="O67" s="1207"/>
      <c r="P67" s="1207"/>
      <c r="Q67" s="1207"/>
      <c r="R67" s="1201"/>
      <c r="S67" s="1201"/>
      <c r="T67" s="1207"/>
      <c r="U67" s="1201"/>
      <c r="V67"/>
    </row>
    <row r="68" spans="1:22" s="59" customForma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N68" s="1207"/>
      <c r="O68" s="1207"/>
      <c r="P68" s="1207"/>
      <c r="Q68" s="1207"/>
      <c r="R68" s="1207"/>
      <c r="S68" s="1207"/>
      <c r="T68" s="1207"/>
      <c r="U68" s="1201"/>
      <c r="V68"/>
    </row>
    <row r="69" spans="1:22" s="59" customFormat="1" x14ac:dyDescent="0.2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N69" s="1207"/>
      <c r="O69" s="1207"/>
      <c r="P69" s="1207"/>
      <c r="Q69" s="1207"/>
      <c r="R69" s="1201" t="s">
        <v>1253</v>
      </c>
      <c r="S69" s="1201" t="s">
        <v>329</v>
      </c>
      <c r="T69" s="1207"/>
      <c r="U69" s="1201"/>
      <c r="V69"/>
    </row>
    <row r="70" spans="1:22" s="59" customFormat="1" x14ac:dyDescent="0.2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N70" s="1207"/>
      <c r="O70" s="1207"/>
      <c r="P70" s="1207"/>
      <c r="Q70" s="1207"/>
      <c r="R70" s="1201" t="s">
        <v>173</v>
      </c>
      <c r="S70" s="1201" t="s">
        <v>1251</v>
      </c>
      <c r="T70" s="1207"/>
      <c r="U70" s="1201"/>
      <c r="V70"/>
    </row>
    <row r="71" spans="1:22" s="59" customFormat="1" x14ac:dyDescent="0.2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N71" s="1207"/>
      <c r="O71" s="1236" t="s">
        <v>1355</v>
      </c>
      <c r="P71" s="1207"/>
      <c r="Q71" s="1207"/>
      <c r="R71" s="1201" t="s">
        <v>1343</v>
      </c>
      <c r="S71" s="1201" t="s">
        <v>341</v>
      </c>
      <c r="T71" s="1207"/>
      <c r="U71" s="1201"/>
      <c r="V71"/>
    </row>
    <row r="72" spans="1:22" s="59" customFormat="1" x14ac:dyDescent="0.2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N72" s="1207" t="s">
        <v>1363</v>
      </c>
      <c r="O72" s="1207"/>
      <c r="P72" s="1207"/>
      <c r="Q72" s="1207"/>
      <c r="R72" s="1201"/>
      <c r="S72" s="1201"/>
      <c r="T72" s="1207"/>
      <c r="U72" s="1201"/>
      <c r="V72"/>
    </row>
    <row r="73" spans="1:22" s="59" customFormat="1" x14ac:dyDescent="0.2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N73" s="1243" t="s">
        <v>176</v>
      </c>
      <c r="O73" s="1243" t="s">
        <v>1379</v>
      </c>
      <c r="P73" s="1243" t="s">
        <v>1380</v>
      </c>
      <c r="Q73" s="1207"/>
      <c r="R73" s="1201" t="s">
        <v>350</v>
      </c>
      <c r="S73" s="1201" t="s">
        <v>1372</v>
      </c>
      <c r="T73" s="1207"/>
      <c r="U73" s="1201"/>
      <c r="V73"/>
    </row>
    <row r="74" spans="1:22" s="59" customFormat="1" x14ac:dyDescent="0.2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189"/>
      <c r="N74" s="1238" t="s">
        <v>98</v>
      </c>
      <c r="O74" s="1239">
        <v>2185.163</v>
      </c>
      <c r="P74" s="1240">
        <f>+O74/$O$81</f>
        <v>0.30075084382877743</v>
      </c>
      <c r="Q74" s="1240"/>
      <c r="R74" s="1201" t="s">
        <v>98</v>
      </c>
      <c r="S74" s="1201">
        <v>2185.163</v>
      </c>
      <c r="T74" s="1207"/>
      <c r="U74" s="1201"/>
      <c r="V74"/>
    </row>
    <row r="75" spans="1:22" s="59" customFormat="1" x14ac:dyDescent="0.2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189"/>
      <c r="N75" s="1207" t="s">
        <v>128</v>
      </c>
      <c r="O75" s="1239">
        <v>1058.845</v>
      </c>
      <c r="P75" s="1240">
        <f t="shared" ref="P75:P80" si="2">+O75/$O$81</f>
        <v>0.14573216150643309</v>
      </c>
      <c r="Q75" s="1240"/>
      <c r="R75" s="1201" t="s">
        <v>128</v>
      </c>
      <c r="S75" s="1201">
        <v>1058.845</v>
      </c>
      <c r="T75" s="1207"/>
      <c r="U75" s="1201"/>
      <c r="V75"/>
    </row>
    <row r="76" spans="1:22" s="59" customFormat="1" x14ac:dyDescent="0.2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189"/>
      <c r="N76" s="1207" t="s">
        <v>90</v>
      </c>
      <c r="O76" s="1239">
        <v>902.36400000000003</v>
      </c>
      <c r="P76" s="1240">
        <f t="shared" si="2"/>
        <v>0.12419519021725653</v>
      </c>
      <c r="Q76" s="1240"/>
      <c r="R76" s="1201" t="s">
        <v>90</v>
      </c>
      <c r="S76" s="1201">
        <v>902.36400000000003</v>
      </c>
      <c r="T76" s="1207"/>
      <c r="U76" s="1201"/>
      <c r="V76"/>
    </row>
    <row r="77" spans="1:22" s="59" customFormat="1" x14ac:dyDescent="0.2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189"/>
      <c r="N77" s="1207" t="s">
        <v>148</v>
      </c>
      <c r="O77" s="1239">
        <v>708.27299999999991</v>
      </c>
      <c r="P77" s="1240">
        <f t="shared" si="2"/>
        <v>9.7481836554590959E-2</v>
      </c>
      <c r="Q77" s="1240"/>
      <c r="R77" s="1201" t="s">
        <v>148</v>
      </c>
      <c r="S77" s="1201">
        <v>708.27299999999991</v>
      </c>
      <c r="T77" s="1207"/>
      <c r="U77" s="1201"/>
      <c r="V77"/>
    </row>
    <row r="78" spans="1:22" s="59" customFormat="1" x14ac:dyDescent="0.2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189"/>
      <c r="N78" s="1207" t="s">
        <v>100</v>
      </c>
      <c r="O78" s="1239">
        <v>567.19200000000001</v>
      </c>
      <c r="P78" s="1240">
        <f t="shared" si="2"/>
        <v>7.8064415612442609E-2</v>
      </c>
      <c r="Q78" s="1240"/>
      <c r="R78" s="1201" t="s">
        <v>100</v>
      </c>
      <c r="S78" s="1201">
        <v>567.19200000000001</v>
      </c>
      <c r="T78" s="1207"/>
      <c r="U78" s="1201"/>
      <c r="V78"/>
    </row>
    <row r="79" spans="1:22" s="59" customFormat="1" x14ac:dyDescent="0.2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N79" s="1207" t="s">
        <v>92</v>
      </c>
      <c r="O79" s="1239">
        <v>344.17700000000002</v>
      </c>
      <c r="P79" s="1240">
        <f t="shared" si="2"/>
        <v>4.737016102526774E-2</v>
      </c>
      <c r="Q79" s="1240"/>
      <c r="R79" s="1201" t="s">
        <v>92</v>
      </c>
      <c r="S79" s="1201">
        <v>344.17700000000002</v>
      </c>
      <c r="T79" s="1207"/>
      <c r="U79" s="1201"/>
      <c r="V79"/>
    </row>
    <row r="80" spans="1:22" s="59" customFormat="1" x14ac:dyDescent="0.2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N80" s="1207" t="s">
        <v>1353</v>
      </c>
      <c r="O80" s="1238">
        <v>1499.678000000009</v>
      </c>
      <c r="P80" s="1240">
        <f t="shared" si="2"/>
        <v>0.20640539125523175</v>
      </c>
      <c r="Q80" s="1242"/>
      <c r="R80" s="1201" t="s">
        <v>325</v>
      </c>
      <c r="S80" s="1201">
        <v>5766.0139999999992</v>
      </c>
      <c r="T80" s="1207"/>
      <c r="U80" s="1201"/>
      <c r="V80"/>
    </row>
    <row r="81" spans="1:22" s="59" customFormat="1" x14ac:dyDescent="0.2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N81" s="1207" t="s">
        <v>1337</v>
      </c>
      <c r="O81" s="1238">
        <v>7265.6920000000082</v>
      </c>
      <c r="P81" s="1240">
        <v>1</v>
      </c>
      <c r="Q81" s="1207"/>
      <c r="R81" s="1201"/>
      <c r="S81" s="1201"/>
      <c r="T81" s="1207"/>
      <c r="U81" s="1201"/>
      <c r="V81"/>
    </row>
    <row r="82" spans="1:22" s="59" customFormat="1" x14ac:dyDescent="0.2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N82" s="1207"/>
      <c r="O82" s="1241"/>
      <c r="P82" s="1207"/>
      <c r="Q82" s="1207"/>
      <c r="R82" s="1201"/>
      <c r="S82" s="1201"/>
      <c r="T82" s="1207"/>
      <c r="U82" s="1201"/>
      <c r="V82"/>
    </row>
    <row r="83" spans="1:22" s="59" customFormat="1" x14ac:dyDescent="0.2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N83" s="1207"/>
      <c r="O83" s="1241"/>
      <c r="P83" s="1207"/>
      <c r="Q83" s="1207"/>
      <c r="R83" s="1201"/>
      <c r="S83" s="1201"/>
      <c r="T83" s="1207"/>
      <c r="U83" s="1201"/>
      <c r="V83"/>
    </row>
    <row r="84" spans="1:22" s="59" customFormat="1" x14ac:dyDescent="0.2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N84" s="1207"/>
      <c r="O84" s="1241"/>
      <c r="P84" s="1207"/>
      <c r="Q84" s="1207"/>
      <c r="R84" s="1201"/>
      <c r="S84" s="1201"/>
      <c r="T84" s="1207"/>
      <c r="U84" s="1201"/>
      <c r="V84"/>
    </row>
    <row r="85" spans="1:22" s="59" customFormat="1" x14ac:dyDescent="0.2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N85" s="1207"/>
      <c r="O85" s="1241"/>
      <c r="P85" s="1207"/>
      <c r="Q85" s="1207"/>
      <c r="R85" s="1201"/>
      <c r="S85" s="1201"/>
      <c r="T85" s="1207"/>
      <c r="U85" s="1201"/>
      <c r="V85"/>
    </row>
    <row r="86" spans="1:22" s="59" customFormat="1" x14ac:dyDescent="0.2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N86" s="1207"/>
      <c r="O86" s="1207"/>
      <c r="P86" s="1207"/>
      <c r="Q86" s="1207"/>
      <c r="R86" s="1201"/>
      <c r="S86" s="1201"/>
      <c r="T86" s="1207"/>
      <c r="U86" s="1201"/>
      <c r="V86"/>
    </row>
    <row r="87" spans="1:22" s="59" customFormat="1" x14ac:dyDescent="0.2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N87" s="1207"/>
      <c r="O87" s="1241"/>
      <c r="P87" s="1207"/>
      <c r="Q87" s="1207"/>
      <c r="R87" s="1201"/>
      <c r="S87" s="1201"/>
      <c r="T87" s="1207"/>
      <c r="U87" s="1201"/>
      <c r="V87"/>
    </row>
    <row r="88" spans="1:22" s="59" customFormat="1" x14ac:dyDescent="0.2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N88" s="1207"/>
      <c r="O88" s="1241"/>
      <c r="P88" s="1207"/>
      <c r="Q88" s="1207"/>
      <c r="R88" s="1201"/>
      <c r="S88" s="1201"/>
      <c r="T88" s="1207"/>
      <c r="U88" s="1201"/>
      <c r="V88"/>
    </row>
    <row r="89" spans="1:22" s="59" customFormat="1" x14ac:dyDescent="0.2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N89" s="1207"/>
      <c r="O89" s="1207"/>
      <c r="P89" s="1207"/>
      <c r="Q89" s="1207"/>
      <c r="R89" s="1201"/>
      <c r="S89" s="1201"/>
      <c r="T89" s="1207"/>
      <c r="U89" s="1201"/>
      <c r="V89"/>
    </row>
    <row r="90" spans="1:22" s="59" customFormat="1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N90" s="1207"/>
      <c r="O90" s="1207"/>
      <c r="P90" s="1207"/>
      <c r="Q90" s="1207"/>
      <c r="R90" s="1201"/>
      <c r="S90" s="1201"/>
      <c r="T90" s="1207"/>
      <c r="U90" s="1201"/>
      <c r="V90"/>
    </row>
    <row r="91" spans="1:22" s="59" customForma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N91" s="1207"/>
      <c r="O91" s="1207"/>
      <c r="P91" s="1207"/>
      <c r="Q91" s="1207"/>
      <c r="R91" s="1201"/>
      <c r="S91" s="1201"/>
      <c r="T91" s="1207"/>
      <c r="U91" s="1201"/>
      <c r="V91"/>
    </row>
  </sheetData>
  <pageMargins left="0.78740157480314965" right="0.59055118110236227" top="0.78740157480314965" bottom="0.59055118110236227" header="0" footer="0"/>
  <pageSetup paperSize="9" scale="5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"/>
  <sheetViews>
    <sheetView view="pageBreakPreview" zoomScale="90" zoomScaleNormal="60" zoomScaleSheetLayoutView="90" workbookViewId="0">
      <pane ySplit="4" topLeftCell="A5" activePane="bottomLeft" state="frozen"/>
      <selection pane="bottomLeft" activeCell="C5" sqref="C5"/>
    </sheetView>
  </sheetViews>
  <sheetFormatPr baseColWidth="10" defaultRowHeight="15" x14ac:dyDescent="0.25"/>
  <cols>
    <col min="1" max="1" width="2.42578125" customWidth="1"/>
    <col min="2" max="2" width="5.140625" customWidth="1"/>
    <col min="3" max="3" width="67.42578125" customWidth="1"/>
    <col min="4" max="9" width="14.140625" customWidth="1"/>
    <col min="10" max="10" width="19.7109375" customWidth="1"/>
    <col min="11" max="11" width="5.85546875" customWidth="1"/>
    <col min="12" max="12" width="49.85546875" style="503" bestFit="1" customWidth="1"/>
    <col min="13" max="13" width="22.42578125" style="503" bestFit="1" customWidth="1"/>
    <col min="14" max="14" width="8.85546875" style="503" bestFit="1" customWidth="1"/>
    <col min="15" max="15" width="9.85546875" style="503" bestFit="1" customWidth="1"/>
    <col min="16" max="16" width="10" style="503" bestFit="1" customWidth="1"/>
    <col min="17" max="17" width="12.42578125" style="503" bestFit="1" customWidth="1"/>
    <col min="18" max="18" width="14.85546875" style="503" customWidth="1"/>
    <col min="19" max="19" width="4" style="503" customWidth="1"/>
    <col min="20" max="20" width="49.85546875" style="503" bestFit="1" customWidth="1"/>
    <col min="21" max="21" width="22.42578125" style="503" bestFit="1" customWidth="1"/>
    <col min="22" max="22" width="8.5703125" bestFit="1" customWidth="1"/>
    <col min="23" max="24" width="9.85546875" bestFit="1" customWidth="1"/>
    <col min="25" max="25" width="8.85546875" bestFit="1" customWidth="1"/>
    <col min="26" max="26" width="10.140625" bestFit="1" customWidth="1"/>
    <col min="27" max="27" width="12.42578125" bestFit="1" customWidth="1"/>
  </cols>
  <sheetData>
    <row r="1" spans="1:31" ht="21" x14ac:dyDescent="0.4">
      <c r="A1" s="559" t="s">
        <v>1382</v>
      </c>
      <c r="B1" s="59"/>
      <c r="C1" s="560"/>
      <c r="D1" s="560"/>
      <c r="E1" s="560"/>
      <c r="F1" s="560"/>
      <c r="G1" s="560"/>
      <c r="H1" s="560"/>
      <c r="I1" s="560"/>
      <c r="J1" s="560"/>
      <c r="K1" s="61"/>
      <c r="T1" s="1518" t="s">
        <v>171</v>
      </c>
      <c r="U1" t="s">
        <v>329</v>
      </c>
      <c r="W1" s="59"/>
      <c r="X1" s="59"/>
      <c r="Y1" s="59"/>
      <c r="Z1" s="59"/>
      <c r="AA1" s="59"/>
      <c r="AB1" s="59"/>
      <c r="AC1" s="59"/>
      <c r="AD1" s="59"/>
      <c r="AE1" s="59"/>
    </row>
    <row r="2" spans="1:31" ht="15.6" x14ac:dyDescent="0.3">
      <c r="A2" s="61"/>
      <c r="B2" s="560"/>
      <c r="C2" s="560"/>
      <c r="D2" s="560"/>
      <c r="E2" s="560"/>
      <c r="F2" s="560"/>
      <c r="G2" s="560"/>
      <c r="H2" s="560"/>
      <c r="I2" s="560"/>
      <c r="J2" s="560"/>
      <c r="K2" s="61"/>
      <c r="L2" s="503" t="s">
        <v>173</v>
      </c>
      <c r="M2" s="503" t="s">
        <v>174</v>
      </c>
      <c r="T2" s="1518" t="s">
        <v>173</v>
      </c>
      <c r="U2" t="s">
        <v>174</v>
      </c>
      <c r="W2" s="59"/>
      <c r="X2" s="59"/>
      <c r="Y2" s="59"/>
      <c r="Z2" s="59"/>
      <c r="AA2" s="59"/>
      <c r="AB2" s="59"/>
      <c r="AC2" s="59"/>
      <c r="AD2" s="59"/>
      <c r="AE2" s="59"/>
    </row>
    <row r="3" spans="1:31" ht="21.75" customHeight="1" x14ac:dyDescent="0.25">
      <c r="A3" s="61"/>
      <c r="B3" s="1727" t="s">
        <v>983</v>
      </c>
      <c r="C3" s="1729" t="s">
        <v>4</v>
      </c>
      <c r="D3" s="1731" t="s">
        <v>1340</v>
      </c>
      <c r="E3" s="1731"/>
      <c r="F3" s="1731" t="s">
        <v>1342</v>
      </c>
      <c r="G3" s="1731"/>
      <c r="H3" s="1732" t="s">
        <v>1074</v>
      </c>
      <c r="I3" s="1732"/>
      <c r="J3" s="1214" t="s">
        <v>1272</v>
      </c>
      <c r="K3" s="61"/>
      <c r="T3" s="1518" t="s">
        <v>1250</v>
      </c>
      <c r="U3" t="s">
        <v>1248</v>
      </c>
      <c r="W3" s="59"/>
      <c r="X3" s="59"/>
      <c r="Y3" s="59"/>
      <c r="Z3" s="59"/>
      <c r="AA3" s="59"/>
      <c r="AB3" s="59"/>
      <c r="AC3" s="59"/>
      <c r="AD3" s="59"/>
      <c r="AE3" s="59"/>
    </row>
    <row r="4" spans="1:31" ht="21.75" customHeight="1" x14ac:dyDescent="0.25">
      <c r="A4" s="61"/>
      <c r="B4" s="1728"/>
      <c r="C4" s="1730"/>
      <c r="D4" s="1245" t="s">
        <v>1330</v>
      </c>
      <c r="E4" s="1245" t="s">
        <v>1331</v>
      </c>
      <c r="F4" s="1245" t="s">
        <v>1330</v>
      </c>
      <c r="G4" s="1245" t="s">
        <v>1331</v>
      </c>
      <c r="H4" s="1246" t="s">
        <v>1330</v>
      </c>
      <c r="I4" s="1245" t="s">
        <v>1331</v>
      </c>
      <c r="J4" s="1247" t="s">
        <v>1347</v>
      </c>
      <c r="K4" s="61"/>
      <c r="L4" s="503" t="s">
        <v>1230</v>
      </c>
      <c r="M4" s="503" t="s">
        <v>335</v>
      </c>
      <c r="T4"/>
      <c r="U4"/>
      <c r="W4" s="59"/>
      <c r="X4" s="59"/>
      <c r="Y4" s="59"/>
      <c r="Z4" s="59"/>
      <c r="AA4" s="59"/>
      <c r="AB4" s="59"/>
      <c r="AC4" s="59"/>
      <c r="AD4" s="59"/>
      <c r="AE4" s="59"/>
    </row>
    <row r="5" spans="1:31" ht="16.5" customHeight="1" x14ac:dyDescent="0.3">
      <c r="A5" s="61"/>
      <c r="B5" s="562">
        <v>1</v>
      </c>
      <c r="C5" s="659" t="s">
        <v>177</v>
      </c>
      <c r="D5" s="660"/>
      <c r="E5" s="661"/>
      <c r="F5" s="660"/>
      <c r="G5" s="661">
        <v>18.299999999999997</v>
      </c>
      <c r="H5" s="662"/>
      <c r="I5" s="663">
        <f>+E5+G5</f>
        <v>18.299999999999997</v>
      </c>
      <c r="J5" s="664">
        <v>18.299999999999997</v>
      </c>
      <c r="K5" s="61"/>
      <c r="M5" s="503" t="s">
        <v>1340</v>
      </c>
      <c r="O5" s="503" t="s">
        <v>1341</v>
      </c>
      <c r="Q5" s="503" t="s">
        <v>325</v>
      </c>
      <c r="R5" s="1276"/>
      <c r="T5" s="1518" t="s">
        <v>1230</v>
      </c>
      <c r="U5" s="1518" t="s">
        <v>335</v>
      </c>
    </row>
    <row r="6" spans="1:31" ht="17.100000000000001" customHeight="1" x14ac:dyDescent="0.25">
      <c r="A6" s="61"/>
      <c r="B6" s="566">
        <v>2</v>
      </c>
      <c r="C6" s="665" t="s">
        <v>179</v>
      </c>
      <c r="D6" s="666"/>
      <c r="E6" s="667"/>
      <c r="F6" s="666"/>
      <c r="G6" s="667">
        <v>1</v>
      </c>
      <c r="H6" s="668"/>
      <c r="I6" s="663">
        <f>+E6+G6</f>
        <v>1</v>
      </c>
      <c r="J6" s="670">
        <v>1</v>
      </c>
      <c r="K6" s="61"/>
      <c r="L6" s="503" t="s">
        <v>350</v>
      </c>
      <c r="M6" s="503" t="s">
        <v>340</v>
      </c>
      <c r="N6" s="503" t="s">
        <v>341</v>
      </c>
      <c r="O6" s="503" t="s">
        <v>340</v>
      </c>
      <c r="P6" s="503" t="s">
        <v>341</v>
      </c>
      <c r="R6" s="1276"/>
      <c r="T6"/>
      <c r="U6" t="s">
        <v>1340</v>
      </c>
      <c r="W6" t="s">
        <v>1618</v>
      </c>
      <c r="X6" t="s">
        <v>1341</v>
      </c>
      <c r="Z6" t="s">
        <v>1617</v>
      </c>
      <c r="AA6" t="s">
        <v>325</v>
      </c>
    </row>
    <row r="7" spans="1:31" ht="17.100000000000001" customHeight="1" x14ac:dyDescent="0.25">
      <c r="A7" s="61"/>
      <c r="B7" s="562">
        <v>3</v>
      </c>
      <c r="C7" s="665" t="s">
        <v>181</v>
      </c>
      <c r="D7" s="666"/>
      <c r="E7" s="667">
        <v>11.235999999999995</v>
      </c>
      <c r="F7" s="666"/>
      <c r="G7" s="667"/>
      <c r="H7" s="668"/>
      <c r="I7" s="663">
        <f t="shared" ref="I7:I14" si="0">+E7+G7</f>
        <v>11.235999999999995</v>
      </c>
      <c r="J7" s="670">
        <v>11.235999999999995</v>
      </c>
      <c r="K7" s="61"/>
      <c r="L7" s="503" t="s">
        <v>177</v>
      </c>
      <c r="P7" s="503">
        <v>18.299999999999997</v>
      </c>
      <c r="Q7" s="503">
        <v>18.299999999999997</v>
      </c>
      <c r="R7" s="1276"/>
      <c r="T7" s="1518" t="s">
        <v>350</v>
      </c>
      <c r="U7" t="s">
        <v>340</v>
      </c>
      <c r="V7" t="s">
        <v>341</v>
      </c>
      <c r="X7" t="s">
        <v>340</v>
      </c>
      <c r="Y7" t="s">
        <v>341</v>
      </c>
    </row>
    <row r="8" spans="1:31" ht="17.100000000000001" customHeight="1" x14ac:dyDescent="0.3">
      <c r="A8" s="61"/>
      <c r="B8" s="566">
        <v>4</v>
      </c>
      <c r="C8" s="665" t="s">
        <v>183</v>
      </c>
      <c r="D8" s="666"/>
      <c r="E8" s="667"/>
      <c r="F8" s="666"/>
      <c r="G8" s="667">
        <v>5.5100000000000007</v>
      </c>
      <c r="H8" s="668"/>
      <c r="I8" s="663">
        <f t="shared" si="0"/>
        <v>5.5100000000000007</v>
      </c>
      <c r="J8" s="670">
        <v>5.5100000000000007</v>
      </c>
      <c r="K8" s="61"/>
      <c r="L8" s="503" t="s">
        <v>179</v>
      </c>
      <c r="P8" s="503">
        <v>1</v>
      </c>
      <c r="Q8" s="503">
        <v>1</v>
      </c>
      <c r="R8" s="1276"/>
      <c r="T8" s="79" t="s">
        <v>177</v>
      </c>
      <c r="U8" s="1521"/>
      <c r="V8" s="1521"/>
      <c r="W8" s="1521"/>
      <c r="X8" s="1521"/>
      <c r="Y8" s="1521">
        <v>18.299999999999997</v>
      </c>
      <c r="Z8" s="1521">
        <v>18.299999999999997</v>
      </c>
      <c r="AA8" s="1521">
        <v>18.299999999999997</v>
      </c>
    </row>
    <row r="9" spans="1:31" ht="17.100000000000001" customHeight="1" x14ac:dyDescent="0.3">
      <c r="A9" s="61"/>
      <c r="B9" s="562">
        <v>5</v>
      </c>
      <c r="C9" s="665" t="s">
        <v>185</v>
      </c>
      <c r="D9" s="666"/>
      <c r="E9" s="667"/>
      <c r="F9" s="666"/>
      <c r="G9" s="667">
        <v>7.2260000000000018</v>
      </c>
      <c r="H9" s="668"/>
      <c r="I9" s="663">
        <f t="shared" si="0"/>
        <v>7.2260000000000018</v>
      </c>
      <c r="J9" s="670">
        <v>7.2260000000000018</v>
      </c>
      <c r="K9" s="61"/>
      <c r="L9" s="503" t="s">
        <v>181</v>
      </c>
      <c r="N9" s="503">
        <v>6.620000000000001</v>
      </c>
      <c r="Q9" s="503">
        <v>6.620000000000001</v>
      </c>
      <c r="R9" s="1276"/>
      <c r="T9" s="79" t="s">
        <v>179</v>
      </c>
      <c r="U9" s="1521"/>
      <c r="V9" s="1521"/>
      <c r="W9" s="1521"/>
      <c r="X9" s="1521"/>
      <c r="Y9" s="1521">
        <v>1</v>
      </c>
      <c r="Z9" s="1521">
        <v>1</v>
      </c>
      <c r="AA9" s="1521">
        <v>1</v>
      </c>
    </row>
    <row r="10" spans="1:31" ht="17.100000000000001" customHeight="1" x14ac:dyDescent="0.3">
      <c r="A10" s="61"/>
      <c r="B10" s="566">
        <v>6</v>
      </c>
      <c r="C10" s="665" t="s">
        <v>187</v>
      </c>
      <c r="D10" s="666"/>
      <c r="E10" s="667"/>
      <c r="F10" s="666"/>
      <c r="G10" s="667">
        <v>3.1999999999999997</v>
      </c>
      <c r="H10" s="668"/>
      <c r="I10" s="663">
        <f t="shared" si="0"/>
        <v>3.1999999999999997</v>
      </c>
      <c r="J10" s="670">
        <v>3.1999999999999997</v>
      </c>
      <c r="K10" s="61"/>
      <c r="L10" s="503" t="s">
        <v>183</v>
      </c>
      <c r="P10" s="503">
        <v>5.5100000000000007</v>
      </c>
      <c r="Q10" s="503">
        <v>5.5100000000000007</v>
      </c>
      <c r="R10" s="1276"/>
      <c r="T10" s="79" t="s">
        <v>181</v>
      </c>
      <c r="U10" s="1521"/>
      <c r="V10" s="1521">
        <v>11.235999999999995</v>
      </c>
      <c r="W10" s="1521">
        <v>11.235999999999995</v>
      </c>
      <c r="X10" s="1521"/>
      <c r="Y10" s="1521"/>
      <c r="Z10" s="1521"/>
      <c r="AA10" s="1521">
        <v>11.235999999999995</v>
      </c>
    </row>
    <row r="11" spans="1:31" ht="17.100000000000001" customHeight="1" x14ac:dyDescent="0.3">
      <c r="A11" s="61"/>
      <c r="B11" s="562">
        <v>7</v>
      </c>
      <c r="C11" s="665" t="s">
        <v>189</v>
      </c>
      <c r="D11" s="666"/>
      <c r="E11" s="667"/>
      <c r="F11" s="666"/>
      <c r="G11" s="667">
        <v>7.4860000000000024</v>
      </c>
      <c r="H11" s="668"/>
      <c r="I11" s="663">
        <f t="shared" si="0"/>
        <v>7.4860000000000024</v>
      </c>
      <c r="J11" s="670">
        <v>7.4860000000000024</v>
      </c>
      <c r="K11" s="61"/>
      <c r="L11" s="503" t="s">
        <v>185</v>
      </c>
      <c r="P11" s="503">
        <v>7.2260000000000018</v>
      </c>
      <c r="Q11" s="503">
        <v>7.2260000000000018</v>
      </c>
      <c r="R11" s="1276"/>
      <c r="T11" s="79" t="s">
        <v>183</v>
      </c>
      <c r="U11" s="1521"/>
      <c r="V11" s="1521"/>
      <c r="W11" s="1521"/>
      <c r="X11" s="1521"/>
      <c r="Y11" s="1521">
        <v>5.5100000000000007</v>
      </c>
      <c r="Z11" s="1521">
        <v>5.5100000000000007</v>
      </c>
      <c r="AA11" s="1521">
        <v>5.5100000000000007</v>
      </c>
    </row>
    <row r="12" spans="1:31" ht="17.100000000000001" customHeight="1" x14ac:dyDescent="0.3">
      <c r="A12" s="61"/>
      <c r="B12" s="566">
        <v>8</v>
      </c>
      <c r="C12" s="665" t="s">
        <v>191</v>
      </c>
      <c r="D12" s="666"/>
      <c r="E12" s="667"/>
      <c r="F12" s="666"/>
      <c r="G12" s="667">
        <v>3.2430000000000012</v>
      </c>
      <c r="H12" s="668"/>
      <c r="I12" s="663">
        <f t="shared" si="0"/>
        <v>3.2430000000000012</v>
      </c>
      <c r="J12" s="670">
        <v>3.2430000000000012</v>
      </c>
      <c r="K12" s="61"/>
      <c r="L12" s="503" t="s">
        <v>187</v>
      </c>
      <c r="P12" s="503">
        <v>3.1999999999999997</v>
      </c>
      <c r="Q12" s="503">
        <v>3.1999999999999997</v>
      </c>
      <c r="R12" s="1276"/>
      <c r="T12" s="79" t="s">
        <v>185</v>
      </c>
      <c r="U12" s="1521"/>
      <c r="V12" s="1521"/>
      <c r="W12" s="1521"/>
      <c r="X12" s="1521"/>
      <c r="Y12" s="1521">
        <v>7.2260000000000018</v>
      </c>
      <c r="Z12" s="1521">
        <v>7.2260000000000018</v>
      </c>
      <c r="AA12" s="1521">
        <v>7.2260000000000018</v>
      </c>
    </row>
    <row r="13" spans="1:31" ht="17.100000000000001" customHeight="1" x14ac:dyDescent="0.3">
      <c r="A13" s="61"/>
      <c r="B13" s="562">
        <v>9</v>
      </c>
      <c r="C13" s="665" t="s">
        <v>193</v>
      </c>
      <c r="D13" s="666"/>
      <c r="E13" s="667"/>
      <c r="F13" s="666"/>
      <c r="G13" s="667">
        <v>9.7999999999999989</v>
      </c>
      <c r="H13" s="668"/>
      <c r="I13" s="663">
        <f t="shared" si="0"/>
        <v>9.7999999999999989</v>
      </c>
      <c r="J13" s="670">
        <v>9.7999999999999989</v>
      </c>
      <c r="K13" s="61"/>
      <c r="L13" s="503" t="s">
        <v>189</v>
      </c>
      <c r="P13" s="503">
        <v>7.4860000000000024</v>
      </c>
      <c r="Q13" s="503">
        <v>7.4860000000000024</v>
      </c>
      <c r="R13" s="1276"/>
      <c r="T13" s="79" t="s">
        <v>187</v>
      </c>
      <c r="U13" s="1521"/>
      <c r="V13" s="1521"/>
      <c r="W13" s="1521"/>
      <c r="X13" s="1521"/>
      <c r="Y13" s="1521">
        <v>3.1999999999999997</v>
      </c>
      <c r="Z13" s="1521">
        <v>3.1999999999999997</v>
      </c>
      <c r="AA13" s="1521">
        <v>3.1999999999999997</v>
      </c>
    </row>
    <row r="14" spans="1:31" ht="17.100000000000001" customHeight="1" x14ac:dyDescent="0.3">
      <c r="A14" s="61"/>
      <c r="B14" s="566">
        <v>10</v>
      </c>
      <c r="C14" s="665" t="s">
        <v>195</v>
      </c>
      <c r="D14" s="666"/>
      <c r="E14" s="667"/>
      <c r="F14" s="666"/>
      <c r="G14" s="667">
        <v>32</v>
      </c>
      <c r="H14" s="668"/>
      <c r="I14" s="663">
        <f t="shared" si="0"/>
        <v>32</v>
      </c>
      <c r="J14" s="670">
        <v>32</v>
      </c>
      <c r="K14" s="61"/>
      <c r="L14" s="503" t="s">
        <v>191</v>
      </c>
      <c r="P14" s="503">
        <v>3.2430000000000012</v>
      </c>
      <c r="Q14" s="503">
        <v>3.2430000000000012</v>
      </c>
      <c r="R14" s="1276"/>
      <c r="T14" s="79" t="s">
        <v>189</v>
      </c>
      <c r="U14" s="1521"/>
      <c r="V14" s="1521"/>
      <c r="W14" s="1521"/>
      <c r="X14" s="1521"/>
      <c r="Y14" s="1521">
        <v>7.4860000000000024</v>
      </c>
      <c r="Z14" s="1521">
        <v>7.4860000000000024</v>
      </c>
      <c r="AA14" s="1521">
        <v>7.4860000000000024</v>
      </c>
    </row>
    <row r="15" spans="1:31" ht="17.100000000000001" customHeight="1" x14ac:dyDescent="0.25">
      <c r="A15" s="61"/>
      <c r="B15" s="562">
        <v>11</v>
      </c>
      <c r="C15" s="665" t="s">
        <v>197</v>
      </c>
      <c r="D15" s="666">
        <v>1</v>
      </c>
      <c r="E15" s="667"/>
      <c r="F15" s="666"/>
      <c r="G15" s="667"/>
      <c r="H15" s="668">
        <f>+D15+F15</f>
        <v>1</v>
      </c>
      <c r="I15" s="669"/>
      <c r="J15" s="670">
        <v>1</v>
      </c>
      <c r="K15" s="61"/>
      <c r="L15" s="503" t="s">
        <v>193</v>
      </c>
      <c r="P15" s="503">
        <v>9.7999999999999989</v>
      </c>
      <c r="Q15" s="503">
        <v>9.7999999999999989</v>
      </c>
      <c r="R15" s="1276"/>
      <c r="T15" s="79" t="s">
        <v>191</v>
      </c>
      <c r="U15" s="1521"/>
      <c r="V15" s="1521"/>
      <c r="W15" s="1521"/>
      <c r="X15" s="1521"/>
      <c r="Y15" s="1521">
        <v>3.2430000000000012</v>
      </c>
      <c r="Z15" s="1521">
        <v>3.2430000000000012</v>
      </c>
      <c r="AA15" s="1521">
        <v>3.2430000000000012</v>
      </c>
    </row>
    <row r="16" spans="1:31" ht="17.100000000000001" customHeight="1" x14ac:dyDescent="0.3">
      <c r="A16" s="61"/>
      <c r="B16" s="566">
        <v>12</v>
      </c>
      <c r="C16" s="665" t="s">
        <v>199</v>
      </c>
      <c r="D16" s="666"/>
      <c r="E16" s="667">
        <v>6.2</v>
      </c>
      <c r="F16" s="666"/>
      <c r="G16" s="667"/>
      <c r="H16" s="668"/>
      <c r="I16" s="663">
        <f t="shared" ref="I16:I22" si="1">+E16+G16</f>
        <v>6.2</v>
      </c>
      <c r="J16" s="670">
        <v>6.2</v>
      </c>
      <c r="K16" s="61"/>
      <c r="L16" s="503" t="s">
        <v>195</v>
      </c>
      <c r="P16" s="503">
        <v>32</v>
      </c>
      <c r="Q16" s="503">
        <v>32</v>
      </c>
      <c r="R16" s="1276"/>
      <c r="T16" s="79" t="s">
        <v>193</v>
      </c>
      <c r="U16" s="1521"/>
      <c r="V16" s="1521"/>
      <c r="W16" s="1521"/>
      <c r="X16" s="1521"/>
      <c r="Y16" s="1521">
        <v>9.7999999999999989</v>
      </c>
      <c r="Z16" s="1521">
        <v>9.7999999999999989</v>
      </c>
      <c r="AA16" s="1521">
        <v>9.7999999999999989</v>
      </c>
    </row>
    <row r="17" spans="1:27" ht="17.100000000000001" customHeight="1" x14ac:dyDescent="0.25">
      <c r="A17" s="61"/>
      <c r="B17" s="562">
        <v>13</v>
      </c>
      <c r="C17" s="665" t="s">
        <v>201</v>
      </c>
      <c r="D17" s="666"/>
      <c r="E17" s="667">
        <v>1.7999999999999996</v>
      </c>
      <c r="F17" s="666"/>
      <c r="G17" s="667"/>
      <c r="H17" s="668"/>
      <c r="I17" s="663">
        <f t="shared" si="1"/>
        <v>1.7999999999999996</v>
      </c>
      <c r="J17" s="670">
        <v>1.7999999999999996</v>
      </c>
      <c r="K17" s="61"/>
      <c r="L17" s="503" t="s">
        <v>197</v>
      </c>
      <c r="M17" s="503">
        <v>1</v>
      </c>
      <c r="Q17" s="503">
        <v>1</v>
      </c>
      <c r="R17" s="1276"/>
      <c r="T17" s="79" t="s">
        <v>195</v>
      </c>
      <c r="U17" s="1521"/>
      <c r="V17" s="1521"/>
      <c r="W17" s="1521"/>
      <c r="X17" s="1521"/>
      <c r="Y17" s="1521">
        <v>32</v>
      </c>
      <c r="Z17" s="1521">
        <v>32</v>
      </c>
      <c r="AA17" s="1521">
        <v>32</v>
      </c>
    </row>
    <row r="18" spans="1:27" ht="17.100000000000001" customHeight="1" x14ac:dyDescent="0.25">
      <c r="A18" s="61"/>
      <c r="B18" s="566">
        <v>14</v>
      </c>
      <c r="C18" s="665" t="s">
        <v>203</v>
      </c>
      <c r="D18" s="666"/>
      <c r="E18" s="667"/>
      <c r="F18" s="666"/>
      <c r="G18" s="667">
        <v>8.8397999999999985</v>
      </c>
      <c r="H18" s="668"/>
      <c r="I18" s="663">
        <f t="shared" si="1"/>
        <v>8.8397999999999985</v>
      </c>
      <c r="J18" s="670">
        <v>8.8397999999999985</v>
      </c>
      <c r="K18" s="61"/>
      <c r="L18" s="503" t="s">
        <v>199</v>
      </c>
      <c r="N18" s="503">
        <v>6.2</v>
      </c>
      <c r="Q18" s="503">
        <v>6.2</v>
      </c>
      <c r="R18" s="1276"/>
      <c r="T18" s="79" t="s">
        <v>197</v>
      </c>
      <c r="U18" s="1521">
        <v>1</v>
      </c>
      <c r="V18" s="1521"/>
      <c r="W18" s="1521">
        <v>1</v>
      </c>
      <c r="X18" s="1521"/>
      <c r="Y18" s="1521"/>
      <c r="Z18" s="1521"/>
      <c r="AA18" s="1521">
        <v>1</v>
      </c>
    </row>
    <row r="19" spans="1:27" ht="17.100000000000001" customHeight="1" x14ac:dyDescent="0.25">
      <c r="A19" s="61"/>
      <c r="B19" s="562">
        <v>15</v>
      </c>
      <c r="C19" s="665" t="s">
        <v>205</v>
      </c>
      <c r="D19" s="666"/>
      <c r="E19" s="667"/>
      <c r="F19" s="666"/>
      <c r="G19" s="667">
        <v>1.7</v>
      </c>
      <c r="H19" s="668"/>
      <c r="I19" s="663">
        <f t="shared" si="1"/>
        <v>1.7</v>
      </c>
      <c r="J19" s="670">
        <v>1.7</v>
      </c>
      <c r="K19" s="61"/>
      <c r="L19" s="503" t="s">
        <v>201</v>
      </c>
      <c r="N19" s="503">
        <v>1.7999999999999996</v>
      </c>
      <c r="Q19" s="503">
        <v>1.7999999999999996</v>
      </c>
      <c r="R19" s="1276"/>
      <c r="T19" s="79" t="s">
        <v>199</v>
      </c>
      <c r="U19" s="1521"/>
      <c r="V19" s="1521">
        <v>6.2</v>
      </c>
      <c r="W19" s="1521">
        <v>6.2</v>
      </c>
      <c r="X19" s="1521"/>
      <c r="Y19" s="1521"/>
      <c r="Z19" s="1521"/>
      <c r="AA19" s="1521">
        <v>6.2</v>
      </c>
    </row>
    <row r="20" spans="1:27" ht="17.100000000000001" customHeight="1" x14ac:dyDescent="0.25">
      <c r="A20" s="61"/>
      <c r="B20" s="566">
        <v>16</v>
      </c>
      <c r="C20" s="665" t="s">
        <v>207</v>
      </c>
      <c r="D20" s="666"/>
      <c r="E20" s="667">
        <v>1.45</v>
      </c>
      <c r="F20" s="666"/>
      <c r="G20" s="667"/>
      <c r="H20" s="668"/>
      <c r="I20" s="663">
        <f t="shared" si="1"/>
        <v>1.45</v>
      </c>
      <c r="J20" s="670">
        <v>1.45</v>
      </c>
      <c r="K20" s="61"/>
      <c r="L20" s="503" t="s">
        <v>203</v>
      </c>
      <c r="P20" s="503">
        <v>8.8397999999999985</v>
      </c>
      <c r="Q20" s="503">
        <v>8.8397999999999985</v>
      </c>
      <c r="R20" s="1276"/>
      <c r="T20" s="79" t="s">
        <v>201</v>
      </c>
      <c r="U20" s="1521"/>
      <c r="V20" s="1521">
        <v>1.7999999999999996</v>
      </c>
      <c r="W20" s="1521">
        <v>1.7999999999999996</v>
      </c>
      <c r="X20" s="1521"/>
      <c r="Y20" s="1521"/>
      <c r="Z20" s="1521"/>
      <c r="AA20" s="1521">
        <v>1.7999999999999996</v>
      </c>
    </row>
    <row r="21" spans="1:27" ht="17.100000000000001" customHeight="1" x14ac:dyDescent="0.25">
      <c r="A21" s="61"/>
      <c r="B21" s="562">
        <v>17</v>
      </c>
      <c r="C21" s="665" t="s">
        <v>209</v>
      </c>
      <c r="D21" s="666"/>
      <c r="E21" s="667"/>
      <c r="F21" s="666"/>
      <c r="G21" s="667">
        <v>2.3800000000000008</v>
      </c>
      <c r="H21" s="668"/>
      <c r="I21" s="663">
        <f t="shared" si="1"/>
        <v>2.3800000000000008</v>
      </c>
      <c r="J21" s="670">
        <v>2.3800000000000008</v>
      </c>
      <c r="K21" s="61"/>
      <c r="L21" s="503" t="s">
        <v>205</v>
      </c>
      <c r="P21" s="503">
        <v>1.7</v>
      </c>
      <c r="Q21" s="503">
        <v>1.7</v>
      </c>
      <c r="R21" s="1276"/>
      <c r="T21" s="79" t="s">
        <v>203</v>
      </c>
      <c r="U21" s="1521"/>
      <c r="V21" s="1521"/>
      <c r="W21" s="1521"/>
      <c r="X21" s="1521"/>
      <c r="Y21" s="1521">
        <v>8.8397999999999985</v>
      </c>
      <c r="Z21" s="1521">
        <v>8.8397999999999985</v>
      </c>
      <c r="AA21" s="1521">
        <v>8.8397999999999985</v>
      </c>
    </row>
    <row r="22" spans="1:27" ht="17.100000000000001" customHeight="1" x14ac:dyDescent="0.25">
      <c r="A22" s="61"/>
      <c r="B22" s="566">
        <v>18</v>
      </c>
      <c r="C22" s="665" t="s">
        <v>211</v>
      </c>
      <c r="D22" s="666"/>
      <c r="E22" s="667"/>
      <c r="F22" s="666">
        <v>1.6499999999999997</v>
      </c>
      <c r="G22" s="667">
        <v>6.8900000000000006</v>
      </c>
      <c r="H22" s="668">
        <f>+D22+F22</f>
        <v>1.6499999999999997</v>
      </c>
      <c r="I22" s="663">
        <f t="shared" si="1"/>
        <v>6.8900000000000006</v>
      </c>
      <c r="J22" s="670">
        <v>8.5400000000000009</v>
      </c>
      <c r="K22" s="61"/>
      <c r="L22" s="503" t="s">
        <v>207</v>
      </c>
      <c r="N22" s="503">
        <v>1.45</v>
      </c>
      <c r="Q22" s="503">
        <v>1.45</v>
      </c>
      <c r="R22" s="1276"/>
      <c r="T22" s="79" t="s">
        <v>205</v>
      </c>
      <c r="U22" s="1521"/>
      <c r="V22" s="1521"/>
      <c r="W22" s="1521"/>
      <c r="X22" s="1521"/>
      <c r="Y22" s="1521">
        <v>1.7</v>
      </c>
      <c r="Z22" s="1521">
        <v>1.7</v>
      </c>
      <c r="AA22" s="1521">
        <v>1.7</v>
      </c>
    </row>
    <row r="23" spans="1:27" ht="17.100000000000001" customHeight="1" x14ac:dyDescent="0.25">
      <c r="A23" s="61"/>
      <c r="B23" s="562">
        <v>19</v>
      </c>
      <c r="C23" s="665" t="s">
        <v>213</v>
      </c>
      <c r="D23" s="666"/>
      <c r="E23" s="667"/>
      <c r="F23" s="666">
        <v>3.7000000000000011</v>
      </c>
      <c r="G23" s="667"/>
      <c r="H23" s="668">
        <f>+D23+F23</f>
        <v>3.7000000000000011</v>
      </c>
      <c r="I23" s="669"/>
      <c r="J23" s="670">
        <v>3.7000000000000011</v>
      </c>
      <c r="K23" s="61"/>
      <c r="L23" s="503" t="s">
        <v>209</v>
      </c>
      <c r="P23" s="503">
        <v>2.3800000000000008</v>
      </c>
      <c r="Q23" s="503">
        <v>2.3800000000000008</v>
      </c>
      <c r="R23" s="1276"/>
      <c r="T23" s="79" t="s">
        <v>207</v>
      </c>
      <c r="U23" s="1521"/>
      <c r="V23" s="1521">
        <v>1.45</v>
      </c>
      <c r="W23" s="1521">
        <v>1.45</v>
      </c>
      <c r="X23" s="1521"/>
      <c r="Y23" s="1521"/>
      <c r="Z23" s="1521"/>
      <c r="AA23" s="1521">
        <v>1.45</v>
      </c>
    </row>
    <row r="24" spans="1:27" ht="17.100000000000001" customHeight="1" x14ac:dyDescent="0.3">
      <c r="A24" s="61"/>
      <c r="B24" s="566">
        <v>20</v>
      </c>
      <c r="C24" s="665" t="s">
        <v>215</v>
      </c>
      <c r="D24" s="666"/>
      <c r="E24" s="667"/>
      <c r="F24" s="666">
        <v>5.3</v>
      </c>
      <c r="G24" s="667">
        <v>4.96</v>
      </c>
      <c r="H24" s="668">
        <f>+D24+F24</f>
        <v>5.3</v>
      </c>
      <c r="I24" s="663">
        <f>+E24+G24</f>
        <v>4.96</v>
      </c>
      <c r="J24" s="670">
        <v>10.26</v>
      </c>
      <c r="K24" s="61"/>
      <c r="L24" s="503" t="s">
        <v>211</v>
      </c>
      <c r="O24" s="503">
        <v>1.6499999999999997</v>
      </c>
      <c r="P24" s="503">
        <v>6.8900000000000006</v>
      </c>
      <c r="Q24" s="503">
        <v>8.5400000000000009</v>
      </c>
      <c r="R24" s="1276"/>
      <c r="T24" s="79" t="s">
        <v>209</v>
      </c>
      <c r="U24" s="1521"/>
      <c r="V24" s="1521"/>
      <c r="W24" s="1521"/>
      <c r="X24" s="1521"/>
      <c r="Y24" s="1521">
        <v>2.3800000000000008</v>
      </c>
      <c r="Z24" s="1521">
        <v>2.3800000000000008</v>
      </c>
      <c r="AA24" s="1521">
        <v>2.3800000000000008</v>
      </c>
    </row>
    <row r="25" spans="1:27" ht="17.100000000000001" customHeight="1" x14ac:dyDescent="0.25">
      <c r="A25" s="61"/>
      <c r="B25" s="562">
        <v>21</v>
      </c>
      <c r="C25" s="665" t="s">
        <v>217</v>
      </c>
      <c r="D25" s="666"/>
      <c r="E25" s="667"/>
      <c r="F25" s="666"/>
      <c r="G25" s="667">
        <v>7.6950000000000012</v>
      </c>
      <c r="H25" s="668"/>
      <c r="I25" s="663">
        <f>+E25+G25</f>
        <v>7.6950000000000012</v>
      </c>
      <c r="J25" s="670">
        <v>7.6950000000000012</v>
      </c>
      <c r="K25" s="61"/>
      <c r="L25" s="503" t="s">
        <v>213</v>
      </c>
      <c r="O25" s="503">
        <v>3.7000000000000011</v>
      </c>
      <c r="Q25" s="503">
        <v>3.7000000000000011</v>
      </c>
      <c r="R25" s="1276"/>
      <c r="T25" s="79" t="s">
        <v>211</v>
      </c>
      <c r="U25" s="1521"/>
      <c r="V25" s="1521"/>
      <c r="W25" s="1521"/>
      <c r="X25" s="1521">
        <v>1.6499999999999997</v>
      </c>
      <c r="Y25" s="1521">
        <v>6.8900000000000006</v>
      </c>
      <c r="Z25" s="1521">
        <v>8.5400000000000009</v>
      </c>
      <c r="AA25" s="1521">
        <v>8.5400000000000009</v>
      </c>
    </row>
    <row r="26" spans="1:27" ht="17.100000000000001" customHeight="1" x14ac:dyDescent="0.25">
      <c r="A26" s="61"/>
      <c r="B26" s="566">
        <v>22</v>
      </c>
      <c r="C26" s="665" t="s">
        <v>219</v>
      </c>
      <c r="D26" s="666"/>
      <c r="E26" s="667"/>
      <c r="F26" s="666">
        <v>10.459999999999997</v>
      </c>
      <c r="G26" s="667">
        <v>11.009999999999993</v>
      </c>
      <c r="H26" s="668">
        <f>+D26+F26</f>
        <v>10.459999999999997</v>
      </c>
      <c r="I26" s="663">
        <f>+E26+G26</f>
        <v>11.009999999999993</v>
      </c>
      <c r="J26" s="670">
        <v>21.469999999999992</v>
      </c>
      <c r="K26" s="61"/>
      <c r="L26" s="503" t="s">
        <v>215</v>
      </c>
      <c r="O26" s="503">
        <v>5.3</v>
      </c>
      <c r="P26" s="503">
        <v>4.96</v>
      </c>
      <c r="Q26" s="503">
        <v>10.26</v>
      </c>
      <c r="R26" s="1276"/>
      <c r="T26" s="79" t="s">
        <v>213</v>
      </c>
      <c r="U26" s="1521"/>
      <c r="V26" s="1521"/>
      <c r="W26" s="1521"/>
      <c r="X26" s="1521">
        <v>3.7000000000000011</v>
      </c>
      <c r="Y26" s="1521"/>
      <c r="Z26" s="1521">
        <v>3.7000000000000011</v>
      </c>
      <c r="AA26" s="1521">
        <v>3.7000000000000011</v>
      </c>
    </row>
    <row r="27" spans="1:27" ht="17.100000000000001" customHeight="1" x14ac:dyDescent="0.25">
      <c r="A27" s="61"/>
      <c r="B27" s="562">
        <v>23</v>
      </c>
      <c r="C27" s="665" t="s">
        <v>221</v>
      </c>
      <c r="D27" s="666"/>
      <c r="E27" s="667">
        <v>16</v>
      </c>
      <c r="F27" s="666"/>
      <c r="G27" s="667"/>
      <c r="H27" s="668"/>
      <c r="I27" s="663">
        <f>+E27+G27</f>
        <v>16</v>
      </c>
      <c r="J27" s="670">
        <v>16</v>
      </c>
      <c r="K27" s="61"/>
      <c r="L27" s="503" t="s">
        <v>217</v>
      </c>
      <c r="P27" s="503">
        <v>7.6950000000000012</v>
      </c>
      <c r="Q27" s="503">
        <v>7.6950000000000012</v>
      </c>
      <c r="R27" s="1276"/>
      <c r="T27" s="79" t="s">
        <v>215</v>
      </c>
      <c r="U27" s="1521"/>
      <c r="V27" s="1521"/>
      <c r="W27" s="1521"/>
      <c r="X27" s="1521">
        <v>5.3</v>
      </c>
      <c r="Y27" s="1521">
        <v>4.96</v>
      </c>
      <c r="Z27" s="1521">
        <v>10.26</v>
      </c>
      <c r="AA27" s="1521">
        <v>10.26</v>
      </c>
    </row>
    <row r="28" spans="1:27" ht="17.100000000000001" customHeight="1" x14ac:dyDescent="0.25">
      <c r="A28" s="61"/>
      <c r="B28" s="566">
        <v>24</v>
      </c>
      <c r="C28" s="665" t="s">
        <v>223</v>
      </c>
      <c r="D28" s="666"/>
      <c r="E28" s="667"/>
      <c r="F28" s="666"/>
      <c r="G28" s="667">
        <v>15.930000000000007</v>
      </c>
      <c r="H28" s="668"/>
      <c r="I28" s="663">
        <f t="shared" ref="I28:I33" si="2">+E28+G28</f>
        <v>15.930000000000007</v>
      </c>
      <c r="J28" s="670">
        <v>15.930000000000007</v>
      </c>
      <c r="K28" s="61"/>
      <c r="L28" s="503" t="s">
        <v>219</v>
      </c>
      <c r="O28" s="503">
        <v>10.459999999999997</v>
      </c>
      <c r="P28" s="503">
        <v>11.009999999999993</v>
      </c>
      <c r="Q28" s="503">
        <v>21.469999999999992</v>
      </c>
      <c r="R28" s="1276"/>
      <c r="T28" s="79" t="s">
        <v>217</v>
      </c>
      <c r="U28" s="1521"/>
      <c r="V28" s="1521"/>
      <c r="W28" s="1521"/>
      <c r="X28" s="1521"/>
      <c r="Y28" s="1521">
        <v>7.6950000000000012</v>
      </c>
      <c r="Z28" s="1521">
        <v>7.6950000000000012</v>
      </c>
      <c r="AA28" s="1521">
        <v>7.6950000000000012</v>
      </c>
    </row>
    <row r="29" spans="1:27" ht="17.100000000000001" customHeight="1" x14ac:dyDescent="0.25">
      <c r="A29" s="61"/>
      <c r="B29" s="562">
        <v>25</v>
      </c>
      <c r="C29" s="665" t="s">
        <v>225</v>
      </c>
      <c r="D29" s="666"/>
      <c r="E29" s="667"/>
      <c r="F29" s="666"/>
      <c r="G29" s="667">
        <v>2.7469999999999999</v>
      </c>
      <c r="H29" s="668"/>
      <c r="I29" s="663">
        <f t="shared" si="2"/>
        <v>2.7469999999999999</v>
      </c>
      <c r="J29" s="670">
        <v>2.7469999999999999</v>
      </c>
      <c r="K29" s="61"/>
      <c r="L29" s="503" t="s">
        <v>221</v>
      </c>
      <c r="N29" s="503">
        <v>16</v>
      </c>
      <c r="Q29" s="503">
        <v>16</v>
      </c>
      <c r="R29" s="1276"/>
      <c r="T29" s="79" t="s">
        <v>219</v>
      </c>
      <c r="U29" s="1521"/>
      <c r="V29" s="1521"/>
      <c r="W29" s="1521"/>
      <c r="X29" s="1521">
        <v>10.459999999999997</v>
      </c>
      <c r="Y29" s="1521">
        <v>11.009999999999993</v>
      </c>
      <c r="Z29" s="1521">
        <v>21.469999999999992</v>
      </c>
      <c r="AA29" s="1521">
        <v>21.469999999999992</v>
      </c>
    </row>
    <row r="30" spans="1:27" ht="17.100000000000001" customHeight="1" x14ac:dyDescent="0.25">
      <c r="A30" s="61"/>
      <c r="B30" s="566">
        <v>26</v>
      </c>
      <c r="C30" s="665" t="s">
        <v>227</v>
      </c>
      <c r="D30" s="666"/>
      <c r="E30" s="667"/>
      <c r="F30" s="666">
        <v>21.480000000000008</v>
      </c>
      <c r="G30" s="667">
        <v>4.0999999999999979</v>
      </c>
      <c r="H30" s="668">
        <f>+D30+F30</f>
        <v>21.480000000000008</v>
      </c>
      <c r="I30" s="663">
        <f t="shared" si="2"/>
        <v>4.0999999999999979</v>
      </c>
      <c r="J30" s="670">
        <v>25.580000000000005</v>
      </c>
      <c r="K30" s="61"/>
      <c r="L30" s="503" t="s">
        <v>223</v>
      </c>
      <c r="P30" s="503">
        <v>15.930000000000007</v>
      </c>
      <c r="Q30" s="503">
        <v>15.930000000000007</v>
      </c>
      <c r="R30" s="1276"/>
      <c r="T30" s="79" t="s">
        <v>221</v>
      </c>
      <c r="U30" s="1521"/>
      <c r="V30" s="1521">
        <v>16</v>
      </c>
      <c r="W30" s="1521">
        <v>16</v>
      </c>
      <c r="X30" s="1521"/>
      <c r="Y30" s="1521"/>
      <c r="Z30" s="1521"/>
      <c r="AA30" s="1521">
        <v>16</v>
      </c>
    </row>
    <row r="31" spans="1:27" ht="17.100000000000001" customHeight="1" x14ac:dyDescent="0.25">
      <c r="A31" s="61"/>
      <c r="B31" s="562">
        <v>27</v>
      </c>
      <c r="C31" s="665" t="s">
        <v>229</v>
      </c>
      <c r="D31" s="666"/>
      <c r="E31" s="667"/>
      <c r="F31" s="666"/>
      <c r="G31" s="667">
        <v>0.32</v>
      </c>
      <c r="H31" s="668"/>
      <c r="I31" s="663">
        <f t="shared" si="2"/>
        <v>0.32</v>
      </c>
      <c r="J31" s="670">
        <v>0.32</v>
      </c>
      <c r="K31" s="61"/>
      <c r="L31" s="503" t="s">
        <v>225</v>
      </c>
      <c r="P31" s="503">
        <v>2.7469999999999999</v>
      </c>
      <c r="Q31" s="503">
        <v>2.7469999999999999</v>
      </c>
      <c r="R31" s="1276"/>
      <c r="T31" s="79" t="s">
        <v>223</v>
      </c>
      <c r="U31" s="1521"/>
      <c r="V31" s="1521"/>
      <c r="W31" s="1521"/>
      <c r="X31" s="1521"/>
      <c r="Y31" s="1521">
        <v>15.930000000000007</v>
      </c>
      <c r="Z31" s="1521">
        <v>15.930000000000007</v>
      </c>
      <c r="AA31" s="1521">
        <v>15.930000000000007</v>
      </c>
    </row>
    <row r="32" spans="1:27" ht="17.100000000000001" customHeight="1" x14ac:dyDescent="0.25">
      <c r="A32" s="61"/>
      <c r="B32" s="566">
        <v>28</v>
      </c>
      <c r="C32" s="665" t="s">
        <v>231</v>
      </c>
      <c r="D32" s="666"/>
      <c r="E32" s="667"/>
      <c r="F32" s="666">
        <v>11.500000000000002</v>
      </c>
      <c r="G32" s="667">
        <v>8</v>
      </c>
      <c r="H32" s="668">
        <f>+D32+F32</f>
        <v>11.500000000000002</v>
      </c>
      <c r="I32" s="663">
        <f t="shared" si="2"/>
        <v>8</v>
      </c>
      <c r="J32" s="670">
        <v>19.5</v>
      </c>
      <c r="K32" s="61"/>
      <c r="L32" s="503" t="s">
        <v>227</v>
      </c>
      <c r="O32" s="503">
        <v>21.480000000000008</v>
      </c>
      <c r="P32" s="503">
        <v>4.0999999999999979</v>
      </c>
      <c r="Q32" s="503">
        <v>25.580000000000005</v>
      </c>
      <c r="R32" s="1276"/>
      <c r="T32" s="79" t="s">
        <v>225</v>
      </c>
      <c r="U32" s="1521"/>
      <c r="V32" s="1521"/>
      <c r="W32" s="1521"/>
      <c r="X32" s="1521"/>
      <c r="Y32" s="1521">
        <v>2.7469999999999999</v>
      </c>
      <c r="Z32" s="1521">
        <v>2.7469999999999999</v>
      </c>
      <c r="AA32" s="1521">
        <v>2.7469999999999999</v>
      </c>
    </row>
    <row r="33" spans="1:27" ht="17.100000000000001" customHeight="1" x14ac:dyDescent="0.25">
      <c r="A33" s="61"/>
      <c r="B33" s="562">
        <v>29</v>
      </c>
      <c r="C33" s="665" t="s">
        <v>233</v>
      </c>
      <c r="D33" s="666"/>
      <c r="E33" s="667"/>
      <c r="F33" s="666">
        <v>0</v>
      </c>
      <c r="G33" s="667">
        <v>0</v>
      </c>
      <c r="H33" s="668">
        <f>+D33+F33</f>
        <v>0</v>
      </c>
      <c r="I33" s="663">
        <f t="shared" si="2"/>
        <v>0</v>
      </c>
      <c r="J33" s="670">
        <v>0</v>
      </c>
      <c r="K33" s="61"/>
      <c r="L33" s="503" t="s">
        <v>229</v>
      </c>
      <c r="P33" s="503">
        <v>0.32</v>
      </c>
      <c r="Q33" s="503">
        <v>0.32</v>
      </c>
      <c r="R33" s="1276"/>
      <c r="T33" s="79" t="s">
        <v>227</v>
      </c>
      <c r="U33" s="1521"/>
      <c r="V33" s="1521"/>
      <c r="W33" s="1521"/>
      <c r="X33" s="1521">
        <v>21.480000000000008</v>
      </c>
      <c r="Y33" s="1521">
        <v>4.0999999999999979</v>
      </c>
      <c r="Z33" s="1521">
        <v>25.580000000000005</v>
      </c>
      <c r="AA33" s="1521">
        <v>25.580000000000005</v>
      </c>
    </row>
    <row r="34" spans="1:27" ht="17.100000000000001" customHeight="1" x14ac:dyDescent="0.25">
      <c r="A34" s="61"/>
      <c r="B34" s="566">
        <v>30</v>
      </c>
      <c r="C34" s="665" t="s">
        <v>235</v>
      </c>
      <c r="D34" s="666"/>
      <c r="E34" s="667"/>
      <c r="F34" s="666">
        <v>1.5440000000000003</v>
      </c>
      <c r="G34" s="667"/>
      <c r="H34" s="668">
        <f>+D34+F34</f>
        <v>1.5440000000000003</v>
      </c>
      <c r="I34" s="669"/>
      <c r="J34" s="670">
        <v>1.5440000000000003</v>
      </c>
      <c r="K34" s="61"/>
      <c r="L34" s="503" t="s">
        <v>231</v>
      </c>
      <c r="O34" s="503">
        <v>11.500000000000002</v>
      </c>
      <c r="P34" s="503">
        <v>8</v>
      </c>
      <c r="Q34" s="503">
        <v>19.5</v>
      </c>
      <c r="R34" s="1276"/>
      <c r="T34" s="79" t="s">
        <v>229</v>
      </c>
      <c r="U34" s="1521"/>
      <c r="V34" s="1521"/>
      <c r="W34" s="1521"/>
      <c r="X34" s="1521"/>
      <c r="Y34" s="1521">
        <v>0.32</v>
      </c>
      <c r="Z34" s="1521">
        <v>0.32</v>
      </c>
      <c r="AA34" s="1521">
        <v>0.32</v>
      </c>
    </row>
    <row r="35" spans="1:27" ht="17.100000000000001" customHeight="1" x14ac:dyDescent="0.25">
      <c r="A35" s="61"/>
      <c r="B35" s="562">
        <v>31</v>
      </c>
      <c r="C35" s="665" t="s">
        <v>237</v>
      </c>
      <c r="D35" s="666"/>
      <c r="E35" s="667">
        <v>4.5</v>
      </c>
      <c r="F35" s="666"/>
      <c r="G35" s="667"/>
      <c r="H35" s="668"/>
      <c r="I35" s="663">
        <f t="shared" ref="I35:I41" si="3">+E35+G35</f>
        <v>4.5</v>
      </c>
      <c r="J35" s="670">
        <v>4.5</v>
      </c>
      <c r="K35" s="61"/>
      <c r="L35" s="503" t="s">
        <v>235</v>
      </c>
      <c r="O35" s="503">
        <v>1.5440000000000003</v>
      </c>
      <c r="Q35" s="503">
        <v>1.5440000000000003</v>
      </c>
      <c r="R35" s="1276"/>
      <c r="T35" s="79" t="s">
        <v>231</v>
      </c>
      <c r="U35" s="1521"/>
      <c r="V35" s="1521"/>
      <c r="W35" s="1521"/>
      <c r="X35" s="1521">
        <v>11.500000000000002</v>
      </c>
      <c r="Y35" s="1521">
        <v>8</v>
      </c>
      <c r="Z35" s="1521">
        <v>19.5</v>
      </c>
      <c r="AA35" s="1521">
        <v>19.5</v>
      </c>
    </row>
    <row r="36" spans="1:27" ht="17.100000000000001" customHeight="1" x14ac:dyDescent="0.25">
      <c r="A36" s="61"/>
      <c r="B36" s="566">
        <v>32</v>
      </c>
      <c r="C36" s="665" t="s">
        <v>239</v>
      </c>
      <c r="D36" s="666">
        <v>11.980000000000002</v>
      </c>
      <c r="E36" s="667">
        <v>5.15</v>
      </c>
      <c r="F36" s="666"/>
      <c r="G36" s="667"/>
      <c r="H36" s="668">
        <f>+D36+F36</f>
        <v>11.980000000000002</v>
      </c>
      <c r="I36" s="663">
        <f t="shared" si="3"/>
        <v>5.15</v>
      </c>
      <c r="J36" s="670">
        <v>17.130000000000003</v>
      </c>
      <c r="K36" s="61"/>
      <c r="L36" s="503" t="s">
        <v>237</v>
      </c>
      <c r="N36" s="503">
        <v>4.5</v>
      </c>
      <c r="Q36" s="503">
        <v>4.5</v>
      </c>
      <c r="R36" s="1276"/>
      <c r="T36" s="79" t="s">
        <v>233</v>
      </c>
      <c r="U36" s="1521"/>
      <c r="V36" s="1521"/>
      <c r="W36" s="1521"/>
      <c r="X36" s="1521">
        <v>0</v>
      </c>
      <c r="Y36" s="1521">
        <v>0</v>
      </c>
      <c r="Z36" s="1521">
        <v>0</v>
      </c>
      <c r="AA36" s="1521">
        <v>0</v>
      </c>
    </row>
    <row r="37" spans="1:27" ht="17.100000000000001" customHeight="1" x14ac:dyDescent="0.25">
      <c r="A37" s="61"/>
      <c r="B37" s="562">
        <v>33</v>
      </c>
      <c r="C37" s="665" t="s">
        <v>241</v>
      </c>
      <c r="D37" s="666"/>
      <c r="E37" s="667">
        <v>1.25</v>
      </c>
      <c r="F37" s="666"/>
      <c r="G37" s="667"/>
      <c r="H37" s="668"/>
      <c r="I37" s="663">
        <f t="shared" si="3"/>
        <v>1.25</v>
      </c>
      <c r="J37" s="670">
        <v>1.25</v>
      </c>
      <c r="K37" s="61"/>
      <c r="L37" s="503" t="s">
        <v>239</v>
      </c>
      <c r="M37" s="503">
        <v>11.980000000000002</v>
      </c>
      <c r="N37" s="503">
        <v>5.15</v>
      </c>
      <c r="Q37" s="503">
        <v>17.130000000000003</v>
      </c>
      <c r="R37" s="1276"/>
      <c r="T37" s="79" t="s">
        <v>235</v>
      </c>
      <c r="U37" s="1521"/>
      <c r="V37" s="1521"/>
      <c r="W37" s="1521"/>
      <c r="X37" s="1521">
        <v>1.5440000000000003</v>
      </c>
      <c r="Y37" s="1521"/>
      <c r="Z37" s="1521">
        <v>1.5440000000000003</v>
      </c>
      <c r="AA37" s="1521">
        <v>1.5440000000000003</v>
      </c>
    </row>
    <row r="38" spans="1:27" ht="17.100000000000001" customHeight="1" x14ac:dyDescent="0.25">
      <c r="A38" s="61"/>
      <c r="B38" s="566">
        <v>34</v>
      </c>
      <c r="C38" s="665" t="s">
        <v>243</v>
      </c>
      <c r="D38" s="666"/>
      <c r="E38" s="667"/>
      <c r="F38" s="666"/>
      <c r="G38" s="667">
        <v>1.9183000000000006</v>
      </c>
      <c r="H38" s="668"/>
      <c r="I38" s="663">
        <f t="shared" si="3"/>
        <v>1.9183000000000006</v>
      </c>
      <c r="J38" s="670">
        <v>1.9183000000000006</v>
      </c>
      <c r="K38" s="61"/>
      <c r="L38" s="503" t="s">
        <v>243</v>
      </c>
      <c r="P38" s="503">
        <v>1.9183000000000006</v>
      </c>
      <c r="Q38" s="503">
        <v>1.9183000000000006</v>
      </c>
      <c r="R38" s="1276"/>
      <c r="T38" s="79" t="s">
        <v>237</v>
      </c>
      <c r="U38" s="1521"/>
      <c r="V38" s="1521">
        <v>4.5</v>
      </c>
      <c r="W38" s="1521">
        <v>4.5</v>
      </c>
      <c r="X38" s="1521"/>
      <c r="Y38" s="1521"/>
      <c r="Z38" s="1521"/>
      <c r="AA38" s="1521">
        <v>4.5</v>
      </c>
    </row>
    <row r="39" spans="1:27" ht="17.100000000000001" customHeight="1" x14ac:dyDescent="0.3">
      <c r="A39" s="61"/>
      <c r="B39" s="562">
        <v>35</v>
      </c>
      <c r="C39" s="665" t="s">
        <v>245</v>
      </c>
      <c r="D39" s="666"/>
      <c r="E39" s="667"/>
      <c r="F39" s="666"/>
      <c r="G39" s="667">
        <v>0.67999999999999983</v>
      </c>
      <c r="H39" s="668"/>
      <c r="I39" s="663">
        <f t="shared" si="3"/>
        <v>0.67999999999999983</v>
      </c>
      <c r="J39" s="670">
        <v>0.67999999999999983</v>
      </c>
      <c r="K39" s="61"/>
      <c r="L39" s="503" t="s">
        <v>245</v>
      </c>
      <c r="P39" s="503">
        <v>0.67999999999999983</v>
      </c>
      <c r="Q39" s="503">
        <v>0.67999999999999983</v>
      </c>
      <c r="R39" s="1276"/>
      <c r="T39" s="79" t="s">
        <v>239</v>
      </c>
      <c r="U39" s="1521">
        <v>11.980000000000002</v>
      </c>
      <c r="V39" s="1521">
        <v>5.15</v>
      </c>
      <c r="W39" s="1521">
        <v>17.130000000000003</v>
      </c>
      <c r="X39" s="1521"/>
      <c r="Y39" s="1521"/>
      <c r="Z39" s="1521"/>
      <c r="AA39" s="1521">
        <v>17.130000000000003</v>
      </c>
    </row>
    <row r="40" spans="1:27" ht="17.100000000000001" customHeight="1" x14ac:dyDescent="0.25">
      <c r="A40" s="61"/>
      <c r="B40" s="566">
        <v>36</v>
      </c>
      <c r="C40" s="665" t="s">
        <v>247</v>
      </c>
      <c r="D40" s="666"/>
      <c r="E40" s="667"/>
      <c r="F40" s="666"/>
      <c r="G40" s="667">
        <v>0</v>
      </c>
      <c r="H40" s="668"/>
      <c r="I40" s="663">
        <f t="shared" si="3"/>
        <v>0</v>
      </c>
      <c r="J40" s="670">
        <v>0</v>
      </c>
      <c r="K40" s="61"/>
      <c r="L40" s="503" t="s">
        <v>249</v>
      </c>
      <c r="O40" s="503">
        <v>1.3500000000000003</v>
      </c>
      <c r="P40" s="503">
        <v>7.469999999999998</v>
      </c>
      <c r="Q40" s="503">
        <v>8.8199999999999985</v>
      </c>
      <c r="R40" s="1276"/>
      <c r="T40" s="79" t="s">
        <v>241</v>
      </c>
      <c r="U40" s="1521"/>
      <c r="V40" s="1521">
        <v>1.25</v>
      </c>
      <c r="W40" s="1521">
        <v>1.25</v>
      </c>
      <c r="X40" s="1521"/>
      <c r="Y40" s="1521"/>
      <c r="Z40" s="1521"/>
      <c r="AA40" s="1521">
        <v>1.25</v>
      </c>
    </row>
    <row r="41" spans="1:27" ht="17.100000000000001" customHeight="1" x14ac:dyDescent="0.25">
      <c r="A41" s="61"/>
      <c r="B41" s="562">
        <v>37</v>
      </c>
      <c r="C41" s="665" t="s">
        <v>249</v>
      </c>
      <c r="D41" s="666"/>
      <c r="E41" s="667"/>
      <c r="F41" s="666">
        <v>1.3500000000000003</v>
      </c>
      <c r="G41" s="667">
        <v>7.469999999999998</v>
      </c>
      <c r="H41" s="668">
        <f>+D41+F41</f>
        <v>1.3500000000000003</v>
      </c>
      <c r="I41" s="663">
        <f t="shared" si="3"/>
        <v>7.469999999999998</v>
      </c>
      <c r="J41" s="670">
        <v>8.8199999999999985</v>
      </c>
      <c r="K41" s="61"/>
      <c r="L41" s="503" t="s">
        <v>251</v>
      </c>
      <c r="O41" s="503">
        <v>0.70000000000000007</v>
      </c>
      <c r="P41" s="503">
        <v>0</v>
      </c>
      <c r="Q41" s="503">
        <v>0.70000000000000007</v>
      </c>
      <c r="R41" s="1276"/>
      <c r="T41" s="79" t="s">
        <v>243</v>
      </c>
      <c r="U41" s="1521"/>
      <c r="V41" s="1521"/>
      <c r="W41" s="1521"/>
      <c r="X41" s="1521"/>
      <c r="Y41" s="1521">
        <v>1.9183000000000006</v>
      </c>
      <c r="Z41" s="1521">
        <v>1.9183000000000006</v>
      </c>
      <c r="AA41" s="1521">
        <v>1.9183000000000006</v>
      </c>
    </row>
    <row r="42" spans="1:27" ht="17.100000000000001" customHeight="1" x14ac:dyDescent="0.25">
      <c r="A42" s="61"/>
      <c r="B42" s="566">
        <v>38</v>
      </c>
      <c r="C42" s="665" t="s">
        <v>251</v>
      </c>
      <c r="D42" s="666"/>
      <c r="E42" s="667"/>
      <c r="F42" s="666">
        <v>0.70000000000000007</v>
      </c>
      <c r="G42" s="667"/>
      <c r="H42" s="668">
        <f>+D42+F42</f>
        <v>0.70000000000000007</v>
      </c>
      <c r="I42" s="669"/>
      <c r="J42" s="670">
        <v>0.70000000000000007</v>
      </c>
      <c r="K42" s="61"/>
      <c r="L42" s="503" t="s">
        <v>253</v>
      </c>
      <c r="N42" s="503">
        <v>13.599999999999996</v>
      </c>
      <c r="Q42" s="503">
        <v>13.599999999999996</v>
      </c>
      <c r="R42" s="1276"/>
      <c r="T42" s="79" t="s">
        <v>245</v>
      </c>
      <c r="U42" s="1521"/>
      <c r="V42" s="1521"/>
      <c r="W42" s="1521"/>
      <c r="X42" s="1521"/>
      <c r="Y42" s="1521">
        <v>0.67999999999999983</v>
      </c>
      <c r="Z42" s="1521">
        <v>0.67999999999999983</v>
      </c>
      <c r="AA42" s="1521">
        <v>0.67999999999999983</v>
      </c>
    </row>
    <row r="43" spans="1:27" ht="17.100000000000001" customHeight="1" x14ac:dyDescent="0.25">
      <c r="A43" s="61"/>
      <c r="B43" s="562">
        <v>39</v>
      </c>
      <c r="C43" s="665" t="s">
        <v>253</v>
      </c>
      <c r="D43" s="666"/>
      <c r="E43" s="667">
        <v>13.599999999999996</v>
      </c>
      <c r="F43" s="666"/>
      <c r="G43" s="667"/>
      <c r="H43" s="668"/>
      <c r="I43" s="663">
        <f>+E43+G43</f>
        <v>13.599999999999996</v>
      </c>
      <c r="J43" s="670">
        <v>13.599999999999996</v>
      </c>
      <c r="K43" s="61"/>
      <c r="L43" s="503" t="s">
        <v>255</v>
      </c>
      <c r="P43" s="503">
        <v>7.1000000000000005</v>
      </c>
      <c r="Q43" s="503">
        <v>7.1000000000000005</v>
      </c>
      <c r="R43" s="1276"/>
      <c r="T43" s="79" t="s">
        <v>247</v>
      </c>
      <c r="U43" s="1521"/>
      <c r="V43" s="1521"/>
      <c r="W43" s="1521"/>
      <c r="X43" s="1521"/>
      <c r="Y43" s="1521">
        <v>0</v>
      </c>
      <c r="Z43" s="1521">
        <v>0</v>
      </c>
      <c r="AA43" s="1521">
        <v>0</v>
      </c>
    </row>
    <row r="44" spans="1:27" ht="17.100000000000001" customHeight="1" x14ac:dyDescent="0.25">
      <c r="A44" s="61"/>
      <c r="B44" s="566">
        <v>40</v>
      </c>
      <c r="C44" s="665" t="s">
        <v>255</v>
      </c>
      <c r="D44" s="666"/>
      <c r="E44" s="667"/>
      <c r="F44" s="666"/>
      <c r="G44" s="667">
        <v>7.1000000000000005</v>
      </c>
      <c r="H44" s="668"/>
      <c r="I44" s="663">
        <f>+E44+G44</f>
        <v>7.1000000000000005</v>
      </c>
      <c r="J44" s="670">
        <v>7.1000000000000005</v>
      </c>
      <c r="K44" s="61"/>
      <c r="L44" s="503" t="s">
        <v>257</v>
      </c>
      <c r="N44" s="503">
        <v>1.681</v>
      </c>
      <c r="Q44" s="503">
        <v>1.681</v>
      </c>
      <c r="R44" s="1276"/>
      <c r="T44" s="79" t="s">
        <v>249</v>
      </c>
      <c r="U44" s="1521"/>
      <c r="V44" s="1521"/>
      <c r="W44" s="1521"/>
      <c r="X44" s="1521">
        <v>1.3500000000000003</v>
      </c>
      <c r="Y44" s="1521">
        <v>7.469999999999998</v>
      </c>
      <c r="Z44" s="1521">
        <v>8.8199999999999985</v>
      </c>
      <c r="AA44" s="1521">
        <v>8.8199999999999985</v>
      </c>
    </row>
    <row r="45" spans="1:27" ht="17.100000000000001" customHeight="1" x14ac:dyDescent="0.25">
      <c r="A45" s="61"/>
      <c r="B45" s="562">
        <v>41</v>
      </c>
      <c r="C45" s="665" t="s">
        <v>257</v>
      </c>
      <c r="D45" s="666"/>
      <c r="E45" s="667">
        <v>1.681</v>
      </c>
      <c r="F45" s="666"/>
      <c r="G45" s="667"/>
      <c r="H45" s="668"/>
      <c r="I45" s="663">
        <f>+E45+G45</f>
        <v>1.681</v>
      </c>
      <c r="J45" s="670">
        <v>1.681</v>
      </c>
      <c r="K45" s="61"/>
      <c r="L45" s="503" t="s">
        <v>259</v>
      </c>
      <c r="P45" s="503">
        <v>1.7319999999999991</v>
      </c>
      <c r="Q45" s="503">
        <v>1.7319999999999991</v>
      </c>
      <c r="R45" s="1276"/>
      <c r="T45" s="79" t="s">
        <v>251</v>
      </c>
      <c r="U45" s="1521"/>
      <c r="V45" s="1521"/>
      <c r="W45" s="1521"/>
      <c r="X45" s="1521">
        <v>0.70000000000000007</v>
      </c>
      <c r="Y45" s="1521"/>
      <c r="Z45" s="1521">
        <v>0.70000000000000007</v>
      </c>
      <c r="AA45" s="1521">
        <v>0.70000000000000007</v>
      </c>
    </row>
    <row r="46" spans="1:27" ht="17.100000000000001" customHeight="1" x14ac:dyDescent="0.25">
      <c r="A46" s="61"/>
      <c r="B46" s="566">
        <v>42</v>
      </c>
      <c r="C46" s="665" t="s">
        <v>259</v>
      </c>
      <c r="D46" s="666"/>
      <c r="E46" s="667"/>
      <c r="F46" s="666"/>
      <c r="G46" s="667">
        <v>1.7319999999999991</v>
      </c>
      <c r="H46" s="668"/>
      <c r="I46" s="663">
        <f t="shared" ref="I46:I53" si="4">+E46+G46</f>
        <v>1.7319999999999991</v>
      </c>
      <c r="J46" s="670">
        <v>1.7319999999999991</v>
      </c>
      <c r="K46" s="61"/>
      <c r="L46" s="503" t="s">
        <v>261</v>
      </c>
      <c r="P46" s="503">
        <v>2.4059999999999997</v>
      </c>
      <c r="Q46" s="503">
        <v>2.4059999999999997</v>
      </c>
      <c r="R46" s="1276"/>
      <c r="T46" s="79" t="s">
        <v>253</v>
      </c>
      <c r="U46" s="1521"/>
      <c r="V46" s="1521">
        <v>13.599999999999996</v>
      </c>
      <c r="W46" s="1521">
        <v>13.599999999999996</v>
      </c>
      <c r="X46" s="1521"/>
      <c r="Y46" s="1521"/>
      <c r="Z46" s="1521"/>
      <c r="AA46" s="1521">
        <v>13.599999999999996</v>
      </c>
    </row>
    <row r="47" spans="1:27" ht="17.100000000000001" customHeight="1" x14ac:dyDescent="0.25">
      <c r="A47" s="61"/>
      <c r="B47" s="562">
        <v>43</v>
      </c>
      <c r="C47" s="665" t="s">
        <v>261</v>
      </c>
      <c r="D47" s="666"/>
      <c r="E47" s="667"/>
      <c r="F47" s="666"/>
      <c r="G47" s="667">
        <v>2.4059999999999997</v>
      </c>
      <c r="H47" s="668"/>
      <c r="I47" s="663">
        <f t="shared" si="4"/>
        <v>2.4059999999999997</v>
      </c>
      <c r="J47" s="670">
        <v>2.4059999999999997</v>
      </c>
      <c r="K47" s="61"/>
      <c r="L47" s="503" t="s">
        <v>263</v>
      </c>
      <c r="P47" s="503">
        <v>0.6</v>
      </c>
      <c r="Q47" s="503">
        <v>0.6</v>
      </c>
      <c r="R47" s="1276"/>
      <c r="T47" s="79" t="s">
        <v>255</v>
      </c>
      <c r="U47" s="1521"/>
      <c r="V47" s="1521"/>
      <c r="W47" s="1521"/>
      <c r="X47" s="1521"/>
      <c r="Y47" s="1521">
        <v>7.1000000000000005</v>
      </c>
      <c r="Z47" s="1521">
        <v>7.1000000000000005</v>
      </c>
      <c r="AA47" s="1521">
        <v>7.1000000000000005</v>
      </c>
    </row>
    <row r="48" spans="1:27" ht="17.100000000000001" customHeight="1" x14ac:dyDescent="0.25">
      <c r="A48" s="61"/>
      <c r="B48" s="566">
        <v>44</v>
      </c>
      <c r="C48" s="665" t="s">
        <v>263</v>
      </c>
      <c r="D48" s="666"/>
      <c r="E48" s="667"/>
      <c r="F48" s="666"/>
      <c r="G48" s="667">
        <v>0.6</v>
      </c>
      <c r="H48" s="668"/>
      <c r="I48" s="663">
        <f t="shared" si="4"/>
        <v>0.6</v>
      </c>
      <c r="J48" s="670">
        <v>0.6</v>
      </c>
      <c r="K48" s="61"/>
      <c r="L48" s="503" t="s">
        <v>265</v>
      </c>
      <c r="P48" s="503">
        <v>9.9849999999999994</v>
      </c>
      <c r="Q48" s="503">
        <v>9.9849999999999994</v>
      </c>
      <c r="R48" s="1276"/>
      <c r="T48" s="79" t="s">
        <v>257</v>
      </c>
      <c r="U48" s="1521"/>
      <c r="V48" s="1521">
        <v>1.681</v>
      </c>
      <c r="W48" s="1521">
        <v>1.681</v>
      </c>
      <c r="X48" s="1521"/>
      <c r="Y48" s="1521"/>
      <c r="Z48" s="1521"/>
      <c r="AA48" s="1521">
        <v>1.681</v>
      </c>
    </row>
    <row r="49" spans="1:27" ht="17.100000000000001" customHeight="1" x14ac:dyDescent="0.25">
      <c r="A49" s="61"/>
      <c r="B49" s="562">
        <v>45</v>
      </c>
      <c r="C49" s="665" t="s">
        <v>265</v>
      </c>
      <c r="D49" s="666"/>
      <c r="E49" s="667"/>
      <c r="F49" s="666"/>
      <c r="G49" s="667">
        <v>9.9849999999999994</v>
      </c>
      <c r="H49" s="668"/>
      <c r="I49" s="663">
        <f t="shared" si="4"/>
        <v>9.9849999999999994</v>
      </c>
      <c r="J49" s="670">
        <v>9.9849999999999994</v>
      </c>
      <c r="K49" s="61"/>
      <c r="L49" s="503" t="s">
        <v>267</v>
      </c>
      <c r="P49" s="503">
        <v>2.3100000000000009</v>
      </c>
      <c r="Q49" s="503">
        <v>2.3100000000000009</v>
      </c>
      <c r="R49" s="1276"/>
      <c r="T49" s="79" t="s">
        <v>259</v>
      </c>
      <c r="U49" s="1521"/>
      <c r="V49" s="1521"/>
      <c r="W49" s="1521"/>
      <c r="X49" s="1521"/>
      <c r="Y49" s="1521">
        <v>1.7319999999999991</v>
      </c>
      <c r="Z49" s="1521">
        <v>1.7319999999999991</v>
      </c>
      <c r="AA49" s="1521">
        <v>1.7319999999999991</v>
      </c>
    </row>
    <row r="50" spans="1:27" ht="17.100000000000001" customHeight="1" x14ac:dyDescent="0.25">
      <c r="A50" s="61"/>
      <c r="B50" s="566">
        <v>46</v>
      </c>
      <c r="C50" s="665" t="s">
        <v>267</v>
      </c>
      <c r="D50" s="666"/>
      <c r="E50" s="667"/>
      <c r="F50" s="666"/>
      <c r="G50" s="667">
        <v>2.3100000000000009</v>
      </c>
      <c r="H50" s="668"/>
      <c r="I50" s="663">
        <f t="shared" si="4"/>
        <v>2.3100000000000009</v>
      </c>
      <c r="J50" s="670">
        <v>2.3100000000000009</v>
      </c>
      <c r="K50" s="61"/>
      <c r="L50" s="503" t="s">
        <v>269</v>
      </c>
      <c r="P50" s="503">
        <v>2.4</v>
      </c>
      <c r="Q50" s="503">
        <v>2.4</v>
      </c>
      <c r="R50" s="1276"/>
      <c r="T50" s="79" t="s">
        <v>261</v>
      </c>
      <c r="U50" s="1521"/>
      <c r="V50" s="1521"/>
      <c r="W50" s="1521"/>
      <c r="X50" s="1521"/>
      <c r="Y50" s="1521">
        <v>2.4059999999999997</v>
      </c>
      <c r="Z50" s="1521">
        <v>2.4059999999999997</v>
      </c>
      <c r="AA50" s="1521">
        <v>2.4059999999999997</v>
      </c>
    </row>
    <row r="51" spans="1:27" ht="17.100000000000001" customHeight="1" x14ac:dyDescent="0.25">
      <c r="A51" s="61"/>
      <c r="B51" s="562">
        <v>47</v>
      </c>
      <c r="C51" s="665" t="s">
        <v>269</v>
      </c>
      <c r="D51" s="666"/>
      <c r="E51" s="667"/>
      <c r="F51" s="666"/>
      <c r="G51" s="667">
        <v>2.4</v>
      </c>
      <c r="H51" s="668"/>
      <c r="I51" s="663">
        <f t="shared" si="4"/>
        <v>2.4</v>
      </c>
      <c r="J51" s="670">
        <v>2.4</v>
      </c>
      <c r="K51" s="61"/>
      <c r="L51" s="503" t="s">
        <v>271</v>
      </c>
      <c r="P51" s="503">
        <v>26.930000000000014</v>
      </c>
      <c r="Q51" s="503">
        <v>26.930000000000014</v>
      </c>
      <c r="R51" s="1276"/>
      <c r="T51" s="79" t="s">
        <v>263</v>
      </c>
      <c r="U51" s="1521"/>
      <c r="V51" s="1521"/>
      <c r="W51" s="1521"/>
      <c r="X51" s="1521"/>
      <c r="Y51" s="1521">
        <v>0.6</v>
      </c>
      <c r="Z51" s="1521">
        <v>0.6</v>
      </c>
      <c r="AA51" s="1521">
        <v>0.6</v>
      </c>
    </row>
    <row r="52" spans="1:27" ht="17.100000000000001" customHeight="1" x14ac:dyDescent="0.25">
      <c r="A52" s="61"/>
      <c r="B52" s="566">
        <v>48</v>
      </c>
      <c r="C52" s="665" t="s">
        <v>271</v>
      </c>
      <c r="D52" s="666"/>
      <c r="E52" s="667"/>
      <c r="F52" s="666"/>
      <c r="G52" s="667">
        <v>26.930000000000014</v>
      </c>
      <c r="H52" s="668"/>
      <c r="I52" s="663">
        <f t="shared" si="4"/>
        <v>26.930000000000014</v>
      </c>
      <c r="J52" s="670">
        <v>26.930000000000014</v>
      </c>
      <c r="K52" s="61"/>
      <c r="L52" s="503" t="s">
        <v>275</v>
      </c>
      <c r="N52" s="503">
        <v>15.68</v>
      </c>
      <c r="Q52" s="503">
        <v>15.68</v>
      </c>
      <c r="R52" s="1276"/>
      <c r="T52" s="79" t="s">
        <v>265</v>
      </c>
      <c r="U52" s="1521"/>
      <c r="V52" s="1521"/>
      <c r="W52" s="1521"/>
      <c r="X52" s="1521"/>
      <c r="Y52" s="1521">
        <v>9.9849999999999994</v>
      </c>
      <c r="Z52" s="1521">
        <v>9.9849999999999994</v>
      </c>
      <c r="AA52" s="1521">
        <v>9.9849999999999994</v>
      </c>
    </row>
    <row r="53" spans="1:27" ht="17.100000000000001" customHeight="1" x14ac:dyDescent="0.25">
      <c r="A53" s="61"/>
      <c r="B53" s="562">
        <v>49</v>
      </c>
      <c r="C53" s="665" t="s">
        <v>273</v>
      </c>
      <c r="D53" s="666"/>
      <c r="E53" s="667"/>
      <c r="F53" s="666"/>
      <c r="G53" s="667">
        <v>0</v>
      </c>
      <c r="H53" s="668"/>
      <c r="I53" s="663">
        <f t="shared" si="4"/>
        <v>0</v>
      </c>
      <c r="J53" s="670">
        <v>0</v>
      </c>
      <c r="K53" s="61"/>
      <c r="L53" s="503" t="s">
        <v>277</v>
      </c>
      <c r="O53" s="503">
        <v>6.1999999999999984</v>
      </c>
      <c r="Q53" s="503">
        <v>6.1999999999999984</v>
      </c>
      <c r="R53" s="1276"/>
      <c r="T53" s="79" t="s">
        <v>267</v>
      </c>
      <c r="U53" s="1521"/>
      <c r="V53" s="1521"/>
      <c r="W53" s="1521"/>
      <c r="X53" s="1521"/>
      <c r="Y53" s="1521">
        <v>2.3100000000000009</v>
      </c>
      <c r="Z53" s="1521">
        <v>2.3100000000000009</v>
      </c>
      <c r="AA53" s="1521">
        <v>2.3100000000000009</v>
      </c>
    </row>
    <row r="54" spans="1:27" ht="17.100000000000001" customHeight="1" x14ac:dyDescent="0.25">
      <c r="A54" s="61"/>
      <c r="B54" s="566">
        <v>50</v>
      </c>
      <c r="C54" s="665" t="s">
        <v>275</v>
      </c>
      <c r="D54" s="666"/>
      <c r="E54" s="667">
        <v>15.68</v>
      </c>
      <c r="F54" s="666"/>
      <c r="G54" s="667"/>
      <c r="H54" s="668"/>
      <c r="I54" s="663">
        <f>+E54+G54</f>
        <v>15.68</v>
      </c>
      <c r="J54" s="670">
        <v>15.68</v>
      </c>
      <c r="K54" s="61"/>
      <c r="L54" s="503" t="s">
        <v>279</v>
      </c>
      <c r="N54" s="503">
        <v>12.999999999999989</v>
      </c>
      <c r="Q54" s="503">
        <v>12.999999999999989</v>
      </c>
      <c r="R54" s="1276"/>
      <c r="T54" s="79" t="s">
        <v>269</v>
      </c>
      <c r="U54" s="1521"/>
      <c r="V54" s="1521"/>
      <c r="W54" s="1521"/>
      <c r="X54" s="1521"/>
      <c r="Y54" s="1521">
        <v>2.4</v>
      </c>
      <c r="Z54" s="1521">
        <v>2.4</v>
      </c>
      <c r="AA54" s="1521">
        <v>2.4</v>
      </c>
    </row>
    <row r="55" spans="1:27" ht="17.100000000000001" customHeight="1" x14ac:dyDescent="0.25">
      <c r="A55" s="61"/>
      <c r="B55" s="562">
        <v>51</v>
      </c>
      <c r="C55" s="665" t="s">
        <v>277</v>
      </c>
      <c r="D55" s="666"/>
      <c r="E55" s="667"/>
      <c r="F55" s="666">
        <v>6.1999999999999984</v>
      </c>
      <c r="G55" s="667"/>
      <c r="H55" s="668">
        <f>+D55+F55</f>
        <v>6.1999999999999984</v>
      </c>
      <c r="I55" s="669"/>
      <c r="J55" s="670">
        <v>6.1999999999999984</v>
      </c>
      <c r="K55" s="61"/>
      <c r="L55" s="503" t="s">
        <v>281</v>
      </c>
      <c r="O55" s="503">
        <v>3.6900000000000008</v>
      </c>
      <c r="P55" s="503">
        <v>2.35</v>
      </c>
      <c r="Q55" s="503">
        <v>6.0400000000000009</v>
      </c>
      <c r="R55" s="1276"/>
      <c r="T55" s="79" t="s">
        <v>271</v>
      </c>
      <c r="U55" s="1521"/>
      <c r="V55" s="1521"/>
      <c r="W55" s="1521"/>
      <c r="X55" s="1521"/>
      <c r="Y55" s="1521">
        <v>26.930000000000014</v>
      </c>
      <c r="Z55" s="1521">
        <v>26.930000000000014</v>
      </c>
      <c r="AA55" s="1521">
        <v>26.930000000000014</v>
      </c>
    </row>
    <row r="56" spans="1:27" ht="17.100000000000001" customHeight="1" x14ac:dyDescent="0.25">
      <c r="A56" s="61"/>
      <c r="B56" s="566">
        <v>52</v>
      </c>
      <c r="C56" s="665" t="s">
        <v>279</v>
      </c>
      <c r="D56" s="666"/>
      <c r="E56" s="667">
        <v>12.999999999999989</v>
      </c>
      <c r="F56" s="666"/>
      <c r="G56" s="667"/>
      <c r="H56" s="668"/>
      <c r="I56" s="663">
        <f>+E56+G56</f>
        <v>12.999999999999989</v>
      </c>
      <c r="J56" s="670">
        <v>12.999999999999989</v>
      </c>
      <c r="K56" s="61"/>
      <c r="L56" s="503" t="s">
        <v>283</v>
      </c>
      <c r="P56" s="503">
        <v>2.4000000000000012</v>
      </c>
      <c r="Q56" s="503">
        <v>2.4000000000000012</v>
      </c>
      <c r="R56" s="1276"/>
      <c r="T56" s="79" t="s">
        <v>273</v>
      </c>
      <c r="U56" s="1521"/>
      <c r="V56" s="1521"/>
      <c r="W56" s="1521"/>
      <c r="X56" s="1521"/>
      <c r="Y56" s="1521">
        <v>0</v>
      </c>
      <c r="Z56" s="1521">
        <v>0</v>
      </c>
      <c r="AA56" s="1521">
        <v>0</v>
      </c>
    </row>
    <row r="57" spans="1:27" ht="17.100000000000001" customHeight="1" x14ac:dyDescent="0.25">
      <c r="A57" s="61"/>
      <c r="B57" s="562">
        <v>53</v>
      </c>
      <c r="C57" s="665" t="s">
        <v>281</v>
      </c>
      <c r="D57" s="666"/>
      <c r="E57" s="667"/>
      <c r="F57" s="666">
        <v>3.6900000000000008</v>
      </c>
      <c r="G57" s="667">
        <v>2.35</v>
      </c>
      <c r="H57" s="668">
        <f>+D57+F57</f>
        <v>3.6900000000000008</v>
      </c>
      <c r="I57" s="663">
        <f>+E57+G57</f>
        <v>2.35</v>
      </c>
      <c r="J57" s="670">
        <v>6.0400000000000009</v>
      </c>
      <c r="K57" s="61"/>
      <c r="L57" s="503" t="s">
        <v>285</v>
      </c>
      <c r="P57" s="503">
        <v>107.31</v>
      </c>
      <c r="Q57" s="503">
        <v>107.31</v>
      </c>
      <c r="R57" s="1276"/>
      <c r="T57" s="79" t="s">
        <v>275</v>
      </c>
      <c r="U57" s="1521"/>
      <c r="V57" s="1521">
        <v>15.68</v>
      </c>
      <c r="W57" s="1521">
        <v>15.68</v>
      </c>
      <c r="X57" s="1521"/>
      <c r="Y57" s="1521"/>
      <c r="Z57" s="1521"/>
      <c r="AA57" s="1521">
        <v>15.68</v>
      </c>
    </row>
    <row r="58" spans="1:27" ht="16.5" customHeight="1" x14ac:dyDescent="0.25">
      <c r="A58" s="61"/>
      <c r="B58" s="566">
        <v>54</v>
      </c>
      <c r="C58" s="665" t="s">
        <v>283</v>
      </c>
      <c r="D58" s="666"/>
      <c r="E58" s="667"/>
      <c r="F58" s="666"/>
      <c r="G58" s="667">
        <v>2.4000000000000012</v>
      </c>
      <c r="H58" s="668"/>
      <c r="I58" s="663">
        <f t="shared" ref="I58:I70" si="5">+E58+G58</f>
        <v>2.4000000000000012</v>
      </c>
      <c r="J58" s="670">
        <v>2.4000000000000012</v>
      </c>
      <c r="K58" s="61"/>
      <c r="L58" s="503" t="s">
        <v>287</v>
      </c>
      <c r="P58" s="503">
        <v>71.69</v>
      </c>
      <c r="Q58" s="503">
        <v>71.69</v>
      </c>
      <c r="R58" s="1276"/>
      <c r="T58" s="79" t="s">
        <v>277</v>
      </c>
      <c r="U58" s="1521"/>
      <c r="V58" s="1521"/>
      <c r="W58" s="1521"/>
      <c r="X58" s="1521">
        <v>6.1999999999999984</v>
      </c>
      <c r="Y58" s="1521"/>
      <c r="Z58" s="1521">
        <v>6.1999999999999984</v>
      </c>
      <c r="AA58" s="1521">
        <v>6.1999999999999984</v>
      </c>
    </row>
    <row r="59" spans="1:27" ht="17.100000000000001" customHeight="1" x14ac:dyDescent="0.25">
      <c r="A59" s="61"/>
      <c r="B59" s="562">
        <v>55</v>
      </c>
      <c r="C59" s="665" t="s">
        <v>285</v>
      </c>
      <c r="D59" s="666"/>
      <c r="E59" s="667"/>
      <c r="F59" s="666"/>
      <c r="G59" s="667">
        <v>107.31</v>
      </c>
      <c r="H59" s="668"/>
      <c r="I59" s="663">
        <f t="shared" si="5"/>
        <v>107.31</v>
      </c>
      <c r="J59" s="670">
        <v>107.31</v>
      </c>
      <c r="K59" s="61"/>
      <c r="L59" s="503" t="s">
        <v>289</v>
      </c>
      <c r="P59" s="503">
        <v>18.81499999999998</v>
      </c>
      <c r="Q59" s="503">
        <v>18.81499999999998</v>
      </c>
      <c r="R59" s="1276"/>
      <c r="T59" s="79" t="s">
        <v>279</v>
      </c>
      <c r="U59" s="1521"/>
      <c r="V59" s="1521">
        <v>12.999999999999989</v>
      </c>
      <c r="W59" s="1521">
        <v>12.999999999999989</v>
      </c>
      <c r="X59" s="1521"/>
      <c r="Y59" s="1521"/>
      <c r="Z59" s="1521"/>
      <c r="AA59" s="1521">
        <v>12.999999999999989</v>
      </c>
    </row>
    <row r="60" spans="1:27" ht="16.5" customHeight="1" x14ac:dyDescent="0.25">
      <c r="A60" s="61"/>
      <c r="B60" s="566">
        <v>56</v>
      </c>
      <c r="C60" s="665" t="s">
        <v>287</v>
      </c>
      <c r="D60" s="666"/>
      <c r="E60" s="667"/>
      <c r="F60" s="666"/>
      <c r="G60" s="667">
        <v>71.69</v>
      </c>
      <c r="H60" s="668"/>
      <c r="I60" s="663">
        <f t="shared" si="5"/>
        <v>71.69</v>
      </c>
      <c r="J60" s="670">
        <v>71.69</v>
      </c>
      <c r="K60" s="61"/>
      <c r="L60" s="503" t="s">
        <v>291</v>
      </c>
      <c r="P60" s="503">
        <v>2.8</v>
      </c>
      <c r="Q60" s="503">
        <v>2.8</v>
      </c>
      <c r="R60" s="1276"/>
      <c r="T60" s="79" t="s">
        <v>281</v>
      </c>
      <c r="U60" s="1521"/>
      <c r="V60" s="1521"/>
      <c r="W60" s="1521"/>
      <c r="X60" s="1521">
        <v>3.6900000000000008</v>
      </c>
      <c r="Y60" s="1521">
        <v>2.35</v>
      </c>
      <c r="Z60" s="1521">
        <v>6.0400000000000009</v>
      </c>
      <c r="AA60" s="1521">
        <v>6.0400000000000009</v>
      </c>
    </row>
    <row r="61" spans="1:27" ht="16.5" customHeight="1" x14ac:dyDescent="0.25">
      <c r="A61" s="61"/>
      <c r="B61" s="562">
        <v>57</v>
      </c>
      <c r="C61" s="665" t="s">
        <v>289</v>
      </c>
      <c r="D61" s="666"/>
      <c r="E61" s="667"/>
      <c r="F61" s="666"/>
      <c r="G61" s="667">
        <v>18.81499999999998</v>
      </c>
      <c r="H61" s="668"/>
      <c r="I61" s="663">
        <f t="shared" si="5"/>
        <v>18.81499999999998</v>
      </c>
      <c r="J61" s="670">
        <v>18.81499999999998</v>
      </c>
      <c r="K61" s="61"/>
      <c r="L61" s="503" t="s">
        <v>293</v>
      </c>
      <c r="N61" s="503">
        <v>1.28</v>
      </c>
      <c r="Q61" s="503">
        <v>1.28</v>
      </c>
      <c r="R61" s="1276"/>
      <c r="T61" s="79" t="s">
        <v>283</v>
      </c>
      <c r="U61" s="1521"/>
      <c r="V61" s="1521"/>
      <c r="W61" s="1521"/>
      <c r="X61" s="1521"/>
      <c r="Y61" s="1521">
        <v>2.4000000000000012</v>
      </c>
      <c r="Z61" s="1521">
        <v>2.4000000000000012</v>
      </c>
      <c r="AA61" s="1521">
        <v>2.4000000000000012</v>
      </c>
    </row>
    <row r="62" spans="1:27" ht="16.5" customHeight="1" x14ac:dyDescent="0.25">
      <c r="A62" s="61"/>
      <c r="B62" s="566">
        <v>58</v>
      </c>
      <c r="C62" s="665" t="s">
        <v>291</v>
      </c>
      <c r="D62" s="666"/>
      <c r="E62" s="667"/>
      <c r="F62" s="666"/>
      <c r="G62" s="667">
        <v>11.43</v>
      </c>
      <c r="H62" s="668"/>
      <c r="I62" s="663">
        <f t="shared" si="5"/>
        <v>11.43</v>
      </c>
      <c r="J62" s="670">
        <v>11.43</v>
      </c>
      <c r="K62" s="61"/>
      <c r="L62" s="503" t="s">
        <v>295</v>
      </c>
      <c r="P62" s="503">
        <v>14.639999999999999</v>
      </c>
      <c r="Q62" s="503">
        <v>14.639999999999999</v>
      </c>
      <c r="R62" s="1276"/>
      <c r="T62" s="79" t="s">
        <v>285</v>
      </c>
      <c r="U62" s="1521"/>
      <c r="V62" s="1521"/>
      <c r="W62" s="1521"/>
      <c r="X62" s="1521"/>
      <c r="Y62" s="1521">
        <v>107.31</v>
      </c>
      <c r="Z62" s="1521">
        <v>107.31</v>
      </c>
      <c r="AA62" s="1521">
        <v>107.31</v>
      </c>
    </row>
    <row r="63" spans="1:27" ht="16.5" customHeight="1" x14ac:dyDescent="0.25">
      <c r="A63" s="61"/>
      <c r="B63" s="562">
        <v>59</v>
      </c>
      <c r="C63" s="665" t="s">
        <v>293</v>
      </c>
      <c r="D63" s="666"/>
      <c r="E63" s="667">
        <v>1.28</v>
      </c>
      <c r="F63" s="666"/>
      <c r="G63" s="667"/>
      <c r="H63" s="668"/>
      <c r="I63" s="663">
        <f t="shared" si="5"/>
        <v>1.28</v>
      </c>
      <c r="J63" s="670">
        <v>1.28</v>
      </c>
      <c r="K63" s="61"/>
      <c r="L63" s="503" t="s">
        <v>297</v>
      </c>
      <c r="P63" s="503">
        <v>57.439999999999948</v>
      </c>
      <c r="Q63" s="503">
        <v>57.439999999999948</v>
      </c>
      <c r="R63" s="1276"/>
      <c r="T63" s="79" t="s">
        <v>287</v>
      </c>
      <c r="U63" s="1521"/>
      <c r="V63" s="1521"/>
      <c r="W63" s="1521"/>
      <c r="X63" s="1521"/>
      <c r="Y63" s="1521">
        <v>71.69</v>
      </c>
      <c r="Z63" s="1521">
        <v>71.69</v>
      </c>
      <c r="AA63" s="1521">
        <v>71.69</v>
      </c>
    </row>
    <row r="64" spans="1:27" ht="17.100000000000001" customHeight="1" x14ac:dyDescent="0.25">
      <c r="A64" s="61"/>
      <c r="B64" s="566">
        <v>60</v>
      </c>
      <c r="C64" s="665" t="s">
        <v>295</v>
      </c>
      <c r="D64" s="666"/>
      <c r="E64" s="667"/>
      <c r="F64" s="666"/>
      <c r="G64" s="667">
        <v>14.639999999999999</v>
      </c>
      <c r="H64" s="668"/>
      <c r="I64" s="663">
        <f t="shared" si="5"/>
        <v>14.639999999999999</v>
      </c>
      <c r="J64" s="670">
        <v>14.639999999999999</v>
      </c>
      <c r="K64" s="61"/>
      <c r="L64" s="503" t="s">
        <v>299</v>
      </c>
      <c r="P64" s="503">
        <v>53.299999999999983</v>
      </c>
      <c r="Q64" s="503">
        <v>53.299999999999983</v>
      </c>
      <c r="R64" s="1276"/>
      <c r="T64" s="79" t="s">
        <v>289</v>
      </c>
      <c r="U64" s="1521"/>
      <c r="V64" s="1521"/>
      <c r="W64" s="1521"/>
      <c r="X64" s="1521"/>
      <c r="Y64" s="1521">
        <v>18.81499999999998</v>
      </c>
      <c r="Z64" s="1521">
        <v>18.81499999999998</v>
      </c>
      <c r="AA64" s="1521">
        <v>18.81499999999998</v>
      </c>
    </row>
    <row r="65" spans="1:27" ht="17.100000000000001" customHeight="1" x14ac:dyDescent="0.25">
      <c r="A65" s="61"/>
      <c r="B65" s="562">
        <v>61</v>
      </c>
      <c r="C65" s="665" t="s">
        <v>297</v>
      </c>
      <c r="D65" s="666"/>
      <c r="E65" s="667"/>
      <c r="F65" s="666"/>
      <c r="G65" s="667">
        <v>57.439999999999948</v>
      </c>
      <c r="H65" s="668"/>
      <c r="I65" s="663">
        <f t="shared" si="5"/>
        <v>57.439999999999948</v>
      </c>
      <c r="J65" s="670">
        <v>57.439999999999948</v>
      </c>
      <c r="K65" s="61"/>
      <c r="L65" s="503" t="s">
        <v>301</v>
      </c>
      <c r="N65" s="503">
        <v>2.4229999999999996</v>
      </c>
      <c r="Q65" s="503">
        <v>2.4229999999999996</v>
      </c>
      <c r="R65" s="1276"/>
      <c r="T65" s="79" t="s">
        <v>291</v>
      </c>
      <c r="U65" s="1521"/>
      <c r="V65" s="1521"/>
      <c r="W65" s="1521"/>
      <c r="X65" s="1521"/>
      <c r="Y65" s="1521">
        <v>11.43</v>
      </c>
      <c r="Z65" s="1521">
        <v>11.43</v>
      </c>
      <c r="AA65" s="1521">
        <v>11.43</v>
      </c>
    </row>
    <row r="66" spans="1:27" ht="17.100000000000001" customHeight="1" x14ac:dyDescent="0.25">
      <c r="A66" s="61"/>
      <c r="B66" s="566">
        <v>62</v>
      </c>
      <c r="C66" s="665" t="s">
        <v>299</v>
      </c>
      <c r="D66" s="666"/>
      <c r="E66" s="667"/>
      <c r="F66" s="666"/>
      <c r="G66" s="667">
        <v>53.299999999999983</v>
      </c>
      <c r="H66" s="668"/>
      <c r="I66" s="663">
        <f t="shared" si="5"/>
        <v>53.299999999999983</v>
      </c>
      <c r="J66" s="670">
        <v>53.299999999999983</v>
      </c>
      <c r="K66" s="61"/>
      <c r="L66" s="503" t="s">
        <v>305</v>
      </c>
      <c r="N66" s="503">
        <v>11.25</v>
      </c>
      <c r="Q66" s="503">
        <v>11.25</v>
      </c>
      <c r="R66" s="1276"/>
      <c r="T66" s="79" t="s">
        <v>293</v>
      </c>
      <c r="U66" s="1521"/>
      <c r="V66" s="1521">
        <v>1.28</v>
      </c>
      <c r="W66" s="1521">
        <v>1.28</v>
      </c>
      <c r="X66" s="1521"/>
      <c r="Y66" s="1521"/>
      <c r="Z66" s="1521"/>
      <c r="AA66" s="1521">
        <v>1.28</v>
      </c>
    </row>
    <row r="67" spans="1:27" ht="17.100000000000001" customHeight="1" x14ac:dyDescent="0.25">
      <c r="A67" s="61"/>
      <c r="B67" s="562">
        <v>63</v>
      </c>
      <c r="C67" s="665" t="s">
        <v>301</v>
      </c>
      <c r="D67" s="666"/>
      <c r="E67" s="667">
        <v>2.4229999999999996</v>
      </c>
      <c r="F67" s="666"/>
      <c r="G67" s="667"/>
      <c r="H67" s="668"/>
      <c r="I67" s="663">
        <f t="shared" si="5"/>
        <v>2.4229999999999996</v>
      </c>
      <c r="J67" s="670">
        <v>2.4229999999999996</v>
      </c>
      <c r="K67" s="61"/>
      <c r="L67" s="503" t="s">
        <v>307</v>
      </c>
      <c r="P67" s="503">
        <v>1.6900000000000002</v>
      </c>
      <c r="Q67" s="503">
        <v>1.6900000000000002</v>
      </c>
      <c r="R67" s="1276"/>
      <c r="T67" s="79" t="s">
        <v>295</v>
      </c>
      <c r="U67" s="1521"/>
      <c r="V67" s="1521"/>
      <c r="W67" s="1521"/>
      <c r="X67" s="1521"/>
      <c r="Y67" s="1521">
        <v>14.639999999999999</v>
      </c>
      <c r="Z67" s="1521">
        <v>14.639999999999999</v>
      </c>
      <c r="AA67" s="1521">
        <v>14.639999999999999</v>
      </c>
    </row>
    <row r="68" spans="1:27" ht="17.100000000000001" customHeight="1" x14ac:dyDescent="0.25">
      <c r="A68" s="61"/>
      <c r="B68" s="566">
        <v>64</v>
      </c>
      <c r="C68" s="665" t="s">
        <v>303</v>
      </c>
      <c r="D68" s="666"/>
      <c r="E68" s="667">
        <v>0</v>
      </c>
      <c r="F68" s="666"/>
      <c r="G68" s="667"/>
      <c r="H68" s="668"/>
      <c r="I68" s="663">
        <f t="shared" si="5"/>
        <v>0</v>
      </c>
      <c r="J68" s="670">
        <v>0</v>
      </c>
      <c r="K68" s="61"/>
      <c r="L68" s="503" t="s">
        <v>309</v>
      </c>
      <c r="O68" s="503">
        <v>3.6220000000000017</v>
      </c>
      <c r="Q68" s="503">
        <v>3.6220000000000017</v>
      </c>
      <c r="R68" s="1276"/>
      <c r="T68" s="79" t="s">
        <v>297</v>
      </c>
      <c r="U68" s="1521"/>
      <c r="V68" s="1521"/>
      <c r="W68" s="1521"/>
      <c r="X68" s="1521"/>
      <c r="Y68" s="1521">
        <v>57.439999999999948</v>
      </c>
      <c r="Z68" s="1521">
        <v>57.439999999999948</v>
      </c>
      <c r="AA68" s="1521">
        <v>57.439999999999948</v>
      </c>
    </row>
    <row r="69" spans="1:27" ht="17.100000000000001" customHeight="1" x14ac:dyDescent="0.25">
      <c r="A69" s="61"/>
      <c r="B69" s="562">
        <v>65</v>
      </c>
      <c r="C69" s="665" t="s">
        <v>305</v>
      </c>
      <c r="D69" s="666"/>
      <c r="E69" s="667">
        <v>11.25</v>
      </c>
      <c r="F69" s="666"/>
      <c r="G69" s="667"/>
      <c r="H69" s="668"/>
      <c r="I69" s="663">
        <f t="shared" si="5"/>
        <v>11.25</v>
      </c>
      <c r="J69" s="670">
        <v>11.25</v>
      </c>
      <c r="K69" s="61"/>
      <c r="L69" s="503" t="s">
        <v>311</v>
      </c>
      <c r="N69" s="503">
        <v>2.8000000000000003</v>
      </c>
      <c r="O69" s="503">
        <v>6.5039999999999987</v>
      </c>
      <c r="P69" s="503">
        <v>1</v>
      </c>
      <c r="Q69" s="503">
        <v>10.303999999999998</v>
      </c>
      <c r="R69" s="1276"/>
      <c r="T69" s="79" t="s">
        <v>299</v>
      </c>
      <c r="U69" s="1521"/>
      <c r="V69" s="1521"/>
      <c r="W69" s="1521"/>
      <c r="X69" s="1521"/>
      <c r="Y69" s="1521">
        <v>53.299999999999983</v>
      </c>
      <c r="Z69" s="1521">
        <v>53.299999999999983</v>
      </c>
      <c r="AA69" s="1521">
        <v>53.299999999999983</v>
      </c>
    </row>
    <row r="70" spans="1:27" ht="17.100000000000001" customHeight="1" x14ac:dyDescent="0.25">
      <c r="A70" s="61"/>
      <c r="B70" s="566">
        <v>66</v>
      </c>
      <c r="C70" s="665" t="s">
        <v>307</v>
      </c>
      <c r="D70" s="666"/>
      <c r="E70" s="667"/>
      <c r="F70" s="666"/>
      <c r="G70" s="667">
        <v>1.6900000000000002</v>
      </c>
      <c r="H70" s="668"/>
      <c r="I70" s="663">
        <f t="shared" si="5"/>
        <v>1.6900000000000002</v>
      </c>
      <c r="J70" s="670">
        <v>1.6900000000000002</v>
      </c>
      <c r="K70" s="61"/>
      <c r="L70" s="503" t="s">
        <v>313</v>
      </c>
      <c r="N70" s="503">
        <v>2.9</v>
      </c>
      <c r="Q70" s="503">
        <v>2.9</v>
      </c>
      <c r="R70" s="1276"/>
      <c r="T70" s="79" t="s">
        <v>301</v>
      </c>
      <c r="U70" s="1521"/>
      <c r="V70" s="1521">
        <v>2.4229999999999996</v>
      </c>
      <c r="W70" s="1521">
        <v>2.4229999999999996</v>
      </c>
      <c r="X70" s="1521"/>
      <c r="Y70" s="1521"/>
      <c r="Z70" s="1521"/>
      <c r="AA70" s="1521">
        <v>2.4229999999999996</v>
      </c>
    </row>
    <row r="71" spans="1:27" ht="17.100000000000001" customHeight="1" x14ac:dyDescent="0.25">
      <c r="A71" s="61"/>
      <c r="B71" s="562">
        <v>67</v>
      </c>
      <c r="C71" s="665" t="s">
        <v>309</v>
      </c>
      <c r="D71" s="666"/>
      <c r="E71" s="667"/>
      <c r="F71" s="666">
        <v>3.6220000000000017</v>
      </c>
      <c r="G71" s="667"/>
      <c r="H71" s="668">
        <f>+D71+F71</f>
        <v>3.6220000000000017</v>
      </c>
      <c r="I71" s="669"/>
      <c r="J71" s="670">
        <v>3.6220000000000017</v>
      </c>
      <c r="K71" s="61"/>
      <c r="L71" s="503" t="s">
        <v>315</v>
      </c>
      <c r="P71" s="503">
        <v>28.592000000000091</v>
      </c>
      <c r="Q71" s="503">
        <v>28.592000000000091</v>
      </c>
      <c r="R71" s="1276"/>
      <c r="T71" s="79" t="s">
        <v>303</v>
      </c>
      <c r="U71" s="1521"/>
      <c r="V71" s="1521">
        <v>0</v>
      </c>
      <c r="W71" s="1521">
        <v>0</v>
      </c>
      <c r="X71" s="1521"/>
      <c r="Y71" s="1521"/>
      <c r="Z71" s="1521"/>
      <c r="AA71" s="1521">
        <v>0</v>
      </c>
    </row>
    <row r="72" spans="1:27" ht="17.100000000000001" customHeight="1" x14ac:dyDescent="0.25">
      <c r="A72" s="61"/>
      <c r="B72" s="562">
        <v>68</v>
      </c>
      <c r="C72" s="665" t="s">
        <v>311</v>
      </c>
      <c r="D72" s="1557"/>
      <c r="E72" s="667">
        <v>2.8000000000000003</v>
      </c>
      <c r="F72" s="1557">
        <v>6.5039999999999987</v>
      </c>
      <c r="G72" s="667">
        <v>1</v>
      </c>
      <c r="H72" s="668">
        <f>+D72+F72</f>
        <v>6.5039999999999987</v>
      </c>
      <c r="I72" s="669">
        <f t="shared" ref="I72:I76" si="6">+E72+G72</f>
        <v>3.8000000000000003</v>
      </c>
      <c r="J72" s="670">
        <v>10.303999999999998</v>
      </c>
      <c r="K72" s="61"/>
      <c r="L72" s="503" t="s">
        <v>317</v>
      </c>
      <c r="N72" s="503">
        <v>12</v>
      </c>
      <c r="Q72" s="503">
        <v>12</v>
      </c>
      <c r="R72" s="1276"/>
      <c r="T72" s="79" t="s">
        <v>305</v>
      </c>
      <c r="U72" s="1521"/>
      <c r="V72" s="1521">
        <v>11.25</v>
      </c>
      <c r="W72" s="1521">
        <v>11.25</v>
      </c>
      <c r="X72" s="1521"/>
      <c r="Y72" s="1521"/>
      <c r="Z72" s="1521"/>
      <c r="AA72" s="1521">
        <v>11.25</v>
      </c>
    </row>
    <row r="73" spans="1:27" ht="17.100000000000001" customHeight="1" x14ac:dyDescent="0.25">
      <c r="A73" s="61"/>
      <c r="B73" s="566">
        <v>69</v>
      </c>
      <c r="C73" s="665" t="s">
        <v>313</v>
      </c>
      <c r="D73" s="1557"/>
      <c r="E73" s="667">
        <v>2.9</v>
      </c>
      <c r="F73" s="1557"/>
      <c r="G73" s="667"/>
      <c r="H73" s="668"/>
      <c r="I73" s="663">
        <f t="shared" si="6"/>
        <v>2.9</v>
      </c>
      <c r="J73" s="670">
        <v>2.9</v>
      </c>
      <c r="K73" s="61"/>
      <c r="L73" s="503" t="s">
        <v>319</v>
      </c>
      <c r="M73" s="503">
        <v>24.699999999999985</v>
      </c>
      <c r="N73" s="503">
        <v>40.5</v>
      </c>
      <c r="P73" s="503">
        <v>1.5</v>
      </c>
      <c r="Q73" s="503">
        <v>66.699999999999989</v>
      </c>
      <c r="R73" s="1276"/>
      <c r="T73" s="79" t="s">
        <v>307</v>
      </c>
      <c r="U73" s="1521"/>
      <c r="V73" s="1521"/>
      <c r="W73" s="1521"/>
      <c r="X73" s="1521"/>
      <c r="Y73" s="1521">
        <v>1.6900000000000002</v>
      </c>
      <c r="Z73" s="1521">
        <v>1.6900000000000002</v>
      </c>
      <c r="AA73" s="1521">
        <v>1.6900000000000002</v>
      </c>
    </row>
    <row r="74" spans="1:27" ht="17.100000000000001" customHeight="1" x14ac:dyDescent="0.25">
      <c r="A74" s="61"/>
      <c r="B74" s="562">
        <v>70</v>
      </c>
      <c r="C74" s="665" t="s">
        <v>315</v>
      </c>
      <c r="D74" s="1557"/>
      <c r="E74" s="667"/>
      <c r="F74" s="1557"/>
      <c r="G74" s="667">
        <v>28.592000000000091</v>
      </c>
      <c r="H74" s="668"/>
      <c r="I74" s="663">
        <f t="shared" si="6"/>
        <v>28.592000000000091</v>
      </c>
      <c r="J74" s="670">
        <v>28.592000000000091</v>
      </c>
      <c r="K74" s="61"/>
      <c r="L74" s="503" t="s">
        <v>321</v>
      </c>
      <c r="N74" s="503">
        <v>3.3900000000000015</v>
      </c>
      <c r="P74" s="503">
        <v>1.1739999999999997</v>
      </c>
      <c r="Q74" s="503">
        <v>4.5640000000000009</v>
      </c>
      <c r="R74" s="1276"/>
      <c r="T74" s="79" t="s">
        <v>309</v>
      </c>
      <c r="U74" s="1521"/>
      <c r="V74" s="1521"/>
      <c r="W74" s="1521"/>
      <c r="X74" s="1521">
        <v>3.6220000000000017</v>
      </c>
      <c r="Y74" s="1521"/>
      <c r="Z74" s="1521">
        <v>3.6220000000000017</v>
      </c>
      <c r="AA74" s="1521">
        <v>3.6220000000000017</v>
      </c>
    </row>
    <row r="75" spans="1:27" ht="17.100000000000001" customHeight="1" x14ac:dyDescent="0.25">
      <c r="A75" s="61"/>
      <c r="B75" s="566">
        <v>71</v>
      </c>
      <c r="C75" s="665" t="s">
        <v>317</v>
      </c>
      <c r="D75" s="1557"/>
      <c r="E75" s="667">
        <v>12</v>
      </c>
      <c r="F75" s="1557"/>
      <c r="G75" s="667"/>
      <c r="H75" s="668"/>
      <c r="I75" s="663">
        <f t="shared" si="6"/>
        <v>12</v>
      </c>
      <c r="J75" s="670">
        <v>12</v>
      </c>
      <c r="K75" s="61"/>
      <c r="L75" s="503" t="s">
        <v>323</v>
      </c>
      <c r="P75" s="503">
        <v>7.9999999999999885</v>
      </c>
      <c r="Q75" s="503">
        <v>7.9999999999999885</v>
      </c>
      <c r="R75" s="1276"/>
      <c r="T75" s="79" t="s">
        <v>311</v>
      </c>
      <c r="U75" s="1521"/>
      <c r="V75" s="1521">
        <v>2.8000000000000003</v>
      </c>
      <c r="W75" s="1521">
        <v>2.8000000000000003</v>
      </c>
      <c r="X75" s="1521">
        <v>6.5039999999999987</v>
      </c>
      <c r="Y75" s="1521">
        <v>1</v>
      </c>
      <c r="Z75" s="1521">
        <v>7.5039999999999987</v>
      </c>
      <c r="AA75" s="1521">
        <v>10.303999999999998</v>
      </c>
    </row>
    <row r="76" spans="1:27" ht="17.100000000000001" customHeight="1" x14ac:dyDescent="0.25">
      <c r="A76" s="61"/>
      <c r="B76" s="562">
        <v>72</v>
      </c>
      <c r="C76" s="665" t="s">
        <v>319</v>
      </c>
      <c r="D76" s="1557">
        <v>24.699999999999985</v>
      </c>
      <c r="E76" s="667">
        <v>40.5</v>
      </c>
      <c r="F76" s="1557"/>
      <c r="G76" s="667">
        <v>1.5</v>
      </c>
      <c r="H76" s="668">
        <f>+D76+F76</f>
        <v>24.699999999999985</v>
      </c>
      <c r="I76" s="669">
        <f t="shared" si="6"/>
        <v>42</v>
      </c>
      <c r="J76" s="670">
        <v>66.699999999999989</v>
      </c>
      <c r="K76" s="61"/>
      <c r="L76" s="503" t="s">
        <v>1360</v>
      </c>
      <c r="O76" s="503">
        <v>3.0000000000000004</v>
      </c>
      <c r="P76" s="503">
        <v>332.26299999999975</v>
      </c>
      <c r="Q76" s="503">
        <v>335.26299999999975</v>
      </c>
      <c r="R76" s="1276"/>
      <c r="T76" s="79" t="s">
        <v>313</v>
      </c>
      <c r="U76" s="1521"/>
      <c r="V76" s="1521">
        <v>2.9</v>
      </c>
      <c r="W76" s="1521">
        <v>2.9</v>
      </c>
      <c r="X76" s="1521"/>
      <c r="Y76" s="1521"/>
      <c r="Z76" s="1521"/>
      <c r="AA76" s="1521">
        <v>2.9</v>
      </c>
    </row>
    <row r="77" spans="1:27" ht="17.100000000000001" customHeight="1" x14ac:dyDescent="0.25">
      <c r="A77" s="61"/>
      <c r="B77" s="566">
        <v>73</v>
      </c>
      <c r="C77" s="665" t="s">
        <v>321</v>
      </c>
      <c r="D77" s="666"/>
      <c r="E77" s="667">
        <v>5.7339999999999955</v>
      </c>
      <c r="F77" s="666"/>
      <c r="G77" s="667">
        <v>1.1739999999999997</v>
      </c>
      <c r="H77" s="668"/>
      <c r="I77" s="663">
        <f t="shared" ref="I77:I79" si="7">+E77+G77</f>
        <v>6.907999999999995</v>
      </c>
      <c r="J77" s="670">
        <v>6.907999999999995</v>
      </c>
      <c r="K77" s="61"/>
      <c r="L77" s="503" t="s">
        <v>325</v>
      </c>
      <c r="M77" s="503">
        <v>37.679999999999986</v>
      </c>
      <c r="N77" s="503">
        <v>162.22399999999999</v>
      </c>
      <c r="O77" s="503">
        <v>80.7</v>
      </c>
      <c r="P77" s="503">
        <v>930.83209999999985</v>
      </c>
      <c r="Q77" s="503">
        <v>1211.4360999999997</v>
      </c>
      <c r="R77" s="1276"/>
      <c r="T77" s="79" t="s">
        <v>315</v>
      </c>
      <c r="U77" s="1521"/>
      <c r="V77" s="1521"/>
      <c r="W77" s="1521"/>
      <c r="X77" s="1521"/>
      <c r="Y77" s="1521">
        <v>28.592000000000091</v>
      </c>
      <c r="Z77" s="1521">
        <v>28.592000000000091</v>
      </c>
      <c r="AA77" s="1521">
        <v>28.592000000000091</v>
      </c>
    </row>
    <row r="78" spans="1:27" ht="17.100000000000001" customHeight="1" x14ac:dyDescent="0.25">
      <c r="A78" s="61"/>
      <c r="B78" s="562">
        <v>74</v>
      </c>
      <c r="C78" s="665" t="s">
        <v>323</v>
      </c>
      <c r="D78" s="666"/>
      <c r="E78" s="667"/>
      <c r="F78" s="666"/>
      <c r="G78" s="667">
        <v>7.9999999999999885</v>
      </c>
      <c r="H78" s="668"/>
      <c r="I78" s="663">
        <f t="shared" si="7"/>
        <v>7.9999999999999885</v>
      </c>
      <c r="J78" s="670">
        <v>7.9999999999999885</v>
      </c>
      <c r="K78" s="61"/>
      <c r="R78" s="1276"/>
      <c r="T78" s="79" t="s">
        <v>317</v>
      </c>
      <c r="U78" s="1521"/>
      <c r="V78" s="1521">
        <v>12</v>
      </c>
      <c r="W78" s="1521">
        <v>12</v>
      </c>
      <c r="X78" s="1521"/>
      <c r="Y78" s="1521"/>
      <c r="Z78" s="1521"/>
      <c r="AA78" s="1521">
        <v>12</v>
      </c>
    </row>
    <row r="79" spans="1:27" ht="17.100000000000001" customHeight="1" thickBot="1" x14ac:dyDescent="0.3">
      <c r="A79" s="61"/>
      <c r="B79" s="566">
        <v>75</v>
      </c>
      <c r="C79" s="665" t="s">
        <v>1400</v>
      </c>
      <c r="D79" s="666"/>
      <c r="E79" s="667"/>
      <c r="F79" s="666">
        <v>3.0000000000000004</v>
      </c>
      <c r="G79" s="667">
        <v>323.63299999999975</v>
      </c>
      <c r="H79" s="668">
        <f>+D79+F79</f>
        <v>3.0000000000000004</v>
      </c>
      <c r="I79" s="669">
        <f t="shared" si="7"/>
        <v>323.63299999999975</v>
      </c>
      <c r="J79" s="670">
        <v>326.63299999999975</v>
      </c>
      <c r="K79" s="61"/>
      <c r="R79" s="1276"/>
      <c r="T79" s="79" t="s">
        <v>319</v>
      </c>
      <c r="U79" s="1521">
        <v>24.699999999999985</v>
      </c>
      <c r="V79" s="1521">
        <v>40.5</v>
      </c>
      <c r="W79" s="1521">
        <v>65.199999999999989</v>
      </c>
      <c r="X79" s="1521"/>
      <c r="Y79" s="1521">
        <v>1.5</v>
      </c>
      <c r="Z79" s="1521">
        <v>1.5</v>
      </c>
      <c r="AA79" s="1521">
        <v>66.699999999999989</v>
      </c>
    </row>
    <row r="80" spans="1:27" ht="17.100000000000001" customHeight="1" thickTop="1" x14ac:dyDescent="0.25">
      <c r="A80" s="61"/>
      <c r="B80" s="1663" t="s">
        <v>1359</v>
      </c>
      <c r="C80" s="1664"/>
      <c r="D80" s="671">
        <f>SUM(D5:D79)</f>
        <v>37.679999999999986</v>
      </c>
      <c r="E80" s="671">
        <f t="shared" ref="E80:J80" si="8">SUM(E5:E79)</f>
        <v>170.434</v>
      </c>
      <c r="F80" s="671">
        <f t="shared" si="8"/>
        <v>80.7</v>
      </c>
      <c r="G80" s="671">
        <f t="shared" si="8"/>
        <v>930.83209999999985</v>
      </c>
      <c r="H80" s="672">
        <f t="shared" si="8"/>
        <v>118.38</v>
      </c>
      <c r="I80" s="671">
        <f t="shared" si="8"/>
        <v>1101.2660999999996</v>
      </c>
      <c r="J80" s="673">
        <f t="shared" si="8"/>
        <v>1219.6460999999995</v>
      </c>
      <c r="K80" s="61"/>
      <c r="T80" s="79" t="s">
        <v>321</v>
      </c>
      <c r="U80" s="1521"/>
      <c r="V80" s="1521">
        <v>5.7339999999999955</v>
      </c>
      <c r="W80" s="1521">
        <v>5.7339999999999955</v>
      </c>
      <c r="X80" s="1521"/>
      <c r="Y80" s="1521">
        <v>1.1739999999999997</v>
      </c>
      <c r="Z80" s="1521">
        <v>1.1739999999999997</v>
      </c>
      <c r="AA80" s="1521">
        <v>6.907999999999995</v>
      </c>
    </row>
    <row r="81" spans="1:27" ht="17.100000000000001" customHeight="1" x14ac:dyDescent="0.25">
      <c r="A81" s="61"/>
      <c r="B81" s="1665"/>
      <c r="C81" s="1666"/>
      <c r="D81" s="1722">
        <f>+D80+E80</f>
        <v>208.11399999999998</v>
      </c>
      <c r="E81" s="1723"/>
      <c r="F81" s="1722">
        <f>+F80+G80</f>
        <v>1011.5320999999999</v>
      </c>
      <c r="G81" s="1724"/>
      <c r="H81" s="1725">
        <f>+H80+I80</f>
        <v>1219.6460999999995</v>
      </c>
      <c r="I81" s="1726"/>
      <c r="J81" s="571"/>
      <c r="K81" s="61"/>
      <c r="T81" s="79" t="s">
        <v>323</v>
      </c>
      <c r="U81" s="1521"/>
      <c r="V81" s="1521"/>
      <c r="W81" s="1521"/>
      <c r="X81" s="1521"/>
      <c r="Y81" s="1521">
        <v>7.9999999999999885</v>
      </c>
      <c r="Z81" s="1521">
        <v>7.9999999999999885</v>
      </c>
      <c r="AA81" s="1521">
        <v>7.9999999999999885</v>
      </c>
    </row>
    <row r="82" spans="1:27" ht="17.100000000000001" customHeight="1" x14ac:dyDescent="0.25">
      <c r="A82" s="61"/>
      <c r="B82" s="511" t="s">
        <v>1350</v>
      </c>
      <c r="C82" s="61"/>
      <c r="D82" s="61"/>
      <c r="E82" s="61"/>
      <c r="F82" s="61"/>
      <c r="G82" s="61"/>
      <c r="H82" s="61"/>
      <c r="I82" s="61"/>
      <c r="J82" s="61"/>
      <c r="K82" s="61"/>
      <c r="T82" s="79" t="s">
        <v>1360</v>
      </c>
      <c r="U82" s="1521"/>
      <c r="V82" s="1521"/>
      <c r="W82" s="1521"/>
      <c r="X82" s="1521">
        <v>3.0000000000000004</v>
      </c>
      <c r="Y82" s="1521">
        <v>323.63299999999975</v>
      </c>
      <c r="Z82" s="1521">
        <v>326.63299999999975</v>
      </c>
      <c r="AA82" s="1521">
        <v>326.63299999999975</v>
      </c>
    </row>
    <row r="83" spans="1:27" ht="17.100000000000001" customHeight="1" x14ac:dyDescent="0.25">
      <c r="A83" s="61"/>
      <c r="B83" s="25"/>
      <c r="C83" s="573"/>
      <c r="D83" s="61"/>
      <c r="E83" s="61"/>
      <c r="F83" s="61"/>
      <c r="G83" s="61"/>
      <c r="H83" s="61"/>
      <c r="I83" s="61"/>
      <c r="J83" s="61"/>
      <c r="K83" s="61"/>
      <c r="T83" s="79" t="s">
        <v>325</v>
      </c>
      <c r="U83" s="1548">
        <v>37.679999999999986</v>
      </c>
      <c r="V83" s="1548">
        <v>170.434</v>
      </c>
      <c r="W83" s="1548">
        <v>208.11399999999998</v>
      </c>
      <c r="X83" s="1548">
        <v>80.7</v>
      </c>
      <c r="Y83" s="1548">
        <v>930.83209999999985</v>
      </c>
      <c r="Z83" s="1548">
        <v>1011.5320999999997</v>
      </c>
      <c r="AA83" s="1548">
        <v>1219.6460999999995</v>
      </c>
    </row>
    <row r="84" spans="1:27" ht="17.100000000000001" customHeight="1" x14ac:dyDescent="0.25">
      <c r="A84" s="61"/>
      <c r="B84" s="25"/>
      <c r="C84" s="573"/>
      <c r="D84" s="61"/>
      <c r="E84" s="61"/>
      <c r="F84" s="61"/>
      <c r="G84" s="61"/>
      <c r="H84" s="61"/>
      <c r="I84" s="61"/>
      <c r="J84" s="61"/>
      <c r="K84" s="61"/>
      <c r="T84"/>
      <c r="U84"/>
    </row>
    <row r="85" spans="1:27" ht="17.100000000000001" customHeight="1" x14ac:dyDescent="0.25">
      <c r="A85" s="61"/>
      <c r="B85" s="25"/>
      <c r="C85" s="674"/>
      <c r="D85" s="61"/>
      <c r="E85" s="61"/>
      <c r="F85" s="61"/>
      <c r="G85" s="61"/>
      <c r="H85" s="61"/>
      <c r="I85" s="61"/>
      <c r="J85" s="61"/>
      <c r="K85" s="61"/>
      <c r="Q85" s="503">
        <v>1211.4360999999999</v>
      </c>
      <c r="T85"/>
      <c r="U85"/>
    </row>
    <row r="86" spans="1:27" ht="17.100000000000001" customHeight="1" x14ac:dyDescent="0.25">
      <c r="A86" s="61"/>
      <c r="B86" s="566"/>
      <c r="C86" s="665"/>
      <c r="D86" s="675"/>
      <c r="E86" s="675"/>
      <c r="F86" s="676"/>
      <c r="G86" s="675"/>
      <c r="H86" s="675"/>
      <c r="I86" s="675"/>
      <c r="J86" s="677"/>
      <c r="K86" s="61"/>
      <c r="T86"/>
      <c r="U86"/>
    </row>
    <row r="87" spans="1:27" ht="17.100000000000001" customHeight="1" x14ac:dyDescent="0.25">
      <c r="A87" s="61"/>
      <c r="B87" s="566"/>
      <c r="C87" s="665"/>
      <c r="D87" s="675"/>
      <c r="E87" s="675"/>
      <c r="F87" s="676"/>
      <c r="G87" s="676"/>
      <c r="H87" s="675"/>
      <c r="I87" s="675"/>
      <c r="J87" s="677"/>
      <c r="K87" s="61"/>
      <c r="Q87" s="503">
        <v>0</v>
      </c>
      <c r="T87"/>
      <c r="U87"/>
    </row>
    <row r="88" spans="1:27" ht="17.100000000000001" customHeight="1" x14ac:dyDescent="0.25">
      <c r="A88" s="61"/>
      <c r="K88" s="61"/>
      <c r="T88"/>
      <c r="U88"/>
    </row>
    <row r="89" spans="1:27" ht="19.5" customHeight="1" x14ac:dyDescent="0.25">
      <c r="A89" s="61"/>
      <c r="G89" s="183"/>
      <c r="H89" s="183"/>
      <c r="K89" s="61"/>
      <c r="T89"/>
      <c r="U89"/>
    </row>
    <row r="90" spans="1:27" ht="21.75" customHeight="1" x14ac:dyDescent="0.25">
      <c r="A90" s="61"/>
      <c r="K90" s="61"/>
      <c r="T90"/>
      <c r="U90"/>
    </row>
    <row r="91" spans="1:27" ht="21.75" customHeight="1" x14ac:dyDescent="0.25">
      <c r="A91" s="61"/>
      <c r="K91" s="61"/>
      <c r="T91"/>
      <c r="U91"/>
    </row>
    <row r="92" spans="1:27" ht="21.75" customHeight="1" x14ac:dyDescent="0.25">
      <c r="A92" s="61"/>
      <c r="K92" s="61"/>
      <c r="T92"/>
      <c r="U92"/>
    </row>
    <row r="93" spans="1:27" x14ac:dyDescent="0.25">
      <c r="A93" s="61"/>
      <c r="K93" s="61"/>
      <c r="T93"/>
      <c r="U93"/>
    </row>
    <row r="94" spans="1:27" x14ac:dyDescent="0.25">
      <c r="T94"/>
      <c r="U94"/>
    </row>
    <row r="95" spans="1:27" x14ac:dyDescent="0.25">
      <c r="T95"/>
      <c r="U95"/>
    </row>
    <row r="96" spans="1:27" x14ac:dyDescent="0.25">
      <c r="T96"/>
      <c r="U96"/>
    </row>
  </sheetData>
  <mergeCells count="9">
    <mergeCell ref="B80:C81"/>
    <mergeCell ref="D81:E81"/>
    <mergeCell ref="F81:G81"/>
    <mergeCell ref="H81:I81"/>
    <mergeCell ref="B3:B4"/>
    <mergeCell ref="C3:C4"/>
    <mergeCell ref="D3:E3"/>
    <mergeCell ref="F3:G3"/>
    <mergeCell ref="H3:I3"/>
  </mergeCells>
  <pageMargins left="0.78740157480314965" right="0.55118110236220474" top="0.78740157480314965" bottom="0.59055118110236227" header="0" footer="0"/>
  <pageSetup paperSize="9" scale="49" orientation="portrait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view="pageBreakPreview" zoomScale="90" zoomScaleNormal="70" zoomScaleSheetLayoutView="90" workbookViewId="0">
      <selection activeCell="C92" sqref="C92:F92"/>
    </sheetView>
  </sheetViews>
  <sheetFormatPr baseColWidth="10" defaultRowHeight="15" x14ac:dyDescent="0.25"/>
  <cols>
    <col min="1" max="1" width="12.42578125" customWidth="1"/>
    <col min="2" max="2" width="12.7109375" customWidth="1"/>
    <col min="3" max="3" width="11" customWidth="1"/>
    <col min="4" max="5" width="11.42578125" customWidth="1"/>
    <col min="6" max="6" width="10.5703125" customWidth="1"/>
    <col min="7" max="9" width="11.42578125" customWidth="1"/>
    <col min="10" max="10" width="10.42578125" customWidth="1"/>
    <col min="11" max="13" width="11.42578125" customWidth="1"/>
    <col min="14" max="14" width="11.140625" customWidth="1"/>
    <col min="16" max="16" width="5" style="1201" customWidth="1"/>
    <col min="17" max="17" width="19.42578125" style="1201" bestFit="1" customWidth="1"/>
    <col min="18" max="18" width="23" style="1201" bestFit="1" customWidth="1"/>
    <col min="19" max="19" width="10" style="1201" bestFit="1" customWidth="1"/>
    <col min="20" max="20" width="8.85546875" style="1201" bestFit="1" customWidth="1"/>
    <col min="21" max="21" width="25" style="1201" bestFit="1" customWidth="1"/>
    <col min="22" max="22" width="19.140625" style="1201" bestFit="1" customWidth="1"/>
    <col min="23" max="23" width="11.140625" style="1201" bestFit="1" customWidth="1"/>
    <col min="24" max="24" width="6.7109375" style="1201" bestFit="1" customWidth="1"/>
    <col min="25" max="25" width="6.42578125" style="1201" bestFit="1" customWidth="1"/>
    <col min="26" max="26" width="50.42578125" style="1201" bestFit="1" customWidth="1"/>
    <col min="27" max="27" width="8.85546875" style="1201" bestFit="1" customWidth="1"/>
    <col min="28" max="28" width="18.7109375" style="1201" customWidth="1"/>
    <col min="29" max="29" width="13.140625" style="1201" bestFit="1" customWidth="1"/>
    <col min="30" max="30" width="25.7109375" bestFit="1" customWidth="1"/>
    <col min="31" max="31" width="18.7109375" bestFit="1" customWidth="1"/>
  </cols>
  <sheetData>
    <row r="1" spans="1:32" s="59" customFormat="1" ht="15.6" x14ac:dyDescent="0.3">
      <c r="A1" s="452"/>
      <c r="B1" s="453"/>
      <c r="C1" s="453"/>
      <c r="D1" s="453"/>
      <c r="E1" s="453"/>
      <c r="F1" s="453"/>
      <c r="G1" s="453"/>
      <c r="H1" s="61"/>
      <c r="I1" s="61"/>
      <c r="J1" s="61"/>
      <c r="K1" s="61"/>
      <c r="L1" s="61"/>
      <c r="M1" s="61"/>
      <c r="N1" s="61"/>
      <c r="O1" s="61"/>
      <c r="P1" s="1207"/>
      <c r="Q1" s="1207"/>
      <c r="R1" s="1207"/>
      <c r="S1" s="1207"/>
      <c r="T1" s="1207"/>
      <c r="U1" s="1200"/>
      <c r="V1" s="1200"/>
      <c r="W1" s="1201"/>
      <c r="X1" s="1207"/>
      <c r="Y1" s="1207"/>
      <c r="Z1" s="1207"/>
      <c r="AA1" s="1207"/>
      <c r="AB1" s="1207"/>
      <c r="AC1" s="1207"/>
    </row>
    <row r="2" spans="1:32" s="59" customFormat="1" ht="13.15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1207"/>
      <c r="Q2" s="1207"/>
      <c r="R2" s="1207"/>
      <c r="S2" s="1207"/>
      <c r="T2" s="1207"/>
      <c r="U2" s="1200"/>
      <c r="V2" s="1200"/>
      <c r="W2" s="1202"/>
      <c r="X2" s="1207"/>
      <c r="Y2" s="1207"/>
      <c r="Z2" s="1207"/>
      <c r="AA2" s="1207"/>
      <c r="AB2" s="1207"/>
      <c r="AC2" s="1207"/>
    </row>
    <row r="3" spans="1:32" s="59" customFormat="1" ht="13.15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207"/>
      <c r="Q3" s="1207"/>
      <c r="R3" s="1207"/>
      <c r="S3" s="1207"/>
      <c r="T3" s="1207"/>
      <c r="U3" s="1200"/>
      <c r="V3" s="1200"/>
      <c r="W3" s="1202"/>
      <c r="X3" s="1207"/>
      <c r="Y3" s="1207"/>
      <c r="Z3" s="1207"/>
      <c r="AA3" s="1207"/>
      <c r="AB3" s="1207"/>
      <c r="AC3" s="1207"/>
    </row>
    <row r="4" spans="1:32" s="59" customFormat="1" ht="14.45" x14ac:dyDescent="0.3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1241"/>
      <c r="Q4" s="1207"/>
      <c r="R4" s="1207"/>
      <c r="S4" s="1207"/>
      <c r="T4" s="1207"/>
      <c r="U4" s="1200"/>
      <c r="V4" s="1200"/>
      <c r="W4" s="1201"/>
      <c r="X4" s="1207"/>
      <c r="Y4" s="1207"/>
      <c r="Z4" s="1207"/>
      <c r="AA4" s="1207"/>
      <c r="AB4" s="1207"/>
      <c r="AC4" s="1207"/>
    </row>
    <row r="5" spans="1:32" s="59" customFormat="1" ht="14.45" x14ac:dyDescent="0.3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1207"/>
      <c r="Q5" s="1258"/>
      <c r="R5" s="1258"/>
      <c r="S5" s="1258"/>
      <c r="T5" s="1258"/>
      <c r="U5" s="1201" t="s">
        <v>1253</v>
      </c>
      <c r="V5" s="1201" t="s">
        <v>172</v>
      </c>
      <c r="W5" s="1200"/>
      <c r="X5" s="1207"/>
      <c r="AB5" s="1207"/>
      <c r="AC5" s="1207"/>
      <c r="AF5"/>
    </row>
    <row r="6" spans="1:32" s="59" customFormat="1" ht="14.45" x14ac:dyDescent="0.3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1207"/>
      <c r="Q6" s="1207"/>
      <c r="R6" s="1207"/>
      <c r="S6" s="1207"/>
      <c r="T6" s="1258"/>
      <c r="U6" s="1201" t="s">
        <v>173</v>
      </c>
      <c r="V6" s="1201" t="s">
        <v>1314</v>
      </c>
      <c r="W6" s="1200"/>
      <c r="X6" s="1207"/>
      <c r="AB6" s="1207"/>
      <c r="AC6" s="1207"/>
      <c r="AF6"/>
    </row>
    <row r="7" spans="1:32" s="59" customFormat="1" ht="14.45" x14ac:dyDescent="0.3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1207"/>
      <c r="Q7" s="1258" t="s">
        <v>1337</v>
      </c>
      <c r="R7" s="1258"/>
      <c r="S7" s="1258"/>
      <c r="T7" s="1258"/>
      <c r="U7" s="1201"/>
      <c r="V7" s="1201"/>
      <c r="W7" s="1200"/>
      <c r="X7" s="1207"/>
      <c r="AB7" s="1207"/>
      <c r="AC7" s="1207"/>
      <c r="AF7"/>
    </row>
    <row r="8" spans="1:32" s="59" customFormat="1" ht="14.45" x14ac:dyDescent="0.3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1207"/>
      <c r="Q8" s="1258" t="s">
        <v>1363</v>
      </c>
      <c r="R8" s="1258" t="s">
        <v>1379</v>
      </c>
      <c r="S8" s="1258" t="s">
        <v>1352</v>
      </c>
      <c r="T8" s="1258"/>
      <c r="U8" s="1201" t="s">
        <v>350</v>
      </c>
      <c r="V8" s="1201" t="s">
        <v>1372</v>
      </c>
      <c r="W8" s="1200"/>
      <c r="X8" s="1207"/>
      <c r="AB8" s="1207"/>
      <c r="AC8" s="1207"/>
      <c r="AF8"/>
    </row>
    <row r="9" spans="1:32" s="59" customFormat="1" ht="14.45" x14ac:dyDescent="0.3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1207"/>
      <c r="Q9" s="1200" t="s">
        <v>286</v>
      </c>
      <c r="R9" s="1259">
        <v>107.31</v>
      </c>
      <c r="S9" s="1260">
        <f>+R9/$R$16</f>
        <v>8.7984539121635411E-2</v>
      </c>
      <c r="T9" s="1258"/>
      <c r="U9" s="1201" t="s">
        <v>286</v>
      </c>
      <c r="V9" s="1201">
        <v>107.31</v>
      </c>
      <c r="W9" s="1200"/>
      <c r="X9" s="1207"/>
      <c r="AB9" s="1207"/>
      <c r="AC9" s="1207"/>
      <c r="AF9" s="556"/>
    </row>
    <row r="10" spans="1:32" s="59" customFormat="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1207"/>
      <c r="Q10" s="1200" t="s">
        <v>288</v>
      </c>
      <c r="R10" s="1259">
        <v>71.69</v>
      </c>
      <c r="S10" s="1260">
        <f t="shared" ref="S10:S16" si="0">+R10/$R$16</f>
        <v>5.8779345910260385E-2</v>
      </c>
      <c r="T10" s="1258"/>
      <c r="U10" s="1201" t="s">
        <v>288</v>
      </c>
      <c r="V10" s="1201">
        <v>71.69</v>
      </c>
      <c r="W10" s="1200"/>
      <c r="X10" s="1207"/>
      <c r="AB10" s="1207"/>
      <c r="AC10" s="1207"/>
      <c r="AF10" s="556"/>
    </row>
    <row r="11" spans="1:32" s="59" customFormat="1" ht="14.45" x14ac:dyDescent="0.3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1207"/>
      <c r="Q11" s="1200" t="s">
        <v>320</v>
      </c>
      <c r="R11" s="1259">
        <v>66.699999999999989</v>
      </c>
      <c r="S11" s="1260">
        <f t="shared" si="0"/>
        <v>5.4687995148756691E-2</v>
      </c>
      <c r="T11" s="1258"/>
      <c r="U11" s="1201" t="s">
        <v>320</v>
      </c>
      <c r="V11" s="1201">
        <v>66.7</v>
      </c>
      <c r="W11" s="1200"/>
      <c r="X11" s="1207"/>
      <c r="AB11" s="1207"/>
      <c r="AC11" s="1207"/>
      <c r="AF11" s="556"/>
    </row>
    <row r="12" spans="1:32" s="59" customFormat="1" ht="14.45" x14ac:dyDescent="0.3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1207"/>
      <c r="Q12" s="1200" t="s">
        <v>298</v>
      </c>
      <c r="R12" s="1259">
        <v>57.439999999999948</v>
      </c>
      <c r="S12" s="1260">
        <f t="shared" si="0"/>
        <v>4.7095628805765843E-2</v>
      </c>
      <c r="T12" s="1258"/>
      <c r="U12" s="1201" t="s">
        <v>298</v>
      </c>
      <c r="V12" s="1201">
        <v>57.440000000000005</v>
      </c>
      <c r="W12" s="1200"/>
      <c r="X12" s="1207"/>
      <c r="AB12" s="1207"/>
      <c r="AC12" s="1207"/>
      <c r="AF12" s="556"/>
    </row>
    <row r="13" spans="1:32" s="59" customFormat="1" ht="14.45" x14ac:dyDescent="0.3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1207"/>
      <c r="Q13" s="1200" t="s">
        <v>300</v>
      </c>
      <c r="R13" s="1259">
        <v>53.299999999999983</v>
      </c>
      <c r="S13" s="1260">
        <f t="shared" si="0"/>
        <v>4.3701201520670634E-2</v>
      </c>
      <c r="T13" s="1258"/>
      <c r="U13" s="1201" t="s">
        <v>300</v>
      </c>
      <c r="V13" s="1201">
        <v>53.3</v>
      </c>
      <c r="W13" s="1200"/>
      <c r="X13" s="1207"/>
      <c r="AB13" s="1207"/>
      <c r="AC13" s="1207"/>
      <c r="AF13" s="556"/>
    </row>
    <row r="14" spans="1:32" s="59" customFormat="1" ht="14.45" x14ac:dyDescent="0.3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1207"/>
      <c r="Q14" s="1200" t="s">
        <v>196</v>
      </c>
      <c r="R14" s="1259">
        <v>32</v>
      </c>
      <c r="S14" s="1260">
        <f t="shared" si="0"/>
        <v>2.6237119111847292E-2</v>
      </c>
      <c r="T14" s="1258"/>
      <c r="U14" s="1201" t="s">
        <v>196</v>
      </c>
      <c r="V14" s="1201">
        <v>32</v>
      </c>
      <c r="W14" s="1200"/>
      <c r="X14" s="1207"/>
      <c r="AB14" s="1207"/>
      <c r="AC14" s="1207"/>
      <c r="AF14" s="556"/>
    </row>
    <row r="15" spans="1:32" s="59" customFormat="1" ht="14.45" x14ac:dyDescent="0.3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1207"/>
      <c r="Q15" s="1261" t="s">
        <v>1353</v>
      </c>
      <c r="R15" s="1259">
        <f>+R16-R9-R10-R11-R12-R13-R14</f>
        <v>831.20609999999954</v>
      </c>
      <c r="S15" s="1260">
        <f t="shared" si="0"/>
        <v>0.68151417038106377</v>
      </c>
      <c r="T15" s="1258"/>
      <c r="U15" s="1201" t="s">
        <v>325</v>
      </c>
      <c r="V15" s="1201">
        <v>388.44</v>
      </c>
      <c r="W15" s="1200"/>
      <c r="X15" s="1207"/>
      <c r="AB15" s="1207"/>
      <c r="AC15" s="1207"/>
      <c r="AD15"/>
      <c r="AE15"/>
      <c r="AF15" s="556"/>
    </row>
    <row r="16" spans="1:32" s="59" customFormat="1" ht="14.45" x14ac:dyDescent="0.3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1207"/>
      <c r="Q16" s="1261" t="s">
        <v>1337</v>
      </c>
      <c r="R16" s="1259">
        <v>1219.6460999999995</v>
      </c>
      <c r="S16" s="1260">
        <f t="shared" si="0"/>
        <v>1</v>
      </c>
      <c r="T16" s="1258"/>
      <c r="U16" s="1200"/>
      <c r="V16" s="1200"/>
      <c r="W16" s="1200"/>
      <c r="X16" s="1207"/>
      <c r="AB16" s="1207"/>
      <c r="AC16" s="1207"/>
      <c r="AD16"/>
      <c r="AE16"/>
      <c r="AF16" s="556"/>
    </row>
    <row r="17" spans="1:32" s="59" customFormat="1" ht="15.6" x14ac:dyDescent="0.3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1207"/>
      <c r="Q17" s="1207"/>
      <c r="R17" s="1262"/>
      <c r="S17" s="1258"/>
      <c r="T17" s="1258"/>
      <c r="U17" s="1200"/>
      <c r="V17" s="1200"/>
      <c r="W17" s="1200"/>
      <c r="X17" s="1207"/>
      <c r="AB17" s="1207"/>
      <c r="AC17" s="1207"/>
      <c r="AD17"/>
      <c r="AE17"/>
      <c r="AF17" s="556"/>
    </row>
    <row r="18" spans="1:32" s="59" customFormat="1" ht="14.45" x14ac:dyDescent="0.3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1207"/>
      <c r="Q18" s="1207"/>
      <c r="R18" s="1207"/>
      <c r="S18" s="1207"/>
      <c r="T18" s="1207"/>
      <c r="U18" s="1200"/>
      <c r="V18" s="1200"/>
      <c r="W18" s="1200"/>
      <c r="X18" s="1207"/>
      <c r="AB18" s="1207"/>
      <c r="AC18" s="1207"/>
      <c r="AD18"/>
      <c r="AE18"/>
      <c r="AF18" s="556"/>
    </row>
    <row r="19" spans="1:32" s="59" customFormat="1" ht="14.45" x14ac:dyDescent="0.3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1207"/>
      <c r="Q19" s="1258"/>
      <c r="R19" s="1258"/>
      <c r="S19" s="1207"/>
      <c r="T19" s="1258"/>
      <c r="U19" s="1200"/>
      <c r="V19" s="1200"/>
      <c r="W19" s="1200"/>
      <c r="X19" s="1207"/>
      <c r="AB19" s="1207"/>
      <c r="AC19" s="1207"/>
      <c r="AD19"/>
      <c r="AE19"/>
      <c r="AF19" s="556"/>
    </row>
    <row r="20" spans="1:32" s="59" customFormat="1" ht="14.45" x14ac:dyDescent="0.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1207"/>
      <c r="Q20" s="1258"/>
      <c r="R20" s="1258"/>
      <c r="S20" s="1258"/>
      <c r="T20" s="1258"/>
      <c r="U20" s="1200"/>
      <c r="V20" s="1200"/>
      <c r="W20" s="1200"/>
      <c r="X20" s="1207"/>
      <c r="AB20" s="1207"/>
      <c r="AC20" s="1207"/>
      <c r="AD20"/>
      <c r="AE20"/>
      <c r="AF20" s="556"/>
    </row>
    <row r="21" spans="1:32" s="59" customFormat="1" ht="14.45" x14ac:dyDescent="0.3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1207"/>
      <c r="Q21" s="1258"/>
      <c r="R21" s="1258"/>
      <c r="S21" s="1258"/>
      <c r="T21" s="1258"/>
      <c r="U21" s="1200"/>
      <c r="V21" s="1200"/>
      <c r="W21" s="1200"/>
      <c r="X21" s="1207"/>
      <c r="AB21" s="1207"/>
      <c r="AC21" s="1207"/>
      <c r="AD21"/>
      <c r="AE21"/>
      <c r="AF21" s="556"/>
    </row>
    <row r="22" spans="1:32" s="59" customFormat="1" ht="14.45" x14ac:dyDescent="0.3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1207"/>
      <c r="Q22" s="1207"/>
      <c r="R22" s="1207"/>
      <c r="S22" s="1207"/>
      <c r="T22" s="1207"/>
      <c r="U22" s="1200"/>
      <c r="V22" s="1200"/>
      <c r="W22" s="1200"/>
      <c r="X22" s="1207"/>
      <c r="AB22" s="1207"/>
      <c r="AC22" s="1207"/>
      <c r="AD22"/>
      <c r="AE22"/>
      <c r="AF22" s="556"/>
    </row>
    <row r="23" spans="1:32" s="59" customFormat="1" ht="14.45" x14ac:dyDescent="0.3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1207"/>
      <c r="Q23" s="1207"/>
      <c r="R23" s="1207"/>
      <c r="S23" s="1207"/>
      <c r="T23" s="1207"/>
      <c r="U23" s="1200"/>
      <c r="V23" s="1200"/>
      <c r="W23" s="1200"/>
      <c r="X23" s="1207"/>
      <c r="AB23" s="1207"/>
      <c r="AC23" s="1207"/>
      <c r="AD23"/>
      <c r="AE23"/>
      <c r="AF23" s="556"/>
    </row>
    <row r="24" spans="1:32" s="59" customFormat="1" ht="14.45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1207"/>
      <c r="Q24" s="1207"/>
      <c r="R24" s="1207"/>
      <c r="S24" s="1207"/>
      <c r="T24" s="1207"/>
      <c r="U24" s="1200"/>
      <c r="V24" s="1200"/>
      <c r="W24" s="1200"/>
      <c r="X24" s="1207"/>
      <c r="AB24" s="1207"/>
      <c r="AC24" s="1207"/>
      <c r="AD24"/>
      <c r="AE24"/>
    </row>
    <row r="25" spans="1:32" s="59" customFormat="1" ht="14.45" x14ac:dyDescent="0.3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1207"/>
      <c r="Q25" s="1207"/>
      <c r="R25" s="1207"/>
      <c r="S25" s="1207"/>
      <c r="T25" s="1207"/>
      <c r="U25" s="1200"/>
      <c r="V25" s="1200"/>
      <c r="W25" s="1200"/>
      <c r="X25" s="1207"/>
      <c r="AB25" s="1207"/>
      <c r="AC25" s="1207"/>
      <c r="AD25"/>
      <c r="AE25"/>
    </row>
    <row r="26" spans="1:32" s="59" customFormat="1" ht="14.45" x14ac:dyDescent="0.3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1207"/>
      <c r="Q26" s="1207"/>
      <c r="R26" s="1207"/>
      <c r="S26" s="1207"/>
      <c r="T26" s="1207"/>
      <c r="U26" s="1200"/>
      <c r="V26" s="1200"/>
      <c r="W26" s="1200"/>
      <c r="X26" s="1207"/>
      <c r="AB26" s="1207"/>
      <c r="AC26" s="1207"/>
      <c r="AD26"/>
      <c r="AE26"/>
    </row>
    <row r="27" spans="1:32" s="59" customFormat="1" ht="14.45" x14ac:dyDescent="0.3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1207"/>
      <c r="Q27" s="1207"/>
      <c r="R27" s="1207"/>
      <c r="S27" s="1207"/>
      <c r="T27" s="1207"/>
      <c r="U27" s="1200"/>
      <c r="V27" s="1200"/>
      <c r="W27" s="1200"/>
      <c r="X27" s="1207"/>
      <c r="AB27" s="1207"/>
      <c r="AC27" s="1207"/>
      <c r="AD27"/>
      <c r="AE27"/>
    </row>
    <row r="28" spans="1:32" s="59" customFormat="1" ht="14.45" x14ac:dyDescent="0.3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1207"/>
      <c r="Q28" s="1207"/>
      <c r="R28" s="1207"/>
      <c r="S28" s="1207"/>
      <c r="T28" s="1207"/>
      <c r="U28" s="1200"/>
      <c r="V28" s="1200"/>
      <c r="W28" s="1200"/>
      <c r="X28" s="1207"/>
      <c r="AB28" s="1207"/>
      <c r="AC28" s="1207"/>
      <c r="AD28"/>
      <c r="AE28"/>
    </row>
    <row r="29" spans="1:32" s="59" customFormat="1" ht="14.45" x14ac:dyDescent="0.3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1207"/>
      <c r="Q29" s="1207"/>
      <c r="R29" s="1207"/>
      <c r="S29" s="1207"/>
      <c r="T29" s="1207"/>
      <c r="U29" s="1200"/>
      <c r="V29" s="1200"/>
      <c r="W29" s="1200"/>
      <c r="X29" s="1207"/>
      <c r="AB29" s="1207"/>
      <c r="AC29" s="1207"/>
      <c r="AD29"/>
      <c r="AE29"/>
    </row>
    <row r="30" spans="1:32" s="59" customFormat="1" ht="14.45" x14ac:dyDescent="0.3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1207"/>
      <c r="Q30" s="1207"/>
      <c r="R30" s="1207"/>
      <c r="S30" s="1207"/>
      <c r="T30" s="1207"/>
      <c r="U30" s="1200"/>
      <c r="V30" s="1200"/>
      <c r="W30" s="1200"/>
      <c r="X30" s="1207"/>
      <c r="AB30" s="1207"/>
      <c r="AC30" s="1207"/>
      <c r="AD30"/>
      <c r="AE30"/>
    </row>
    <row r="31" spans="1:32" s="59" customFormat="1" ht="14.45" x14ac:dyDescent="0.3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1241"/>
      <c r="Q31" s="1207"/>
      <c r="R31" s="1207"/>
      <c r="S31" s="1207"/>
      <c r="T31" s="1207"/>
      <c r="U31" s="1200"/>
      <c r="V31" s="1200"/>
      <c r="W31" s="1200"/>
      <c r="X31" s="1207"/>
      <c r="AB31" s="1207"/>
      <c r="AC31" s="1207"/>
      <c r="AD31"/>
      <c r="AE31"/>
    </row>
    <row r="32" spans="1:32" s="59" customFormat="1" ht="14.45" x14ac:dyDescent="0.3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1241"/>
      <c r="Q32" s="1207"/>
      <c r="R32" s="1207"/>
      <c r="S32" s="1207"/>
      <c r="T32" s="1207"/>
      <c r="U32" s="1200"/>
      <c r="V32" s="1200"/>
      <c r="W32" s="1200"/>
      <c r="X32" s="1207"/>
      <c r="AB32" s="1207"/>
      <c r="AC32" s="1207"/>
      <c r="AD32"/>
      <c r="AE32"/>
    </row>
    <row r="33" spans="1:31" s="59" customFormat="1" ht="14.45" x14ac:dyDescent="0.3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1241"/>
      <c r="Q33" s="1207"/>
      <c r="R33" s="1207"/>
      <c r="S33" s="1207"/>
      <c r="T33" s="1207"/>
      <c r="U33" s="1200"/>
      <c r="V33" s="1200"/>
      <c r="W33" s="1200"/>
      <c r="X33" s="1207"/>
      <c r="AB33" s="1207"/>
      <c r="AC33" s="1207"/>
      <c r="AD33"/>
      <c r="AE33"/>
    </row>
    <row r="34" spans="1:31" s="59" customFormat="1" ht="14.45" x14ac:dyDescent="0.3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1241"/>
      <c r="Q34" s="1258"/>
      <c r="R34" s="1258"/>
      <c r="S34" s="1258"/>
      <c r="T34" s="1258"/>
      <c r="U34" s="1201" t="s">
        <v>1253</v>
      </c>
      <c r="V34" s="1201" t="s">
        <v>329</v>
      </c>
      <c r="W34" s="1200"/>
      <c r="X34" s="1207"/>
      <c r="AB34" s="1207"/>
      <c r="AC34" s="1207"/>
      <c r="AD34"/>
      <c r="AE34"/>
    </row>
    <row r="35" spans="1:31" s="59" customFormat="1" ht="14.45" x14ac:dyDescent="0.3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1241"/>
      <c r="Q35" s="1258"/>
      <c r="R35" s="1258"/>
      <c r="S35" s="1258"/>
      <c r="T35" s="1258"/>
      <c r="U35" s="1201" t="s">
        <v>173</v>
      </c>
      <c r="V35" s="1201" t="s">
        <v>1314</v>
      </c>
      <c r="W35" s="1200"/>
      <c r="X35" s="1207"/>
      <c r="AB35" s="1207"/>
      <c r="AC35" s="1207"/>
      <c r="AD35"/>
      <c r="AE35"/>
    </row>
    <row r="36" spans="1:31" s="59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1241"/>
      <c r="Q36" s="1258"/>
      <c r="R36" s="1258"/>
      <c r="S36" s="1258"/>
      <c r="T36" s="1258"/>
      <c r="U36" s="1201" t="s">
        <v>1343</v>
      </c>
      <c r="V36" s="1201" t="s">
        <v>340</v>
      </c>
      <c r="W36" s="1200"/>
      <c r="X36" s="1207"/>
      <c r="AB36" s="1207"/>
      <c r="AC36" s="1207"/>
      <c r="AD36"/>
      <c r="AE36"/>
    </row>
    <row r="37" spans="1:31" s="59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1207"/>
      <c r="Q37" s="1261" t="s">
        <v>1354</v>
      </c>
      <c r="R37" s="1258"/>
      <c r="S37" s="1261"/>
      <c r="T37" s="1258"/>
      <c r="U37" s="1201"/>
      <c r="V37" s="1201"/>
      <c r="W37" s="1200"/>
      <c r="X37" s="1207"/>
      <c r="AB37" s="1207"/>
      <c r="AC37" s="1207"/>
      <c r="AD37"/>
      <c r="AE37"/>
    </row>
    <row r="38" spans="1:31" s="59" customFormat="1" ht="14.45" x14ac:dyDescent="0.3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1207"/>
      <c r="Q38" s="1261" t="s">
        <v>1363</v>
      </c>
      <c r="R38" s="1258" t="s">
        <v>1383</v>
      </c>
      <c r="S38" s="1261" t="s">
        <v>1352</v>
      </c>
      <c r="T38" s="1258"/>
      <c r="U38" s="1201" t="s">
        <v>350</v>
      </c>
      <c r="V38" s="1201" t="s">
        <v>1372</v>
      </c>
      <c r="W38" s="1200"/>
      <c r="X38" s="1207"/>
      <c r="AB38" s="1207"/>
      <c r="AC38" s="1207"/>
      <c r="AD38"/>
      <c r="AE38"/>
    </row>
    <row r="39" spans="1:31" s="59" customFormat="1" ht="14.45" x14ac:dyDescent="0.3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1207"/>
      <c r="Q39" s="1200" t="s">
        <v>320</v>
      </c>
      <c r="R39" s="1259">
        <v>24.699999999999985</v>
      </c>
      <c r="S39" s="1260">
        <f>+R39/$R$46</f>
        <v>0.20865010981584714</v>
      </c>
      <c r="T39" s="1263"/>
      <c r="U39" s="1201" t="s">
        <v>320</v>
      </c>
      <c r="V39" s="1201">
        <v>24.7</v>
      </c>
      <c r="W39" s="1200"/>
      <c r="X39" s="1207"/>
      <c r="AB39" s="1207"/>
      <c r="AC39" s="1207"/>
      <c r="AD39"/>
      <c r="AE39"/>
    </row>
    <row r="40" spans="1:31" s="59" customFormat="1" ht="14.45" x14ac:dyDescent="0.3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1207"/>
      <c r="Q40" s="1200" t="s">
        <v>228</v>
      </c>
      <c r="R40" s="1259">
        <v>21.480000000000008</v>
      </c>
      <c r="S40" s="1260">
        <f t="shared" ref="S40:S46" si="1">+R40/$R$46</f>
        <v>0.18144956918398386</v>
      </c>
      <c r="T40" s="1263"/>
      <c r="U40" s="1201" t="s">
        <v>228</v>
      </c>
      <c r="V40" s="1201">
        <v>21.479999999999997</v>
      </c>
      <c r="W40" s="1200"/>
      <c r="X40" s="1207"/>
      <c r="AB40" s="1207"/>
      <c r="AC40" s="1207"/>
      <c r="AD40"/>
      <c r="AE40"/>
    </row>
    <row r="41" spans="1:31" s="59" customFormat="1" ht="14.45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1207"/>
      <c r="Q41" s="1200" t="s">
        <v>240</v>
      </c>
      <c r="R41" s="1259">
        <v>11.980000000000002</v>
      </c>
      <c r="S41" s="1260">
        <f t="shared" si="1"/>
        <v>0.10119952694711946</v>
      </c>
      <c r="T41" s="1263"/>
      <c r="U41" s="1201" t="s">
        <v>240</v>
      </c>
      <c r="V41" s="1201">
        <v>11.98</v>
      </c>
      <c r="W41" s="1200"/>
      <c r="X41" s="1207"/>
      <c r="AB41" s="1207"/>
      <c r="AC41" s="1207"/>
      <c r="AD41"/>
      <c r="AE41"/>
    </row>
    <row r="42" spans="1:31" s="59" customFormat="1" ht="14.45" x14ac:dyDescent="0.3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1207"/>
      <c r="Q42" s="1200" t="s">
        <v>232</v>
      </c>
      <c r="R42" s="1259">
        <v>11.500000000000002</v>
      </c>
      <c r="S42" s="1260">
        <f t="shared" si="1"/>
        <v>9.714478797094106E-2</v>
      </c>
      <c r="T42" s="1263"/>
      <c r="U42" s="1201" t="s">
        <v>232</v>
      </c>
      <c r="V42" s="1201">
        <v>11.5</v>
      </c>
      <c r="W42" s="1200"/>
      <c r="X42" s="1207"/>
      <c r="AB42" s="1207"/>
      <c r="AC42" s="1207"/>
      <c r="AD42"/>
      <c r="AE42"/>
    </row>
    <row r="43" spans="1:31" s="59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1207"/>
      <c r="Q43" s="1200" t="s">
        <v>220</v>
      </c>
      <c r="R43" s="1259">
        <v>10.459999999999997</v>
      </c>
      <c r="S43" s="1260">
        <f t="shared" si="1"/>
        <v>8.8359520189221136E-2</v>
      </c>
      <c r="T43" s="1263"/>
      <c r="U43" s="1201" t="s">
        <v>220</v>
      </c>
      <c r="V43" s="1201">
        <v>10.46</v>
      </c>
      <c r="W43" s="1200"/>
      <c r="X43" s="1207"/>
      <c r="AB43" s="1207"/>
      <c r="AC43" s="1207"/>
      <c r="AD43"/>
      <c r="AE43"/>
    </row>
    <row r="44" spans="1:31" s="59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1207"/>
      <c r="Q44" s="1200" t="s">
        <v>312</v>
      </c>
      <c r="R44" s="1259">
        <v>6.5039999999999987</v>
      </c>
      <c r="S44" s="1260">
        <f t="shared" si="1"/>
        <v>5.4941713127217427E-2</v>
      </c>
      <c r="T44" s="1263"/>
      <c r="U44" s="1201" t="s">
        <v>312</v>
      </c>
      <c r="V44" s="1201">
        <v>6.5039999999999996</v>
      </c>
      <c r="W44" s="1200"/>
      <c r="X44" s="1207"/>
      <c r="AB44" s="1207"/>
      <c r="AC44" s="1207"/>
      <c r="AD44"/>
      <c r="AE44"/>
    </row>
    <row r="45" spans="1:31" s="59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1207"/>
      <c r="Q45" s="1261" t="s">
        <v>1353</v>
      </c>
      <c r="R45" s="1259">
        <f>+R46-R39-R40-R41-R42-R43-R44</f>
        <v>31.756000000000007</v>
      </c>
      <c r="S45" s="1260">
        <f t="shared" si="1"/>
        <v>0.26825477276566995</v>
      </c>
      <c r="T45" s="1263"/>
      <c r="U45" s="1201" t="s">
        <v>278</v>
      </c>
      <c r="V45" s="1201">
        <v>6.2</v>
      </c>
      <c r="W45" s="1200"/>
      <c r="X45" s="1207"/>
      <c r="AB45" s="1207"/>
      <c r="AC45" s="1207"/>
      <c r="AD45"/>
      <c r="AE45"/>
    </row>
    <row r="46" spans="1:31" s="59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1207"/>
      <c r="Q46" s="1261" t="s">
        <v>1337</v>
      </c>
      <c r="R46" s="1259">
        <v>118.38</v>
      </c>
      <c r="S46" s="1260">
        <f t="shared" si="1"/>
        <v>1</v>
      </c>
      <c r="T46" s="1258"/>
      <c r="U46" s="1201" t="s">
        <v>325</v>
      </c>
      <c r="V46" s="1201">
        <v>92.824000000000012</v>
      </c>
      <c r="W46" s="1200"/>
      <c r="X46" s="1207"/>
      <c r="AB46" s="1207"/>
      <c r="AC46" s="1207"/>
      <c r="AD46"/>
      <c r="AE46"/>
    </row>
    <row r="47" spans="1:31" s="59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1207"/>
      <c r="Q47" s="1207"/>
      <c r="R47" s="1258"/>
      <c r="S47" s="1258"/>
      <c r="T47" s="1258"/>
      <c r="U47" s="1201"/>
      <c r="V47" s="1201"/>
      <c r="W47" s="1200"/>
      <c r="X47" s="1207"/>
      <c r="AB47" s="1207"/>
      <c r="AC47" s="1207"/>
      <c r="AD47"/>
      <c r="AE47"/>
    </row>
    <row r="48" spans="1:31" s="59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1207"/>
      <c r="Q48" s="1258"/>
      <c r="R48" s="1258"/>
      <c r="S48" s="1258"/>
      <c r="T48" s="1258"/>
      <c r="U48" s="1201"/>
      <c r="V48" s="1201"/>
      <c r="W48" s="1200"/>
      <c r="X48" s="1207"/>
      <c r="AB48" s="1207"/>
      <c r="AC48" s="1207"/>
      <c r="AD48"/>
      <c r="AE48"/>
    </row>
    <row r="49" spans="1:31" s="59" customForma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1207"/>
      <c r="Q49" s="1258"/>
      <c r="R49" s="1258"/>
      <c r="S49" s="1258"/>
      <c r="T49" s="1258"/>
      <c r="U49" s="1201"/>
      <c r="V49" s="1201"/>
      <c r="W49" s="1200"/>
      <c r="X49" s="1207"/>
      <c r="AB49" s="1207"/>
      <c r="AC49" s="1207"/>
      <c r="AD49"/>
      <c r="AE49"/>
    </row>
    <row r="50" spans="1:31" s="59" customForma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1207"/>
      <c r="Q50" s="1258"/>
      <c r="R50" s="1258"/>
      <c r="S50" s="1258"/>
      <c r="T50" s="1258"/>
      <c r="U50" s="1201"/>
      <c r="V50" s="1201"/>
      <c r="W50" s="1200"/>
      <c r="X50" s="1207"/>
      <c r="AB50" s="1207"/>
      <c r="AC50" s="1207"/>
      <c r="AD50"/>
      <c r="AE50"/>
    </row>
    <row r="51" spans="1:31" s="59" customForma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1207"/>
      <c r="Q51" s="1258"/>
      <c r="R51" s="1258"/>
      <c r="S51" s="1258"/>
      <c r="T51" s="1258"/>
      <c r="U51" s="1201"/>
      <c r="V51" s="1201"/>
      <c r="W51" s="1200"/>
      <c r="X51" s="1207"/>
      <c r="AB51" s="1207"/>
      <c r="AC51" s="1207"/>
      <c r="AD51"/>
      <c r="AE51"/>
    </row>
    <row r="52" spans="1:31" s="59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1207"/>
      <c r="Q52" s="1258"/>
      <c r="R52" s="1258"/>
      <c r="S52" s="1258"/>
      <c r="T52" s="1258"/>
      <c r="U52" s="1201"/>
      <c r="V52" s="1201"/>
      <c r="W52" s="1200"/>
      <c r="X52" s="1207"/>
      <c r="AB52" s="1207"/>
      <c r="AC52" s="1207"/>
      <c r="AD52"/>
      <c r="AE52"/>
    </row>
    <row r="53" spans="1:31" s="59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1207"/>
      <c r="Q53" s="1207"/>
      <c r="R53" s="1207"/>
      <c r="S53" s="1207"/>
      <c r="T53" s="1207"/>
      <c r="U53" s="1201"/>
      <c r="V53" s="1201"/>
      <c r="W53" s="1200"/>
      <c r="X53" s="1207"/>
      <c r="AB53" s="1207"/>
      <c r="AC53" s="1207"/>
      <c r="AD53"/>
      <c r="AE53"/>
    </row>
    <row r="54" spans="1:31" s="59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1207"/>
      <c r="Q54" s="1207"/>
      <c r="R54" s="1207"/>
      <c r="S54" s="1207"/>
      <c r="T54" s="1207"/>
      <c r="U54" s="1201"/>
      <c r="V54" s="1201"/>
      <c r="W54" s="1200"/>
      <c r="X54" s="1207"/>
      <c r="AB54" s="1207"/>
      <c r="AC54" s="1207"/>
      <c r="AD54"/>
      <c r="AE54"/>
    </row>
    <row r="55" spans="1:31" s="59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1207"/>
      <c r="Q55" s="1207"/>
      <c r="R55" s="1207"/>
      <c r="S55" s="1207"/>
      <c r="T55" s="1207"/>
      <c r="U55" s="1201"/>
      <c r="V55" s="1201" t="s">
        <v>1620</v>
      </c>
      <c r="W55" s="1200"/>
      <c r="X55" s="1207"/>
      <c r="AB55" s="1207"/>
      <c r="AC55" s="1207"/>
      <c r="AD55"/>
      <c r="AE55"/>
    </row>
    <row r="56" spans="1:31" s="59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1207"/>
      <c r="Q56" s="1207"/>
      <c r="R56" s="1207"/>
      <c r="S56" s="1207"/>
      <c r="T56" s="1207"/>
      <c r="U56" s="1201"/>
      <c r="V56" s="1201"/>
      <c r="W56" s="1200"/>
      <c r="X56" s="1207"/>
      <c r="AB56" s="1207"/>
      <c r="AC56" s="1207"/>
      <c r="AD56"/>
      <c r="AE56"/>
    </row>
    <row r="57" spans="1:31" s="59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1207"/>
      <c r="Q57" s="1207"/>
      <c r="R57" s="1207"/>
      <c r="S57" s="1207"/>
      <c r="T57" s="1207"/>
      <c r="U57" s="1201"/>
      <c r="V57" s="1201"/>
      <c r="W57" s="1200"/>
      <c r="X57" s="1207"/>
      <c r="AB57" s="1207"/>
      <c r="AC57" s="1207"/>
      <c r="AD57"/>
      <c r="AE57"/>
    </row>
    <row r="58" spans="1:31" s="59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1207"/>
      <c r="Q58" s="1207"/>
      <c r="R58" s="1207"/>
      <c r="S58" s="1207"/>
      <c r="T58" s="1207"/>
      <c r="U58" s="1201"/>
      <c r="V58" s="1201"/>
      <c r="W58" s="1200"/>
      <c r="X58" s="1207"/>
      <c r="AB58" s="1207"/>
      <c r="AC58" s="1207"/>
      <c r="AD58"/>
      <c r="AE58"/>
    </row>
    <row r="59" spans="1:31" s="59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1207"/>
      <c r="Q59" s="1207"/>
      <c r="R59" s="1207"/>
      <c r="S59" s="1207"/>
      <c r="T59" s="1207"/>
      <c r="U59" s="1200"/>
      <c r="V59" s="1200"/>
      <c r="W59" s="1200"/>
      <c r="X59" s="1207"/>
      <c r="AB59" s="1207"/>
      <c r="AC59" s="1207"/>
      <c r="AD59"/>
      <c r="AE59"/>
    </row>
    <row r="60" spans="1:31" s="59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189"/>
      <c r="P60" s="1207"/>
      <c r="Q60" s="1207"/>
      <c r="R60" s="1207"/>
      <c r="S60" s="1207"/>
      <c r="T60" s="1207"/>
      <c r="U60" s="1200"/>
      <c r="V60" s="1200"/>
      <c r="W60" s="1200"/>
      <c r="X60" s="1207"/>
      <c r="AB60" s="1207"/>
      <c r="AC60" s="1207"/>
      <c r="AD60"/>
      <c r="AE60"/>
    </row>
    <row r="61" spans="1:31" s="59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189"/>
      <c r="P61" s="1207"/>
      <c r="Q61" s="1207"/>
      <c r="R61" s="1207"/>
      <c r="S61" s="1207"/>
      <c r="T61" s="1207"/>
      <c r="U61" s="1200"/>
      <c r="V61" s="1200"/>
      <c r="W61" s="1200"/>
      <c r="X61" s="1207"/>
      <c r="AB61" s="1207"/>
      <c r="AC61" s="1207"/>
      <c r="AD61"/>
      <c r="AE61"/>
    </row>
    <row r="62" spans="1:31" s="59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189"/>
      <c r="P62" s="1207"/>
      <c r="Q62" s="1207"/>
      <c r="R62" s="1207"/>
      <c r="S62" s="1207"/>
      <c r="T62" s="1207"/>
      <c r="U62" s="1201" t="s">
        <v>1253</v>
      </c>
      <c r="V62" s="1201" t="s">
        <v>172</v>
      </c>
      <c r="W62" s="1200"/>
      <c r="X62" s="1207"/>
      <c r="AB62" s="1207"/>
      <c r="AC62" s="1200"/>
      <c r="AD62"/>
      <c r="AE62"/>
    </row>
    <row r="63" spans="1:31" s="59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189"/>
      <c r="P63" s="1207"/>
      <c r="Q63" s="1258"/>
      <c r="R63" s="1258"/>
      <c r="S63" s="1258"/>
      <c r="T63" s="1258"/>
      <c r="U63" s="1201" t="s">
        <v>173</v>
      </c>
      <c r="V63" s="1201" t="s">
        <v>1314</v>
      </c>
      <c r="W63" s="1200"/>
      <c r="X63" s="1207"/>
      <c r="AB63" s="1207"/>
      <c r="AC63" s="1200"/>
      <c r="AD63"/>
      <c r="AE63"/>
    </row>
    <row r="64" spans="1:31" s="59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189"/>
      <c r="P64" s="1207"/>
      <c r="Q64" s="1258"/>
      <c r="R64" s="1258"/>
      <c r="S64" s="1258"/>
      <c r="T64" s="1258"/>
      <c r="U64" s="1201" t="s">
        <v>1343</v>
      </c>
      <c r="V64" s="1201" t="s">
        <v>341</v>
      </c>
      <c r="W64" s="1200"/>
      <c r="X64" s="1207"/>
      <c r="AB64" s="1207"/>
      <c r="AC64" s="1200"/>
      <c r="AD64"/>
      <c r="AE64"/>
    </row>
    <row r="65" spans="1:31" s="59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189"/>
      <c r="P65" s="1207"/>
      <c r="Q65" s="1261" t="s">
        <v>1355</v>
      </c>
      <c r="R65" s="1258"/>
      <c r="S65" s="1261"/>
      <c r="T65" s="1258"/>
      <c r="U65" s="1201"/>
      <c r="V65" s="1201"/>
      <c r="W65" s="1200"/>
      <c r="X65" s="1207"/>
      <c r="AB65" s="1207"/>
      <c r="AC65" s="1200"/>
      <c r="AD65"/>
      <c r="AE65"/>
    </row>
    <row r="66" spans="1:31" s="59" customFormat="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1207"/>
      <c r="Q66" s="1261" t="s">
        <v>1363</v>
      </c>
      <c r="R66" s="1258" t="s">
        <v>1383</v>
      </c>
      <c r="S66" s="1261" t="s">
        <v>1352</v>
      </c>
      <c r="T66" s="1258"/>
      <c r="U66" s="1201" t="s">
        <v>350</v>
      </c>
      <c r="V66" s="1201" t="s">
        <v>1372</v>
      </c>
      <c r="W66" s="1200"/>
      <c r="X66" s="1207"/>
      <c r="Y66" s="1201">
        <v>75</v>
      </c>
      <c r="Z66" s="1201" t="s">
        <v>1360</v>
      </c>
      <c r="AA66" s="1201">
        <v>323.63299999999975</v>
      </c>
      <c r="AB66" s="1207"/>
      <c r="AC66" s="1200"/>
      <c r="AD66"/>
      <c r="AE66"/>
    </row>
    <row r="67" spans="1:31" s="59" customForma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1207"/>
      <c r="Q67" s="1261" t="s">
        <v>286</v>
      </c>
      <c r="R67" s="1259">
        <v>323.63299999999975</v>
      </c>
      <c r="S67" s="1260">
        <f>+R67/$R$74</f>
        <v>0.29387356970308981</v>
      </c>
      <c r="T67" s="1263"/>
      <c r="U67" s="1201" t="s">
        <v>286</v>
      </c>
      <c r="V67" s="1201">
        <v>107.31</v>
      </c>
      <c r="W67" s="1200"/>
      <c r="X67" s="1207"/>
      <c r="Y67" s="1201">
        <v>55</v>
      </c>
      <c r="Z67" s="1201" t="s">
        <v>285</v>
      </c>
      <c r="AA67" s="1207">
        <v>107.31</v>
      </c>
      <c r="AB67" s="1207"/>
      <c r="AC67" s="1200"/>
      <c r="AD67"/>
      <c r="AE67"/>
    </row>
    <row r="68" spans="1:31" s="59" customForma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1207"/>
      <c r="Q68" s="1261" t="s">
        <v>288</v>
      </c>
      <c r="R68" s="1259">
        <v>107.31</v>
      </c>
      <c r="S68" s="1260">
        <f t="shared" ref="S68:S74" si="2">+R68/$R$74</f>
        <v>9.744238926450205E-2</v>
      </c>
      <c r="T68" s="1263"/>
      <c r="U68" s="1201" t="s">
        <v>288</v>
      </c>
      <c r="V68" s="1201">
        <v>71.69</v>
      </c>
      <c r="W68" s="1200"/>
      <c r="X68" s="1207"/>
      <c r="Y68" s="1201">
        <v>56</v>
      </c>
      <c r="Z68" s="1201" t="s">
        <v>287</v>
      </c>
      <c r="AA68" s="1207">
        <v>71.69</v>
      </c>
      <c r="AB68" s="1207"/>
      <c r="AC68" s="1200"/>
      <c r="AD68"/>
      <c r="AE68"/>
    </row>
    <row r="69" spans="1:31" s="59" customFormat="1" x14ac:dyDescent="0.2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1207"/>
      <c r="Q69" s="1261" t="s">
        <v>298</v>
      </c>
      <c r="R69" s="1259">
        <v>71.69</v>
      </c>
      <c r="S69" s="1260">
        <f t="shared" si="2"/>
        <v>6.5097799705266537E-2</v>
      </c>
      <c r="T69" s="1263"/>
      <c r="U69" s="1201" t="s">
        <v>298</v>
      </c>
      <c r="V69" s="1201">
        <v>57.440000000000005</v>
      </c>
      <c r="W69" s="1200"/>
      <c r="X69" s="1207"/>
      <c r="Y69" s="1201">
        <v>61</v>
      </c>
      <c r="Z69" s="1201" t="s">
        <v>297</v>
      </c>
      <c r="AA69" s="1201">
        <v>57.439999999999948</v>
      </c>
      <c r="AB69" s="1207"/>
      <c r="AC69" s="1200"/>
      <c r="AD69"/>
      <c r="AE69"/>
    </row>
    <row r="70" spans="1:31" s="59" customFormat="1" x14ac:dyDescent="0.2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1207"/>
      <c r="Q70" s="1261" t="s">
        <v>300</v>
      </c>
      <c r="R70" s="1259">
        <v>57.439999999999948</v>
      </c>
      <c r="S70" s="1260">
        <f t="shared" si="2"/>
        <v>5.215814779007541E-2</v>
      </c>
      <c r="T70" s="1263"/>
      <c r="U70" s="1201" t="s">
        <v>300</v>
      </c>
      <c r="V70" s="1201">
        <v>53.3</v>
      </c>
      <c r="W70" s="1200"/>
      <c r="X70" s="1207"/>
      <c r="Y70" s="1201">
        <v>62</v>
      </c>
      <c r="Z70" s="1201" t="s">
        <v>299</v>
      </c>
      <c r="AA70" s="1201">
        <v>53.299999999999983</v>
      </c>
      <c r="AB70" s="1207"/>
      <c r="AC70" s="1200"/>
      <c r="AD70"/>
      <c r="AE70"/>
    </row>
    <row r="71" spans="1:31" s="59" customFormat="1" x14ac:dyDescent="0.2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1207"/>
      <c r="Q71" s="1261" t="s">
        <v>320</v>
      </c>
      <c r="R71" s="1259">
        <v>53.299999999999983</v>
      </c>
      <c r="S71" s="1260">
        <f t="shared" si="2"/>
        <v>4.8398838391556773E-2</v>
      </c>
      <c r="T71" s="1263"/>
      <c r="U71" s="1201" t="s">
        <v>320</v>
      </c>
      <c r="V71" s="1201">
        <v>42</v>
      </c>
      <c r="W71" s="1200"/>
      <c r="X71" s="1207"/>
      <c r="Y71" s="1201">
        <v>72</v>
      </c>
      <c r="Z71" s="1201" t="s">
        <v>319</v>
      </c>
      <c r="AA71" s="1201">
        <v>42</v>
      </c>
      <c r="AB71" s="1207"/>
      <c r="AC71" s="1200"/>
      <c r="AD71"/>
      <c r="AE71"/>
    </row>
    <row r="72" spans="1:31" s="59" customFormat="1" x14ac:dyDescent="0.2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1207"/>
      <c r="Q72" s="1261" t="s">
        <v>196</v>
      </c>
      <c r="R72" s="1259">
        <v>42</v>
      </c>
      <c r="S72" s="1260">
        <f t="shared" si="2"/>
        <v>3.8137921434247379E-2</v>
      </c>
      <c r="T72" s="1258"/>
      <c r="U72" s="1201" t="s">
        <v>196</v>
      </c>
      <c r="V72" s="1201">
        <v>32</v>
      </c>
      <c r="W72" s="1200"/>
      <c r="X72" s="1207"/>
      <c r="Y72" s="1201">
        <v>10</v>
      </c>
      <c r="Z72" s="1201" t="s">
        <v>195</v>
      </c>
      <c r="AA72" s="1207">
        <v>32</v>
      </c>
      <c r="AB72" s="1207"/>
      <c r="AC72" s="1200"/>
      <c r="AD72"/>
      <c r="AE72"/>
    </row>
    <row r="73" spans="1:31" s="59" customFormat="1" x14ac:dyDescent="0.2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1207"/>
      <c r="Q73" s="1261" t="s">
        <v>1353</v>
      </c>
      <c r="R73" s="1259">
        <f>+R74-R67-R68-R69-R70-R71-R72</f>
        <v>445.89309999999989</v>
      </c>
      <c r="S73" s="1260">
        <f t="shared" si="2"/>
        <v>0.40489133371126201</v>
      </c>
      <c r="T73" s="1263"/>
      <c r="U73" s="1201" t="s">
        <v>325</v>
      </c>
      <c r="V73" s="1201">
        <v>363.74</v>
      </c>
      <c r="W73" s="1200"/>
      <c r="X73" s="1207"/>
      <c r="Y73" s="1201">
        <v>70</v>
      </c>
      <c r="Z73" s="1201" t="s">
        <v>315</v>
      </c>
      <c r="AA73" s="1201">
        <v>28.592000000000091</v>
      </c>
      <c r="AB73" s="1207"/>
      <c r="AC73" s="1200"/>
      <c r="AD73"/>
      <c r="AE73"/>
    </row>
    <row r="74" spans="1:31" s="59" customFormat="1" x14ac:dyDescent="0.2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1207"/>
      <c r="Q74" s="1261" t="s">
        <v>1337</v>
      </c>
      <c r="R74" s="1259">
        <v>1101.2660999999996</v>
      </c>
      <c r="S74" s="1260">
        <f t="shared" si="2"/>
        <v>1</v>
      </c>
      <c r="T74" s="1258"/>
      <c r="U74" s="1200"/>
      <c r="V74" s="1200"/>
      <c r="W74" s="1200"/>
      <c r="X74" s="1207"/>
      <c r="Y74" s="1201">
        <v>48</v>
      </c>
      <c r="Z74" s="1201" t="s">
        <v>271</v>
      </c>
      <c r="AA74" s="1207">
        <v>26.930000000000014</v>
      </c>
      <c r="AB74" s="1201"/>
      <c r="AC74" s="1200"/>
      <c r="AD74"/>
      <c r="AE74"/>
    </row>
    <row r="75" spans="1:31" s="59" customFormat="1" x14ac:dyDescent="0.2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1207"/>
      <c r="Q75" s="1258"/>
      <c r="R75" s="1258"/>
      <c r="S75" s="1258"/>
      <c r="T75" s="1258"/>
      <c r="U75" s="1200"/>
      <c r="V75" s="1200"/>
      <c r="W75" s="1200"/>
      <c r="X75" s="1207"/>
      <c r="Y75" s="1201">
        <v>57</v>
      </c>
      <c r="Z75" s="1201" t="s">
        <v>289</v>
      </c>
      <c r="AA75" s="1207">
        <v>18.81499999999998</v>
      </c>
      <c r="AB75" s="1201"/>
      <c r="AC75" s="1200"/>
      <c r="AD75"/>
      <c r="AE75"/>
    </row>
    <row r="76" spans="1:31" s="59" customFormat="1" x14ac:dyDescent="0.2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1207"/>
      <c r="Q76" s="1258"/>
      <c r="R76" s="1258"/>
      <c r="S76" s="1258"/>
      <c r="T76" s="1258"/>
      <c r="U76" s="1200"/>
      <c r="V76" s="1200"/>
      <c r="W76" s="1200"/>
      <c r="X76" s="1207"/>
      <c r="Y76" s="1201">
        <v>1</v>
      </c>
      <c r="Z76" s="1201" t="s">
        <v>177</v>
      </c>
      <c r="AA76" s="1207">
        <v>18.299999999999997</v>
      </c>
      <c r="AB76" s="1201"/>
      <c r="AC76" s="1200"/>
      <c r="AD76"/>
      <c r="AE76"/>
    </row>
    <row r="77" spans="1:31" s="59" customFormat="1" x14ac:dyDescent="0.2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1207"/>
      <c r="Q77" s="1258"/>
      <c r="R77" s="1258"/>
      <c r="S77" s="1258"/>
      <c r="T77" s="1258"/>
      <c r="U77" s="1200"/>
      <c r="V77" s="1200"/>
      <c r="W77" s="1200"/>
      <c r="X77" s="1207"/>
      <c r="Y77" s="1201">
        <v>23</v>
      </c>
      <c r="Z77" s="1201" t="s">
        <v>221</v>
      </c>
      <c r="AA77" s="1207">
        <v>16</v>
      </c>
      <c r="AB77" s="1201"/>
      <c r="AC77" s="1200"/>
      <c r="AD77"/>
      <c r="AE77"/>
    </row>
    <row r="78" spans="1:31" s="59" customFormat="1" x14ac:dyDescent="0.2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1207"/>
      <c r="Q78" s="1207"/>
      <c r="R78" s="1207"/>
      <c r="S78" s="1207"/>
      <c r="T78" s="1207"/>
      <c r="U78" s="1200"/>
      <c r="V78" s="1200"/>
      <c r="W78" s="1200"/>
      <c r="X78" s="1207"/>
      <c r="Y78" s="1201">
        <v>24</v>
      </c>
      <c r="Z78" s="1201" t="s">
        <v>223</v>
      </c>
      <c r="AA78" s="1207">
        <v>15.930000000000007</v>
      </c>
      <c r="AB78" s="1201"/>
      <c r="AC78" s="1200"/>
      <c r="AD78"/>
      <c r="AE78"/>
    </row>
    <row r="79" spans="1:31" s="59" customFormat="1" x14ac:dyDescent="0.2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1207"/>
      <c r="Q79" s="1207"/>
      <c r="R79" s="1207"/>
      <c r="S79" s="1207"/>
      <c r="T79" s="1207"/>
      <c r="U79" s="1201"/>
      <c r="V79" s="1201"/>
      <c r="W79" s="1200"/>
      <c r="X79" s="1207"/>
      <c r="Y79" s="1201">
        <v>50</v>
      </c>
      <c r="Z79" s="1201" t="s">
        <v>275</v>
      </c>
      <c r="AA79" s="1207">
        <v>15.68</v>
      </c>
      <c r="AB79" s="1201"/>
      <c r="AC79" s="1207"/>
      <c r="AD79"/>
      <c r="AE79"/>
    </row>
    <row r="80" spans="1:31" s="59" customFormat="1" x14ac:dyDescent="0.2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1207"/>
      <c r="Q80" s="1207"/>
      <c r="R80" s="1207"/>
      <c r="S80" s="1207"/>
      <c r="T80" s="1207"/>
      <c r="U80" s="1201"/>
      <c r="V80" s="1201"/>
      <c r="W80" s="1200"/>
      <c r="X80" s="1207"/>
      <c r="Y80" s="1201">
        <v>60</v>
      </c>
      <c r="Z80" s="1201" t="s">
        <v>295</v>
      </c>
      <c r="AA80" s="1201">
        <v>14.639999999999999</v>
      </c>
      <c r="AB80" s="1201"/>
      <c r="AC80" s="1207"/>
      <c r="AD80"/>
      <c r="AE80"/>
    </row>
    <row r="81" spans="1:31" s="59" customFormat="1" x14ac:dyDescent="0.2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1207"/>
      <c r="Q81" s="1207"/>
      <c r="R81" s="1207"/>
      <c r="S81" s="1207"/>
      <c r="T81" s="1207"/>
      <c r="U81" s="1201"/>
      <c r="V81" s="1201"/>
      <c r="W81" s="1200"/>
      <c r="X81" s="1207"/>
      <c r="Y81" s="1201">
        <v>39</v>
      </c>
      <c r="Z81" s="1201" t="s">
        <v>253</v>
      </c>
      <c r="AA81" s="1207">
        <v>13.599999999999996</v>
      </c>
      <c r="AB81" s="1201"/>
      <c r="AC81" s="1207"/>
      <c r="AD81"/>
      <c r="AE81"/>
    </row>
    <row r="82" spans="1:31" s="59" customFormat="1" x14ac:dyDescent="0.2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1207"/>
      <c r="Q82" s="1207"/>
      <c r="R82" s="1207"/>
      <c r="S82" s="1207"/>
      <c r="T82" s="1207"/>
      <c r="U82" s="1201"/>
      <c r="V82" s="1201"/>
      <c r="W82" s="1200"/>
      <c r="X82" s="1207"/>
      <c r="Y82" s="1201">
        <v>52</v>
      </c>
      <c r="Z82" s="1201" t="s">
        <v>279</v>
      </c>
      <c r="AA82" s="1207">
        <v>12.999999999999989</v>
      </c>
      <c r="AB82" s="1201"/>
      <c r="AC82" s="1207"/>
      <c r="AD82"/>
      <c r="AE82"/>
    </row>
    <row r="83" spans="1:31" s="59" customFormat="1" x14ac:dyDescent="0.2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1207"/>
      <c r="Q83" s="1201"/>
      <c r="R83" s="1201"/>
      <c r="S83" s="1207"/>
      <c r="T83" s="1207"/>
      <c r="U83" s="1201"/>
      <c r="V83" s="1201"/>
      <c r="W83" s="1200"/>
      <c r="X83" s="1207"/>
      <c r="Y83" s="1201">
        <v>71</v>
      </c>
      <c r="Z83" s="1201" t="s">
        <v>317</v>
      </c>
      <c r="AA83" s="1201">
        <v>12</v>
      </c>
      <c r="AB83" s="1201"/>
      <c r="AC83" s="1207"/>
      <c r="AD83"/>
      <c r="AE83"/>
    </row>
    <row r="84" spans="1:31" s="59" customFormat="1" ht="20.25" x14ac:dyDescent="0.3">
      <c r="A84" s="559"/>
      <c r="B84" s="560"/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61"/>
      <c r="O84" s="61"/>
      <c r="P84" s="1207"/>
      <c r="Q84" s="1201" t="s">
        <v>1253</v>
      </c>
      <c r="R84" s="1201" t="s">
        <v>329</v>
      </c>
      <c r="S84" s="1207"/>
      <c r="T84" s="1207"/>
      <c r="U84" s="1201"/>
      <c r="V84" s="1201"/>
      <c r="W84" s="1200"/>
      <c r="X84" s="1207"/>
      <c r="Y84" s="1201">
        <v>58</v>
      </c>
      <c r="Z84" s="1201" t="s">
        <v>291</v>
      </c>
      <c r="AA84" s="1201">
        <v>11.43</v>
      </c>
      <c r="AB84" s="1201"/>
      <c r="AC84" s="1207"/>
      <c r="AD84"/>
      <c r="AE84"/>
    </row>
    <row r="85" spans="1:31" s="59" customFormat="1" ht="15.75" x14ac:dyDescent="0.25">
      <c r="A85" s="452" t="s">
        <v>1384</v>
      </c>
      <c r="B85" s="560"/>
      <c r="C85" s="560"/>
      <c r="D85" s="560"/>
      <c r="E85" s="560"/>
      <c r="F85" s="560"/>
      <c r="G85" s="560"/>
      <c r="H85" s="560"/>
      <c r="I85" s="560"/>
      <c r="J85" s="560"/>
      <c r="K85" s="560"/>
      <c r="L85" s="560"/>
      <c r="M85" s="560"/>
      <c r="N85" s="61"/>
      <c r="O85" s="61"/>
      <c r="P85" s="1207"/>
      <c r="Q85" s="1201" t="s">
        <v>1385</v>
      </c>
      <c r="R85" s="1201" t="s">
        <v>329</v>
      </c>
      <c r="S85" s="1201"/>
      <c r="T85" s="1201"/>
      <c r="U85" s="1201"/>
      <c r="V85" s="1201"/>
      <c r="W85" s="1201"/>
      <c r="X85" s="1201"/>
      <c r="Y85" s="1201">
        <v>65</v>
      </c>
      <c r="Z85" s="1201" t="s">
        <v>305</v>
      </c>
      <c r="AA85" s="1201">
        <v>11.25</v>
      </c>
      <c r="AB85" s="1201"/>
      <c r="AC85" s="1207"/>
      <c r="AD85"/>
      <c r="AE85"/>
    </row>
    <row r="86" spans="1:31" s="59" customFormat="1" ht="15.75" x14ac:dyDescent="0.25">
      <c r="A86" s="560"/>
      <c r="B86" s="560"/>
      <c r="C86" s="560"/>
      <c r="D86" s="560"/>
      <c r="E86" s="560"/>
      <c r="F86" s="560"/>
      <c r="G86" s="560"/>
      <c r="H86" s="560"/>
      <c r="I86" s="560"/>
      <c r="J86" s="560"/>
      <c r="K86" s="560"/>
      <c r="L86" s="560"/>
      <c r="M86" s="560"/>
      <c r="N86" s="61"/>
      <c r="O86" s="61"/>
      <c r="P86" s="1207"/>
      <c r="Q86" s="1201" t="s">
        <v>1247</v>
      </c>
      <c r="R86" s="1201" t="s">
        <v>1248</v>
      </c>
      <c r="S86" s="1201"/>
      <c r="T86" s="1201"/>
      <c r="U86" s="1201"/>
      <c r="V86" s="1201"/>
      <c r="W86" s="1201"/>
      <c r="X86" s="1201"/>
      <c r="Y86" s="1201">
        <v>3</v>
      </c>
      <c r="Z86" s="1201" t="s">
        <v>181</v>
      </c>
      <c r="AA86" s="1207">
        <v>11.235999999999995</v>
      </c>
      <c r="AB86" s="1201"/>
      <c r="AC86" s="1207"/>
      <c r="AD86"/>
      <c r="AE86"/>
    </row>
    <row r="87" spans="1:31" s="59" customFormat="1" x14ac:dyDescent="0.25">
      <c r="A87" s="1733" t="s">
        <v>1365</v>
      </c>
      <c r="B87" s="1734"/>
      <c r="C87" s="1737" t="s">
        <v>1340</v>
      </c>
      <c r="D87" s="1738"/>
      <c r="E87" s="1738"/>
      <c r="F87" s="1248"/>
      <c r="G87" s="1737" t="s">
        <v>1342</v>
      </c>
      <c r="H87" s="1738"/>
      <c r="I87" s="1738"/>
      <c r="J87" s="1739"/>
      <c r="K87" s="1733" t="s">
        <v>1074</v>
      </c>
      <c r="L87" s="1740"/>
      <c r="M87" s="1740"/>
      <c r="N87" s="1741"/>
      <c r="O87" s="1253" t="s">
        <v>1272</v>
      </c>
      <c r="P87" s="1207"/>
      <c r="Q87" s="1201"/>
      <c r="R87" s="1201"/>
      <c r="S87" s="1201"/>
      <c r="T87" s="1201"/>
      <c r="U87" s="1201"/>
      <c r="V87" s="1201"/>
      <c r="W87" s="1201"/>
      <c r="X87" s="1201"/>
      <c r="Y87" s="1201">
        <v>22</v>
      </c>
      <c r="Z87" s="1201" t="s">
        <v>219</v>
      </c>
      <c r="AA87" s="1207">
        <v>11.009999999999993</v>
      </c>
      <c r="AB87" s="1201"/>
      <c r="AC87" s="1207"/>
    </row>
    <row r="88" spans="1:31" s="59" customFormat="1" x14ac:dyDescent="0.25">
      <c r="A88" s="1735"/>
      <c r="B88" s="1736"/>
      <c r="C88" s="1249" t="s">
        <v>1330</v>
      </c>
      <c r="D88" s="1250" t="s">
        <v>1331</v>
      </c>
      <c r="E88" s="1250" t="s">
        <v>342</v>
      </c>
      <c r="F88" s="1250" t="s">
        <v>1332</v>
      </c>
      <c r="G88" s="1250" t="s">
        <v>1330</v>
      </c>
      <c r="H88" s="1250" t="s">
        <v>1331</v>
      </c>
      <c r="I88" s="1250" t="s">
        <v>342</v>
      </c>
      <c r="J88" s="1250" t="s">
        <v>1332</v>
      </c>
      <c r="K88" s="1250" t="s">
        <v>1330</v>
      </c>
      <c r="L88" s="1250" t="s">
        <v>1331</v>
      </c>
      <c r="M88" s="1250" t="s">
        <v>342</v>
      </c>
      <c r="N88" s="1251" t="s">
        <v>1332</v>
      </c>
      <c r="O88" s="1254" t="s">
        <v>1347</v>
      </c>
      <c r="P88" s="1207"/>
      <c r="Q88" s="1201" t="s">
        <v>1372</v>
      </c>
      <c r="R88" s="1201" t="s">
        <v>335</v>
      </c>
      <c r="S88" s="1201"/>
      <c r="T88" s="1201"/>
      <c r="U88" s="1201"/>
      <c r="V88" s="1201"/>
      <c r="W88" s="1201"/>
      <c r="X88" s="1201"/>
      <c r="Y88" s="1201">
        <v>45</v>
      </c>
      <c r="Z88" s="1201" t="s">
        <v>265</v>
      </c>
      <c r="AA88" s="1207">
        <v>9.9849999999999994</v>
      </c>
      <c r="AB88" s="1201"/>
      <c r="AC88" s="1201"/>
    </row>
    <row r="89" spans="1:31" s="59" customFormat="1" x14ac:dyDescent="0.25">
      <c r="A89" s="678" t="s">
        <v>1366</v>
      </c>
      <c r="B89" s="679"/>
      <c r="C89" s="680">
        <f>+'3.4.2.1 (PE)'!D90</f>
        <v>5219.4500000000025</v>
      </c>
      <c r="D89" s="680">
        <f>+'3.4.2.1 (PE)'!E90</f>
        <v>7092.2179999999989</v>
      </c>
      <c r="E89" s="680">
        <f>+'3.4.2.1 (PE)'!F90</f>
        <v>285.02499999999998</v>
      </c>
      <c r="F89" s="680">
        <f>+'3.4.2.1 (PE)'!G90</f>
        <v>371.55000000000018</v>
      </c>
      <c r="G89" s="680">
        <f>+'3.4.2.1 (PE)'!H90</f>
        <v>16.820999999999998</v>
      </c>
      <c r="H89" s="680">
        <f>+'3.4.2.1 (PE)'!I90</f>
        <v>173.4740000000001</v>
      </c>
      <c r="I89" s="680">
        <f>+'3.4.2.1 (PE)'!J90</f>
        <v>8.9999999999999993E-3</v>
      </c>
      <c r="J89" s="680">
        <f>+'3.4.2.1 (PE)'!K90</f>
        <v>0.7</v>
      </c>
      <c r="K89" s="680">
        <f>+C89+G89</f>
        <v>5236.2710000000025</v>
      </c>
      <c r="L89" s="680">
        <f t="shared" ref="L89:N89" si="3">+D89+H89</f>
        <v>7265.6919999999991</v>
      </c>
      <c r="M89" s="680">
        <f t="shared" si="3"/>
        <v>285.03399999999999</v>
      </c>
      <c r="N89" s="680">
        <f t="shared" si="3"/>
        <v>372.25000000000017</v>
      </c>
      <c r="O89" s="1255">
        <f>SUM(K89:N89)</f>
        <v>13159.247000000001</v>
      </c>
      <c r="P89" s="1207"/>
      <c r="Q89" s="1201"/>
      <c r="R89" s="1201" t="s">
        <v>1340</v>
      </c>
      <c r="S89" s="1201"/>
      <c r="T89" s="1201"/>
      <c r="U89" s="1201"/>
      <c r="V89" s="1201" t="s">
        <v>1341</v>
      </c>
      <c r="W89" s="1201"/>
      <c r="X89" s="1201"/>
      <c r="Y89" s="1201">
        <v>9</v>
      </c>
      <c r="Z89" s="1201" t="s">
        <v>193</v>
      </c>
      <c r="AA89" s="1207">
        <v>9.7999999999999989</v>
      </c>
      <c r="AB89" s="1201"/>
      <c r="AC89" s="1201"/>
    </row>
    <row r="90" spans="1:31" s="59" customFormat="1" ht="15.75" thickBot="1" x14ac:dyDescent="0.3">
      <c r="A90" s="681" t="s">
        <v>1367</v>
      </c>
      <c r="B90" s="682"/>
      <c r="C90" s="683">
        <f>+'3.4.2.2'!D80</f>
        <v>37.679999999999986</v>
      </c>
      <c r="D90" s="683">
        <f>+'3.4.2.2'!E80</f>
        <v>170.434</v>
      </c>
      <c r="E90" s="683"/>
      <c r="F90" s="683"/>
      <c r="G90" s="683">
        <f>+'3.4.2.2'!F80</f>
        <v>80.7</v>
      </c>
      <c r="H90" s="683">
        <f>+'3.4.2.2'!G80</f>
        <v>930.83209999999985</v>
      </c>
      <c r="I90" s="683"/>
      <c r="J90" s="683"/>
      <c r="K90" s="683">
        <f>+C90+G90</f>
        <v>118.38</v>
      </c>
      <c r="L90" s="683">
        <f>+D90+H90</f>
        <v>1101.2660999999998</v>
      </c>
      <c r="M90" s="683"/>
      <c r="N90" s="684"/>
      <c r="O90" s="1256">
        <f>SUM(K90:N90)</f>
        <v>1219.6460999999999</v>
      </c>
      <c r="P90" s="1264"/>
      <c r="Q90" s="1201" t="s">
        <v>350</v>
      </c>
      <c r="R90" s="1201" t="s">
        <v>340</v>
      </c>
      <c r="S90" s="1201" t="s">
        <v>341</v>
      </c>
      <c r="T90" s="1201" t="s">
        <v>342</v>
      </c>
      <c r="U90" s="1201" t="s">
        <v>343</v>
      </c>
      <c r="V90" s="1201" t="s">
        <v>340</v>
      </c>
      <c r="W90" s="1201" t="s">
        <v>341</v>
      </c>
      <c r="X90" s="1201" t="s">
        <v>342</v>
      </c>
      <c r="Y90" s="1201">
        <v>14</v>
      </c>
      <c r="Z90" s="1201" t="s">
        <v>203</v>
      </c>
      <c r="AA90" s="1207">
        <v>8.8397999999999985</v>
      </c>
      <c r="AB90" s="1201"/>
      <c r="AC90" s="1201"/>
    </row>
    <row r="91" spans="1:31" s="59" customFormat="1" ht="15.75" thickTop="1" x14ac:dyDescent="0.25">
      <c r="A91" s="685" t="s">
        <v>1368</v>
      </c>
      <c r="B91" s="686"/>
      <c r="C91" s="687">
        <f>SUM(C89:C90)</f>
        <v>5257.1300000000028</v>
      </c>
      <c r="D91" s="687">
        <f t="shared" ref="D91:O91" si="4">SUM(D89:D90)</f>
        <v>7262.6519999999991</v>
      </c>
      <c r="E91" s="687">
        <f t="shared" si="4"/>
        <v>285.02499999999998</v>
      </c>
      <c r="F91" s="687">
        <f t="shared" si="4"/>
        <v>371.55000000000018</v>
      </c>
      <c r="G91" s="687">
        <f t="shared" si="4"/>
        <v>97.521000000000001</v>
      </c>
      <c r="H91" s="687">
        <f t="shared" si="4"/>
        <v>1104.3061</v>
      </c>
      <c r="I91" s="687">
        <f t="shared" si="4"/>
        <v>8.9999999999999993E-3</v>
      </c>
      <c r="J91" s="687">
        <f t="shared" si="4"/>
        <v>0.7</v>
      </c>
      <c r="K91" s="687">
        <f t="shared" si="4"/>
        <v>5354.6510000000026</v>
      </c>
      <c r="L91" s="687">
        <f t="shared" si="4"/>
        <v>8366.9580999999998</v>
      </c>
      <c r="M91" s="687">
        <f t="shared" si="4"/>
        <v>285.03399999999999</v>
      </c>
      <c r="N91" s="688">
        <f t="shared" si="4"/>
        <v>372.25000000000017</v>
      </c>
      <c r="O91" s="1257">
        <f t="shared" si="4"/>
        <v>14378.893100000001</v>
      </c>
      <c r="P91" s="1207"/>
      <c r="Q91" s="1201" t="s">
        <v>1251</v>
      </c>
      <c r="R91" s="1201">
        <v>5212.3099999999913</v>
      </c>
      <c r="S91" s="1201">
        <v>7093.0330000000022</v>
      </c>
      <c r="T91" s="1201">
        <v>285.02499999999998</v>
      </c>
      <c r="U91" s="1201">
        <v>371.54999999999995</v>
      </c>
      <c r="V91" s="1201">
        <v>23.961000000000009</v>
      </c>
      <c r="W91" s="1201">
        <v>172.65899999999979</v>
      </c>
      <c r="X91" s="1201">
        <v>8.9999999999999993E-3</v>
      </c>
      <c r="Y91" s="1201">
        <v>28</v>
      </c>
      <c r="Z91" s="1201" t="s">
        <v>231</v>
      </c>
      <c r="AA91" s="1207">
        <v>8</v>
      </c>
      <c r="AB91" s="1201"/>
      <c r="AC91" s="1201"/>
    </row>
    <row r="92" spans="1:31" s="59" customFormat="1" x14ac:dyDescent="0.25">
      <c r="A92" s="689" t="s">
        <v>1369</v>
      </c>
      <c r="B92" s="690"/>
      <c r="C92" s="1742">
        <f>SUM(C91:F91)</f>
        <v>13176.357000000004</v>
      </c>
      <c r="D92" s="1743"/>
      <c r="E92" s="1743"/>
      <c r="F92" s="1744"/>
      <c r="G92" s="1742">
        <f t="shared" ref="G92" si="5">SUM(G91:J91)</f>
        <v>1202.5361</v>
      </c>
      <c r="H92" s="1743"/>
      <c r="I92" s="1743"/>
      <c r="J92" s="1744"/>
      <c r="K92" s="1742">
        <f t="shared" ref="K92" si="6">SUM(K91:N91)</f>
        <v>14378.893100000001</v>
      </c>
      <c r="L92" s="1743"/>
      <c r="M92" s="1743"/>
      <c r="N92" s="1744"/>
      <c r="O92" s="691"/>
      <c r="P92" s="1264"/>
      <c r="Q92" s="1201" t="s">
        <v>1314</v>
      </c>
      <c r="R92" s="1201">
        <v>37.68</v>
      </c>
      <c r="S92" s="1201">
        <v>162.22399999999999</v>
      </c>
      <c r="T92" s="1201"/>
      <c r="U92" s="1201"/>
      <c r="V92" s="1201">
        <v>80.699999999999989</v>
      </c>
      <c r="W92" s="1201">
        <v>930.83210000000076</v>
      </c>
      <c r="X92" s="1201"/>
      <c r="Y92" s="1201">
        <v>74</v>
      </c>
      <c r="Z92" s="1201" t="s">
        <v>323</v>
      </c>
      <c r="AA92" s="1201">
        <v>7.9999999999999885</v>
      </c>
      <c r="AB92" s="1201"/>
      <c r="AC92" s="1201"/>
    </row>
    <row r="93" spans="1:31" s="59" customFormat="1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1207"/>
      <c r="Q93" s="1201" t="s">
        <v>325</v>
      </c>
      <c r="R93" s="1201">
        <v>5249.9899999999916</v>
      </c>
      <c r="S93" s="1201">
        <v>7255.2570000000023</v>
      </c>
      <c r="T93" s="1201">
        <v>285.02499999999998</v>
      </c>
      <c r="U93" s="1201">
        <v>371.54999999999995</v>
      </c>
      <c r="V93" s="1201">
        <v>104.661</v>
      </c>
      <c r="W93" s="1201">
        <v>1103.4911000000006</v>
      </c>
      <c r="X93" s="1201">
        <v>8.9999999999999993E-3</v>
      </c>
      <c r="Y93" s="1201">
        <v>21</v>
      </c>
      <c r="Z93" s="1201" t="s">
        <v>217</v>
      </c>
      <c r="AA93" s="1207">
        <v>7.6950000000000012</v>
      </c>
      <c r="AB93" s="1201"/>
      <c r="AC93" s="1201"/>
    </row>
    <row r="94" spans="1:31" s="59" customFormat="1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1207"/>
      <c r="Q94" s="1201"/>
      <c r="R94" s="1201"/>
      <c r="S94" s="1201"/>
      <c r="T94" s="1201"/>
      <c r="U94" s="1201"/>
      <c r="V94" s="1201"/>
      <c r="W94" s="1201"/>
      <c r="X94" s="1201"/>
      <c r="Y94" s="1201">
        <v>7</v>
      </c>
      <c r="Z94" s="1201" t="s">
        <v>189</v>
      </c>
      <c r="AA94" s="1207">
        <v>7.4860000000000024</v>
      </c>
      <c r="AB94" s="1201"/>
      <c r="AC94" s="1207"/>
    </row>
    <row r="95" spans="1:31" x14ac:dyDescent="0.25">
      <c r="Y95" s="1201">
        <v>37</v>
      </c>
      <c r="Z95" s="1201" t="s">
        <v>249</v>
      </c>
      <c r="AA95" s="1207">
        <v>7.469999999999998</v>
      </c>
    </row>
    <row r="96" spans="1:31" x14ac:dyDescent="0.25">
      <c r="Y96" s="1201">
        <v>5</v>
      </c>
      <c r="Z96" s="1201" t="s">
        <v>185</v>
      </c>
      <c r="AA96" s="1207">
        <v>7.2260000000000018</v>
      </c>
    </row>
    <row r="97" spans="25:27" x14ac:dyDescent="0.25">
      <c r="Y97" s="1201">
        <v>40</v>
      </c>
      <c r="Z97" s="1201" t="s">
        <v>255</v>
      </c>
      <c r="AA97" s="1207">
        <v>7.1000000000000005</v>
      </c>
    </row>
    <row r="98" spans="25:27" x14ac:dyDescent="0.25">
      <c r="Y98" s="1201">
        <v>73</v>
      </c>
      <c r="Z98" s="1201" t="s">
        <v>321</v>
      </c>
      <c r="AA98" s="1201">
        <v>6.907999999999995</v>
      </c>
    </row>
    <row r="99" spans="25:27" x14ac:dyDescent="0.25">
      <c r="Y99" s="1201">
        <v>18</v>
      </c>
      <c r="Z99" s="1201" t="s">
        <v>211</v>
      </c>
      <c r="AA99" s="1207">
        <v>6.8900000000000006</v>
      </c>
    </row>
    <row r="100" spans="25:27" x14ac:dyDescent="0.25">
      <c r="Y100" s="1201">
        <v>12</v>
      </c>
      <c r="Z100" s="1201" t="s">
        <v>199</v>
      </c>
      <c r="AA100" s="1207">
        <v>6.2</v>
      </c>
    </row>
    <row r="101" spans="25:27" x14ac:dyDescent="0.25">
      <c r="Y101" s="1201">
        <v>4</v>
      </c>
      <c r="Z101" s="1201" t="s">
        <v>183</v>
      </c>
      <c r="AA101" s="1207">
        <v>5.5100000000000007</v>
      </c>
    </row>
    <row r="102" spans="25:27" x14ac:dyDescent="0.25">
      <c r="Y102" s="1201">
        <v>32</v>
      </c>
      <c r="Z102" s="1201" t="s">
        <v>239</v>
      </c>
      <c r="AA102" s="1207">
        <v>5.15</v>
      </c>
    </row>
    <row r="103" spans="25:27" x14ac:dyDescent="0.25">
      <c r="Y103" s="1201">
        <v>20</v>
      </c>
      <c r="Z103" s="1201" t="s">
        <v>215</v>
      </c>
      <c r="AA103" s="1207">
        <v>4.96</v>
      </c>
    </row>
    <row r="104" spans="25:27" x14ac:dyDescent="0.25">
      <c r="Y104" s="1201">
        <v>31</v>
      </c>
      <c r="Z104" s="1201" t="s">
        <v>237</v>
      </c>
      <c r="AA104" s="1207">
        <v>4.5</v>
      </c>
    </row>
    <row r="105" spans="25:27" x14ac:dyDescent="0.25">
      <c r="Y105" s="1201">
        <v>26</v>
      </c>
      <c r="Z105" s="1201" t="s">
        <v>227</v>
      </c>
      <c r="AA105" s="1207">
        <v>4.0999999999999979</v>
      </c>
    </row>
    <row r="106" spans="25:27" x14ac:dyDescent="0.25">
      <c r="Y106" s="1201">
        <v>68</v>
      </c>
      <c r="Z106" s="1201" t="s">
        <v>311</v>
      </c>
      <c r="AA106" s="1201">
        <v>3.8000000000000003</v>
      </c>
    </row>
    <row r="107" spans="25:27" x14ac:dyDescent="0.25">
      <c r="Y107" s="1201">
        <v>8</v>
      </c>
      <c r="Z107" s="1201" t="s">
        <v>191</v>
      </c>
      <c r="AA107" s="1207">
        <v>3.2430000000000012</v>
      </c>
    </row>
    <row r="108" spans="25:27" x14ac:dyDescent="0.25">
      <c r="Y108" s="1201">
        <v>6</v>
      </c>
      <c r="Z108" s="1201" t="s">
        <v>187</v>
      </c>
      <c r="AA108" s="1207">
        <v>3.1999999999999997</v>
      </c>
    </row>
    <row r="109" spans="25:27" x14ac:dyDescent="0.25">
      <c r="Y109" s="1201">
        <v>69</v>
      </c>
      <c r="Z109" s="1201" t="s">
        <v>313</v>
      </c>
      <c r="AA109" s="1201">
        <v>2.9</v>
      </c>
    </row>
    <row r="110" spans="25:27" x14ac:dyDescent="0.25">
      <c r="Y110" s="1201">
        <v>25</v>
      </c>
      <c r="Z110" s="1201" t="s">
        <v>225</v>
      </c>
      <c r="AA110" s="1207">
        <v>2.7469999999999999</v>
      </c>
    </row>
    <row r="111" spans="25:27" x14ac:dyDescent="0.25">
      <c r="Y111" s="1201">
        <v>63</v>
      </c>
      <c r="Z111" s="1201" t="s">
        <v>301</v>
      </c>
      <c r="AA111" s="1201">
        <v>2.4229999999999996</v>
      </c>
    </row>
    <row r="112" spans="25:27" x14ac:dyDescent="0.25">
      <c r="Y112" s="1201">
        <v>43</v>
      </c>
      <c r="Z112" s="1201" t="s">
        <v>261</v>
      </c>
      <c r="AA112" s="1207">
        <v>2.4059999999999997</v>
      </c>
    </row>
    <row r="113" spans="25:27" x14ac:dyDescent="0.25">
      <c r="Y113" s="1201">
        <v>54</v>
      </c>
      <c r="Z113" s="1201" t="s">
        <v>283</v>
      </c>
      <c r="AA113" s="1207">
        <v>2.4000000000000012</v>
      </c>
    </row>
    <row r="114" spans="25:27" x14ac:dyDescent="0.25">
      <c r="Y114" s="1201">
        <v>47</v>
      </c>
      <c r="Z114" s="1201" t="s">
        <v>269</v>
      </c>
      <c r="AA114" s="1207">
        <v>2.4</v>
      </c>
    </row>
    <row r="115" spans="25:27" x14ac:dyDescent="0.25">
      <c r="Y115" s="1201">
        <v>17</v>
      </c>
      <c r="Z115" s="1201" t="s">
        <v>209</v>
      </c>
      <c r="AA115" s="1207">
        <v>2.3800000000000008</v>
      </c>
    </row>
    <row r="116" spans="25:27" x14ac:dyDescent="0.25">
      <c r="Y116" s="1201">
        <v>53</v>
      </c>
      <c r="Z116" s="1201" t="s">
        <v>281</v>
      </c>
      <c r="AA116" s="1207">
        <v>2.35</v>
      </c>
    </row>
    <row r="117" spans="25:27" x14ac:dyDescent="0.25">
      <c r="Y117" s="1201">
        <v>46</v>
      </c>
      <c r="Z117" s="1201" t="s">
        <v>267</v>
      </c>
      <c r="AA117" s="1207">
        <v>2.3100000000000009</v>
      </c>
    </row>
    <row r="118" spans="25:27" x14ac:dyDescent="0.25">
      <c r="Y118" s="1201">
        <v>34</v>
      </c>
      <c r="Z118" s="1201" t="s">
        <v>243</v>
      </c>
      <c r="AA118" s="1207">
        <v>1.9183000000000006</v>
      </c>
    </row>
    <row r="119" spans="25:27" x14ac:dyDescent="0.25">
      <c r="Y119" s="1201">
        <v>13</v>
      </c>
      <c r="Z119" s="1201" t="s">
        <v>201</v>
      </c>
      <c r="AA119" s="1207">
        <v>1.7999999999999996</v>
      </c>
    </row>
    <row r="120" spans="25:27" x14ac:dyDescent="0.25">
      <c r="Y120" s="1201">
        <v>42</v>
      </c>
      <c r="Z120" s="1201" t="s">
        <v>259</v>
      </c>
      <c r="AA120" s="1207">
        <v>1.7319999999999991</v>
      </c>
    </row>
    <row r="121" spans="25:27" x14ac:dyDescent="0.25">
      <c r="Y121" s="1201">
        <v>15</v>
      </c>
      <c r="Z121" s="1201" t="s">
        <v>205</v>
      </c>
      <c r="AA121" s="1207">
        <v>1.7</v>
      </c>
    </row>
    <row r="122" spans="25:27" x14ac:dyDescent="0.25">
      <c r="Y122" s="1201">
        <v>66</v>
      </c>
      <c r="Z122" s="1201" t="s">
        <v>307</v>
      </c>
      <c r="AA122" s="1201">
        <v>1.6900000000000002</v>
      </c>
    </row>
    <row r="123" spans="25:27" x14ac:dyDescent="0.25">
      <c r="Y123" s="1201">
        <v>41</v>
      </c>
      <c r="Z123" s="1201" t="s">
        <v>257</v>
      </c>
      <c r="AA123" s="1207">
        <v>1.681</v>
      </c>
    </row>
    <row r="124" spans="25:27" x14ac:dyDescent="0.25">
      <c r="Y124" s="1201">
        <v>16</v>
      </c>
      <c r="Z124" s="1201" t="s">
        <v>207</v>
      </c>
      <c r="AA124" s="1207">
        <v>1.45</v>
      </c>
    </row>
    <row r="125" spans="25:27" x14ac:dyDescent="0.25">
      <c r="Y125" s="1201">
        <v>59</v>
      </c>
      <c r="Z125" s="1201" t="s">
        <v>293</v>
      </c>
      <c r="AA125" s="1201">
        <v>1.28</v>
      </c>
    </row>
    <row r="126" spans="25:27" x14ac:dyDescent="0.25">
      <c r="Y126" s="1201">
        <v>33</v>
      </c>
      <c r="Z126" s="1201" t="s">
        <v>241</v>
      </c>
      <c r="AA126" s="1207">
        <v>1.25</v>
      </c>
    </row>
    <row r="127" spans="25:27" x14ac:dyDescent="0.25">
      <c r="Y127" s="1201">
        <v>2</v>
      </c>
      <c r="Z127" s="1201" t="s">
        <v>179</v>
      </c>
      <c r="AA127" s="1207">
        <v>1</v>
      </c>
    </row>
    <row r="128" spans="25:27" x14ac:dyDescent="0.25">
      <c r="Y128" s="1201">
        <v>35</v>
      </c>
      <c r="Z128" s="1201" t="s">
        <v>245</v>
      </c>
      <c r="AA128" s="1207">
        <v>0.67999999999999983</v>
      </c>
    </row>
    <row r="129" spans="25:27" x14ac:dyDescent="0.25">
      <c r="Y129" s="1201">
        <v>44</v>
      </c>
      <c r="Z129" s="1201" t="s">
        <v>263</v>
      </c>
      <c r="AA129" s="1207">
        <v>0.6</v>
      </c>
    </row>
    <row r="130" spans="25:27" x14ac:dyDescent="0.25">
      <c r="Y130" s="1201">
        <v>27</v>
      </c>
      <c r="Z130" s="1201" t="s">
        <v>229</v>
      </c>
      <c r="AA130" s="1207">
        <v>0.32</v>
      </c>
    </row>
    <row r="131" spans="25:27" x14ac:dyDescent="0.25">
      <c r="Y131" s="1201">
        <v>29</v>
      </c>
      <c r="Z131" s="1201" t="s">
        <v>233</v>
      </c>
      <c r="AA131" s="1207">
        <v>0</v>
      </c>
    </row>
    <row r="132" spans="25:27" x14ac:dyDescent="0.25">
      <c r="Y132" s="1201">
        <v>36</v>
      </c>
      <c r="Z132" s="1201" t="s">
        <v>247</v>
      </c>
      <c r="AA132" s="1207">
        <v>0</v>
      </c>
    </row>
    <row r="133" spans="25:27" x14ac:dyDescent="0.25">
      <c r="Y133" s="1201">
        <v>49</v>
      </c>
      <c r="Z133" s="1201" t="s">
        <v>273</v>
      </c>
      <c r="AA133" s="1207">
        <v>0</v>
      </c>
    </row>
    <row r="134" spans="25:27" x14ac:dyDescent="0.25">
      <c r="Y134" s="1201">
        <v>64</v>
      </c>
      <c r="Z134" s="1201" t="s">
        <v>303</v>
      </c>
      <c r="AA134" s="1201">
        <v>0</v>
      </c>
    </row>
    <row r="135" spans="25:27" x14ac:dyDescent="0.25">
      <c r="Y135" s="1201">
        <v>11</v>
      </c>
      <c r="Z135" s="1201" t="s">
        <v>197</v>
      </c>
      <c r="AA135" s="1207"/>
    </row>
    <row r="136" spans="25:27" x14ac:dyDescent="0.25">
      <c r="Y136" s="1201">
        <v>19</v>
      </c>
      <c r="Z136" s="1201" t="s">
        <v>213</v>
      </c>
      <c r="AA136" s="1207"/>
    </row>
    <row r="137" spans="25:27" x14ac:dyDescent="0.25">
      <c r="Y137" s="1201">
        <v>30</v>
      </c>
      <c r="Z137" s="1201" t="s">
        <v>235</v>
      </c>
      <c r="AA137" s="1207"/>
    </row>
    <row r="138" spans="25:27" x14ac:dyDescent="0.25">
      <c r="Y138" s="1201">
        <v>38</v>
      </c>
      <c r="Z138" s="1201" t="s">
        <v>251</v>
      </c>
      <c r="AA138" s="1207"/>
    </row>
    <row r="139" spans="25:27" x14ac:dyDescent="0.25">
      <c r="Y139" s="1201">
        <v>51</v>
      </c>
      <c r="Z139" s="1201" t="s">
        <v>277</v>
      </c>
      <c r="AA139" s="1207"/>
    </row>
    <row r="140" spans="25:27" x14ac:dyDescent="0.25">
      <c r="Y140" s="1201">
        <v>67</v>
      </c>
      <c r="Z140" s="1201" t="s">
        <v>309</v>
      </c>
    </row>
  </sheetData>
  <sortState ref="Y66:AA140">
    <sortCondition descending="1" ref="AA66:AA140"/>
  </sortState>
  <mergeCells count="7">
    <mergeCell ref="A87:B88"/>
    <mergeCell ref="C87:E87"/>
    <mergeCell ref="G87:J87"/>
    <mergeCell ref="K87:N87"/>
    <mergeCell ref="C92:F92"/>
    <mergeCell ref="G92:J92"/>
    <mergeCell ref="K92:N92"/>
  </mergeCells>
  <pageMargins left="0.78740157480314965" right="0.59055118110236227" top="0.6692913385826772" bottom="0.51181102362204722" header="0" footer="0"/>
  <pageSetup paperSize="9" scale="51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"/>
  <sheetViews>
    <sheetView view="pageBreakPreview" zoomScale="90" zoomScaleNormal="80" zoomScaleSheetLayoutView="90" workbookViewId="0">
      <selection activeCell="D49" sqref="D49"/>
    </sheetView>
  </sheetViews>
  <sheetFormatPr baseColWidth="10" defaultColWidth="11.42578125" defaultRowHeight="12.75" x14ac:dyDescent="0.2"/>
  <cols>
    <col min="1" max="1" width="2.140625" style="61" customWidth="1"/>
    <col min="2" max="2" width="22.140625" style="59" customWidth="1"/>
    <col min="3" max="3" width="10.7109375" style="59" customWidth="1"/>
    <col min="4" max="5" width="9.5703125" style="59" customWidth="1"/>
    <col min="6" max="6" width="9.140625" style="59" customWidth="1"/>
    <col min="7" max="7" width="11.5703125" style="59" customWidth="1"/>
    <col min="8" max="9" width="11.42578125" style="59"/>
    <col min="10" max="10" width="19.42578125" style="59" customWidth="1"/>
    <col min="11" max="12" width="11.42578125" style="59"/>
    <col min="13" max="13" width="5.7109375" style="59" bestFit="1" customWidth="1"/>
    <col min="14" max="14" width="29" style="501" bestFit="1" customWidth="1"/>
    <col min="15" max="15" width="23" style="501" bestFit="1" customWidth="1"/>
    <col min="16" max="16" width="9.140625" style="501" customWidth="1"/>
    <col min="17" max="20" width="12.28515625" style="501" bestFit="1" customWidth="1"/>
    <col min="21" max="21" width="11.42578125" style="501"/>
    <col min="22" max="16384" width="11.42578125" style="59"/>
  </cols>
  <sheetData>
    <row r="1" spans="1:21" s="451" customFormat="1" ht="15.75" x14ac:dyDescent="0.25">
      <c r="A1" s="64" t="s">
        <v>1386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453"/>
      <c r="N1" s="500"/>
      <c r="O1" s="500"/>
      <c r="P1" s="500"/>
      <c r="Q1" s="500"/>
      <c r="R1" s="500"/>
      <c r="S1" s="500"/>
      <c r="T1" s="500"/>
      <c r="U1" s="500"/>
    </row>
    <row r="2" spans="1:21" ht="13.15" x14ac:dyDescent="0.25"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21" ht="14.45" x14ac:dyDescent="0.3">
      <c r="B3" s="18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503" t="s">
        <v>1253</v>
      </c>
      <c r="O3" s="503" t="s">
        <v>329</v>
      </c>
      <c r="P3" s="503"/>
      <c r="Q3" s="503"/>
      <c r="R3" s="503"/>
    </row>
    <row r="4" spans="1:21" ht="14.45" x14ac:dyDescent="0.3">
      <c r="B4" s="18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503" t="s">
        <v>1247</v>
      </c>
      <c r="O4" s="503" t="s">
        <v>1248</v>
      </c>
      <c r="P4" s="503"/>
      <c r="Q4" s="503"/>
      <c r="R4" s="503"/>
      <c r="S4" s="503"/>
    </row>
    <row r="5" spans="1:21" ht="15" thickBot="1" x14ac:dyDescent="0.35"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503"/>
      <c r="O5" s="503"/>
      <c r="P5" s="503"/>
      <c r="Q5" s="503"/>
      <c r="R5" s="503"/>
      <c r="S5" s="503"/>
    </row>
    <row r="6" spans="1:21" ht="15" x14ac:dyDescent="0.25">
      <c r="B6" s="1265" t="s">
        <v>1329</v>
      </c>
      <c r="C6" s="1759" t="s">
        <v>1330</v>
      </c>
      <c r="D6" s="1759" t="s">
        <v>1331</v>
      </c>
      <c r="E6" s="1759" t="s">
        <v>342</v>
      </c>
      <c r="F6" s="1761" t="s">
        <v>1332</v>
      </c>
      <c r="G6" s="1706" t="s">
        <v>1272</v>
      </c>
      <c r="H6" s="61"/>
      <c r="I6" s="61"/>
      <c r="J6" s="61"/>
      <c r="K6" s="61"/>
      <c r="L6" s="61"/>
      <c r="M6" s="61"/>
      <c r="N6" s="503" t="s">
        <v>1387</v>
      </c>
      <c r="O6" s="503" t="s">
        <v>335</v>
      </c>
      <c r="P6" s="503"/>
      <c r="Q6" s="503"/>
      <c r="R6" s="503"/>
      <c r="S6" s="503"/>
      <c r="T6" s="503"/>
    </row>
    <row r="7" spans="1:21" ht="15.75" thickBot="1" x14ac:dyDescent="0.3">
      <c r="B7" s="1266" t="s">
        <v>1333</v>
      </c>
      <c r="C7" s="1760"/>
      <c r="D7" s="1760"/>
      <c r="E7" s="1760"/>
      <c r="F7" s="1762"/>
      <c r="G7" s="1763"/>
      <c r="H7" s="61"/>
      <c r="I7" s="61"/>
      <c r="J7" s="61"/>
      <c r="K7" s="61"/>
      <c r="L7" s="61"/>
      <c r="M7" s="61"/>
      <c r="N7" s="503" t="s">
        <v>350</v>
      </c>
      <c r="O7" s="503" t="s">
        <v>340</v>
      </c>
      <c r="P7" s="503" t="s">
        <v>341</v>
      </c>
      <c r="Q7" s="503" t="s">
        <v>342</v>
      </c>
      <c r="R7" s="503" t="s">
        <v>343</v>
      </c>
      <c r="S7" s="503" t="s">
        <v>325</v>
      </c>
      <c r="T7" s="503"/>
    </row>
    <row r="8" spans="1:21" ht="15" x14ac:dyDescent="0.25">
      <c r="B8" s="594"/>
      <c r="C8" s="210"/>
      <c r="D8" s="210"/>
      <c r="E8" s="210"/>
      <c r="F8" s="210"/>
      <c r="G8" s="595"/>
      <c r="H8" s="61"/>
      <c r="I8" s="61"/>
      <c r="J8" s="61"/>
      <c r="K8" s="61"/>
      <c r="L8" s="61"/>
      <c r="M8" s="61"/>
      <c r="N8" s="503" t="s">
        <v>1251</v>
      </c>
      <c r="O8" s="503">
        <v>30769.211305633791</v>
      </c>
      <c r="P8" s="503">
        <v>21261.283020000013</v>
      </c>
      <c r="Q8" s="503">
        <v>763.05863999999997</v>
      </c>
      <c r="R8" s="503">
        <v>1655.0389929999999</v>
      </c>
      <c r="S8" s="503">
        <v>54448.591958633806</v>
      </c>
      <c r="T8" s="503"/>
    </row>
    <row r="9" spans="1:21" ht="15" x14ac:dyDescent="0.25">
      <c r="B9" s="692" t="s">
        <v>1335</v>
      </c>
      <c r="C9" s="693">
        <v>30769.211305633791</v>
      </c>
      <c r="D9" s="693">
        <v>21261.283020000013</v>
      </c>
      <c r="E9" s="693">
        <v>763.05863999999997</v>
      </c>
      <c r="F9" s="693">
        <v>1655.0389929999999</v>
      </c>
      <c r="G9" s="613">
        <f>SUM(C9:F9)</f>
        <v>54448.591958633806</v>
      </c>
      <c r="H9" s="61"/>
      <c r="I9" s="61"/>
      <c r="J9" s="61"/>
      <c r="K9" s="61"/>
      <c r="L9" s="61"/>
      <c r="M9" s="61"/>
      <c r="N9" s="503" t="s">
        <v>1314</v>
      </c>
      <c r="O9" s="503">
        <v>692.87706688155458</v>
      </c>
      <c r="P9" s="503">
        <v>1827.0350967214583</v>
      </c>
      <c r="Q9" s="503"/>
      <c r="R9" s="503"/>
      <c r="S9" s="503">
        <v>2519.9121636030131</v>
      </c>
      <c r="T9" s="503"/>
    </row>
    <row r="10" spans="1:21" ht="14.45" x14ac:dyDescent="0.3">
      <c r="B10" s="184"/>
      <c r="C10" s="694"/>
      <c r="D10" s="694"/>
      <c r="E10" s="694"/>
      <c r="F10" s="61"/>
      <c r="G10" s="600">
        <f>+G9/G13</f>
        <v>0.95576657308403157</v>
      </c>
      <c r="H10" s="61"/>
      <c r="I10" s="61"/>
      <c r="J10" s="61"/>
      <c r="K10" s="61"/>
      <c r="L10" s="61"/>
      <c r="M10" s="61"/>
      <c r="N10" s="503" t="s">
        <v>325</v>
      </c>
      <c r="O10" s="503">
        <v>31462.088372515347</v>
      </c>
      <c r="P10" s="503">
        <v>23088.318116721472</v>
      </c>
      <c r="Q10" s="503">
        <v>763.05863999999997</v>
      </c>
      <c r="R10" s="503">
        <v>1655.0389929999999</v>
      </c>
      <c r="S10" s="503">
        <v>56968.504122236816</v>
      </c>
      <c r="T10" s="503"/>
    </row>
    <row r="11" spans="1:21" ht="14.45" x14ac:dyDescent="0.3">
      <c r="B11" s="692" t="s">
        <v>1367</v>
      </c>
      <c r="C11" s="693">
        <v>692.87706688155458</v>
      </c>
      <c r="D11" s="693">
        <v>1827.0350967214581</v>
      </c>
      <c r="E11" s="695"/>
      <c r="F11" s="601"/>
      <c r="G11" s="613">
        <f>SUM(C11:F11)</f>
        <v>2519.9121636030127</v>
      </c>
      <c r="H11" s="61"/>
      <c r="I11" s="61"/>
      <c r="J11" s="61"/>
      <c r="K11" s="61"/>
      <c r="L11" s="61"/>
      <c r="M11" s="61"/>
      <c r="N11" s="503"/>
      <c r="O11" s="503"/>
      <c r="P11" s="503"/>
      <c r="Q11" s="503"/>
      <c r="R11" s="503"/>
      <c r="S11" s="503"/>
      <c r="T11" s="503"/>
    </row>
    <row r="12" spans="1:21" ht="13.9" thickBot="1" x14ac:dyDescent="0.3">
      <c r="B12" s="696"/>
      <c r="C12" s="697"/>
      <c r="D12" s="697"/>
      <c r="E12" s="697"/>
      <c r="F12" s="605"/>
      <c r="G12" s="606">
        <f>+G11/G13</f>
        <v>4.4233426915968502E-2</v>
      </c>
      <c r="H12" s="61"/>
      <c r="I12" s="61"/>
      <c r="J12" s="61"/>
      <c r="K12" s="61"/>
      <c r="L12" s="61"/>
      <c r="M12" s="61"/>
    </row>
    <row r="13" spans="1:21" ht="14.45" thickTop="1" x14ac:dyDescent="0.25">
      <c r="B13" s="494" t="s">
        <v>1337</v>
      </c>
      <c r="C13" s="607">
        <f>SUM(C9:C11)</f>
        <v>31462.088372515347</v>
      </c>
      <c r="D13" s="607">
        <f t="shared" ref="D13:F13" si="0">SUM(D9:D11)</f>
        <v>23088.318116721472</v>
      </c>
      <c r="E13" s="608">
        <f t="shared" si="0"/>
        <v>763.05863999999997</v>
      </c>
      <c r="F13" s="607">
        <f t="shared" si="0"/>
        <v>1655.0389929999999</v>
      </c>
      <c r="G13" s="609">
        <f>+G9+G11</f>
        <v>56968.504122236816</v>
      </c>
      <c r="H13" s="61"/>
      <c r="I13" s="61"/>
      <c r="J13" s="61"/>
      <c r="K13" s="61"/>
      <c r="L13" s="61"/>
      <c r="M13" s="61"/>
      <c r="S13" s="501">
        <v>56968.504122236809</v>
      </c>
    </row>
    <row r="14" spans="1:21" ht="15" thickBot="1" x14ac:dyDescent="0.35">
      <c r="B14" s="219"/>
      <c r="C14" s="610">
        <f>+C13/$G$13</f>
        <v>0.55227162547584929</v>
      </c>
      <c r="D14" s="610">
        <f t="shared" ref="D14:F14" si="1">+D13/$G$13</f>
        <v>0.4052821549813046</v>
      </c>
      <c r="E14" s="698">
        <f t="shared" si="1"/>
        <v>1.3394394881120835E-2</v>
      </c>
      <c r="F14" s="698">
        <f t="shared" si="1"/>
        <v>2.9051824661725317E-2</v>
      </c>
      <c r="G14" s="611"/>
      <c r="H14" s="61"/>
      <c r="I14" s="61"/>
      <c r="J14" s="61"/>
      <c r="K14" s="61"/>
      <c r="L14" s="61"/>
      <c r="M14" s="61"/>
      <c r="N14" s="503"/>
      <c r="O14" s="503"/>
      <c r="P14" s="503"/>
      <c r="Q14" s="503"/>
      <c r="R14" s="503"/>
    </row>
    <row r="15" spans="1:21" ht="14.45" x14ac:dyDescent="0.3"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503"/>
      <c r="O15" s="503"/>
      <c r="P15" s="503"/>
      <c r="Q15" s="503"/>
      <c r="R15" s="503"/>
      <c r="S15" s="1252">
        <v>0</v>
      </c>
    </row>
    <row r="16" spans="1:21" ht="14.45" x14ac:dyDescent="0.3">
      <c r="B16" s="61"/>
      <c r="C16" s="476"/>
      <c r="D16" s="476"/>
      <c r="E16" s="476"/>
      <c r="F16" s="476"/>
      <c r="G16" s="476"/>
      <c r="H16" s="61"/>
      <c r="I16" s="61"/>
      <c r="J16" s="61"/>
      <c r="K16" s="61"/>
      <c r="L16" s="61"/>
      <c r="M16" s="61"/>
      <c r="N16" s="503"/>
      <c r="O16" s="503"/>
      <c r="P16" s="503"/>
      <c r="Q16" s="503"/>
    </row>
    <row r="17" spans="2:17" ht="14.45" x14ac:dyDescent="0.3">
      <c r="B17" s="61"/>
      <c r="C17" s="476"/>
      <c r="D17" s="476"/>
      <c r="E17" s="476"/>
      <c r="F17" s="476"/>
      <c r="G17" s="476"/>
      <c r="H17" s="61"/>
      <c r="I17" s="61"/>
      <c r="J17" s="61"/>
      <c r="K17" s="61"/>
      <c r="L17" s="61"/>
      <c r="M17" s="61"/>
      <c r="N17" s="503"/>
      <c r="O17" s="503"/>
      <c r="P17" s="503"/>
      <c r="Q17" s="503"/>
    </row>
    <row r="18" spans="2:17" ht="14.45" x14ac:dyDescent="0.3">
      <c r="B18" s="61"/>
      <c r="C18" s="476"/>
      <c r="D18" s="476"/>
      <c r="E18" s="476"/>
      <c r="F18" s="476"/>
      <c r="G18" s="476"/>
      <c r="H18" s="61"/>
      <c r="I18" s="61"/>
      <c r="J18" s="61"/>
      <c r="K18" s="61"/>
      <c r="L18" s="61"/>
      <c r="M18" s="61"/>
      <c r="N18" s="503"/>
      <c r="O18" s="503"/>
      <c r="P18" s="503"/>
      <c r="Q18" s="503"/>
    </row>
    <row r="19" spans="2:17" ht="14.45" x14ac:dyDescent="0.3">
      <c r="B19" s="61"/>
      <c r="C19" s="476"/>
      <c r="D19" s="476"/>
      <c r="E19" s="476"/>
      <c r="F19" s="476"/>
      <c r="G19" s="476"/>
      <c r="H19" s="61"/>
      <c r="I19" s="61"/>
      <c r="J19" s="61"/>
      <c r="K19" s="61"/>
      <c r="L19" s="61"/>
      <c r="M19" s="61"/>
      <c r="N19" s="503"/>
      <c r="O19" s="503"/>
      <c r="P19" s="503"/>
      <c r="Q19" s="503"/>
    </row>
    <row r="20" spans="2:17" ht="14.45" x14ac:dyDescent="0.3">
      <c r="B20" s="61"/>
      <c r="C20" s="476"/>
      <c r="D20" s="476"/>
      <c r="E20" s="476"/>
      <c r="F20" s="476"/>
      <c r="G20" s="476"/>
      <c r="H20" s="61"/>
      <c r="I20" s="61"/>
      <c r="J20" s="61"/>
      <c r="K20" s="61"/>
      <c r="L20" s="61"/>
      <c r="M20" s="61"/>
      <c r="N20" s="503"/>
      <c r="O20" s="503"/>
      <c r="P20" s="503"/>
      <c r="Q20" s="503"/>
    </row>
    <row r="21" spans="2:17" ht="14.45" x14ac:dyDescent="0.3">
      <c r="B21" s="61"/>
      <c r="C21" s="476"/>
      <c r="D21" s="476"/>
      <c r="E21" s="476"/>
      <c r="F21" s="476"/>
      <c r="G21" s="476"/>
      <c r="H21" s="61"/>
      <c r="I21" s="61"/>
      <c r="J21" s="61"/>
      <c r="K21" s="61"/>
      <c r="L21" s="61"/>
      <c r="M21" s="61"/>
      <c r="P21" s="503"/>
      <c r="Q21" s="503"/>
    </row>
    <row r="22" spans="2:17" ht="13.15" x14ac:dyDescent="0.25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</row>
    <row r="23" spans="2:17" ht="13.15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</row>
    <row r="24" spans="2:17" ht="13.15" x14ac:dyDescent="0.25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</row>
    <row r="25" spans="2:17" ht="13.15" x14ac:dyDescent="0.25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</row>
    <row r="26" spans="2:17" ht="13.15" x14ac:dyDescent="0.25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</row>
    <row r="27" spans="2:17" ht="13.15" x14ac:dyDescent="0.2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</row>
    <row r="28" spans="2:17" ht="13.15" x14ac:dyDescent="0.25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</row>
    <row r="29" spans="2:17" ht="13.15" x14ac:dyDescent="0.25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</row>
    <row r="30" spans="2:17" ht="13.15" x14ac:dyDescent="0.25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</row>
    <row r="31" spans="2:17" x14ac:dyDescent="0.2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</row>
    <row r="32" spans="2:17" x14ac:dyDescent="0.2"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</row>
    <row r="33" spans="2:20" ht="15" x14ac:dyDescent="0.25"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503" t="s">
        <v>1253</v>
      </c>
      <c r="O33" s="503" t="s">
        <v>329</v>
      </c>
    </row>
    <row r="34" spans="2:20" ht="15" x14ac:dyDescent="0.25">
      <c r="B34" s="1530" t="s">
        <v>1388</v>
      </c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503" t="s">
        <v>1247</v>
      </c>
      <c r="O34" s="503" t="s">
        <v>1248</v>
      </c>
      <c r="P34" s="503"/>
      <c r="Q34" s="503"/>
      <c r="R34" s="503"/>
      <c r="S34" s="503"/>
    </row>
    <row r="35" spans="2:20" ht="15" x14ac:dyDescent="0.25">
      <c r="B35" s="18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503"/>
      <c r="O35" s="503"/>
      <c r="P35" s="503"/>
      <c r="Q35" s="503"/>
      <c r="R35" s="503"/>
      <c r="S35" s="503"/>
    </row>
    <row r="36" spans="2:20" ht="15.75" thickBot="1" x14ac:dyDescent="0.3"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503" t="s">
        <v>1387</v>
      </c>
      <c r="O36" s="503" t="s">
        <v>335</v>
      </c>
      <c r="P36" s="503"/>
      <c r="Q36" s="503"/>
      <c r="R36" s="503"/>
      <c r="S36" s="503"/>
      <c r="T36" s="503"/>
    </row>
    <row r="37" spans="2:20" ht="15" x14ac:dyDescent="0.25">
      <c r="B37" s="1265" t="s">
        <v>1329</v>
      </c>
      <c r="C37" s="1759" t="s">
        <v>1330</v>
      </c>
      <c r="D37" s="1759" t="s">
        <v>1331</v>
      </c>
      <c r="E37" s="1759" t="s">
        <v>342</v>
      </c>
      <c r="F37" s="1761" t="s">
        <v>1332</v>
      </c>
      <c r="G37" s="1706" t="s">
        <v>1272</v>
      </c>
      <c r="H37" s="61"/>
      <c r="I37" s="61"/>
      <c r="J37" s="61"/>
      <c r="K37" s="61"/>
      <c r="L37" s="61"/>
      <c r="M37" s="61"/>
      <c r="N37" s="503" t="s">
        <v>350</v>
      </c>
      <c r="O37" s="503" t="s">
        <v>340</v>
      </c>
      <c r="P37" s="503" t="s">
        <v>341</v>
      </c>
      <c r="Q37" s="503" t="s">
        <v>342</v>
      </c>
      <c r="R37" s="503" t="s">
        <v>343</v>
      </c>
      <c r="S37" s="503" t="s">
        <v>325</v>
      </c>
      <c r="T37" s="503"/>
    </row>
    <row r="38" spans="2:20" ht="15.75" thickBot="1" x14ac:dyDescent="0.3">
      <c r="B38" s="1266" t="s">
        <v>1339</v>
      </c>
      <c r="C38" s="1760"/>
      <c r="D38" s="1760"/>
      <c r="E38" s="1760"/>
      <c r="F38" s="1762"/>
      <c r="G38" s="1763"/>
      <c r="H38" s="61"/>
      <c r="I38" s="61"/>
      <c r="J38" s="61"/>
      <c r="K38" s="61"/>
      <c r="L38" s="61"/>
      <c r="M38" s="61"/>
      <c r="N38" s="503" t="s">
        <v>1340</v>
      </c>
      <c r="O38" s="503">
        <v>30943.258513748227</v>
      </c>
      <c r="P38" s="503">
        <v>21134.036295137335</v>
      </c>
      <c r="Q38" s="503">
        <v>763.009953</v>
      </c>
      <c r="R38" s="503">
        <v>1653.8125929999999</v>
      </c>
      <c r="S38" s="503">
        <v>54494.117354885566</v>
      </c>
      <c r="T38" s="503"/>
    </row>
    <row r="39" spans="2:20" ht="15" x14ac:dyDescent="0.25">
      <c r="B39" s="594"/>
      <c r="C39" s="210"/>
      <c r="D39" s="210"/>
      <c r="E39" s="210"/>
      <c r="F39" s="210"/>
      <c r="G39" s="595"/>
      <c r="H39" s="61"/>
      <c r="I39" s="61"/>
      <c r="J39" s="61"/>
      <c r="K39" s="61"/>
      <c r="L39" s="61"/>
      <c r="M39" s="61"/>
      <c r="N39" s="503" t="s">
        <v>1341</v>
      </c>
      <c r="O39" s="503">
        <v>518.829858767117</v>
      </c>
      <c r="P39" s="503">
        <v>1954.2818215841062</v>
      </c>
      <c r="Q39" s="503">
        <v>4.8686999999999987E-2</v>
      </c>
      <c r="R39" s="503">
        <v>1.2263999999999999</v>
      </c>
      <c r="S39" s="503">
        <v>2474.3867673512232</v>
      </c>
      <c r="T39" s="503"/>
    </row>
    <row r="40" spans="2:20" ht="15" x14ac:dyDescent="0.25">
      <c r="B40" s="1899" t="s">
        <v>1340</v>
      </c>
      <c r="C40" s="693">
        <v>30943.258513748227</v>
      </c>
      <c r="D40" s="693">
        <v>21134.036295137335</v>
      </c>
      <c r="E40" s="488">
        <v>763.009953</v>
      </c>
      <c r="F40" s="596">
        <v>1653.8125929999999</v>
      </c>
      <c r="G40" s="613">
        <f>SUM(C40:F40)</f>
        <v>54494.117354885566</v>
      </c>
      <c r="H40" s="61"/>
      <c r="I40" s="61"/>
      <c r="J40" s="61"/>
      <c r="K40" s="61"/>
      <c r="L40" s="61"/>
      <c r="M40" s="61"/>
      <c r="N40" s="503" t="s">
        <v>325</v>
      </c>
      <c r="O40" s="503">
        <v>31462.088372515344</v>
      </c>
      <c r="P40" s="503">
        <v>23088.318116721442</v>
      </c>
      <c r="Q40" s="503">
        <v>763.05863999999997</v>
      </c>
      <c r="R40" s="503">
        <v>1655.0389929999999</v>
      </c>
      <c r="S40" s="503">
        <v>56968.504122236787</v>
      </c>
      <c r="T40" s="503"/>
    </row>
    <row r="41" spans="2:20" ht="15" x14ac:dyDescent="0.25">
      <c r="B41" s="184"/>
      <c r="C41" s="694"/>
      <c r="D41" s="694"/>
      <c r="E41" s="1900"/>
      <c r="F41" s="1901"/>
      <c r="G41" s="1902">
        <f>+G40/G44</f>
        <v>0.95656570581453304</v>
      </c>
      <c r="H41" s="61"/>
      <c r="I41" s="61"/>
      <c r="J41" s="61"/>
      <c r="K41" s="61"/>
      <c r="L41" s="61"/>
      <c r="M41" s="61"/>
      <c r="N41" s="503"/>
      <c r="O41" s="503"/>
      <c r="P41" s="503"/>
      <c r="Q41" s="503"/>
      <c r="R41" s="503"/>
      <c r="S41" s="503"/>
      <c r="T41" s="503"/>
    </row>
    <row r="42" spans="2:20" x14ac:dyDescent="0.2">
      <c r="B42" s="1899" t="s">
        <v>1342</v>
      </c>
      <c r="C42" s="693">
        <v>518.829858767117</v>
      </c>
      <c r="D42" s="693">
        <v>1954.2818215841062</v>
      </c>
      <c r="E42" s="1903">
        <v>4.8686999999999987E-2</v>
      </c>
      <c r="F42" s="693">
        <v>1.2263999999999999</v>
      </c>
      <c r="G42" s="613">
        <f>SUM(C42:F42)</f>
        <v>2474.3867673512232</v>
      </c>
      <c r="H42" s="61"/>
      <c r="I42" s="61"/>
      <c r="J42" s="61"/>
      <c r="K42" s="61"/>
      <c r="L42" s="61"/>
      <c r="M42" s="61"/>
      <c r="S42" s="1252">
        <v>0</v>
      </c>
    </row>
    <row r="43" spans="2:20" ht="13.5" thickBot="1" x14ac:dyDescent="0.25">
      <c r="B43" s="696"/>
      <c r="C43" s="697"/>
      <c r="D43" s="697"/>
      <c r="E43" s="697"/>
      <c r="F43" s="1904"/>
      <c r="G43" s="606">
        <f>+G42/G44</f>
        <v>4.3434294185467022E-2</v>
      </c>
      <c r="H43" s="61"/>
      <c r="I43" s="61"/>
      <c r="J43" s="61"/>
      <c r="K43" s="61"/>
      <c r="L43" s="61"/>
      <c r="M43" s="61"/>
    </row>
    <row r="44" spans="2:20" ht="15.75" thickTop="1" x14ac:dyDescent="0.25">
      <c r="B44" s="494" t="s">
        <v>1337</v>
      </c>
      <c r="C44" s="607">
        <f>SUM(C40:C42)</f>
        <v>31462.088372515344</v>
      </c>
      <c r="D44" s="495">
        <f>SUM(D40:D42)</f>
        <v>23088.318116721442</v>
      </c>
      <c r="E44" s="481">
        <f t="shared" ref="E44:F44" si="2">SUM(E40:E42)</f>
        <v>763.05863999999997</v>
      </c>
      <c r="F44" s="1905">
        <f t="shared" si="2"/>
        <v>1655.0389929999999</v>
      </c>
      <c r="G44" s="609">
        <f>+G40+G42</f>
        <v>56968.504122236787</v>
      </c>
      <c r="H44" s="61"/>
      <c r="I44" s="61"/>
      <c r="J44" s="61"/>
      <c r="K44" s="61"/>
      <c r="L44" s="61"/>
      <c r="M44" s="61"/>
    </row>
    <row r="45" spans="2:20" ht="13.5" thickBot="1" x14ac:dyDescent="0.25">
      <c r="B45" s="219"/>
      <c r="C45" s="1560">
        <f>+C44/$G$44</f>
        <v>0.55227162547584951</v>
      </c>
      <c r="D45" s="1560">
        <f t="shared" ref="D45:F45" si="3">+D44/$G$44</f>
        <v>0.40528215498130432</v>
      </c>
      <c r="E45" s="698">
        <f t="shared" si="3"/>
        <v>1.3394394881120842E-2</v>
      </c>
      <c r="F45" s="698">
        <f t="shared" si="3"/>
        <v>2.9051824661725331E-2</v>
      </c>
      <c r="G45" s="611"/>
      <c r="H45" s="61"/>
      <c r="I45" s="61"/>
      <c r="J45" s="61"/>
      <c r="K45" s="61"/>
      <c r="L45" s="61"/>
      <c r="M45" s="61"/>
    </row>
    <row r="46" spans="2:20" x14ac:dyDescent="0.2"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</row>
    <row r="47" spans="2:20" x14ac:dyDescent="0.2">
      <c r="B47" s="61"/>
      <c r="C47" s="476"/>
      <c r="D47" s="476"/>
      <c r="E47" s="476"/>
      <c r="F47" s="476"/>
      <c r="G47" s="476"/>
      <c r="H47" s="61"/>
      <c r="I47" s="61"/>
      <c r="J47" s="61"/>
      <c r="K47" s="61"/>
      <c r="L47" s="61"/>
      <c r="M47" s="61"/>
    </row>
    <row r="48" spans="2:20" x14ac:dyDescent="0.2">
      <c r="B48" s="61"/>
      <c r="C48" s="476"/>
      <c r="D48" s="476"/>
      <c r="E48" s="476"/>
      <c r="F48" s="476"/>
      <c r="G48" s="476"/>
      <c r="H48" s="61"/>
      <c r="I48" s="61"/>
      <c r="J48" s="61"/>
      <c r="K48" s="61"/>
      <c r="L48" s="61"/>
      <c r="M48" s="61"/>
    </row>
    <row r="49" spans="2:19" x14ac:dyDescent="0.2">
      <c r="B49" s="61"/>
      <c r="C49" s="476"/>
      <c r="D49" s="476"/>
      <c r="E49" s="476"/>
      <c r="F49" s="476"/>
      <c r="G49" s="476"/>
      <c r="H49" s="61"/>
      <c r="I49" s="61"/>
      <c r="J49" s="61"/>
      <c r="K49" s="61"/>
      <c r="L49" s="61"/>
      <c r="M49" s="61"/>
    </row>
    <row r="50" spans="2:19" x14ac:dyDescent="0.2">
      <c r="B50" s="61"/>
      <c r="C50" s="476"/>
      <c r="D50" s="476"/>
      <c r="E50" s="476"/>
      <c r="F50" s="476"/>
      <c r="G50" s="476"/>
      <c r="H50" s="61"/>
      <c r="I50" s="61"/>
      <c r="J50" s="61"/>
      <c r="K50" s="61"/>
      <c r="L50" s="61"/>
      <c r="M50" s="61"/>
    </row>
    <row r="51" spans="2:19" x14ac:dyDescent="0.2">
      <c r="B51" s="61"/>
      <c r="C51" s="476"/>
      <c r="D51" s="476"/>
      <c r="E51" s="476"/>
      <c r="F51" s="476"/>
      <c r="G51" s="476"/>
      <c r="H51" s="61"/>
      <c r="I51" s="61"/>
      <c r="J51" s="61"/>
      <c r="K51" s="61"/>
      <c r="L51" s="61"/>
      <c r="M51" s="61"/>
    </row>
    <row r="52" spans="2:19" x14ac:dyDescent="0.2">
      <c r="B52" s="61"/>
      <c r="C52" s="476"/>
      <c r="D52" s="476"/>
      <c r="E52" s="476"/>
      <c r="F52" s="476"/>
      <c r="G52" s="476"/>
      <c r="H52" s="61"/>
      <c r="I52" s="61"/>
      <c r="J52" s="61"/>
      <c r="K52" s="61"/>
      <c r="L52" s="61"/>
      <c r="M52" s="61"/>
    </row>
    <row r="53" spans="2:19" x14ac:dyDescent="0.2">
      <c r="B53" s="61"/>
      <c r="C53" s="476"/>
      <c r="D53" s="476"/>
      <c r="E53" s="476"/>
      <c r="F53" s="476"/>
      <c r="G53" s="476"/>
      <c r="H53" s="61"/>
      <c r="I53" s="61"/>
      <c r="J53" s="61"/>
      <c r="K53" s="61"/>
      <c r="L53" s="61"/>
      <c r="M53" s="61"/>
    </row>
    <row r="54" spans="2:19" x14ac:dyDescent="0.2">
      <c r="B54" s="61"/>
      <c r="C54" s="476"/>
      <c r="D54" s="476"/>
      <c r="E54" s="476"/>
      <c r="F54" s="476"/>
      <c r="G54" s="476"/>
      <c r="H54" s="61"/>
      <c r="I54" s="61"/>
      <c r="J54" s="61"/>
      <c r="K54" s="61"/>
      <c r="L54" s="61"/>
      <c r="M54" s="61"/>
    </row>
    <row r="55" spans="2:19" x14ac:dyDescent="0.2">
      <c r="B55" s="61"/>
      <c r="C55" s="476"/>
      <c r="D55" s="476"/>
      <c r="E55" s="476"/>
      <c r="F55" s="476"/>
      <c r="G55" s="476"/>
      <c r="H55" s="61"/>
      <c r="I55" s="61"/>
      <c r="J55" s="61"/>
      <c r="K55" s="61"/>
      <c r="L55" s="61"/>
      <c r="M55" s="61"/>
    </row>
    <row r="56" spans="2:19" x14ac:dyDescent="0.2"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</row>
    <row r="57" spans="2:19" x14ac:dyDescent="0.2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</row>
    <row r="58" spans="2:19" ht="15" x14ac:dyDescent="0.25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R58" s="503"/>
    </row>
    <row r="59" spans="2:19" ht="15" x14ac:dyDescent="0.25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R59" s="503"/>
    </row>
    <row r="60" spans="2:19" ht="15" x14ac:dyDescent="0.25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R60" s="503"/>
    </row>
    <row r="61" spans="2:19" ht="15" x14ac:dyDescent="0.25"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R61" s="503"/>
    </row>
    <row r="62" spans="2:19" ht="15" x14ac:dyDescent="0.25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R62" s="503"/>
      <c r="S62" s="503"/>
    </row>
    <row r="63" spans="2:19" ht="15" x14ac:dyDescent="0.25">
      <c r="B63" s="1530" t="s">
        <v>1389</v>
      </c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R63" s="503"/>
      <c r="S63" s="503"/>
    </row>
    <row r="64" spans="2:19" ht="15" x14ac:dyDescent="0.25">
      <c r="B64" s="18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R64" s="503"/>
      <c r="S64" s="503"/>
    </row>
    <row r="65" spans="2:19" ht="15.75" thickBot="1" x14ac:dyDescent="0.3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503" t="s">
        <v>1253</v>
      </c>
      <c r="O65" s="503" t="s">
        <v>329</v>
      </c>
      <c r="R65" s="503"/>
      <c r="S65" s="503"/>
    </row>
    <row r="66" spans="2:19" ht="15" customHeight="1" x14ac:dyDescent="0.25">
      <c r="B66" s="1267" t="s">
        <v>1339</v>
      </c>
      <c r="C66" s="1579" t="s">
        <v>1340</v>
      </c>
      <c r="D66" s="1708" t="s">
        <v>1342</v>
      </c>
      <c r="E66" s="1710"/>
      <c r="F66" s="1766" t="s">
        <v>1272</v>
      </c>
      <c r="G66" s="1640"/>
      <c r="H66" s="61"/>
      <c r="I66" s="61"/>
      <c r="J66" s="61"/>
      <c r="K66" s="61"/>
      <c r="L66" s="61"/>
      <c r="M66" s="61"/>
      <c r="N66" s="503" t="s">
        <v>1343</v>
      </c>
      <c r="O66" s="503" t="s">
        <v>329</v>
      </c>
      <c r="P66" s="503"/>
      <c r="Q66" s="503"/>
      <c r="R66" s="503"/>
      <c r="S66" s="503"/>
    </row>
    <row r="67" spans="2:19" ht="15.75" customHeight="1" thickBot="1" x14ac:dyDescent="0.3">
      <c r="B67" s="1268" t="s">
        <v>1333</v>
      </c>
      <c r="C67" s="1580"/>
      <c r="D67" s="1764"/>
      <c r="E67" s="1765"/>
      <c r="F67" s="1767"/>
      <c r="G67" s="1641"/>
      <c r="H67" s="61"/>
      <c r="I67" s="61"/>
      <c r="J67" s="61"/>
      <c r="K67" s="61"/>
      <c r="L67" s="61"/>
      <c r="M67" s="61"/>
      <c r="N67" s="503" t="s">
        <v>1247</v>
      </c>
      <c r="O67" s="503" t="s">
        <v>1248</v>
      </c>
      <c r="P67" s="503"/>
      <c r="Q67" s="503"/>
    </row>
    <row r="68" spans="2:19" ht="15" x14ac:dyDescent="0.25">
      <c r="B68" s="692"/>
      <c r="C68" s="699"/>
      <c r="D68" s="1751"/>
      <c r="E68" s="1752"/>
      <c r="F68" s="1768"/>
      <c r="G68" s="1769"/>
      <c r="H68" s="61"/>
      <c r="I68" s="61"/>
      <c r="J68" s="61"/>
      <c r="K68" s="61"/>
      <c r="L68" s="61"/>
      <c r="M68" s="61"/>
      <c r="N68" s="503"/>
      <c r="O68" s="503"/>
      <c r="P68" s="503"/>
      <c r="Q68" s="503"/>
    </row>
    <row r="69" spans="2:19" ht="15" x14ac:dyDescent="0.25">
      <c r="B69" s="700" t="s">
        <v>1335</v>
      </c>
      <c r="C69" s="488">
        <v>53963.23936474826</v>
      </c>
      <c r="D69" s="1745">
        <v>485.35259388556301</v>
      </c>
      <c r="E69" s="1746"/>
      <c r="F69" s="1747">
        <f>SUM(C69:E69)</f>
        <v>54448.59195863382</v>
      </c>
      <c r="G69" s="1691"/>
      <c r="H69" s="61"/>
      <c r="I69" s="61"/>
      <c r="J69" s="61"/>
      <c r="K69" s="61"/>
      <c r="L69" s="61"/>
      <c r="M69" s="61"/>
      <c r="N69" s="503" t="s">
        <v>1387</v>
      </c>
      <c r="O69" s="503" t="s">
        <v>335</v>
      </c>
      <c r="P69" s="503"/>
      <c r="Q69" s="503"/>
      <c r="R69" s="503"/>
    </row>
    <row r="70" spans="2:19" ht="15" x14ac:dyDescent="0.25">
      <c r="B70" s="184"/>
      <c r="C70" s="694"/>
      <c r="D70" s="1751"/>
      <c r="E70" s="1752"/>
      <c r="F70" s="1753">
        <f>+F69/F73</f>
        <v>0.95576657308403168</v>
      </c>
      <c r="G70" s="1754"/>
      <c r="H70" s="61"/>
      <c r="I70" s="61"/>
      <c r="J70" s="61"/>
      <c r="K70" s="61"/>
      <c r="L70" s="61"/>
      <c r="M70" s="61"/>
      <c r="N70" s="503" t="s">
        <v>350</v>
      </c>
      <c r="O70" s="503" t="s">
        <v>1340</v>
      </c>
      <c r="P70" s="503" t="s">
        <v>1341</v>
      </c>
      <c r="Q70" s="503" t="s">
        <v>325</v>
      </c>
      <c r="R70" s="503"/>
    </row>
    <row r="71" spans="2:19" ht="15" x14ac:dyDescent="0.25">
      <c r="B71" s="700" t="s">
        <v>1367</v>
      </c>
      <c r="C71" s="488">
        <v>530.87799013735162</v>
      </c>
      <c r="D71" s="1745">
        <v>1989.0341734656599</v>
      </c>
      <c r="E71" s="1746"/>
      <c r="F71" s="1747">
        <f>SUM(C71:E71)</f>
        <v>2519.9121636030113</v>
      </c>
      <c r="G71" s="1691"/>
      <c r="H71" s="61"/>
      <c r="I71" s="61"/>
      <c r="J71" s="61"/>
      <c r="K71" s="61"/>
      <c r="L71" s="61"/>
      <c r="M71" s="61"/>
      <c r="N71" s="503" t="s">
        <v>1251</v>
      </c>
      <c r="O71" s="503">
        <v>53963.23936474826</v>
      </c>
      <c r="P71" s="503">
        <v>485.35259388556301</v>
      </c>
      <c r="Q71" s="503">
        <v>54448.59195863382</v>
      </c>
      <c r="R71" s="503"/>
    </row>
    <row r="72" spans="2:19" ht="15.75" thickBot="1" x14ac:dyDescent="0.3">
      <c r="B72" s="696"/>
      <c r="C72" s="697"/>
      <c r="D72" s="1755"/>
      <c r="E72" s="1756"/>
      <c r="F72" s="1757">
        <f>+F71/F73</f>
        <v>4.4233426915968474E-2</v>
      </c>
      <c r="G72" s="1758"/>
      <c r="H72" s="61"/>
      <c r="I72" s="61"/>
      <c r="J72" s="61"/>
      <c r="K72" s="61"/>
      <c r="L72" s="61"/>
      <c r="M72" s="61"/>
      <c r="N72" s="503" t="s">
        <v>1314</v>
      </c>
      <c r="O72" s="503">
        <v>530.87799013735162</v>
      </c>
      <c r="P72" s="503">
        <v>1989.0341734656599</v>
      </c>
      <c r="Q72" s="503">
        <v>2519.9121636030127</v>
      </c>
      <c r="R72" s="503"/>
    </row>
    <row r="73" spans="2:19" ht="15.75" thickTop="1" x14ac:dyDescent="0.25">
      <c r="B73" s="494" t="s">
        <v>1337</v>
      </c>
      <c r="C73" s="495">
        <f>SUM(C69:C71)</f>
        <v>54494.11735488561</v>
      </c>
      <c r="D73" s="1624">
        <f>SUM(D69:E71)</f>
        <v>2474.3867673512232</v>
      </c>
      <c r="E73" s="1689"/>
      <c r="F73" s="1748">
        <v>56968.504122236824</v>
      </c>
      <c r="G73" s="1749"/>
      <c r="H73" s="61"/>
      <c r="I73" s="61"/>
      <c r="J73" s="61"/>
      <c r="K73" s="61"/>
      <c r="L73" s="61"/>
      <c r="M73" s="61"/>
      <c r="N73" s="503" t="s">
        <v>325</v>
      </c>
      <c r="O73" s="503">
        <v>54494.11735488561</v>
      </c>
      <c r="P73" s="503">
        <v>2474.3867673512236</v>
      </c>
      <c r="Q73" s="503">
        <v>56968.504122236831</v>
      </c>
      <c r="R73" s="503"/>
    </row>
    <row r="74" spans="2:19" ht="15.75" thickBot="1" x14ac:dyDescent="0.3">
      <c r="B74" s="219"/>
      <c r="C74" s="496">
        <f>+C73/F73</f>
        <v>0.95656570581453315</v>
      </c>
      <c r="D74" s="1628">
        <f>+D73/F73</f>
        <v>4.3434294185466994E-2</v>
      </c>
      <c r="E74" s="1692"/>
      <c r="F74" s="1750"/>
      <c r="G74" s="1694"/>
      <c r="H74" s="61"/>
      <c r="I74" s="61"/>
      <c r="J74" s="61"/>
      <c r="K74" s="61"/>
      <c r="L74" s="61"/>
      <c r="M74" s="61"/>
      <c r="N74" s="503"/>
      <c r="O74" s="503"/>
      <c r="P74" s="503"/>
      <c r="Q74" s="503"/>
      <c r="R74" s="503"/>
    </row>
    <row r="75" spans="2:19" ht="15" x14ac:dyDescent="0.25">
      <c r="B75" s="61"/>
      <c r="C75" s="498"/>
      <c r="D75" s="498"/>
      <c r="E75" s="498"/>
      <c r="F75" s="61"/>
      <c r="G75" s="61"/>
      <c r="H75" s="61"/>
      <c r="I75" s="61"/>
      <c r="J75" s="61"/>
      <c r="K75" s="61"/>
      <c r="L75" s="61"/>
      <c r="M75" s="61"/>
      <c r="N75" s="504">
        <f>+O71/Q71</f>
        <v>0.9910860395755634</v>
      </c>
      <c r="O75" s="504">
        <f>+P71/Q71</f>
        <v>8.9139604244366771E-3</v>
      </c>
    </row>
    <row r="76" spans="2:19" ht="15" x14ac:dyDescent="0.25">
      <c r="B76" s="61"/>
      <c r="C76" s="498"/>
      <c r="D76" s="498"/>
      <c r="E76" s="498"/>
      <c r="F76" s="61"/>
      <c r="G76" s="61"/>
      <c r="H76" s="61"/>
      <c r="I76" s="61"/>
      <c r="J76" s="61"/>
      <c r="K76" s="61"/>
      <c r="L76" s="61"/>
      <c r="M76" s="61"/>
      <c r="N76" s="504">
        <f>+O72/Q72</f>
        <v>0.21067321226716623</v>
      </c>
      <c r="O76" s="504">
        <f>+P72/Q72</f>
        <v>0.78932678773283327</v>
      </c>
    </row>
    <row r="77" spans="2:19" ht="15" x14ac:dyDescent="0.25">
      <c r="B77" s="61"/>
      <c r="C77" s="701"/>
      <c r="D77" s="701"/>
      <c r="E77" s="498"/>
      <c r="F77" s="476"/>
      <c r="G77" s="61"/>
      <c r="H77" s="61"/>
      <c r="I77" s="61"/>
      <c r="J77" s="61"/>
      <c r="K77" s="61"/>
      <c r="L77" s="61"/>
      <c r="M77" s="61"/>
    </row>
    <row r="78" spans="2:19" ht="15" x14ac:dyDescent="0.25">
      <c r="B78" s="61"/>
      <c r="C78" s="701"/>
      <c r="D78" s="701"/>
      <c r="E78" s="498"/>
      <c r="F78" s="476"/>
      <c r="G78" s="61"/>
      <c r="H78" s="61"/>
      <c r="I78" s="61"/>
      <c r="J78" s="61"/>
      <c r="K78" s="61"/>
      <c r="L78" s="61"/>
      <c r="M78" s="61"/>
    </row>
    <row r="79" spans="2:19" ht="15" x14ac:dyDescent="0.25">
      <c r="B79" s="61"/>
      <c r="C79" s="702"/>
      <c r="D79" s="701"/>
      <c r="E79" s="476"/>
      <c r="F79" s="476"/>
      <c r="G79" s="61"/>
      <c r="H79" s="61"/>
      <c r="I79" s="61"/>
      <c r="J79" s="61"/>
      <c r="K79" s="61"/>
      <c r="L79" s="61"/>
      <c r="M79" s="61"/>
    </row>
    <row r="80" spans="2:19" ht="15" x14ac:dyDescent="0.25">
      <c r="C80" s="703"/>
      <c r="D80" s="701"/>
      <c r="E80" s="476"/>
      <c r="F80" s="476"/>
      <c r="G80" s="61"/>
      <c r="H80" s="61"/>
      <c r="I80" s="61"/>
      <c r="J80" s="61"/>
      <c r="K80" s="61"/>
      <c r="L80" s="61"/>
      <c r="M80" s="61"/>
    </row>
    <row r="81" spans="2:13" ht="15" x14ac:dyDescent="0.25">
      <c r="B81" s="61"/>
      <c r="C81" s="702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 x14ac:dyDescent="0.2">
      <c r="B82" s="61"/>
      <c r="C82" s="704"/>
      <c r="D82" s="704"/>
      <c r="E82" s="704"/>
      <c r="F82" s="704"/>
      <c r="G82" s="61"/>
      <c r="H82" s="61"/>
      <c r="I82" s="61"/>
      <c r="J82" s="61"/>
      <c r="K82" s="61"/>
      <c r="L82" s="61"/>
      <c r="M82" s="61"/>
    </row>
    <row r="83" spans="2:13" x14ac:dyDescent="0.2">
      <c r="B83" s="61"/>
      <c r="C83" s="704"/>
      <c r="D83" s="704"/>
      <c r="E83" s="704"/>
      <c r="F83" s="704"/>
      <c r="G83" s="61"/>
      <c r="H83" s="61"/>
      <c r="I83" s="61"/>
      <c r="J83" s="61"/>
      <c r="K83" s="61"/>
      <c r="L83" s="61"/>
      <c r="M83" s="61"/>
    </row>
    <row r="84" spans="2:13" x14ac:dyDescent="0.2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 x14ac:dyDescent="0.2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 x14ac:dyDescent="0.2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 x14ac:dyDescent="0.2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 x14ac:dyDescent="0.2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 x14ac:dyDescent="0.2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</sheetData>
  <mergeCells count="27">
    <mergeCell ref="C66:C67"/>
    <mergeCell ref="D66:E67"/>
    <mergeCell ref="F66:G67"/>
    <mergeCell ref="D68:E68"/>
    <mergeCell ref="C37:C38"/>
    <mergeCell ref="D37:D38"/>
    <mergeCell ref="E37:E38"/>
    <mergeCell ref="F37:F38"/>
    <mergeCell ref="G37:G38"/>
    <mergeCell ref="F68:G68"/>
    <mergeCell ref="C6:C7"/>
    <mergeCell ref="D6:D7"/>
    <mergeCell ref="E6:E7"/>
    <mergeCell ref="F6:F7"/>
    <mergeCell ref="G6:G7"/>
    <mergeCell ref="D69:E69"/>
    <mergeCell ref="F69:G69"/>
    <mergeCell ref="D73:E73"/>
    <mergeCell ref="F73:G73"/>
    <mergeCell ref="D74:E74"/>
    <mergeCell ref="F74:G74"/>
    <mergeCell ref="D70:E70"/>
    <mergeCell ref="F70:G70"/>
    <mergeCell ref="D71:E71"/>
    <mergeCell ref="F71:G71"/>
    <mergeCell ref="D72:E72"/>
    <mergeCell ref="F72:G72"/>
  </mergeCells>
  <printOptions horizontalCentered="1"/>
  <pageMargins left="0.78740157480314965" right="0.59055118110236227" top="0.78740157480314965" bottom="0.59055118110236227" header="0" footer="0"/>
  <pageSetup paperSize="9" scale="59" orientation="portrait" r:id="rId1"/>
  <headerFooter alignWithMargins="0"/>
  <ignoredErrors>
    <ignoredError sqref="G1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view="pageBreakPreview" zoomScale="90" zoomScaleNormal="90" zoomScaleSheetLayoutView="90" workbookViewId="0"/>
  </sheetViews>
  <sheetFormatPr baseColWidth="10" defaultRowHeight="15" x14ac:dyDescent="0.25"/>
  <cols>
    <col min="1" max="1" width="4.42578125" customWidth="1"/>
    <col min="2" max="2" width="8.140625" customWidth="1"/>
    <col min="3" max="3" width="78.28515625" customWidth="1"/>
    <col min="4" max="4" width="41.140625" customWidth="1"/>
    <col min="5" max="5" width="3" customWidth="1"/>
    <col min="6" max="6" width="53.85546875" bestFit="1" customWidth="1"/>
    <col min="7" max="7" width="27.28515625" bestFit="1" customWidth="1"/>
    <col min="8" max="8" width="15.85546875" customWidth="1"/>
  </cols>
  <sheetData>
    <row r="1" spans="1:7" ht="24" customHeight="1" x14ac:dyDescent="0.25">
      <c r="A1" s="8" t="s">
        <v>170</v>
      </c>
      <c r="B1" s="8"/>
      <c r="C1" s="32"/>
      <c r="D1" s="33"/>
      <c r="E1" s="7"/>
      <c r="F1" s="32"/>
      <c r="G1" s="32"/>
    </row>
    <row r="2" spans="1:7" x14ac:dyDescent="0.25">
      <c r="A2" s="5"/>
      <c r="B2" s="34"/>
      <c r="C2" s="34"/>
      <c r="D2" s="35"/>
      <c r="E2" s="5"/>
      <c r="F2" s="36"/>
      <c r="G2" s="36"/>
    </row>
    <row r="3" spans="1:7" ht="32.25" customHeight="1" x14ac:dyDescent="0.25">
      <c r="A3" s="37"/>
      <c r="B3" s="1562" t="s">
        <v>1632</v>
      </c>
      <c r="C3" s="1562"/>
      <c r="D3" s="1562"/>
      <c r="E3" s="37"/>
      <c r="F3" s="36"/>
      <c r="G3" s="36"/>
    </row>
    <row r="4" spans="1:7" x14ac:dyDescent="0.25">
      <c r="A4" s="5"/>
      <c r="B4" s="34"/>
      <c r="C4" s="34"/>
      <c r="D4" s="35"/>
      <c r="E4" s="5"/>
      <c r="G4" s="38"/>
    </row>
    <row r="5" spans="1:7" ht="22.5" customHeight="1" x14ac:dyDescent="0.25">
      <c r="A5" s="37"/>
      <c r="B5" s="55" t="s">
        <v>3</v>
      </c>
      <c r="C5" s="56" t="s">
        <v>4</v>
      </c>
      <c r="D5" s="57" t="s">
        <v>5</v>
      </c>
      <c r="E5" s="5"/>
    </row>
    <row r="6" spans="1:7" ht="22.5" customHeight="1" x14ac:dyDescent="0.3">
      <c r="A6" s="5"/>
      <c r="B6" s="12">
        <v>1</v>
      </c>
      <c r="C6" s="39" t="s">
        <v>177</v>
      </c>
      <c r="D6" s="40" t="s">
        <v>178</v>
      </c>
      <c r="E6" s="5"/>
    </row>
    <row r="7" spans="1:7" ht="22.5" customHeight="1" x14ac:dyDescent="0.25">
      <c r="A7" s="5"/>
      <c r="B7" s="15">
        <v>2</v>
      </c>
      <c r="C7" s="41" t="s">
        <v>179</v>
      </c>
      <c r="D7" s="42" t="s">
        <v>180</v>
      </c>
      <c r="E7" s="5"/>
    </row>
    <row r="8" spans="1:7" ht="22.5" customHeight="1" x14ac:dyDescent="0.3">
      <c r="A8" s="5"/>
      <c r="B8" s="15">
        <v>3</v>
      </c>
      <c r="C8" s="43" t="s">
        <v>181</v>
      </c>
      <c r="D8" s="44" t="s">
        <v>182</v>
      </c>
      <c r="E8" s="5"/>
    </row>
    <row r="9" spans="1:7" ht="22.5" customHeight="1" x14ac:dyDescent="0.3">
      <c r="A9" s="5"/>
      <c r="B9" s="15">
        <v>4</v>
      </c>
      <c r="C9" s="41" t="s">
        <v>183</v>
      </c>
      <c r="D9" s="42" t="s">
        <v>184</v>
      </c>
      <c r="E9" s="5"/>
    </row>
    <row r="10" spans="1:7" ht="22.5" customHeight="1" x14ac:dyDescent="0.3">
      <c r="A10" s="5"/>
      <c r="B10" s="15">
        <v>5</v>
      </c>
      <c r="C10" s="45" t="s">
        <v>185</v>
      </c>
      <c r="D10" s="46" t="s">
        <v>186</v>
      </c>
      <c r="E10" s="5"/>
    </row>
    <row r="11" spans="1:7" ht="22.5" customHeight="1" x14ac:dyDescent="0.3">
      <c r="A11" s="5"/>
      <c r="B11" s="15">
        <v>6</v>
      </c>
      <c r="C11" s="45" t="s">
        <v>187</v>
      </c>
      <c r="D11" s="46" t="s">
        <v>188</v>
      </c>
      <c r="E11" s="5"/>
    </row>
    <row r="12" spans="1:7" ht="22.5" customHeight="1" x14ac:dyDescent="0.3">
      <c r="A12" s="5"/>
      <c r="B12" s="15">
        <v>7</v>
      </c>
      <c r="C12" s="45" t="s">
        <v>189</v>
      </c>
      <c r="D12" s="46" t="s">
        <v>190</v>
      </c>
      <c r="E12" s="5"/>
    </row>
    <row r="13" spans="1:7" ht="22.5" customHeight="1" x14ac:dyDescent="0.3">
      <c r="A13" s="5"/>
      <c r="B13" s="15">
        <v>8</v>
      </c>
      <c r="C13" s="45" t="s">
        <v>191</v>
      </c>
      <c r="D13" s="46" t="s">
        <v>192</v>
      </c>
      <c r="E13" s="5"/>
    </row>
    <row r="14" spans="1:7" ht="22.5" customHeight="1" x14ac:dyDescent="0.3">
      <c r="A14" s="5"/>
      <c r="B14" s="15">
        <v>9</v>
      </c>
      <c r="C14" s="45" t="s">
        <v>193</v>
      </c>
      <c r="D14" s="46" t="s">
        <v>194</v>
      </c>
      <c r="E14" s="5"/>
    </row>
    <row r="15" spans="1:7" ht="22.5" customHeight="1" x14ac:dyDescent="0.3">
      <c r="A15" s="5"/>
      <c r="B15" s="15">
        <v>10</v>
      </c>
      <c r="C15" s="45" t="s">
        <v>195</v>
      </c>
      <c r="D15" s="46" t="s">
        <v>196</v>
      </c>
      <c r="E15" s="5"/>
    </row>
    <row r="16" spans="1:7" ht="22.5" customHeight="1" x14ac:dyDescent="0.25">
      <c r="A16" s="5"/>
      <c r="B16" s="15">
        <v>11</v>
      </c>
      <c r="C16" s="45" t="s">
        <v>197</v>
      </c>
      <c r="D16" s="46" t="s">
        <v>198</v>
      </c>
      <c r="E16" s="5"/>
    </row>
    <row r="17" spans="1:5" ht="22.5" customHeight="1" x14ac:dyDescent="0.3">
      <c r="A17" s="5"/>
      <c r="B17" s="15">
        <v>12</v>
      </c>
      <c r="C17" s="45" t="s">
        <v>199</v>
      </c>
      <c r="D17" s="46" t="s">
        <v>200</v>
      </c>
      <c r="E17" s="5"/>
    </row>
    <row r="18" spans="1:5" ht="22.5" customHeight="1" x14ac:dyDescent="0.3">
      <c r="A18" s="5"/>
      <c r="B18" s="15">
        <v>13</v>
      </c>
      <c r="C18" s="45" t="s">
        <v>201</v>
      </c>
      <c r="D18" s="46" t="s">
        <v>202</v>
      </c>
      <c r="E18" s="5"/>
    </row>
    <row r="19" spans="1:5" ht="22.5" customHeight="1" x14ac:dyDescent="0.25">
      <c r="A19" s="5"/>
      <c r="B19" s="15">
        <v>14</v>
      </c>
      <c r="C19" s="45" t="s">
        <v>203</v>
      </c>
      <c r="D19" s="46" t="s">
        <v>204</v>
      </c>
      <c r="E19" s="5"/>
    </row>
    <row r="20" spans="1:5" ht="22.5" customHeight="1" x14ac:dyDescent="0.25">
      <c r="A20" s="5"/>
      <c r="B20" s="15">
        <v>15</v>
      </c>
      <c r="C20" s="45" t="s">
        <v>205</v>
      </c>
      <c r="D20" s="46" t="s">
        <v>206</v>
      </c>
      <c r="E20" s="5"/>
    </row>
    <row r="21" spans="1:5" ht="22.5" customHeight="1" x14ac:dyDescent="0.25">
      <c r="A21" s="5"/>
      <c r="B21" s="15">
        <v>16</v>
      </c>
      <c r="C21" s="45" t="s">
        <v>207</v>
      </c>
      <c r="D21" s="46" t="s">
        <v>208</v>
      </c>
      <c r="E21" s="5"/>
    </row>
    <row r="22" spans="1:5" ht="22.5" customHeight="1" x14ac:dyDescent="0.3">
      <c r="A22" s="5"/>
      <c r="B22" s="15">
        <v>17</v>
      </c>
      <c r="C22" s="45" t="s">
        <v>209</v>
      </c>
      <c r="D22" s="46" t="s">
        <v>210</v>
      </c>
      <c r="E22" s="5"/>
    </row>
    <row r="23" spans="1:5" ht="22.5" customHeight="1" x14ac:dyDescent="0.3">
      <c r="A23" s="5"/>
      <c r="B23" s="15">
        <v>18</v>
      </c>
      <c r="C23" s="45" t="s">
        <v>211</v>
      </c>
      <c r="D23" s="46" t="s">
        <v>212</v>
      </c>
      <c r="E23" s="5"/>
    </row>
    <row r="24" spans="1:5" ht="22.5" customHeight="1" x14ac:dyDescent="0.3">
      <c r="A24" s="5"/>
      <c r="B24" s="15">
        <v>19</v>
      </c>
      <c r="C24" s="45" t="s">
        <v>213</v>
      </c>
      <c r="D24" s="46" t="s">
        <v>214</v>
      </c>
      <c r="E24" s="5"/>
    </row>
    <row r="25" spans="1:5" ht="22.5" customHeight="1" x14ac:dyDescent="0.3">
      <c r="A25" s="5"/>
      <c r="B25" s="15">
        <v>20</v>
      </c>
      <c r="C25" s="45" t="s">
        <v>215</v>
      </c>
      <c r="D25" s="46" t="s">
        <v>216</v>
      </c>
      <c r="E25" s="5"/>
    </row>
    <row r="26" spans="1:5" ht="22.5" customHeight="1" x14ac:dyDescent="0.25">
      <c r="A26" s="5"/>
      <c r="B26" s="15">
        <v>21</v>
      </c>
      <c r="C26" s="45" t="s">
        <v>217</v>
      </c>
      <c r="D26" s="46" t="s">
        <v>218</v>
      </c>
      <c r="E26" s="5"/>
    </row>
    <row r="27" spans="1:5" ht="22.5" customHeight="1" x14ac:dyDescent="0.25">
      <c r="A27" s="5"/>
      <c r="B27" s="15">
        <v>22</v>
      </c>
      <c r="C27" s="45" t="s">
        <v>219</v>
      </c>
      <c r="D27" s="46" t="s">
        <v>220</v>
      </c>
      <c r="E27" s="5"/>
    </row>
    <row r="28" spans="1:5" ht="22.5" customHeight="1" x14ac:dyDescent="0.25">
      <c r="A28" s="5"/>
      <c r="B28" s="15">
        <v>23</v>
      </c>
      <c r="C28" s="45" t="s">
        <v>221</v>
      </c>
      <c r="D28" s="46" t="s">
        <v>222</v>
      </c>
      <c r="E28" s="5"/>
    </row>
    <row r="29" spans="1:5" ht="22.5" customHeight="1" x14ac:dyDescent="0.25">
      <c r="A29" s="5"/>
      <c r="B29" s="15">
        <v>24</v>
      </c>
      <c r="C29" s="45" t="s">
        <v>223</v>
      </c>
      <c r="D29" s="46" t="s">
        <v>224</v>
      </c>
      <c r="E29" s="5"/>
    </row>
    <row r="30" spans="1:5" ht="22.5" customHeight="1" x14ac:dyDescent="0.25">
      <c r="A30" s="5"/>
      <c r="B30" s="15">
        <v>25</v>
      </c>
      <c r="C30" s="45" t="s">
        <v>225</v>
      </c>
      <c r="D30" s="46" t="s">
        <v>226</v>
      </c>
      <c r="E30" s="5"/>
    </row>
    <row r="31" spans="1:5" ht="22.5" customHeight="1" x14ac:dyDescent="0.25">
      <c r="A31" s="5"/>
      <c r="B31" s="15">
        <v>26</v>
      </c>
      <c r="C31" s="47" t="s">
        <v>227</v>
      </c>
      <c r="D31" s="48" t="s">
        <v>228</v>
      </c>
      <c r="E31" s="5"/>
    </row>
    <row r="32" spans="1:5" ht="22.5" customHeight="1" x14ac:dyDescent="0.25">
      <c r="A32" s="5"/>
      <c r="B32" s="15">
        <v>27</v>
      </c>
      <c r="C32" s="45" t="s">
        <v>229</v>
      </c>
      <c r="D32" s="46" t="s">
        <v>230</v>
      </c>
      <c r="E32" s="5"/>
    </row>
    <row r="33" spans="1:5" ht="22.5" customHeight="1" x14ac:dyDescent="0.25">
      <c r="A33" s="5"/>
      <c r="B33" s="15">
        <v>28</v>
      </c>
      <c r="C33" s="45" t="s">
        <v>231</v>
      </c>
      <c r="D33" s="46" t="s">
        <v>232</v>
      </c>
      <c r="E33" s="5"/>
    </row>
    <row r="34" spans="1:5" ht="22.5" customHeight="1" x14ac:dyDescent="0.25">
      <c r="A34" s="5"/>
      <c r="B34" s="15">
        <v>29</v>
      </c>
      <c r="C34" s="45" t="s">
        <v>233</v>
      </c>
      <c r="D34" s="46" t="s">
        <v>234</v>
      </c>
      <c r="E34" s="5"/>
    </row>
    <row r="35" spans="1:5" ht="22.5" customHeight="1" x14ac:dyDescent="0.25">
      <c r="A35" s="5"/>
      <c r="B35" s="15">
        <v>30</v>
      </c>
      <c r="C35" s="45" t="s">
        <v>235</v>
      </c>
      <c r="D35" s="46" t="s">
        <v>236</v>
      </c>
      <c r="E35" s="5"/>
    </row>
    <row r="36" spans="1:5" ht="22.5" customHeight="1" x14ac:dyDescent="0.25">
      <c r="A36" s="5"/>
      <c r="B36" s="15">
        <v>31</v>
      </c>
      <c r="C36" s="45" t="s">
        <v>237</v>
      </c>
      <c r="D36" s="46" t="s">
        <v>238</v>
      </c>
      <c r="E36" s="5"/>
    </row>
    <row r="37" spans="1:5" ht="22.5" customHeight="1" x14ac:dyDescent="0.25">
      <c r="A37" s="5"/>
      <c r="B37" s="15">
        <v>32</v>
      </c>
      <c r="C37" s="45" t="s">
        <v>239</v>
      </c>
      <c r="D37" s="46" t="s">
        <v>240</v>
      </c>
      <c r="E37" s="5"/>
    </row>
    <row r="38" spans="1:5" ht="22.5" customHeight="1" x14ac:dyDescent="0.25">
      <c r="A38" s="5"/>
      <c r="B38" s="15">
        <v>33</v>
      </c>
      <c r="C38" s="45" t="s">
        <v>241</v>
      </c>
      <c r="D38" s="46" t="s">
        <v>242</v>
      </c>
      <c r="E38" s="5"/>
    </row>
    <row r="39" spans="1:5" ht="22.5" customHeight="1" x14ac:dyDescent="0.25">
      <c r="A39" s="5"/>
      <c r="B39" s="15">
        <v>34</v>
      </c>
      <c r="C39" s="45" t="s">
        <v>243</v>
      </c>
      <c r="D39" s="46" t="s">
        <v>244</v>
      </c>
      <c r="E39" s="5"/>
    </row>
    <row r="40" spans="1:5" ht="22.5" customHeight="1" x14ac:dyDescent="0.25">
      <c r="A40" s="5"/>
      <c r="B40" s="15">
        <v>35</v>
      </c>
      <c r="C40" s="45" t="s">
        <v>245</v>
      </c>
      <c r="D40" s="46" t="s">
        <v>246</v>
      </c>
      <c r="E40" s="5"/>
    </row>
    <row r="41" spans="1:5" ht="22.5" customHeight="1" x14ac:dyDescent="0.25">
      <c r="A41" s="5"/>
      <c r="B41" s="15">
        <v>36</v>
      </c>
      <c r="C41" s="45" t="s">
        <v>247</v>
      </c>
      <c r="D41" s="46" t="s">
        <v>248</v>
      </c>
      <c r="E41" s="5"/>
    </row>
    <row r="42" spans="1:5" ht="22.5" customHeight="1" x14ac:dyDescent="0.25">
      <c r="A42" s="5"/>
      <c r="B42" s="15">
        <v>37</v>
      </c>
      <c r="C42" s="45" t="s">
        <v>249</v>
      </c>
      <c r="D42" s="46" t="s">
        <v>250</v>
      </c>
      <c r="E42" s="5"/>
    </row>
    <row r="43" spans="1:5" ht="22.5" customHeight="1" x14ac:dyDescent="0.25">
      <c r="A43" s="5"/>
      <c r="B43" s="15">
        <v>38</v>
      </c>
      <c r="C43" s="45" t="s">
        <v>251</v>
      </c>
      <c r="D43" s="46" t="s">
        <v>252</v>
      </c>
      <c r="E43" s="5"/>
    </row>
    <row r="44" spans="1:5" ht="22.5" customHeight="1" x14ac:dyDescent="0.25">
      <c r="A44" s="5"/>
      <c r="B44" s="15">
        <v>39</v>
      </c>
      <c r="C44" s="45" t="s">
        <v>253</v>
      </c>
      <c r="D44" s="46" t="s">
        <v>254</v>
      </c>
      <c r="E44" s="5"/>
    </row>
    <row r="45" spans="1:5" ht="22.5" customHeight="1" x14ac:dyDescent="0.25">
      <c r="A45" s="5"/>
      <c r="B45" s="15">
        <v>40</v>
      </c>
      <c r="C45" s="45" t="s">
        <v>255</v>
      </c>
      <c r="D45" s="46" t="s">
        <v>256</v>
      </c>
      <c r="E45" s="5"/>
    </row>
    <row r="46" spans="1:5" ht="22.5" customHeight="1" x14ac:dyDescent="0.25">
      <c r="A46" s="5"/>
      <c r="B46" s="15">
        <v>41</v>
      </c>
      <c r="C46" s="45" t="s">
        <v>257</v>
      </c>
      <c r="D46" s="46" t="s">
        <v>258</v>
      </c>
      <c r="E46" s="5"/>
    </row>
    <row r="47" spans="1:5" ht="22.5" customHeight="1" x14ac:dyDescent="0.25">
      <c r="A47" s="5"/>
      <c r="B47" s="15">
        <v>42</v>
      </c>
      <c r="C47" s="45" t="s">
        <v>259</v>
      </c>
      <c r="D47" s="46" t="s">
        <v>260</v>
      </c>
      <c r="E47" s="5"/>
    </row>
    <row r="48" spans="1:5" ht="22.5" customHeight="1" x14ac:dyDescent="0.25">
      <c r="A48" s="5"/>
      <c r="B48" s="15">
        <v>43</v>
      </c>
      <c r="C48" s="45" t="s">
        <v>261</v>
      </c>
      <c r="D48" s="46" t="s">
        <v>262</v>
      </c>
      <c r="E48" s="5"/>
    </row>
    <row r="49" spans="1:5" ht="22.5" customHeight="1" x14ac:dyDescent="0.25">
      <c r="A49" s="5"/>
      <c r="B49" s="15">
        <v>44</v>
      </c>
      <c r="C49" s="45" t="s">
        <v>263</v>
      </c>
      <c r="D49" s="46" t="s">
        <v>264</v>
      </c>
      <c r="E49" s="5"/>
    </row>
    <row r="50" spans="1:5" ht="22.5" customHeight="1" x14ac:dyDescent="0.25">
      <c r="A50" s="5"/>
      <c r="B50" s="15">
        <v>45</v>
      </c>
      <c r="C50" s="45" t="s">
        <v>265</v>
      </c>
      <c r="D50" s="46" t="s">
        <v>266</v>
      </c>
      <c r="E50" s="5"/>
    </row>
    <row r="51" spans="1:5" ht="22.5" customHeight="1" x14ac:dyDescent="0.25">
      <c r="A51" s="5"/>
      <c r="B51" s="15">
        <v>46</v>
      </c>
      <c r="C51" s="45" t="s">
        <v>267</v>
      </c>
      <c r="D51" s="46" t="s">
        <v>268</v>
      </c>
      <c r="E51" s="5"/>
    </row>
    <row r="52" spans="1:5" ht="22.5" customHeight="1" x14ac:dyDescent="0.25">
      <c r="A52" s="5"/>
      <c r="B52" s="15">
        <v>47</v>
      </c>
      <c r="C52" s="45" t="s">
        <v>269</v>
      </c>
      <c r="D52" s="46" t="s">
        <v>270</v>
      </c>
      <c r="E52" s="5"/>
    </row>
    <row r="53" spans="1:5" ht="22.5" customHeight="1" x14ac:dyDescent="0.25">
      <c r="A53" s="5"/>
      <c r="B53" s="15">
        <v>48</v>
      </c>
      <c r="C53" s="45" t="s">
        <v>271</v>
      </c>
      <c r="D53" s="46" t="s">
        <v>272</v>
      </c>
      <c r="E53" s="5"/>
    </row>
    <row r="54" spans="1:5" ht="22.5" customHeight="1" x14ac:dyDescent="0.25">
      <c r="A54" s="5"/>
      <c r="B54" s="15">
        <v>49</v>
      </c>
      <c r="C54" s="45" t="s">
        <v>273</v>
      </c>
      <c r="D54" s="46" t="s">
        <v>274</v>
      </c>
      <c r="E54" s="5"/>
    </row>
    <row r="55" spans="1:5" ht="22.5" customHeight="1" x14ac:dyDescent="0.25">
      <c r="A55" s="5"/>
      <c r="B55" s="15">
        <v>50</v>
      </c>
      <c r="C55" s="45" t="s">
        <v>275</v>
      </c>
      <c r="D55" s="46" t="s">
        <v>276</v>
      </c>
      <c r="E55" s="5"/>
    </row>
    <row r="56" spans="1:5" ht="22.5" customHeight="1" x14ac:dyDescent="0.25">
      <c r="A56" s="5"/>
      <c r="B56" s="15">
        <v>51</v>
      </c>
      <c r="C56" s="45" t="s">
        <v>277</v>
      </c>
      <c r="D56" s="46" t="s">
        <v>278</v>
      </c>
      <c r="E56" s="5"/>
    </row>
    <row r="57" spans="1:5" ht="22.5" customHeight="1" x14ac:dyDescent="0.25">
      <c r="A57" s="5"/>
      <c r="B57" s="15">
        <v>52</v>
      </c>
      <c r="C57" s="45" t="s">
        <v>279</v>
      </c>
      <c r="D57" s="46" t="s">
        <v>280</v>
      </c>
      <c r="E57" s="5"/>
    </row>
    <row r="58" spans="1:5" ht="22.5" customHeight="1" x14ac:dyDescent="0.25">
      <c r="A58" s="5"/>
      <c r="B58" s="15">
        <v>53</v>
      </c>
      <c r="C58" s="45" t="s">
        <v>281</v>
      </c>
      <c r="D58" s="46" t="s">
        <v>282</v>
      </c>
      <c r="E58" s="5"/>
    </row>
    <row r="59" spans="1:5" ht="22.5" customHeight="1" x14ac:dyDescent="0.25">
      <c r="A59" s="5"/>
      <c r="B59" s="15">
        <v>54</v>
      </c>
      <c r="C59" s="45" t="s">
        <v>283</v>
      </c>
      <c r="D59" s="46" t="s">
        <v>284</v>
      </c>
      <c r="E59" s="5"/>
    </row>
    <row r="60" spans="1:5" ht="22.5" customHeight="1" x14ac:dyDescent="0.25">
      <c r="A60" s="5"/>
      <c r="B60" s="15">
        <v>55</v>
      </c>
      <c r="C60" s="45" t="s">
        <v>285</v>
      </c>
      <c r="D60" s="46" t="s">
        <v>286</v>
      </c>
      <c r="E60" s="5"/>
    </row>
    <row r="61" spans="1:5" ht="22.5" customHeight="1" x14ac:dyDescent="0.25">
      <c r="A61" s="5"/>
      <c r="B61" s="15">
        <v>56</v>
      </c>
      <c r="C61" s="45" t="s">
        <v>287</v>
      </c>
      <c r="D61" s="46" t="s">
        <v>288</v>
      </c>
      <c r="E61" s="5"/>
    </row>
    <row r="62" spans="1:5" ht="22.5" customHeight="1" x14ac:dyDescent="0.25">
      <c r="A62" s="5"/>
      <c r="B62" s="15">
        <v>57</v>
      </c>
      <c r="C62" s="45" t="s">
        <v>289</v>
      </c>
      <c r="D62" s="46" t="s">
        <v>290</v>
      </c>
      <c r="E62" s="5"/>
    </row>
    <row r="63" spans="1:5" ht="22.5" customHeight="1" x14ac:dyDescent="0.25">
      <c r="A63" s="5"/>
      <c r="B63" s="15">
        <v>58</v>
      </c>
      <c r="C63" s="45" t="s">
        <v>291</v>
      </c>
      <c r="D63" s="46" t="s">
        <v>292</v>
      </c>
      <c r="E63" s="5"/>
    </row>
    <row r="64" spans="1:5" ht="22.5" customHeight="1" x14ac:dyDescent="0.25">
      <c r="A64" s="5"/>
      <c r="B64" s="15">
        <v>59</v>
      </c>
      <c r="C64" s="45" t="s">
        <v>293</v>
      </c>
      <c r="D64" s="46" t="s">
        <v>294</v>
      </c>
      <c r="E64" s="5"/>
    </row>
    <row r="65" spans="1:5" ht="22.5" customHeight="1" x14ac:dyDescent="0.25">
      <c r="A65" s="5"/>
      <c r="B65" s="15">
        <v>60</v>
      </c>
      <c r="C65" s="45" t="s">
        <v>295</v>
      </c>
      <c r="D65" s="46" t="s">
        <v>296</v>
      </c>
      <c r="E65" s="5"/>
    </row>
    <row r="66" spans="1:5" ht="22.5" customHeight="1" x14ac:dyDescent="0.25">
      <c r="A66" s="5"/>
      <c r="B66" s="15">
        <v>61</v>
      </c>
      <c r="C66" s="45" t="s">
        <v>297</v>
      </c>
      <c r="D66" s="46" t="s">
        <v>298</v>
      </c>
      <c r="E66" s="5"/>
    </row>
    <row r="67" spans="1:5" ht="22.5" customHeight="1" x14ac:dyDescent="0.25">
      <c r="A67" s="5"/>
      <c r="B67" s="15">
        <v>62</v>
      </c>
      <c r="C67" s="45" t="s">
        <v>299</v>
      </c>
      <c r="D67" s="46" t="s">
        <v>300</v>
      </c>
      <c r="E67" s="5"/>
    </row>
    <row r="68" spans="1:5" ht="22.5" customHeight="1" x14ac:dyDescent="0.25">
      <c r="A68" s="5"/>
      <c r="B68" s="15">
        <v>63</v>
      </c>
      <c r="C68" s="49" t="s">
        <v>301</v>
      </c>
      <c r="D68" s="50" t="s">
        <v>302</v>
      </c>
      <c r="E68" s="5"/>
    </row>
    <row r="69" spans="1:5" ht="22.5" customHeight="1" x14ac:dyDescent="0.25">
      <c r="A69" s="5"/>
      <c r="B69" s="15">
        <v>64</v>
      </c>
      <c r="C69" s="49" t="s">
        <v>303</v>
      </c>
      <c r="D69" s="50" t="s">
        <v>304</v>
      </c>
      <c r="E69" s="5"/>
    </row>
    <row r="70" spans="1:5" ht="22.5" customHeight="1" x14ac:dyDescent="0.25">
      <c r="A70" s="5"/>
      <c r="B70" s="15">
        <v>65</v>
      </c>
      <c r="C70" s="49" t="s">
        <v>305</v>
      </c>
      <c r="D70" s="50" t="s">
        <v>306</v>
      </c>
      <c r="E70" s="5"/>
    </row>
    <row r="71" spans="1:5" ht="22.5" customHeight="1" x14ac:dyDescent="0.25">
      <c r="A71" s="5"/>
      <c r="B71" s="15">
        <v>66</v>
      </c>
      <c r="C71" s="49" t="s">
        <v>307</v>
      </c>
      <c r="D71" s="50" t="s">
        <v>308</v>
      </c>
      <c r="E71" s="5"/>
    </row>
    <row r="72" spans="1:5" ht="22.5" customHeight="1" x14ac:dyDescent="0.25">
      <c r="A72" s="5"/>
      <c r="B72" s="15">
        <v>67</v>
      </c>
      <c r="C72" s="49" t="s">
        <v>309</v>
      </c>
      <c r="D72" s="50" t="s">
        <v>310</v>
      </c>
      <c r="E72" s="5"/>
    </row>
    <row r="73" spans="1:5" ht="22.5" customHeight="1" x14ac:dyDescent="0.25">
      <c r="A73" s="5"/>
      <c r="B73" s="15">
        <v>68</v>
      </c>
      <c r="C73" s="49" t="s">
        <v>311</v>
      </c>
      <c r="D73" s="50" t="s">
        <v>312</v>
      </c>
      <c r="E73" s="5"/>
    </row>
    <row r="74" spans="1:5" ht="22.5" customHeight="1" x14ac:dyDescent="0.25">
      <c r="A74" s="5"/>
      <c r="B74" s="15">
        <v>69</v>
      </c>
      <c r="C74" s="49" t="s">
        <v>313</v>
      </c>
      <c r="D74" s="50" t="s">
        <v>314</v>
      </c>
      <c r="E74" s="5"/>
    </row>
    <row r="75" spans="1:5" ht="22.5" customHeight="1" x14ac:dyDescent="0.25">
      <c r="A75" s="5"/>
      <c r="B75" s="15">
        <v>70</v>
      </c>
      <c r="C75" s="49" t="s">
        <v>315</v>
      </c>
      <c r="D75" s="50" t="s">
        <v>316</v>
      </c>
      <c r="E75" s="5"/>
    </row>
    <row r="76" spans="1:5" ht="22.5" customHeight="1" x14ac:dyDescent="0.25">
      <c r="A76" s="5"/>
      <c r="B76" s="15">
        <v>71</v>
      </c>
      <c r="C76" s="49" t="s">
        <v>317</v>
      </c>
      <c r="D76" s="50" t="s">
        <v>318</v>
      </c>
      <c r="E76" s="5"/>
    </row>
    <row r="77" spans="1:5" ht="23.25" customHeight="1" x14ac:dyDescent="0.25">
      <c r="A77" s="5"/>
      <c r="B77" s="15">
        <v>72</v>
      </c>
      <c r="C77" s="49" t="s">
        <v>319</v>
      </c>
      <c r="D77" s="50" t="s">
        <v>320</v>
      </c>
      <c r="E77" s="5"/>
    </row>
    <row r="78" spans="1:5" ht="23.25" customHeight="1" x14ac:dyDescent="0.25">
      <c r="A78" s="5"/>
      <c r="B78" s="15">
        <v>73</v>
      </c>
      <c r="C78" s="49" t="s">
        <v>321</v>
      </c>
      <c r="D78" s="50" t="s">
        <v>322</v>
      </c>
      <c r="E78" s="5"/>
    </row>
    <row r="79" spans="1:5" ht="23.25" customHeight="1" x14ac:dyDescent="0.25">
      <c r="A79" s="5"/>
      <c r="B79" s="29">
        <v>74</v>
      </c>
      <c r="C79" s="51" t="s">
        <v>323</v>
      </c>
      <c r="D79" s="52" t="s">
        <v>324</v>
      </c>
      <c r="E79" s="5"/>
    </row>
    <row r="80" spans="1:5" x14ac:dyDescent="0.25">
      <c r="A80" s="5"/>
      <c r="B80" s="25" t="s">
        <v>493</v>
      </c>
      <c r="C80" s="5"/>
      <c r="D80" s="5"/>
      <c r="E80" s="5"/>
    </row>
    <row r="81" spans="1:7" ht="23.25" customHeight="1" x14ac:dyDescent="0.25">
      <c r="A81" s="5"/>
      <c r="B81" s="25"/>
      <c r="C81" s="53"/>
      <c r="D81" s="5"/>
    </row>
    <row r="82" spans="1:7" ht="14.25" customHeight="1" x14ac:dyDescent="0.25">
      <c r="A82" s="5"/>
      <c r="E82" s="5"/>
      <c r="G82" s="54"/>
    </row>
  </sheetData>
  <mergeCells count="1">
    <mergeCell ref="B3:D3"/>
  </mergeCells>
  <pageMargins left="0.78740157480314965" right="0.59055118110236215" top="0.78740157480314965" bottom="0.59055118110236215" header="0.31496062992125984" footer="0.31496062992125984"/>
  <pageSetup paperSize="9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7"/>
  <sheetViews>
    <sheetView view="pageBreakPreview" zoomScale="90" zoomScaleNormal="70" zoomScaleSheetLayoutView="90" workbookViewId="0">
      <pane ySplit="6" topLeftCell="A82" activePane="bottomLeft" state="frozen"/>
      <selection pane="bottomLeft" activeCell="B93" sqref="B93:C94"/>
    </sheetView>
  </sheetViews>
  <sheetFormatPr baseColWidth="10" defaultRowHeight="15" x14ac:dyDescent="0.25"/>
  <cols>
    <col min="1" max="1" width="2.28515625" customWidth="1"/>
    <col min="2" max="2" width="5.140625" customWidth="1"/>
    <col min="3" max="3" width="55" customWidth="1"/>
    <col min="4" max="7" width="11" customWidth="1"/>
    <col min="8" max="11" width="10.5703125" customWidth="1"/>
    <col min="12" max="12" width="11.5703125" customWidth="1"/>
    <col min="13" max="13" width="12.140625" customWidth="1"/>
    <col min="14" max="15" width="10.5703125" customWidth="1"/>
    <col min="16" max="16" width="14.140625" bestFit="1" customWidth="1"/>
    <col min="17" max="17" width="7.85546875" style="503" customWidth="1"/>
    <col min="18" max="18" width="50.7109375" style="503" bestFit="1" customWidth="1"/>
    <col min="19" max="19" width="23.140625" style="503" bestFit="1" customWidth="1"/>
    <col min="20" max="20" width="12.5703125" style="503" bestFit="1" customWidth="1"/>
    <col min="21" max="21" width="12.28515625" style="503" bestFit="1" customWidth="1"/>
    <col min="22" max="23" width="12.42578125" style="503" bestFit="1" customWidth="1"/>
    <col min="24" max="24" width="11.28515625" style="503" bestFit="1" customWidth="1"/>
    <col min="25" max="25" width="9.28515625" style="503" bestFit="1" customWidth="1"/>
    <col min="26" max="26" width="7.28515625" style="503" bestFit="1" customWidth="1"/>
    <col min="27" max="27" width="12.7109375" style="503" bestFit="1" customWidth="1"/>
    <col min="28" max="28" width="13" style="503" customWidth="1"/>
    <col min="29" max="29" width="50.7109375" bestFit="1" customWidth="1"/>
    <col min="30" max="30" width="23" bestFit="1" customWidth="1"/>
    <col min="31" max="31" width="12.42578125" bestFit="1" customWidth="1"/>
    <col min="32" max="33" width="11.28515625" bestFit="1" customWidth="1"/>
    <col min="34" max="35" width="12.42578125" bestFit="1" customWidth="1"/>
    <col min="36" max="36" width="11.28515625" bestFit="1" customWidth="1"/>
    <col min="37" max="37" width="9.28515625" bestFit="1" customWidth="1"/>
    <col min="38" max="38" width="7.28515625" bestFit="1" customWidth="1"/>
    <col min="39" max="39" width="12.42578125" bestFit="1" customWidth="1"/>
    <col min="40" max="40" width="12.7109375" bestFit="1" customWidth="1"/>
  </cols>
  <sheetData>
    <row r="1" spans="1:40" ht="18" x14ac:dyDescent="0.25">
      <c r="A1" s="705" t="s">
        <v>1390</v>
      </c>
      <c r="B1" s="68"/>
      <c r="C1" s="619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1269"/>
      <c r="AC1" s="1518" t="s">
        <v>171</v>
      </c>
      <c r="AD1" t="s">
        <v>329</v>
      </c>
      <c r="AF1" s="59"/>
      <c r="AG1" s="59"/>
      <c r="AH1" s="59"/>
      <c r="AI1" s="59"/>
      <c r="AJ1" s="59"/>
      <c r="AK1" s="59"/>
      <c r="AL1" s="59"/>
      <c r="AM1" s="59"/>
      <c r="AN1" s="59"/>
    </row>
    <row r="2" spans="1:40" ht="11.25" customHeight="1" x14ac:dyDescent="0.25">
      <c r="A2" s="61"/>
      <c r="B2" s="620"/>
      <c r="C2" s="619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1269"/>
      <c r="R2" s="503" t="s">
        <v>173</v>
      </c>
      <c r="S2" s="503" t="s">
        <v>327</v>
      </c>
      <c r="AC2" s="1518" t="s">
        <v>173</v>
      </c>
      <c r="AD2" t="s">
        <v>327</v>
      </c>
      <c r="AF2" s="59"/>
      <c r="AG2" s="59"/>
      <c r="AH2" s="59"/>
      <c r="AI2" s="59"/>
      <c r="AJ2" s="59"/>
      <c r="AK2" s="59"/>
      <c r="AL2" s="59"/>
      <c r="AM2" s="59"/>
      <c r="AN2" s="59"/>
    </row>
    <row r="3" spans="1:40" ht="15.75" x14ac:dyDescent="0.25">
      <c r="A3" s="61"/>
      <c r="B3" s="706" t="s">
        <v>1391</v>
      </c>
      <c r="C3" s="619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1269"/>
      <c r="R3" s="503" t="s">
        <v>336</v>
      </c>
      <c r="S3" s="503" t="s">
        <v>1217</v>
      </c>
      <c r="AC3" s="1518" t="s">
        <v>1250</v>
      </c>
      <c r="AD3" t="s">
        <v>1248</v>
      </c>
      <c r="AF3" s="59"/>
      <c r="AG3" s="59"/>
      <c r="AH3" s="59"/>
      <c r="AI3" s="59"/>
      <c r="AJ3" s="59"/>
      <c r="AK3" s="59"/>
      <c r="AL3" s="59"/>
      <c r="AM3" s="59"/>
      <c r="AN3" s="59"/>
    </row>
    <row r="4" spans="1:40" ht="12.75" customHeight="1" thickBot="1" x14ac:dyDescent="0.35">
      <c r="A4" s="61"/>
      <c r="B4" s="622"/>
      <c r="C4" s="619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1269"/>
      <c r="R4" s="503" t="s">
        <v>1250</v>
      </c>
      <c r="S4" s="503" t="s">
        <v>1248</v>
      </c>
      <c r="AF4" s="59"/>
      <c r="AG4" s="59"/>
      <c r="AH4" s="59"/>
      <c r="AI4" s="59"/>
      <c r="AJ4" s="59"/>
      <c r="AK4" s="59"/>
      <c r="AL4" s="59"/>
      <c r="AM4" s="59"/>
      <c r="AN4" s="59"/>
    </row>
    <row r="5" spans="1:40" ht="16.5" customHeight="1" x14ac:dyDescent="0.25">
      <c r="A5" s="61"/>
      <c r="B5" s="1577" t="s">
        <v>983</v>
      </c>
      <c r="C5" s="1779" t="s">
        <v>4</v>
      </c>
      <c r="D5" s="1781" t="s">
        <v>1340</v>
      </c>
      <c r="E5" s="1721"/>
      <c r="F5" s="1721"/>
      <c r="G5" s="1586"/>
      <c r="H5" s="1782" t="s">
        <v>1342</v>
      </c>
      <c r="I5" s="1783"/>
      <c r="J5" s="1584"/>
      <c r="K5" s="1784"/>
      <c r="L5" s="1766" t="s">
        <v>1074</v>
      </c>
      <c r="M5" s="1766"/>
      <c r="N5" s="1766"/>
      <c r="O5" s="1640"/>
      <c r="P5" s="1770" t="s">
        <v>1378</v>
      </c>
      <c r="Q5" s="1269"/>
      <c r="AC5" s="1518" t="s">
        <v>1601</v>
      </c>
      <c r="AD5" s="1518" t="s">
        <v>335</v>
      </c>
    </row>
    <row r="6" spans="1:40" ht="16.5" customHeight="1" thickBot="1" x14ac:dyDescent="0.3">
      <c r="A6" s="61"/>
      <c r="B6" s="1578"/>
      <c r="C6" s="1780"/>
      <c r="D6" s="1273" t="s">
        <v>1330</v>
      </c>
      <c r="E6" s="232" t="s">
        <v>1331</v>
      </c>
      <c r="F6" s="232" t="s">
        <v>342</v>
      </c>
      <c r="G6" s="1274" t="s">
        <v>1332</v>
      </c>
      <c r="H6" s="1273" t="s">
        <v>1330</v>
      </c>
      <c r="I6" s="232" t="s">
        <v>1331</v>
      </c>
      <c r="J6" s="232" t="s">
        <v>342</v>
      </c>
      <c r="K6" s="233" t="s">
        <v>1332</v>
      </c>
      <c r="L6" s="1275" t="s">
        <v>1330</v>
      </c>
      <c r="M6" s="232" t="s">
        <v>1331</v>
      </c>
      <c r="N6" s="231" t="s">
        <v>342</v>
      </c>
      <c r="O6" s="233" t="s">
        <v>1332</v>
      </c>
      <c r="P6" s="1771"/>
      <c r="Q6" s="1270"/>
      <c r="R6" s="503" t="s">
        <v>1213</v>
      </c>
      <c r="S6" s="503" t="s">
        <v>335</v>
      </c>
      <c r="AD6" t="s">
        <v>1340</v>
      </c>
      <c r="AH6" t="s">
        <v>1618</v>
      </c>
      <c r="AI6" t="s">
        <v>1341</v>
      </c>
      <c r="AM6" t="s">
        <v>1617</v>
      </c>
      <c r="AN6" t="s">
        <v>325</v>
      </c>
    </row>
    <row r="7" spans="1:40" ht="17.25" customHeight="1" x14ac:dyDescent="0.25">
      <c r="A7" s="61"/>
      <c r="B7" s="707">
        <v>1</v>
      </c>
      <c r="C7" s="708" t="s">
        <v>6</v>
      </c>
      <c r="D7" s="709"/>
      <c r="E7" s="710">
        <v>97.25170700000001</v>
      </c>
      <c r="F7" s="710"/>
      <c r="G7" s="711"/>
      <c r="H7" s="709"/>
      <c r="I7" s="710"/>
      <c r="J7" s="710"/>
      <c r="K7" s="711"/>
      <c r="L7" s="712" t="s">
        <v>981</v>
      </c>
      <c r="M7" s="713">
        <v>97.25170700000001</v>
      </c>
      <c r="N7" s="713" t="s">
        <v>981</v>
      </c>
      <c r="O7" s="714" t="s">
        <v>981</v>
      </c>
      <c r="P7" s="715">
        <v>97.25170700000001</v>
      </c>
      <c r="Q7" s="1270"/>
      <c r="S7" s="503" t="s">
        <v>1340</v>
      </c>
      <c r="W7" s="503" t="s">
        <v>1341</v>
      </c>
      <c r="AA7" s="503" t="s">
        <v>325</v>
      </c>
      <c r="AC7" s="1518" t="s">
        <v>350</v>
      </c>
      <c r="AD7" t="s">
        <v>340</v>
      </c>
      <c r="AE7" t="s">
        <v>341</v>
      </c>
      <c r="AF7" t="s">
        <v>342</v>
      </c>
      <c r="AG7" t="s">
        <v>343</v>
      </c>
      <c r="AI7" t="s">
        <v>340</v>
      </c>
      <c r="AJ7" t="s">
        <v>341</v>
      </c>
      <c r="AK7" t="s">
        <v>342</v>
      </c>
      <c r="AL7" t="s">
        <v>343</v>
      </c>
    </row>
    <row r="8" spans="1:40" ht="17.25" customHeight="1" x14ac:dyDescent="0.25">
      <c r="A8" s="61"/>
      <c r="B8" s="716">
        <v>2</v>
      </c>
      <c r="C8" s="717" t="s">
        <v>8</v>
      </c>
      <c r="D8" s="718"/>
      <c r="E8" s="719">
        <v>28.641748999999997</v>
      </c>
      <c r="F8" s="719"/>
      <c r="G8" s="720"/>
      <c r="H8" s="718"/>
      <c r="I8" s="719"/>
      <c r="J8" s="719"/>
      <c r="K8" s="719"/>
      <c r="L8" s="721" t="s">
        <v>981</v>
      </c>
      <c r="M8" s="722">
        <v>28.641748999999997</v>
      </c>
      <c r="N8" s="722" t="s">
        <v>981</v>
      </c>
      <c r="O8" s="722" t="s">
        <v>981</v>
      </c>
      <c r="P8" s="723">
        <v>28.641748999999997</v>
      </c>
      <c r="Q8" s="1270"/>
      <c r="R8" s="503" t="s">
        <v>350</v>
      </c>
      <c r="S8" s="503" t="s">
        <v>340</v>
      </c>
      <c r="T8" s="503" t="s">
        <v>341</v>
      </c>
      <c r="U8" s="503" t="s">
        <v>342</v>
      </c>
      <c r="V8" s="503" t="s">
        <v>343</v>
      </c>
      <c r="W8" s="503" t="s">
        <v>340</v>
      </c>
      <c r="X8" s="503" t="s">
        <v>341</v>
      </c>
      <c r="Y8" s="503" t="s">
        <v>342</v>
      </c>
      <c r="Z8" s="503" t="s">
        <v>343</v>
      </c>
      <c r="AC8" s="79" t="s">
        <v>6</v>
      </c>
      <c r="AD8" s="1521"/>
      <c r="AE8" s="1521">
        <v>97.25170700000001</v>
      </c>
      <c r="AF8" s="1521"/>
      <c r="AG8" s="1521"/>
      <c r="AH8" s="1521">
        <v>97.25170700000001</v>
      </c>
      <c r="AI8" s="1521"/>
      <c r="AJ8" s="1521"/>
      <c r="AK8" s="1521"/>
      <c r="AL8" s="1521"/>
      <c r="AM8" s="1521"/>
      <c r="AN8" s="1521">
        <v>97.25170700000001</v>
      </c>
    </row>
    <row r="9" spans="1:40" ht="17.25" customHeight="1" x14ac:dyDescent="0.3">
      <c r="A9" s="61"/>
      <c r="B9" s="716">
        <v>3</v>
      </c>
      <c r="C9" s="717" t="s">
        <v>167</v>
      </c>
      <c r="D9" s="718"/>
      <c r="E9" s="719">
        <v>45.110170999999994</v>
      </c>
      <c r="F9" s="719"/>
      <c r="G9" s="720"/>
      <c r="H9" s="718"/>
      <c r="I9" s="719"/>
      <c r="J9" s="719"/>
      <c r="K9" s="719"/>
      <c r="L9" s="721" t="s">
        <v>981</v>
      </c>
      <c r="M9" s="722">
        <v>45.110170999999994</v>
      </c>
      <c r="N9" s="722" t="s">
        <v>981</v>
      </c>
      <c r="O9" s="722" t="s">
        <v>981</v>
      </c>
      <c r="P9" s="723">
        <v>45.110170999999994</v>
      </c>
      <c r="Q9" s="1270"/>
      <c r="R9" s="503" t="s">
        <v>6</v>
      </c>
      <c r="T9" s="503">
        <v>97.25170700000001</v>
      </c>
      <c r="AA9" s="503">
        <v>97.25170700000001</v>
      </c>
      <c r="AC9" s="79" t="s">
        <v>8</v>
      </c>
      <c r="AD9" s="1521"/>
      <c r="AE9" s="1521">
        <v>28.641748999999997</v>
      </c>
      <c r="AF9" s="1521"/>
      <c r="AG9" s="1521"/>
      <c r="AH9" s="1521">
        <v>28.641748999999997</v>
      </c>
      <c r="AI9" s="1521"/>
      <c r="AJ9" s="1521"/>
      <c r="AK9" s="1521"/>
      <c r="AL9" s="1521"/>
      <c r="AM9" s="1521"/>
      <c r="AN9" s="1521">
        <v>28.641748999999997</v>
      </c>
    </row>
    <row r="10" spans="1:40" ht="17.25" customHeight="1" x14ac:dyDescent="0.3">
      <c r="A10" s="61"/>
      <c r="B10" s="716">
        <v>4</v>
      </c>
      <c r="C10" s="717" t="s">
        <v>11</v>
      </c>
      <c r="D10" s="718">
        <v>114.66168599999999</v>
      </c>
      <c r="E10" s="719"/>
      <c r="F10" s="719"/>
      <c r="G10" s="720"/>
      <c r="H10" s="718"/>
      <c r="I10" s="719"/>
      <c r="J10" s="719"/>
      <c r="K10" s="719"/>
      <c r="L10" s="721">
        <v>114.66168599999999</v>
      </c>
      <c r="M10" s="722" t="s">
        <v>981</v>
      </c>
      <c r="N10" s="722" t="s">
        <v>981</v>
      </c>
      <c r="O10" s="722" t="s">
        <v>981</v>
      </c>
      <c r="P10" s="723">
        <v>114.66168599999999</v>
      </c>
      <c r="Q10" s="1270"/>
      <c r="R10" s="503" t="s">
        <v>8</v>
      </c>
      <c r="T10" s="503">
        <v>28.641748999999997</v>
      </c>
      <c r="AA10" s="503">
        <v>28.641748999999997</v>
      </c>
      <c r="AC10" s="79" t="s">
        <v>167</v>
      </c>
      <c r="AD10" s="1521"/>
      <c r="AE10" s="1521">
        <v>45.110170999999994</v>
      </c>
      <c r="AF10" s="1521"/>
      <c r="AG10" s="1521"/>
      <c r="AH10" s="1521">
        <v>45.110170999999994</v>
      </c>
      <c r="AI10" s="1521"/>
      <c r="AJ10" s="1521"/>
      <c r="AK10" s="1521"/>
      <c r="AL10" s="1521"/>
      <c r="AM10" s="1521"/>
      <c r="AN10" s="1521">
        <v>45.110170999999994</v>
      </c>
    </row>
    <row r="11" spans="1:40" ht="17.25" customHeight="1" x14ac:dyDescent="0.25">
      <c r="A11" s="61"/>
      <c r="B11" s="716">
        <v>5</v>
      </c>
      <c r="C11" s="717" t="s">
        <v>13</v>
      </c>
      <c r="D11" s="718">
        <v>9.1320439999999987</v>
      </c>
      <c r="E11" s="719"/>
      <c r="F11" s="719"/>
      <c r="G11" s="720"/>
      <c r="H11" s="718"/>
      <c r="I11" s="719"/>
      <c r="J11" s="719"/>
      <c r="K11" s="719"/>
      <c r="L11" s="721">
        <v>9.1320439999999987</v>
      </c>
      <c r="M11" s="722" t="s">
        <v>981</v>
      </c>
      <c r="N11" s="722" t="s">
        <v>981</v>
      </c>
      <c r="O11" s="722" t="s">
        <v>981</v>
      </c>
      <c r="P11" s="723">
        <v>9.1320439999999987</v>
      </c>
      <c r="Q11" s="1270"/>
      <c r="R11" s="503" t="s">
        <v>167</v>
      </c>
      <c r="T11" s="503">
        <v>45.110170999999994</v>
      </c>
      <c r="AA11" s="503">
        <v>45.110170999999994</v>
      </c>
      <c r="AC11" s="79" t="s">
        <v>11</v>
      </c>
      <c r="AD11" s="1521">
        <v>114.66168599999999</v>
      </c>
      <c r="AE11" s="1521"/>
      <c r="AF11" s="1521"/>
      <c r="AG11" s="1521"/>
      <c r="AH11" s="1521">
        <v>114.66168599999999</v>
      </c>
      <c r="AI11" s="1521"/>
      <c r="AJ11" s="1521"/>
      <c r="AK11" s="1521"/>
      <c r="AL11" s="1521"/>
      <c r="AM11" s="1521"/>
      <c r="AN11" s="1521">
        <v>114.66168599999999</v>
      </c>
    </row>
    <row r="12" spans="1:40" ht="17.25" customHeight="1" x14ac:dyDescent="0.25">
      <c r="A12" s="61"/>
      <c r="B12" s="716">
        <v>6</v>
      </c>
      <c r="C12" s="717" t="s">
        <v>1633</v>
      </c>
      <c r="D12" s="718">
        <v>1.4781070000000001</v>
      </c>
      <c r="E12" s="719"/>
      <c r="F12" s="719"/>
      <c r="G12" s="720"/>
      <c r="H12" s="718"/>
      <c r="I12" s="719"/>
      <c r="J12" s="719"/>
      <c r="K12" s="719"/>
      <c r="L12" s="721">
        <v>1.4781070000000001</v>
      </c>
      <c r="M12" s="722" t="s">
        <v>981</v>
      </c>
      <c r="N12" s="722" t="s">
        <v>981</v>
      </c>
      <c r="O12" s="722" t="s">
        <v>981</v>
      </c>
      <c r="P12" s="723">
        <v>1.4781070000000001</v>
      </c>
      <c r="Q12" s="1270"/>
      <c r="R12" s="503" t="s">
        <v>11</v>
      </c>
      <c r="S12" s="503">
        <v>114.66168599999999</v>
      </c>
      <c r="AA12" s="503">
        <v>114.66168599999999</v>
      </c>
      <c r="AC12" s="79" t="s">
        <v>13</v>
      </c>
      <c r="AD12" s="1521">
        <v>9.1320439999999987</v>
      </c>
      <c r="AE12" s="1521"/>
      <c r="AF12" s="1521"/>
      <c r="AG12" s="1521"/>
      <c r="AH12" s="1521">
        <v>9.1320439999999987</v>
      </c>
      <c r="AI12" s="1521"/>
      <c r="AJ12" s="1521"/>
      <c r="AK12" s="1521"/>
      <c r="AL12" s="1521"/>
      <c r="AM12" s="1521"/>
      <c r="AN12" s="1521">
        <v>9.1320439999999987</v>
      </c>
    </row>
    <row r="13" spans="1:40" ht="17.25" customHeight="1" x14ac:dyDescent="0.25">
      <c r="A13" s="61"/>
      <c r="B13" s="716">
        <v>7</v>
      </c>
      <c r="C13" s="717" t="s">
        <v>16</v>
      </c>
      <c r="D13" s="718"/>
      <c r="E13" s="719">
        <v>76.826227000000003</v>
      </c>
      <c r="F13" s="719"/>
      <c r="G13" s="720"/>
      <c r="H13" s="718"/>
      <c r="I13" s="719"/>
      <c r="J13" s="719"/>
      <c r="K13" s="719"/>
      <c r="L13" s="721" t="s">
        <v>981</v>
      </c>
      <c r="M13" s="722">
        <v>76.826227000000003</v>
      </c>
      <c r="N13" s="722" t="s">
        <v>981</v>
      </c>
      <c r="O13" s="722" t="s">
        <v>981</v>
      </c>
      <c r="P13" s="723">
        <v>76.826227000000003</v>
      </c>
      <c r="Q13" s="1270"/>
      <c r="R13" s="503" t="s">
        <v>13</v>
      </c>
      <c r="S13" s="503">
        <v>9.1320439999999987</v>
      </c>
      <c r="AA13" s="503">
        <v>9.1320439999999987</v>
      </c>
      <c r="AC13" s="79" t="s">
        <v>168</v>
      </c>
      <c r="AD13" s="1521">
        <v>1.4781070000000001</v>
      </c>
      <c r="AE13" s="1521"/>
      <c r="AF13" s="1521"/>
      <c r="AG13" s="1521"/>
      <c r="AH13" s="1521">
        <v>1.4781070000000001</v>
      </c>
      <c r="AI13" s="1521"/>
      <c r="AJ13" s="1521"/>
      <c r="AK13" s="1521"/>
      <c r="AL13" s="1521"/>
      <c r="AM13" s="1521"/>
      <c r="AN13" s="1521">
        <v>1.4781070000000001</v>
      </c>
    </row>
    <row r="14" spans="1:40" ht="17.25" customHeight="1" x14ac:dyDescent="0.25">
      <c r="A14" s="61"/>
      <c r="B14" s="716">
        <v>8</v>
      </c>
      <c r="C14" s="717" t="s">
        <v>18</v>
      </c>
      <c r="D14" s="718">
        <v>139.87221499999998</v>
      </c>
      <c r="E14" s="719"/>
      <c r="F14" s="719"/>
      <c r="G14" s="720"/>
      <c r="H14" s="718"/>
      <c r="I14" s="719"/>
      <c r="J14" s="719"/>
      <c r="K14" s="719"/>
      <c r="L14" s="721">
        <v>139.87221499999998</v>
      </c>
      <c r="M14" s="722" t="s">
        <v>981</v>
      </c>
      <c r="N14" s="722" t="s">
        <v>981</v>
      </c>
      <c r="O14" s="722" t="s">
        <v>981</v>
      </c>
      <c r="P14" s="723">
        <v>139.87221499999998</v>
      </c>
      <c r="Q14" s="1270"/>
      <c r="R14" s="503" t="s">
        <v>168</v>
      </c>
      <c r="S14" s="503">
        <v>1.4781070000000001</v>
      </c>
      <c r="AA14" s="503">
        <v>1.4781070000000001</v>
      </c>
      <c r="AC14" s="79" t="s">
        <v>16</v>
      </c>
      <c r="AD14" s="1521"/>
      <c r="AE14" s="1521">
        <v>76.826227000000003</v>
      </c>
      <c r="AF14" s="1521"/>
      <c r="AG14" s="1521"/>
      <c r="AH14" s="1521">
        <v>76.826227000000003</v>
      </c>
      <c r="AI14" s="1521"/>
      <c r="AJ14" s="1521"/>
      <c r="AK14" s="1521"/>
      <c r="AL14" s="1521"/>
      <c r="AM14" s="1521"/>
      <c r="AN14" s="1521">
        <v>76.826227000000003</v>
      </c>
    </row>
    <row r="15" spans="1:40" ht="17.25" customHeight="1" x14ac:dyDescent="0.25">
      <c r="A15" s="61"/>
      <c r="B15" s="716">
        <v>9</v>
      </c>
      <c r="C15" s="717" t="s">
        <v>20</v>
      </c>
      <c r="D15" s="718">
        <v>25.784938</v>
      </c>
      <c r="E15" s="719"/>
      <c r="F15" s="719"/>
      <c r="G15" s="720"/>
      <c r="H15" s="718"/>
      <c r="I15" s="719"/>
      <c r="J15" s="719"/>
      <c r="K15" s="719"/>
      <c r="L15" s="721">
        <v>25.784938</v>
      </c>
      <c r="M15" s="722" t="s">
        <v>981</v>
      </c>
      <c r="N15" s="722" t="s">
        <v>981</v>
      </c>
      <c r="O15" s="722" t="s">
        <v>981</v>
      </c>
      <c r="P15" s="723">
        <v>25.784938</v>
      </c>
      <c r="Q15" s="1270"/>
      <c r="R15" s="503" t="s">
        <v>16</v>
      </c>
      <c r="T15" s="503">
        <v>76.826227000000003</v>
      </c>
      <c r="AA15" s="503">
        <v>76.826227000000003</v>
      </c>
      <c r="AC15" s="1545" t="s">
        <v>18</v>
      </c>
      <c r="AD15" s="1546">
        <v>139.87221499999998</v>
      </c>
      <c r="AE15" s="1546"/>
      <c r="AF15" s="1546"/>
      <c r="AG15" s="1546"/>
      <c r="AH15" s="1546">
        <v>139.87221499999998</v>
      </c>
      <c r="AI15" s="1546"/>
      <c r="AJ15" s="1546"/>
      <c r="AK15" s="1546"/>
      <c r="AL15" s="1546"/>
      <c r="AM15" s="1546"/>
      <c r="AN15" s="1546">
        <v>139.87221499999998</v>
      </c>
    </row>
    <row r="16" spans="1:40" ht="17.25" customHeight="1" x14ac:dyDescent="0.25">
      <c r="A16" s="61"/>
      <c r="B16" s="716">
        <v>10</v>
      </c>
      <c r="C16" s="717" t="s">
        <v>22</v>
      </c>
      <c r="D16" s="718">
        <v>14.867152999999997</v>
      </c>
      <c r="E16" s="719"/>
      <c r="F16" s="719"/>
      <c r="G16" s="720"/>
      <c r="H16" s="718"/>
      <c r="I16" s="719"/>
      <c r="J16" s="719"/>
      <c r="K16" s="719"/>
      <c r="L16" s="721">
        <v>14.867152999999997</v>
      </c>
      <c r="M16" s="722" t="s">
        <v>981</v>
      </c>
      <c r="N16" s="722" t="s">
        <v>981</v>
      </c>
      <c r="O16" s="722" t="s">
        <v>981</v>
      </c>
      <c r="P16" s="723">
        <v>14.867152999999997</v>
      </c>
      <c r="Q16" s="1270"/>
      <c r="R16" s="503" t="s">
        <v>18</v>
      </c>
      <c r="S16" s="503">
        <v>139.87221499999998</v>
      </c>
      <c r="AA16" s="503">
        <v>139.87221499999998</v>
      </c>
      <c r="AC16" s="79" t="s">
        <v>20</v>
      </c>
      <c r="AD16" s="1521">
        <v>25.784938</v>
      </c>
      <c r="AE16" s="1521"/>
      <c r="AF16" s="1521"/>
      <c r="AG16" s="1521"/>
      <c r="AH16" s="1521">
        <v>25.784938</v>
      </c>
      <c r="AI16" s="1521"/>
      <c r="AJ16" s="1521"/>
      <c r="AK16" s="1521"/>
      <c r="AL16" s="1521"/>
      <c r="AM16" s="1521"/>
      <c r="AN16" s="1521">
        <v>25.784938</v>
      </c>
    </row>
    <row r="17" spans="1:40" ht="17.25" customHeight="1" x14ac:dyDescent="0.25">
      <c r="A17" s="61"/>
      <c r="B17" s="716">
        <v>11</v>
      </c>
      <c r="C17" s="717" t="s">
        <v>24</v>
      </c>
      <c r="D17" s="718">
        <v>1014.8053209999998</v>
      </c>
      <c r="E17" s="719"/>
      <c r="F17" s="719"/>
      <c r="G17" s="720"/>
      <c r="H17" s="718"/>
      <c r="I17" s="719"/>
      <c r="J17" s="719"/>
      <c r="K17" s="719"/>
      <c r="L17" s="721">
        <v>1014.8053209999998</v>
      </c>
      <c r="M17" s="722" t="s">
        <v>981</v>
      </c>
      <c r="N17" s="722" t="s">
        <v>981</v>
      </c>
      <c r="O17" s="722" t="s">
        <v>981</v>
      </c>
      <c r="P17" s="723">
        <v>1014.8053209999998</v>
      </c>
      <c r="Q17" s="1270"/>
      <c r="R17" s="503" t="s">
        <v>20</v>
      </c>
      <c r="W17" s="503">
        <v>25.784938</v>
      </c>
      <c r="AA17" s="503">
        <v>25.784938</v>
      </c>
      <c r="AC17" s="79" t="s">
        <v>22</v>
      </c>
      <c r="AD17" s="1521">
        <v>14.867152999999997</v>
      </c>
      <c r="AE17" s="1521"/>
      <c r="AF17" s="1521"/>
      <c r="AG17" s="1521"/>
      <c r="AH17" s="1521">
        <v>14.867152999999997</v>
      </c>
      <c r="AI17" s="1521"/>
      <c r="AJ17" s="1521"/>
      <c r="AK17" s="1521"/>
      <c r="AL17" s="1521"/>
      <c r="AM17" s="1521"/>
      <c r="AN17" s="1521">
        <v>14.867152999999997</v>
      </c>
    </row>
    <row r="18" spans="1:40" ht="17.25" customHeight="1" x14ac:dyDescent="0.25">
      <c r="A18" s="61"/>
      <c r="B18" s="716">
        <v>12</v>
      </c>
      <c r="C18" s="717" t="s">
        <v>26</v>
      </c>
      <c r="D18" s="718"/>
      <c r="E18" s="719"/>
      <c r="F18" s="719"/>
      <c r="G18" s="720"/>
      <c r="H18" s="718">
        <v>0.69685900000000001</v>
      </c>
      <c r="I18" s="719"/>
      <c r="J18" s="719"/>
      <c r="K18" s="719"/>
      <c r="L18" s="721">
        <v>0.69685900000000001</v>
      </c>
      <c r="M18" s="722" t="s">
        <v>981</v>
      </c>
      <c r="N18" s="722" t="s">
        <v>981</v>
      </c>
      <c r="O18" s="722" t="s">
        <v>981</v>
      </c>
      <c r="P18" s="723">
        <v>0.69685900000000001</v>
      </c>
      <c r="Q18" s="1270"/>
      <c r="R18" s="503" t="s">
        <v>22</v>
      </c>
      <c r="S18" s="503">
        <v>14.867152999999997</v>
      </c>
      <c r="AA18" s="503">
        <v>14.867152999999997</v>
      </c>
      <c r="AC18" s="79" t="s">
        <v>24</v>
      </c>
      <c r="AD18" s="1521">
        <v>1014.8053209999998</v>
      </c>
      <c r="AE18" s="1521"/>
      <c r="AF18" s="1521"/>
      <c r="AG18" s="1521"/>
      <c r="AH18" s="1521">
        <v>1014.8053209999998</v>
      </c>
      <c r="AI18" s="1521"/>
      <c r="AJ18" s="1521"/>
      <c r="AK18" s="1521"/>
      <c r="AL18" s="1521"/>
      <c r="AM18" s="1521"/>
      <c r="AN18" s="1521">
        <v>1014.8053209999998</v>
      </c>
    </row>
    <row r="19" spans="1:40" ht="17.25" customHeight="1" x14ac:dyDescent="0.25">
      <c r="A19" s="61"/>
      <c r="B19" s="716">
        <v>13</v>
      </c>
      <c r="C19" s="717" t="s">
        <v>28</v>
      </c>
      <c r="D19" s="718">
        <v>1173.2401790000001</v>
      </c>
      <c r="E19" s="719"/>
      <c r="F19" s="719"/>
      <c r="G19" s="720"/>
      <c r="H19" s="718"/>
      <c r="I19" s="719"/>
      <c r="J19" s="719"/>
      <c r="K19" s="719"/>
      <c r="L19" s="721">
        <v>1173.2401790000001</v>
      </c>
      <c r="M19" s="722" t="s">
        <v>981</v>
      </c>
      <c r="N19" s="722" t="s">
        <v>981</v>
      </c>
      <c r="O19" s="722" t="s">
        <v>981</v>
      </c>
      <c r="P19" s="723">
        <v>1173.2401790000001</v>
      </c>
      <c r="Q19" s="1270"/>
      <c r="R19" s="503" t="s">
        <v>24</v>
      </c>
      <c r="S19" s="503">
        <v>1014.8053209999998</v>
      </c>
      <c r="AA19" s="503">
        <v>1014.8053209999998</v>
      </c>
      <c r="AC19" s="79" t="s">
        <v>26</v>
      </c>
      <c r="AD19" s="1521"/>
      <c r="AE19" s="1521"/>
      <c r="AF19" s="1521"/>
      <c r="AG19" s="1521"/>
      <c r="AH19" s="1521"/>
      <c r="AI19" s="1521">
        <v>0.69685900000000001</v>
      </c>
      <c r="AJ19" s="1521"/>
      <c r="AK19" s="1521"/>
      <c r="AL19" s="1521"/>
      <c r="AM19" s="1521">
        <v>0.69685900000000001</v>
      </c>
      <c r="AN19" s="1521">
        <v>0.69685900000000001</v>
      </c>
    </row>
    <row r="20" spans="1:40" ht="17.25" customHeight="1" x14ac:dyDescent="0.25">
      <c r="A20" s="61"/>
      <c r="B20" s="716">
        <v>14</v>
      </c>
      <c r="C20" s="717" t="s">
        <v>30</v>
      </c>
      <c r="D20" s="718">
        <v>8.6370140000000006</v>
      </c>
      <c r="E20" s="719"/>
      <c r="F20" s="719"/>
      <c r="G20" s="720"/>
      <c r="H20" s="718"/>
      <c r="I20" s="719"/>
      <c r="J20" s="719"/>
      <c r="K20" s="719"/>
      <c r="L20" s="721">
        <v>8.6370140000000006</v>
      </c>
      <c r="M20" s="722" t="s">
        <v>981</v>
      </c>
      <c r="N20" s="722" t="s">
        <v>981</v>
      </c>
      <c r="O20" s="722" t="s">
        <v>981</v>
      </c>
      <c r="P20" s="723">
        <v>8.6370140000000006</v>
      </c>
      <c r="Q20" s="1270"/>
      <c r="R20" s="503" t="s">
        <v>26</v>
      </c>
      <c r="W20" s="503">
        <v>0.69685900000000001</v>
      </c>
      <c r="AA20" s="503">
        <v>0.69685900000000001</v>
      </c>
      <c r="AC20" s="79" t="s">
        <v>28</v>
      </c>
      <c r="AD20" s="1521">
        <v>1173.2401790000001</v>
      </c>
      <c r="AE20" s="1521"/>
      <c r="AF20" s="1521"/>
      <c r="AG20" s="1521"/>
      <c r="AH20" s="1521">
        <v>1173.2401790000001</v>
      </c>
      <c r="AI20" s="1521"/>
      <c r="AJ20" s="1521"/>
      <c r="AK20" s="1521"/>
      <c r="AL20" s="1521"/>
      <c r="AM20" s="1521"/>
      <c r="AN20" s="1521">
        <v>1173.2401790000001</v>
      </c>
    </row>
    <row r="21" spans="1:40" ht="17.25" customHeight="1" x14ac:dyDescent="0.25">
      <c r="A21" s="61"/>
      <c r="B21" s="716">
        <v>15</v>
      </c>
      <c r="C21" s="717" t="s">
        <v>32</v>
      </c>
      <c r="D21" s="718">
        <v>7.0746029999999998</v>
      </c>
      <c r="E21" s="719"/>
      <c r="F21" s="719"/>
      <c r="G21" s="720"/>
      <c r="H21" s="718"/>
      <c r="I21" s="719"/>
      <c r="J21" s="719"/>
      <c r="K21" s="719"/>
      <c r="L21" s="721">
        <v>7.0746029999999998</v>
      </c>
      <c r="M21" s="722" t="s">
        <v>981</v>
      </c>
      <c r="N21" s="722" t="s">
        <v>981</v>
      </c>
      <c r="O21" s="722" t="s">
        <v>981</v>
      </c>
      <c r="P21" s="723">
        <v>7.0746029999999998</v>
      </c>
      <c r="Q21" s="1270"/>
      <c r="R21" s="503" t="s">
        <v>28</v>
      </c>
      <c r="S21" s="503">
        <v>1173.2401790000001</v>
      </c>
      <c r="AA21" s="503">
        <v>1173.2401790000001</v>
      </c>
      <c r="AC21" s="79" t="s">
        <v>30</v>
      </c>
      <c r="AD21" s="1521">
        <v>8.6370140000000006</v>
      </c>
      <c r="AE21" s="1521"/>
      <c r="AF21" s="1521"/>
      <c r="AG21" s="1521"/>
      <c r="AH21" s="1521">
        <v>8.6370140000000006</v>
      </c>
      <c r="AI21" s="1521"/>
      <c r="AJ21" s="1521"/>
      <c r="AK21" s="1521"/>
      <c r="AL21" s="1521"/>
      <c r="AM21" s="1521"/>
      <c r="AN21" s="1521">
        <v>8.6370140000000006</v>
      </c>
    </row>
    <row r="22" spans="1:40" ht="17.25" customHeight="1" x14ac:dyDescent="0.25">
      <c r="A22" s="61"/>
      <c r="B22" s="716">
        <v>16</v>
      </c>
      <c r="C22" s="717" t="s">
        <v>34</v>
      </c>
      <c r="D22" s="718">
        <v>4.0660690000000006</v>
      </c>
      <c r="E22" s="719"/>
      <c r="F22" s="719"/>
      <c r="G22" s="720"/>
      <c r="H22" s="718"/>
      <c r="I22" s="719"/>
      <c r="J22" s="719"/>
      <c r="K22" s="719"/>
      <c r="L22" s="721">
        <v>4.0660690000000006</v>
      </c>
      <c r="M22" s="722" t="s">
        <v>981</v>
      </c>
      <c r="N22" s="722" t="s">
        <v>981</v>
      </c>
      <c r="O22" s="722" t="s">
        <v>981</v>
      </c>
      <c r="P22" s="723">
        <v>4.0660690000000006</v>
      </c>
      <c r="Q22" s="1270"/>
      <c r="R22" s="503" t="s">
        <v>30</v>
      </c>
      <c r="W22" s="503">
        <v>8.6370140000000006</v>
      </c>
      <c r="AA22" s="503">
        <v>8.6370140000000006</v>
      </c>
      <c r="AC22" s="79" t="s">
        <v>32</v>
      </c>
      <c r="AD22" s="1521">
        <v>7.0746029999999998</v>
      </c>
      <c r="AE22" s="1521"/>
      <c r="AF22" s="1521"/>
      <c r="AG22" s="1521"/>
      <c r="AH22" s="1521">
        <v>7.0746029999999998</v>
      </c>
      <c r="AI22" s="1521"/>
      <c r="AJ22" s="1521"/>
      <c r="AK22" s="1521"/>
      <c r="AL22" s="1521"/>
      <c r="AM22" s="1521"/>
      <c r="AN22" s="1521">
        <v>7.0746029999999998</v>
      </c>
    </row>
    <row r="23" spans="1:40" ht="17.25" customHeight="1" x14ac:dyDescent="0.25">
      <c r="A23" s="61"/>
      <c r="B23" s="716">
        <v>17</v>
      </c>
      <c r="C23" s="717" t="s">
        <v>1623</v>
      </c>
      <c r="D23" s="718">
        <v>0.81095299999999992</v>
      </c>
      <c r="E23" s="719"/>
      <c r="F23" s="719"/>
      <c r="G23" s="720"/>
      <c r="H23" s="718"/>
      <c r="I23" s="719"/>
      <c r="J23" s="719"/>
      <c r="K23" s="719"/>
      <c r="L23" s="721">
        <v>0.81095299999999992</v>
      </c>
      <c r="M23" s="722" t="s">
        <v>981</v>
      </c>
      <c r="N23" s="722" t="s">
        <v>981</v>
      </c>
      <c r="O23" s="722" t="s">
        <v>981</v>
      </c>
      <c r="P23" s="723">
        <v>0.81095299999999992</v>
      </c>
      <c r="Q23" s="1270"/>
      <c r="R23" s="503" t="s">
        <v>32</v>
      </c>
      <c r="S23" s="503">
        <v>7.0746029999999998</v>
      </c>
      <c r="AA23" s="503">
        <v>7.0746029999999998</v>
      </c>
      <c r="AC23" s="79" t="s">
        <v>34</v>
      </c>
      <c r="AD23" s="1521">
        <v>4.0660690000000006</v>
      </c>
      <c r="AE23" s="1521"/>
      <c r="AF23" s="1521"/>
      <c r="AG23" s="1521"/>
      <c r="AH23" s="1521">
        <v>4.0660690000000006</v>
      </c>
      <c r="AI23" s="1521"/>
      <c r="AJ23" s="1521"/>
      <c r="AK23" s="1521"/>
      <c r="AL23" s="1521"/>
      <c r="AM23" s="1521"/>
      <c r="AN23" s="1521">
        <v>4.0660690000000006</v>
      </c>
    </row>
    <row r="24" spans="1:40" ht="17.25" customHeight="1" x14ac:dyDescent="0.25">
      <c r="A24" s="61"/>
      <c r="B24" s="716">
        <v>18</v>
      </c>
      <c r="C24" s="717" t="s">
        <v>37</v>
      </c>
      <c r="D24" s="718">
        <v>23.280701000000004</v>
      </c>
      <c r="E24" s="719"/>
      <c r="F24" s="719"/>
      <c r="G24" s="720"/>
      <c r="H24" s="718"/>
      <c r="I24" s="719"/>
      <c r="J24" s="719"/>
      <c r="K24" s="719"/>
      <c r="L24" s="721">
        <v>23.280701000000004</v>
      </c>
      <c r="M24" s="722" t="s">
        <v>981</v>
      </c>
      <c r="N24" s="722" t="s">
        <v>981</v>
      </c>
      <c r="O24" s="722" t="s">
        <v>981</v>
      </c>
      <c r="P24" s="723">
        <v>23.280701000000004</v>
      </c>
      <c r="Q24" s="1270"/>
      <c r="R24" s="503" t="s">
        <v>34</v>
      </c>
      <c r="S24" s="503">
        <v>4.0660690000000006</v>
      </c>
      <c r="AA24" s="503">
        <v>4.0660690000000006</v>
      </c>
      <c r="AC24" s="79" t="s">
        <v>169</v>
      </c>
      <c r="AD24" s="1521">
        <v>0.81095299999999992</v>
      </c>
      <c r="AE24" s="1521"/>
      <c r="AF24" s="1521"/>
      <c r="AG24" s="1521"/>
      <c r="AH24" s="1521">
        <v>0.81095299999999992</v>
      </c>
      <c r="AI24" s="1521"/>
      <c r="AJ24" s="1521"/>
      <c r="AK24" s="1521"/>
      <c r="AL24" s="1521"/>
      <c r="AM24" s="1521"/>
      <c r="AN24" s="1521">
        <v>0.81095299999999992</v>
      </c>
    </row>
    <row r="25" spans="1:40" ht="17.25" customHeight="1" x14ac:dyDescent="0.25">
      <c r="A25" s="61"/>
      <c r="B25" s="716">
        <v>19</v>
      </c>
      <c r="C25" s="717" t="s">
        <v>39</v>
      </c>
      <c r="D25" s="718">
        <v>0.85936200000000007</v>
      </c>
      <c r="E25" s="719">
        <v>208.04617899999997</v>
      </c>
      <c r="F25" s="719"/>
      <c r="G25" s="720"/>
      <c r="H25" s="718"/>
      <c r="I25" s="719"/>
      <c r="J25" s="719"/>
      <c r="K25" s="719"/>
      <c r="L25" s="721">
        <v>0.85936200000000007</v>
      </c>
      <c r="M25" s="722">
        <v>208.04617899999997</v>
      </c>
      <c r="N25" s="722" t="s">
        <v>981</v>
      </c>
      <c r="O25" s="722" t="s">
        <v>981</v>
      </c>
      <c r="P25" s="723">
        <v>208.90554099999997</v>
      </c>
      <c r="Q25" s="1270"/>
      <c r="R25" s="503" t="s">
        <v>169</v>
      </c>
      <c r="S25" s="503">
        <v>0.81095299999999992</v>
      </c>
      <c r="AA25" s="503">
        <v>0.81095299999999992</v>
      </c>
      <c r="AC25" s="79" t="s">
        <v>37</v>
      </c>
      <c r="AD25" s="1521">
        <v>23.280701000000004</v>
      </c>
      <c r="AE25" s="1521"/>
      <c r="AF25" s="1521"/>
      <c r="AG25" s="1521"/>
      <c r="AH25" s="1521">
        <v>23.280701000000004</v>
      </c>
      <c r="AI25" s="1521"/>
      <c r="AJ25" s="1521"/>
      <c r="AK25" s="1521"/>
      <c r="AL25" s="1521"/>
      <c r="AM25" s="1521"/>
      <c r="AN25" s="1521">
        <v>23.280701000000004</v>
      </c>
    </row>
    <row r="26" spans="1:40" ht="17.25" customHeight="1" x14ac:dyDescent="0.25">
      <c r="A26" s="61"/>
      <c r="B26" s="716">
        <v>20</v>
      </c>
      <c r="C26" s="717" t="s">
        <v>41</v>
      </c>
      <c r="D26" s="718">
        <v>100.12838999999997</v>
      </c>
      <c r="E26" s="719">
        <v>2.9133970000000007</v>
      </c>
      <c r="F26" s="719"/>
      <c r="G26" s="720"/>
      <c r="H26" s="718">
        <v>24.111443999999999</v>
      </c>
      <c r="I26" s="719">
        <v>44.367123999999976</v>
      </c>
      <c r="J26" s="719"/>
      <c r="K26" s="719"/>
      <c r="L26" s="721">
        <v>124.23983399999997</v>
      </c>
      <c r="M26" s="722">
        <v>47.280520999999979</v>
      </c>
      <c r="N26" s="722" t="s">
        <v>981</v>
      </c>
      <c r="O26" s="722" t="s">
        <v>981</v>
      </c>
      <c r="P26" s="723">
        <v>171.52035499999994</v>
      </c>
      <c r="Q26" s="1270"/>
      <c r="R26" s="503" t="s">
        <v>37</v>
      </c>
      <c r="S26" s="503">
        <v>23.280701000000004</v>
      </c>
      <c r="AA26" s="503">
        <v>23.280701000000004</v>
      </c>
      <c r="AC26" s="79" t="s">
        <v>39</v>
      </c>
      <c r="AD26" s="1521">
        <v>0.85936200000000007</v>
      </c>
      <c r="AE26" s="1521">
        <v>208.04617899999997</v>
      </c>
      <c r="AF26" s="1521"/>
      <c r="AG26" s="1521"/>
      <c r="AH26" s="1521">
        <v>208.90554099999997</v>
      </c>
      <c r="AI26" s="1521"/>
      <c r="AJ26" s="1521"/>
      <c r="AK26" s="1521"/>
      <c r="AL26" s="1521"/>
      <c r="AM26" s="1521"/>
      <c r="AN26" s="1521">
        <v>208.90554099999997</v>
      </c>
    </row>
    <row r="27" spans="1:40" ht="17.25" customHeight="1" x14ac:dyDescent="0.3">
      <c r="A27" s="61"/>
      <c r="B27" s="716">
        <v>21</v>
      </c>
      <c r="C27" s="717" t="s">
        <v>43</v>
      </c>
      <c r="D27" s="718">
        <v>15.929654999999999</v>
      </c>
      <c r="E27" s="719"/>
      <c r="F27" s="719"/>
      <c r="G27" s="720"/>
      <c r="H27" s="718"/>
      <c r="I27" s="719"/>
      <c r="J27" s="719"/>
      <c r="K27" s="719"/>
      <c r="L27" s="721">
        <v>15.929654999999999</v>
      </c>
      <c r="M27" s="722" t="s">
        <v>981</v>
      </c>
      <c r="N27" s="722" t="s">
        <v>981</v>
      </c>
      <c r="O27" s="722" t="s">
        <v>981</v>
      </c>
      <c r="P27" s="723">
        <v>15.929654999999999</v>
      </c>
      <c r="Q27" s="1270"/>
      <c r="R27" s="503" t="s">
        <v>39</v>
      </c>
      <c r="S27" s="503">
        <v>0.85936200000000007</v>
      </c>
      <c r="T27" s="503">
        <v>208.04617899999997</v>
      </c>
      <c r="AA27" s="503">
        <v>208.90554099999997</v>
      </c>
      <c r="AC27" s="79" t="s">
        <v>41</v>
      </c>
      <c r="AD27" s="1521">
        <v>100.12838999999997</v>
      </c>
      <c r="AE27" s="1521">
        <v>2.9133970000000007</v>
      </c>
      <c r="AF27" s="1521"/>
      <c r="AG27" s="1521"/>
      <c r="AH27" s="1521">
        <v>103.04178699999997</v>
      </c>
      <c r="AI27" s="1521">
        <v>24.111443999999999</v>
      </c>
      <c r="AJ27" s="1521">
        <v>44.367123999999976</v>
      </c>
      <c r="AK27" s="1521"/>
      <c r="AL27" s="1521"/>
      <c r="AM27" s="1521">
        <v>68.478567999999967</v>
      </c>
      <c r="AN27" s="1521">
        <v>171.52035499999994</v>
      </c>
    </row>
    <row r="28" spans="1:40" ht="17.25" customHeight="1" x14ac:dyDescent="0.3">
      <c r="A28" s="61"/>
      <c r="B28" s="716">
        <v>22</v>
      </c>
      <c r="C28" s="717" t="s">
        <v>45</v>
      </c>
      <c r="D28" s="718">
        <v>59.839016000000044</v>
      </c>
      <c r="E28" s="719">
        <v>0.32353400000000004</v>
      </c>
      <c r="F28" s="719"/>
      <c r="G28" s="720"/>
      <c r="H28" s="718"/>
      <c r="I28" s="719"/>
      <c r="J28" s="719"/>
      <c r="K28" s="719"/>
      <c r="L28" s="721">
        <v>59.839016000000044</v>
      </c>
      <c r="M28" s="722">
        <v>0.32353400000000004</v>
      </c>
      <c r="N28" s="722" t="s">
        <v>981</v>
      </c>
      <c r="O28" s="722" t="s">
        <v>981</v>
      </c>
      <c r="P28" s="723">
        <v>60.162550000000046</v>
      </c>
      <c r="Q28" s="1270"/>
      <c r="R28" s="503" t="s">
        <v>41</v>
      </c>
      <c r="S28" s="503">
        <v>100.12838999999997</v>
      </c>
      <c r="T28" s="503">
        <v>2.9133970000000007</v>
      </c>
      <c r="W28" s="503">
        <v>24.111443999999999</v>
      </c>
      <c r="X28" s="503">
        <v>44.367123999999976</v>
      </c>
      <c r="AA28" s="503">
        <v>171.52035499999994</v>
      </c>
      <c r="AC28" s="79" t="s">
        <v>43</v>
      </c>
      <c r="AD28" s="1521">
        <v>15.929654999999999</v>
      </c>
      <c r="AE28" s="1521"/>
      <c r="AF28" s="1521"/>
      <c r="AG28" s="1521"/>
      <c r="AH28" s="1521">
        <v>15.929654999999999</v>
      </c>
      <c r="AI28" s="1521"/>
      <c r="AJ28" s="1521"/>
      <c r="AK28" s="1521"/>
      <c r="AL28" s="1521"/>
      <c r="AM28" s="1521"/>
      <c r="AN28" s="1521">
        <v>15.929654999999999</v>
      </c>
    </row>
    <row r="29" spans="1:40" ht="17.25" customHeight="1" x14ac:dyDescent="0.3">
      <c r="A29" s="61"/>
      <c r="B29" s="716">
        <v>23</v>
      </c>
      <c r="C29" s="717" t="s">
        <v>47</v>
      </c>
      <c r="D29" s="718"/>
      <c r="E29" s="719"/>
      <c r="F29" s="719"/>
      <c r="G29" s="720"/>
      <c r="H29" s="718">
        <v>5.1448879999999999</v>
      </c>
      <c r="I29" s="719">
        <v>3.1126039999999997</v>
      </c>
      <c r="J29" s="719">
        <v>4.8687000000000001E-2</v>
      </c>
      <c r="K29" s="719"/>
      <c r="L29" s="721">
        <v>5.1448879999999999</v>
      </c>
      <c r="M29" s="722">
        <v>3.1126039999999997</v>
      </c>
      <c r="N29" s="722">
        <v>4.8687000000000001E-2</v>
      </c>
      <c r="O29" s="722" t="s">
        <v>981</v>
      </c>
      <c r="P29" s="723">
        <v>8.3061789999999984</v>
      </c>
      <c r="Q29" s="1270"/>
      <c r="R29" s="503" t="s">
        <v>43</v>
      </c>
      <c r="S29" s="503">
        <v>15.929654999999999</v>
      </c>
      <c r="AA29" s="503">
        <v>15.929654999999999</v>
      </c>
      <c r="AC29" s="79" t="s">
        <v>45</v>
      </c>
      <c r="AD29" s="1521">
        <v>59.839016000000044</v>
      </c>
      <c r="AE29" s="1521">
        <v>0.32353400000000004</v>
      </c>
      <c r="AF29" s="1521"/>
      <c r="AG29" s="1521"/>
      <c r="AH29" s="1521">
        <v>60.162550000000046</v>
      </c>
      <c r="AI29" s="1521"/>
      <c r="AJ29" s="1521"/>
      <c r="AK29" s="1521"/>
      <c r="AL29" s="1521"/>
      <c r="AM29" s="1521"/>
      <c r="AN29" s="1521">
        <v>60.162550000000046</v>
      </c>
    </row>
    <row r="30" spans="1:40" ht="17.25" customHeight="1" x14ac:dyDescent="0.25">
      <c r="A30" s="61"/>
      <c r="B30" s="716">
        <v>24</v>
      </c>
      <c r="C30" s="717" t="s">
        <v>49</v>
      </c>
      <c r="D30" s="718">
        <v>75.65479000000002</v>
      </c>
      <c r="E30" s="719"/>
      <c r="F30" s="719"/>
      <c r="G30" s="720"/>
      <c r="H30" s="718"/>
      <c r="I30" s="719"/>
      <c r="J30" s="719"/>
      <c r="K30" s="719"/>
      <c r="L30" s="721">
        <v>75.65479000000002</v>
      </c>
      <c r="M30" s="722" t="s">
        <v>981</v>
      </c>
      <c r="N30" s="722" t="s">
        <v>981</v>
      </c>
      <c r="O30" s="722" t="s">
        <v>981</v>
      </c>
      <c r="P30" s="723">
        <v>75.65479000000002</v>
      </c>
      <c r="Q30" s="1270"/>
      <c r="R30" s="503" t="s">
        <v>45</v>
      </c>
      <c r="S30" s="503">
        <v>59.839016000000044</v>
      </c>
      <c r="T30" s="503">
        <v>0.32353400000000004</v>
      </c>
      <c r="AA30" s="503">
        <v>60.162550000000046</v>
      </c>
      <c r="AC30" s="79" t="s">
        <v>47</v>
      </c>
      <c r="AD30" s="1521"/>
      <c r="AE30" s="1521"/>
      <c r="AF30" s="1521"/>
      <c r="AG30" s="1521"/>
      <c r="AH30" s="1521"/>
      <c r="AI30" s="1521">
        <v>5.1448879999999999</v>
      </c>
      <c r="AJ30" s="1521">
        <v>3.1126039999999997</v>
      </c>
      <c r="AK30" s="1521">
        <v>4.8687000000000001E-2</v>
      </c>
      <c r="AL30" s="1521"/>
      <c r="AM30" s="1521">
        <v>8.3061789999999984</v>
      </c>
      <c r="AN30" s="1521">
        <v>8.3061789999999984</v>
      </c>
    </row>
    <row r="31" spans="1:40" ht="17.25" customHeight="1" x14ac:dyDescent="0.25">
      <c r="A31" s="61"/>
      <c r="B31" s="716">
        <v>25</v>
      </c>
      <c r="C31" s="717" t="s">
        <v>51</v>
      </c>
      <c r="D31" s="718">
        <v>73.42531000000001</v>
      </c>
      <c r="E31" s="719">
        <v>0.16972299999999998</v>
      </c>
      <c r="F31" s="719"/>
      <c r="G31" s="720"/>
      <c r="H31" s="718"/>
      <c r="I31" s="719"/>
      <c r="J31" s="719"/>
      <c r="K31" s="719"/>
      <c r="L31" s="721">
        <v>73.42531000000001</v>
      </c>
      <c r="M31" s="722">
        <v>0.16972299999999998</v>
      </c>
      <c r="N31" s="722" t="s">
        <v>981</v>
      </c>
      <c r="O31" s="722" t="s">
        <v>981</v>
      </c>
      <c r="P31" s="723">
        <v>73.595033000000015</v>
      </c>
      <c r="Q31" s="1270"/>
      <c r="R31" s="503" t="s">
        <v>47</v>
      </c>
      <c r="W31" s="503">
        <v>5.1448879999999999</v>
      </c>
      <c r="X31" s="503">
        <v>3.1126039999999997</v>
      </c>
      <c r="Y31" s="503">
        <v>4.8687000000000001E-2</v>
      </c>
      <c r="AA31" s="503">
        <v>8.3061789999999984</v>
      </c>
      <c r="AC31" s="79" t="s">
        <v>49</v>
      </c>
      <c r="AD31" s="1521">
        <v>75.65479000000002</v>
      </c>
      <c r="AE31" s="1521"/>
      <c r="AF31" s="1521"/>
      <c r="AG31" s="1521"/>
      <c r="AH31" s="1521">
        <v>75.65479000000002</v>
      </c>
      <c r="AI31" s="1521"/>
      <c r="AJ31" s="1521"/>
      <c r="AK31" s="1521"/>
      <c r="AL31" s="1521"/>
      <c r="AM31" s="1521"/>
      <c r="AN31" s="1521">
        <v>75.65479000000002</v>
      </c>
    </row>
    <row r="32" spans="1:40" ht="17.25" customHeight="1" x14ac:dyDescent="0.25">
      <c r="A32" s="61"/>
      <c r="B32" s="716">
        <v>26</v>
      </c>
      <c r="C32" s="717" t="s">
        <v>53</v>
      </c>
      <c r="D32" s="718">
        <v>11.985441</v>
      </c>
      <c r="E32" s="719">
        <v>233.50934100000006</v>
      </c>
      <c r="F32" s="719"/>
      <c r="G32" s="720"/>
      <c r="H32" s="718"/>
      <c r="I32" s="719"/>
      <c r="J32" s="719"/>
      <c r="K32" s="719"/>
      <c r="L32" s="721">
        <v>11.985441</v>
      </c>
      <c r="M32" s="722">
        <v>233.50934100000006</v>
      </c>
      <c r="N32" s="722" t="s">
        <v>981</v>
      </c>
      <c r="O32" s="722" t="s">
        <v>981</v>
      </c>
      <c r="P32" s="723">
        <v>245.49478200000007</v>
      </c>
      <c r="Q32" s="1270"/>
      <c r="R32" s="503" t="s">
        <v>49</v>
      </c>
      <c r="S32" s="503">
        <v>75.65479000000002</v>
      </c>
      <c r="AA32" s="503">
        <v>75.65479000000002</v>
      </c>
      <c r="AC32" s="79" t="s">
        <v>51</v>
      </c>
      <c r="AD32" s="1521">
        <v>73.42531000000001</v>
      </c>
      <c r="AE32" s="1521">
        <v>0.16972299999999998</v>
      </c>
      <c r="AF32" s="1521"/>
      <c r="AG32" s="1521"/>
      <c r="AH32" s="1521">
        <v>73.595033000000015</v>
      </c>
      <c r="AI32" s="1521"/>
      <c r="AJ32" s="1521"/>
      <c r="AK32" s="1521"/>
      <c r="AL32" s="1521"/>
      <c r="AM32" s="1521"/>
      <c r="AN32" s="1521">
        <v>73.595033000000015</v>
      </c>
    </row>
    <row r="33" spans="1:40" ht="17.25" customHeight="1" x14ac:dyDescent="0.3">
      <c r="A33" s="641"/>
      <c r="B33" s="716">
        <v>27</v>
      </c>
      <c r="C33" s="717" t="s">
        <v>55</v>
      </c>
      <c r="D33" s="718">
        <v>13.157194999999998</v>
      </c>
      <c r="E33" s="719">
        <v>5.6351999999999999E-2</v>
      </c>
      <c r="F33" s="719"/>
      <c r="G33" s="720"/>
      <c r="H33" s="718"/>
      <c r="I33" s="719"/>
      <c r="J33" s="719"/>
      <c r="K33" s="719"/>
      <c r="L33" s="721">
        <v>13.157194999999998</v>
      </c>
      <c r="M33" s="722">
        <v>5.6351999999999999E-2</v>
      </c>
      <c r="N33" s="722" t="s">
        <v>981</v>
      </c>
      <c r="O33" s="722" t="s">
        <v>981</v>
      </c>
      <c r="P33" s="723">
        <v>13.213546999999998</v>
      </c>
      <c r="Q33" s="1270"/>
      <c r="R33" s="503" t="s">
        <v>51</v>
      </c>
      <c r="S33" s="503">
        <v>73.42531000000001</v>
      </c>
      <c r="T33" s="503">
        <v>0.16972299999999998</v>
      </c>
      <c r="AA33" s="503">
        <v>73.595033000000015</v>
      </c>
      <c r="AC33" s="79" t="s">
        <v>53</v>
      </c>
      <c r="AD33" s="1521">
        <v>11.985441</v>
      </c>
      <c r="AE33" s="1521">
        <v>233.50934100000006</v>
      </c>
      <c r="AF33" s="1521"/>
      <c r="AG33" s="1521"/>
      <c r="AH33" s="1521">
        <v>245.49478200000007</v>
      </c>
      <c r="AI33" s="1521"/>
      <c r="AJ33" s="1521"/>
      <c r="AK33" s="1521"/>
      <c r="AL33" s="1521"/>
      <c r="AM33" s="1521"/>
      <c r="AN33" s="1521">
        <v>245.49478200000007</v>
      </c>
    </row>
    <row r="34" spans="1:40" ht="17.25" customHeight="1" x14ac:dyDescent="0.25">
      <c r="A34" s="61"/>
      <c r="B34" s="716">
        <v>28</v>
      </c>
      <c r="C34" s="717" t="s">
        <v>57</v>
      </c>
      <c r="D34" s="718">
        <v>7178.0646349999988</v>
      </c>
      <c r="E34" s="719">
        <v>0.28247</v>
      </c>
      <c r="F34" s="719"/>
      <c r="G34" s="720"/>
      <c r="H34" s="718"/>
      <c r="I34" s="719"/>
      <c r="J34" s="719"/>
      <c r="K34" s="719"/>
      <c r="L34" s="721">
        <v>7178.0646349999988</v>
      </c>
      <c r="M34" s="722">
        <v>0.28247</v>
      </c>
      <c r="N34" s="722" t="s">
        <v>981</v>
      </c>
      <c r="O34" s="722" t="s">
        <v>981</v>
      </c>
      <c r="P34" s="723">
        <v>7178.3471049999989</v>
      </c>
      <c r="Q34" s="1270"/>
      <c r="R34" s="503" t="s">
        <v>53</v>
      </c>
      <c r="S34" s="503">
        <v>11.985441</v>
      </c>
      <c r="T34" s="503">
        <v>233.50934100000006</v>
      </c>
      <c r="AA34" s="503">
        <v>245.49478200000007</v>
      </c>
      <c r="AC34" s="79" t="s">
        <v>55</v>
      </c>
      <c r="AD34" s="1521">
        <v>13.157194999999998</v>
      </c>
      <c r="AE34" s="1521">
        <v>5.6351999999999999E-2</v>
      </c>
      <c r="AF34" s="1521"/>
      <c r="AG34" s="1521"/>
      <c r="AH34" s="1521">
        <v>13.213546999999998</v>
      </c>
      <c r="AI34" s="1521"/>
      <c r="AJ34" s="1521"/>
      <c r="AK34" s="1521"/>
      <c r="AL34" s="1521"/>
      <c r="AM34" s="1521"/>
      <c r="AN34" s="1521">
        <v>13.213546999999998</v>
      </c>
    </row>
    <row r="35" spans="1:40" ht="17.25" customHeight="1" x14ac:dyDescent="0.25">
      <c r="A35" s="61"/>
      <c r="B35" s="716">
        <v>29</v>
      </c>
      <c r="C35" s="717" t="s">
        <v>59</v>
      </c>
      <c r="D35" s="718">
        <v>961.22812299999998</v>
      </c>
      <c r="E35" s="719">
        <v>31.753381000000001</v>
      </c>
      <c r="F35" s="719"/>
      <c r="G35" s="720"/>
      <c r="H35" s="718"/>
      <c r="I35" s="719"/>
      <c r="J35" s="719"/>
      <c r="K35" s="719"/>
      <c r="L35" s="721">
        <v>961.22812299999998</v>
      </c>
      <c r="M35" s="722">
        <v>31.753381000000001</v>
      </c>
      <c r="N35" s="722" t="s">
        <v>981</v>
      </c>
      <c r="O35" s="722" t="s">
        <v>981</v>
      </c>
      <c r="P35" s="723">
        <v>992.98150399999997</v>
      </c>
      <c r="Q35" s="1270"/>
      <c r="R35" s="503" t="s">
        <v>55</v>
      </c>
      <c r="S35" s="503">
        <v>13.157194999999998</v>
      </c>
      <c r="T35" s="503">
        <v>5.6351999999999999E-2</v>
      </c>
      <c r="AA35" s="503">
        <v>13.213546999999998</v>
      </c>
      <c r="AC35" s="79" t="s">
        <v>57</v>
      </c>
      <c r="AD35" s="1521">
        <v>7178.0646349999988</v>
      </c>
      <c r="AE35" s="1521">
        <v>0.28247</v>
      </c>
      <c r="AF35" s="1521"/>
      <c r="AG35" s="1521"/>
      <c r="AH35" s="1521">
        <v>7178.3471049999989</v>
      </c>
      <c r="AI35" s="1521"/>
      <c r="AJ35" s="1521"/>
      <c r="AK35" s="1521"/>
      <c r="AL35" s="1521"/>
      <c r="AM35" s="1521"/>
      <c r="AN35" s="1521">
        <v>7178.3471049999989</v>
      </c>
    </row>
    <row r="36" spans="1:40" ht="17.25" customHeight="1" x14ac:dyDescent="0.25">
      <c r="A36" s="61"/>
      <c r="B36" s="716">
        <v>30</v>
      </c>
      <c r="C36" s="717" t="s">
        <v>61</v>
      </c>
      <c r="D36" s="718">
        <v>104.57517</v>
      </c>
      <c r="E36" s="719">
        <v>60.953440000000001</v>
      </c>
      <c r="F36" s="719"/>
      <c r="G36" s="720"/>
      <c r="H36" s="718"/>
      <c r="I36" s="719"/>
      <c r="J36" s="719"/>
      <c r="K36" s="719"/>
      <c r="L36" s="721">
        <v>104.57517</v>
      </c>
      <c r="M36" s="722">
        <v>60.953440000000001</v>
      </c>
      <c r="N36" s="722" t="s">
        <v>981</v>
      </c>
      <c r="O36" s="722" t="s">
        <v>981</v>
      </c>
      <c r="P36" s="723">
        <v>165.52861000000001</v>
      </c>
      <c r="Q36" s="1270"/>
      <c r="R36" s="503" t="s">
        <v>57</v>
      </c>
      <c r="S36" s="503">
        <v>7178.0646349999988</v>
      </c>
      <c r="T36" s="503">
        <v>0.28247</v>
      </c>
      <c r="AA36" s="503">
        <v>7178.3471049999989</v>
      </c>
      <c r="AC36" s="79" t="s">
        <v>59</v>
      </c>
      <c r="AD36" s="1521">
        <v>961.22812299999998</v>
      </c>
      <c r="AE36" s="1521">
        <v>31.753381000000001</v>
      </c>
      <c r="AF36" s="1521"/>
      <c r="AG36" s="1521"/>
      <c r="AH36" s="1521">
        <v>992.98150399999997</v>
      </c>
      <c r="AI36" s="1521"/>
      <c r="AJ36" s="1521"/>
      <c r="AK36" s="1521"/>
      <c r="AL36" s="1521"/>
      <c r="AM36" s="1521"/>
      <c r="AN36" s="1521">
        <v>992.98150399999997</v>
      </c>
    </row>
    <row r="37" spans="1:40" ht="17.25" customHeight="1" x14ac:dyDescent="0.25">
      <c r="A37" s="61"/>
      <c r="B37" s="716">
        <v>31</v>
      </c>
      <c r="C37" s="717" t="s">
        <v>63</v>
      </c>
      <c r="D37" s="718">
        <v>3.0581069999999997</v>
      </c>
      <c r="E37" s="719"/>
      <c r="F37" s="719"/>
      <c r="G37" s="720"/>
      <c r="H37" s="718"/>
      <c r="I37" s="719"/>
      <c r="J37" s="719"/>
      <c r="K37" s="719"/>
      <c r="L37" s="721">
        <v>3.0581069999999997</v>
      </c>
      <c r="M37" s="722" t="s">
        <v>981</v>
      </c>
      <c r="N37" s="722" t="s">
        <v>981</v>
      </c>
      <c r="O37" s="722" t="s">
        <v>981</v>
      </c>
      <c r="P37" s="723">
        <v>3.0581069999999997</v>
      </c>
      <c r="Q37" s="1270"/>
      <c r="R37" s="503" t="s">
        <v>59</v>
      </c>
      <c r="S37" s="503">
        <v>961.22812299999998</v>
      </c>
      <c r="T37" s="503">
        <v>31.753381000000001</v>
      </c>
      <c r="AA37" s="503">
        <v>992.98150399999997</v>
      </c>
      <c r="AC37" s="79" t="s">
        <v>61</v>
      </c>
      <c r="AD37" s="1521">
        <v>104.57517</v>
      </c>
      <c r="AE37" s="1521">
        <v>60.953440000000001</v>
      </c>
      <c r="AF37" s="1521"/>
      <c r="AG37" s="1521"/>
      <c r="AH37" s="1521">
        <v>165.52861000000001</v>
      </c>
      <c r="AI37" s="1521"/>
      <c r="AJ37" s="1521"/>
      <c r="AK37" s="1521"/>
      <c r="AL37" s="1521"/>
      <c r="AM37" s="1521"/>
      <c r="AN37" s="1521">
        <v>165.52861000000001</v>
      </c>
    </row>
    <row r="38" spans="1:40" ht="17.25" customHeight="1" x14ac:dyDescent="0.25">
      <c r="A38" s="61"/>
      <c r="B38" s="716">
        <v>32</v>
      </c>
      <c r="C38" s="717" t="s">
        <v>65</v>
      </c>
      <c r="D38" s="718">
        <v>30.309962000000002</v>
      </c>
      <c r="E38" s="719"/>
      <c r="F38" s="719"/>
      <c r="G38" s="720"/>
      <c r="H38" s="718"/>
      <c r="I38" s="719"/>
      <c r="J38" s="719"/>
      <c r="K38" s="719"/>
      <c r="L38" s="721">
        <v>30.309962000000002</v>
      </c>
      <c r="M38" s="722" t="s">
        <v>981</v>
      </c>
      <c r="N38" s="722" t="s">
        <v>981</v>
      </c>
      <c r="O38" s="722" t="s">
        <v>981</v>
      </c>
      <c r="P38" s="723">
        <v>30.309962000000002</v>
      </c>
      <c r="Q38" s="1270"/>
      <c r="R38" s="503" t="s">
        <v>61</v>
      </c>
      <c r="S38" s="503">
        <v>104.57517</v>
      </c>
      <c r="T38" s="503">
        <v>60.953440000000001</v>
      </c>
      <c r="AA38" s="503">
        <v>165.52861000000001</v>
      </c>
      <c r="AC38" s="79" t="s">
        <v>63</v>
      </c>
      <c r="AD38" s="1521">
        <v>3.0581069999999997</v>
      </c>
      <c r="AE38" s="1521"/>
      <c r="AF38" s="1521"/>
      <c r="AG38" s="1521"/>
      <c r="AH38" s="1521">
        <v>3.0581069999999997</v>
      </c>
      <c r="AI38" s="1521"/>
      <c r="AJ38" s="1521"/>
      <c r="AK38" s="1521"/>
      <c r="AL38" s="1521"/>
      <c r="AM38" s="1521"/>
      <c r="AN38" s="1521">
        <v>3.0581069999999997</v>
      </c>
    </row>
    <row r="39" spans="1:40" ht="17.25" customHeight="1" x14ac:dyDescent="0.25">
      <c r="A39" s="61"/>
      <c r="B39" s="716">
        <v>33</v>
      </c>
      <c r="C39" s="717" t="s">
        <v>1634</v>
      </c>
      <c r="D39" s="718">
        <v>283.021568</v>
      </c>
      <c r="E39" s="719"/>
      <c r="F39" s="719"/>
      <c r="G39" s="720"/>
      <c r="H39" s="718"/>
      <c r="I39" s="719"/>
      <c r="J39" s="719"/>
      <c r="K39" s="719"/>
      <c r="L39" s="721">
        <v>283.021568</v>
      </c>
      <c r="M39" s="722" t="s">
        <v>981</v>
      </c>
      <c r="N39" s="722" t="s">
        <v>981</v>
      </c>
      <c r="O39" s="722" t="s">
        <v>981</v>
      </c>
      <c r="P39" s="723">
        <v>283.021568</v>
      </c>
      <c r="Q39" s="1270"/>
      <c r="R39" s="503" t="s">
        <v>63</v>
      </c>
      <c r="S39" s="503">
        <v>3.0581069999999997</v>
      </c>
      <c r="AA39" s="503">
        <v>3.0581069999999997</v>
      </c>
      <c r="AC39" s="79" t="s">
        <v>65</v>
      </c>
      <c r="AD39" s="1521">
        <v>30.309962000000002</v>
      </c>
      <c r="AE39" s="1521"/>
      <c r="AF39" s="1521"/>
      <c r="AG39" s="1521"/>
      <c r="AH39" s="1521">
        <v>30.309962000000002</v>
      </c>
      <c r="AI39" s="1521"/>
      <c r="AJ39" s="1521"/>
      <c r="AK39" s="1521"/>
      <c r="AL39" s="1521"/>
      <c r="AM39" s="1521"/>
      <c r="AN39" s="1521">
        <v>30.309962000000002</v>
      </c>
    </row>
    <row r="40" spans="1:40" ht="17.25" customHeight="1" x14ac:dyDescent="0.25">
      <c r="A40" s="61"/>
      <c r="B40" s="716">
        <v>34</v>
      </c>
      <c r="C40" s="717" t="s">
        <v>69</v>
      </c>
      <c r="D40" s="718">
        <v>1254.1142449999995</v>
      </c>
      <c r="E40" s="719">
        <v>0</v>
      </c>
      <c r="F40" s="719"/>
      <c r="G40" s="720"/>
      <c r="H40" s="718"/>
      <c r="I40" s="719"/>
      <c r="J40" s="719"/>
      <c r="K40" s="719"/>
      <c r="L40" s="721">
        <v>1254.1142449999995</v>
      </c>
      <c r="M40" s="722" t="s">
        <v>981</v>
      </c>
      <c r="N40" s="722" t="s">
        <v>981</v>
      </c>
      <c r="O40" s="722" t="s">
        <v>981</v>
      </c>
      <c r="P40" s="723">
        <v>1254.1142449999995</v>
      </c>
      <c r="Q40" s="1270"/>
      <c r="R40" s="503" t="s">
        <v>65</v>
      </c>
      <c r="S40" s="503">
        <v>30.309962000000002</v>
      </c>
      <c r="AA40" s="503">
        <v>30.309962000000002</v>
      </c>
      <c r="AC40" s="79" t="s">
        <v>67</v>
      </c>
      <c r="AD40" s="1521">
        <v>283.021568</v>
      </c>
      <c r="AE40" s="1521"/>
      <c r="AF40" s="1521"/>
      <c r="AG40" s="1521"/>
      <c r="AH40" s="1521">
        <v>283.021568</v>
      </c>
      <c r="AI40" s="1521"/>
      <c r="AJ40" s="1521"/>
      <c r="AK40" s="1521"/>
      <c r="AL40" s="1521"/>
      <c r="AM40" s="1521"/>
      <c r="AN40" s="1521">
        <v>283.021568</v>
      </c>
    </row>
    <row r="41" spans="1:40" ht="17.25" customHeight="1" x14ac:dyDescent="0.25">
      <c r="A41" s="61"/>
      <c r="B41" s="716">
        <v>35</v>
      </c>
      <c r="C41" s="717" t="s">
        <v>71</v>
      </c>
      <c r="D41" s="718">
        <v>67.737813999999986</v>
      </c>
      <c r="E41" s="719"/>
      <c r="F41" s="719"/>
      <c r="G41" s="720"/>
      <c r="H41" s="718"/>
      <c r="I41" s="719"/>
      <c r="J41" s="719"/>
      <c r="K41" s="719"/>
      <c r="L41" s="721">
        <v>67.737813999999986</v>
      </c>
      <c r="M41" s="722" t="s">
        <v>981</v>
      </c>
      <c r="N41" s="722" t="s">
        <v>981</v>
      </c>
      <c r="O41" s="722" t="s">
        <v>981</v>
      </c>
      <c r="P41" s="723">
        <v>67.737813999999986</v>
      </c>
      <c r="Q41" s="1270"/>
      <c r="R41" s="503" t="s">
        <v>67</v>
      </c>
      <c r="S41" s="503">
        <v>283.021568</v>
      </c>
      <c r="AA41" s="503">
        <v>283.021568</v>
      </c>
      <c r="AC41" s="79" t="s">
        <v>69</v>
      </c>
      <c r="AD41" s="1521">
        <v>1254.1142449999995</v>
      </c>
      <c r="AE41" s="1521">
        <v>0</v>
      </c>
      <c r="AF41" s="1521"/>
      <c r="AG41" s="1521"/>
      <c r="AH41" s="1521">
        <v>1254.1142449999995</v>
      </c>
      <c r="AI41" s="1521"/>
      <c r="AJ41" s="1521"/>
      <c r="AK41" s="1521"/>
      <c r="AL41" s="1521"/>
      <c r="AM41" s="1521"/>
      <c r="AN41" s="1521">
        <v>1254.1142449999995</v>
      </c>
    </row>
    <row r="42" spans="1:40" ht="17.25" customHeight="1" x14ac:dyDescent="0.25">
      <c r="A42" s="61"/>
      <c r="B42" s="716">
        <v>36</v>
      </c>
      <c r="C42" s="717" t="s">
        <v>73</v>
      </c>
      <c r="D42" s="718">
        <v>728.24041899999986</v>
      </c>
      <c r="E42" s="719"/>
      <c r="F42" s="719"/>
      <c r="G42" s="720"/>
      <c r="H42" s="718"/>
      <c r="I42" s="719"/>
      <c r="J42" s="719"/>
      <c r="K42" s="719"/>
      <c r="L42" s="721">
        <v>728.24041899999986</v>
      </c>
      <c r="M42" s="722" t="s">
        <v>981</v>
      </c>
      <c r="N42" s="722" t="s">
        <v>981</v>
      </c>
      <c r="O42" s="722" t="s">
        <v>981</v>
      </c>
      <c r="P42" s="723">
        <v>728.24041899999986</v>
      </c>
      <c r="Q42" s="1270"/>
      <c r="R42" s="503" t="s">
        <v>69</v>
      </c>
      <c r="S42" s="503">
        <v>1254.1142449999995</v>
      </c>
      <c r="T42" s="503">
        <v>0</v>
      </c>
      <c r="AA42" s="503">
        <v>1254.1142449999995</v>
      </c>
      <c r="AC42" s="79" t="s">
        <v>71</v>
      </c>
      <c r="AD42" s="1521">
        <v>67.737813999999986</v>
      </c>
      <c r="AE42" s="1521"/>
      <c r="AF42" s="1521"/>
      <c r="AG42" s="1521"/>
      <c r="AH42" s="1521">
        <v>67.737813999999986</v>
      </c>
      <c r="AI42" s="1521"/>
      <c r="AJ42" s="1521"/>
      <c r="AK42" s="1521"/>
      <c r="AL42" s="1521"/>
      <c r="AM42" s="1521"/>
      <c r="AN42" s="1521">
        <v>67.737813999999986</v>
      </c>
    </row>
    <row r="43" spans="1:40" ht="17.25" customHeight="1" x14ac:dyDescent="0.25">
      <c r="A43" s="87"/>
      <c r="B43" s="716">
        <v>37</v>
      </c>
      <c r="C43" s="717" t="s">
        <v>75</v>
      </c>
      <c r="D43" s="718">
        <v>161.555475</v>
      </c>
      <c r="E43" s="719"/>
      <c r="F43" s="719"/>
      <c r="G43" s="720"/>
      <c r="H43" s="718"/>
      <c r="I43" s="719"/>
      <c r="J43" s="719"/>
      <c r="K43" s="719"/>
      <c r="L43" s="721">
        <v>161.555475</v>
      </c>
      <c r="M43" s="722" t="s">
        <v>981</v>
      </c>
      <c r="N43" s="722" t="s">
        <v>981</v>
      </c>
      <c r="O43" s="722" t="s">
        <v>981</v>
      </c>
      <c r="P43" s="724">
        <v>161.555475</v>
      </c>
      <c r="Q43" s="1271"/>
      <c r="R43" s="503" t="s">
        <v>71</v>
      </c>
      <c r="S43" s="503">
        <v>67.737813999999986</v>
      </c>
      <c r="AA43" s="503">
        <v>67.737813999999986</v>
      </c>
      <c r="AC43" s="79" t="s">
        <v>73</v>
      </c>
      <c r="AD43" s="1521">
        <v>728.24041899999986</v>
      </c>
      <c r="AE43" s="1521"/>
      <c r="AF43" s="1521"/>
      <c r="AG43" s="1521"/>
      <c r="AH43" s="1521">
        <v>728.24041899999986</v>
      </c>
      <c r="AI43" s="1521"/>
      <c r="AJ43" s="1521"/>
      <c r="AK43" s="1521"/>
      <c r="AL43" s="1521"/>
      <c r="AM43" s="1521"/>
      <c r="AN43" s="1521">
        <v>728.24041899999986</v>
      </c>
    </row>
    <row r="44" spans="1:40" ht="17.25" customHeight="1" x14ac:dyDescent="0.25">
      <c r="A44" s="61"/>
      <c r="B44" s="716">
        <v>38</v>
      </c>
      <c r="C44" s="717" t="s">
        <v>77</v>
      </c>
      <c r="D44" s="718">
        <v>2297.4636599999999</v>
      </c>
      <c r="E44" s="719"/>
      <c r="F44" s="719"/>
      <c r="G44" s="720"/>
      <c r="H44" s="718"/>
      <c r="I44" s="719"/>
      <c r="J44" s="719"/>
      <c r="K44" s="719"/>
      <c r="L44" s="721">
        <v>2297.4636599999999</v>
      </c>
      <c r="M44" s="722" t="s">
        <v>981</v>
      </c>
      <c r="N44" s="722" t="s">
        <v>981</v>
      </c>
      <c r="O44" s="722" t="s">
        <v>981</v>
      </c>
      <c r="P44" s="723">
        <v>2297.4636599999999</v>
      </c>
      <c r="Q44" s="1270"/>
      <c r="R44" s="503" t="s">
        <v>73</v>
      </c>
      <c r="S44" s="503">
        <v>728.24041899999986</v>
      </c>
      <c r="AA44" s="503">
        <v>728.24041899999986</v>
      </c>
      <c r="AC44" s="79" t="s">
        <v>75</v>
      </c>
      <c r="AD44" s="1521">
        <v>161.555475</v>
      </c>
      <c r="AE44" s="1521"/>
      <c r="AF44" s="1521"/>
      <c r="AG44" s="1521"/>
      <c r="AH44" s="1521">
        <v>161.555475</v>
      </c>
      <c r="AI44" s="1521"/>
      <c r="AJ44" s="1521"/>
      <c r="AK44" s="1521"/>
      <c r="AL44" s="1521"/>
      <c r="AM44" s="1521"/>
      <c r="AN44" s="1521">
        <v>161.555475</v>
      </c>
    </row>
    <row r="45" spans="1:40" ht="17.25" customHeight="1" x14ac:dyDescent="0.25">
      <c r="A45" s="61"/>
      <c r="B45" s="716">
        <v>39</v>
      </c>
      <c r="C45" s="717" t="s">
        <v>79</v>
      </c>
      <c r="D45" s="718">
        <v>396.866311</v>
      </c>
      <c r="E45" s="719"/>
      <c r="F45" s="719"/>
      <c r="G45" s="720"/>
      <c r="H45" s="718"/>
      <c r="I45" s="719"/>
      <c r="J45" s="719"/>
      <c r="K45" s="719"/>
      <c r="L45" s="721">
        <v>396.866311</v>
      </c>
      <c r="M45" s="722" t="s">
        <v>981</v>
      </c>
      <c r="N45" s="722" t="s">
        <v>981</v>
      </c>
      <c r="O45" s="722" t="s">
        <v>981</v>
      </c>
      <c r="P45" s="723">
        <v>396.866311</v>
      </c>
      <c r="Q45" s="1270"/>
      <c r="R45" s="503" t="s">
        <v>75</v>
      </c>
      <c r="S45" s="503">
        <v>161.555475</v>
      </c>
      <c r="AA45" s="503">
        <v>161.555475</v>
      </c>
      <c r="AC45" s="79" t="s">
        <v>77</v>
      </c>
      <c r="AD45" s="1521">
        <v>2297.4636599999999</v>
      </c>
      <c r="AE45" s="1521"/>
      <c r="AF45" s="1521"/>
      <c r="AG45" s="1521"/>
      <c r="AH45" s="1521">
        <v>2297.4636599999999</v>
      </c>
      <c r="AI45" s="1521"/>
      <c r="AJ45" s="1521"/>
      <c r="AK45" s="1521"/>
      <c r="AL45" s="1521"/>
      <c r="AM45" s="1521"/>
      <c r="AN45" s="1521">
        <v>2297.4636599999999</v>
      </c>
    </row>
    <row r="46" spans="1:40" ht="17.25" customHeight="1" x14ac:dyDescent="0.25">
      <c r="A46" s="61"/>
      <c r="B46" s="716">
        <v>40</v>
      </c>
      <c r="C46" s="717" t="s">
        <v>81</v>
      </c>
      <c r="D46" s="718"/>
      <c r="E46" s="719"/>
      <c r="F46" s="719"/>
      <c r="G46" s="720"/>
      <c r="H46" s="718">
        <v>3.7710590000000002</v>
      </c>
      <c r="I46" s="719"/>
      <c r="J46" s="719"/>
      <c r="K46" s="719"/>
      <c r="L46" s="721">
        <v>3.7710590000000002</v>
      </c>
      <c r="M46" s="722" t="s">
        <v>981</v>
      </c>
      <c r="N46" s="722" t="s">
        <v>981</v>
      </c>
      <c r="O46" s="722" t="s">
        <v>981</v>
      </c>
      <c r="P46" s="723">
        <v>3.7710590000000002</v>
      </c>
      <c r="Q46" s="1270"/>
      <c r="R46" s="503" t="s">
        <v>77</v>
      </c>
      <c r="S46" s="503">
        <v>2297.4636599999999</v>
      </c>
      <c r="AA46" s="503">
        <v>2297.4636599999999</v>
      </c>
      <c r="AC46" s="79" t="s">
        <v>79</v>
      </c>
      <c r="AD46" s="1521">
        <v>396.866311</v>
      </c>
      <c r="AE46" s="1521"/>
      <c r="AF46" s="1521"/>
      <c r="AG46" s="1521"/>
      <c r="AH46" s="1521">
        <v>396.866311</v>
      </c>
      <c r="AI46" s="1521"/>
      <c r="AJ46" s="1521"/>
      <c r="AK46" s="1521"/>
      <c r="AL46" s="1521"/>
      <c r="AM46" s="1521"/>
      <c r="AN46" s="1521">
        <v>396.866311</v>
      </c>
    </row>
    <row r="47" spans="1:40" ht="17.25" customHeight="1" x14ac:dyDescent="0.25">
      <c r="A47" s="61"/>
      <c r="B47" s="716">
        <v>41</v>
      </c>
      <c r="C47" s="717" t="s">
        <v>83</v>
      </c>
      <c r="D47" s="718">
        <v>115.920588</v>
      </c>
      <c r="E47" s="719"/>
      <c r="F47" s="719"/>
      <c r="G47" s="720"/>
      <c r="H47" s="718"/>
      <c r="I47" s="719"/>
      <c r="J47" s="719"/>
      <c r="K47" s="719"/>
      <c r="L47" s="721">
        <v>115.920588</v>
      </c>
      <c r="M47" s="722" t="s">
        <v>981</v>
      </c>
      <c r="N47" s="722" t="s">
        <v>981</v>
      </c>
      <c r="O47" s="722" t="s">
        <v>981</v>
      </c>
      <c r="P47" s="723">
        <v>115.920588</v>
      </c>
      <c r="Q47" s="1270"/>
      <c r="R47" s="503" t="s">
        <v>79</v>
      </c>
      <c r="S47" s="503">
        <v>396.866311</v>
      </c>
      <c r="AA47" s="503">
        <v>396.866311</v>
      </c>
      <c r="AC47" s="79" t="s">
        <v>81</v>
      </c>
      <c r="AD47" s="1521"/>
      <c r="AE47" s="1521"/>
      <c r="AF47" s="1521"/>
      <c r="AG47" s="1521"/>
      <c r="AH47" s="1521"/>
      <c r="AI47" s="1521">
        <v>3.7710590000000002</v>
      </c>
      <c r="AJ47" s="1521"/>
      <c r="AK47" s="1521"/>
      <c r="AL47" s="1521"/>
      <c r="AM47" s="1521">
        <v>3.7710590000000002</v>
      </c>
      <c r="AN47" s="1521">
        <v>3.7710590000000002</v>
      </c>
    </row>
    <row r="48" spans="1:40" ht="17.25" customHeight="1" x14ac:dyDescent="0.25">
      <c r="A48" s="61"/>
      <c r="B48" s="716">
        <v>42</v>
      </c>
      <c r="C48" s="717" t="s">
        <v>85</v>
      </c>
      <c r="D48" s="718">
        <v>106.02697999999999</v>
      </c>
      <c r="E48" s="719">
        <v>0</v>
      </c>
      <c r="F48" s="719"/>
      <c r="G48" s="720"/>
      <c r="H48" s="718"/>
      <c r="I48" s="719"/>
      <c r="J48" s="719"/>
      <c r="K48" s="719"/>
      <c r="L48" s="721">
        <v>106.02697999999999</v>
      </c>
      <c r="M48" s="722" t="s">
        <v>981</v>
      </c>
      <c r="N48" s="722" t="s">
        <v>981</v>
      </c>
      <c r="O48" s="722" t="s">
        <v>981</v>
      </c>
      <c r="P48" s="723">
        <v>106.02697999999999</v>
      </c>
      <c r="Q48" s="1270"/>
      <c r="R48" s="503" t="s">
        <v>81</v>
      </c>
      <c r="W48" s="503">
        <v>3.7710590000000002</v>
      </c>
      <c r="AA48" s="503">
        <v>3.7710590000000002</v>
      </c>
      <c r="AC48" s="79" t="s">
        <v>83</v>
      </c>
      <c r="AD48" s="1521">
        <v>115.920588</v>
      </c>
      <c r="AE48" s="1521"/>
      <c r="AF48" s="1521"/>
      <c r="AG48" s="1521"/>
      <c r="AH48" s="1521">
        <v>115.920588</v>
      </c>
      <c r="AI48" s="1521"/>
      <c r="AJ48" s="1521"/>
      <c r="AK48" s="1521"/>
      <c r="AL48" s="1521"/>
      <c r="AM48" s="1521"/>
      <c r="AN48" s="1521">
        <v>115.920588</v>
      </c>
    </row>
    <row r="49" spans="1:40" ht="17.25" customHeight="1" x14ac:dyDescent="0.25">
      <c r="A49" s="61"/>
      <c r="B49" s="716">
        <v>43</v>
      </c>
      <c r="C49" s="717" t="s">
        <v>87</v>
      </c>
      <c r="D49" s="718"/>
      <c r="E49" s="719"/>
      <c r="F49" s="719"/>
      <c r="G49" s="720"/>
      <c r="H49" s="718">
        <v>5.6135389999999994</v>
      </c>
      <c r="I49" s="719">
        <v>3.8726999999999998E-2</v>
      </c>
      <c r="J49" s="719"/>
      <c r="K49" s="719"/>
      <c r="L49" s="721">
        <v>5.6135389999999994</v>
      </c>
      <c r="M49" s="722">
        <v>3.8726999999999998E-2</v>
      </c>
      <c r="N49" s="722" t="s">
        <v>981</v>
      </c>
      <c r="O49" s="722" t="s">
        <v>981</v>
      </c>
      <c r="P49" s="723">
        <v>5.6522659999999991</v>
      </c>
      <c r="Q49" s="1270"/>
      <c r="R49" s="503" t="s">
        <v>83</v>
      </c>
      <c r="S49" s="503">
        <v>115.920588</v>
      </c>
      <c r="AA49" s="503">
        <v>115.920588</v>
      </c>
      <c r="AC49" s="79" t="s">
        <v>85</v>
      </c>
      <c r="AD49" s="1521">
        <v>106.02697999999999</v>
      </c>
      <c r="AE49" s="1521">
        <v>0</v>
      </c>
      <c r="AF49" s="1521"/>
      <c r="AG49" s="1521"/>
      <c r="AH49" s="1521">
        <v>106.02697999999999</v>
      </c>
      <c r="AI49" s="1521"/>
      <c r="AJ49" s="1521"/>
      <c r="AK49" s="1521"/>
      <c r="AL49" s="1521"/>
      <c r="AM49" s="1521"/>
      <c r="AN49" s="1521">
        <v>106.02697999999999</v>
      </c>
    </row>
    <row r="50" spans="1:40" ht="17.25" customHeight="1" x14ac:dyDescent="0.25">
      <c r="A50" s="61"/>
      <c r="B50" s="716">
        <v>44</v>
      </c>
      <c r="C50" s="717" t="s">
        <v>89</v>
      </c>
      <c r="D50" s="718">
        <v>3355.215999</v>
      </c>
      <c r="E50" s="719">
        <v>3346.2879830000002</v>
      </c>
      <c r="F50" s="719"/>
      <c r="G50" s="720"/>
      <c r="H50" s="718"/>
      <c r="I50" s="719"/>
      <c r="J50" s="719"/>
      <c r="K50" s="719"/>
      <c r="L50" s="721">
        <v>3355.215999</v>
      </c>
      <c r="M50" s="722">
        <v>3346.2879830000002</v>
      </c>
      <c r="N50" s="722" t="s">
        <v>981</v>
      </c>
      <c r="O50" s="722" t="s">
        <v>981</v>
      </c>
      <c r="P50" s="723">
        <v>6701.5039820000002</v>
      </c>
      <c r="Q50" s="1270"/>
      <c r="R50" s="503" t="s">
        <v>85</v>
      </c>
      <c r="S50" s="503">
        <v>106.02697999999999</v>
      </c>
      <c r="T50" s="503">
        <v>0</v>
      </c>
      <c r="AA50" s="503">
        <v>106.02697999999999</v>
      </c>
      <c r="AC50" s="79" t="s">
        <v>87</v>
      </c>
      <c r="AD50" s="1521"/>
      <c r="AE50" s="1521"/>
      <c r="AF50" s="1521"/>
      <c r="AG50" s="1521"/>
      <c r="AH50" s="1521"/>
      <c r="AI50" s="1521">
        <v>5.6135389999999994</v>
      </c>
      <c r="AJ50" s="1521">
        <v>3.8726999999999998E-2</v>
      </c>
      <c r="AK50" s="1521"/>
      <c r="AL50" s="1521"/>
      <c r="AM50" s="1521">
        <v>5.6522659999999991</v>
      </c>
      <c r="AN50" s="1521">
        <v>5.6522659999999991</v>
      </c>
    </row>
    <row r="51" spans="1:40" ht="17.25" customHeight="1" x14ac:dyDescent="0.25">
      <c r="A51" s="61"/>
      <c r="B51" s="716">
        <v>45</v>
      </c>
      <c r="C51" s="717" t="s">
        <v>91</v>
      </c>
      <c r="D51" s="718"/>
      <c r="E51" s="719">
        <v>664.69503999999995</v>
      </c>
      <c r="F51" s="719"/>
      <c r="G51" s="720"/>
      <c r="H51" s="718"/>
      <c r="I51" s="719"/>
      <c r="J51" s="719"/>
      <c r="K51" s="719"/>
      <c r="L51" s="721" t="s">
        <v>981</v>
      </c>
      <c r="M51" s="722">
        <v>664.69503999999995</v>
      </c>
      <c r="N51" s="722" t="s">
        <v>981</v>
      </c>
      <c r="O51" s="722" t="s">
        <v>981</v>
      </c>
      <c r="P51" s="723">
        <v>664.69503999999995</v>
      </c>
      <c r="Q51" s="1270"/>
      <c r="R51" s="503" t="s">
        <v>87</v>
      </c>
      <c r="W51" s="503">
        <v>5.6135389999999994</v>
      </c>
      <c r="X51" s="503">
        <v>3.8726999999999998E-2</v>
      </c>
      <c r="AA51" s="503">
        <v>5.6522659999999991</v>
      </c>
      <c r="AC51" s="79" t="s">
        <v>89</v>
      </c>
      <c r="AD51" s="1521">
        <v>3355.215999</v>
      </c>
      <c r="AE51" s="1521">
        <v>3346.2879830000002</v>
      </c>
      <c r="AF51" s="1521"/>
      <c r="AG51" s="1521"/>
      <c r="AH51" s="1521">
        <v>6701.5039820000002</v>
      </c>
      <c r="AI51" s="1521"/>
      <c r="AJ51" s="1521"/>
      <c r="AK51" s="1521"/>
      <c r="AL51" s="1521"/>
      <c r="AM51" s="1521"/>
      <c r="AN51" s="1521">
        <v>6701.5039820000002</v>
      </c>
    </row>
    <row r="52" spans="1:40" ht="17.25" customHeight="1" x14ac:dyDescent="0.25">
      <c r="A52" s="61"/>
      <c r="B52" s="716">
        <v>46</v>
      </c>
      <c r="C52" s="717" t="s">
        <v>93</v>
      </c>
      <c r="D52" s="718"/>
      <c r="E52" s="719"/>
      <c r="F52" s="719">
        <v>423.25612000000007</v>
      </c>
      <c r="G52" s="720">
        <v>584.9154769999999</v>
      </c>
      <c r="H52" s="718"/>
      <c r="I52" s="719"/>
      <c r="J52" s="719"/>
      <c r="K52" s="719"/>
      <c r="L52" s="721" t="s">
        <v>981</v>
      </c>
      <c r="M52" s="722" t="s">
        <v>981</v>
      </c>
      <c r="N52" s="722">
        <v>423.25612000000007</v>
      </c>
      <c r="O52" s="722">
        <v>584.9154769999999</v>
      </c>
      <c r="P52" s="723">
        <v>1008.171597</v>
      </c>
      <c r="Q52" s="1270"/>
      <c r="R52" s="503" t="s">
        <v>89</v>
      </c>
      <c r="S52" s="503">
        <v>3355.215999</v>
      </c>
      <c r="T52" s="503">
        <v>3346.2879830000002</v>
      </c>
      <c r="AA52" s="503">
        <v>6701.5039820000002</v>
      </c>
      <c r="AC52" s="79" t="s">
        <v>91</v>
      </c>
      <c r="AD52" s="1521"/>
      <c r="AE52" s="1521">
        <v>664.69503999999995</v>
      </c>
      <c r="AF52" s="1521"/>
      <c r="AG52" s="1521"/>
      <c r="AH52" s="1521">
        <v>664.69503999999995</v>
      </c>
      <c r="AI52" s="1521"/>
      <c r="AJ52" s="1521"/>
      <c r="AK52" s="1521"/>
      <c r="AL52" s="1521"/>
      <c r="AM52" s="1521"/>
      <c r="AN52" s="1521">
        <v>664.69503999999995</v>
      </c>
    </row>
    <row r="53" spans="1:40" ht="17.25" customHeight="1" x14ac:dyDescent="0.25">
      <c r="A53" s="61"/>
      <c r="B53" s="716">
        <v>47</v>
      </c>
      <c r="C53" s="717" t="s">
        <v>95</v>
      </c>
      <c r="D53" s="718"/>
      <c r="E53" s="719"/>
      <c r="F53" s="719"/>
      <c r="G53" s="720">
        <v>450.61634999999995</v>
      </c>
      <c r="H53" s="718"/>
      <c r="I53" s="719"/>
      <c r="J53" s="719"/>
      <c r="K53" s="719"/>
      <c r="L53" s="721" t="s">
        <v>981</v>
      </c>
      <c r="M53" s="722" t="s">
        <v>981</v>
      </c>
      <c r="N53" s="722" t="s">
        <v>981</v>
      </c>
      <c r="O53" s="722">
        <v>450.61634999999995</v>
      </c>
      <c r="P53" s="723">
        <v>450.61634999999995</v>
      </c>
      <c r="Q53" s="1270"/>
      <c r="R53" s="503" t="s">
        <v>91</v>
      </c>
      <c r="T53" s="503">
        <v>664.69503999999995</v>
      </c>
      <c r="AA53" s="503">
        <v>664.69503999999995</v>
      </c>
      <c r="AC53" s="79" t="s">
        <v>93</v>
      </c>
      <c r="AD53" s="1521"/>
      <c r="AE53" s="1521"/>
      <c r="AF53" s="1521">
        <v>423.25612000000007</v>
      </c>
      <c r="AG53" s="1521">
        <v>584.9154769999999</v>
      </c>
      <c r="AH53" s="1521">
        <v>1008.171597</v>
      </c>
      <c r="AI53" s="1521"/>
      <c r="AJ53" s="1521"/>
      <c r="AK53" s="1521"/>
      <c r="AL53" s="1521"/>
      <c r="AM53" s="1521"/>
      <c r="AN53" s="1521">
        <v>1008.171597</v>
      </c>
    </row>
    <row r="54" spans="1:40" ht="17.25" customHeight="1" x14ac:dyDescent="0.25">
      <c r="A54" s="61"/>
      <c r="B54" s="716">
        <v>48</v>
      </c>
      <c r="C54" s="717" t="s">
        <v>97</v>
      </c>
      <c r="D54" s="718">
        <v>1446.3887729999999</v>
      </c>
      <c r="E54" s="719">
        <v>5051.6661530000019</v>
      </c>
      <c r="F54" s="719">
        <v>105.68158200000001</v>
      </c>
      <c r="G54" s="720"/>
      <c r="H54" s="718"/>
      <c r="I54" s="719"/>
      <c r="J54" s="719"/>
      <c r="K54" s="719"/>
      <c r="L54" s="721">
        <v>1446.3887729999999</v>
      </c>
      <c r="M54" s="722">
        <v>5051.6661530000019</v>
      </c>
      <c r="N54" s="722">
        <v>105.68158200000001</v>
      </c>
      <c r="O54" s="722" t="s">
        <v>981</v>
      </c>
      <c r="P54" s="723">
        <v>6603.7365080000018</v>
      </c>
      <c r="Q54" s="1270"/>
      <c r="R54" s="503" t="s">
        <v>93</v>
      </c>
      <c r="U54" s="503">
        <v>423.25612000000007</v>
      </c>
      <c r="V54" s="503">
        <v>584.9154769999999</v>
      </c>
      <c r="AA54" s="503">
        <v>1008.171597</v>
      </c>
      <c r="AC54" s="79" t="s">
        <v>95</v>
      </c>
      <c r="AD54" s="1521"/>
      <c r="AE54" s="1521"/>
      <c r="AF54" s="1521"/>
      <c r="AG54" s="1521">
        <v>450.61634999999995</v>
      </c>
      <c r="AH54" s="1521">
        <v>450.61634999999995</v>
      </c>
      <c r="AI54" s="1521"/>
      <c r="AJ54" s="1521"/>
      <c r="AK54" s="1521"/>
      <c r="AL54" s="1521"/>
      <c r="AM54" s="1521"/>
      <c r="AN54" s="1521">
        <v>450.61634999999995</v>
      </c>
    </row>
    <row r="55" spans="1:40" ht="17.25" customHeight="1" x14ac:dyDescent="0.25">
      <c r="A55" s="61"/>
      <c r="B55" s="716">
        <v>49</v>
      </c>
      <c r="C55" s="717" t="s">
        <v>99</v>
      </c>
      <c r="D55" s="718"/>
      <c r="E55" s="719">
        <v>3767.4608259999995</v>
      </c>
      <c r="F55" s="719"/>
      <c r="G55" s="720"/>
      <c r="H55" s="718"/>
      <c r="I55" s="719"/>
      <c r="J55" s="719"/>
      <c r="K55" s="719"/>
      <c r="L55" s="721" t="s">
        <v>981</v>
      </c>
      <c r="M55" s="722">
        <v>3767.4608259999995</v>
      </c>
      <c r="N55" s="722" t="s">
        <v>981</v>
      </c>
      <c r="O55" s="722" t="s">
        <v>981</v>
      </c>
      <c r="P55" s="723">
        <v>3767.4608259999995</v>
      </c>
      <c r="Q55" s="1270"/>
      <c r="R55" s="503" t="s">
        <v>95</v>
      </c>
      <c r="V55" s="503">
        <v>450.61634999999995</v>
      </c>
      <c r="AA55" s="503">
        <v>450.61634999999995</v>
      </c>
      <c r="AC55" s="79" t="s">
        <v>97</v>
      </c>
      <c r="AD55" s="1521">
        <v>1446.3887729999999</v>
      </c>
      <c r="AE55" s="1521">
        <v>5051.6661530000019</v>
      </c>
      <c r="AF55" s="1521">
        <v>105.68158200000001</v>
      </c>
      <c r="AG55" s="1521"/>
      <c r="AH55" s="1521">
        <v>6603.7365080000018</v>
      </c>
      <c r="AI55" s="1521"/>
      <c r="AJ55" s="1521"/>
      <c r="AK55" s="1521"/>
      <c r="AL55" s="1521"/>
      <c r="AM55" s="1521"/>
      <c r="AN55" s="1521">
        <v>6603.7365080000018</v>
      </c>
    </row>
    <row r="56" spans="1:40" ht="17.25" customHeight="1" x14ac:dyDescent="0.25">
      <c r="A56" s="61"/>
      <c r="B56" s="716">
        <v>50</v>
      </c>
      <c r="C56" s="717" t="s">
        <v>101</v>
      </c>
      <c r="D56" s="718">
        <v>16.195115465000008</v>
      </c>
      <c r="E56" s="719"/>
      <c r="F56" s="719"/>
      <c r="G56" s="720"/>
      <c r="H56" s="718"/>
      <c r="I56" s="719"/>
      <c r="J56" s="719"/>
      <c r="K56" s="719"/>
      <c r="L56" s="721">
        <v>16.195115465000008</v>
      </c>
      <c r="M56" s="722" t="s">
        <v>981</v>
      </c>
      <c r="N56" s="722" t="s">
        <v>981</v>
      </c>
      <c r="O56" s="722" t="s">
        <v>981</v>
      </c>
      <c r="P56" s="723">
        <v>16.195115465000008</v>
      </c>
      <c r="Q56" s="1270"/>
      <c r="R56" s="503" t="s">
        <v>97</v>
      </c>
      <c r="S56" s="503">
        <v>1446.3887729999999</v>
      </c>
      <c r="T56" s="503">
        <v>5051.6661530000019</v>
      </c>
      <c r="U56" s="503">
        <v>105.68158200000001</v>
      </c>
      <c r="AA56" s="503">
        <v>6603.7365080000018</v>
      </c>
      <c r="AC56" s="79" t="s">
        <v>99</v>
      </c>
      <c r="AD56" s="1521"/>
      <c r="AE56" s="1521">
        <v>3767.4608259999995</v>
      </c>
      <c r="AF56" s="1521"/>
      <c r="AG56" s="1521"/>
      <c r="AH56" s="1521">
        <v>3767.4608259999995</v>
      </c>
      <c r="AI56" s="1521"/>
      <c r="AJ56" s="1521"/>
      <c r="AK56" s="1521"/>
      <c r="AL56" s="1521"/>
      <c r="AM56" s="1521"/>
      <c r="AN56" s="1521">
        <v>3767.4608259999995</v>
      </c>
    </row>
    <row r="57" spans="1:40" ht="17.25" customHeight="1" x14ac:dyDescent="0.25">
      <c r="A57" s="61"/>
      <c r="B57" s="716">
        <v>51</v>
      </c>
      <c r="C57" s="717" t="s">
        <v>103</v>
      </c>
      <c r="D57" s="718">
        <v>313.37991518749993</v>
      </c>
      <c r="E57" s="719"/>
      <c r="F57" s="719"/>
      <c r="G57" s="720"/>
      <c r="H57" s="718"/>
      <c r="I57" s="719"/>
      <c r="J57" s="719"/>
      <c r="K57" s="719"/>
      <c r="L57" s="721">
        <v>313.37991518749993</v>
      </c>
      <c r="M57" s="722" t="s">
        <v>981</v>
      </c>
      <c r="N57" s="722" t="s">
        <v>981</v>
      </c>
      <c r="O57" s="722" t="s">
        <v>981</v>
      </c>
      <c r="P57" s="723">
        <v>313.37991518749993</v>
      </c>
      <c r="Q57" s="1270"/>
      <c r="R57" s="503" t="s">
        <v>99</v>
      </c>
      <c r="T57" s="503">
        <v>3767.4608259999995</v>
      </c>
      <c r="AA57" s="503">
        <v>3767.4608259999995</v>
      </c>
      <c r="AC57" s="79" t="s">
        <v>101</v>
      </c>
      <c r="AD57" s="1521">
        <v>16.195115465000008</v>
      </c>
      <c r="AE57" s="1521"/>
      <c r="AF57" s="1521"/>
      <c r="AG57" s="1521"/>
      <c r="AH57" s="1521">
        <v>16.195115465000008</v>
      </c>
      <c r="AI57" s="1521"/>
      <c r="AJ57" s="1521"/>
      <c r="AK57" s="1521"/>
      <c r="AL57" s="1521"/>
      <c r="AM57" s="1521"/>
      <c r="AN57" s="1521">
        <v>16.195115465000008</v>
      </c>
    </row>
    <row r="58" spans="1:40" ht="17.25" customHeight="1" x14ac:dyDescent="0.25">
      <c r="A58" s="61"/>
      <c r="B58" s="716">
        <v>52</v>
      </c>
      <c r="C58" s="717" t="s">
        <v>105</v>
      </c>
      <c r="D58" s="718"/>
      <c r="E58" s="719"/>
      <c r="F58" s="719"/>
      <c r="G58" s="720"/>
      <c r="H58" s="718"/>
      <c r="I58" s="719">
        <v>346.35006199999998</v>
      </c>
      <c r="J58" s="719"/>
      <c r="K58" s="719"/>
      <c r="L58" s="721" t="s">
        <v>981</v>
      </c>
      <c r="M58" s="722">
        <v>346.35006199999998</v>
      </c>
      <c r="N58" s="722" t="s">
        <v>981</v>
      </c>
      <c r="O58" s="722" t="s">
        <v>981</v>
      </c>
      <c r="P58" s="723">
        <v>346.35006199999998</v>
      </c>
      <c r="Q58" s="1270"/>
      <c r="R58" s="503" t="s">
        <v>101</v>
      </c>
      <c r="S58" s="503">
        <v>16.195115465000008</v>
      </c>
      <c r="AA58" s="503">
        <v>16.195115465000008</v>
      </c>
      <c r="AC58" s="79" t="s">
        <v>103</v>
      </c>
      <c r="AD58" s="1521">
        <v>313.37991518749993</v>
      </c>
      <c r="AE58" s="1521"/>
      <c r="AF58" s="1521"/>
      <c r="AG58" s="1521"/>
      <c r="AH58" s="1521">
        <v>313.37991518749993</v>
      </c>
      <c r="AI58" s="1521"/>
      <c r="AJ58" s="1521"/>
      <c r="AK58" s="1521"/>
      <c r="AL58" s="1521"/>
      <c r="AM58" s="1521"/>
      <c r="AN58" s="1521">
        <v>313.37991518749993</v>
      </c>
    </row>
    <row r="59" spans="1:40" ht="17.25" customHeight="1" x14ac:dyDescent="0.25">
      <c r="A59" s="61"/>
      <c r="B59" s="716">
        <v>53</v>
      </c>
      <c r="C59" s="717" t="s">
        <v>107</v>
      </c>
      <c r="D59" s="718"/>
      <c r="E59" s="719"/>
      <c r="F59" s="719">
        <v>44.283159000000005</v>
      </c>
      <c r="G59" s="720"/>
      <c r="H59" s="718"/>
      <c r="I59" s="719"/>
      <c r="J59" s="719"/>
      <c r="K59" s="719"/>
      <c r="L59" s="721" t="s">
        <v>981</v>
      </c>
      <c r="M59" s="722" t="s">
        <v>981</v>
      </c>
      <c r="N59" s="722">
        <v>44.283159000000005</v>
      </c>
      <c r="O59" s="722" t="s">
        <v>981</v>
      </c>
      <c r="P59" s="723">
        <v>44.283159000000005</v>
      </c>
      <c r="Q59" s="1270"/>
      <c r="R59" s="503" t="s">
        <v>103</v>
      </c>
      <c r="S59" s="503">
        <v>313.37991518749993</v>
      </c>
      <c r="AA59" s="503">
        <v>313.37991518749993</v>
      </c>
      <c r="AC59" s="79" t="s">
        <v>105</v>
      </c>
      <c r="AD59" s="1521"/>
      <c r="AE59" s="1521"/>
      <c r="AF59" s="1521"/>
      <c r="AG59" s="1521"/>
      <c r="AH59" s="1521"/>
      <c r="AI59" s="1521"/>
      <c r="AJ59" s="1521">
        <v>346.35006199999998</v>
      </c>
      <c r="AK59" s="1521"/>
      <c r="AL59" s="1521"/>
      <c r="AM59" s="1521">
        <v>346.35006199999998</v>
      </c>
      <c r="AN59" s="1521">
        <v>346.35006199999998</v>
      </c>
    </row>
    <row r="60" spans="1:40" ht="17.25" customHeight="1" x14ac:dyDescent="0.25">
      <c r="A60" s="61"/>
      <c r="B60" s="716">
        <v>54</v>
      </c>
      <c r="C60" s="717" t="s">
        <v>109</v>
      </c>
      <c r="D60" s="718"/>
      <c r="E60" s="719"/>
      <c r="F60" s="719">
        <v>43.386035999999997</v>
      </c>
      <c r="G60" s="720"/>
      <c r="H60" s="718"/>
      <c r="I60" s="719"/>
      <c r="J60" s="719"/>
      <c r="K60" s="719"/>
      <c r="L60" s="721" t="s">
        <v>981</v>
      </c>
      <c r="M60" s="722" t="s">
        <v>981</v>
      </c>
      <c r="N60" s="722">
        <v>43.386035999999997</v>
      </c>
      <c r="O60" s="722" t="s">
        <v>981</v>
      </c>
      <c r="P60" s="723">
        <v>43.386035999999997</v>
      </c>
      <c r="Q60" s="1270"/>
      <c r="R60" s="503" t="s">
        <v>105</v>
      </c>
      <c r="X60" s="503">
        <v>346.35006199999998</v>
      </c>
      <c r="AA60" s="503">
        <v>346.35006199999998</v>
      </c>
      <c r="AC60" s="79" t="s">
        <v>107</v>
      </c>
      <c r="AD60" s="1521"/>
      <c r="AE60" s="1521"/>
      <c r="AF60" s="1521">
        <v>44.283159000000005</v>
      </c>
      <c r="AG60" s="1521"/>
      <c r="AH60" s="1521">
        <v>44.283159000000005</v>
      </c>
      <c r="AI60" s="1521"/>
      <c r="AJ60" s="1521"/>
      <c r="AK60" s="1521"/>
      <c r="AL60" s="1521"/>
      <c r="AM60" s="1521"/>
      <c r="AN60" s="1521">
        <v>44.283159000000005</v>
      </c>
    </row>
    <row r="61" spans="1:40" ht="17.25" customHeight="1" x14ac:dyDescent="0.25">
      <c r="A61" s="61"/>
      <c r="B61" s="716">
        <v>55</v>
      </c>
      <c r="C61" s="717" t="s">
        <v>111</v>
      </c>
      <c r="D61" s="718">
        <v>33.648953999999989</v>
      </c>
      <c r="E61" s="719"/>
      <c r="F61" s="719"/>
      <c r="G61" s="720"/>
      <c r="H61" s="718">
        <v>2.7648300000000003</v>
      </c>
      <c r="I61" s="719">
        <v>4.4588000000000003E-2</v>
      </c>
      <c r="J61" s="719"/>
      <c r="K61" s="719"/>
      <c r="L61" s="721">
        <v>36.413783999999993</v>
      </c>
      <c r="M61" s="722">
        <v>4.4588000000000003E-2</v>
      </c>
      <c r="N61" s="722" t="s">
        <v>981</v>
      </c>
      <c r="O61" s="722" t="s">
        <v>981</v>
      </c>
      <c r="P61" s="723">
        <v>36.45837199999999</v>
      </c>
      <c r="Q61" s="1270"/>
      <c r="R61" s="503" t="s">
        <v>107</v>
      </c>
      <c r="U61" s="503">
        <v>44.283159000000005</v>
      </c>
      <c r="AA61" s="503">
        <v>44.283159000000005</v>
      </c>
      <c r="AC61" s="79" t="s">
        <v>109</v>
      </c>
      <c r="AD61" s="1521"/>
      <c r="AE61" s="1521"/>
      <c r="AF61" s="1521">
        <v>43.386035999999997</v>
      </c>
      <c r="AG61" s="1521"/>
      <c r="AH61" s="1521">
        <v>43.386035999999997</v>
      </c>
      <c r="AI61" s="1521"/>
      <c r="AJ61" s="1521"/>
      <c r="AK61" s="1521"/>
      <c r="AL61" s="1521"/>
      <c r="AM61" s="1521"/>
      <c r="AN61" s="1521">
        <v>43.386035999999997</v>
      </c>
    </row>
    <row r="62" spans="1:40" ht="17.25" customHeight="1" x14ac:dyDescent="0.25">
      <c r="A62" s="61"/>
      <c r="B62" s="716">
        <v>56</v>
      </c>
      <c r="C62" s="717" t="s">
        <v>113</v>
      </c>
      <c r="D62" s="718">
        <v>4.7484327500000019</v>
      </c>
      <c r="E62" s="719"/>
      <c r="F62" s="719"/>
      <c r="G62" s="720"/>
      <c r="H62" s="718"/>
      <c r="I62" s="719"/>
      <c r="J62" s="719"/>
      <c r="K62" s="719"/>
      <c r="L62" s="721">
        <v>4.7484327500000019</v>
      </c>
      <c r="M62" s="722" t="s">
        <v>981</v>
      </c>
      <c r="N62" s="722" t="s">
        <v>981</v>
      </c>
      <c r="O62" s="722" t="s">
        <v>981</v>
      </c>
      <c r="P62" s="723">
        <v>4.7484327500000019</v>
      </c>
      <c r="Q62" s="1270"/>
      <c r="R62" s="503" t="s">
        <v>109</v>
      </c>
      <c r="U62" s="503">
        <v>43.386035999999997</v>
      </c>
      <c r="AA62" s="503">
        <v>43.386035999999997</v>
      </c>
      <c r="AC62" s="79" t="s">
        <v>111</v>
      </c>
      <c r="AD62" s="1521">
        <v>33.648953999999989</v>
      </c>
      <c r="AE62" s="1521"/>
      <c r="AF62" s="1521"/>
      <c r="AG62" s="1521"/>
      <c r="AH62" s="1521">
        <v>33.648953999999989</v>
      </c>
      <c r="AI62" s="1521">
        <v>2.7648300000000003</v>
      </c>
      <c r="AJ62" s="1521">
        <v>4.4588000000000003E-2</v>
      </c>
      <c r="AK62" s="1521"/>
      <c r="AL62" s="1521"/>
      <c r="AM62" s="1521">
        <v>2.8094180000000004</v>
      </c>
      <c r="AN62" s="1521">
        <v>36.45837199999999</v>
      </c>
    </row>
    <row r="63" spans="1:40" ht="17.25" customHeight="1" x14ac:dyDescent="0.25">
      <c r="A63" s="61"/>
      <c r="B63" s="716">
        <v>57</v>
      </c>
      <c r="C63" s="717" t="s">
        <v>115</v>
      </c>
      <c r="D63" s="718">
        <v>27.8489</v>
      </c>
      <c r="E63" s="719"/>
      <c r="F63" s="719"/>
      <c r="G63" s="720"/>
      <c r="H63" s="718"/>
      <c r="I63" s="719"/>
      <c r="J63" s="719"/>
      <c r="K63" s="719"/>
      <c r="L63" s="721">
        <v>27.8489</v>
      </c>
      <c r="M63" s="722" t="s">
        <v>981</v>
      </c>
      <c r="N63" s="722" t="s">
        <v>981</v>
      </c>
      <c r="O63" s="722" t="s">
        <v>981</v>
      </c>
      <c r="P63" s="723">
        <v>27.8489</v>
      </c>
      <c r="Q63" s="1270"/>
      <c r="R63" s="503" t="s">
        <v>111</v>
      </c>
      <c r="S63" s="503">
        <v>33.648953999999989</v>
      </c>
      <c r="T63" s="503">
        <v>4.4588000000000003E-2</v>
      </c>
      <c r="W63" s="503">
        <v>2.7648300000000003</v>
      </c>
      <c r="AA63" s="503">
        <v>36.45837199999999</v>
      </c>
      <c r="AC63" s="79" t="s">
        <v>113</v>
      </c>
      <c r="AD63" s="1521">
        <v>4.7484327500000019</v>
      </c>
      <c r="AE63" s="1521"/>
      <c r="AF63" s="1521"/>
      <c r="AG63" s="1521"/>
      <c r="AH63" s="1521">
        <v>4.7484327500000019</v>
      </c>
      <c r="AI63" s="1521"/>
      <c r="AJ63" s="1521"/>
      <c r="AK63" s="1521"/>
      <c r="AL63" s="1521"/>
      <c r="AM63" s="1521"/>
      <c r="AN63" s="1521">
        <v>4.7484327500000019</v>
      </c>
    </row>
    <row r="64" spans="1:40" ht="17.25" customHeight="1" x14ac:dyDescent="0.25">
      <c r="A64" s="61"/>
      <c r="B64" s="716">
        <v>58</v>
      </c>
      <c r="C64" s="717" t="s">
        <v>117</v>
      </c>
      <c r="D64" s="718">
        <v>159.07497599999999</v>
      </c>
      <c r="E64" s="719"/>
      <c r="F64" s="719"/>
      <c r="G64" s="720"/>
      <c r="H64" s="718"/>
      <c r="I64" s="719"/>
      <c r="J64" s="719"/>
      <c r="K64" s="719"/>
      <c r="L64" s="721">
        <v>159.07497599999999</v>
      </c>
      <c r="M64" s="722" t="s">
        <v>981</v>
      </c>
      <c r="N64" s="722" t="s">
        <v>981</v>
      </c>
      <c r="O64" s="722" t="s">
        <v>981</v>
      </c>
      <c r="P64" s="723">
        <v>159.07497599999999</v>
      </c>
      <c r="Q64" s="1270"/>
      <c r="R64" s="503" t="s">
        <v>113</v>
      </c>
      <c r="S64" s="503">
        <v>4.7484327500000019</v>
      </c>
      <c r="AA64" s="503">
        <v>4.7484327500000019</v>
      </c>
      <c r="AC64" s="79" t="s">
        <v>115</v>
      </c>
      <c r="AD64" s="1521">
        <v>27.8489</v>
      </c>
      <c r="AE64" s="1521"/>
      <c r="AF64" s="1521"/>
      <c r="AG64" s="1521"/>
      <c r="AH64" s="1521">
        <v>27.8489</v>
      </c>
      <c r="AI64" s="1521"/>
      <c r="AJ64" s="1521"/>
      <c r="AK64" s="1521"/>
      <c r="AL64" s="1521"/>
      <c r="AM64" s="1521"/>
      <c r="AN64" s="1521">
        <v>27.8489</v>
      </c>
    </row>
    <row r="65" spans="1:40" ht="17.25" customHeight="1" x14ac:dyDescent="0.25">
      <c r="A65" s="61"/>
      <c r="B65" s="716">
        <v>59</v>
      </c>
      <c r="C65" s="717" t="s">
        <v>1635</v>
      </c>
      <c r="D65" s="718">
        <v>102.67164900000002</v>
      </c>
      <c r="E65" s="719"/>
      <c r="F65" s="719"/>
      <c r="G65" s="720"/>
      <c r="H65" s="718"/>
      <c r="I65" s="719"/>
      <c r="J65" s="719"/>
      <c r="K65" s="719"/>
      <c r="L65" s="721">
        <v>102.67164900000002</v>
      </c>
      <c r="M65" s="722" t="s">
        <v>981</v>
      </c>
      <c r="N65" s="722" t="s">
        <v>981</v>
      </c>
      <c r="O65" s="722" t="s">
        <v>981</v>
      </c>
      <c r="P65" s="723">
        <v>102.67164900000002</v>
      </c>
      <c r="Q65" s="1270"/>
      <c r="R65" s="503" t="s">
        <v>115</v>
      </c>
      <c r="S65" s="503">
        <v>27.8489</v>
      </c>
      <c r="AA65" s="503">
        <v>27.8489</v>
      </c>
      <c r="AC65" s="79" t="s">
        <v>117</v>
      </c>
      <c r="AD65" s="1521">
        <v>159.07497599999999</v>
      </c>
      <c r="AE65" s="1521"/>
      <c r="AF65" s="1521"/>
      <c r="AG65" s="1521"/>
      <c r="AH65" s="1521">
        <v>159.07497599999999</v>
      </c>
      <c r="AI65" s="1521"/>
      <c r="AJ65" s="1521"/>
      <c r="AK65" s="1521"/>
      <c r="AL65" s="1521"/>
      <c r="AM65" s="1521"/>
      <c r="AN65" s="1521">
        <v>159.07497599999999</v>
      </c>
    </row>
    <row r="66" spans="1:40" ht="17.25" customHeight="1" x14ac:dyDescent="0.25">
      <c r="A66" s="61"/>
      <c r="B66" s="716">
        <v>60</v>
      </c>
      <c r="C66" s="717" t="s">
        <v>121</v>
      </c>
      <c r="D66" s="718">
        <v>138.71428800000001</v>
      </c>
      <c r="E66" s="719"/>
      <c r="F66" s="719"/>
      <c r="G66" s="720"/>
      <c r="H66" s="718"/>
      <c r="I66" s="719"/>
      <c r="J66" s="719"/>
      <c r="K66" s="719"/>
      <c r="L66" s="721">
        <v>138.71428800000001</v>
      </c>
      <c r="M66" s="722" t="s">
        <v>981</v>
      </c>
      <c r="N66" s="722" t="s">
        <v>981</v>
      </c>
      <c r="O66" s="722" t="s">
        <v>981</v>
      </c>
      <c r="P66" s="723">
        <v>138.71428800000001</v>
      </c>
      <c r="Q66" s="1270"/>
      <c r="R66" s="503" t="s">
        <v>117</v>
      </c>
      <c r="S66" s="503">
        <v>159.07497599999999</v>
      </c>
      <c r="AA66" s="503">
        <v>159.07497599999999</v>
      </c>
      <c r="AC66" s="79" t="s">
        <v>119</v>
      </c>
      <c r="AD66" s="1521">
        <v>102.67164900000002</v>
      </c>
      <c r="AE66" s="1521"/>
      <c r="AF66" s="1521"/>
      <c r="AG66" s="1521"/>
      <c r="AH66" s="1521">
        <v>102.67164900000002</v>
      </c>
      <c r="AI66" s="1521"/>
      <c r="AJ66" s="1521"/>
      <c r="AK66" s="1521"/>
      <c r="AL66" s="1521"/>
      <c r="AM66" s="1521"/>
      <c r="AN66" s="1521">
        <v>102.67164900000002</v>
      </c>
    </row>
    <row r="67" spans="1:40" ht="17.25" customHeight="1" x14ac:dyDescent="0.25">
      <c r="A67" s="61"/>
      <c r="B67" s="716">
        <v>61</v>
      </c>
      <c r="C67" s="717" t="s">
        <v>123</v>
      </c>
      <c r="D67" s="718"/>
      <c r="E67" s="719">
        <v>2.75705</v>
      </c>
      <c r="F67" s="719"/>
      <c r="G67" s="720"/>
      <c r="H67" s="718"/>
      <c r="I67" s="719"/>
      <c r="J67" s="719"/>
      <c r="K67" s="719"/>
      <c r="L67" s="721" t="s">
        <v>981</v>
      </c>
      <c r="M67" s="722">
        <v>2.75705</v>
      </c>
      <c r="N67" s="722" t="s">
        <v>981</v>
      </c>
      <c r="O67" s="722" t="s">
        <v>981</v>
      </c>
      <c r="P67" s="723">
        <v>2.75705</v>
      </c>
      <c r="Q67" s="1270"/>
      <c r="R67" s="503" t="s">
        <v>119</v>
      </c>
      <c r="S67" s="503">
        <v>102.67164900000002</v>
      </c>
      <c r="AA67" s="503">
        <v>102.67164900000002</v>
      </c>
      <c r="AC67" s="79" t="s">
        <v>121</v>
      </c>
      <c r="AD67" s="1521">
        <v>138.71428800000001</v>
      </c>
      <c r="AE67" s="1521"/>
      <c r="AF67" s="1521"/>
      <c r="AG67" s="1521"/>
      <c r="AH67" s="1521">
        <v>138.71428800000001</v>
      </c>
      <c r="AI67" s="1521"/>
      <c r="AJ67" s="1521"/>
      <c r="AK67" s="1521"/>
      <c r="AL67" s="1521"/>
      <c r="AM67" s="1521"/>
      <c r="AN67" s="1521">
        <v>138.71428800000001</v>
      </c>
    </row>
    <row r="68" spans="1:40" ht="17.25" customHeight="1" x14ac:dyDescent="0.25">
      <c r="A68" s="61"/>
      <c r="B68" s="716">
        <v>62</v>
      </c>
      <c r="C68" s="717" t="s">
        <v>125</v>
      </c>
      <c r="D68" s="718">
        <v>672.07825000000003</v>
      </c>
      <c r="E68" s="719"/>
      <c r="F68" s="719"/>
      <c r="G68" s="720"/>
      <c r="H68" s="718"/>
      <c r="I68" s="719"/>
      <c r="J68" s="719"/>
      <c r="K68" s="719"/>
      <c r="L68" s="721">
        <v>672.07825000000003</v>
      </c>
      <c r="M68" s="722" t="s">
        <v>981</v>
      </c>
      <c r="N68" s="722" t="s">
        <v>981</v>
      </c>
      <c r="O68" s="722" t="s">
        <v>981</v>
      </c>
      <c r="P68" s="723">
        <v>672.07825000000003</v>
      </c>
      <c r="Q68" s="1270"/>
      <c r="R68" s="503" t="s">
        <v>121</v>
      </c>
      <c r="S68" s="503">
        <v>138.71428800000001</v>
      </c>
      <c r="AA68" s="503">
        <v>138.71428800000001</v>
      </c>
      <c r="AC68" s="79" t="s">
        <v>123</v>
      </c>
      <c r="AD68" s="1521"/>
      <c r="AE68" s="1521">
        <v>2.75705</v>
      </c>
      <c r="AF68" s="1521"/>
      <c r="AG68" s="1521"/>
      <c r="AH68" s="1521">
        <v>2.75705</v>
      </c>
      <c r="AI68" s="1521"/>
      <c r="AJ68" s="1521"/>
      <c r="AK68" s="1521"/>
      <c r="AL68" s="1521"/>
      <c r="AM68" s="1521"/>
      <c r="AN68" s="1521">
        <v>2.75705</v>
      </c>
    </row>
    <row r="69" spans="1:40" ht="17.25" customHeight="1" x14ac:dyDescent="0.25">
      <c r="A69" s="61"/>
      <c r="B69" s="716">
        <v>63</v>
      </c>
      <c r="C69" s="717" t="s">
        <v>127</v>
      </c>
      <c r="D69" s="718">
        <v>3079.3345639999993</v>
      </c>
      <c r="E69" s="719">
        <v>4888.5969529999993</v>
      </c>
      <c r="F69" s="719"/>
      <c r="G69" s="720"/>
      <c r="H69" s="718"/>
      <c r="I69" s="719"/>
      <c r="J69" s="719"/>
      <c r="K69" s="719"/>
      <c r="L69" s="721">
        <v>3079.3345639999993</v>
      </c>
      <c r="M69" s="722">
        <v>4888.5969529999993</v>
      </c>
      <c r="N69" s="722" t="s">
        <v>981</v>
      </c>
      <c r="O69" s="722" t="s">
        <v>981</v>
      </c>
      <c r="P69" s="723">
        <v>7967.9315169999991</v>
      </c>
      <c r="Q69" s="1270"/>
      <c r="R69" s="503" t="s">
        <v>123</v>
      </c>
      <c r="T69" s="503">
        <v>2.75705</v>
      </c>
      <c r="AA69" s="503">
        <v>2.75705</v>
      </c>
      <c r="AC69" s="79" t="s">
        <v>125</v>
      </c>
      <c r="AD69" s="1521">
        <v>672.07825000000003</v>
      </c>
      <c r="AE69" s="1521"/>
      <c r="AF69" s="1521"/>
      <c r="AG69" s="1521"/>
      <c r="AH69" s="1521">
        <v>672.07825000000003</v>
      </c>
      <c r="AI69" s="1521"/>
      <c r="AJ69" s="1521"/>
      <c r="AK69" s="1521"/>
      <c r="AL69" s="1521"/>
      <c r="AM69" s="1521"/>
      <c r="AN69" s="1521">
        <v>672.07825000000003</v>
      </c>
    </row>
    <row r="70" spans="1:40" ht="17.25" customHeight="1" x14ac:dyDescent="0.25">
      <c r="A70" s="61"/>
      <c r="B70" s="716">
        <v>64</v>
      </c>
      <c r="C70" s="717" t="s">
        <v>129</v>
      </c>
      <c r="D70" s="718">
        <v>15.350651999999998</v>
      </c>
      <c r="E70" s="719"/>
      <c r="F70" s="719"/>
      <c r="G70" s="720"/>
      <c r="H70" s="718"/>
      <c r="I70" s="719"/>
      <c r="J70" s="719"/>
      <c r="K70" s="719"/>
      <c r="L70" s="721">
        <v>15.350651999999998</v>
      </c>
      <c r="M70" s="722" t="s">
        <v>981</v>
      </c>
      <c r="N70" s="722" t="s">
        <v>981</v>
      </c>
      <c r="O70" s="722" t="s">
        <v>981</v>
      </c>
      <c r="P70" s="723">
        <v>15.350651999999998</v>
      </c>
      <c r="Q70" s="1270"/>
      <c r="R70" s="503" t="s">
        <v>125</v>
      </c>
      <c r="S70" s="503">
        <v>672.07825000000003</v>
      </c>
      <c r="AA70" s="503">
        <v>672.07825000000003</v>
      </c>
      <c r="AC70" s="79" t="s">
        <v>127</v>
      </c>
      <c r="AD70" s="1521">
        <v>3079.3345639999993</v>
      </c>
      <c r="AE70" s="1521">
        <v>4888.5969529999993</v>
      </c>
      <c r="AF70" s="1521"/>
      <c r="AG70" s="1521"/>
      <c r="AH70" s="1521">
        <v>7967.9315169999991</v>
      </c>
      <c r="AI70" s="1521"/>
      <c r="AJ70" s="1521"/>
      <c r="AK70" s="1521"/>
      <c r="AL70" s="1521"/>
      <c r="AM70" s="1521"/>
      <c r="AN70" s="1521">
        <v>7967.9315169999991</v>
      </c>
    </row>
    <row r="71" spans="1:40" ht="17.25" customHeight="1" x14ac:dyDescent="0.25">
      <c r="A71" s="61"/>
      <c r="B71" s="716">
        <v>65</v>
      </c>
      <c r="C71" s="717" t="s">
        <v>131</v>
      </c>
      <c r="D71" s="718"/>
      <c r="E71" s="719"/>
      <c r="F71" s="719">
        <v>47.336044000000001</v>
      </c>
      <c r="G71" s="720"/>
      <c r="H71" s="718"/>
      <c r="I71" s="719"/>
      <c r="J71" s="719"/>
      <c r="K71" s="719"/>
      <c r="L71" s="721" t="s">
        <v>981</v>
      </c>
      <c r="M71" s="722" t="s">
        <v>981</v>
      </c>
      <c r="N71" s="722">
        <v>47.336044000000001</v>
      </c>
      <c r="O71" s="722" t="s">
        <v>981</v>
      </c>
      <c r="P71" s="723">
        <v>47.336044000000001</v>
      </c>
      <c r="Q71" s="1270"/>
      <c r="R71" s="503" t="s">
        <v>127</v>
      </c>
      <c r="S71" s="503">
        <v>3079.3345639999993</v>
      </c>
      <c r="T71" s="503">
        <v>4888.5969529999993</v>
      </c>
      <c r="AA71" s="503">
        <v>7967.9315169999991</v>
      </c>
      <c r="AC71" s="79" t="s">
        <v>129</v>
      </c>
      <c r="AD71" s="1521">
        <v>15.350651999999998</v>
      </c>
      <c r="AE71" s="1521"/>
      <c r="AF71" s="1521"/>
      <c r="AG71" s="1521"/>
      <c r="AH71" s="1521">
        <v>15.350651999999998</v>
      </c>
      <c r="AI71" s="1521"/>
      <c r="AJ71" s="1521"/>
      <c r="AK71" s="1521"/>
      <c r="AL71" s="1521"/>
      <c r="AM71" s="1521"/>
      <c r="AN71" s="1521">
        <v>15.350651999999998</v>
      </c>
    </row>
    <row r="72" spans="1:40" ht="17.25" customHeight="1" x14ac:dyDescent="0.25">
      <c r="A72" s="61"/>
      <c r="B72" s="716">
        <v>66</v>
      </c>
      <c r="C72" s="717" t="s">
        <v>133</v>
      </c>
      <c r="D72" s="718">
        <v>2094.0133929999993</v>
      </c>
      <c r="E72" s="719"/>
      <c r="F72" s="719"/>
      <c r="G72" s="720"/>
      <c r="H72" s="718"/>
      <c r="I72" s="719"/>
      <c r="J72" s="719"/>
      <c r="K72" s="719"/>
      <c r="L72" s="721">
        <v>2094.0133929999993</v>
      </c>
      <c r="M72" s="722" t="s">
        <v>981</v>
      </c>
      <c r="N72" s="722" t="s">
        <v>981</v>
      </c>
      <c r="O72" s="722" t="s">
        <v>981</v>
      </c>
      <c r="P72" s="723">
        <v>2094.0133929999993</v>
      </c>
      <c r="Q72" s="1270"/>
      <c r="R72" s="503" t="s">
        <v>129</v>
      </c>
      <c r="S72" s="503">
        <v>15.350651999999998</v>
      </c>
      <c r="AA72" s="503">
        <v>15.350651999999998</v>
      </c>
      <c r="AC72" s="79" t="s">
        <v>131</v>
      </c>
      <c r="AD72" s="1521"/>
      <c r="AE72" s="1521"/>
      <c r="AF72" s="1521">
        <v>47.336044000000001</v>
      </c>
      <c r="AG72" s="1521"/>
      <c r="AH72" s="1521">
        <v>47.336044000000001</v>
      </c>
      <c r="AI72" s="1521"/>
      <c r="AJ72" s="1521"/>
      <c r="AK72" s="1521"/>
      <c r="AL72" s="1521"/>
      <c r="AM72" s="1521"/>
      <c r="AN72" s="1521">
        <v>47.336044000000001</v>
      </c>
    </row>
    <row r="73" spans="1:40" ht="17.25" customHeight="1" x14ac:dyDescent="0.25">
      <c r="A73" s="61"/>
      <c r="B73" s="716">
        <v>67</v>
      </c>
      <c r="C73" s="717" t="s">
        <v>135</v>
      </c>
      <c r="D73" s="718"/>
      <c r="E73" s="719"/>
      <c r="F73" s="719">
        <v>51.333590000000008</v>
      </c>
      <c r="G73" s="720"/>
      <c r="H73" s="718"/>
      <c r="I73" s="719"/>
      <c r="J73" s="719"/>
      <c r="K73" s="719"/>
      <c r="L73" s="721" t="s">
        <v>981</v>
      </c>
      <c r="M73" s="722" t="s">
        <v>981</v>
      </c>
      <c r="N73" s="722">
        <v>51.333590000000008</v>
      </c>
      <c r="O73" s="722" t="s">
        <v>981</v>
      </c>
      <c r="P73" s="723">
        <v>51.333590000000008</v>
      </c>
      <c r="Q73" s="1270"/>
      <c r="R73" s="503" t="s">
        <v>131</v>
      </c>
      <c r="U73" s="503">
        <v>47.336044000000001</v>
      </c>
      <c r="AA73" s="503">
        <v>47.336044000000001</v>
      </c>
      <c r="AC73" s="79" t="s">
        <v>133</v>
      </c>
      <c r="AD73" s="1521">
        <v>2094.0133929999993</v>
      </c>
      <c r="AE73" s="1521"/>
      <c r="AF73" s="1521"/>
      <c r="AG73" s="1521"/>
      <c r="AH73" s="1521">
        <v>2094.0133929999993</v>
      </c>
      <c r="AI73" s="1521"/>
      <c r="AJ73" s="1521"/>
      <c r="AK73" s="1521"/>
      <c r="AL73" s="1521"/>
      <c r="AM73" s="1521"/>
      <c r="AN73" s="1521">
        <v>2094.0133929999993</v>
      </c>
    </row>
    <row r="74" spans="1:40" ht="17.25" customHeight="1" x14ac:dyDescent="0.25">
      <c r="A74" s="61"/>
      <c r="B74" s="716">
        <v>68</v>
      </c>
      <c r="C74" s="717" t="s">
        <v>137</v>
      </c>
      <c r="D74" s="718"/>
      <c r="E74" s="719"/>
      <c r="F74" s="719"/>
      <c r="G74" s="720">
        <v>157.115073</v>
      </c>
      <c r="H74" s="718"/>
      <c r="I74" s="719"/>
      <c r="J74" s="719"/>
      <c r="K74" s="719"/>
      <c r="L74" s="721" t="s">
        <v>981</v>
      </c>
      <c r="M74" s="722" t="s">
        <v>981</v>
      </c>
      <c r="N74" s="722" t="s">
        <v>981</v>
      </c>
      <c r="O74" s="722">
        <v>157.115073</v>
      </c>
      <c r="P74" s="723">
        <v>157.115073</v>
      </c>
      <c r="Q74" s="1270"/>
      <c r="R74" s="503" t="s">
        <v>133</v>
      </c>
      <c r="S74" s="503">
        <v>2094.0133929999993</v>
      </c>
      <c r="AA74" s="503">
        <v>2094.0133929999993</v>
      </c>
      <c r="AC74" s="79" t="s">
        <v>135</v>
      </c>
      <c r="AD74" s="1521"/>
      <c r="AE74" s="1521"/>
      <c r="AF74" s="1521">
        <v>51.333590000000008</v>
      </c>
      <c r="AG74" s="1521"/>
      <c r="AH74" s="1521">
        <v>51.333590000000008</v>
      </c>
      <c r="AI74" s="1521"/>
      <c r="AJ74" s="1521"/>
      <c r="AK74" s="1521"/>
      <c r="AL74" s="1521"/>
      <c r="AM74" s="1521"/>
      <c r="AN74" s="1521">
        <v>51.333590000000008</v>
      </c>
    </row>
    <row r="75" spans="1:40" ht="17.25" customHeight="1" x14ac:dyDescent="0.3">
      <c r="A75" s="61"/>
      <c r="B75" s="716">
        <v>69</v>
      </c>
      <c r="C75" s="717" t="s">
        <v>139</v>
      </c>
      <c r="D75" s="718"/>
      <c r="E75" s="719"/>
      <c r="F75" s="719"/>
      <c r="G75" s="720">
        <v>461.16569299999998</v>
      </c>
      <c r="H75" s="718"/>
      <c r="I75" s="719"/>
      <c r="J75" s="719"/>
      <c r="K75" s="719"/>
      <c r="L75" s="721" t="s">
        <v>981</v>
      </c>
      <c r="M75" s="722" t="s">
        <v>981</v>
      </c>
      <c r="N75" s="722" t="s">
        <v>981</v>
      </c>
      <c r="O75" s="722">
        <v>461.16569299999998</v>
      </c>
      <c r="P75" s="723">
        <v>461.16569299999998</v>
      </c>
      <c r="Q75" s="1270"/>
      <c r="R75" s="503" t="s">
        <v>135</v>
      </c>
      <c r="U75" s="503">
        <v>51.333590000000008</v>
      </c>
      <c r="AA75" s="503">
        <v>51.333590000000008</v>
      </c>
      <c r="AC75" s="79" t="s">
        <v>137</v>
      </c>
      <c r="AD75" s="1521"/>
      <c r="AE75" s="1521"/>
      <c r="AF75" s="1521"/>
      <c r="AG75" s="1521">
        <v>157.115073</v>
      </c>
      <c r="AH75" s="1521">
        <v>157.115073</v>
      </c>
      <c r="AI75" s="1521"/>
      <c r="AJ75" s="1521"/>
      <c r="AK75" s="1521"/>
      <c r="AL75" s="1521"/>
      <c r="AM75" s="1521"/>
      <c r="AN75" s="1521">
        <v>157.115073</v>
      </c>
    </row>
    <row r="76" spans="1:40" ht="17.25" customHeight="1" x14ac:dyDescent="0.3">
      <c r="A76" s="61"/>
      <c r="B76" s="716">
        <v>70</v>
      </c>
      <c r="C76" s="717" t="s">
        <v>141</v>
      </c>
      <c r="D76" s="718"/>
      <c r="E76" s="719">
        <v>65.621733000000006</v>
      </c>
      <c r="F76" s="719"/>
      <c r="G76" s="720"/>
      <c r="H76" s="718"/>
      <c r="I76" s="719"/>
      <c r="J76" s="719"/>
      <c r="K76" s="719"/>
      <c r="L76" s="721" t="s">
        <v>981</v>
      </c>
      <c r="M76" s="722">
        <v>65.621733000000006</v>
      </c>
      <c r="N76" s="722" t="s">
        <v>981</v>
      </c>
      <c r="O76" s="722" t="s">
        <v>981</v>
      </c>
      <c r="P76" s="723">
        <v>65.621733000000006</v>
      </c>
      <c r="Q76" s="1269"/>
      <c r="R76" s="503" t="s">
        <v>137</v>
      </c>
      <c r="V76" s="503">
        <v>157.115073</v>
      </c>
      <c r="AA76" s="503">
        <v>157.115073</v>
      </c>
      <c r="AC76" s="79" t="s">
        <v>139</v>
      </c>
      <c r="AD76" s="1521"/>
      <c r="AE76" s="1521"/>
      <c r="AF76" s="1521"/>
      <c r="AG76" s="1521">
        <v>461.16569299999998</v>
      </c>
      <c r="AH76" s="1521">
        <v>461.16569299999998</v>
      </c>
      <c r="AI76" s="1521"/>
      <c r="AJ76" s="1521"/>
      <c r="AK76" s="1521"/>
      <c r="AL76" s="1521"/>
      <c r="AM76" s="1521"/>
      <c r="AN76" s="1521">
        <v>461.16569299999998</v>
      </c>
    </row>
    <row r="77" spans="1:40" ht="17.25" customHeight="1" x14ac:dyDescent="0.25">
      <c r="A77" s="61"/>
      <c r="B77" s="716">
        <v>71</v>
      </c>
      <c r="C77" s="717" t="s">
        <v>143</v>
      </c>
      <c r="D77" s="718"/>
      <c r="E77" s="719">
        <v>2.507628</v>
      </c>
      <c r="F77" s="719"/>
      <c r="G77" s="720"/>
      <c r="H77" s="718"/>
      <c r="I77" s="719"/>
      <c r="J77" s="719"/>
      <c r="K77" s="719"/>
      <c r="L77" s="721" t="s">
        <v>981</v>
      </c>
      <c r="M77" s="722">
        <v>2.507628</v>
      </c>
      <c r="N77" s="722" t="s">
        <v>981</v>
      </c>
      <c r="O77" s="722" t="s">
        <v>981</v>
      </c>
      <c r="P77" s="723">
        <v>2.507628</v>
      </c>
      <c r="Q77" s="1269"/>
      <c r="R77" s="503" t="s">
        <v>139</v>
      </c>
      <c r="V77" s="503">
        <v>461.16569299999998</v>
      </c>
      <c r="AA77" s="503">
        <v>461.16569299999998</v>
      </c>
      <c r="AC77" s="79" t="s">
        <v>141</v>
      </c>
      <c r="AD77" s="1521"/>
      <c r="AE77" s="1521">
        <v>65.621733000000006</v>
      </c>
      <c r="AF77" s="1521"/>
      <c r="AG77" s="1521"/>
      <c r="AH77" s="1521">
        <v>65.621733000000006</v>
      </c>
      <c r="AI77" s="1521"/>
      <c r="AJ77" s="1521"/>
      <c r="AK77" s="1521"/>
      <c r="AL77" s="1521"/>
      <c r="AM77" s="1521"/>
      <c r="AN77" s="1521">
        <v>65.621733000000006</v>
      </c>
    </row>
    <row r="78" spans="1:40" ht="17.25" customHeight="1" x14ac:dyDescent="0.25">
      <c r="A78" s="61"/>
      <c r="B78" s="716">
        <v>72</v>
      </c>
      <c r="C78" s="717" t="s">
        <v>145</v>
      </c>
      <c r="D78" s="718">
        <v>26.851591345743746</v>
      </c>
      <c r="E78" s="719"/>
      <c r="F78" s="719"/>
      <c r="G78" s="720"/>
      <c r="H78" s="718">
        <v>1.0949298855625618</v>
      </c>
      <c r="I78" s="719"/>
      <c r="J78" s="719"/>
      <c r="K78" s="719"/>
      <c r="L78" s="721">
        <v>27.946521231306306</v>
      </c>
      <c r="M78" s="722" t="s">
        <v>981</v>
      </c>
      <c r="N78" s="722" t="s">
        <v>981</v>
      </c>
      <c r="O78" s="722" t="s">
        <v>981</v>
      </c>
      <c r="P78" s="723">
        <v>27.946521231306306</v>
      </c>
      <c r="Q78" s="1269"/>
      <c r="R78" s="503" t="s">
        <v>141</v>
      </c>
      <c r="T78" s="503">
        <v>65.621733000000006</v>
      </c>
      <c r="AA78" s="503">
        <v>65.621733000000006</v>
      </c>
      <c r="AC78" s="79" t="s">
        <v>143</v>
      </c>
      <c r="AD78" s="1521"/>
      <c r="AE78" s="1521">
        <v>2.507628</v>
      </c>
      <c r="AF78" s="1521"/>
      <c r="AG78" s="1521"/>
      <c r="AH78" s="1521">
        <v>2.507628</v>
      </c>
      <c r="AI78" s="1521"/>
      <c r="AJ78" s="1521"/>
      <c r="AK78" s="1521"/>
      <c r="AL78" s="1521"/>
      <c r="AM78" s="1521"/>
      <c r="AN78" s="1521">
        <v>2.507628</v>
      </c>
    </row>
    <row r="79" spans="1:40" ht="17.25" customHeight="1" x14ac:dyDescent="0.25">
      <c r="A79" s="61"/>
      <c r="B79" s="716">
        <v>73</v>
      </c>
      <c r="C79" s="717" t="s">
        <v>147</v>
      </c>
      <c r="D79" s="718"/>
      <c r="E79" s="719">
        <v>3.5166429999999997</v>
      </c>
      <c r="F79" s="719"/>
      <c r="G79" s="720"/>
      <c r="H79" s="718"/>
      <c r="I79" s="719"/>
      <c r="J79" s="719"/>
      <c r="K79" s="719"/>
      <c r="L79" s="721" t="s">
        <v>981</v>
      </c>
      <c r="M79" s="722">
        <v>3.5166429999999997</v>
      </c>
      <c r="N79" s="722" t="s">
        <v>981</v>
      </c>
      <c r="O79" s="722" t="s">
        <v>981</v>
      </c>
      <c r="P79" s="723">
        <v>3.5166429999999997</v>
      </c>
      <c r="Q79" s="1269"/>
      <c r="R79" s="503" t="s">
        <v>143</v>
      </c>
      <c r="T79" s="503">
        <v>2.507628</v>
      </c>
      <c r="AA79" s="503">
        <v>2.507628</v>
      </c>
      <c r="AC79" s="79" t="s">
        <v>145</v>
      </c>
      <c r="AD79" s="1521">
        <v>26.851591345743746</v>
      </c>
      <c r="AE79" s="1521"/>
      <c r="AF79" s="1521"/>
      <c r="AG79" s="1521"/>
      <c r="AH79" s="1521">
        <v>26.851591345743746</v>
      </c>
      <c r="AI79" s="1521">
        <v>1.0949298855625618</v>
      </c>
      <c r="AJ79" s="1521">
        <v>0</v>
      </c>
      <c r="AK79" s="1521"/>
      <c r="AL79" s="1521"/>
      <c r="AM79" s="1521">
        <v>1.0949298855625618</v>
      </c>
      <c r="AN79" s="1521">
        <v>27.946521231306306</v>
      </c>
    </row>
    <row r="80" spans="1:40" ht="17.25" customHeight="1" x14ac:dyDescent="0.25">
      <c r="A80" s="61"/>
      <c r="B80" s="716">
        <v>74</v>
      </c>
      <c r="C80" s="717" t="s">
        <v>149</v>
      </c>
      <c r="D80" s="718"/>
      <c r="E80" s="719">
        <v>265.72700799999996</v>
      </c>
      <c r="F80" s="719"/>
      <c r="G80" s="720"/>
      <c r="H80" s="718"/>
      <c r="I80" s="719"/>
      <c r="J80" s="719"/>
      <c r="K80" s="719"/>
      <c r="L80" s="721" t="s">
        <v>981</v>
      </c>
      <c r="M80" s="722">
        <v>265.72700799999996</v>
      </c>
      <c r="N80" s="722" t="s">
        <v>981</v>
      </c>
      <c r="O80" s="722" t="s">
        <v>981</v>
      </c>
      <c r="P80" s="723">
        <v>265.72700799999996</v>
      </c>
      <c r="Q80" s="1269"/>
      <c r="R80" s="503" t="s">
        <v>145</v>
      </c>
      <c r="S80" s="503">
        <v>26.851591345743746</v>
      </c>
      <c r="W80" s="503">
        <v>1.0949298855625618</v>
      </c>
      <c r="X80" s="503">
        <v>0</v>
      </c>
      <c r="AA80" s="503">
        <v>27.946521231306306</v>
      </c>
      <c r="AC80" s="79" t="s">
        <v>147</v>
      </c>
      <c r="AD80" s="1521"/>
      <c r="AE80" s="1521">
        <v>3.5166429999999997</v>
      </c>
      <c r="AF80" s="1521"/>
      <c r="AG80" s="1521"/>
      <c r="AH80" s="1521">
        <v>3.5166429999999997</v>
      </c>
      <c r="AI80" s="1521"/>
      <c r="AJ80" s="1521"/>
      <c r="AK80" s="1521"/>
      <c r="AL80" s="1521"/>
      <c r="AM80" s="1521"/>
      <c r="AN80" s="1521">
        <v>3.5166429999999997</v>
      </c>
    </row>
    <row r="81" spans="1:40" ht="17.25" customHeight="1" x14ac:dyDescent="0.25">
      <c r="A81" s="61"/>
      <c r="B81" s="716">
        <v>75</v>
      </c>
      <c r="C81" s="717" t="s">
        <v>151</v>
      </c>
      <c r="D81" s="718"/>
      <c r="E81" s="719">
        <v>47.669619999999995</v>
      </c>
      <c r="F81" s="719"/>
      <c r="G81" s="720"/>
      <c r="H81" s="718"/>
      <c r="I81" s="719"/>
      <c r="J81" s="719"/>
      <c r="K81" s="719"/>
      <c r="L81" s="721" t="s">
        <v>981</v>
      </c>
      <c r="M81" s="722">
        <v>47.669619999999995</v>
      </c>
      <c r="N81" s="722" t="s">
        <v>981</v>
      </c>
      <c r="O81" s="722" t="s">
        <v>981</v>
      </c>
      <c r="P81" s="723">
        <v>47.669619999999995</v>
      </c>
      <c r="Q81" s="1269"/>
      <c r="R81" s="503" t="s">
        <v>147</v>
      </c>
      <c r="T81" s="503">
        <v>3.5166429999999997</v>
      </c>
      <c r="AA81" s="503">
        <v>3.5166429999999997</v>
      </c>
      <c r="AC81" s="79" t="s">
        <v>149</v>
      </c>
      <c r="AD81" s="1521"/>
      <c r="AE81" s="1521">
        <v>265.72700799999996</v>
      </c>
      <c r="AF81" s="1521"/>
      <c r="AG81" s="1521"/>
      <c r="AH81" s="1521">
        <v>265.72700799999996</v>
      </c>
      <c r="AI81" s="1521"/>
      <c r="AJ81" s="1521"/>
      <c r="AK81" s="1521"/>
      <c r="AL81" s="1521"/>
      <c r="AM81" s="1521"/>
      <c r="AN81" s="1521">
        <v>265.72700799999996</v>
      </c>
    </row>
    <row r="82" spans="1:40" ht="17.25" customHeight="1" x14ac:dyDescent="0.25">
      <c r="A82" s="61"/>
      <c r="B82" s="716">
        <v>76</v>
      </c>
      <c r="C82" s="717" t="s">
        <v>153</v>
      </c>
      <c r="D82" s="718">
        <v>263.52276899999993</v>
      </c>
      <c r="E82" s="719"/>
      <c r="F82" s="719"/>
      <c r="G82" s="720"/>
      <c r="H82" s="718"/>
      <c r="I82" s="719"/>
      <c r="J82" s="719"/>
      <c r="K82" s="719"/>
      <c r="L82" s="721">
        <v>263.52276899999993</v>
      </c>
      <c r="M82" s="722" t="s">
        <v>981</v>
      </c>
      <c r="N82" s="722" t="s">
        <v>981</v>
      </c>
      <c r="O82" s="722" t="s">
        <v>981</v>
      </c>
      <c r="P82" s="723">
        <v>263.52276899999993</v>
      </c>
      <c r="Q82" s="1269"/>
      <c r="R82" s="503" t="s">
        <v>149</v>
      </c>
      <c r="T82" s="503">
        <v>265.72700799999996</v>
      </c>
      <c r="AA82" s="503">
        <v>265.72700799999996</v>
      </c>
      <c r="AC82" s="79" t="s">
        <v>151</v>
      </c>
      <c r="AD82" s="1521"/>
      <c r="AE82" s="1521">
        <v>47.669619999999995</v>
      </c>
      <c r="AF82" s="1521"/>
      <c r="AG82" s="1521"/>
      <c r="AH82" s="1521">
        <v>47.669619999999995</v>
      </c>
      <c r="AI82" s="1521"/>
      <c r="AJ82" s="1521"/>
      <c r="AK82" s="1521"/>
      <c r="AL82" s="1521"/>
      <c r="AM82" s="1521"/>
      <c r="AN82" s="1521">
        <v>47.669619999999995</v>
      </c>
    </row>
    <row r="83" spans="1:40" ht="17.25" customHeight="1" x14ac:dyDescent="0.25">
      <c r="A83" s="61"/>
      <c r="B83" s="716">
        <v>77</v>
      </c>
      <c r="C83" s="717" t="s">
        <v>155</v>
      </c>
      <c r="D83" s="718">
        <v>0</v>
      </c>
      <c r="E83" s="719">
        <v>0.11608600000000001</v>
      </c>
      <c r="F83" s="719"/>
      <c r="G83" s="720"/>
      <c r="H83" s="718"/>
      <c r="I83" s="719">
        <v>2.8111969999999999</v>
      </c>
      <c r="J83" s="719"/>
      <c r="K83" s="719"/>
      <c r="L83" s="721" t="s">
        <v>981</v>
      </c>
      <c r="M83" s="722">
        <v>2.9272830000000001</v>
      </c>
      <c r="N83" s="722" t="s">
        <v>981</v>
      </c>
      <c r="O83" s="722" t="s">
        <v>981</v>
      </c>
      <c r="P83" s="723">
        <v>2.9272830000000001</v>
      </c>
      <c r="Q83" s="1269"/>
      <c r="R83" s="503" t="s">
        <v>151</v>
      </c>
      <c r="T83" s="503">
        <v>47.669619999999995</v>
      </c>
      <c r="AA83" s="503">
        <v>47.669619999999995</v>
      </c>
      <c r="AC83" s="79" t="s">
        <v>153</v>
      </c>
      <c r="AD83" s="1521">
        <v>263.52276899999993</v>
      </c>
      <c r="AE83" s="1521"/>
      <c r="AF83" s="1521"/>
      <c r="AG83" s="1521"/>
      <c r="AH83" s="1521">
        <v>263.52276899999993</v>
      </c>
      <c r="AI83" s="1521"/>
      <c r="AJ83" s="1521"/>
      <c r="AK83" s="1521"/>
      <c r="AL83" s="1521"/>
      <c r="AM83" s="1521"/>
      <c r="AN83" s="1521">
        <v>263.52276899999993</v>
      </c>
    </row>
    <row r="84" spans="1:40" ht="17.25" customHeight="1" x14ac:dyDescent="0.25">
      <c r="A84" s="61"/>
      <c r="B84" s="716">
        <v>78</v>
      </c>
      <c r="C84" s="717" t="s">
        <v>157</v>
      </c>
      <c r="D84" s="718"/>
      <c r="E84" s="719">
        <v>1.2931199999999998</v>
      </c>
      <c r="F84" s="719"/>
      <c r="G84" s="720"/>
      <c r="H84" s="718"/>
      <c r="I84" s="719"/>
      <c r="J84" s="719"/>
      <c r="K84" s="719"/>
      <c r="L84" s="721" t="s">
        <v>981</v>
      </c>
      <c r="M84" s="722">
        <v>1.2931199999999998</v>
      </c>
      <c r="N84" s="722" t="s">
        <v>981</v>
      </c>
      <c r="O84" s="722" t="s">
        <v>981</v>
      </c>
      <c r="P84" s="723">
        <v>1.2931199999999998</v>
      </c>
      <c r="Q84" s="1269"/>
      <c r="R84" s="503" t="s">
        <v>153</v>
      </c>
      <c r="S84" s="503">
        <v>263.52276899999993</v>
      </c>
      <c r="AA84" s="503">
        <v>263.52276899999993</v>
      </c>
      <c r="AC84" s="79" t="s">
        <v>155</v>
      </c>
      <c r="AD84" s="1521">
        <v>0</v>
      </c>
      <c r="AE84" s="1521">
        <v>0.11608600000000001</v>
      </c>
      <c r="AF84" s="1521"/>
      <c r="AG84" s="1521"/>
      <c r="AH84" s="1521">
        <v>0.11608600000000001</v>
      </c>
      <c r="AI84" s="1521"/>
      <c r="AJ84" s="1521">
        <v>2.8111969999999999</v>
      </c>
      <c r="AK84" s="1521"/>
      <c r="AL84" s="1521"/>
      <c r="AM84" s="1521">
        <v>2.8111969999999999</v>
      </c>
      <c r="AN84" s="1521">
        <v>2.9272830000000001</v>
      </c>
    </row>
    <row r="85" spans="1:40" ht="17.25" customHeight="1" x14ac:dyDescent="0.25">
      <c r="A85" s="61"/>
      <c r="B85" s="716">
        <v>79</v>
      </c>
      <c r="C85" s="717" t="s">
        <v>159</v>
      </c>
      <c r="D85" s="718">
        <v>2374.9296000000004</v>
      </c>
      <c r="E85" s="719"/>
      <c r="F85" s="719"/>
      <c r="G85" s="720"/>
      <c r="H85" s="718"/>
      <c r="I85" s="719"/>
      <c r="J85" s="719"/>
      <c r="K85" s="719"/>
      <c r="L85" s="721">
        <v>2374.9296000000004</v>
      </c>
      <c r="M85" s="722" t="s">
        <v>981</v>
      </c>
      <c r="N85" s="722" t="s">
        <v>981</v>
      </c>
      <c r="O85" s="722" t="s">
        <v>981</v>
      </c>
      <c r="P85" s="723">
        <v>2374.9296000000004</v>
      </c>
      <c r="Q85" s="1269"/>
      <c r="R85" s="503" t="s">
        <v>155</v>
      </c>
      <c r="S85" s="503">
        <v>0</v>
      </c>
      <c r="T85" s="503">
        <v>0.11608600000000001</v>
      </c>
      <c r="X85" s="503">
        <v>2.8111969999999999</v>
      </c>
      <c r="AA85" s="503">
        <v>2.9272830000000001</v>
      </c>
      <c r="AC85" s="79" t="s">
        <v>157</v>
      </c>
      <c r="AD85" s="1521"/>
      <c r="AE85" s="1521">
        <v>1.2931199999999998</v>
      </c>
      <c r="AF85" s="1521"/>
      <c r="AG85" s="1521"/>
      <c r="AH85" s="1521">
        <v>1.2931199999999998</v>
      </c>
      <c r="AI85" s="1521"/>
      <c r="AJ85" s="1521"/>
      <c r="AK85" s="1521"/>
      <c r="AL85" s="1521"/>
      <c r="AM85" s="1521"/>
      <c r="AN85" s="1521">
        <v>1.2931199999999998</v>
      </c>
    </row>
    <row r="86" spans="1:40" ht="17.25" customHeight="1" x14ac:dyDescent="0.25">
      <c r="A86" s="61"/>
      <c r="B86" s="716">
        <v>80</v>
      </c>
      <c r="C86" s="717" t="s">
        <v>161</v>
      </c>
      <c r="D86" s="718"/>
      <c r="E86" s="719"/>
      <c r="F86" s="719">
        <v>47.733422000000004</v>
      </c>
      <c r="G86" s="720"/>
      <c r="H86" s="718"/>
      <c r="I86" s="719"/>
      <c r="J86" s="719"/>
      <c r="K86" s="719"/>
      <c r="L86" s="721" t="s">
        <v>981</v>
      </c>
      <c r="M86" s="722" t="s">
        <v>981</v>
      </c>
      <c r="N86" s="722">
        <v>47.733422000000004</v>
      </c>
      <c r="O86" s="722" t="s">
        <v>981</v>
      </c>
      <c r="P86" s="723">
        <v>47.733422000000004</v>
      </c>
      <c r="Q86" s="1269"/>
      <c r="R86" s="503" t="s">
        <v>157</v>
      </c>
      <c r="T86" s="503">
        <v>1.2931199999999998</v>
      </c>
      <c r="AA86" s="503">
        <v>1.2931199999999998</v>
      </c>
      <c r="AC86" s="79" t="s">
        <v>159</v>
      </c>
      <c r="AD86" s="1521">
        <v>2374.9296000000004</v>
      </c>
      <c r="AE86" s="1521"/>
      <c r="AF86" s="1521"/>
      <c r="AG86" s="1521"/>
      <c r="AH86" s="1521">
        <v>2374.9296000000004</v>
      </c>
      <c r="AI86" s="1521"/>
      <c r="AJ86" s="1521"/>
      <c r="AK86" s="1521"/>
      <c r="AL86" s="1521"/>
      <c r="AM86" s="1521"/>
      <c r="AN86" s="1521">
        <v>2374.9296000000004</v>
      </c>
    </row>
    <row r="87" spans="1:40" ht="17.25" customHeight="1" x14ac:dyDescent="0.25">
      <c r="A87" s="61"/>
      <c r="B87" s="716">
        <v>81</v>
      </c>
      <c r="C87" s="717" t="s">
        <v>163</v>
      </c>
      <c r="D87" s="718"/>
      <c r="E87" s="719">
        <v>1628.112805</v>
      </c>
      <c r="F87" s="719"/>
      <c r="G87" s="720"/>
      <c r="H87" s="718"/>
      <c r="I87" s="719"/>
      <c r="J87" s="719"/>
      <c r="K87" s="719"/>
      <c r="L87" s="721" t="s">
        <v>981</v>
      </c>
      <c r="M87" s="722">
        <v>1628.112805</v>
      </c>
      <c r="N87" s="722" t="s">
        <v>981</v>
      </c>
      <c r="O87" s="722" t="s">
        <v>981</v>
      </c>
      <c r="P87" s="723">
        <v>1628.112805</v>
      </c>
      <c r="Q87" s="1269"/>
      <c r="R87" s="503" t="s">
        <v>159</v>
      </c>
      <c r="S87" s="503">
        <v>2374.9296000000004</v>
      </c>
      <c r="AA87" s="503">
        <v>2374.9296000000004</v>
      </c>
      <c r="AC87" s="79" t="s">
        <v>161</v>
      </c>
      <c r="AD87" s="1521"/>
      <c r="AE87" s="1521"/>
      <c r="AF87" s="1521">
        <v>47.733422000000004</v>
      </c>
      <c r="AG87" s="1521"/>
      <c r="AH87" s="1521">
        <v>47.733422000000004</v>
      </c>
      <c r="AI87" s="1521"/>
      <c r="AJ87" s="1521"/>
      <c r="AK87" s="1521"/>
      <c r="AL87" s="1521"/>
      <c r="AM87" s="1521"/>
      <c r="AN87" s="1521">
        <v>47.733422000000004</v>
      </c>
    </row>
    <row r="88" spans="1:40" ht="17.25" customHeight="1" x14ac:dyDescent="0.3">
      <c r="A88" s="61"/>
      <c r="B88" s="716">
        <v>82</v>
      </c>
      <c r="C88" s="717" t="s">
        <v>165</v>
      </c>
      <c r="D88" s="718"/>
      <c r="E88" s="719">
        <v>323.70947899999999</v>
      </c>
      <c r="F88" s="719"/>
      <c r="G88" s="720"/>
      <c r="H88" s="718"/>
      <c r="I88" s="719"/>
      <c r="J88" s="719"/>
      <c r="K88" s="719"/>
      <c r="L88" s="721" t="s">
        <v>981</v>
      </c>
      <c r="M88" s="722">
        <v>323.70947899999999</v>
      </c>
      <c r="N88" s="722" t="s">
        <v>981</v>
      </c>
      <c r="O88" s="722" t="s">
        <v>981</v>
      </c>
      <c r="P88" s="723">
        <v>323.70947899999999</v>
      </c>
      <c r="Q88" s="1269"/>
      <c r="R88" s="503" t="s">
        <v>161</v>
      </c>
      <c r="U88" s="503">
        <v>47.733422000000004</v>
      </c>
      <c r="AA88" s="503">
        <v>47.733422000000004</v>
      </c>
      <c r="AC88" s="79" t="s">
        <v>163</v>
      </c>
      <c r="AD88" s="1521"/>
      <c r="AE88" s="1521">
        <v>1628.112805</v>
      </c>
      <c r="AF88" s="1521"/>
      <c r="AG88" s="1521"/>
      <c r="AH88" s="1521">
        <v>1628.112805</v>
      </c>
      <c r="AI88" s="1521"/>
      <c r="AJ88" s="1521"/>
      <c r="AK88" s="1521"/>
      <c r="AL88" s="1521"/>
      <c r="AM88" s="1521"/>
      <c r="AN88" s="1521">
        <v>1628.112805</v>
      </c>
    </row>
    <row r="89" spans="1:40" ht="17.25" customHeight="1" thickBot="1" x14ac:dyDescent="0.35">
      <c r="A89" s="61"/>
      <c r="B89" s="716">
        <v>83</v>
      </c>
      <c r="C89" s="717" t="s">
        <v>1621</v>
      </c>
      <c r="D89" s="718"/>
      <c r="E89" s="719"/>
      <c r="F89" s="719"/>
      <c r="G89" s="720"/>
      <c r="H89" s="718">
        <v>25.172736</v>
      </c>
      <c r="I89" s="719">
        <v>18.982919999999996</v>
      </c>
      <c r="J89" s="719"/>
      <c r="K89" s="719">
        <v>1.2263999999999999</v>
      </c>
      <c r="L89" s="721">
        <v>25.172736</v>
      </c>
      <c r="M89" s="722">
        <v>18.982919999999996</v>
      </c>
      <c r="N89" s="722" t="s">
        <v>981</v>
      </c>
      <c r="O89" s="722">
        <v>1.2263999999999999</v>
      </c>
      <c r="P89" s="723">
        <v>45.382055999999992</v>
      </c>
      <c r="Q89" s="1269"/>
      <c r="R89" s="503" t="s">
        <v>163</v>
      </c>
      <c r="T89" s="503">
        <v>1628.112805</v>
      </c>
      <c r="AA89" s="503">
        <v>1628.112805</v>
      </c>
      <c r="AC89" s="79" t="s">
        <v>165</v>
      </c>
      <c r="AD89" s="1521"/>
      <c r="AE89" s="1521">
        <v>323.70947899999999</v>
      </c>
      <c r="AF89" s="1521"/>
      <c r="AG89" s="1521"/>
      <c r="AH89" s="1521">
        <v>323.70947899999999</v>
      </c>
      <c r="AI89" s="1521"/>
      <c r="AJ89" s="1521"/>
      <c r="AK89" s="1521"/>
      <c r="AL89" s="1521"/>
      <c r="AM89" s="1521"/>
      <c r="AN89" s="1521">
        <v>323.70947899999999</v>
      </c>
    </row>
    <row r="90" spans="1:40" ht="17.25" customHeight="1" thickTop="1" thickBot="1" x14ac:dyDescent="0.3">
      <c r="A90" s="61"/>
      <c r="B90" s="1772" t="s">
        <v>1359</v>
      </c>
      <c r="C90" s="1773"/>
      <c r="D90" s="725">
        <f>SUM(D7:D89)</f>
        <v>30700.841020748237</v>
      </c>
      <c r="E90" s="726">
        <f t="shared" ref="E90:P90" si="0">SUM(E7:E89)</f>
        <v>20845.575798000005</v>
      </c>
      <c r="F90" s="726">
        <f t="shared" si="0"/>
        <v>763.009953</v>
      </c>
      <c r="G90" s="726">
        <f t="shared" si="0"/>
        <v>1653.8125929999997</v>
      </c>
      <c r="H90" s="725">
        <f t="shared" si="0"/>
        <v>68.370284885562569</v>
      </c>
      <c r="I90" s="726">
        <f t="shared" si="0"/>
        <v>415.70722199999989</v>
      </c>
      <c r="J90" s="726">
        <f t="shared" si="0"/>
        <v>4.8687000000000001E-2</v>
      </c>
      <c r="K90" s="726">
        <f t="shared" si="0"/>
        <v>1.2263999999999999</v>
      </c>
      <c r="L90" s="727">
        <f t="shared" si="0"/>
        <v>30769.211305633806</v>
      </c>
      <c r="M90" s="728">
        <f t="shared" si="0"/>
        <v>21261.283019999999</v>
      </c>
      <c r="N90" s="728">
        <f t="shared" si="0"/>
        <v>763.05863999999997</v>
      </c>
      <c r="O90" s="729">
        <f t="shared" si="0"/>
        <v>1655.0389929999997</v>
      </c>
      <c r="P90" s="730">
        <f t="shared" si="0"/>
        <v>54448.591958633828</v>
      </c>
      <c r="Q90" s="1269"/>
      <c r="R90" s="503" t="s">
        <v>165</v>
      </c>
      <c r="T90" s="503">
        <v>323.70947899999999</v>
      </c>
      <c r="AA90" s="503">
        <v>323.70947899999999</v>
      </c>
      <c r="AC90" s="79" t="s">
        <v>1348</v>
      </c>
      <c r="AD90" s="1521"/>
      <c r="AE90" s="1521"/>
      <c r="AF90" s="1521"/>
      <c r="AG90" s="1521"/>
      <c r="AH90" s="1521"/>
      <c r="AI90" s="1521">
        <v>25.172736</v>
      </c>
      <c r="AJ90" s="1521">
        <v>18.982919999999996</v>
      </c>
      <c r="AK90" s="1521"/>
      <c r="AL90" s="1521">
        <v>1.2263999999999999</v>
      </c>
      <c r="AM90" s="1521">
        <v>45.382055999999992</v>
      </c>
      <c r="AN90" s="1521">
        <v>45.382055999999992</v>
      </c>
    </row>
    <row r="91" spans="1:40" ht="15.75" thickBot="1" x14ac:dyDescent="0.3">
      <c r="A91" s="61"/>
      <c r="B91" s="1774"/>
      <c r="C91" s="1775"/>
      <c r="D91" s="1776">
        <f>SUM(D90:G90)</f>
        <v>53963.239364748246</v>
      </c>
      <c r="E91" s="1777"/>
      <c r="F91" s="1777"/>
      <c r="G91" s="1778"/>
      <c r="H91" s="1776">
        <f t="shared" ref="H91" si="1">SUM(H90:K90)</f>
        <v>485.35259388556244</v>
      </c>
      <c r="I91" s="1777"/>
      <c r="J91" s="1777"/>
      <c r="K91" s="1778"/>
      <c r="L91" s="1776">
        <f t="shared" ref="L91" si="2">SUM(L90:O90)</f>
        <v>54448.591958633806</v>
      </c>
      <c r="M91" s="1777"/>
      <c r="N91" s="1777"/>
      <c r="O91" s="1778"/>
      <c r="P91" s="731"/>
      <c r="Q91" s="1269"/>
      <c r="R91" s="503" t="s">
        <v>1348</v>
      </c>
      <c r="W91" s="503">
        <v>25.172736</v>
      </c>
      <c r="X91" s="503">
        <v>18.982919999999996</v>
      </c>
      <c r="Z91" s="503">
        <v>1.2263999999999999</v>
      </c>
      <c r="AA91" s="503">
        <v>45.382055999999992</v>
      </c>
      <c r="AC91" s="79" t="s">
        <v>325</v>
      </c>
      <c r="AD91" s="1548">
        <v>30700.841020748237</v>
      </c>
      <c r="AE91" s="1548">
        <v>20845.575798000005</v>
      </c>
      <c r="AF91" s="1548">
        <v>763.009953</v>
      </c>
      <c r="AG91" s="1548">
        <v>1653.8125929999997</v>
      </c>
      <c r="AH91" s="1548">
        <v>53963.239364748268</v>
      </c>
      <c r="AI91" s="1548">
        <v>68.370284885562569</v>
      </c>
      <c r="AJ91" s="1548">
        <v>415.70722199999989</v>
      </c>
      <c r="AK91" s="1548">
        <v>4.8687000000000001E-2</v>
      </c>
      <c r="AL91" s="1548">
        <v>1.2263999999999999</v>
      </c>
      <c r="AM91" s="1548">
        <v>485.3525938855625</v>
      </c>
      <c r="AN91" s="1548">
        <v>54448.591958633828</v>
      </c>
    </row>
    <row r="92" spans="1:40" x14ac:dyDescent="0.25">
      <c r="A92" s="61"/>
      <c r="B92" s="511" t="s">
        <v>1350</v>
      </c>
      <c r="C92" s="87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732"/>
      <c r="Q92" s="1269"/>
      <c r="R92" s="503" t="s">
        <v>325</v>
      </c>
      <c r="S92" s="503">
        <v>30666.419068748233</v>
      </c>
      <c r="T92" s="503">
        <v>20845.620386000006</v>
      </c>
      <c r="U92" s="503">
        <v>763.009953</v>
      </c>
      <c r="V92" s="503">
        <v>1653.8125929999997</v>
      </c>
      <c r="W92" s="503">
        <v>102.79223688556256</v>
      </c>
      <c r="X92" s="503">
        <v>415.66263399999991</v>
      </c>
      <c r="Y92" s="503">
        <v>4.8687000000000001E-2</v>
      </c>
      <c r="Z92" s="503">
        <v>1.2263999999999999</v>
      </c>
      <c r="AA92" s="503">
        <v>54448.591958633828</v>
      </c>
    </row>
    <row r="93" spans="1:40" ht="14.45" x14ac:dyDescent="0.3">
      <c r="A93" s="61"/>
      <c r="B93" s="89" t="s">
        <v>1622</v>
      </c>
      <c r="C93" s="733"/>
      <c r="D93" s="734"/>
      <c r="E93" s="734"/>
      <c r="F93" s="734"/>
      <c r="G93" s="734"/>
      <c r="H93" s="734"/>
      <c r="I93" s="734"/>
      <c r="J93" s="734"/>
      <c r="K93" s="734"/>
      <c r="L93" s="61"/>
      <c r="M93" s="61"/>
      <c r="N93" s="734"/>
      <c r="O93" s="734"/>
      <c r="P93" s="61"/>
      <c r="Q93" s="1269"/>
    </row>
    <row r="94" spans="1:40" s="5" customFormat="1" x14ac:dyDescent="0.25">
      <c r="B94" s="89" t="s">
        <v>1626</v>
      </c>
      <c r="Q94" s="1906"/>
      <c r="R94" s="1906"/>
      <c r="S94" s="1906"/>
      <c r="T94" s="1906"/>
      <c r="U94" s="1906"/>
      <c r="V94" s="1906"/>
      <c r="W94" s="1906"/>
      <c r="X94" s="1906"/>
      <c r="Y94" s="1906"/>
      <c r="Z94" s="1906"/>
      <c r="AA94" s="1906"/>
      <c r="AB94" s="1906"/>
    </row>
    <row r="96" spans="1:40" ht="14.45" x14ac:dyDescent="0.3">
      <c r="D96" s="1529"/>
      <c r="E96" s="1529"/>
      <c r="F96" s="1529"/>
      <c r="G96" s="1529"/>
      <c r="H96" s="1529"/>
      <c r="I96" s="1529"/>
      <c r="J96" s="1529"/>
      <c r="K96" s="1529"/>
      <c r="L96" s="1529"/>
      <c r="M96" s="1529"/>
      <c r="N96" s="1529"/>
      <c r="R96" s="1558"/>
      <c r="S96" s="1558"/>
      <c r="T96" s="1558"/>
      <c r="U96" s="1558"/>
    </row>
    <row r="97" spans="26:26" ht="14.45" x14ac:dyDescent="0.3">
      <c r="Z97" s="1272"/>
    </row>
  </sheetData>
  <mergeCells count="10">
    <mergeCell ref="P5:P6"/>
    <mergeCell ref="B90:C91"/>
    <mergeCell ref="D91:G91"/>
    <mergeCell ref="H91:K91"/>
    <mergeCell ref="L91:O91"/>
    <mergeCell ref="B5:B6"/>
    <mergeCell ref="C5:C6"/>
    <mergeCell ref="D5:G5"/>
    <mergeCell ref="H5:K5"/>
    <mergeCell ref="L5:O5"/>
  </mergeCells>
  <pageMargins left="0.78740157480314965" right="0.59055118110236227" top="0.59055118110236227" bottom="0.59055118110236227" header="0.35433070866141736" footer="0.59055118110236227"/>
  <pageSetup paperSize="9" scale="41" orientation="portrait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1"/>
  <sheetViews>
    <sheetView view="pageBreakPreview" zoomScale="90" zoomScaleNormal="70" zoomScaleSheetLayoutView="90" workbookViewId="0">
      <selection activeCell="E28" sqref="E28"/>
    </sheetView>
  </sheetViews>
  <sheetFormatPr baseColWidth="10" defaultRowHeight="15" x14ac:dyDescent="0.25"/>
  <cols>
    <col min="1" max="4" width="17.7109375" customWidth="1"/>
    <col min="5" max="5" width="18.7109375" customWidth="1"/>
    <col min="6" max="8" width="17.7109375" customWidth="1"/>
    <col min="9" max="9" width="16.85546875" customWidth="1"/>
    <col min="11" max="11" width="20.140625" style="1201" bestFit="1" customWidth="1"/>
    <col min="12" max="12" width="15.42578125" style="1201" bestFit="1" customWidth="1"/>
    <col min="13" max="13" width="16.140625" style="1201" customWidth="1"/>
    <col min="14" max="14" width="12.5703125" style="1201" customWidth="1"/>
    <col min="15" max="15" width="18" style="1201" bestFit="1" customWidth="1"/>
    <col min="16" max="16" width="29" style="1201" bestFit="1" customWidth="1"/>
    <col min="17" max="17" width="11.42578125" style="1201"/>
    <col min="18" max="18" width="20.7109375" style="1201" bestFit="1" customWidth="1"/>
    <col min="19" max="19" width="29" bestFit="1" customWidth="1"/>
    <col min="20" max="20" width="29.28515625" bestFit="1" customWidth="1"/>
    <col min="23" max="23" width="17.5703125" bestFit="1" customWidth="1"/>
    <col min="24" max="24" width="29.28515625" bestFit="1" customWidth="1"/>
  </cols>
  <sheetData>
    <row r="1" spans="1:16" x14ac:dyDescent="0.25">
      <c r="A1" s="555"/>
      <c r="B1" s="555"/>
      <c r="C1" s="555"/>
      <c r="D1" s="555"/>
      <c r="E1" s="555"/>
      <c r="F1" s="555"/>
      <c r="G1" s="555"/>
      <c r="H1" s="555"/>
      <c r="I1" s="555"/>
      <c r="J1" s="556"/>
      <c r="K1" s="1277"/>
      <c r="L1" s="1277"/>
      <c r="M1" s="1277"/>
      <c r="N1" s="1277"/>
      <c r="O1" s="1201" t="s">
        <v>173</v>
      </c>
      <c r="P1" s="1201" t="s">
        <v>1251</v>
      </c>
    </row>
    <row r="2" spans="1:16" ht="14.45" x14ac:dyDescent="0.3">
      <c r="A2" s="555"/>
      <c r="B2" s="555"/>
      <c r="C2" s="555"/>
      <c r="D2" s="555"/>
      <c r="E2" s="555"/>
      <c r="F2" s="555"/>
      <c r="G2" s="555"/>
      <c r="H2" s="555"/>
      <c r="I2" s="555"/>
      <c r="J2" s="556"/>
      <c r="K2" s="1277"/>
      <c r="L2" s="1277"/>
      <c r="M2" s="1277"/>
      <c r="N2" s="1277"/>
      <c r="O2" s="1201" t="s">
        <v>1343</v>
      </c>
      <c r="P2" s="1201" t="s">
        <v>329</v>
      </c>
    </row>
    <row r="3" spans="1:16" ht="14.45" x14ac:dyDescent="0.3">
      <c r="A3" s="555"/>
      <c r="B3" s="555"/>
      <c r="C3" s="555"/>
      <c r="D3" s="555"/>
      <c r="E3" s="555"/>
      <c r="F3" s="555"/>
      <c r="G3" s="555"/>
      <c r="H3" s="555"/>
      <c r="I3" s="555"/>
      <c r="J3" s="556"/>
      <c r="K3" s="1278" t="s">
        <v>1337</v>
      </c>
      <c r="L3" s="1277"/>
      <c r="M3" s="1277"/>
      <c r="N3" s="1277"/>
      <c r="O3" s="1201" t="s">
        <v>1247</v>
      </c>
      <c r="P3" s="1201" t="s">
        <v>1248</v>
      </c>
    </row>
    <row r="4" spans="1:16" ht="14.45" x14ac:dyDescent="0.3">
      <c r="A4" s="555"/>
      <c r="B4" s="555"/>
      <c r="C4" s="555"/>
      <c r="D4" s="555"/>
      <c r="E4" s="555"/>
      <c r="F4" s="555"/>
      <c r="G4" s="555"/>
      <c r="H4" s="555"/>
      <c r="I4" s="555"/>
      <c r="J4" s="556"/>
      <c r="K4" s="1277"/>
      <c r="L4" s="1277"/>
      <c r="M4" s="1277"/>
      <c r="N4" s="1277"/>
    </row>
    <row r="5" spans="1:16" x14ac:dyDescent="0.25">
      <c r="A5" s="555"/>
      <c r="B5" s="555"/>
      <c r="C5" s="555"/>
      <c r="D5" s="555"/>
      <c r="E5" s="555"/>
      <c r="F5" s="555"/>
      <c r="G5" s="555"/>
      <c r="H5" s="555"/>
      <c r="I5" s="555"/>
      <c r="J5" s="556"/>
      <c r="K5" s="1279" t="s">
        <v>1363</v>
      </c>
      <c r="L5" s="1280" t="s">
        <v>1392</v>
      </c>
      <c r="M5" s="1279" t="s">
        <v>1352</v>
      </c>
      <c r="N5" s="1277"/>
      <c r="O5" s="1201" t="s">
        <v>350</v>
      </c>
      <c r="P5" s="1201" t="s">
        <v>1387</v>
      </c>
    </row>
    <row r="6" spans="1:16" ht="14.45" x14ac:dyDescent="0.3">
      <c r="A6" s="555"/>
      <c r="B6" s="555"/>
      <c r="C6" s="555"/>
      <c r="D6" s="555"/>
      <c r="E6" s="555"/>
      <c r="F6" s="555"/>
      <c r="G6" s="555"/>
      <c r="H6" s="555"/>
      <c r="I6" s="555"/>
      <c r="J6" s="556"/>
      <c r="K6" s="1281" t="s">
        <v>128</v>
      </c>
      <c r="L6" s="1282">
        <v>7967.931517</v>
      </c>
      <c r="M6" s="1283">
        <f>+L6/$L$13</f>
        <v>0.14633861465239489</v>
      </c>
      <c r="N6" s="1284"/>
      <c r="O6" s="1201" t="s">
        <v>128</v>
      </c>
      <c r="P6" s="1201">
        <v>7967.931517</v>
      </c>
    </row>
    <row r="7" spans="1:16" ht="14.45" x14ac:dyDescent="0.3">
      <c r="A7" s="555"/>
      <c r="B7" s="555"/>
      <c r="C7" s="555"/>
      <c r="D7" s="555"/>
      <c r="E7" s="555"/>
      <c r="F7" s="555"/>
      <c r="G7" s="555"/>
      <c r="H7" s="555"/>
      <c r="I7" s="555"/>
      <c r="J7" s="556"/>
      <c r="K7" s="1281" t="s">
        <v>58</v>
      </c>
      <c r="L7" s="1282">
        <v>7178.3471050000007</v>
      </c>
      <c r="M7" s="1283">
        <f t="shared" ref="M7:M13" si="0">+L7/$L$13</f>
        <v>0.13183714852449449</v>
      </c>
      <c r="N7" s="1285"/>
      <c r="O7" s="1201" t="s">
        <v>58</v>
      </c>
      <c r="P7" s="1201">
        <v>7178.3471050000007</v>
      </c>
    </row>
    <row r="8" spans="1:16" ht="14.45" x14ac:dyDescent="0.3">
      <c r="A8" s="555"/>
      <c r="B8" s="555"/>
      <c r="C8" s="555"/>
      <c r="D8" s="555"/>
      <c r="E8" s="555"/>
      <c r="F8" s="555"/>
      <c r="G8" s="555"/>
      <c r="H8" s="555"/>
      <c r="I8" s="555"/>
      <c r="J8" s="556"/>
      <c r="K8" s="1281" t="s">
        <v>90</v>
      </c>
      <c r="L8" s="1282">
        <v>6701.5039820000002</v>
      </c>
      <c r="M8" s="1283">
        <f t="shared" si="0"/>
        <v>0.12307947259850777</v>
      </c>
      <c r="N8" s="1285"/>
      <c r="O8" s="1201" t="s">
        <v>90</v>
      </c>
      <c r="P8" s="1201">
        <v>6701.5039820000002</v>
      </c>
    </row>
    <row r="9" spans="1:16" ht="14.45" x14ac:dyDescent="0.3">
      <c r="A9" s="555"/>
      <c r="B9" s="555"/>
      <c r="C9" s="555"/>
      <c r="D9" s="555"/>
      <c r="E9" s="555"/>
      <c r="F9" s="555"/>
      <c r="G9" s="555"/>
      <c r="H9" s="555"/>
      <c r="I9" s="555"/>
      <c r="J9" s="556"/>
      <c r="K9" s="1281" t="s">
        <v>98</v>
      </c>
      <c r="L9" s="1282">
        <v>6603.7365080000009</v>
      </c>
      <c r="M9" s="1283">
        <f t="shared" si="0"/>
        <v>0.12128388027034846</v>
      </c>
      <c r="N9" s="1285"/>
      <c r="O9" s="1201" t="s">
        <v>98</v>
      </c>
      <c r="P9" s="1201">
        <v>6603.7365080000009</v>
      </c>
    </row>
    <row r="10" spans="1:16" x14ac:dyDescent="0.25">
      <c r="A10" s="555"/>
      <c r="B10" s="555"/>
      <c r="C10" s="555"/>
      <c r="D10" s="555"/>
      <c r="E10" s="555"/>
      <c r="F10" s="555"/>
      <c r="G10" s="555"/>
      <c r="H10" s="555"/>
      <c r="I10" s="555"/>
      <c r="J10" s="556"/>
      <c r="K10" s="1281" t="s">
        <v>100</v>
      </c>
      <c r="L10" s="1282">
        <v>3767.4608260000005</v>
      </c>
      <c r="M10" s="1283">
        <f t="shared" si="0"/>
        <v>6.9192989028297569E-2</v>
      </c>
      <c r="N10" s="1285"/>
      <c r="O10" s="1201" t="s">
        <v>100</v>
      </c>
      <c r="P10" s="1201">
        <v>3767.4608260000005</v>
      </c>
    </row>
    <row r="11" spans="1:16" ht="14.45" x14ac:dyDescent="0.3">
      <c r="A11" s="555"/>
      <c r="B11" s="555"/>
      <c r="C11" s="555"/>
      <c r="D11" s="555"/>
      <c r="E11" s="555"/>
      <c r="F11" s="555"/>
      <c r="G11" s="555"/>
      <c r="H11" s="555"/>
      <c r="I11" s="555"/>
      <c r="J11" s="556"/>
      <c r="K11" s="1281" t="s">
        <v>160</v>
      </c>
      <c r="L11" s="1282">
        <v>2374.9295999999999</v>
      </c>
      <c r="M11" s="1283">
        <f t="shared" si="0"/>
        <v>4.3617833162780478E-2</v>
      </c>
      <c r="N11" s="1285"/>
      <c r="O11" s="1201" t="s">
        <v>160</v>
      </c>
      <c r="P11" s="1201">
        <v>2374.9295999999999</v>
      </c>
    </row>
    <row r="12" spans="1:16" ht="14.45" x14ac:dyDescent="0.3">
      <c r="A12" s="555"/>
      <c r="B12" s="555"/>
      <c r="C12" s="555"/>
      <c r="D12" s="555"/>
      <c r="E12" s="555"/>
      <c r="F12" s="555"/>
      <c r="G12" s="555"/>
      <c r="H12" s="555"/>
      <c r="I12" s="555"/>
      <c r="J12" s="556"/>
      <c r="K12" s="1277" t="s">
        <v>1353</v>
      </c>
      <c r="L12" s="1282">
        <f>+L13-L6-L7-L8-L9-L10-L11</f>
        <v>19854.682420633802</v>
      </c>
      <c r="M12" s="1283">
        <f t="shared" si="0"/>
        <v>0.36465006176317633</v>
      </c>
      <c r="N12" s="1277"/>
      <c r="O12" s="1201" t="s">
        <v>325</v>
      </c>
      <c r="P12" s="1201">
        <v>34593.909538000007</v>
      </c>
    </row>
    <row r="13" spans="1:16" ht="14.45" x14ac:dyDescent="0.3">
      <c r="A13" s="555"/>
      <c r="B13" s="555"/>
      <c r="C13" s="555"/>
      <c r="D13" s="555"/>
      <c r="E13" s="555"/>
      <c r="F13" s="555"/>
      <c r="G13" s="555"/>
      <c r="H13" s="555"/>
      <c r="I13" s="555"/>
      <c r="J13" s="556"/>
      <c r="K13" s="1277" t="s">
        <v>1393</v>
      </c>
      <c r="L13" s="1282">
        <v>54448.591958633806</v>
      </c>
      <c r="M13" s="1283">
        <f t="shared" si="0"/>
        <v>1</v>
      </c>
      <c r="N13" s="1277"/>
    </row>
    <row r="14" spans="1:16" ht="14.45" x14ac:dyDescent="0.3">
      <c r="A14" s="555"/>
      <c r="B14" s="555"/>
      <c r="C14" s="555"/>
      <c r="D14" s="555"/>
      <c r="E14" s="555"/>
      <c r="F14" s="555"/>
      <c r="G14" s="555"/>
      <c r="H14" s="555"/>
      <c r="I14" s="555"/>
      <c r="J14" s="556"/>
      <c r="K14" s="1277"/>
      <c r="L14" s="1277"/>
      <c r="M14" s="1277"/>
      <c r="N14" s="1277"/>
    </row>
    <row r="15" spans="1:16" ht="14.45" x14ac:dyDescent="0.3">
      <c r="A15" s="555"/>
      <c r="B15" s="555"/>
      <c r="C15" s="555"/>
      <c r="D15" s="555"/>
      <c r="E15" s="555"/>
      <c r="F15" s="555"/>
      <c r="G15" s="555"/>
      <c r="H15" s="555"/>
      <c r="I15" s="555"/>
      <c r="J15" s="556"/>
      <c r="K15" s="1277"/>
      <c r="L15" s="1277"/>
      <c r="M15" s="1277"/>
      <c r="N15" s="1277"/>
    </row>
    <row r="16" spans="1:16" ht="14.45" x14ac:dyDescent="0.3">
      <c r="A16" s="555"/>
      <c r="B16" s="555"/>
      <c r="C16" s="555"/>
      <c r="D16" s="555"/>
      <c r="E16" s="555"/>
      <c r="F16" s="555"/>
      <c r="G16" s="555"/>
      <c r="H16" s="555"/>
      <c r="I16" s="555"/>
      <c r="J16" s="556"/>
      <c r="K16" s="1277"/>
      <c r="L16" s="1277"/>
      <c r="M16" s="1277"/>
      <c r="N16" s="1277"/>
    </row>
    <row r="17" spans="1:14" ht="14.45" x14ac:dyDescent="0.3">
      <c r="A17" s="555"/>
      <c r="B17" s="555"/>
      <c r="C17" s="555"/>
      <c r="D17" s="555"/>
      <c r="E17" s="555"/>
      <c r="F17" s="555"/>
      <c r="G17" s="555"/>
      <c r="H17" s="555"/>
      <c r="I17" s="555"/>
      <c r="J17" s="556"/>
      <c r="K17" s="1277"/>
      <c r="L17" s="1277"/>
      <c r="M17" s="1277"/>
      <c r="N17" s="1277"/>
    </row>
    <row r="18" spans="1:14" ht="14.45" x14ac:dyDescent="0.3">
      <c r="A18" s="555"/>
      <c r="B18" s="555"/>
      <c r="C18" s="555"/>
      <c r="D18" s="555"/>
      <c r="E18" s="555"/>
      <c r="F18" s="555"/>
      <c r="G18" s="555"/>
      <c r="H18" s="555"/>
      <c r="I18" s="555"/>
      <c r="J18" s="556"/>
      <c r="K18" s="1277"/>
      <c r="L18" s="1277"/>
      <c r="M18" s="1277"/>
      <c r="N18" s="1277"/>
    </row>
    <row r="19" spans="1:14" ht="14.45" x14ac:dyDescent="0.3">
      <c r="A19" s="555"/>
      <c r="B19" s="555"/>
      <c r="C19" s="555"/>
      <c r="D19" s="555"/>
      <c r="E19" s="555"/>
      <c r="F19" s="555"/>
      <c r="G19" s="555"/>
      <c r="H19" s="555"/>
      <c r="I19" s="555"/>
      <c r="J19" s="556"/>
      <c r="K19" s="1277"/>
      <c r="L19" s="1277"/>
      <c r="M19" s="1277"/>
      <c r="N19" s="1277"/>
    </row>
    <row r="20" spans="1:14" ht="14.45" x14ac:dyDescent="0.3">
      <c r="A20" s="555"/>
      <c r="B20" s="555"/>
      <c r="C20" s="555"/>
      <c r="D20" s="555"/>
      <c r="E20" s="555"/>
      <c r="F20" s="555"/>
      <c r="G20" s="555"/>
      <c r="H20" s="555"/>
      <c r="I20" s="555"/>
      <c r="J20" s="556"/>
      <c r="K20" s="1277"/>
      <c r="L20" s="1285"/>
      <c r="M20" s="1285"/>
      <c r="N20" s="1286"/>
    </row>
    <row r="21" spans="1:14" ht="14.45" x14ac:dyDescent="0.3">
      <c r="A21" s="555"/>
      <c r="B21" s="555"/>
      <c r="C21" s="555"/>
      <c r="D21" s="555"/>
      <c r="E21" s="555"/>
      <c r="F21" s="555"/>
      <c r="G21" s="555"/>
      <c r="H21" s="555"/>
      <c r="I21" s="555"/>
      <c r="J21" s="556"/>
      <c r="K21" s="1277"/>
      <c r="L21" s="1277"/>
      <c r="M21" s="1277"/>
      <c r="N21" s="1277"/>
    </row>
    <row r="22" spans="1:14" ht="14.45" x14ac:dyDescent="0.3">
      <c r="A22" s="555"/>
      <c r="B22" s="555"/>
      <c r="C22" s="555"/>
      <c r="D22" s="555"/>
      <c r="E22" s="555"/>
      <c r="F22" s="555"/>
      <c r="G22" s="555"/>
      <c r="H22" s="555"/>
      <c r="I22" s="555"/>
      <c r="J22" s="556"/>
      <c r="K22" s="1277"/>
      <c r="L22" s="1277"/>
      <c r="M22" s="1277"/>
      <c r="N22" s="1285"/>
    </row>
    <row r="23" spans="1:14" ht="14.45" x14ac:dyDescent="0.3">
      <c r="A23" s="555"/>
      <c r="B23" s="555"/>
      <c r="C23" s="555"/>
      <c r="D23" s="555"/>
      <c r="E23" s="555"/>
      <c r="F23" s="555"/>
      <c r="G23" s="555"/>
      <c r="H23" s="555"/>
      <c r="I23" s="555"/>
      <c r="J23" s="556"/>
      <c r="K23" s="1277"/>
      <c r="L23" s="1277"/>
      <c r="M23" s="1277"/>
      <c r="N23" s="1277"/>
    </row>
    <row r="24" spans="1:14" ht="14.45" x14ac:dyDescent="0.3">
      <c r="A24" s="555"/>
      <c r="B24" s="555"/>
      <c r="C24" s="555"/>
      <c r="D24" s="555"/>
      <c r="E24" s="555"/>
      <c r="F24" s="555"/>
      <c r="G24" s="555"/>
      <c r="H24" s="555"/>
      <c r="I24" s="555"/>
      <c r="J24" s="556"/>
      <c r="K24" s="1277"/>
      <c r="L24" s="1277"/>
      <c r="M24" s="1277"/>
      <c r="N24" s="1277"/>
    </row>
    <row r="25" spans="1:14" ht="14.45" x14ac:dyDescent="0.3">
      <c r="A25" s="555"/>
      <c r="B25" s="555"/>
      <c r="C25" s="555"/>
      <c r="D25" s="555"/>
      <c r="E25" s="555"/>
      <c r="F25" s="555"/>
      <c r="G25" s="555"/>
      <c r="H25" s="555"/>
      <c r="I25" s="555"/>
      <c r="J25" s="556"/>
      <c r="K25" s="1277"/>
      <c r="L25" s="1277"/>
      <c r="M25" s="1277"/>
      <c r="N25" s="1277"/>
    </row>
    <row r="26" spans="1:14" ht="14.45" x14ac:dyDescent="0.3">
      <c r="A26" s="555"/>
      <c r="B26" s="555"/>
      <c r="C26" s="555"/>
      <c r="D26" s="555"/>
      <c r="E26" s="555"/>
      <c r="F26" s="555"/>
      <c r="G26" s="555"/>
      <c r="H26" s="555"/>
      <c r="I26" s="555"/>
      <c r="J26" s="556"/>
      <c r="K26" s="1277"/>
      <c r="L26" s="1277"/>
      <c r="M26" s="1277"/>
      <c r="N26" s="1277"/>
    </row>
    <row r="27" spans="1:14" ht="14.45" x14ac:dyDescent="0.3">
      <c r="A27" s="555"/>
      <c r="B27" s="555"/>
      <c r="C27" s="555"/>
      <c r="D27" s="555"/>
      <c r="E27" s="555"/>
      <c r="F27" s="555"/>
      <c r="G27" s="555"/>
      <c r="H27" s="555"/>
      <c r="I27" s="555"/>
      <c r="J27" s="556"/>
      <c r="K27" s="1277"/>
      <c r="L27" s="1277"/>
      <c r="M27" s="1277"/>
      <c r="N27" s="1277"/>
    </row>
    <row r="28" spans="1:14" ht="14.45" x14ac:dyDescent="0.3">
      <c r="A28" s="555"/>
      <c r="B28" s="555"/>
      <c r="C28" s="555"/>
      <c r="D28" s="555"/>
      <c r="E28" s="555"/>
      <c r="F28" s="555"/>
      <c r="G28" s="555"/>
      <c r="H28" s="555"/>
      <c r="I28" s="555"/>
      <c r="J28" s="556"/>
      <c r="K28" s="1277"/>
      <c r="L28" s="1277"/>
      <c r="M28" s="1277"/>
      <c r="N28" s="1277"/>
    </row>
    <row r="29" spans="1:14" ht="14.45" x14ac:dyDescent="0.3">
      <c r="A29" s="555"/>
      <c r="B29" s="555"/>
      <c r="C29" s="555"/>
      <c r="D29" s="555"/>
      <c r="E29" s="555"/>
      <c r="F29" s="555"/>
      <c r="G29" s="555"/>
      <c r="H29" s="555"/>
      <c r="I29" s="555"/>
      <c r="J29" s="556"/>
      <c r="K29" s="1277"/>
      <c r="L29" s="1277"/>
      <c r="M29" s="1277"/>
      <c r="N29" s="1277"/>
    </row>
    <row r="30" spans="1:14" ht="14.45" x14ac:dyDescent="0.3">
      <c r="A30" s="555"/>
      <c r="B30" s="555"/>
      <c r="C30" s="555"/>
      <c r="D30" s="555"/>
      <c r="E30" s="555"/>
      <c r="F30" s="555"/>
      <c r="G30" s="555"/>
      <c r="H30" s="555"/>
      <c r="I30" s="555"/>
      <c r="J30" s="556"/>
      <c r="K30" s="1277"/>
      <c r="L30" s="1277"/>
      <c r="M30" s="1277"/>
      <c r="N30" s="1277"/>
    </row>
    <row r="31" spans="1:14" ht="14.45" x14ac:dyDescent="0.3">
      <c r="A31" s="555"/>
      <c r="B31" s="555"/>
      <c r="C31" s="555"/>
      <c r="D31" s="555"/>
      <c r="E31" s="555"/>
      <c r="F31" s="555"/>
      <c r="G31" s="555"/>
      <c r="H31" s="555"/>
      <c r="I31" s="555"/>
      <c r="J31" s="556"/>
      <c r="K31" s="1277"/>
      <c r="L31" s="1277"/>
      <c r="M31" s="1277"/>
      <c r="N31" s="1277"/>
    </row>
    <row r="32" spans="1:14" ht="14.45" x14ac:dyDescent="0.3">
      <c r="A32" s="555"/>
      <c r="B32" s="555"/>
      <c r="C32" s="555"/>
      <c r="D32" s="555"/>
      <c r="E32" s="555"/>
      <c r="F32" s="555"/>
      <c r="G32" s="555"/>
      <c r="H32" s="555"/>
      <c r="I32" s="555"/>
      <c r="J32" s="556"/>
      <c r="K32" s="1277"/>
      <c r="L32" s="1277"/>
      <c r="M32" s="1277"/>
      <c r="N32" s="1277"/>
    </row>
    <row r="33" spans="1:16" ht="14.45" x14ac:dyDescent="0.3">
      <c r="A33" s="555"/>
      <c r="B33" s="555"/>
      <c r="C33" s="555"/>
      <c r="D33" s="555"/>
      <c r="E33" s="555"/>
      <c r="F33" s="555"/>
      <c r="G33" s="555"/>
      <c r="H33" s="555"/>
      <c r="I33" s="555"/>
      <c r="J33" s="556"/>
      <c r="K33" s="1277"/>
      <c r="L33" s="1277"/>
      <c r="M33" s="1277"/>
      <c r="N33" s="1277"/>
    </row>
    <row r="34" spans="1:16" ht="14.45" x14ac:dyDescent="0.3">
      <c r="A34" s="555"/>
      <c r="B34" s="555"/>
      <c r="C34" s="555"/>
      <c r="D34" s="555"/>
      <c r="E34" s="555"/>
      <c r="F34" s="555"/>
      <c r="G34" s="555"/>
      <c r="H34" s="555"/>
      <c r="I34" s="555"/>
      <c r="J34" s="556"/>
      <c r="K34" s="1277"/>
      <c r="L34" s="1277"/>
      <c r="M34" s="1277"/>
      <c r="N34" s="1277"/>
    </row>
    <row r="35" spans="1:16" ht="14.45" x14ac:dyDescent="0.3">
      <c r="A35" s="555"/>
      <c r="B35" s="555"/>
      <c r="C35" s="555"/>
      <c r="D35" s="555"/>
      <c r="E35" s="555"/>
      <c r="F35" s="555"/>
      <c r="G35" s="555"/>
      <c r="H35" s="555"/>
      <c r="I35" s="555"/>
      <c r="J35" s="556"/>
      <c r="K35" s="1277"/>
      <c r="L35" s="1277"/>
      <c r="M35" s="1277"/>
      <c r="N35" s="1277"/>
    </row>
    <row r="36" spans="1:16" ht="14.45" x14ac:dyDescent="0.3">
      <c r="A36" s="555"/>
      <c r="B36" s="555"/>
      <c r="C36" s="555"/>
      <c r="D36" s="555"/>
      <c r="E36" s="555"/>
      <c r="F36" s="555"/>
      <c r="G36" s="555"/>
      <c r="H36" s="555"/>
      <c r="I36" s="555"/>
      <c r="J36" s="556"/>
      <c r="K36" s="1277"/>
      <c r="L36" s="1277"/>
      <c r="M36" s="1277"/>
      <c r="N36" s="1277"/>
      <c r="O36" s="1201" t="s">
        <v>1253</v>
      </c>
      <c r="P36" s="1201" t="s">
        <v>329</v>
      </c>
    </row>
    <row r="37" spans="1:16" x14ac:dyDescent="0.25">
      <c r="A37" s="555"/>
      <c r="B37" s="555"/>
      <c r="C37" s="555"/>
      <c r="D37" s="555"/>
      <c r="E37" s="555"/>
      <c r="F37" s="555"/>
      <c r="G37" s="555"/>
      <c r="H37" s="555"/>
      <c r="I37" s="555"/>
      <c r="J37" s="556"/>
      <c r="K37" s="1277"/>
      <c r="L37" s="1277"/>
      <c r="M37" s="1277"/>
      <c r="N37" s="1277"/>
      <c r="O37" s="1201" t="s">
        <v>173</v>
      </c>
      <c r="P37" s="1201" t="s">
        <v>1251</v>
      </c>
    </row>
    <row r="38" spans="1:16" x14ac:dyDescent="0.25">
      <c r="A38" s="555"/>
      <c r="B38" s="555"/>
      <c r="C38" s="555"/>
      <c r="D38" s="555"/>
      <c r="E38" s="555"/>
      <c r="F38" s="555"/>
      <c r="G38" s="555"/>
      <c r="H38" s="555"/>
      <c r="I38" s="555"/>
      <c r="J38" s="556"/>
      <c r="K38" s="1278" t="s">
        <v>1394</v>
      </c>
      <c r="L38" s="1277"/>
      <c r="M38" s="1277"/>
      <c r="N38" s="1277"/>
      <c r="O38" s="1201" t="s">
        <v>1343</v>
      </c>
      <c r="P38" s="1201" t="s">
        <v>340</v>
      </c>
    </row>
    <row r="39" spans="1:16" ht="14.45" x14ac:dyDescent="0.3">
      <c r="A39" s="555"/>
      <c r="B39" s="555"/>
      <c r="C39" s="555"/>
      <c r="D39" s="555"/>
      <c r="E39" s="555"/>
      <c r="F39" s="555"/>
      <c r="G39" s="555"/>
      <c r="H39" s="555"/>
      <c r="I39" s="555"/>
      <c r="J39" s="556"/>
      <c r="K39" s="1277"/>
      <c r="L39" s="1277"/>
      <c r="M39" s="1277"/>
      <c r="N39" s="1277"/>
      <c r="O39" s="1201" t="s">
        <v>1247</v>
      </c>
      <c r="P39" s="1201" t="s">
        <v>1248</v>
      </c>
    </row>
    <row r="40" spans="1:16" ht="14.45" x14ac:dyDescent="0.3">
      <c r="A40" s="555"/>
      <c r="B40" s="555"/>
      <c r="C40" s="555"/>
      <c r="D40" s="555"/>
      <c r="E40" s="555"/>
      <c r="F40" s="555"/>
      <c r="G40" s="555"/>
      <c r="H40" s="555"/>
      <c r="I40" s="555"/>
      <c r="J40" s="556"/>
      <c r="K40" s="1277"/>
      <c r="L40" s="1277"/>
      <c r="M40" s="1277"/>
      <c r="N40" s="1277"/>
    </row>
    <row r="41" spans="1:16" x14ac:dyDescent="0.25">
      <c r="A41" s="555"/>
      <c r="B41" s="555"/>
      <c r="C41" s="555"/>
      <c r="D41" s="555"/>
      <c r="E41" s="555"/>
      <c r="F41" s="555"/>
      <c r="G41" s="555"/>
      <c r="H41" s="555"/>
      <c r="I41" s="555"/>
      <c r="J41" s="556"/>
      <c r="K41" s="1279" t="s">
        <v>176</v>
      </c>
      <c r="L41" s="1280" t="s">
        <v>1395</v>
      </c>
      <c r="M41" s="1279" t="s">
        <v>1352</v>
      </c>
      <c r="N41" s="1287"/>
      <c r="O41" s="1201" t="s">
        <v>350</v>
      </c>
      <c r="P41" s="1201" t="s">
        <v>1387</v>
      </c>
    </row>
    <row r="42" spans="1:16" x14ac:dyDescent="0.25">
      <c r="A42" s="555"/>
      <c r="B42" s="555"/>
      <c r="C42" s="555"/>
      <c r="D42" s="555"/>
      <c r="E42" s="555"/>
      <c r="F42" s="555"/>
      <c r="G42" s="555"/>
      <c r="H42" s="555"/>
      <c r="I42" s="555"/>
      <c r="J42" s="558"/>
      <c r="K42" s="1281" t="s">
        <v>58</v>
      </c>
      <c r="L42" s="1282">
        <v>7178.0646350000006</v>
      </c>
      <c r="M42" s="1283">
        <f>+L42/$L$49</f>
        <v>0.23328724820729185</v>
      </c>
      <c r="N42" s="1287"/>
      <c r="O42" s="1201" t="s">
        <v>58</v>
      </c>
      <c r="P42" s="1201">
        <v>7178.0646350000006</v>
      </c>
    </row>
    <row r="43" spans="1:16" x14ac:dyDescent="0.25">
      <c r="A43" s="555"/>
      <c r="B43" s="555"/>
      <c r="C43" s="555"/>
      <c r="D43" s="555"/>
      <c r="E43" s="555"/>
      <c r="F43" s="555"/>
      <c r="G43" s="555"/>
      <c r="H43" s="555"/>
      <c r="I43" s="555"/>
      <c r="J43" s="558"/>
      <c r="K43" s="1281" t="s">
        <v>90</v>
      </c>
      <c r="L43" s="1282">
        <v>3355.215999</v>
      </c>
      <c r="M43" s="1283">
        <f t="shared" ref="M43:M49" si="1">+L43/$L$49</f>
        <v>0.10904458894549779</v>
      </c>
      <c r="N43" s="1287"/>
      <c r="O43" s="1201" t="s">
        <v>90</v>
      </c>
      <c r="P43" s="1201">
        <v>3355.215999</v>
      </c>
    </row>
    <row r="44" spans="1:16" x14ac:dyDescent="0.25">
      <c r="A44" s="555"/>
      <c r="B44" s="555"/>
      <c r="C44" s="555"/>
      <c r="D44" s="555"/>
      <c r="E44" s="555"/>
      <c r="F44" s="555"/>
      <c r="G44" s="555"/>
      <c r="H44" s="555"/>
      <c r="I44" s="555"/>
      <c r="J44" s="558"/>
      <c r="K44" s="1281" t="s">
        <v>128</v>
      </c>
      <c r="L44" s="1282">
        <v>3079.3345639999998</v>
      </c>
      <c r="M44" s="1283">
        <f t="shared" si="1"/>
        <v>0.1000784366363066</v>
      </c>
      <c r="N44" s="1287"/>
      <c r="O44" s="1201" t="s">
        <v>128</v>
      </c>
      <c r="P44" s="1201">
        <v>3079.3345639999998</v>
      </c>
    </row>
    <row r="45" spans="1:16" x14ac:dyDescent="0.25">
      <c r="A45" s="555"/>
      <c r="B45" s="555"/>
      <c r="C45" s="555"/>
      <c r="D45" s="555"/>
      <c r="E45" s="555"/>
      <c r="F45" s="555"/>
      <c r="G45" s="555"/>
      <c r="H45" s="555"/>
      <c r="I45" s="555"/>
      <c r="J45" s="558"/>
      <c r="K45" s="1281" t="s">
        <v>78</v>
      </c>
      <c r="L45" s="1282">
        <v>2297.4636600000003</v>
      </c>
      <c r="M45" s="1283">
        <f t="shared" si="1"/>
        <v>7.4667616182262642E-2</v>
      </c>
      <c r="N45" s="1287"/>
      <c r="O45" s="1201" t="s">
        <v>78</v>
      </c>
      <c r="P45" s="1201">
        <v>2297.4636600000003</v>
      </c>
    </row>
    <row r="46" spans="1:16" x14ac:dyDescent="0.25">
      <c r="A46" s="555"/>
      <c r="B46" s="555"/>
      <c r="C46" s="555"/>
      <c r="D46" s="555"/>
      <c r="E46" s="555"/>
      <c r="F46" s="555"/>
      <c r="G46" s="555"/>
      <c r="H46" s="555"/>
      <c r="I46" s="555"/>
      <c r="J46" s="558"/>
      <c r="K46" s="1281" t="s">
        <v>160</v>
      </c>
      <c r="L46" s="1282">
        <v>2374.9295999999999</v>
      </c>
      <c r="M46" s="1283">
        <f t="shared" si="1"/>
        <v>7.7185260824841298E-2</v>
      </c>
      <c r="N46" s="1287"/>
      <c r="O46" s="1201" t="s">
        <v>160</v>
      </c>
      <c r="P46" s="1201">
        <v>2374.9295999999999</v>
      </c>
    </row>
    <row r="47" spans="1:16" x14ac:dyDescent="0.25">
      <c r="A47" s="555"/>
      <c r="B47" s="555"/>
      <c r="C47" s="555"/>
      <c r="D47" s="555"/>
      <c r="E47" s="555"/>
      <c r="F47" s="555"/>
      <c r="G47" s="555"/>
      <c r="H47" s="555"/>
      <c r="I47" s="555"/>
      <c r="J47" s="558"/>
      <c r="K47" s="1281" t="s">
        <v>134</v>
      </c>
      <c r="L47" s="1282">
        <v>2094.0133930000002</v>
      </c>
      <c r="M47" s="1283">
        <f t="shared" si="1"/>
        <v>6.8055478322143079E-2</v>
      </c>
      <c r="N47" s="1287"/>
      <c r="O47" s="1201" t="s">
        <v>134</v>
      </c>
      <c r="P47" s="1201">
        <v>2094.0133930000002</v>
      </c>
    </row>
    <row r="48" spans="1:16" x14ac:dyDescent="0.25">
      <c r="A48" s="555"/>
      <c r="B48" s="555"/>
      <c r="C48" s="555"/>
      <c r="D48" s="555"/>
      <c r="E48" s="555"/>
      <c r="F48" s="555"/>
      <c r="G48" s="555"/>
      <c r="H48" s="555"/>
      <c r="I48" s="555"/>
      <c r="J48" s="556"/>
      <c r="K48" s="1277" t="s">
        <v>1353</v>
      </c>
      <c r="L48" s="1282">
        <f>+L49-L42-L43-L44-L45-L46-L47</f>
        <v>10390.189454633786</v>
      </c>
      <c r="M48" s="1283">
        <f t="shared" si="1"/>
        <v>0.33768137088165662</v>
      </c>
      <c r="N48" s="1288"/>
      <c r="O48" s="1201" t="s">
        <v>325</v>
      </c>
      <c r="P48" s="1201">
        <v>20379.021851000001</v>
      </c>
    </row>
    <row r="49" spans="1:16" x14ac:dyDescent="0.25">
      <c r="A49" s="555"/>
      <c r="B49" s="555"/>
      <c r="C49" s="555"/>
      <c r="D49" s="555"/>
      <c r="E49" s="555"/>
      <c r="F49" s="555"/>
      <c r="G49" s="555"/>
      <c r="H49" s="555"/>
      <c r="I49" s="555"/>
      <c r="J49" s="556"/>
      <c r="K49" s="1277" t="s">
        <v>1396</v>
      </c>
      <c r="L49" s="1282">
        <v>30769.211305633791</v>
      </c>
      <c r="M49" s="1283">
        <f t="shared" si="1"/>
        <v>1</v>
      </c>
      <c r="N49" s="1277"/>
      <c r="P49" s="1289"/>
    </row>
    <row r="50" spans="1:16" x14ac:dyDescent="0.25">
      <c r="A50" s="555"/>
      <c r="B50" s="555"/>
      <c r="C50" s="555"/>
      <c r="D50" s="555"/>
      <c r="E50" s="555"/>
      <c r="F50" s="555"/>
      <c r="G50" s="555"/>
      <c r="H50" s="555"/>
      <c r="I50" s="555"/>
      <c r="J50" s="556"/>
      <c r="K50" s="1277"/>
      <c r="L50" s="1277"/>
      <c r="M50" s="1277"/>
      <c r="N50" s="1277"/>
      <c r="O50" s="1200"/>
      <c r="P50" s="1200"/>
    </row>
    <row r="51" spans="1:16" x14ac:dyDescent="0.25">
      <c r="A51" s="555"/>
      <c r="B51" s="555"/>
      <c r="C51" s="555"/>
      <c r="D51" s="555"/>
      <c r="E51" s="555"/>
      <c r="F51" s="555"/>
      <c r="G51" s="555"/>
      <c r="H51" s="555"/>
      <c r="I51" s="555"/>
      <c r="J51" s="556"/>
      <c r="K51" s="1277"/>
      <c r="L51" s="1288"/>
      <c r="M51" s="1277"/>
      <c r="N51" s="1277"/>
    </row>
    <row r="52" spans="1:16" x14ac:dyDescent="0.25">
      <c r="A52" s="555"/>
      <c r="B52" s="555"/>
      <c r="C52" s="555"/>
      <c r="D52" s="555"/>
      <c r="E52" s="555"/>
      <c r="F52" s="555"/>
      <c r="G52" s="555"/>
      <c r="H52" s="555"/>
      <c r="I52" s="555"/>
      <c r="J52" s="556"/>
      <c r="K52" s="1277"/>
      <c r="L52" s="1288"/>
      <c r="M52" s="1277"/>
      <c r="N52" s="1277"/>
    </row>
    <row r="53" spans="1:16" x14ac:dyDescent="0.25">
      <c r="A53" s="555"/>
      <c r="B53" s="555"/>
      <c r="C53" s="555"/>
      <c r="D53" s="555"/>
      <c r="E53" s="555"/>
      <c r="F53" s="555"/>
      <c r="G53" s="555"/>
      <c r="H53" s="555"/>
      <c r="I53" s="555"/>
      <c r="J53" s="556"/>
      <c r="K53" s="1277"/>
      <c r="L53" s="1288"/>
      <c r="M53" s="1277"/>
      <c r="N53" s="1277"/>
    </row>
    <row r="54" spans="1:16" x14ac:dyDescent="0.25">
      <c r="A54" s="555"/>
      <c r="B54" s="555"/>
      <c r="C54" s="555"/>
      <c r="D54" s="555"/>
      <c r="E54" s="555"/>
      <c r="F54" s="555"/>
      <c r="G54" s="555"/>
      <c r="H54" s="555"/>
      <c r="I54" s="555"/>
      <c r="J54" s="556"/>
      <c r="K54" s="1277"/>
      <c r="L54" s="1288"/>
      <c r="M54" s="1285"/>
      <c r="N54" s="1286"/>
    </row>
    <row r="55" spans="1:16" x14ac:dyDescent="0.25">
      <c r="A55" s="555"/>
      <c r="B55" s="555"/>
      <c r="C55" s="555"/>
      <c r="D55" s="555"/>
      <c r="E55" s="555"/>
      <c r="F55" s="555"/>
      <c r="G55" s="555"/>
      <c r="H55" s="555"/>
      <c r="I55" s="555"/>
      <c r="J55" s="556"/>
      <c r="K55" s="1277"/>
      <c r="L55" s="1288"/>
      <c r="M55" s="1277"/>
      <c r="N55" s="1277"/>
    </row>
    <row r="56" spans="1:16" x14ac:dyDescent="0.25">
      <c r="A56" s="555"/>
      <c r="B56" s="555"/>
      <c r="C56" s="555"/>
      <c r="D56" s="555"/>
      <c r="E56" s="555"/>
      <c r="F56" s="555"/>
      <c r="G56" s="555"/>
      <c r="H56" s="555"/>
      <c r="I56" s="555"/>
      <c r="J56" s="556"/>
      <c r="K56" s="1290"/>
      <c r="L56" s="1288"/>
      <c r="M56" s="1277"/>
      <c r="N56" s="1277"/>
    </row>
    <row r="57" spans="1:16" x14ac:dyDescent="0.25">
      <c r="A57" s="555"/>
      <c r="B57" s="555"/>
      <c r="C57" s="555"/>
      <c r="D57" s="555"/>
      <c r="E57" s="555"/>
      <c r="F57" s="555"/>
      <c r="G57" s="555"/>
      <c r="H57" s="555"/>
      <c r="I57" s="555"/>
      <c r="J57" s="556"/>
      <c r="K57" s="1277"/>
      <c r="L57" s="1291"/>
      <c r="M57" s="1285"/>
      <c r="N57" s="1277"/>
    </row>
    <row r="58" spans="1:16" x14ac:dyDescent="0.25">
      <c r="A58" s="555"/>
      <c r="B58" s="555"/>
      <c r="C58" s="555"/>
      <c r="D58" s="555"/>
      <c r="E58" s="555"/>
      <c r="F58" s="555"/>
      <c r="G58" s="555"/>
      <c r="H58" s="555"/>
      <c r="I58" s="555"/>
      <c r="J58" s="556"/>
      <c r="K58" s="1277"/>
      <c r="L58" s="1277"/>
      <c r="M58" s="1277"/>
      <c r="N58" s="1277"/>
    </row>
    <row r="59" spans="1:16" x14ac:dyDescent="0.25">
      <c r="A59" s="555"/>
      <c r="B59" s="555"/>
      <c r="C59" s="555"/>
      <c r="D59" s="555"/>
      <c r="E59" s="555"/>
      <c r="F59" s="555"/>
      <c r="G59" s="555"/>
      <c r="H59" s="555"/>
      <c r="I59" s="555"/>
      <c r="J59" s="556"/>
      <c r="K59" s="1277"/>
      <c r="L59" s="1277"/>
      <c r="M59" s="1277"/>
      <c r="N59" s="1277"/>
    </row>
    <row r="60" spans="1:16" x14ac:dyDescent="0.25">
      <c r="A60" s="555"/>
      <c r="B60" s="555"/>
      <c r="C60" s="555"/>
      <c r="D60" s="555"/>
      <c r="E60" s="555"/>
      <c r="F60" s="555"/>
      <c r="G60" s="555"/>
      <c r="H60" s="555"/>
      <c r="I60" s="555"/>
      <c r="J60" s="556"/>
      <c r="K60" s="1277"/>
      <c r="L60" s="1277"/>
      <c r="M60" s="1277"/>
      <c r="N60" s="1277"/>
    </row>
    <row r="61" spans="1:16" x14ac:dyDescent="0.25">
      <c r="A61" s="555"/>
      <c r="B61" s="555"/>
      <c r="C61" s="555"/>
      <c r="D61" s="555"/>
      <c r="E61" s="555"/>
      <c r="F61" s="555"/>
      <c r="G61" s="555"/>
      <c r="H61" s="555"/>
      <c r="I61" s="555"/>
      <c r="J61" s="556"/>
      <c r="K61" s="1277"/>
      <c r="L61" s="1277"/>
      <c r="M61" s="1277"/>
      <c r="N61" s="1277"/>
    </row>
    <row r="62" spans="1:16" x14ac:dyDescent="0.25">
      <c r="A62" s="555"/>
      <c r="B62" s="555"/>
      <c r="C62" s="555"/>
      <c r="D62" s="555"/>
      <c r="E62" s="555"/>
      <c r="F62" s="555"/>
      <c r="G62" s="555"/>
      <c r="H62" s="555"/>
      <c r="I62" s="555"/>
      <c r="J62" s="556"/>
      <c r="K62" s="1277"/>
      <c r="L62" s="1277"/>
      <c r="M62" s="1277"/>
      <c r="N62" s="1277"/>
    </row>
    <row r="63" spans="1:16" x14ac:dyDescent="0.25">
      <c r="A63" s="555"/>
      <c r="B63" s="555"/>
      <c r="C63" s="555"/>
      <c r="D63" s="555"/>
      <c r="E63" s="555"/>
      <c r="F63" s="555"/>
      <c r="G63" s="555"/>
      <c r="H63" s="555"/>
      <c r="I63" s="555"/>
      <c r="J63" s="556"/>
      <c r="K63" s="1277"/>
      <c r="L63" s="1277"/>
      <c r="M63" s="1277"/>
      <c r="N63" s="1277"/>
    </row>
    <row r="64" spans="1:16" x14ac:dyDescent="0.25">
      <c r="A64" s="555"/>
      <c r="B64" s="555"/>
      <c r="C64" s="555"/>
      <c r="D64" s="555"/>
      <c r="E64" s="555"/>
      <c r="F64" s="555"/>
      <c r="G64" s="555"/>
      <c r="H64" s="555"/>
      <c r="I64" s="555"/>
      <c r="J64" s="556"/>
      <c r="K64" s="1277"/>
      <c r="L64" s="1277"/>
      <c r="M64" s="1277"/>
      <c r="N64" s="1277"/>
    </row>
    <row r="65" spans="1:16" x14ac:dyDescent="0.25">
      <c r="A65" s="555"/>
      <c r="B65" s="555"/>
      <c r="C65" s="555"/>
      <c r="D65" s="555"/>
      <c r="E65" s="555"/>
      <c r="F65" s="555"/>
      <c r="G65" s="555"/>
      <c r="H65" s="555"/>
      <c r="I65" s="555"/>
      <c r="J65" s="556"/>
      <c r="K65" s="1277"/>
      <c r="L65" s="1288"/>
      <c r="M65" s="1277"/>
      <c r="N65" s="1277"/>
    </row>
    <row r="66" spans="1:16" x14ac:dyDescent="0.25">
      <c r="A66" s="555"/>
      <c r="B66" s="555"/>
      <c r="C66" s="555"/>
      <c r="D66" s="555"/>
      <c r="E66" s="555"/>
      <c r="F66" s="555"/>
      <c r="G66" s="555"/>
      <c r="H66" s="555"/>
      <c r="I66" s="555"/>
      <c r="J66" s="556"/>
      <c r="K66" s="1277"/>
      <c r="L66" s="1277"/>
      <c r="M66" s="1277"/>
      <c r="N66" s="1277"/>
    </row>
    <row r="67" spans="1:16" x14ac:dyDescent="0.25">
      <c r="A67" s="555"/>
      <c r="B67" s="555"/>
      <c r="C67" s="555"/>
      <c r="D67" s="555"/>
      <c r="E67" s="555"/>
      <c r="F67" s="555"/>
      <c r="G67" s="555"/>
      <c r="H67" s="555"/>
      <c r="I67" s="555"/>
      <c r="J67" s="556"/>
      <c r="K67" s="1277"/>
      <c r="L67" s="1277"/>
      <c r="M67" s="1277"/>
      <c r="N67" s="1277"/>
    </row>
    <row r="68" spans="1:16" x14ac:dyDescent="0.25">
      <c r="A68" s="555"/>
      <c r="B68" s="555"/>
      <c r="C68" s="555"/>
      <c r="D68" s="555"/>
      <c r="E68" s="555"/>
      <c r="F68" s="555"/>
      <c r="G68" s="555"/>
      <c r="H68" s="555"/>
      <c r="I68" s="555"/>
      <c r="J68" s="556"/>
      <c r="K68" s="1277"/>
      <c r="L68" s="1288"/>
      <c r="M68" s="1277"/>
      <c r="N68" s="1277"/>
    </row>
    <row r="69" spans="1:16" x14ac:dyDescent="0.25">
      <c r="A69" s="555"/>
      <c r="B69" s="555"/>
      <c r="C69" s="555"/>
      <c r="D69" s="555"/>
      <c r="E69" s="555"/>
      <c r="F69" s="555"/>
      <c r="G69" s="555"/>
      <c r="H69" s="555"/>
      <c r="I69" s="555"/>
      <c r="J69" s="556"/>
      <c r="K69" s="1277"/>
      <c r="L69" s="1277"/>
      <c r="M69" s="1277"/>
      <c r="N69" s="1277"/>
    </row>
    <row r="70" spans="1:16" x14ac:dyDescent="0.25">
      <c r="A70" s="555"/>
      <c r="B70" s="555"/>
      <c r="C70" s="555"/>
      <c r="D70" s="555"/>
      <c r="E70" s="555"/>
      <c r="F70" s="555"/>
      <c r="G70" s="555"/>
      <c r="H70" s="555"/>
      <c r="I70" s="555"/>
      <c r="J70" s="556"/>
      <c r="K70" s="1277"/>
      <c r="L70" s="1277"/>
      <c r="M70" s="1277"/>
      <c r="N70" s="1277"/>
      <c r="O70" s="1200"/>
      <c r="P70" s="1200"/>
    </row>
    <row r="71" spans="1:16" x14ac:dyDescent="0.25">
      <c r="A71" s="555"/>
      <c r="B71" s="555"/>
      <c r="C71" s="555"/>
      <c r="D71" s="555"/>
      <c r="E71" s="555"/>
      <c r="F71" s="555"/>
      <c r="G71" s="555"/>
      <c r="H71" s="555"/>
      <c r="I71" s="555"/>
      <c r="J71" s="556"/>
      <c r="K71" s="1277"/>
      <c r="L71" s="1277"/>
      <c r="M71" s="1277"/>
      <c r="N71" s="1277"/>
      <c r="O71" s="1201" t="s">
        <v>1247</v>
      </c>
      <c r="P71" s="1201" t="s">
        <v>1248</v>
      </c>
    </row>
    <row r="72" spans="1:16" x14ac:dyDescent="0.25">
      <c r="A72" s="555"/>
      <c r="B72" s="555"/>
      <c r="C72" s="555"/>
      <c r="D72" s="555"/>
      <c r="E72" s="555"/>
      <c r="F72" s="555"/>
      <c r="G72" s="555"/>
      <c r="H72" s="555"/>
      <c r="I72" s="555"/>
      <c r="J72" s="556"/>
      <c r="K72" s="1277"/>
      <c r="L72" s="1277"/>
      <c r="M72" s="1277"/>
      <c r="N72" s="1277"/>
      <c r="O72" s="1201" t="s">
        <v>1253</v>
      </c>
      <c r="P72" s="1201" t="s">
        <v>329</v>
      </c>
    </row>
    <row r="73" spans="1:16" x14ac:dyDescent="0.25">
      <c r="A73" s="555"/>
      <c r="B73" s="555"/>
      <c r="C73" s="555"/>
      <c r="D73" s="555"/>
      <c r="E73" s="555"/>
      <c r="F73" s="555"/>
      <c r="G73" s="555"/>
      <c r="H73" s="555"/>
      <c r="I73" s="555"/>
      <c r="J73" s="556"/>
      <c r="K73" s="1278" t="s">
        <v>1397</v>
      </c>
      <c r="L73" s="1277"/>
      <c r="M73" s="1277"/>
      <c r="N73" s="1277"/>
      <c r="O73" s="1201" t="s">
        <v>173</v>
      </c>
      <c r="P73" s="1201" t="s">
        <v>1251</v>
      </c>
    </row>
    <row r="74" spans="1:16" x14ac:dyDescent="0.25">
      <c r="A74" s="555"/>
      <c r="B74" s="555"/>
      <c r="C74" s="555"/>
      <c r="D74" s="555"/>
      <c r="E74" s="555"/>
      <c r="F74" s="555"/>
      <c r="G74" s="555"/>
      <c r="H74" s="555"/>
      <c r="I74" s="555"/>
      <c r="J74" s="556"/>
      <c r="K74" s="1277"/>
      <c r="L74" s="1277"/>
      <c r="M74" s="1277"/>
      <c r="N74" s="1277"/>
      <c r="O74" s="1201" t="s">
        <v>1343</v>
      </c>
      <c r="P74" s="1201" t="s">
        <v>341</v>
      </c>
    </row>
    <row r="75" spans="1:16" x14ac:dyDescent="0.25">
      <c r="A75" s="555"/>
      <c r="B75" s="555"/>
      <c r="C75" s="555"/>
      <c r="D75" s="555"/>
      <c r="E75" s="555"/>
      <c r="F75" s="555"/>
      <c r="G75" s="555"/>
      <c r="H75" s="555"/>
      <c r="I75" s="555"/>
      <c r="J75" s="556"/>
      <c r="K75" s="1277" t="s">
        <v>1363</v>
      </c>
      <c r="L75" s="1277"/>
      <c r="M75" s="1277"/>
      <c r="N75" s="1277"/>
    </row>
    <row r="76" spans="1:16" x14ac:dyDescent="0.25">
      <c r="A76" s="555"/>
      <c r="B76" s="555"/>
      <c r="C76" s="555"/>
      <c r="D76" s="555"/>
      <c r="E76" s="555"/>
      <c r="F76" s="555"/>
      <c r="G76" s="555"/>
      <c r="H76" s="555"/>
      <c r="I76" s="555"/>
      <c r="J76" s="556"/>
      <c r="K76" s="1279" t="s">
        <v>176</v>
      </c>
      <c r="L76" s="1280" t="s">
        <v>1395</v>
      </c>
      <c r="M76" s="1279" t="s">
        <v>1352</v>
      </c>
      <c r="N76" s="1277"/>
      <c r="O76" s="1201" t="s">
        <v>350</v>
      </c>
      <c r="P76" s="1201" t="s">
        <v>1387</v>
      </c>
    </row>
    <row r="77" spans="1:16" x14ac:dyDescent="0.25">
      <c r="A77" s="555"/>
      <c r="B77" s="555"/>
      <c r="C77" s="555"/>
      <c r="D77" s="555"/>
      <c r="E77" s="555"/>
      <c r="F77" s="555"/>
      <c r="G77" s="555"/>
      <c r="H77" s="555"/>
      <c r="I77" s="555"/>
      <c r="J77" s="558"/>
      <c r="K77" s="1281" t="s">
        <v>98</v>
      </c>
      <c r="L77" s="1282">
        <v>5051.6661530000001</v>
      </c>
      <c r="M77" s="1292">
        <f>+L77/$L$84</f>
        <v>0.23759930895271048</v>
      </c>
      <c r="N77" s="1287"/>
      <c r="O77" s="1201" t="s">
        <v>98</v>
      </c>
      <c r="P77" s="1201">
        <v>5051.6661530000001</v>
      </c>
    </row>
    <row r="78" spans="1:16" x14ac:dyDescent="0.25">
      <c r="A78" s="555"/>
      <c r="B78" s="555"/>
      <c r="C78" s="555"/>
      <c r="D78" s="555"/>
      <c r="E78" s="555"/>
      <c r="F78" s="555"/>
      <c r="G78" s="555"/>
      <c r="H78" s="555"/>
      <c r="I78" s="555"/>
      <c r="J78" s="558"/>
      <c r="K78" s="1281" t="s">
        <v>128</v>
      </c>
      <c r="L78" s="1282">
        <v>4888.5969530000002</v>
      </c>
      <c r="M78" s="1292">
        <f t="shared" ref="M78:M84" si="2">+L78/$L$84</f>
        <v>0.22992953663245094</v>
      </c>
      <c r="N78" s="1287"/>
      <c r="O78" s="1201" t="s">
        <v>128</v>
      </c>
      <c r="P78" s="1201">
        <v>4888.5969530000002</v>
      </c>
    </row>
    <row r="79" spans="1:16" x14ac:dyDescent="0.25">
      <c r="A79" s="555"/>
      <c r="B79" s="555"/>
      <c r="C79" s="555"/>
      <c r="D79" s="555"/>
      <c r="E79" s="555"/>
      <c r="F79" s="555"/>
      <c r="G79" s="555"/>
      <c r="H79" s="555"/>
      <c r="I79" s="555"/>
      <c r="J79" s="558"/>
      <c r="K79" s="1281" t="s">
        <v>100</v>
      </c>
      <c r="L79" s="1282">
        <v>3767.4608260000005</v>
      </c>
      <c r="M79" s="1292">
        <f t="shared" si="2"/>
        <v>0.17719818801414922</v>
      </c>
      <c r="N79" s="1287"/>
      <c r="O79" s="1201" t="s">
        <v>100</v>
      </c>
      <c r="P79" s="1201">
        <v>3767.4608260000005</v>
      </c>
    </row>
    <row r="80" spans="1:16" x14ac:dyDescent="0.25">
      <c r="A80" s="555"/>
      <c r="B80" s="555"/>
      <c r="C80" s="555"/>
      <c r="D80" s="555"/>
      <c r="E80" s="555"/>
      <c r="F80" s="555"/>
      <c r="G80" s="555"/>
      <c r="H80" s="555"/>
      <c r="I80" s="555"/>
      <c r="J80" s="558"/>
      <c r="K80" s="1281" t="s">
        <v>90</v>
      </c>
      <c r="L80" s="1282">
        <v>3346.2879829999997</v>
      </c>
      <c r="M80" s="1292">
        <f t="shared" si="2"/>
        <v>0.15738880762051008</v>
      </c>
      <c r="N80" s="1287"/>
      <c r="O80" s="1201" t="s">
        <v>90</v>
      </c>
      <c r="P80" s="1201">
        <v>3346.2879829999997</v>
      </c>
    </row>
    <row r="81" spans="1:16" x14ac:dyDescent="0.25">
      <c r="A81" s="555"/>
      <c r="B81" s="555"/>
      <c r="C81" s="555"/>
      <c r="D81" s="555"/>
      <c r="E81" s="555"/>
      <c r="F81" s="555"/>
      <c r="G81" s="555"/>
      <c r="H81" s="555"/>
      <c r="I81" s="555"/>
      <c r="J81" s="558"/>
      <c r="K81" s="1281" t="s">
        <v>164</v>
      </c>
      <c r="L81" s="1282">
        <v>1628.1128049999998</v>
      </c>
      <c r="M81" s="1292">
        <f t="shared" si="2"/>
        <v>7.6576413731404183E-2</v>
      </c>
      <c r="N81" s="1287"/>
      <c r="O81" s="1201" t="s">
        <v>164</v>
      </c>
      <c r="P81" s="1201">
        <v>1628.1128049999998</v>
      </c>
    </row>
    <row r="82" spans="1:16" x14ac:dyDescent="0.25">
      <c r="A82" s="555"/>
      <c r="B82" s="555"/>
      <c r="C82" s="555"/>
      <c r="D82" s="555"/>
      <c r="E82" s="555"/>
      <c r="F82" s="555"/>
      <c r="G82" s="555"/>
      <c r="H82" s="555"/>
      <c r="I82" s="555"/>
      <c r="J82" s="558"/>
      <c r="K82" s="1281" t="s">
        <v>92</v>
      </c>
      <c r="L82" s="1282">
        <v>664.69504000000006</v>
      </c>
      <c r="M82" s="1292">
        <f t="shared" si="2"/>
        <v>3.1263166920582182E-2</v>
      </c>
      <c r="N82" s="1287"/>
      <c r="O82" s="1201" t="s">
        <v>92</v>
      </c>
      <c r="P82" s="1201">
        <v>664.69504000000006</v>
      </c>
    </row>
    <row r="83" spans="1:16" x14ac:dyDescent="0.25">
      <c r="A83" s="555"/>
      <c r="B83" s="555"/>
      <c r="C83" s="555"/>
      <c r="D83" s="555"/>
      <c r="E83" s="555"/>
      <c r="F83" s="555"/>
      <c r="G83" s="555"/>
      <c r="H83" s="555"/>
      <c r="I83" s="555"/>
      <c r="J83" s="556"/>
      <c r="K83" s="1277" t="s">
        <v>1353</v>
      </c>
      <c r="L83" s="1282">
        <v>1914.463260000015</v>
      </c>
      <c r="M83" s="1292">
        <f t="shared" si="2"/>
        <v>9.0044578128193026E-2</v>
      </c>
      <c r="N83" s="1287"/>
      <c r="O83" s="1201" t="s">
        <v>325</v>
      </c>
      <c r="P83" s="1201">
        <v>19346.819759999998</v>
      </c>
    </row>
    <row r="84" spans="1:16" x14ac:dyDescent="0.25">
      <c r="A84" s="555"/>
      <c r="B84" s="555"/>
      <c r="C84" s="555"/>
      <c r="D84" s="555"/>
      <c r="E84" s="555"/>
      <c r="F84" s="555"/>
      <c r="G84" s="555"/>
      <c r="H84" s="555"/>
      <c r="I84" s="555"/>
      <c r="J84" s="556"/>
      <c r="K84" s="1277" t="s">
        <v>1398</v>
      </c>
      <c r="L84" s="1282">
        <v>21261.283020000013</v>
      </c>
      <c r="M84" s="1292">
        <f t="shared" si="2"/>
        <v>1</v>
      </c>
      <c r="N84" s="1293"/>
      <c r="O84" s="1200"/>
      <c r="P84" s="1200"/>
    </row>
    <row r="85" spans="1:16" x14ac:dyDescent="0.25">
      <c r="A85" s="555"/>
      <c r="B85" s="555"/>
      <c r="C85" s="555"/>
      <c r="D85" s="555"/>
      <c r="E85" s="555"/>
      <c r="F85" s="555"/>
      <c r="G85" s="555"/>
      <c r="H85" s="555"/>
      <c r="I85" s="555"/>
      <c r="J85" s="556"/>
      <c r="K85" s="1277"/>
      <c r="L85" s="1277"/>
      <c r="M85" s="1277"/>
      <c r="N85" s="1277"/>
    </row>
    <row r="86" spans="1:16" x14ac:dyDescent="0.25">
      <c r="A86" s="555"/>
      <c r="B86" s="555"/>
      <c r="C86" s="555"/>
      <c r="D86" s="555"/>
      <c r="E86" s="555"/>
      <c r="F86" s="555"/>
      <c r="G86" s="555"/>
      <c r="H86" s="555"/>
      <c r="I86" s="555"/>
      <c r="J86" s="556"/>
      <c r="K86" s="1277"/>
      <c r="L86" s="1291"/>
      <c r="M86" s="1277"/>
      <c r="N86" s="1277"/>
    </row>
    <row r="87" spans="1:16" x14ac:dyDescent="0.25">
      <c r="A87" s="555"/>
      <c r="B87" s="555"/>
      <c r="C87" s="555"/>
      <c r="D87" s="555"/>
      <c r="E87" s="555"/>
      <c r="F87" s="555"/>
      <c r="G87" s="555"/>
      <c r="H87" s="555"/>
      <c r="I87" s="555"/>
      <c r="J87" s="556"/>
      <c r="K87" s="1277"/>
      <c r="L87" s="1291"/>
      <c r="M87" s="1277"/>
      <c r="N87" s="1277"/>
    </row>
    <row r="88" spans="1:16" x14ac:dyDescent="0.25">
      <c r="A88" s="555"/>
      <c r="B88" s="555"/>
      <c r="C88" s="555"/>
      <c r="D88" s="555"/>
      <c r="E88" s="555"/>
      <c r="F88" s="555"/>
      <c r="G88" s="555"/>
      <c r="H88" s="555"/>
      <c r="I88" s="555"/>
      <c r="J88" s="556"/>
      <c r="K88" s="1277"/>
      <c r="L88" s="1291"/>
      <c r="M88" s="1277"/>
      <c r="N88" s="1277"/>
    </row>
    <row r="89" spans="1:16" x14ac:dyDescent="0.25">
      <c r="A89" s="555"/>
      <c r="B89" s="555"/>
      <c r="C89" s="555"/>
      <c r="D89" s="555"/>
      <c r="E89" s="555"/>
      <c r="F89" s="555"/>
      <c r="G89" s="555"/>
      <c r="H89" s="555"/>
      <c r="I89" s="555"/>
      <c r="J89" s="556"/>
      <c r="K89" s="1277"/>
      <c r="L89" s="1291"/>
      <c r="M89" s="1277"/>
      <c r="N89" s="1277"/>
    </row>
    <row r="90" spans="1:16" x14ac:dyDescent="0.25">
      <c r="A90" s="555"/>
      <c r="B90" s="555"/>
      <c r="C90" s="555"/>
      <c r="D90" s="555"/>
      <c r="E90" s="555"/>
      <c r="F90" s="555"/>
      <c r="G90" s="555"/>
      <c r="H90" s="555"/>
      <c r="I90" s="555"/>
      <c r="J90" s="556"/>
      <c r="K90" s="1277"/>
      <c r="L90" s="1291"/>
      <c r="M90" s="1277"/>
      <c r="N90" s="1277"/>
    </row>
    <row r="91" spans="1:16" x14ac:dyDescent="0.25">
      <c r="A91" s="555"/>
      <c r="B91" s="555"/>
      <c r="C91" s="555"/>
      <c r="D91" s="555"/>
      <c r="E91" s="555"/>
      <c r="F91" s="555"/>
      <c r="G91" s="555"/>
      <c r="H91" s="555"/>
      <c r="I91" s="555"/>
      <c r="J91" s="556"/>
      <c r="K91" s="1277"/>
      <c r="L91" s="1291"/>
      <c r="M91" s="1277"/>
      <c r="N91" s="1277"/>
    </row>
    <row r="92" spans="1:16" x14ac:dyDescent="0.25">
      <c r="A92" s="555"/>
      <c r="B92" s="555"/>
      <c r="C92" s="555"/>
      <c r="D92" s="555"/>
      <c r="E92" s="555"/>
      <c r="F92" s="555"/>
      <c r="G92" s="555"/>
      <c r="H92" s="555"/>
      <c r="I92" s="555"/>
      <c r="J92" s="556"/>
      <c r="K92" s="1277"/>
      <c r="L92" s="1291"/>
      <c r="M92" s="1285"/>
      <c r="N92" s="1285"/>
    </row>
    <row r="93" spans="1:16" x14ac:dyDescent="0.25">
      <c r="A93" s="555"/>
      <c r="B93" s="555"/>
      <c r="C93" s="555"/>
      <c r="D93" s="555"/>
      <c r="E93" s="555"/>
      <c r="F93" s="555"/>
      <c r="G93" s="555"/>
      <c r="H93" s="555"/>
      <c r="I93" s="555"/>
      <c r="J93" s="556"/>
      <c r="K93" s="1277"/>
      <c r="L93" s="1277"/>
      <c r="M93" s="1277"/>
      <c r="N93" s="1277"/>
      <c r="O93" s="1200"/>
      <c r="P93" s="1200"/>
    </row>
    <row r="94" spans="1:16" x14ac:dyDescent="0.25">
      <c r="A94" s="555"/>
      <c r="B94" s="555"/>
      <c r="C94" s="555"/>
      <c r="D94" s="555"/>
      <c r="E94" s="555"/>
      <c r="F94" s="555"/>
      <c r="G94" s="555"/>
      <c r="H94" s="555"/>
      <c r="I94" s="555"/>
      <c r="J94" s="556"/>
      <c r="K94" s="1277"/>
      <c r="L94" s="1277"/>
      <c r="M94" s="1277"/>
      <c r="N94" s="1277"/>
      <c r="O94" s="1200"/>
      <c r="P94" s="1200"/>
    </row>
    <row r="95" spans="1:16" x14ac:dyDescent="0.25">
      <c r="A95" s="555"/>
      <c r="B95" s="555"/>
      <c r="C95" s="555"/>
      <c r="D95" s="555"/>
      <c r="E95" s="555"/>
      <c r="F95" s="555"/>
      <c r="G95" s="555"/>
      <c r="H95" s="555"/>
      <c r="I95" s="555"/>
      <c r="J95" s="556"/>
      <c r="K95" s="1277"/>
      <c r="L95" s="1277"/>
      <c r="M95" s="1285"/>
      <c r="N95" s="1277"/>
      <c r="O95" s="1200"/>
      <c r="P95" s="1200"/>
    </row>
    <row r="96" spans="1:16" x14ac:dyDescent="0.25">
      <c r="A96" s="555"/>
      <c r="B96" s="555"/>
      <c r="C96" s="555"/>
      <c r="D96" s="555"/>
      <c r="E96" s="555"/>
      <c r="F96" s="555"/>
      <c r="G96" s="555"/>
      <c r="H96" s="555"/>
      <c r="I96" s="555"/>
      <c r="J96" s="556"/>
      <c r="K96" s="1277"/>
      <c r="L96" s="1277"/>
      <c r="M96" s="1277"/>
      <c r="N96" s="1277"/>
      <c r="O96" s="1200"/>
      <c r="P96" s="1200"/>
    </row>
    <row r="97" spans="1:16" x14ac:dyDescent="0.25">
      <c r="A97" s="555"/>
      <c r="B97" s="555"/>
      <c r="C97" s="555"/>
      <c r="D97" s="555"/>
      <c r="E97" s="555"/>
      <c r="F97" s="555"/>
      <c r="G97" s="555"/>
      <c r="H97" s="555"/>
      <c r="I97" s="555"/>
      <c r="J97" s="556"/>
      <c r="K97" s="1277"/>
      <c r="L97" s="1277"/>
      <c r="M97" s="1277"/>
      <c r="N97" s="1277"/>
      <c r="O97" s="1201" t="s">
        <v>1247</v>
      </c>
      <c r="P97" s="1201" t="s">
        <v>1248</v>
      </c>
    </row>
    <row r="98" spans="1:16" x14ac:dyDescent="0.25">
      <c r="A98" s="555"/>
      <c r="B98" s="555"/>
      <c r="C98" s="555"/>
      <c r="D98" s="555"/>
      <c r="E98" s="555"/>
      <c r="F98" s="555"/>
      <c r="G98" s="555"/>
      <c r="H98" s="555"/>
      <c r="I98" s="555"/>
      <c r="J98" s="556"/>
      <c r="K98" s="1277"/>
      <c r="L98" s="1277"/>
      <c r="M98" s="1277"/>
      <c r="N98" s="1277"/>
      <c r="O98" s="1201" t="s">
        <v>1253</v>
      </c>
      <c r="P98" s="1201" t="s">
        <v>329</v>
      </c>
    </row>
    <row r="99" spans="1:16" x14ac:dyDescent="0.25">
      <c r="A99" s="555"/>
      <c r="B99" s="555"/>
      <c r="C99" s="555"/>
      <c r="D99" s="555"/>
      <c r="E99" s="555"/>
      <c r="F99" s="555"/>
      <c r="G99" s="555"/>
      <c r="H99" s="555"/>
      <c r="I99" s="555"/>
      <c r="J99" s="556"/>
      <c r="K99" s="1277"/>
      <c r="L99" s="1277"/>
      <c r="M99" s="1277"/>
      <c r="N99" s="1277"/>
      <c r="O99" s="1201" t="s">
        <v>173</v>
      </c>
      <c r="P99" s="1201" t="s">
        <v>1251</v>
      </c>
    </row>
    <row r="100" spans="1:16" x14ac:dyDescent="0.25">
      <c r="A100" s="555"/>
      <c r="B100" s="555"/>
      <c r="C100" s="555"/>
      <c r="D100" s="555"/>
      <c r="E100" s="555"/>
      <c r="F100" s="555"/>
      <c r="G100" s="555"/>
      <c r="H100" s="555"/>
      <c r="I100" s="555"/>
      <c r="J100" s="556"/>
      <c r="K100" s="1278" t="s">
        <v>1356</v>
      </c>
      <c r="L100" s="1277"/>
      <c r="M100" s="1277"/>
      <c r="N100" s="1277"/>
      <c r="O100" s="1201" t="s">
        <v>1343</v>
      </c>
      <c r="P100" s="1201" t="s">
        <v>342</v>
      </c>
    </row>
    <row r="101" spans="1:16" x14ac:dyDescent="0.25">
      <c r="A101" s="555"/>
      <c r="B101" s="555"/>
      <c r="C101" s="555"/>
      <c r="D101" s="555"/>
      <c r="E101" s="555"/>
      <c r="F101" s="555"/>
      <c r="G101" s="555"/>
      <c r="H101" s="555"/>
      <c r="I101" s="555"/>
      <c r="J101" s="556"/>
      <c r="K101" s="1277"/>
      <c r="L101" s="1277"/>
      <c r="M101" s="1277"/>
      <c r="N101" s="1277"/>
    </row>
    <row r="102" spans="1:16" x14ac:dyDescent="0.25">
      <c r="A102" s="555"/>
      <c r="B102" s="555"/>
      <c r="C102" s="555"/>
      <c r="D102" s="555"/>
      <c r="E102" s="555"/>
      <c r="F102" s="555"/>
      <c r="G102" s="555"/>
      <c r="H102" s="555"/>
      <c r="I102" s="555"/>
      <c r="J102" s="556"/>
      <c r="K102" s="1277"/>
      <c r="L102" s="1277"/>
      <c r="M102" s="1277"/>
      <c r="N102" s="1277"/>
      <c r="O102" s="1201" t="s">
        <v>350</v>
      </c>
      <c r="P102" s="1201" t="s">
        <v>1387</v>
      </c>
    </row>
    <row r="103" spans="1:16" x14ac:dyDescent="0.25">
      <c r="A103" s="555"/>
      <c r="B103" s="555"/>
      <c r="C103" s="555"/>
      <c r="D103" s="555"/>
      <c r="E103" s="555"/>
      <c r="F103" s="555"/>
      <c r="G103" s="555"/>
      <c r="H103" s="555"/>
      <c r="I103" s="555"/>
      <c r="J103" s="556"/>
      <c r="K103" s="1277" t="s">
        <v>176</v>
      </c>
      <c r="L103" s="1277" t="s">
        <v>1395</v>
      </c>
      <c r="M103" s="1279" t="s">
        <v>1352</v>
      </c>
      <c r="N103" s="1277"/>
      <c r="O103" s="1201" t="s">
        <v>94</v>
      </c>
      <c r="P103" s="1201">
        <v>423.25612000000001</v>
      </c>
    </row>
    <row r="104" spans="1:16" x14ac:dyDescent="0.25">
      <c r="A104" s="555"/>
      <c r="B104" s="555"/>
      <c r="C104" s="555"/>
      <c r="D104" s="555"/>
      <c r="E104" s="555"/>
      <c r="F104" s="555"/>
      <c r="G104" s="555"/>
      <c r="H104" s="555"/>
      <c r="I104" s="555"/>
      <c r="J104" s="556"/>
      <c r="K104" s="1281" t="s">
        <v>94</v>
      </c>
      <c r="L104" s="1294">
        <v>423.25612000000007</v>
      </c>
      <c r="M104" s="1292">
        <f>+L104/$L$110</f>
        <v>0.55468360858871879</v>
      </c>
      <c r="N104" s="1277"/>
      <c r="O104" s="1201" t="s">
        <v>98</v>
      </c>
      <c r="P104" s="1201">
        <v>105.68158199999999</v>
      </c>
    </row>
    <row r="105" spans="1:16" x14ac:dyDescent="0.25">
      <c r="A105" s="555"/>
      <c r="B105" s="555"/>
      <c r="C105" s="555"/>
      <c r="D105" s="555"/>
      <c r="E105" s="555"/>
      <c r="F105" s="555"/>
      <c r="G105" s="555"/>
      <c r="H105" s="555"/>
      <c r="I105" s="555"/>
      <c r="J105" s="556"/>
      <c r="K105" s="1281" t="s">
        <v>98</v>
      </c>
      <c r="L105" s="1294">
        <v>105.68158200000001</v>
      </c>
      <c r="M105" s="1292">
        <f t="shared" ref="M105:M110" si="3">+L105/$L$110</f>
        <v>0.13849732702063372</v>
      </c>
      <c r="N105" s="1277"/>
      <c r="O105" s="1201" t="s">
        <v>136</v>
      </c>
      <c r="P105" s="1201">
        <v>51.333589999999994</v>
      </c>
    </row>
    <row r="106" spans="1:16" x14ac:dyDescent="0.25">
      <c r="A106" s="555"/>
      <c r="B106" s="555"/>
      <c r="C106" s="555"/>
      <c r="D106" s="555"/>
      <c r="E106" s="555"/>
      <c r="F106" s="555"/>
      <c r="G106" s="555"/>
      <c r="H106" s="555"/>
      <c r="I106" s="555"/>
      <c r="J106" s="556"/>
      <c r="K106" s="1281" t="s">
        <v>136</v>
      </c>
      <c r="L106" s="1294">
        <v>51.333590000000008</v>
      </c>
      <c r="M106" s="1292">
        <f t="shared" si="3"/>
        <v>6.7273453584117737E-2</v>
      </c>
      <c r="N106" s="1277"/>
      <c r="O106" s="1201" t="s">
        <v>162</v>
      </c>
      <c r="P106" s="1201">
        <v>47.733422000000004</v>
      </c>
    </row>
    <row r="107" spans="1:16" x14ac:dyDescent="0.25">
      <c r="A107" s="555"/>
      <c r="B107" s="555"/>
      <c r="C107" s="555"/>
      <c r="D107" s="555"/>
      <c r="E107" s="555"/>
      <c r="F107" s="555"/>
      <c r="G107" s="555"/>
      <c r="H107" s="555"/>
      <c r="I107" s="555"/>
      <c r="J107" s="556"/>
      <c r="K107" s="1281" t="s">
        <v>162</v>
      </c>
      <c r="L107" s="1294">
        <v>47.733422000000004</v>
      </c>
      <c r="M107" s="1292">
        <f t="shared" si="3"/>
        <v>6.2555378443785142E-2</v>
      </c>
      <c r="N107" s="1277"/>
      <c r="O107" s="1201" t="s">
        <v>132</v>
      </c>
      <c r="P107" s="1201">
        <v>47.336044000000008</v>
      </c>
    </row>
    <row r="108" spans="1:16" x14ac:dyDescent="0.25">
      <c r="A108" s="555"/>
      <c r="B108" s="555"/>
      <c r="C108" s="555"/>
      <c r="D108" s="555"/>
      <c r="E108" s="555"/>
      <c r="F108" s="555"/>
      <c r="G108" s="555"/>
      <c r="H108" s="555"/>
      <c r="I108" s="555"/>
      <c r="J108" s="556"/>
      <c r="K108" s="1281" t="s">
        <v>132</v>
      </c>
      <c r="L108" s="1294">
        <v>47.336044000000001</v>
      </c>
      <c r="M108" s="1292">
        <f t="shared" si="3"/>
        <v>6.2034608506628015E-2</v>
      </c>
      <c r="N108" s="1277"/>
      <c r="O108" s="1201" t="s">
        <v>108</v>
      </c>
      <c r="P108" s="1201">
        <v>44.283158999999998</v>
      </c>
    </row>
    <row r="109" spans="1:16" x14ac:dyDescent="0.25">
      <c r="A109" s="555"/>
      <c r="B109" s="555"/>
      <c r="C109" s="555"/>
      <c r="D109" s="555"/>
      <c r="E109" s="555"/>
      <c r="F109" s="555"/>
      <c r="G109" s="555"/>
      <c r="H109" s="555"/>
      <c r="I109" s="555"/>
      <c r="J109" s="556"/>
      <c r="K109" s="1281" t="s">
        <v>108</v>
      </c>
      <c r="L109" s="1294">
        <v>44.283159000000005</v>
      </c>
      <c r="M109" s="1292">
        <f t="shared" si="3"/>
        <v>5.8033756095075481E-2</v>
      </c>
      <c r="N109" s="1277"/>
      <c r="O109" s="1201" t="s">
        <v>110</v>
      </c>
      <c r="P109" s="1201">
        <v>43.386035999999997</v>
      </c>
    </row>
    <row r="110" spans="1:16" x14ac:dyDescent="0.25">
      <c r="A110" s="555"/>
      <c r="B110" s="555"/>
      <c r="C110" s="555"/>
      <c r="D110" s="555"/>
      <c r="E110" s="555"/>
      <c r="F110" s="555"/>
      <c r="G110" s="555"/>
      <c r="H110" s="555"/>
      <c r="I110" s="555"/>
      <c r="J110" s="556"/>
      <c r="K110" s="1277" t="s">
        <v>1337</v>
      </c>
      <c r="L110" s="1282">
        <v>763.05863999999997</v>
      </c>
      <c r="M110" s="1292">
        <f t="shared" si="3"/>
        <v>1</v>
      </c>
      <c r="N110" s="1277"/>
      <c r="O110" s="1201" t="s">
        <v>48</v>
      </c>
      <c r="P110" s="1201">
        <v>4.8686999999999987E-2</v>
      </c>
    </row>
    <row r="111" spans="1:16" x14ac:dyDescent="0.25">
      <c r="A111" s="555"/>
      <c r="B111" s="555"/>
      <c r="C111" s="555"/>
      <c r="D111" s="555"/>
      <c r="E111" s="555"/>
      <c r="F111" s="555"/>
      <c r="G111" s="555"/>
      <c r="H111" s="555"/>
      <c r="I111" s="555"/>
      <c r="J111" s="556"/>
      <c r="K111" s="1277"/>
      <c r="L111" s="1277"/>
      <c r="M111" s="1277"/>
      <c r="N111" s="1277"/>
      <c r="O111" s="1201" t="s">
        <v>325</v>
      </c>
      <c r="P111" s="1201">
        <v>763.05863999999985</v>
      </c>
    </row>
    <row r="112" spans="1:16" x14ac:dyDescent="0.25">
      <c r="A112" s="555"/>
      <c r="B112" s="555"/>
      <c r="C112" s="555"/>
      <c r="D112" s="555"/>
      <c r="E112" s="555"/>
      <c r="F112" s="555"/>
      <c r="G112" s="555"/>
      <c r="H112" s="555"/>
      <c r="I112" s="555"/>
      <c r="J112" s="556"/>
      <c r="K112" s="1277"/>
      <c r="L112" s="1277"/>
      <c r="M112" s="1277"/>
      <c r="N112" s="1277"/>
      <c r="P112" s="1289"/>
    </row>
    <row r="113" spans="1:16" x14ac:dyDescent="0.25">
      <c r="A113" s="555"/>
      <c r="B113" s="555"/>
      <c r="C113" s="555"/>
      <c r="D113" s="555"/>
      <c r="E113" s="555"/>
      <c r="F113" s="555"/>
      <c r="G113" s="555"/>
      <c r="H113" s="555"/>
      <c r="I113" s="555"/>
      <c r="J113" s="556"/>
      <c r="K113" s="1277"/>
      <c r="L113" s="1277"/>
      <c r="M113" s="1277"/>
      <c r="N113" s="1277"/>
    </row>
    <row r="114" spans="1:16" x14ac:dyDescent="0.25">
      <c r="A114" s="555"/>
      <c r="B114" s="555"/>
      <c r="C114" s="555"/>
      <c r="D114" s="555"/>
      <c r="E114" s="555"/>
      <c r="F114" s="555"/>
      <c r="G114" s="555"/>
      <c r="H114" s="555"/>
      <c r="I114" s="555"/>
      <c r="J114" s="556"/>
      <c r="K114" s="1277"/>
      <c r="L114" s="1277"/>
      <c r="M114" s="1277"/>
      <c r="N114" s="1277"/>
    </row>
    <row r="115" spans="1:16" x14ac:dyDescent="0.25">
      <c r="A115" s="555"/>
      <c r="B115" s="555"/>
      <c r="C115" s="555"/>
      <c r="D115" s="555"/>
      <c r="E115" s="555"/>
      <c r="F115" s="555"/>
      <c r="G115" s="555"/>
      <c r="H115" s="555"/>
      <c r="I115" s="555"/>
      <c r="J115" s="556"/>
      <c r="K115" s="1277"/>
      <c r="L115" s="1277"/>
      <c r="M115" s="1277"/>
      <c r="N115" s="1277"/>
    </row>
    <row r="116" spans="1:16" x14ac:dyDescent="0.25">
      <c r="A116" s="555"/>
      <c r="B116" s="555"/>
      <c r="C116" s="555"/>
      <c r="D116" s="555"/>
      <c r="E116" s="555"/>
      <c r="F116" s="555"/>
      <c r="G116" s="555"/>
      <c r="H116" s="555"/>
      <c r="I116" s="555"/>
      <c r="J116" s="556"/>
      <c r="K116" s="1277"/>
      <c r="L116" s="1277"/>
      <c r="M116" s="1277"/>
      <c r="N116" s="1277"/>
    </row>
    <row r="117" spans="1:16" x14ac:dyDescent="0.25">
      <c r="A117" s="555"/>
      <c r="B117" s="555"/>
      <c r="C117" s="555"/>
      <c r="D117" s="555"/>
      <c r="E117" s="555"/>
      <c r="F117" s="555"/>
      <c r="G117" s="555"/>
      <c r="H117" s="555"/>
      <c r="I117" s="555"/>
      <c r="J117" s="556"/>
      <c r="K117" s="1277"/>
      <c r="L117" s="1277"/>
      <c r="M117" s="1277"/>
      <c r="N117" s="1277"/>
    </row>
    <row r="118" spans="1:16" x14ac:dyDescent="0.25">
      <c r="A118" s="555"/>
      <c r="B118" s="555"/>
      <c r="C118" s="555"/>
      <c r="D118" s="555"/>
      <c r="E118" s="555"/>
      <c r="F118" s="555"/>
      <c r="G118" s="555"/>
      <c r="H118" s="555"/>
      <c r="I118" s="555"/>
      <c r="J118" s="556"/>
      <c r="K118" s="1277"/>
      <c r="L118" s="1277"/>
      <c r="M118" s="1277"/>
      <c r="N118" s="1277"/>
    </row>
    <row r="119" spans="1:16" x14ac:dyDescent="0.25">
      <c r="A119" s="555"/>
      <c r="B119" s="555"/>
      <c r="C119" s="555"/>
      <c r="D119" s="555"/>
      <c r="E119" s="555"/>
      <c r="F119" s="555"/>
      <c r="G119" s="555"/>
      <c r="H119" s="555"/>
      <c r="I119" s="555"/>
      <c r="J119" s="556"/>
      <c r="K119" s="1277"/>
      <c r="L119" s="1277"/>
      <c r="M119" s="1277"/>
      <c r="N119" s="1277"/>
    </row>
    <row r="120" spans="1:16" x14ac:dyDescent="0.25">
      <c r="A120" s="555"/>
      <c r="B120" s="555"/>
      <c r="C120" s="555"/>
      <c r="D120" s="555"/>
      <c r="E120" s="555"/>
      <c r="F120" s="555"/>
      <c r="G120" s="555"/>
      <c r="H120" s="555"/>
      <c r="I120" s="555"/>
      <c r="J120" s="556"/>
      <c r="K120" s="1277"/>
      <c r="L120" s="1277"/>
      <c r="M120" s="1277"/>
      <c r="N120" s="1277"/>
    </row>
    <row r="121" spans="1:16" x14ac:dyDescent="0.25">
      <c r="A121" s="555"/>
      <c r="B121" s="555"/>
      <c r="C121" s="555"/>
      <c r="D121" s="555"/>
      <c r="E121" s="555"/>
      <c r="F121" s="555"/>
      <c r="G121" s="555"/>
      <c r="H121" s="555"/>
      <c r="I121" s="555"/>
      <c r="J121" s="556"/>
      <c r="K121" s="1277"/>
      <c r="L121" s="1277"/>
      <c r="M121" s="1277"/>
      <c r="N121" s="1277"/>
    </row>
    <row r="122" spans="1:16" x14ac:dyDescent="0.25">
      <c r="A122" s="555"/>
      <c r="B122" s="555"/>
      <c r="C122" s="555"/>
      <c r="D122" s="555"/>
      <c r="E122" s="555"/>
      <c r="F122" s="555"/>
      <c r="G122" s="555"/>
      <c r="H122" s="555"/>
      <c r="I122" s="555"/>
      <c r="J122" s="556"/>
      <c r="K122" s="1277"/>
      <c r="L122" s="1277"/>
      <c r="M122" s="1277"/>
      <c r="N122" s="1277"/>
    </row>
    <row r="123" spans="1:16" x14ac:dyDescent="0.25">
      <c r="A123" s="555"/>
      <c r="B123" s="555"/>
      <c r="C123" s="555"/>
      <c r="D123" s="555"/>
      <c r="E123" s="555"/>
      <c r="F123" s="555"/>
      <c r="G123" s="555"/>
      <c r="H123" s="555"/>
      <c r="I123" s="555"/>
      <c r="J123" s="556"/>
      <c r="K123" s="1277"/>
      <c r="L123" s="1277"/>
      <c r="M123" s="1277"/>
      <c r="N123" s="1277"/>
    </row>
    <row r="124" spans="1:16" x14ac:dyDescent="0.25">
      <c r="A124" s="555"/>
      <c r="B124" s="555"/>
      <c r="C124" s="555"/>
      <c r="D124" s="555"/>
      <c r="E124" s="555"/>
      <c r="F124" s="555"/>
      <c r="G124" s="555"/>
      <c r="H124" s="555"/>
      <c r="I124" s="555"/>
      <c r="J124" s="556"/>
      <c r="K124" s="1277"/>
      <c r="L124" s="1277"/>
      <c r="M124" s="1277"/>
      <c r="N124" s="1277"/>
    </row>
    <row r="125" spans="1:16" x14ac:dyDescent="0.25">
      <c r="A125" s="555"/>
      <c r="B125" s="555"/>
      <c r="C125" s="555"/>
      <c r="D125" s="555"/>
      <c r="E125" s="555"/>
      <c r="F125" s="555"/>
      <c r="G125" s="555"/>
      <c r="H125" s="555"/>
      <c r="I125" s="555"/>
      <c r="J125" s="556"/>
      <c r="K125" s="1278" t="s">
        <v>1357</v>
      </c>
      <c r="L125" s="1277"/>
      <c r="M125" s="1277"/>
      <c r="N125" s="1277"/>
      <c r="O125" s="1201" t="s">
        <v>1247</v>
      </c>
      <c r="P125" s="1201" t="s">
        <v>1248</v>
      </c>
    </row>
    <row r="126" spans="1:16" x14ac:dyDescent="0.25">
      <c r="A126" s="555"/>
      <c r="B126" s="555"/>
      <c r="C126" s="555"/>
      <c r="D126" s="555"/>
      <c r="E126" s="555"/>
      <c r="F126" s="555"/>
      <c r="G126" s="555"/>
      <c r="H126" s="555"/>
      <c r="I126" s="555"/>
      <c r="J126" s="556"/>
      <c r="K126" s="1277"/>
      <c r="L126" s="1277"/>
      <c r="M126" s="1277"/>
      <c r="N126" s="1277"/>
      <c r="O126" s="1201" t="s">
        <v>1253</v>
      </c>
      <c r="P126" s="1201" t="s">
        <v>329</v>
      </c>
    </row>
    <row r="127" spans="1:16" x14ac:dyDescent="0.25">
      <c r="A127" s="555"/>
      <c r="B127" s="555"/>
      <c r="C127" s="555"/>
      <c r="D127" s="555"/>
      <c r="E127" s="555"/>
      <c r="F127" s="555"/>
      <c r="G127" s="555"/>
      <c r="H127" s="555"/>
      <c r="I127" s="555"/>
      <c r="J127" s="556"/>
      <c r="K127" s="1277"/>
      <c r="L127" s="1277"/>
      <c r="M127" s="1277"/>
      <c r="N127" s="1277"/>
      <c r="O127" s="1201" t="s">
        <v>173</v>
      </c>
      <c r="P127" s="1201" t="s">
        <v>1251</v>
      </c>
    </row>
    <row r="128" spans="1:16" x14ac:dyDescent="0.25">
      <c r="A128" s="555"/>
      <c r="B128" s="555"/>
      <c r="C128" s="555"/>
      <c r="D128" s="555"/>
      <c r="E128" s="555"/>
      <c r="F128" s="555"/>
      <c r="G128" s="555"/>
      <c r="H128" s="555"/>
      <c r="I128" s="555"/>
      <c r="J128" s="556"/>
      <c r="K128" s="1277"/>
      <c r="L128" s="1277"/>
      <c r="M128" s="1277"/>
      <c r="N128" s="1277"/>
      <c r="O128" s="1201" t="s">
        <v>1343</v>
      </c>
      <c r="P128" s="1201" t="s">
        <v>343</v>
      </c>
    </row>
    <row r="129" spans="1:16" x14ac:dyDescent="0.25">
      <c r="A129" s="555"/>
      <c r="B129" s="555"/>
      <c r="C129" s="555"/>
      <c r="D129" s="555"/>
      <c r="E129" s="555"/>
      <c r="F129" s="555"/>
      <c r="G129" s="555"/>
      <c r="H129" s="555"/>
      <c r="I129" s="555"/>
      <c r="J129" s="556"/>
      <c r="K129" s="1277"/>
      <c r="L129" s="1277"/>
      <c r="M129" s="1277"/>
      <c r="N129" s="1277"/>
    </row>
    <row r="130" spans="1:16" x14ac:dyDescent="0.25">
      <c r="A130" s="555"/>
      <c r="B130" s="555"/>
      <c r="C130" s="555"/>
      <c r="D130" s="555"/>
      <c r="E130" s="555"/>
      <c r="F130" s="555"/>
      <c r="G130" s="555"/>
      <c r="H130" s="555"/>
      <c r="I130" s="555"/>
      <c r="J130" s="556"/>
      <c r="K130" s="1277" t="s">
        <v>176</v>
      </c>
      <c r="L130" s="1277" t="s">
        <v>1395</v>
      </c>
      <c r="M130" s="1279" t="s">
        <v>1352</v>
      </c>
      <c r="N130" s="1277"/>
      <c r="O130" s="1201" t="s">
        <v>350</v>
      </c>
      <c r="P130" s="1201" t="s">
        <v>1387</v>
      </c>
    </row>
    <row r="131" spans="1:16" x14ac:dyDescent="0.25">
      <c r="A131" s="555"/>
      <c r="B131" s="555"/>
      <c r="C131" s="555"/>
      <c r="D131" s="555"/>
      <c r="E131" s="555"/>
      <c r="F131" s="555"/>
      <c r="G131" s="555"/>
      <c r="H131" s="555"/>
      <c r="I131" s="555"/>
      <c r="J131" s="556"/>
      <c r="K131" s="1281" t="s">
        <v>94</v>
      </c>
      <c r="L131" s="1294">
        <v>584.9154769999999</v>
      </c>
      <c r="M131" s="1292">
        <f>+L131/$L$135</f>
        <v>0.35341492223077792</v>
      </c>
      <c r="N131" s="1277"/>
      <c r="O131" s="1201" t="s">
        <v>94</v>
      </c>
      <c r="P131" s="1201">
        <v>584.91547700000001</v>
      </c>
    </row>
    <row r="132" spans="1:16" x14ac:dyDescent="0.25">
      <c r="A132" s="555"/>
      <c r="B132" s="555"/>
      <c r="C132" s="555"/>
      <c r="D132" s="555"/>
      <c r="E132" s="555"/>
      <c r="F132" s="555"/>
      <c r="G132" s="555"/>
      <c r="H132" s="555"/>
      <c r="I132" s="555"/>
      <c r="J132" s="556"/>
      <c r="K132" s="1281" t="s">
        <v>140</v>
      </c>
      <c r="L132" s="1294">
        <v>461.16569299999998</v>
      </c>
      <c r="M132" s="1292">
        <f t="shared" ref="M132:M135" si="4">+L132/$L$135</f>
        <v>0.27864340051835873</v>
      </c>
      <c r="N132" s="1277"/>
      <c r="O132" s="1201" t="s">
        <v>96</v>
      </c>
      <c r="P132" s="1201">
        <v>450.6163499999999</v>
      </c>
    </row>
    <row r="133" spans="1:16" x14ac:dyDescent="0.25">
      <c r="A133" s="555"/>
      <c r="B133" s="555"/>
      <c r="C133" s="555"/>
      <c r="D133" s="555"/>
      <c r="E133" s="555"/>
      <c r="F133" s="555"/>
      <c r="G133" s="555"/>
      <c r="H133" s="555"/>
      <c r="I133" s="555"/>
      <c r="J133" s="556"/>
      <c r="K133" s="1281" t="s">
        <v>96</v>
      </c>
      <c r="L133" s="1294">
        <v>450.61634999999995</v>
      </c>
      <c r="M133" s="1292">
        <f t="shared" si="4"/>
        <v>0.27226932531854858</v>
      </c>
      <c r="N133" s="1277"/>
      <c r="O133" s="1201" t="s">
        <v>140</v>
      </c>
      <c r="P133" s="1201">
        <v>461.16569300000003</v>
      </c>
    </row>
    <row r="134" spans="1:16" x14ac:dyDescent="0.25">
      <c r="A134" s="555"/>
      <c r="B134" s="555"/>
      <c r="C134" s="555"/>
      <c r="D134" s="555"/>
      <c r="E134" s="555"/>
      <c r="F134" s="555"/>
      <c r="G134" s="555"/>
      <c r="H134" s="555"/>
      <c r="I134" s="555"/>
      <c r="J134" s="556"/>
      <c r="K134" s="1281" t="s">
        <v>1353</v>
      </c>
      <c r="L134" s="1294">
        <f>+L135-L131-L132-L133</f>
        <v>158.34147299999978</v>
      </c>
      <c r="M134" s="1292">
        <f t="shared" si="4"/>
        <v>9.5672351932314756E-2</v>
      </c>
      <c r="N134" s="1277"/>
      <c r="O134" s="1201" t="s">
        <v>138</v>
      </c>
      <c r="P134" s="1201">
        <v>157.115073</v>
      </c>
    </row>
    <row r="135" spans="1:16" x14ac:dyDescent="0.25">
      <c r="A135" s="555"/>
      <c r="B135" s="555"/>
      <c r="C135" s="555"/>
      <c r="D135" s="555"/>
      <c r="E135" s="555"/>
      <c r="F135" s="555"/>
      <c r="G135" s="555"/>
      <c r="H135" s="555"/>
      <c r="I135" s="555"/>
      <c r="J135" s="556"/>
      <c r="K135" s="1281" t="s">
        <v>1337</v>
      </c>
      <c r="L135" s="1294">
        <v>1655.0389929999997</v>
      </c>
      <c r="M135" s="1292">
        <f t="shared" si="4"/>
        <v>1</v>
      </c>
      <c r="N135" s="1277"/>
      <c r="O135" s="1201" t="s">
        <v>1248</v>
      </c>
      <c r="P135" s="1201">
        <v>1.2263999999999999</v>
      </c>
    </row>
    <row r="136" spans="1:16" x14ac:dyDescent="0.25">
      <c r="A136" s="555"/>
      <c r="B136" s="555"/>
      <c r="C136" s="555"/>
      <c r="D136" s="555"/>
      <c r="E136" s="555"/>
      <c r="F136" s="555"/>
      <c r="G136" s="555"/>
      <c r="H136" s="555"/>
      <c r="I136" s="555"/>
      <c r="J136" s="556"/>
      <c r="K136" s="1277"/>
      <c r="L136" s="1277"/>
      <c r="M136" s="1277"/>
      <c r="N136" s="1277"/>
      <c r="O136" s="1201" t="s">
        <v>325</v>
      </c>
      <c r="P136" s="1201">
        <v>1655.0389929999997</v>
      </c>
    </row>
    <row r="137" spans="1:16" x14ac:dyDescent="0.25">
      <c r="A137" s="555"/>
      <c r="B137" s="555"/>
      <c r="C137" s="555"/>
      <c r="D137" s="555"/>
      <c r="E137" s="555"/>
      <c r="F137" s="555"/>
      <c r="G137" s="555"/>
      <c r="H137" s="555"/>
      <c r="I137" s="555"/>
      <c r="J137" s="556"/>
      <c r="K137" s="1277"/>
      <c r="L137" s="1277"/>
      <c r="M137" s="1277"/>
      <c r="N137" s="1277"/>
    </row>
    <row r="138" spans="1:16" x14ac:dyDescent="0.25">
      <c r="A138" s="555"/>
      <c r="B138" s="555"/>
      <c r="C138" s="555"/>
      <c r="D138" s="555"/>
      <c r="E138" s="555"/>
      <c r="F138" s="555"/>
      <c r="G138" s="555"/>
      <c r="H138" s="555"/>
      <c r="I138" s="555"/>
      <c r="J138" s="556"/>
      <c r="K138" s="1277"/>
      <c r="L138" s="1277"/>
      <c r="M138" s="1277"/>
      <c r="N138" s="1277"/>
      <c r="O138" s="1200"/>
      <c r="P138" s="1200"/>
    </row>
    <row r="139" spans="1:16" x14ac:dyDescent="0.25">
      <c r="A139" s="555"/>
      <c r="B139" s="555"/>
      <c r="C139" s="555"/>
      <c r="D139" s="555"/>
      <c r="E139" s="555"/>
      <c r="F139" s="555"/>
      <c r="G139" s="555"/>
      <c r="H139" s="555"/>
      <c r="I139" s="555"/>
      <c r="J139" s="556"/>
      <c r="K139" s="1277"/>
      <c r="L139" s="1277"/>
      <c r="M139" s="1277"/>
      <c r="N139" s="1277"/>
    </row>
    <row r="140" spans="1:16" x14ac:dyDescent="0.25">
      <c r="A140" s="555"/>
      <c r="B140" s="555"/>
      <c r="C140" s="555"/>
      <c r="D140" s="555"/>
      <c r="E140" s="555"/>
      <c r="F140" s="555"/>
      <c r="G140" s="555"/>
      <c r="H140" s="555"/>
      <c r="I140" s="555"/>
      <c r="J140" s="556"/>
      <c r="K140" s="1277"/>
      <c r="L140" s="1277"/>
      <c r="M140" s="1277"/>
      <c r="N140" s="1277"/>
    </row>
    <row r="141" spans="1:16" x14ac:dyDescent="0.25">
      <c r="A141" s="555"/>
      <c r="B141" s="555"/>
      <c r="C141" s="555"/>
      <c r="D141" s="555"/>
      <c r="E141" s="555"/>
      <c r="F141" s="555"/>
      <c r="G141" s="555"/>
      <c r="H141" s="555"/>
      <c r="I141" s="555"/>
      <c r="J141" s="556"/>
      <c r="K141" s="1277"/>
      <c r="L141" s="1277"/>
      <c r="M141" s="1277"/>
      <c r="N141" s="1277"/>
    </row>
    <row r="142" spans="1:16" x14ac:dyDescent="0.25">
      <c r="A142" s="555"/>
      <c r="B142" s="555"/>
      <c r="C142" s="555"/>
      <c r="D142" s="555"/>
      <c r="E142" s="555"/>
      <c r="F142" s="555"/>
      <c r="G142" s="555"/>
      <c r="H142" s="555"/>
      <c r="I142" s="555"/>
      <c r="J142" s="556"/>
      <c r="K142" s="1277"/>
      <c r="L142" s="1277"/>
      <c r="M142" s="1277"/>
      <c r="N142" s="1277"/>
    </row>
    <row r="143" spans="1:16" x14ac:dyDescent="0.25">
      <c r="A143" s="555"/>
      <c r="B143" s="555"/>
      <c r="C143" s="555"/>
      <c r="D143" s="555"/>
      <c r="E143" s="555"/>
      <c r="F143" s="555"/>
      <c r="G143" s="555"/>
      <c r="H143" s="555"/>
      <c r="I143" s="555"/>
      <c r="J143" s="556"/>
      <c r="K143" s="1277"/>
      <c r="L143" s="1277"/>
      <c r="M143" s="1277"/>
      <c r="N143" s="1277"/>
    </row>
    <row r="144" spans="1:16" x14ac:dyDescent="0.25">
      <c r="A144" s="555"/>
      <c r="B144" s="555"/>
      <c r="C144" s="555"/>
      <c r="D144" s="555"/>
      <c r="E144" s="555"/>
      <c r="F144" s="555"/>
      <c r="G144" s="555"/>
      <c r="H144" s="555"/>
      <c r="I144" s="555"/>
      <c r="J144" s="556"/>
      <c r="K144" s="1277"/>
      <c r="L144" s="1277"/>
      <c r="M144" s="1277"/>
      <c r="N144" s="1277"/>
    </row>
    <row r="145" spans="1:14" x14ac:dyDescent="0.25">
      <c r="A145" s="555"/>
      <c r="B145" s="555"/>
      <c r="C145" s="555"/>
      <c r="D145" s="555"/>
      <c r="E145" s="555"/>
      <c r="F145" s="555"/>
      <c r="G145" s="555"/>
      <c r="H145" s="555"/>
      <c r="I145" s="555"/>
      <c r="J145" s="556"/>
      <c r="K145" s="1277"/>
      <c r="L145" s="1277"/>
      <c r="M145" s="1277"/>
      <c r="N145" s="1277"/>
    </row>
    <row r="146" spans="1:14" x14ac:dyDescent="0.25">
      <c r="A146" s="555"/>
      <c r="B146" s="555"/>
      <c r="C146" s="555"/>
      <c r="D146" s="555"/>
      <c r="E146" s="555"/>
      <c r="F146" s="555"/>
      <c r="G146" s="555"/>
      <c r="H146" s="555"/>
      <c r="I146" s="555"/>
      <c r="J146" s="556"/>
      <c r="K146" s="1277"/>
      <c r="L146" s="1277"/>
      <c r="M146" s="1277"/>
      <c r="N146" s="1277"/>
    </row>
    <row r="147" spans="1:14" x14ac:dyDescent="0.25">
      <c r="A147" s="555"/>
      <c r="B147" s="555"/>
      <c r="C147" s="555"/>
      <c r="D147" s="555"/>
      <c r="E147" s="555"/>
      <c r="F147" s="555"/>
      <c r="G147" s="555"/>
      <c r="H147" s="555"/>
      <c r="I147" s="555"/>
      <c r="J147" s="556"/>
      <c r="K147" s="1277"/>
      <c r="L147" s="1277"/>
      <c r="M147" s="1277"/>
      <c r="N147" s="1277"/>
    </row>
    <row r="148" spans="1:14" x14ac:dyDescent="0.25">
      <c r="A148" s="555"/>
      <c r="B148" s="555"/>
      <c r="C148" s="555"/>
      <c r="D148" s="555"/>
      <c r="E148" s="555"/>
      <c r="F148" s="555"/>
      <c r="G148" s="555"/>
      <c r="H148" s="555"/>
      <c r="I148" s="555"/>
      <c r="J148" s="556"/>
      <c r="K148" s="1277"/>
      <c r="L148" s="1291"/>
      <c r="M148" s="1277"/>
      <c r="N148" s="1277"/>
    </row>
    <row r="149" spans="1:14" x14ac:dyDescent="0.25">
      <c r="A149" s="555"/>
      <c r="B149" s="555"/>
      <c r="C149" s="555"/>
      <c r="D149" s="555"/>
      <c r="E149" s="555"/>
      <c r="F149" s="555"/>
      <c r="G149" s="555"/>
      <c r="H149" s="555"/>
      <c r="I149" s="555"/>
      <c r="J149" s="556"/>
      <c r="K149" s="1277"/>
      <c r="L149" s="1277"/>
      <c r="M149" s="1277"/>
      <c r="N149" s="1277"/>
    </row>
    <row r="150" spans="1:14" x14ac:dyDescent="0.25">
      <c r="A150" s="555"/>
      <c r="B150" s="555"/>
      <c r="C150" s="555"/>
      <c r="D150" s="555"/>
      <c r="E150" s="555"/>
      <c r="F150" s="555"/>
      <c r="G150" s="555"/>
      <c r="H150" s="555"/>
      <c r="I150" s="555"/>
      <c r="J150" s="556"/>
      <c r="K150" s="1277"/>
      <c r="L150" s="1277"/>
      <c r="M150" s="1277"/>
      <c r="N150" s="1277"/>
    </row>
    <row r="151" spans="1:14" x14ac:dyDescent="0.25">
      <c r="A151" s="555"/>
      <c r="B151" s="555"/>
      <c r="C151" s="555"/>
      <c r="D151" s="555"/>
      <c r="E151" s="555"/>
      <c r="F151" s="555"/>
      <c r="G151" s="555"/>
      <c r="H151" s="555"/>
      <c r="I151" s="555"/>
      <c r="J151" s="556"/>
      <c r="K151" s="1277"/>
      <c r="L151" s="1277"/>
      <c r="M151" s="1277"/>
      <c r="N151" s="1277"/>
    </row>
  </sheetData>
  <pageMargins left="0.78740157480314965" right="0.59055118110236227" top="0.59055118110236227" bottom="0.59055118110236227" header="0" footer="0"/>
  <pageSetup paperSize="9" scale="55" fitToHeight="2" orientation="portrait" r:id="rId1"/>
  <headerFooter alignWithMargins="0"/>
  <rowBreaks count="1" manualBreakCount="1">
    <brk id="91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8"/>
  <sheetViews>
    <sheetView view="pageBreakPreview" zoomScale="90" zoomScaleNormal="100" zoomScaleSheetLayoutView="90" workbookViewId="0">
      <pane ySplit="4" topLeftCell="A5" activePane="bottomLeft" state="frozen"/>
      <selection pane="bottomLeft" activeCell="C5" sqref="C5"/>
    </sheetView>
  </sheetViews>
  <sheetFormatPr baseColWidth="10" defaultRowHeight="15" x14ac:dyDescent="0.25"/>
  <cols>
    <col min="1" max="1" width="2.28515625" customWidth="1"/>
    <col min="2" max="2" width="5.140625" customWidth="1"/>
    <col min="3" max="3" width="71" customWidth="1"/>
    <col min="4" max="10" width="16.5703125" customWidth="1"/>
    <col min="11" max="11" width="7" customWidth="1"/>
    <col min="12" max="12" width="50.42578125" style="503" bestFit="1" customWidth="1"/>
    <col min="13" max="13" width="23" style="503" bestFit="1" customWidth="1"/>
    <col min="14" max="18" width="13.28515625" style="503" bestFit="1" customWidth="1"/>
    <col min="19" max="19" width="49.85546875" bestFit="1" customWidth="1"/>
    <col min="20" max="20" width="22.42578125" bestFit="1" customWidth="1"/>
    <col min="21" max="26" width="13.28515625" bestFit="1" customWidth="1"/>
  </cols>
  <sheetData>
    <row r="1" spans="1:30" ht="20.25" x14ac:dyDescent="0.3">
      <c r="A1" s="559" t="s">
        <v>1399</v>
      </c>
      <c r="B1" s="59"/>
      <c r="C1" s="735"/>
      <c r="D1" s="560"/>
      <c r="E1" s="560"/>
      <c r="F1" s="560"/>
      <c r="G1" s="560"/>
      <c r="H1" s="560"/>
      <c r="I1" s="560"/>
      <c r="J1" s="560"/>
      <c r="K1" s="61"/>
      <c r="S1" s="1518" t="s">
        <v>171</v>
      </c>
      <c r="T1" t="s">
        <v>329</v>
      </c>
      <c r="V1" s="59"/>
      <c r="W1" s="59"/>
      <c r="X1" s="59"/>
      <c r="Y1" s="59"/>
      <c r="Z1" s="59"/>
      <c r="AA1" s="59"/>
      <c r="AB1" s="59"/>
      <c r="AC1" s="59"/>
      <c r="AD1" s="59"/>
    </row>
    <row r="2" spans="1:30" ht="15.75" x14ac:dyDescent="0.25">
      <c r="A2" s="61"/>
      <c r="B2" s="560"/>
      <c r="C2" s="735"/>
      <c r="D2" s="560"/>
      <c r="E2" s="560"/>
      <c r="F2" s="560"/>
      <c r="G2" s="560"/>
      <c r="H2" s="560"/>
      <c r="I2" s="560"/>
      <c r="J2" s="560"/>
      <c r="K2" s="61"/>
      <c r="L2" s="503" t="s">
        <v>1213</v>
      </c>
      <c r="M2" s="503" t="s">
        <v>335</v>
      </c>
      <c r="S2" s="1518" t="s">
        <v>173</v>
      </c>
      <c r="T2" t="s">
        <v>174</v>
      </c>
      <c r="V2" s="59"/>
      <c r="W2" s="59"/>
      <c r="X2" s="59"/>
      <c r="Y2" s="59"/>
      <c r="Z2" s="59"/>
      <c r="AA2" s="59"/>
      <c r="AB2" s="59"/>
      <c r="AC2" s="59"/>
      <c r="AD2" s="59"/>
    </row>
    <row r="3" spans="1:30" ht="21.75" customHeight="1" x14ac:dyDescent="0.25">
      <c r="A3" s="61"/>
      <c r="B3" s="1667" t="s">
        <v>983</v>
      </c>
      <c r="C3" s="1794" t="s">
        <v>4</v>
      </c>
      <c r="D3" s="1669" t="s">
        <v>1340</v>
      </c>
      <c r="E3" s="1670"/>
      <c r="F3" s="1670" t="s">
        <v>1342</v>
      </c>
      <c r="G3" s="1670"/>
      <c r="H3" s="1796" t="s">
        <v>1074</v>
      </c>
      <c r="I3" s="1662"/>
      <c r="J3" s="1214" t="s">
        <v>1272</v>
      </c>
      <c r="K3" s="61"/>
      <c r="M3" s="503" t="s">
        <v>1340</v>
      </c>
      <c r="O3" s="503" t="s">
        <v>1341</v>
      </c>
      <c r="Q3" s="503" t="s">
        <v>325</v>
      </c>
      <c r="S3" s="1518" t="s">
        <v>1250</v>
      </c>
      <c r="T3" t="s">
        <v>1248</v>
      </c>
      <c r="V3" s="59"/>
      <c r="W3" s="59"/>
      <c r="X3" s="59"/>
      <c r="Y3" s="59"/>
      <c r="Z3" s="59"/>
      <c r="AA3" s="59"/>
      <c r="AB3" s="59"/>
      <c r="AC3" s="59"/>
      <c r="AD3" s="59"/>
    </row>
    <row r="4" spans="1:30" ht="21.75" customHeight="1" x14ac:dyDescent="0.25">
      <c r="A4" s="61"/>
      <c r="B4" s="1668"/>
      <c r="C4" s="1795"/>
      <c r="D4" s="1215" t="s">
        <v>1330</v>
      </c>
      <c r="E4" s="1216" t="s">
        <v>1331</v>
      </c>
      <c r="F4" s="1216" t="s">
        <v>1330</v>
      </c>
      <c r="G4" s="1216" t="s">
        <v>1331</v>
      </c>
      <c r="H4" s="1216" t="s">
        <v>1330</v>
      </c>
      <c r="I4" s="1216" t="s">
        <v>1331</v>
      </c>
      <c r="J4" s="1247" t="s">
        <v>1347</v>
      </c>
      <c r="K4" s="61"/>
      <c r="L4" s="503" t="s">
        <v>350</v>
      </c>
      <c r="M4" s="503" t="s">
        <v>340</v>
      </c>
      <c r="N4" s="503" t="s">
        <v>341</v>
      </c>
      <c r="O4" s="503" t="s">
        <v>340</v>
      </c>
      <c r="P4" s="503" t="s">
        <v>341</v>
      </c>
      <c r="V4" s="59"/>
      <c r="W4" s="59"/>
      <c r="X4" s="59"/>
      <c r="Y4" s="59"/>
      <c r="Z4" s="59"/>
      <c r="AA4" s="59"/>
      <c r="AB4" s="59"/>
      <c r="AC4" s="59"/>
      <c r="AD4" s="59"/>
    </row>
    <row r="5" spans="1:30" ht="19.5" customHeight="1" x14ac:dyDescent="0.3">
      <c r="A5" s="61"/>
      <c r="B5" s="736">
        <v>1</v>
      </c>
      <c r="C5" s="737" t="s">
        <v>177</v>
      </c>
      <c r="D5" s="738"/>
      <c r="E5" s="739"/>
      <c r="F5" s="738"/>
      <c r="G5" s="740">
        <v>31.464276000000005</v>
      </c>
      <c r="H5" s="741" t="str">
        <f>+IF((M5+O5)&lt;&gt;0,M5+O5,"")</f>
        <v/>
      </c>
      <c r="I5" s="742">
        <f>+IF((N5+P5)&lt;&gt;0,N5+P5,"")</f>
        <v>31.464276000000005</v>
      </c>
      <c r="J5" s="743">
        <v>31.464276000000005</v>
      </c>
      <c r="K5" s="61"/>
      <c r="L5" s="503" t="s">
        <v>177</v>
      </c>
      <c r="P5" s="503">
        <v>31.464276000000005</v>
      </c>
      <c r="Q5" s="503">
        <v>31.464276000000005</v>
      </c>
      <c r="S5" s="1518" t="s">
        <v>1601</v>
      </c>
      <c r="T5" s="1518" t="s">
        <v>335</v>
      </c>
    </row>
    <row r="6" spans="1:30" ht="19.5" customHeight="1" x14ac:dyDescent="0.3">
      <c r="A6" s="61"/>
      <c r="B6" s="744">
        <f>+B5+1</f>
        <v>2</v>
      </c>
      <c r="C6" s="745" t="s">
        <v>179</v>
      </c>
      <c r="D6" s="746"/>
      <c r="E6" s="747"/>
      <c r="F6" s="746"/>
      <c r="G6" s="748">
        <v>2.1713640000000001</v>
      </c>
      <c r="H6" s="749" t="str">
        <f>+IF((M6+O6)&lt;&gt;0,M6+O6,"")</f>
        <v/>
      </c>
      <c r="I6" s="750">
        <f>+IF((N6+P6)&lt;&gt;0,N6+P6,"")</f>
        <v>2.1713640000000001</v>
      </c>
      <c r="J6" s="751">
        <v>2.1713640000000001</v>
      </c>
      <c r="K6" s="61"/>
      <c r="L6" s="503" t="s">
        <v>179</v>
      </c>
      <c r="P6" s="503">
        <v>2.1713640000000001</v>
      </c>
      <c r="Q6" s="503">
        <v>2.1713640000000001</v>
      </c>
      <c r="T6" t="s">
        <v>1340</v>
      </c>
      <c r="V6" t="s">
        <v>1618</v>
      </c>
      <c r="W6" t="s">
        <v>1341</v>
      </c>
      <c r="Y6" t="s">
        <v>1617</v>
      </c>
      <c r="Z6" t="s">
        <v>325</v>
      </c>
    </row>
    <row r="7" spans="1:30" ht="19.5" customHeight="1" x14ac:dyDescent="0.25">
      <c r="A7" s="61"/>
      <c r="B7" s="736">
        <v>3</v>
      </c>
      <c r="C7" s="745" t="s">
        <v>181</v>
      </c>
      <c r="D7" s="746"/>
      <c r="E7" s="747">
        <v>2.0409839999999999</v>
      </c>
      <c r="F7" s="746"/>
      <c r="G7" s="748"/>
      <c r="H7" s="749" t="str">
        <f t="shared" ref="H7:I70" si="0">+IF((M7+O7)&lt;&gt;0,M7+O7,"")</f>
        <v/>
      </c>
      <c r="I7" s="750">
        <f t="shared" si="0"/>
        <v>2.0409839999999999</v>
      </c>
      <c r="J7" s="751">
        <v>2.0409839999999999</v>
      </c>
      <c r="K7" s="61"/>
      <c r="L7" s="503" t="s">
        <v>181</v>
      </c>
      <c r="N7" s="503">
        <v>2.0409839999999999</v>
      </c>
      <c r="Q7" s="503">
        <v>2.0409839999999999</v>
      </c>
      <c r="S7" s="1518" t="s">
        <v>350</v>
      </c>
      <c r="T7" t="s">
        <v>340</v>
      </c>
      <c r="U7" t="s">
        <v>341</v>
      </c>
      <c r="W7" t="s">
        <v>340</v>
      </c>
      <c r="X7" t="s">
        <v>341</v>
      </c>
    </row>
    <row r="8" spans="1:30" ht="19.5" customHeight="1" x14ac:dyDescent="0.3">
      <c r="A8" s="61"/>
      <c r="B8" s="744">
        <v>4</v>
      </c>
      <c r="C8" s="745" t="s">
        <v>183</v>
      </c>
      <c r="D8" s="746"/>
      <c r="E8" s="747"/>
      <c r="F8" s="746"/>
      <c r="G8" s="748">
        <v>3.1859449999999998</v>
      </c>
      <c r="H8" s="749" t="str">
        <f t="shared" si="0"/>
        <v/>
      </c>
      <c r="I8" s="750">
        <f t="shared" si="0"/>
        <v>3.1859449999999998</v>
      </c>
      <c r="J8" s="751">
        <v>3.1859449999999998</v>
      </c>
      <c r="K8" s="61"/>
      <c r="L8" s="503" t="s">
        <v>183</v>
      </c>
      <c r="P8" s="503">
        <v>3.1859449999999998</v>
      </c>
      <c r="Q8" s="503">
        <v>3.1859449999999998</v>
      </c>
      <c r="S8" s="79" t="s">
        <v>177</v>
      </c>
      <c r="T8" s="1521"/>
      <c r="U8" s="1521"/>
      <c r="V8" s="1521"/>
      <c r="W8" s="1521"/>
      <c r="X8" s="1521">
        <v>31.464276000000005</v>
      </c>
      <c r="Y8" s="1521">
        <v>31.464276000000005</v>
      </c>
      <c r="Z8" s="1521">
        <v>31.464276000000005</v>
      </c>
    </row>
    <row r="9" spans="1:30" ht="19.5" customHeight="1" x14ac:dyDescent="0.3">
      <c r="A9" s="61"/>
      <c r="B9" s="736">
        <v>5</v>
      </c>
      <c r="C9" s="745" t="s">
        <v>185</v>
      </c>
      <c r="D9" s="746"/>
      <c r="E9" s="747"/>
      <c r="F9" s="746"/>
      <c r="G9" s="748">
        <v>3.9959080000000005</v>
      </c>
      <c r="H9" s="749" t="str">
        <f t="shared" si="0"/>
        <v/>
      </c>
      <c r="I9" s="750">
        <f t="shared" si="0"/>
        <v>3.9959080000000005</v>
      </c>
      <c r="J9" s="751">
        <v>3.9959080000000005</v>
      </c>
      <c r="K9" s="61"/>
      <c r="L9" s="503" t="s">
        <v>185</v>
      </c>
      <c r="P9" s="503">
        <v>3.9959080000000005</v>
      </c>
      <c r="Q9" s="503">
        <v>3.9959080000000005</v>
      </c>
      <c r="S9" s="79" t="s">
        <v>179</v>
      </c>
      <c r="T9" s="1521"/>
      <c r="U9" s="1521"/>
      <c r="V9" s="1521"/>
      <c r="W9" s="1521"/>
      <c r="X9" s="1521">
        <v>2.1713640000000001</v>
      </c>
      <c r="Y9" s="1521">
        <v>2.1713640000000001</v>
      </c>
      <c r="Z9" s="1521">
        <v>2.1713640000000001</v>
      </c>
    </row>
    <row r="10" spans="1:30" ht="19.5" customHeight="1" x14ac:dyDescent="0.3">
      <c r="A10" s="61"/>
      <c r="B10" s="744">
        <v>6</v>
      </c>
      <c r="C10" s="745" t="s">
        <v>187</v>
      </c>
      <c r="D10" s="746"/>
      <c r="E10" s="747"/>
      <c r="F10" s="746"/>
      <c r="G10" s="748">
        <v>0.44503999999999999</v>
      </c>
      <c r="H10" s="749" t="str">
        <f t="shared" si="0"/>
        <v/>
      </c>
      <c r="I10" s="750">
        <f t="shared" si="0"/>
        <v>0.44503999999999999</v>
      </c>
      <c r="J10" s="751">
        <v>0.44503999999999999</v>
      </c>
      <c r="K10" s="61"/>
      <c r="L10" s="503" t="s">
        <v>187</v>
      </c>
      <c r="P10" s="503">
        <v>0.44503999999999999</v>
      </c>
      <c r="Q10" s="503">
        <v>0.44503999999999999</v>
      </c>
      <c r="S10" s="79" t="s">
        <v>181</v>
      </c>
      <c r="T10" s="1521"/>
      <c r="U10" s="1521">
        <v>2.0409839999999999</v>
      </c>
      <c r="V10" s="1521">
        <v>2.0409839999999999</v>
      </c>
      <c r="W10" s="1521"/>
      <c r="X10" s="1521"/>
      <c r="Y10" s="1521"/>
      <c r="Z10" s="1521">
        <v>2.0409839999999999</v>
      </c>
    </row>
    <row r="11" spans="1:30" ht="19.5" customHeight="1" x14ac:dyDescent="0.3">
      <c r="A11" s="61"/>
      <c r="B11" s="736">
        <v>7</v>
      </c>
      <c r="C11" s="745" t="s">
        <v>189</v>
      </c>
      <c r="D11" s="746"/>
      <c r="E11" s="747"/>
      <c r="F11" s="746"/>
      <c r="G11" s="748">
        <v>0.35906799999999994</v>
      </c>
      <c r="H11" s="749" t="str">
        <f t="shared" si="0"/>
        <v/>
      </c>
      <c r="I11" s="750">
        <f t="shared" si="0"/>
        <v>0.35906799999999994</v>
      </c>
      <c r="J11" s="751">
        <v>0.35906799999999994</v>
      </c>
      <c r="K11" s="61"/>
      <c r="L11" s="503" t="s">
        <v>189</v>
      </c>
      <c r="P11" s="503">
        <v>0.35906799999999994</v>
      </c>
      <c r="Q11" s="503">
        <v>0.35906799999999994</v>
      </c>
      <c r="S11" s="79" t="s">
        <v>183</v>
      </c>
      <c r="T11" s="1521"/>
      <c r="U11" s="1521"/>
      <c r="V11" s="1521"/>
      <c r="W11" s="1521"/>
      <c r="X11" s="1521">
        <v>3.1859449999999998</v>
      </c>
      <c r="Y11" s="1521">
        <v>3.1859449999999998</v>
      </c>
      <c r="Z11" s="1521">
        <v>3.1859449999999998</v>
      </c>
    </row>
    <row r="12" spans="1:30" ht="19.5" customHeight="1" x14ac:dyDescent="0.3">
      <c r="A12" s="61"/>
      <c r="B12" s="744">
        <v>8</v>
      </c>
      <c r="C12" s="745" t="s">
        <v>191</v>
      </c>
      <c r="D12" s="746"/>
      <c r="E12" s="747"/>
      <c r="F12" s="746"/>
      <c r="G12" s="748">
        <v>7.8353999999999993E-2</v>
      </c>
      <c r="H12" s="749" t="str">
        <f t="shared" si="0"/>
        <v/>
      </c>
      <c r="I12" s="750">
        <f t="shared" si="0"/>
        <v>7.8353999999999993E-2</v>
      </c>
      <c r="J12" s="751">
        <v>7.8353999999999993E-2</v>
      </c>
      <c r="K12" s="61"/>
      <c r="L12" s="503" t="s">
        <v>191</v>
      </c>
      <c r="P12" s="503">
        <v>7.8353999999999993E-2</v>
      </c>
      <c r="Q12" s="503">
        <v>7.8353999999999993E-2</v>
      </c>
      <c r="S12" s="79" t="s">
        <v>185</v>
      </c>
      <c r="T12" s="1521"/>
      <c r="U12" s="1521"/>
      <c r="V12" s="1521"/>
      <c r="W12" s="1521"/>
      <c r="X12" s="1521">
        <v>3.9959080000000005</v>
      </c>
      <c r="Y12" s="1521">
        <v>3.9959080000000005</v>
      </c>
      <c r="Z12" s="1521">
        <v>3.9959080000000005</v>
      </c>
    </row>
    <row r="13" spans="1:30" ht="19.5" customHeight="1" x14ac:dyDescent="0.3">
      <c r="A13" s="61"/>
      <c r="B13" s="736">
        <v>9</v>
      </c>
      <c r="C13" s="745" t="s">
        <v>193</v>
      </c>
      <c r="D13" s="746"/>
      <c r="E13" s="747"/>
      <c r="F13" s="746"/>
      <c r="G13" s="748">
        <v>62.793290999999982</v>
      </c>
      <c r="H13" s="749" t="str">
        <f t="shared" si="0"/>
        <v/>
      </c>
      <c r="I13" s="750">
        <f t="shared" si="0"/>
        <v>62.793290999999982</v>
      </c>
      <c r="J13" s="751">
        <v>62.793290999999982</v>
      </c>
      <c r="K13" s="61"/>
      <c r="L13" s="503" t="s">
        <v>193</v>
      </c>
      <c r="P13" s="503">
        <v>62.793290999999982</v>
      </c>
      <c r="Q13" s="503">
        <v>62.793290999999982</v>
      </c>
      <c r="S13" s="79" t="s">
        <v>187</v>
      </c>
      <c r="T13" s="1521"/>
      <c r="U13" s="1521"/>
      <c r="V13" s="1521"/>
      <c r="W13" s="1521"/>
      <c r="X13" s="1521">
        <v>0.44503999999999999</v>
      </c>
      <c r="Y13" s="1521">
        <v>0.44503999999999999</v>
      </c>
      <c r="Z13" s="1521">
        <v>0.44503999999999999</v>
      </c>
    </row>
    <row r="14" spans="1:30" ht="19.5" customHeight="1" x14ac:dyDescent="0.3">
      <c r="A14" s="61"/>
      <c r="B14" s="744">
        <v>10</v>
      </c>
      <c r="C14" s="745" t="s">
        <v>195</v>
      </c>
      <c r="D14" s="746"/>
      <c r="E14" s="747"/>
      <c r="F14" s="746"/>
      <c r="G14" s="748">
        <v>137.84766999999999</v>
      </c>
      <c r="H14" s="749" t="str">
        <f t="shared" si="0"/>
        <v/>
      </c>
      <c r="I14" s="750">
        <f t="shared" si="0"/>
        <v>137.84766999999999</v>
      </c>
      <c r="J14" s="751">
        <v>137.84766999999999</v>
      </c>
      <c r="K14" s="61"/>
      <c r="L14" s="503" t="s">
        <v>195</v>
      </c>
      <c r="P14" s="503">
        <v>137.84766999999999</v>
      </c>
      <c r="Q14" s="503">
        <v>137.84766999999999</v>
      </c>
      <c r="S14" s="79" t="s">
        <v>189</v>
      </c>
      <c r="T14" s="1521"/>
      <c r="U14" s="1521"/>
      <c r="V14" s="1521"/>
      <c r="W14" s="1521"/>
      <c r="X14" s="1521">
        <v>0.35906799999999994</v>
      </c>
      <c r="Y14" s="1521">
        <v>0.35906799999999994</v>
      </c>
      <c r="Z14" s="1521">
        <v>0.35906799999999994</v>
      </c>
    </row>
    <row r="15" spans="1:30" ht="19.5" customHeight="1" x14ac:dyDescent="0.25">
      <c r="A15" s="61"/>
      <c r="B15" s="736">
        <v>11</v>
      </c>
      <c r="C15" s="745" t="s">
        <v>197</v>
      </c>
      <c r="D15" s="746">
        <v>0.37300000000000005</v>
      </c>
      <c r="E15" s="747"/>
      <c r="F15" s="746"/>
      <c r="G15" s="748"/>
      <c r="H15" s="749">
        <f t="shared" si="0"/>
        <v>0.37300000000000005</v>
      </c>
      <c r="I15" s="750" t="str">
        <f t="shared" si="0"/>
        <v/>
      </c>
      <c r="J15" s="751">
        <v>0.37300000000000005</v>
      </c>
      <c r="K15" s="61"/>
      <c r="L15" s="503" t="s">
        <v>197</v>
      </c>
      <c r="M15" s="503">
        <v>0.37300000000000005</v>
      </c>
      <c r="Q15" s="503">
        <v>0.37300000000000005</v>
      </c>
      <c r="S15" s="79" t="s">
        <v>191</v>
      </c>
      <c r="T15" s="1521"/>
      <c r="U15" s="1521"/>
      <c r="V15" s="1521"/>
      <c r="W15" s="1521"/>
      <c r="X15" s="1521">
        <v>7.8353999999999993E-2</v>
      </c>
      <c r="Y15" s="1521">
        <v>7.8353999999999993E-2</v>
      </c>
      <c r="Z15" s="1521">
        <v>7.8353999999999993E-2</v>
      </c>
    </row>
    <row r="16" spans="1:30" ht="19.5" customHeight="1" x14ac:dyDescent="0.3">
      <c r="A16" s="61"/>
      <c r="B16" s="744">
        <v>12</v>
      </c>
      <c r="C16" s="745" t="s">
        <v>199</v>
      </c>
      <c r="D16" s="746"/>
      <c r="E16" s="747"/>
      <c r="F16" s="746"/>
      <c r="G16" s="748"/>
      <c r="H16" s="749" t="str">
        <f t="shared" si="0"/>
        <v/>
      </c>
      <c r="I16" s="750" t="str">
        <f t="shared" si="0"/>
        <v/>
      </c>
      <c r="J16" s="751">
        <v>0</v>
      </c>
      <c r="K16" s="61"/>
      <c r="L16" s="503" t="s">
        <v>199</v>
      </c>
      <c r="N16" s="503">
        <v>0</v>
      </c>
      <c r="Q16" s="503">
        <v>0</v>
      </c>
      <c r="S16" s="79" t="s">
        <v>193</v>
      </c>
      <c r="T16" s="1521"/>
      <c r="U16" s="1521"/>
      <c r="V16" s="1521"/>
      <c r="W16" s="1521"/>
      <c r="X16" s="1521">
        <v>62.793290999999982</v>
      </c>
      <c r="Y16" s="1521">
        <v>62.793290999999982</v>
      </c>
      <c r="Z16" s="1521">
        <v>62.793290999999982</v>
      </c>
    </row>
    <row r="17" spans="1:26" ht="19.5" customHeight="1" x14ac:dyDescent="0.3">
      <c r="A17" s="61"/>
      <c r="B17" s="736">
        <v>13</v>
      </c>
      <c r="C17" s="745" t="s">
        <v>201</v>
      </c>
      <c r="D17" s="746"/>
      <c r="E17" s="747"/>
      <c r="F17" s="746"/>
      <c r="G17" s="748"/>
      <c r="H17" s="749" t="str">
        <f t="shared" si="0"/>
        <v/>
      </c>
      <c r="I17" s="750" t="str">
        <f t="shared" si="0"/>
        <v/>
      </c>
      <c r="J17" s="751">
        <v>0</v>
      </c>
      <c r="K17" s="61"/>
      <c r="L17" s="503" t="s">
        <v>201</v>
      </c>
      <c r="N17" s="503">
        <v>0</v>
      </c>
      <c r="Q17" s="503">
        <v>0</v>
      </c>
      <c r="S17" s="79" t="s">
        <v>195</v>
      </c>
      <c r="T17" s="1521"/>
      <c r="U17" s="1521"/>
      <c r="V17" s="1521"/>
      <c r="W17" s="1521"/>
      <c r="X17" s="1521">
        <v>137.84766999999999</v>
      </c>
      <c r="Y17" s="1521">
        <v>137.84766999999999</v>
      </c>
      <c r="Z17" s="1521">
        <v>137.84766999999999</v>
      </c>
    </row>
    <row r="18" spans="1:26" ht="19.5" customHeight="1" x14ac:dyDescent="0.25">
      <c r="A18" s="61"/>
      <c r="B18" s="744">
        <v>14</v>
      </c>
      <c r="C18" s="745" t="s">
        <v>203</v>
      </c>
      <c r="D18" s="746"/>
      <c r="E18" s="747"/>
      <c r="F18" s="746"/>
      <c r="G18" s="748">
        <v>0.13424866247323239</v>
      </c>
      <c r="H18" s="749" t="str">
        <f t="shared" si="0"/>
        <v/>
      </c>
      <c r="I18" s="750">
        <f t="shared" si="0"/>
        <v>0.13424866247323239</v>
      </c>
      <c r="J18" s="751">
        <v>0.13424866247323239</v>
      </c>
      <c r="K18" s="61"/>
      <c r="L18" s="503" t="s">
        <v>203</v>
      </c>
      <c r="P18" s="503">
        <v>0.13424866247323239</v>
      </c>
      <c r="Q18" s="503">
        <v>0.13424866247323239</v>
      </c>
      <c r="S18" s="79" t="s">
        <v>197</v>
      </c>
      <c r="T18" s="1521">
        <v>0.37300000000000005</v>
      </c>
      <c r="U18" s="1521"/>
      <c r="V18" s="1521">
        <v>0.37300000000000005</v>
      </c>
      <c r="W18" s="1521"/>
      <c r="X18" s="1521"/>
      <c r="Y18" s="1521"/>
      <c r="Z18" s="1521">
        <v>0.37300000000000005</v>
      </c>
    </row>
    <row r="19" spans="1:26" ht="19.5" customHeight="1" x14ac:dyDescent="0.25">
      <c r="A19" s="61"/>
      <c r="B19" s="736">
        <v>15</v>
      </c>
      <c r="C19" s="745" t="s">
        <v>205</v>
      </c>
      <c r="D19" s="746"/>
      <c r="E19" s="747"/>
      <c r="F19" s="746"/>
      <c r="G19" s="748">
        <v>8.1000000000000004E-5</v>
      </c>
      <c r="H19" s="749" t="str">
        <f t="shared" si="0"/>
        <v/>
      </c>
      <c r="I19" s="750">
        <f t="shared" si="0"/>
        <v>8.1000000000000004E-5</v>
      </c>
      <c r="J19" s="751">
        <v>8.1000000000000004E-5</v>
      </c>
      <c r="K19" s="61"/>
      <c r="L19" s="503" t="s">
        <v>205</v>
      </c>
      <c r="P19" s="503">
        <v>8.1000000000000004E-5</v>
      </c>
      <c r="Q19" s="503">
        <v>8.1000000000000004E-5</v>
      </c>
      <c r="S19" s="79" t="s">
        <v>199</v>
      </c>
      <c r="T19" s="1521"/>
      <c r="U19" s="1521">
        <v>0</v>
      </c>
      <c r="V19" s="1521">
        <v>0</v>
      </c>
      <c r="W19" s="1521"/>
      <c r="X19" s="1521"/>
      <c r="Y19" s="1521"/>
      <c r="Z19" s="1521">
        <v>0</v>
      </c>
    </row>
    <row r="20" spans="1:26" ht="19.5" customHeight="1" x14ac:dyDescent="0.25">
      <c r="A20" s="61"/>
      <c r="B20" s="744">
        <v>16</v>
      </c>
      <c r="C20" s="745" t="s">
        <v>207</v>
      </c>
      <c r="D20" s="746"/>
      <c r="E20" s="747">
        <v>1.0400000000000001E-3</v>
      </c>
      <c r="F20" s="746"/>
      <c r="G20" s="748"/>
      <c r="H20" s="749" t="str">
        <f t="shared" si="0"/>
        <v/>
      </c>
      <c r="I20" s="750">
        <f t="shared" si="0"/>
        <v>1.0400000000000001E-3</v>
      </c>
      <c r="J20" s="751">
        <v>1.0400000000000001E-3</v>
      </c>
      <c r="K20" s="61"/>
      <c r="L20" s="503" t="s">
        <v>207</v>
      </c>
      <c r="N20" s="503">
        <v>1.0400000000000001E-3</v>
      </c>
      <c r="Q20" s="503">
        <v>1.0400000000000001E-3</v>
      </c>
      <c r="S20" s="79" t="s">
        <v>201</v>
      </c>
      <c r="T20" s="1521"/>
      <c r="U20" s="1521">
        <v>0</v>
      </c>
      <c r="V20" s="1521">
        <v>0</v>
      </c>
      <c r="W20" s="1521"/>
      <c r="X20" s="1521"/>
      <c r="Y20" s="1521"/>
      <c r="Z20" s="1521">
        <v>0</v>
      </c>
    </row>
    <row r="21" spans="1:26" ht="19.5" customHeight="1" x14ac:dyDescent="0.25">
      <c r="A21" s="61"/>
      <c r="B21" s="736">
        <v>17</v>
      </c>
      <c r="C21" s="745" t="s">
        <v>209</v>
      </c>
      <c r="D21" s="746"/>
      <c r="E21" s="747"/>
      <c r="F21" s="746"/>
      <c r="G21" s="748">
        <v>9.8630000000000002E-3</v>
      </c>
      <c r="H21" s="749" t="str">
        <f t="shared" si="0"/>
        <v/>
      </c>
      <c r="I21" s="750">
        <f t="shared" si="0"/>
        <v>9.8630000000000002E-3</v>
      </c>
      <c r="J21" s="751">
        <v>9.8630000000000002E-3</v>
      </c>
      <c r="K21" s="61"/>
      <c r="L21" s="503" t="s">
        <v>209</v>
      </c>
      <c r="P21" s="503">
        <v>9.8630000000000002E-3</v>
      </c>
      <c r="Q21" s="503">
        <v>9.8630000000000002E-3</v>
      </c>
      <c r="S21" s="79" t="s">
        <v>203</v>
      </c>
      <c r="T21" s="1521"/>
      <c r="U21" s="1521"/>
      <c r="V21" s="1521"/>
      <c r="W21" s="1521"/>
      <c r="X21" s="1521">
        <v>0.13424866247323239</v>
      </c>
      <c r="Y21" s="1521">
        <v>0.13424866247323239</v>
      </c>
      <c r="Z21" s="1521">
        <v>0.13424866247323239</v>
      </c>
    </row>
    <row r="22" spans="1:26" ht="19.5" customHeight="1" x14ac:dyDescent="0.25">
      <c r="A22" s="61"/>
      <c r="B22" s="744">
        <v>18</v>
      </c>
      <c r="C22" s="745" t="s">
        <v>211</v>
      </c>
      <c r="D22" s="746"/>
      <c r="E22" s="747"/>
      <c r="F22" s="746">
        <v>5.9014570000000006</v>
      </c>
      <c r="G22" s="748">
        <v>6.9171120000000004</v>
      </c>
      <c r="H22" s="749">
        <f t="shared" si="0"/>
        <v>5.9014570000000006</v>
      </c>
      <c r="I22" s="750">
        <f t="shared" si="0"/>
        <v>6.9171120000000004</v>
      </c>
      <c r="J22" s="751">
        <v>12.818569</v>
      </c>
      <c r="K22" s="61"/>
      <c r="L22" s="503" t="s">
        <v>211</v>
      </c>
      <c r="O22" s="503">
        <v>5.9014570000000006</v>
      </c>
      <c r="P22" s="503">
        <v>6.9171120000000004</v>
      </c>
      <c r="Q22" s="503">
        <v>12.818569</v>
      </c>
      <c r="S22" s="79" t="s">
        <v>205</v>
      </c>
      <c r="T22" s="1521"/>
      <c r="U22" s="1521"/>
      <c r="V22" s="1521"/>
      <c r="W22" s="1521"/>
      <c r="X22" s="1521">
        <v>8.1000000000000004E-5</v>
      </c>
      <c r="Y22" s="1521">
        <v>8.1000000000000004E-5</v>
      </c>
      <c r="Z22" s="1521">
        <v>8.1000000000000004E-5</v>
      </c>
    </row>
    <row r="23" spans="1:26" ht="19.5" customHeight="1" x14ac:dyDescent="0.25">
      <c r="A23" s="61"/>
      <c r="B23" s="736">
        <v>19</v>
      </c>
      <c r="C23" s="745" t="s">
        <v>213</v>
      </c>
      <c r="D23" s="746"/>
      <c r="E23" s="747"/>
      <c r="F23" s="746">
        <v>20.440519000000002</v>
      </c>
      <c r="G23" s="748"/>
      <c r="H23" s="749">
        <f t="shared" si="0"/>
        <v>20.440519000000002</v>
      </c>
      <c r="I23" s="750" t="str">
        <f t="shared" si="0"/>
        <v/>
      </c>
      <c r="J23" s="751">
        <v>20.440519000000002</v>
      </c>
      <c r="K23" s="61"/>
      <c r="L23" s="503" t="s">
        <v>213</v>
      </c>
      <c r="O23" s="503">
        <v>20.440519000000002</v>
      </c>
      <c r="Q23" s="503">
        <v>20.440519000000002</v>
      </c>
      <c r="S23" s="79" t="s">
        <v>207</v>
      </c>
      <c r="T23" s="1521"/>
      <c r="U23" s="1521">
        <v>1.0400000000000001E-3</v>
      </c>
      <c r="V23" s="1521">
        <v>1.0400000000000001E-3</v>
      </c>
      <c r="W23" s="1521"/>
      <c r="X23" s="1521"/>
      <c r="Y23" s="1521"/>
      <c r="Z23" s="1521">
        <v>1.0400000000000001E-3</v>
      </c>
    </row>
    <row r="24" spans="1:26" ht="19.5" customHeight="1" x14ac:dyDescent="0.3">
      <c r="A24" s="61"/>
      <c r="B24" s="744">
        <v>20</v>
      </c>
      <c r="C24" s="745" t="s">
        <v>215</v>
      </c>
      <c r="D24" s="746"/>
      <c r="E24" s="747"/>
      <c r="F24" s="746">
        <v>30.337198000000001</v>
      </c>
      <c r="G24" s="748">
        <v>0.19778600000000002</v>
      </c>
      <c r="H24" s="749">
        <f t="shared" si="0"/>
        <v>30.337198000000001</v>
      </c>
      <c r="I24" s="750">
        <f t="shared" si="0"/>
        <v>0.19778600000000002</v>
      </c>
      <c r="J24" s="751">
        <v>30.534984000000001</v>
      </c>
      <c r="K24" s="61"/>
      <c r="L24" s="503" t="s">
        <v>215</v>
      </c>
      <c r="O24" s="503">
        <v>30.337198000000001</v>
      </c>
      <c r="P24" s="503">
        <v>0.19778600000000002</v>
      </c>
      <c r="Q24" s="503">
        <v>30.534984000000001</v>
      </c>
      <c r="S24" s="79" t="s">
        <v>209</v>
      </c>
      <c r="T24" s="1521"/>
      <c r="U24" s="1521"/>
      <c r="V24" s="1521"/>
      <c r="W24" s="1521"/>
      <c r="X24" s="1521">
        <v>9.8630000000000002E-3</v>
      </c>
      <c r="Y24" s="1521">
        <v>9.8630000000000002E-3</v>
      </c>
      <c r="Z24" s="1521">
        <v>9.8630000000000002E-3</v>
      </c>
    </row>
    <row r="25" spans="1:26" ht="19.5" customHeight="1" x14ac:dyDescent="0.25">
      <c r="A25" s="61"/>
      <c r="B25" s="736">
        <v>21</v>
      </c>
      <c r="C25" s="745" t="s">
        <v>217</v>
      </c>
      <c r="D25" s="746"/>
      <c r="E25" s="747"/>
      <c r="F25" s="746"/>
      <c r="G25" s="748">
        <v>41.207942999999993</v>
      </c>
      <c r="H25" s="749" t="str">
        <f t="shared" si="0"/>
        <v/>
      </c>
      <c r="I25" s="750">
        <f t="shared" si="0"/>
        <v>41.207942999999993</v>
      </c>
      <c r="J25" s="751">
        <v>41.207942999999993</v>
      </c>
      <c r="K25" s="61"/>
      <c r="L25" s="503" t="s">
        <v>217</v>
      </c>
      <c r="P25" s="503">
        <v>41.207942999999993</v>
      </c>
      <c r="Q25" s="503">
        <v>41.207942999999993</v>
      </c>
      <c r="S25" s="79" t="s">
        <v>211</v>
      </c>
      <c r="T25" s="1521"/>
      <c r="U25" s="1521"/>
      <c r="V25" s="1521"/>
      <c r="W25" s="1521">
        <v>5.9014570000000006</v>
      </c>
      <c r="X25" s="1521">
        <v>6.9171120000000004</v>
      </c>
      <c r="Y25" s="1521">
        <v>12.818569</v>
      </c>
      <c r="Z25" s="1521">
        <v>12.818569</v>
      </c>
    </row>
    <row r="26" spans="1:26" ht="19.5" customHeight="1" x14ac:dyDescent="0.25">
      <c r="A26" s="61"/>
      <c r="B26" s="744">
        <v>22</v>
      </c>
      <c r="C26" s="745" t="s">
        <v>219</v>
      </c>
      <c r="D26" s="746"/>
      <c r="E26" s="747"/>
      <c r="F26" s="746">
        <v>50.666493500907642</v>
      </c>
      <c r="G26" s="748">
        <v>0</v>
      </c>
      <c r="H26" s="749">
        <f t="shared" si="0"/>
        <v>50.666493500907642</v>
      </c>
      <c r="I26" s="750" t="str">
        <f t="shared" si="0"/>
        <v/>
      </c>
      <c r="J26" s="751">
        <v>50.666493500907642</v>
      </c>
      <c r="K26" s="61"/>
      <c r="L26" s="503" t="s">
        <v>219</v>
      </c>
      <c r="O26" s="503">
        <v>50.666493500907642</v>
      </c>
      <c r="P26" s="503">
        <v>0</v>
      </c>
      <c r="Q26" s="503">
        <v>50.666493500907642</v>
      </c>
      <c r="S26" s="79" t="s">
        <v>213</v>
      </c>
      <c r="T26" s="1521"/>
      <c r="U26" s="1521"/>
      <c r="V26" s="1521"/>
      <c r="W26" s="1521">
        <v>20.440519000000002</v>
      </c>
      <c r="X26" s="1521"/>
      <c r="Y26" s="1521">
        <v>20.440519000000002</v>
      </c>
      <c r="Z26" s="1521">
        <v>20.440519000000002</v>
      </c>
    </row>
    <row r="27" spans="1:26" ht="19.5" customHeight="1" x14ac:dyDescent="0.25">
      <c r="A27" s="61"/>
      <c r="B27" s="736">
        <v>23</v>
      </c>
      <c r="C27" s="745" t="s">
        <v>221</v>
      </c>
      <c r="D27" s="746"/>
      <c r="E27" s="747">
        <v>3.0703999999999999E-2</v>
      </c>
      <c r="F27" s="746"/>
      <c r="G27" s="748"/>
      <c r="H27" s="749" t="str">
        <f t="shared" si="0"/>
        <v/>
      </c>
      <c r="I27" s="750">
        <f t="shared" si="0"/>
        <v>3.0703999999999999E-2</v>
      </c>
      <c r="J27" s="751">
        <v>3.0703999999999999E-2</v>
      </c>
      <c r="K27" s="61"/>
      <c r="L27" s="503" t="s">
        <v>221</v>
      </c>
      <c r="N27" s="503">
        <v>3.0703999999999999E-2</v>
      </c>
      <c r="Q27" s="503">
        <v>3.0703999999999999E-2</v>
      </c>
      <c r="S27" s="79" t="s">
        <v>215</v>
      </c>
      <c r="T27" s="1521"/>
      <c r="U27" s="1521"/>
      <c r="V27" s="1521"/>
      <c r="W27" s="1521">
        <v>30.337198000000001</v>
      </c>
      <c r="X27" s="1521">
        <v>0.19778600000000002</v>
      </c>
      <c r="Y27" s="1521">
        <v>30.534984000000001</v>
      </c>
      <c r="Z27" s="1521">
        <v>30.534984000000001</v>
      </c>
    </row>
    <row r="28" spans="1:26" ht="19.5" customHeight="1" x14ac:dyDescent="0.25">
      <c r="A28" s="61"/>
      <c r="B28" s="744">
        <v>24</v>
      </c>
      <c r="C28" s="745" t="s">
        <v>223</v>
      </c>
      <c r="D28" s="746"/>
      <c r="E28" s="747"/>
      <c r="F28" s="746"/>
      <c r="G28" s="748">
        <v>0.30262268620817784</v>
      </c>
      <c r="H28" s="749" t="str">
        <f t="shared" si="0"/>
        <v/>
      </c>
      <c r="I28" s="750">
        <f t="shared" si="0"/>
        <v>0.30262268620817784</v>
      </c>
      <c r="J28" s="751">
        <v>0.30262268620817784</v>
      </c>
      <c r="K28" s="61"/>
      <c r="L28" s="503" t="s">
        <v>223</v>
      </c>
      <c r="P28" s="503">
        <v>0.30262268620817784</v>
      </c>
      <c r="Q28" s="503">
        <v>0.30262268620817784</v>
      </c>
      <c r="S28" s="79" t="s">
        <v>217</v>
      </c>
      <c r="T28" s="1521"/>
      <c r="U28" s="1521"/>
      <c r="V28" s="1521"/>
      <c r="W28" s="1521"/>
      <c r="X28" s="1521">
        <v>41.207942999999993</v>
      </c>
      <c r="Y28" s="1521">
        <v>41.207942999999993</v>
      </c>
      <c r="Z28" s="1521">
        <v>41.207942999999993</v>
      </c>
    </row>
    <row r="29" spans="1:26" ht="19.5" customHeight="1" x14ac:dyDescent="0.25">
      <c r="A29" s="61"/>
      <c r="B29" s="736">
        <v>25</v>
      </c>
      <c r="C29" s="745" t="s">
        <v>225</v>
      </c>
      <c r="D29" s="746"/>
      <c r="E29" s="747"/>
      <c r="F29" s="746"/>
      <c r="G29" s="748">
        <v>11.207698999999998</v>
      </c>
      <c r="H29" s="749" t="str">
        <f t="shared" si="0"/>
        <v/>
      </c>
      <c r="I29" s="750">
        <f t="shared" si="0"/>
        <v>11.207698999999998</v>
      </c>
      <c r="J29" s="751">
        <v>11.207698999999998</v>
      </c>
      <c r="K29" s="61"/>
      <c r="L29" s="503" t="s">
        <v>225</v>
      </c>
      <c r="P29" s="503">
        <v>11.207698999999998</v>
      </c>
      <c r="Q29" s="503">
        <v>11.207698999999998</v>
      </c>
      <c r="S29" s="79" t="s">
        <v>219</v>
      </c>
      <c r="T29" s="1521"/>
      <c r="U29" s="1521"/>
      <c r="V29" s="1521"/>
      <c r="W29" s="1521">
        <v>50.666493500907642</v>
      </c>
      <c r="X29" s="1521">
        <v>0</v>
      </c>
      <c r="Y29" s="1521">
        <v>50.666493500907642</v>
      </c>
      <c r="Z29" s="1521">
        <v>50.666493500907642</v>
      </c>
    </row>
    <row r="30" spans="1:26" ht="19.5" customHeight="1" x14ac:dyDescent="0.25">
      <c r="A30" s="61"/>
      <c r="B30" s="744">
        <v>26</v>
      </c>
      <c r="C30" s="745" t="s">
        <v>227</v>
      </c>
      <c r="D30" s="746"/>
      <c r="E30" s="747"/>
      <c r="F30" s="746">
        <v>150.61656599999998</v>
      </c>
      <c r="G30" s="748"/>
      <c r="H30" s="749">
        <f t="shared" si="0"/>
        <v>150.61656599999998</v>
      </c>
      <c r="I30" s="750" t="str">
        <f t="shared" si="0"/>
        <v/>
      </c>
      <c r="J30" s="751">
        <v>150.61656599999998</v>
      </c>
      <c r="K30" s="61"/>
      <c r="L30" s="503" t="s">
        <v>227</v>
      </c>
      <c r="O30" s="503">
        <v>150.61656599999998</v>
      </c>
      <c r="P30" s="503">
        <v>0</v>
      </c>
      <c r="Q30" s="503">
        <v>150.61656599999998</v>
      </c>
      <c r="S30" s="79" t="s">
        <v>221</v>
      </c>
      <c r="T30" s="1521"/>
      <c r="U30" s="1521">
        <v>3.0703999999999999E-2</v>
      </c>
      <c r="V30" s="1521">
        <v>3.0703999999999999E-2</v>
      </c>
      <c r="W30" s="1521"/>
      <c r="X30" s="1521"/>
      <c r="Y30" s="1521"/>
      <c r="Z30" s="1521">
        <v>3.0703999999999999E-2</v>
      </c>
    </row>
    <row r="31" spans="1:26" ht="19.5" customHeight="1" x14ac:dyDescent="0.25">
      <c r="A31" s="61"/>
      <c r="B31" s="736">
        <v>27</v>
      </c>
      <c r="C31" s="745" t="s">
        <v>229</v>
      </c>
      <c r="D31" s="746"/>
      <c r="E31" s="747"/>
      <c r="F31" s="746"/>
      <c r="G31" s="748">
        <v>0.37090899999999993</v>
      </c>
      <c r="H31" s="749" t="str">
        <f t="shared" si="0"/>
        <v/>
      </c>
      <c r="I31" s="750">
        <f t="shared" si="0"/>
        <v>0.37090899999999993</v>
      </c>
      <c r="J31" s="751">
        <v>0.37090899999999993</v>
      </c>
      <c r="K31" s="61"/>
      <c r="L31" s="503" t="s">
        <v>229</v>
      </c>
      <c r="P31" s="503">
        <v>0.37090899999999993</v>
      </c>
      <c r="Q31" s="503">
        <v>0.37090899999999993</v>
      </c>
      <c r="S31" s="79" t="s">
        <v>223</v>
      </c>
      <c r="T31" s="1521"/>
      <c r="U31" s="1521"/>
      <c r="V31" s="1521"/>
      <c r="W31" s="1521"/>
      <c r="X31" s="1521">
        <v>0.30262268620817784</v>
      </c>
      <c r="Y31" s="1521">
        <v>0.30262268620817784</v>
      </c>
      <c r="Z31" s="1521">
        <v>0.30262268620817784</v>
      </c>
    </row>
    <row r="32" spans="1:26" ht="19.5" customHeight="1" x14ac:dyDescent="0.25">
      <c r="A32" s="61"/>
      <c r="B32" s="744">
        <v>28</v>
      </c>
      <c r="C32" s="745" t="s">
        <v>231</v>
      </c>
      <c r="D32" s="746"/>
      <c r="E32" s="747"/>
      <c r="F32" s="746">
        <v>58.083600999999994</v>
      </c>
      <c r="G32" s="748">
        <v>2.6970999999999995E-2</v>
      </c>
      <c r="H32" s="749">
        <f t="shared" si="0"/>
        <v>58.083600999999994</v>
      </c>
      <c r="I32" s="750">
        <f t="shared" si="0"/>
        <v>2.6970999999999995E-2</v>
      </c>
      <c r="J32" s="751">
        <v>58.110571999999998</v>
      </c>
      <c r="K32" s="61"/>
      <c r="L32" s="503" t="s">
        <v>231</v>
      </c>
      <c r="O32" s="503">
        <v>58.083600999999994</v>
      </c>
      <c r="P32" s="503">
        <v>2.6970999999999995E-2</v>
      </c>
      <c r="Q32" s="503">
        <v>58.110571999999998</v>
      </c>
      <c r="S32" s="79" t="s">
        <v>225</v>
      </c>
      <c r="T32" s="1521"/>
      <c r="U32" s="1521"/>
      <c r="V32" s="1521"/>
      <c r="W32" s="1521"/>
      <c r="X32" s="1521">
        <v>11.207698999999998</v>
      </c>
      <c r="Y32" s="1521">
        <v>11.207698999999998</v>
      </c>
      <c r="Z32" s="1521">
        <v>11.207698999999998</v>
      </c>
    </row>
    <row r="33" spans="1:26" ht="19.5" customHeight="1" x14ac:dyDescent="0.25">
      <c r="A33" s="61"/>
      <c r="B33" s="736">
        <v>29</v>
      </c>
      <c r="C33" s="745" t="s">
        <v>233</v>
      </c>
      <c r="D33" s="746"/>
      <c r="E33" s="747"/>
      <c r="F33" s="746"/>
      <c r="G33" s="748">
        <v>0</v>
      </c>
      <c r="H33" s="749" t="str">
        <f t="shared" si="0"/>
        <v/>
      </c>
      <c r="I33" s="750" t="str">
        <f t="shared" si="0"/>
        <v/>
      </c>
      <c r="J33" s="751">
        <v>0</v>
      </c>
      <c r="K33" s="61"/>
      <c r="L33" s="503" t="s">
        <v>233</v>
      </c>
      <c r="O33" s="503">
        <v>0</v>
      </c>
      <c r="P33" s="503">
        <v>0</v>
      </c>
      <c r="Q33" s="503">
        <v>0</v>
      </c>
      <c r="S33" s="79" t="s">
        <v>227</v>
      </c>
      <c r="T33" s="1521"/>
      <c r="U33" s="1521"/>
      <c r="V33" s="1521"/>
      <c r="W33" s="1521">
        <v>150.61656599999998</v>
      </c>
      <c r="X33" s="1521">
        <v>0</v>
      </c>
      <c r="Y33" s="1521">
        <v>150.61656599999998</v>
      </c>
      <c r="Z33" s="1521">
        <v>150.61656599999998</v>
      </c>
    </row>
    <row r="34" spans="1:26" ht="19.5" customHeight="1" x14ac:dyDescent="0.25">
      <c r="A34" s="61"/>
      <c r="B34" s="744">
        <v>30</v>
      </c>
      <c r="C34" s="745" t="s">
        <v>235</v>
      </c>
      <c r="D34" s="746"/>
      <c r="E34" s="747"/>
      <c r="F34" s="746">
        <v>12.406808000000003</v>
      </c>
      <c r="G34" s="748"/>
      <c r="H34" s="749">
        <f t="shared" si="0"/>
        <v>12.406808000000003</v>
      </c>
      <c r="I34" s="750" t="str">
        <f t="shared" si="0"/>
        <v/>
      </c>
      <c r="J34" s="751">
        <v>12.406808000000003</v>
      </c>
      <c r="K34" s="61"/>
      <c r="L34" s="503" t="s">
        <v>235</v>
      </c>
      <c r="O34" s="503">
        <v>12.406808000000003</v>
      </c>
      <c r="Q34" s="503">
        <v>12.406808000000003</v>
      </c>
      <c r="S34" s="79" t="s">
        <v>229</v>
      </c>
      <c r="T34" s="1521"/>
      <c r="U34" s="1521"/>
      <c r="V34" s="1521"/>
      <c r="W34" s="1521"/>
      <c r="X34" s="1521">
        <v>0.37090899999999993</v>
      </c>
      <c r="Y34" s="1521">
        <v>0.37090899999999993</v>
      </c>
      <c r="Z34" s="1521">
        <v>0.37090899999999993</v>
      </c>
    </row>
    <row r="35" spans="1:26" ht="19.5" customHeight="1" x14ac:dyDescent="0.25">
      <c r="A35" s="61"/>
      <c r="B35" s="736">
        <v>31</v>
      </c>
      <c r="C35" s="745" t="s">
        <v>237</v>
      </c>
      <c r="D35" s="746"/>
      <c r="E35" s="747">
        <v>0.1177</v>
      </c>
      <c r="F35" s="746"/>
      <c r="G35" s="748"/>
      <c r="H35" s="749" t="str">
        <f t="shared" si="0"/>
        <v/>
      </c>
      <c r="I35" s="750">
        <f t="shared" si="0"/>
        <v>0.1177</v>
      </c>
      <c r="J35" s="751">
        <v>0.1177</v>
      </c>
      <c r="K35" s="61"/>
      <c r="L35" s="503" t="s">
        <v>237</v>
      </c>
      <c r="N35" s="503">
        <v>0.1177</v>
      </c>
      <c r="Q35" s="503">
        <v>0.1177</v>
      </c>
      <c r="S35" s="79" t="s">
        <v>231</v>
      </c>
      <c r="T35" s="1521"/>
      <c r="U35" s="1521"/>
      <c r="V35" s="1521"/>
      <c r="W35" s="1521">
        <v>58.083600999999994</v>
      </c>
      <c r="X35" s="1521">
        <v>2.6970999999999995E-2</v>
      </c>
      <c r="Y35" s="1521">
        <v>58.110571999999998</v>
      </c>
      <c r="Z35" s="1521">
        <v>58.110571999999998</v>
      </c>
    </row>
    <row r="36" spans="1:26" ht="19.5" customHeight="1" x14ac:dyDescent="0.25">
      <c r="A36" s="61"/>
      <c r="B36" s="744">
        <v>32</v>
      </c>
      <c r="C36" s="745" t="s">
        <v>239</v>
      </c>
      <c r="D36" s="746">
        <v>67.711370000000002</v>
      </c>
      <c r="E36" s="747">
        <v>0.186</v>
      </c>
      <c r="F36" s="746"/>
      <c r="G36" s="748"/>
      <c r="H36" s="749">
        <f t="shared" si="0"/>
        <v>67.711370000000002</v>
      </c>
      <c r="I36" s="750">
        <f t="shared" si="0"/>
        <v>0.186</v>
      </c>
      <c r="J36" s="751">
        <v>67.897370000000009</v>
      </c>
      <c r="K36" s="61"/>
      <c r="L36" s="503" t="s">
        <v>239</v>
      </c>
      <c r="M36" s="503">
        <v>67.711370000000002</v>
      </c>
      <c r="N36" s="503">
        <v>0.186</v>
      </c>
      <c r="Q36" s="503">
        <v>67.897370000000009</v>
      </c>
      <c r="S36" s="79" t="s">
        <v>233</v>
      </c>
      <c r="T36" s="1521"/>
      <c r="U36" s="1521"/>
      <c r="V36" s="1521"/>
      <c r="W36" s="1521">
        <v>0</v>
      </c>
      <c r="X36" s="1521">
        <v>0</v>
      </c>
      <c r="Y36" s="1521">
        <v>0</v>
      </c>
      <c r="Z36" s="1521">
        <v>0</v>
      </c>
    </row>
    <row r="37" spans="1:26" ht="19.5" customHeight="1" x14ac:dyDescent="0.25">
      <c r="A37" s="61"/>
      <c r="B37" s="736">
        <v>33</v>
      </c>
      <c r="C37" s="745" t="s">
        <v>241</v>
      </c>
      <c r="D37" s="746"/>
      <c r="E37" s="747">
        <v>0</v>
      </c>
      <c r="F37" s="746"/>
      <c r="G37" s="748"/>
      <c r="H37" s="749" t="str">
        <f t="shared" si="0"/>
        <v/>
      </c>
      <c r="I37" s="750" t="str">
        <f t="shared" si="0"/>
        <v/>
      </c>
      <c r="J37" s="751">
        <v>0</v>
      </c>
      <c r="K37" s="61"/>
      <c r="L37" s="503" t="s">
        <v>241</v>
      </c>
      <c r="N37" s="503">
        <v>0</v>
      </c>
      <c r="Q37" s="503">
        <v>0</v>
      </c>
      <c r="S37" s="79" t="s">
        <v>235</v>
      </c>
      <c r="T37" s="1521"/>
      <c r="U37" s="1521"/>
      <c r="V37" s="1521"/>
      <c r="W37" s="1521">
        <v>12.406808000000003</v>
      </c>
      <c r="X37" s="1521"/>
      <c r="Y37" s="1521">
        <v>12.406808000000003</v>
      </c>
      <c r="Z37" s="1521">
        <v>12.406808000000003</v>
      </c>
    </row>
    <row r="38" spans="1:26" ht="19.5" customHeight="1" x14ac:dyDescent="0.25">
      <c r="A38" s="61"/>
      <c r="B38" s="744">
        <v>34</v>
      </c>
      <c r="C38" s="745" t="s">
        <v>243</v>
      </c>
      <c r="D38" s="746"/>
      <c r="E38" s="747"/>
      <c r="F38" s="746"/>
      <c r="G38" s="748">
        <v>0.11366347375595524</v>
      </c>
      <c r="H38" s="749" t="str">
        <f t="shared" si="0"/>
        <v/>
      </c>
      <c r="I38" s="750">
        <f t="shared" si="0"/>
        <v>0.11366347375595524</v>
      </c>
      <c r="J38" s="751">
        <v>0.11366347375595524</v>
      </c>
      <c r="K38" s="61"/>
      <c r="L38" s="503" t="s">
        <v>243</v>
      </c>
      <c r="P38" s="503">
        <v>0.11366347375595524</v>
      </c>
      <c r="Q38" s="503">
        <v>0.11366347375595524</v>
      </c>
      <c r="S38" s="79" t="s">
        <v>237</v>
      </c>
      <c r="T38" s="1521"/>
      <c r="U38" s="1521">
        <v>0.1177</v>
      </c>
      <c r="V38" s="1521">
        <v>0.1177</v>
      </c>
      <c r="W38" s="1521"/>
      <c r="X38" s="1521"/>
      <c r="Y38" s="1521"/>
      <c r="Z38" s="1521">
        <v>0.1177</v>
      </c>
    </row>
    <row r="39" spans="1:26" ht="19.5" customHeight="1" x14ac:dyDescent="0.3">
      <c r="A39" s="61"/>
      <c r="B39" s="736">
        <v>35</v>
      </c>
      <c r="C39" s="745" t="s">
        <v>245</v>
      </c>
      <c r="D39" s="746"/>
      <c r="E39" s="747"/>
      <c r="F39" s="746"/>
      <c r="G39" s="748"/>
      <c r="H39" s="749" t="str">
        <f t="shared" si="0"/>
        <v/>
      </c>
      <c r="I39" s="750" t="str">
        <f t="shared" si="0"/>
        <v/>
      </c>
      <c r="J39" s="751">
        <v>0</v>
      </c>
      <c r="K39" s="61"/>
      <c r="L39" s="503" t="s">
        <v>245</v>
      </c>
      <c r="P39" s="503">
        <v>0</v>
      </c>
      <c r="Q39" s="503">
        <v>0</v>
      </c>
      <c r="S39" s="79" t="s">
        <v>239</v>
      </c>
      <c r="T39" s="1521">
        <v>67.711370000000002</v>
      </c>
      <c r="U39" s="1521">
        <v>0.186</v>
      </c>
      <c r="V39" s="1521">
        <v>67.897370000000009</v>
      </c>
      <c r="W39" s="1521"/>
      <c r="X39" s="1521"/>
      <c r="Y39" s="1521"/>
      <c r="Z39" s="1521">
        <v>67.897370000000009</v>
      </c>
    </row>
    <row r="40" spans="1:26" ht="19.5" customHeight="1" x14ac:dyDescent="0.25">
      <c r="A40" s="61"/>
      <c r="B40" s="744">
        <v>36</v>
      </c>
      <c r="C40" s="745" t="s">
        <v>247</v>
      </c>
      <c r="D40" s="746"/>
      <c r="E40" s="747"/>
      <c r="F40" s="746"/>
      <c r="G40" s="748"/>
      <c r="H40" s="749" t="str">
        <f t="shared" si="0"/>
        <v/>
      </c>
      <c r="I40" s="750" t="str">
        <f t="shared" si="0"/>
        <v/>
      </c>
      <c r="J40" s="751">
        <v>0</v>
      </c>
      <c r="K40" s="61"/>
      <c r="L40" s="503" t="s">
        <v>247</v>
      </c>
      <c r="P40" s="503">
        <v>0</v>
      </c>
      <c r="Q40" s="503">
        <v>0</v>
      </c>
      <c r="S40" s="79" t="s">
        <v>241</v>
      </c>
      <c r="T40" s="1521"/>
      <c r="U40" s="1521">
        <v>0</v>
      </c>
      <c r="V40" s="1521">
        <v>0</v>
      </c>
      <c r="W40" s="1521"/>
      <c r="X40" s="1521"/>
      <c r="Y40" s="1521"/>
      <c r="Z40" s="1521">
        <v>0</v>
      </c>
    </row>
    <row r="41" spans="1:26" ht="19.5" customHeight="1" x14ac:dyDescent="0.25">
      <c r="A41" s="61"/>
      <c r="B41" s="736">
        <v>37</v>
      </c>
      <c r="C41" s="745" t="s">
        <v>249</v>
      </c>
      <c r="D41" s="746"/>
      <c r="E41" s="747"/>
      <c r="F41" s="746">
        <v>9.6307920392720021</v>
      </c>
      <c r="G41" s="748">
        <v>7.3139999999999997E-2</v>
      </c>
      <c r="H41" s="749">
        <f t="shared" si="0"/>
        <v>9.6307920392720021</v>
      </c>
      <c r="I41" s="750">
        <f t="shared" si="0"/>
        <v>7.3139999999999997E-2</v>
      </c>
      <c r="J41" s="751">
        <v>9.7039320392720025</v>
      </c>
      <c r="K41" s="61"/>
      <c r="L41" s="503" t="s">
        <v>249</v>
      </c>
      <c r="O41" s="503">
        <v>9.6307920392720021</v>
      </c>
      <c r="P41" s="503">
        <v>7.3139999999999997E-2</v>
      </c>
      <c r="Q41" s="503">
        <v>9.7039320392720025</v>
      </c>
      <c r="S41" s="79" t="s">
        <v>243</v>
      </c>
      <c r="T41" s="1521"/>
      <c r="U41" s="1521"/>
      <c r="V41" s="1521"/>
      <c r="W41" s="1521"/>
      <c r="X41" s="1521">
        <v>0.11366347375595524</v>
      </c>
      <c r="Y41" s="1521">
        <v>0.11366347375595524</v>
      </c>
      <c r="Z41" s="1521">
        <v>0.11366347375595524</v>
      </c>
    </row>
    <row r="42" spans="1:26" ht="19.5" customHeight="1" x14ac:dyDescent="0.3">
      <c r="A42" s="61"/>
      <c r="B42" s="744">
        <v>38</v>
      </c>
      <c r="C42" s="745" t="s">
        <v>251</v>
      </c>
      <c r="D42" s="746"/>
      <c r="E42" s="747"/>
      <c r="F42" s="746">
        <v>1.496256</v>
      </c>
      <c r="G42" s="748"/>
      <c r="H42" s="749">
        <f t="shared" si="0"/>
        <v>1.496256</v>
      </c>
      <c r="I42" s="750" t="str">
        <f t="shared" si="0"/>
        <v/>
      </c>
      <c r="J42" s="751">
        <v>1.496256</v>
      </c>
      <c r="K42" s="61"/>
      <c r="L42" s="503" t="s">
        <v>251</v>
      </c>
      <c r="O42" s="503">
        <v>1.496256</v>
      </c>
      <c r="P42" s="503">
        <v>0</v>
      </c>
      <c r="Q42" s="503">
        <v>1.496256</v>
      </c>
      <c r="S42" s="79" t="s">
        <v>245</v>
      </c>
      <c r="T42" s="1521"/>
      <c r="U42" s="1521"/>
      <c r="V42" s="1521"/>
      <c r="W42" s="1521"/>
      <c r="X42" s="1521">
        <v>0</v>
      </c>
      <c r="Y42" s="1521">
        <v>0</v>
      </c>
      <c r="Z42" s="1521">
        <v>0</v>
      </c>
    </row>
    <row r="43" spans="1:26" ht="19.5" customHeight="1" x14ac:dyDescent="0.3">
      <c r="A43" s="61"/>
      <c r="B43" s="736">
        <v>39</v>
      </c>
      <c r="C43" s="745" t="s">
        <v>253</v>
      </c>
      <c r="D43" s="746"/>
      <c r="E43" s="747">
        <v>93.481632999999988</v>
      </c>
      <c r="F43" s="746"/>
      <c r="G43" s="748"/>
      <c r="H43" s="749" t="str">
        <f t="shared" si="0"/>
        <v/>
      </c>
      <c r="I43" s="750">
        <f t="shared" si="0"/>
        <v>93.481632999999988</v>
      </c>
      <c r="J43" s="751">
        <v>93.481632999999988</v>
      </c>
      <c r="K43" s="61"/>
      <c r="L43" s="503" t="s">
        <v>253</v>
      </c>
      <c r="N43" s="503">
        <v>93.481632999999988</v>
      </c>
      <c r="Q43" s="503">
        <v>93.481632999999988</v>
      </c>
      <c r="S43" s="79" t="s">
        <v>247</v>
      </c>
      <c r="T43" s="1521"/>
      <c r="U43" s="1521"/>
      <c r="V43" s="1521"/>
      <c r="W43" s="1521"/>
      <c r="X43" s="1521">
        <v>0</v>
      </c>
      <c r="Y43" s="1521">
        <v>0</v>
      </c>
      <c r="Z43" s="1521">
        <v>0</v>
      </c>
    </row>
    <row r="44" spans="1:26" ht="19.5" customHeight="1" x14ac:dyDescent="0.3">
      <c r="A44" s="61"/>
      <c r="B44" s="744">
        <v>40</v>
      </c>
      <c r="C44" s="745" t="s">
        <v>255</v>
      </c>
      <c r="D44" s="746"/>
      <c r="E44" s="747"/>
      <c r="F44" s="746"/>
      <c r="G44" s="748">
        <v>0</v>
      </c>
      <c r="H44" s="749" t="str">
        <f t="shared" si="0"/>
        <v/>
      </c>
      <c r="I44" s="750" t="str">
        <f t="shared" si="0"/>
        <v/>
      </c>
      <c r="J44" s="751">
        <v>0</v>
      </c>
      <c r="K44" s="61"/>
      <c r="L44" s="503" t="s">
        <v>255</v>
      </c>
      <c r="P44" s="503">
        <v>0</v>
      </c>
      <c r="Q44" s="503">
        <v>0</v>
      </c>
      <c r="S44" s="79" t="s">
        <v>249</v>
      </c>
      <c r="T44" s="1521"/>
      <c r="U44" s="1521"/>
      <c r="V44" s="1521"/>
      <c r="W44" s="1521">
        <v>9.6307920392720021</v>
      </c>
      <c r="X44" s="1521">
        <v>7.3139999999999997E-2</v>
      </c>
      <c r="Y44" s="1521">
        <v>9.7039320392720025</v>
      </c>
      <c r="Z44" s="1521">
        <v>9.7039320392720025</v>
      </c>
    </row>
    <row r="45" spans="1:26" ht="19.5" customHeight="1" x14ac:dyDescent="0.3">
      <c r="A45" s="61"/>
      <c r="B45" s="736">
        <v>41</v>
      </c>
      <c r="C45" s="745" t="s">
        <v>257</v>
      </c>
      <c r="D45" s="746"/>
      <c r="E45" s="747">
        <v>4.0341000000000002E-2</v>
      </c>
      <c r="F45" s="746"/>
      <c r="G45" s="748"/>
      <c r="H45" s="749" t="str">
        <f t="shared" si="0"/>
        <v/>
      </c>
      <c r="I45" s="750">
        <f t="shared" si="0"/>
        <v>4.0341000000000002E-2</v>
      </c>
      <c r="J45" s="751">
        <v>4.0341000000000002E-2</v>
      </c>
      <c r="K45" s="61"/>
      <c r="L45" s="503" t="s">
        <v>257</v>
      </c>
      <c r="N45" s="503">
        <v>4.0341000000000002E-2</v>
      </c>
      <c r="Q45" s="503">
        <v>4.0341000000000002E-2</v>
      </c>
      <c r="S45" s="79" t="s">
        <v>251</v>
      </c>
      <c r="T45" s="1521"/>
      <c r="U45" s="1521"/>
      <c r="V45" s="1521"/>
      <c r="W45" s="1521">
        <v>1.496256</v>
      </c>
      <c r="X45" s="1521"/>
      <c r="Y45" s="1521">
        <v>1.496256</v>
      </c>
      <c r="Z45" s="1521">
        <v>1.496256</v>
      </c>
    </row>
    <row r="46" spans="1:26" ht="19.5" customHeight="1" x14ac:dyDescent="0.3">
      <c r="A46" s="61"/>
      <c r="B46" s="744">
        <v>42</v>
      </c>
      <c r="C46" s="745" t="s">
        <v>259</v>
      </c>
      <c r="D46" s="746"/>
      <c r="E46" s="747"/>
      <c r="F46" s="746"/>
      <c r="G46" s="748">
        <v>0.28286100000000003</v>
      </c>
      <c r="H46" s="749" t="str">
        <f t="shared" si="0"/>
        <v/>
      </c>
      <c r="I46" s="750">
        <f t="shared" si="0"/>
        <v>0.28286100000000003</v>
      </c>
      <c r="J46" s="751">
        <v>0.28286100000000003</v>
      </c>
      <c r="K46" s="61"/>
      <c r="L46" s="503" t="s">
        <v>259</v>
      </c>
      <c r="P46" s="503">
        <v>0.28286100000000003</v>
      </c>
      <c r="Q46" s="503">
        <v>0.28286100000000003</v>
      </c>
      <c r="S46" s="79" t="s">
        <v>253</v>
      </c>
      <c r="T46" s="1521"/>
      <c r="U46" s="1521">
        <v>93.481632999999988</v>
      </c>
      <c r="V46" s="1521">
        <v>93.481632999999988</v>
      </c>
      <c r="W46" s="1521"/>
      <c r="X46" s="1521"/>
      <c r="Y46" s="1521"/>
      <c r="Z46" s="1521">
        <v>93.481632999999988</v>
      </c>
    </row>
    <row r="47" spans="1:26" ht="19.5" customHeight="1" x14ac:dyDescent="0.25">
      <c r="A47" s="61"/>
      <c r="B47" s="736">
        <v>43</v>
      </c>
      <c r="C47" s="745" t="s">
        <v>261</v>
      </c>
      <c r="D47" s="746"/>
      <c r="E47" s="747"/>
      <c r="F47" s="746"/>
      <c r="G47" s="748"/>
      <c r="H47" s="749" t="str">
        <f t="shared" si="0"/>
        <v/>
      </c>
      <c r="I47" s="750" t="str">
        <f t="shared" si="0"/>
        <v/>
      </c>
      <c r="J47" s="751">
        <v>0</v>
      </c>
      <c r="K47" s="61"/>
      <c r="L47" s="503" t="s">
        <v>261</v>
      </c>
      <c r="P47" s="503">
        <v>0</v>
      </c>
      <c r="Q47" s="503">
        <v>0</v>
      </c>
      <c r="S47" s="79" t="s">
        <v>255</v>
      </c>
      <c r="T47" s="1521"/>
      <c r="U47" s="1521"/>
      <c r="V47" s="1521"/>
      <c r="W47" s="1521"/>
      <c r="X47" s="1521">
        <v>0</v>
      </c>
      <c r="Y47" s="1521">
        <v>0</v>
      </c>
      <c r="Z47" s="1521">
        <v>0</v>
      </c>
    </row>
    <row r="48" spans="1:26" ht="19.5" customHeight="1" x14ac:dyDescent="0.25">
      <c r="A48" s="61"/>
      <c r="B48" s="744">
        <v>44</v>
      </c>
      <c r="C48" s="745" t="s">
        <v>263</v>
      </c>
      <c r="D48" s="746"/>
      <c r="E48" s="747"/>
      <c r="F48" s="746"/>
      <c r="G48" s="748"/>
      <c r="H48" s="749" t="str">
        <f t="shared" si="0"/>
        <v/>
      </c>
      <c r="I48" s="750" t="str">
        <f t="shared" si="0"/>
        <v/>
      </c>
      <c r="J48" s="751">
        <v>0</v>
      </c>
      <c r="K48" s="61"/>
      <c r="L48" s="503" t="s">
        <v>263</v>
      </c>
      <c r="P48" s="503">
        <v>0</v>
      </c>
      <c r="Q48" s="503">
        <v>0</v>
      </c>
      <c r="S48" s="79" t="s">
        <v>257</v>
      </c>
      <c r="T48" s="1521"/>
      <c r="U48" s="1521">
        <v>4.0341000000000002E-2</v>
      </c>
      <c r="V48" s="1521">
        <v>4.0341000000000002E-2</v>
      </c>
      <c r="W48" s="1521"/>
      <c r="X48" s="1521"/>
      <c r="Y48" s="1521"/>
      <c r="Z48" s="1521">
        <v>4.0341000000000002E-2</v>
      </c>
    </row>
    <row r="49" spans="1:26" ht="19.5" customHeight="1" x14ac:dyDescent="0.25">
      <c r="A49" s="61"/>
      <c r="B49" s="736">
        <v>45</v>
      </c>
      <c r="C49" s="745" t="s">
        <v>265</v>
      </c>
      <c r="D49" s="746"/>
      <c r="E49" s="747"/>
      <c r="F49" s="746"/>
      <c r="G49" s="748">
        <v>0.14268</v>
      </c>
      <c r="H49" s="749" t="str">
        <f t="shared" si="0"/>
        <v/>
      </c>
      <c r="I49" s="750">
        <f t="shared" si="0"/>
        <v>0.14268</v>
      </c>
      <c r="J49" s="751">
        <v>0.14268</v>
      </c>
      <c r="K49" s="61"/>
      <c r="L49" s="503" t="s">
        <v>265</v>
      </c>
      <c r="P49" s="503">
        <v>0.14268</v>
      </c>
      <c r="Q49" s="503">
        <v>0.14268</v>
      </c>
      <c r="S49" s="79" t="s">
        <v>259</v>
      </c>
      <c r="T49" s="1521"/>
      <c r="U49" s="1521"/>
      <c r="V49" s="1521"/>
      <c r="W49" s="1521"/>
      <c r="X49" s="1521">
        <v>0.28286100000000003</v>
      </c>
      <c r="Y49" s="1521">
        <v>0.28286100000000003</v>
      </c>
      <c r="Z49" s="1521">
        <v>0.28286100000000003</v>
      </c>
    </row>
    <row r="50" spans="1:26" ht="19.5" customHeight="1" x14ac:dyDescent="0.25">
      <c r="A50" s="61"/>
      <c r="B50" s="744">
        <v>46</v>
      </c>
      <c r="C50" s="745" t="s">
        <v>267</v>
      </c>
      <c r="D50" s="746"/>
      <c r="E50" s="747"/>
      <c r="F50" s="746"/>
      <c r="G50" s="748">
        <v>0.72249099999999999</v>
      </c>
      <c r="H50" s="749" t="str">
        <f t="shared" si="0"/>
        <v/>
      </c>
      <c r="I50" s="750">
        <f t="shared" si="0"/>
        <v>0.72249099999999999</v>
      </c>
      <c r="J50" s="751">
        <v>0.72249099999999999</v>
      </c>
      <c r="K50" s="61"/>
      <c r="L50" s="503" t="s">
        <v>267</v>
      </c>
      <c r="P50" s="503">
        <v>0.72249099999999999</v>
      </c>
      <c r="Q50" s="503">
        <v>0.72249099999999999</v>
      </c>
      <c r="S50" s="79" t="s">
        <v>261</v>
      </c>
      <c r="T50" s="1521"/>
      <c r="U50" s="1521"/>
      <c r="V50" s="1521"/>
      <c r="W50" s="1521"/>
      <c r="X50" s="1521">
        <v>0</v>
      </c>
      <c r="Y50" s="1521">
        <v>0</v>
      </c>
      <c r="Z50" s="1521">
        <v>0</v>
      </c>
    </row>
    <row r="51" spans="1:26" ht="19.5" customHeight="1" x14ac:dyDescent="0.25">
      <c r="A51" s="61"/>
      <c r="B51" s="736">
        <v>47</v>
      </c>
      <c r="C51" s="745" t="s">
        <v>269</v>
      </c>
      <c r="D51" s="746"/>
      <c r="E51" s="747"/>
      <c r="F51" s="746"/>
      <c r="G51" s="748"/>
      <c r="H51" s="749" t="str">
        <f t="shared" si="0"/>
        <v/>
      </c>
      <c r="I51" s="750" t="str">
        <f t="shared" si="0"/>
        <v/>
      </c>
      <c r="J51" s="751">
        <v>0</v>
      </c>
      <c r="K51" s="61"/>
      <c r="L51" s="503" t="s">
        <v>269</v>
      </c>
      <c r="P51" s="503">
        <v>0</v>
      </c>
      <c r="Q51" s="503">
        <v>0</v>
      </c>
      <c r="S51" s="79" t="s">
        <v>263</v>
      </c>
      <c r="T51" s="1521"/>
      <c r="U51" s="1521"/>
      <c r="V51" s="1521"/>
      <c r="W51" s="1521"/>
      <c r="X51" s="1521">
        <v>0</v>
      </c>
      <c r="Y51" s="1521">
        <v>0</v>
      </c>
      <c r="Z51" s="1521">
        <v>0</v>
      </c>
    </row>
    <row r="52" spans="1:26" ht="19.5" customHeight="1" x14ac:dyDescent="0.25">
      <c r="A52" s="61"/>
      <c r="B52" s="744">
        <v>48</v>
      </c>
      <c r="C52" s="745" t="s">
        <v>271</v>
      </c>
      <c r="D52" s="746"/>
      <c r="E52" s="747"/>
      <c r="F52" s="746"/>
      <c r="G52" s="748">
        <v>6.2109999999999992E-2</v>
      </c>
      <c r="H52" s="749" t="str">
        <f t="shared" si="0"/>
        <v/>
      </c>
      <c r="I52" s="750">
        <f t="shared" si="0"/>
        <v>6.2109999999999992E-2</v>
      </c>
      <c r="J52" s="751">
        <v>6.2109999999999992E-2</v>
      </c>
      <c r="K52" s="61"/>
      <c r="L52" s="503" t="s">
        <v>271</v>
      </c>
      <c r="P52" s="503">
        <v>6.2109999999999992E-2</v>
      </c>
      <c r="Q52" s="503">
        <v>6.2109999999999992E-2</v>
      </c>
      <c r="S52" s="79" t="s">
        <v>265</v>
      </c>
      <c r="T52" s="1521"/>
      <c r="U52" s="1521"/>
      <c r="V52" s="1521"/>
      <c r="W52" s="1521"/>
      <c r="X52" s="1521">
        <v>0.14268</v>
      </c>
      <c r="Y52" s="1521">
        <v>0.14268</v>
      </c>
      <c r="Z52" s="1521">
        <v>0.14268</v>
      </c>
    </row>
    <row r="53" spans="1:26" ht="19.5" customHeight="1" x14ac:dyDescent="0.3">
      <c r="A53" s="61"/>
      <c r="B53" s="736">
        <v>49</v>
      </c>
      <c r="C53" s="745" t="s">
        <v>273</v>
      </c>
      <c r="D53" s="746"/>
      <c r="E53" s="747"/>
      <c r="F53" s="746"/>
      <c r="G53" s="748">
        <v>0</v>
      </c>
      <c r="H53" s="749" t="str">
        <f t="shared" si="0"/>
        <v/>
      </c>
      <c r="I53" s="750" t="str">
        <f t="shared" si="0"/>
        <v/>
      </c>
      <c r="J53" s="751">
        <v>0</v>
      </c>
      <c r="K53" s="61"/>
      <c r="L53" s="503" t="s">
        <v>273</v>
      </c>
      <c r="P53" s="503">
        <v>0</v>
      </c>
      <c r="Q53" s="503">
        <v>0</v>
      </c>
      <c r="S53" s="79" t="s">
        <v>267</v>
      </c>
      <c r="T53" s="1521"/>
      <c r="U53" s="1521"/>
      <c r="V53" s="1521"/>
      <c r="W53" s="1521"/>
      <c r="X53" s="1521">
        <v>0.72249099999999999</v>
      </c>
      <c r="Y53" s="1521">
        <v>0.72249099999999999</v>
      </c>
      <c r="Z53" s="1521">
        <v>0.72249099999999999</v>
      </c>
    </row>
    <row r="54" spans="1:26" ht="19.5" customHeight="1" x14ac:dyDescent="0.3">
      <c r="A54" s="61"/>
      <c r="B54" s="744">
        <v>50</v>
      </c>
      <c r="C54" s="745" t="s">
        <v>275</v>
      </c>
      <c r="D54" s="746"/>
      <c r="E54" s="747">
        <v>12.334034999999995</v>
      </c>
      <c r="F54" s="746"/>
      <c r="G54" s="748"/>
      <c r="H54" s="749" t="str">
        <f t="shared" si="0"/>
        <v/>
      </c>
      <c r="I54" s="750">
        <f t="shared" si="0"/>
        <v>12.334034999999995</v>
      </c>
      <c r="J54" s="751">
        <v>12.334034999999995</v>
      </c>
      <c r="K54" s="61"/>
      <c r="L54" s="503" t="s">
        <v>275</v>
      </c>
      <c r="N54" s="503">
        <v>12.334034999999995</v>
      </c>
      <c r="Q54" s="503">
        <v>12.334034999999995</v>
      </c>
      <c r="S54" s="79" t="s">
        <v>269</v>
      </c>
      <c r="T54" s="1521"/>
      <c r="U54" s="1521"/>
      <c r="V54" s="1521"/>
      <c r="W54" s="1521"/>
      <c r="X54" s="1521">
        <v>0</v>
      </c>
      <c r="Y54" s="1521">
        <v>0</v>
      </c>
      <c r="Z54" s="1521">
        <v>0</v>
      </c>
    </row>
    <row r="55" spans="1:26" ht="19.5" customHeight="1" x14ac:dyDescent="0.3">
      <c r="A55" s="61"/>
      <c r="B55" s="736">
        <v>51</v>
      </c>
      <c r="C55" s="745" t="s">
        <v>277</v>
      </c>
      <c r="D55" s="746"/>
      <c r="E55" s="747"/>
      <c r="F55" s="746">
        <v>33.718554351999998</v>
      </c>
      <c r="G55" s="748"/>
      <c r="H55" s="749">
        <f t="shared" si="0"/>
        <v>33.718554351999998</v>
      </c>
      <c r="I55" s="750" t="str">
        <f t="shared" si="0"/>
        <v/>
      </c>
      <c r="J55" s="751">
        <v>33.718554351999998</v>
      </c>
      <c r="K55" s="61"/>
      <c r="L55" s="503" t="s">
        <v>277</v>
      </c>
      <c r="O55" s="503">
        <v>33.718554351999998</v>
      </c>
      <c r="Q55" s="503">
        <v>33.718554351999998</v>
      </c>
      <c r="S55" s="79" t="s">
        <v>271</v>
      </c>
      <c r="T55" s="1521"/>
      <c r="U55" s="1521"/>
      <c r="V55" s="1521"/>
      <c r="W55" s="1521"/>
      <c r="X55" s="1521">
        <v>6.2109999999999992E-2</v>
      </c>
      <c r="Y55" s="1521">
        <v>6.2109999999999992E-2</v>
      </c>
      <c r="Z55" s="1521">
        <v>6.2109999999999992E-2</v>
      </c>
    </row>
    <row r="56" spans="1:26" ht="19.5" customHeight="1" x14ac:dyDescent="0.3">
      <c r="A56" s="61"/>
      <c r="B56" s="744">
        <v>52</v>
      </c>
      <c r="C56" s="745" t="s">
        <v>279</v>
      </c>
      <c r="D56" s="746"/>
      <c r="E56" s="747">
        <v>15.027817000000004</v>
      </c>
      <c r="F56" s="746"/>
      <c r="G56" s="748"/>
      <c r="H56" s="749" t="str">
        <f t="shared" si="0"/>
        <v/>
      </c>
      <c r="I56" s="750">
        <f t="shared" si="0"/>
        <v>15.027817000000004</v>
      </c>
      <c r="J56" s="751">
        <v>15.027817000000004</v>
      </c>
      <c r="K56" s="61"/>
      <c r="L56" s="503" t="s">
        <v>279</v>
      </c>
      <c r="N56" s="503">
        <v>15.027817000000004</v>
      </c>
      <c r="Q56" s="503">
        <v>15.027817000000004</v>
      </c>
      <c r="S56" s="79" t="s">
        <v>273</v>
      </c>
      <c r="T56" s="1521"/>
      <c r="U56" s="1521"/>
      <c r="V56" s="1521"/>
      <c r="W56" s="1521"/>
      <c r="X56" s="1521">
        <v>0</v>
      </c>
      <c r="Y56" s="1521">
        <v>0</v>
      </c>
      <c r="Z56" s="1521">
        <v>0</v>
      </c>
    </row>
    <row r="57" spans="1:26" ht="19.5" customHeight="1" x14ac:dyDescent="0.3">
      <c r="A57" s="61"/>
      <c r="B57" s="736">
        <v>53</v>
      </c>
      <c r="C57" s="745" t="s">
        <v>281</v>
      </c>
      <c r="D57" s="746"/>
      <c r="E57" s="747"/>
      <c r="F57" s="746">
        <v>15.293503989375001</v>
      </c>
      <c r="G57" s="748"/>
      <c r="H57" s="749">
        <f t="shared" si="0"/>
        <v>15.293503989375001</v>
      </c>
      <c r="I57" s="750" t="str">
        <f t="shared" si="0"/>
        <v/>
      </c>
      <c r="J57" s="751">
        <v>15.293503989375001</v>
      </c>
      <c r="K57" s="61"/>
      <c r="L57" s="503" t="s">
        <v>281</v>
      </c>
      <c r="O57" s="503">
        <v>15.293503989375001</v>
      </c>
      <c r="P57" s="503">
        <v>0</v>
      </c>
      <c r="Q57" s="503">
        <v>15.293503989375001</v>
      </c>
      <c r="S57" s="79" t="s">
        <v>275</v>
      </c>
      <c r="T57" s="1521"/>
      <c r="U57" s="1521">
        <v>12.334034999999995</v>
      </c>
      <c r="V57" s="1521">
        <v>12.334034999999995</v>
      </c>
      <c r="W57" s="1521"/>
      <c r="X57" s="1521"/>
      <c r="Y57" s="1521"/>
      <c r="Z57" s="1521">
        <v>12.334034999999995</v>
      </c>
    </row>
    <row r="58" spans="1:26" ht="19.5" customHeight="1" x14ac:dyDescent="0.3">
      <c r="A58" s="61"/>
      <c r="B58" s="744">
        <v>54</v>
      </c>
      <c r="C58" s="745" t="s">
        <v>283</v>
      </c>
      <c r="D58" s="746"/>
      <c r="E58" s="747"/>
      <c r="F58" s="746"/>
      <c r="G58" s="748"/>
      <c r="H58" s="749" t="str">
        <f t="shared" si="0"/>
        <v/>
      </c>
      <c r="I58" s="750" t="str">
        <f t="shared" si="0"/>
        <v/>
      </c>
      <c r="J58" s="751">
        <v>0</v>
      </c>
      <c r="K58" s="61"/>
      <c r="L58" s="503" t="s">
        <v>283</v>
      </c>
      <c r="P58" s="503">
        <v>0</v>
      </c>
      <c r="Q58" s="503">
        <v>0</v>
      </c>
      <c r="S58" s="79" t="s">
        <v>277</v>
      </c>
      <c r="T58" s="1521"/>
      <c r="U58" s="1521"/>
      <c r="V58" s="1521"/>
      <c r="W58" s="1521">
        <v>33.718554351999998</v>
      </c>
      <c r="X58" s="1521"/>
      <c r="Y58" s="1521">
        <v>33.718554351999998</v>
      </c>
      <c r="Z58" s="1521">
        <v>33.718554351999998</v>
      </c>
    </row>
    <row r="59" spans="1:26" ht="19.5" customHeight="1" x14ac:dyDescent="0.25">
      <c r="A59" s="61"/>
      <c r="B59" s="736">
        <v>55</v>
      </c>
      <c r="C59" s="745" t="s">
        <v>285</v>
      </c>
      <c r="D59" s="746"/>
      <c r="E59" s="747"/>
      <c r="F59" s="746"/>
      <c r="G59" s="748">
        <v>242.34691999999995</v>
      </c>
      <c r="H59" s="749" t="str">
        <f t="shared" si="0"/>
        <v/>
      </c>
      <c r="I59" s="750">
        <f t="shared" si="0"/>
        <v>242.34691999999995</v>
      </c>
      <c r="J59" s="751">
        <v>242.34691999999995</v>
      </c>
      <c r="K59" s="61"/>
      <c r="L59" s="503" t="s">
        <v>285</v>
      </c>
      <c r="P59" s="503">
        <v>242.34691999999995</v>
      </c>
      <c r="Q59" s="503">
        <v>242.34691999999995</v>
      </c>
      <c r="S59" s="79" t="s">
        <v>279</v>
      </c>
      <c r="T59" s="1521"/>
      <c r="U59" s="1521">
        <v>15.027817000000004</v>
      </c>
      <c r="V59" s="1521">
        <v>15.027817000000004</v>
      </c>
      <c r="W59" s="1521"/>
      <c r="X59" s="1521"/>
      <c r="Y59" s="1521"/>
      <c r="Z59" s="1521">
        <v>15.027817000000004</v>
      </c>
    </row>
    <row r="60" spans="1:26" ht="19.5" customHeight="1" x14ac:dyDescent="0.3">
      <c r="A60" s="61"/>
      <c r="B60" s="744">
        <v>56</v>
      </c>
      <c r="C60" s="745" t="s">
        <v>287</v>
      </c>
      <c r="D60" s="746"/>
      <c r="E60" s="747"/>
      <c r="F60" s="746"/>
      <c r="G60" s="748">
        <v>225.49887000000001</v>
      </c>
      <c r="H60" s="749" t="str">
        <f t="shared" si="0"/>
        <v/>
      </c>
      <c r="I60" s="750">
        <f t="shared" si="0"/>
        <v>225.49887000000001</v>
      </c>
      <c r="J60" s="751">
        <v>225.49887000000001</v>
      </c>
      <c r="K60" s="61"/>
      <c r="L60" s="503" t="s">
        <v>287</v>
      </c>
      <c r="P60" s="503">
        <v>225.49887000000001</v>
      </c>
      <c r="Q60" s="503">
        <v>225.49887000000001</v>
      </c>
      <c r="S60" s="79" t="s">
        <v>281</v>
      </c>
      <c r="T60" s="1521"/>
      <c r="U60" s="1521"/>
      <c r="V60" s="1521"/>
      <c r="W60" s="1521">
        <v>15.293503989375001</v>
      </c>
      <c r="X60" s="1521">
        <v>0</v>
      </c>
      <c r="Y60" s="1521">
        <v>15.293503989375001</v>
      </c>
      <c r="Z60" s="1521">
        <v>15.293503989375001</v>
      </c>
    </row>
    <row r="61" spans="1:26" ht="19.5" customHeight="1" x14ac:dyDescent="0.3">
      <c r="A61" s="61"/>
      <c r="B61" s="736">
        <v>57</v>
      </c>
      <c r="C61" s="745" t="s">
        <v>289</v>
      </c>
      <c r="D61" s="746"/>
      <c r="E61" s="747"/>
      <c r="F61" s="746"/>
      <c r="G61" s="748">
        <v>0</v>
      </c>
      <c r="H61" s="749" t="str">
        <f t="shared" si="0"/>
        <v/>
      </c>
      <c r="I61" s="750" t="str">
        <f t="shared" si="0"/>
        <v/>
      </c>
      <c r="J61" s="751">
        <v>0</v>
      </c>
      <c r="K61" s="61"/>
      <c r="L61" s="503" t="s">
        <v>289</v>
      </c>
      <c r="P61" s="503">
        <v>0</v>
      </c>
      <c r="Q61" s="503">
        <v>0</v>
      </c>
      <c r="S61" s="79" t="s">
        <v>283</v>
      </c>
      <c r="T61" s="1521"/>
      <c r="U61" s="1521"/>
      <c r="V61" s="1521"/>
      <c r="W61" s="1521"/>
      <c r="X61" s="1521">
        <v>0</v>
      </c>
      <c r="Y61" s="1521">
        <v>0</v>
      </c>
      <c r="Z61" s="1521">
        <v>0</v>
      </c>
    </row>
    <row r="62" spans="1:26" ht="19.5" customHeight="1" x14ac:dyDescent="0.25">
      <c r="A62" s="61"/>
      <c r="B62" s="744">
        <v>58</v>
      </c>
      <c r="C62" s="745" t="s">
        <v>291</v>
      </c>
      <c r="D62" s="746"/>
      <c r="E62" s="747"/>
      <c r="F62" s="746"/>
      <c r="G62" s="748">
        <v>15.119759999999999</v>
      </c>
      <c r="H62" s="749" t="str">
        <f t="shared" si="0"/>
        <v/>
      </c>
      <c r="I62" s="750" t="str">
        <f t="shared" si="0"/>
        <v/>
      </c>
      <c r="J62" s="751">
        <v>15.119759999999999</v>
      </c>
      <c r="K62" s="61"/>
      <c r="L62" s="503" t="s">
        <v>291</v>
      </c>
      <c r="P62" s="503">
        <v>0</v>
      </c>
      <c r="Q62" s="503">
        <v>0</v>
      </c>
      <c r="S62" s="79" t="s">
        <v>285</v>
      </c>
      <c r="T62" s="1521"/>
      <c r="U62" s="1521"/>
      <c r="V62" s="1521"/>
      <c r="W62" s="1521"/>
      <c r="X62" s="1521">
        <v>242.34691999999995</v>
      </c>
      <c r="Y62" s="1521">
        <v>242.34691999999995</v>
      </c>
      <c r="Z62" s="1521">
        <v>242.34691999999995</v>
      </c>
    </row>
    <row r="63" spans="1:26" ht="19.5" customHeight="1" x14ac:dyDescent="0.3">
      <c r="A63" s="61"/>
      <c r="B63" s="736">
        <v>59</v>
      </c>
      <c r="C63" s="745" t="s">
        <v>293</v>
      </c>
      <c r="D63" s="746"/>
      <c r="E63" s="747"/>
      <c r="F63" s="746"/>
      <c r="G63" s="748"/>
      <c r="H63" s="749" t="str">
        <f t="shared" si="0"/>
        <v/>
      </c>
      <c r="I63" s="750" t="str">
        <f t="shared" si="0"/>
        <v/>
      </c>
      <c r="J63" s="751">
        <v>0</v>
      </c>
      <c r="K63" s="61"/>
      <c r="L63" s="503" t="s">
        <v>293</v>
      </c>
      <c r="N63" s="503">
        <v>0</v>
      </c>
      <c r="Q63" s="503">
        <v>0</v>
      </c>
      <c r="S63" s="79" t="s">
        <v>287</v>
      </c>
      <c r="T63" s="1521"/>
      <c r="U63" s="1521"/>
      <c r="V63" s="1521"/>
      <c r="W63" s="1521"/>
      <c r="X63" s="1521">
        <v>225.49887000000001</v>
      </c>
      <c r="Y63" s="1521">
        <v>225.49887000000001</v>
      </c>
      <c r="Z63" s="1521">
        <v>225.49887000000001</v>
      </c>
    </row>
    <row r="64" spans="1:26" ht="19.5" customHeight="1" x14ac:dyDescent="0.3">
      <c r="A64" s="61"/>
      <c r="B64" s="744">
        <v>60</v>
      </c>
      <c r="C64" s="745" t="s">
        <v>295</v>
      </c>
      <c r="D64" s="746"/>
      <c r="E64" s="747"/>
      <c r="F64" s="746"/>
      <c r="G64" s="748">
        <v>11.195490000000001</v>
      </c>
      <c r="H64" s="749" t="str">
        <f t="shared" si="0"/>
        <v/>
      </c>
      <c r="I64" s="750">
        <f t="shared" si="0"/>
        <v>11.195490000000001</v>
      </c>
      <c r="J64" s="751">
        <v>11.195490000000001</v>
      </c>
      <c r="K64" s="61"/>
      <c r="L64" s="503" t="s">
        <v>295</v>
      </c>
      <c r="P64" s="503">
        <v>11.195490000000001</v>
      </c>
      <c r="Q64" s="503">
        <v>11.195490000000001</v>
      </c>
      <c r="S64" s="79" t="s">
        <v>289</v>
      </c>
      <c r="T64" s="1521"/>
      <c r="U64" s="1521"/>
      <c r="V64" s="1521"/>
      <c r="W64" s="1521"/>
      <c r="X64" s="1521">
        <v>0</v>
      </c>
      <c r="Y64" s="1521">
        <v>0</v>
      </c>
      <c r="Z64" s="1521">
        <v>0</v>
      </c>
    </row>
    <row r="65" spans="1:26" ht="19.5" customHeight="1" x14ac:dyDescent="0.3">
      <c r="A65" s="61"/>
      <c r="B65" s="736">
        <v>61</v>
      </c>
      <c r="C65" s="745" t="s">
        <v>297</v>
      </c>
      <c r="D65" s="746"/>
      <c r="E65" s="747"/>
      <c r="F65" s="746"/>
      <c r="G65" s="748">
        <v>218.65354500000004</v>
      </c>
      <c r="H65" s="749" t="str">
        <f t="shared" si="0"/>
        <v/>
      </c>
      <c r="I65" s="750">
        <f t="shared" si="0"/>
        <v>218.65354500000004</v>
      </c>
      <c r="J65" s="751">
        <v>218.65354500000004</v>
      </c>
      <c r="K65" s="61"/>
      <c r="L65" s="503" t="s">
        <v>297</v>
      </c>
      <c r="P65" s="503">
        <v>218.65354500000004</v>
      </c>
      <c r="Q65" s="503">
        <v>218.65354500000004</v>
      </c>
      <c r="S65" s="79" t="s">
        <v>291</v>
      </c>
      <c r="T65" s="1521"/>
      <c r="U65" s="1521"/>
      <c r="V65" s="1521"/>
      <c r="W65" s="1521"/>
      <c r="X65" s="1521">
        <v>15.119759999999999</v>
      </c>
      <c r="Y65" s="1521">
        <v>15.119759999999999</v>
      </c>
      <c r="Z65" s="1521">
        <v>15.119759999999999</v>
      </c>
    </row>
    <row r="66" spans="1:26" ht="19.5" customHeight="1" x14ac:dyDescent="0.25">
      <c r="A66" s="61"/>
      <c r="B66" s="744">
        <v>62</v>
      </c>
      <c r="C66" s="745" t="s">
        <v>299</v>
      </c>
      <c r="D66" s="746"/>
      <c r="E66" s="747"/>
      <c r="F66" s="746"/>
      <c r="G66" s="748">
        <v>181.78218299999997</v>
      </c>
      <c r="H66" s="749" t="str">
        <f t="shared" si="0"/>
        <v/>
      </c>
      <c r="I66" s="750">
        <f t="shared" si="0"/>
        <v>181.78218299999997</v>
      </c>
      <c r="J66" s="751">
        <v>181.78218299999997</v>
      </c>
      <c r="K66" s="61"/>
      <c r="L66" s="503" t="s">
        <v>299</v>
      </c>
      <c r="P66" s="503">
        <v>181.78218299999997</v>
      </c>
      <c r="Q66" s="503">
        <v>181.78218299999997</v>
      </c>
      <c r="S66" s="79" t="s">
        <v>293</v>
      </c>
      <c r="T66" s="1521"/>
      <c r="U66" s="1521">
        <v>0</v>
      </c>
      <c r="V66" s="1521">
        <v>0</v>
      </c>
      <c r="W66" s="1521"/>
      <c r="X66" s="1521"/>
      <c r="Y66" s="1521"/>
      <c r="Z66" s="1521">
        <v>0</v>
      </c>
    </row>
    <row r="67" spans="1:26" ht="19.5" customHeight="1" x14ac:dyDescent="0.3">
      <c r="A67" s="61"/>
      <c r="B67" s="736">
        <v>63</v>
      </c>
      <c r="C67" s="745" t="s">
        <v>301</v>
      </c>
      <c r="D67" s="746"/>
      <c r="E67" s="747">
        <v>4.5304671552959999</v>
      </c>
      <c r="F67" s="746"/>
      <c r="G67" s="748"/>
      <c r="H67" s="749" t="str">
        <f t="shared" si="0"/>
        <v/>
      </c>
      <c r="I67" s="750">
        <f t="shared" si="0"/>
        <v>4.5304671552959999</v>
      </c>
      <c r="J67" s="751">
        <v>4.5304671552959999</v>
      </c>
      <c r="K67" s="61"/>
      <c r="L67" s="503" t="s">
        <v>301</v>
      </c>
      <c r="N67" s="503">
        <v>4.5304671552959999</v>
      </c>
      <c r="Q67" s="503">
        <v>4.5304671552959999</v>
      </c>
      <c r="S67" s="79" t="s">
        <v>295</v>
      </c>
      <c r="T67" s="1521"/>
      <c r="U67" s="1521"/>
      <c r="V67" s="1521"/>
      <c r="W67" s="1521"/>
      <c r="X67" s="1521">
        <v>11.195490000000001</v>
      </c>
      <c r="Y67" s="1521">
        <v>11.195490000000001</v>
      </c>
      <c r="Z67" s="1521">
        <v>11.195490000000001</v>
      </c>
    </row>
    <row r="68" spans="1:26" ht="19.5" customHeight="1" x14ac:dyDescent="0.3">
      <c r="A68" s="61"/>
      <c r="B68" s="744">
        <v>64</v>
      </c>
      <c r="C68" s="745" t="s">
        <v>303</v>
      </c>
      <c r="D68" s="746"/>
      <c r="E68" s="747">
        <v>0</v>
      </c>
      <c r="F68" s="746"/>
      <c r="G68" s="748"/>
      <c r="H68" s="749" t="str">
        <f t="shared" si="0"/>
        <v/>
      </c>
      <c r="I68" s="750" t="str">
        <f t="shared" si="0"/>
        <v/>
      </c>
      <c r="J68" s="751">
        <v>0</v>
      </c>
      <c r="K68" s="61"/>
      <c r="L68" s="503" t="s">
        <v>303</v>
      </c>
      <c r="N68" s="503">
        <v>0</v>
      </c>
      <c r="Q68" s="503">
        <v>0</v>
      </c>
      <c r="S68" s="79" t="s">
        <v>297</v>
      </c>
      <c r="T68" s="1521"/>
      <c r="U68" s="1521"/>
      <c r="V68" s="1521"/>
      <c r="W68" s="1521"/>
      <c r="X68" s="1521">
        <v>218.65354500000004</v>
      </c>
      <c r="Y68" s="1521">
        <v>218.65354500000004</v>
      </c>
      <c r="Z68" s="1521">
        <v>218.65354500000004</v>
      </c>
    </row>
    <row r="69" spans="1:26" ht="19.5" customHeight="1" x14ac:dyDescent="0.25">
      <c r="A69" s="61"/>
      <c r="B69" s="736">
        <v>65</v>
      </c>
      <c r="C69" s="745" t="s">
        <v>305</v>
      </c>
      <c r="D69" s="746"/>
      <c r="E69" s="747">
        <v>73.330185999999983</v>
      </c>
      <c r="F69" s="746"/>
      <c r="G69" s="748"/>
      <c r="H69" s="749" t="str">
        <f t="shared" si="0"/>
        <v/>
      </c>
      <c r="I69" s="750">
        <f t="shared" si="0"/>
        <v>73.330185999999983</v>
      </c>
      <c r="J69" s="751">
        <v>73.330185999999983</v>
      </c>
      <c r="K69" s="61"/>
      <c r="L69" s="503" t="s">
        <v>305</v>
      </c>
      <c r="N69" s="503">
        <v>73.330185999999983</v>
      </c>
      <c r="Q69" s="503">
        <v>73.330185999999983</v>
      </c>
      <c r="S69" s="79" t="s">
        <v>299</v>
      </c>
      <c r="T69" s="1521"/>
      <c r="U69" s="1521"/>
      <c r="V69" s="1521"/>
      <c r="W69" s="1521"/>
      <c r="X69" s="1521">
        <v>181.78218299999997</v>
      </c>
      <c r="Y69" s="1521">
        <v>181.78218299999997</v>
      </c>
      <c r="Z69" s="1521">
        <v>181.78218299999997</v>
      </c>
    </row>
    <row r="70" spans="1:26" ht="19.5" customHeight="1" x14ac:dyDescent="0.25">
      <c r="A70" s="61"/>
      <c r="B70" s="744">
        <v>66</v>
      </c>
      <c r="C70" s="745" t="s">
        <v>307</v>
      </c>
      <c r="D70" s="746"/>
      <c r="E70" s="747"/>
      <c r="F70" s="746"/>
      <c r="G70" s="748">
        <v>0.49873499999999998</v>
      </c>
      <c r="H70" s="749" t="str">
        <f t="shared" si="0"/>
        <v/>
      </c>
      <c r="I70" s="750">
        <f t="shared" si="0"/>
        <v>0.49873499999999998</v>
      </c>
      <c r="J70" s="751">
        <v>0.49873499999999998</v>
      </c>
      <c r="K70" s="61"/>
      <c r="L70" s="503" t="s">
        <v>307</v>
      </c>
      <c r="P70" s="503">
        <v>0.49873499999999998</v>
      </c>
      <c r="Q70" s="503">
        <v>0.49873499999999998</v>
      </c>
      <c r="S70" s="79" t="s">
        <v>301</v>
      </c>
      <c r="T70" s="1521"/>
      <c r="U70" s="1521">
        <v>4.5304671552959999</v>
      </c>
      <c r="V70" s="1521">
        <v>4.5304671552959999</v>
      </c>
      <c r="W70" s="1521"/>
      <c r="X70" s="1521"/>
      <c r="Y70" s="1521"/>
      <c r="Z70" s="1521">
        <v>4.5304671552959999</v>
      </c>
    </row>
    <row r="71" spans="1:26" ht="19.5" customHeight="1" x14ac:dyDescent="0.3">
      <c r="A71" s="61"/>
      <c r="B71" s="736">
        <v>67</v>
      </c>
      <c r="C71" s="745" t="s">
        <v>309</v>
      </c>
      <c r="D71" s="746"/>
      <c r="E71" s="747"/>
      <c r="F71" s="746">
        <v>22.130909000000003</v>
      </c>
      <c r="G71" s="748"/>
      <c r="H71" s="749">
        <f t="shared" ref="H71:I79" si="1">+IF((M71+O71)&lt;&gt;0,M71+O71,"")</f>
        <v>22.130909000000003</v>
      </c>
      <c r="I71" s="750" t="str">
        <f t="shared" si="1"/>
        <v/>
      </c>
      <c r="J71" s="751">
        <v>22.130909000000003</v>
      </c>
      <c r="K71" s="61"/>
      <c r="L71" s="503" t="s">
        <v>309</v>
      </c>
      <c r="O71" s="503">
        <v>22.130909000000003</v>
      </c>
      <c r="Q71" s="503">
        <v>22.130909000000003</v>
      </c>
      <c r="S71" s="79" t="s">
        <v>303</v>
      </c>
      <c r="T71" s="1521"/>
      <c r="U71" s="1521">
        <v>0</v>
      </c>
      <c r="V71" s="1521">
        <v>0</v>
      </c>
      <c r="W71" s="1521"/>
      <c r="X71" s="1521"/>
      <c r="Y71" s="1521"/>
      <c r="Z71" s="1521">
        <v>0</v>
      </c>
    </row>
    <row r="72" spans="1:26" ht="19.5" customHeight="1" x14ac:dyDescent="0.25">
      <c r="A72" s="61"/>
      <c r="B72" s="744">
        <v>68</v>
      </c>
      <c r="C72" s="745" t="s">
        <v>311</v>
      </c>
      <c r="D72" s="746"/>
      <c r="E72" s="747"/>
      <c r="F72" s="746">
        <v>29.224915999999997</v>
      </c>
      <c r="G72" s="748"/>
      <c r="H72" s="749">
        <f t="shared" si="1"/>
        <v>29.224915999999997</v>
      </c>
      <c r="I72" s="750" t="str">
        <f t="shared" si="1"/>
        <v/>
      </c>
      <c r="J72" s="751">
        <v>29.224915999999997</v>
      </c>
      <c r="K72" s="61"/>
      <c r="L72" s="503" t="s">
        <v>311</v>
      </c>
      <c r="N72" s="503">
        <v>0</v>
      </c>
      <c r="O72" s="503">
        <v>29.224915999999997</v>
      </c>
      <c r="P72" s="503">
        <v>0</v>
      </c>
      <c r="Q72" s="503">
        <v>29.224915999999997</v>
      </c>
      <c r="S72" s="79" t="s">
        <v>305</v>
      </c>
      <c r="T72" s="1521"/>
      <c r="U72" s="1521">
        <v>73.330185999999983</v>
      </c>
      <c r="V72" s="1521">
        <v>73.330185999999983</v>
      </c>
      <c r="W72" s="1521"/>
      <c r="X72" s="1521"/>
      <c r="Y72" s="1521"/>
      <c r="Z72" s="1521">
        <v>73.330185999999983</v>
      </c>
    </row>
    <row r="73" spans="1:26" ht="19.5" customHeight="1" x14ac:dyDescent="0.25">
      <c r="A73" s="61"/>
      <c r="B73" s="736">
        <v>69</v>
      </c>
      <c r="C73" s="745" t="s">
        <v>313</v>
      </c>
      <c r="D73" s="746"/>
      <c r="E73" s="747">
        <v>6.2200000000000016E-3</v>
      </c>
      <c r="F73" s="746"/>
      <c r="G73" s="748"/>
      <c r="H73" s="749" t="str">
        <f t="shared" si="1"/>
        <v/>
      </c>
      <c r="I73" s="750">
        <f t="shared" si="1"/>
        <v>6.2200000000000016E-3</v>
      </c>
      <c r="J73" s="751">
        <v>6.2200000000000016E-3</v>
      </c>
      <c r="K73" s="61"/>
      <c r="L73" s="503" t="s">
        <v>313</v>
      </c>
      <c r="N73" s="503">
        <v>6.2200000000000016E-3</v>
      </c>
      <c r="Q73" s="503">
        <v>6.2200000000000016E-3</v>
      </c>
      <c r="S73" s="79" t="s">
        <v>307</v>
      </c>
      <c r="T73" s="1521"/>
      <c r="U73" s="1521"/>
      <c r="V73" s="1521"/>
      <c r="W73" s="1521"/>
      <c r="X73" s="1521">
        <v>0.49873499999999998</v>
      </c>
      <c r="Y73" s="1521">
        <v>0.49873499999999998</v>
      </c>
      <c r="Z73" s="1521">
        <v>0.49873499999999998</v>
      </c>
    </row>
    <row r="74" spans="1:26" ht="19.5" customHeight="1" x14ac:dyDescent="0.25">
      <c r="A74" s="61"/>
      <c r="B74" s="744">
        <v>70</v>
      </c>
      <c r="C74" s="745" t="s">
        <v>315</v>
      </c>
      <c r="D74" s="746"/>
      <c r="E74" s="747"/>
      <c r="F74" s="746"/>
      <c r="G74" s="748"/>
      <c r="H74" s="749" t="str">
        <f t="shared" si="1"/>
        <v/>
      </c>
      <c r="I74" s="750" t="str">
        <f t="shared" si="1"/>
        <v/>
      </c>
      <c r="J74" s="751">
        <v>0</v>
      </c>
      <c r="K74" s="61"/>
      <c r="L74" s="503" t="s">
        <v>315</v>
      </c>
      <c r="P74" s="503">
        <v>0</v>
      </c>
      <c r="Q74" s="503">
        <v>0</v>
      </c>
      <c r="S74" s="79" t="s">
        <v>309</v>
      </c>
      <c r="T74" s="1521"/>
      <c r="U74" s="1521"/>
      <c r="V74" s="1521"/>
      <c r="W74" s="1521">
        <v>22.130909000000003</v>
      </c>
      <c r="X74" s="1521"/>
      <c r="Y74" s="1521">
        <v>22.130909000000003</v>
      </c>
      <c r="Z74" s="1521">
        <v>22.130909000000003</v>
      </c>
    </row>
    <row r="75" spans="1:26" ht="19.5" customHeight="1" x14ac:dyDescent="0.25">
      <c r="A75" s="61"/>
      <c r="B75" s="736">
        <v>71</v>
      </c>
      <c r="C75" s="745" t="s">
        <v>317</v>
      </c>
      <c r="D75" s="746"/>
      <c r="E75" s="747">
        <v>46.047541000000002</v>
      </c>
      <c r="F75" s="746"/>
      <c r="G75" s="748"/>
      <c r="H75" s="749" t="str">
        <f t="shared" si="1"/>
        <v/>
      </c>
      <c r="I75" s="750">
        <f t="shared" si="1"/>
        <v>46.047541000000002</v>
      </c>
      <c r="J75" s="751">
        <v>46.047541000000002</v>
      </c>
      <c r="K75" s="61"/>
      <c r="L75" s="503" t="s">
        <v>317</v>
      </c>
      <c r="N75" s="503">
        <v>46.047541000000002</v>
      </c>
      <c r="Q75" s="503">
        <v>46.047541000000002</v>
      </c>
      <c r="S75" s="79" t="s">
        <v>311</v>
      </c>
      <c r="T75" s="1521"/>
      <c r="U75" s="1521">
        <v>0</v>
      </c>
      <c r="V75" s="1521">
        <v>0</v>
      </c>
      <c r="W75" s="1521">
        <v>29.224915999999997</v>
      </c>
      <c r="X75" s="1521">
        <v>0</v>
      </c>
      <c r="Y75" s="1521">
        <v>29.224915999999997</v>
      </c>
      <c r="Z75" s="1521">
        <v>29.224915999999997</v>
      </c>
    </row>
    <row r="76" spans="1:26" ht="19.5" customHeight="1" x14ac:dyDescent="0.25">
      <c r="A76" s="61"/>
      <c r="B76" s="744">
        <v>72</v>
      </c>
      <c r="C76" s="745" t="s">
        <v>319</v>
      </c>
      <c r="D76" s="746">
        <v>174.33312300000006</v>
      </c>
      <c r="E76" s="747">
        <v>41.145499000000001</v>
      </c>
      <c r="F76" s="746"/>
      <c r="G76" s="748"/>
      <c r="H76" s="749">
        <f t="shared" si="1"/>
        <v>174.33312300000006</v>
      </c>
      <c r="I76" s="750">
        <f t="shared" si="1"/>
        <v>41.145499000000001</v>
      </c>
      <c r="J76" s="751">
        <v>215.47862200000006</v>
      </c>
      <c r="K76" s="61"/>
      <c r="L76" s="503" t="s">
        <v>319</v>
      </c>
      <c r="M76" s="503">
        <v>174.33312300000006</v>
      </c>
      <c r="N76" s="503">
        <v>41.145499000000001</v>
      </c>
      <c r="P76" s="503">
        <v>0</v>
      </c>
      <c r="Q76" s="503">
        <v>215.47862200000006</v>
      </c>
      <c r="S76" s="79" t="s">
        <v>313</v>
      </c>
      <c r="T76" s="1521"/>
      <c r="U76" s="1521">
        <v>6.2200000000000016E-3</v>
      </c>
      <c r="V76" s="1521">
        <v>6.2200000000000016E-3</v>
      </c>
      <c r="W76" s="1521"/>
      <c r="X76" s="1521"/>
      <c r="Y76" s="1521"/>
      <c r="Z76" s="1521">
        <v>6.2200000000000016E-3</v>
      </c>
    </row>
    <row r="77" spans="1:26" ht="19.5" customHeight="1" x14ac:dyDescent="0.25">
      <c r="A77" s="61"/>
      <c r="B77" s="736">
        <v>73</v>
      </c>
      <c r="C77" s="745" t="s">
        <v>321</v>
      </c>
      <c r="D77" s="746"/>
      <c r="E77" s="747">
        <v>0.14032998205556654</v>
      </c>
      <c r="F77" s="746"/>
      <c r="G77" s="748"/>
      <c r="H77" s="749" t="str">
        <f t="shared" si="1"/>
        <v/>
      </c>
      <c r="I77" s="750">
        <f t="shared" si="1"/>
        <v>0.14032998205556654</v>
      </c>
      <c r="J77" s="751">
        <v>0.14032998205556654</v>
      </c>
      <c r="K77" s="61"/>
      <c r="L77" s="503" t="s">
        <v>321</v>
      </c>
      <c r="N77" s="503">
        <v>0.14032998205556654</v>
      </c>
      <c r="P77" s="503">
        <v>0</v>
      </c>
      <c r="Q77" s="503">
        <v>0.14032998205556654</v>
      </c>
      <c r="S77" s="79" t="s">
        <v>315</v>
      </c>
      <c r="T77" s="1521"/>
      <c r="U77" s="1521"/>
      <c r="V77" s="1521"/>
      <c r="W77" s="1521"/>
      <c r="X77" s="1521">
        <v>0</v>
      </c>
      <c r="Y77" s="1521">
        <v>0</v>
      </c>
      <c r="Z77" s="1521">
        <v>0</v>
      </c>
    </row>
    <row r="78" spans="1:26" ht="19.5" customHeight="1" x14ac:dyDescent="0.25">
      <c r="A78" s="61"/>
      <c r="B78" s="744">
        <v>74</v>
      </c>
      <c r="C78" s="745" t="s">
        <v>323</v>
      </c>
      <c r="D78" s="746"/>
      <c r="E78" s="747"/>
      <c r="F78" s="746"/>
      <c r="G78" s="748"/>
      <c r="H78" s="749" t="str">
        <f t="shared" si="1"/>
        <v/>
      </c>
      <c r="I78" s="750" t="str">
        <f t="shared" si="1"/>
        <v/>
      </c>
      <c r="J78" s="751">
        <v>0</v>
      </c>
      <c r="K78" s="61"/>
      <c r="L78" s="503" t="s">
        <v>323</v>
      </c>
      <c r="P78" s="503">
        <v>0</v>
      </c>
      <c r="Q78" s="503">
        <v>0</v>
      </c>
      <c r="S78" s="79" t="s">
        <v>317</v>
      </c>
      <c r="T78" s="1521"/>
      <c r="U78" s="1521">
        <v>46.047541000000002</v>
      </c>
      <c r="V78" s="1521">
        <v>46.047541000000002</v>
      </c>
      <c r="W78" s="1521"/>
      <c r="X78" s="1521"/>
      <c r="Y78" s="1521"/>
      <c r="Z78" s="1521">
        <v>46.047541000000002</v>
      </c>
    </row>
    <row r="79" spans="1:26" ht="19.5" customHeight="1" thickBot="1" x14ac:dyDescent="0.3">
      <c r="A79" s="61"/>
      <c r="B79" s="736">
        <v>75</v>
      </c>
      <c r="C79" s="745" t="s">
        <v>1400</v>
      </c>
      <c r="D79" s="746"/>
      <c r="E79" s="747"/>
      <c r="F79" s="746">
        <v>10.512</v>
      </c>
      <c r="G79" s="748">
        <v>339.36599976167122</v>
      </c>
      <c r="H79" s="749">
        <f t="shared" si="1"/>
        <v>10.512</v>
      </c>
      <c r="I79" s="750">
        <f t="shared" si="1"/>
        <v>354.48575976167126</v>
      </c>
      <c r="J79" s="751">
        <v>349.87799976167122</v>
      </c>
      <c r="K79" s="61"/>
      <c r="L79" s="503" t="s">
        <v>1400</v>
      </c>
      <c r="O79" s="503">
        <v>10.512</v>
      </c>
      <c r="P79" s="503">
        <v>354.48575976167126</v>
      </c>
      <c r="Q79" s="503">
        <v>364.99775976167126</v>
      </c>
      <c r="S79" s="79" t="s">
        <v>319</v>
      </c>
      <c r="T79" s="1521">
        <v>174.33312300000006</v>
      </c>
      <c r="U79" s="1521">
        <v>41.145499000000001</v>
      </c>
      <c r="V79" s="1521">
        <v>215.47862200000006</v>
      </c>
      <c r="W79" s="1521"/>
      <c r="X79" s="1521">
        <v>0</v>
      </c>
      <c r="Y79" s="1521">
        <v>0</v>
      </c>
      <c r="Z79" s="1521">
        <v>215.47862200000006</v>
      </c>
    </row>
    <row r="80" spans="1:26" ht="19.5" customHeight="1" thickTop="1" x14ac:dyDescent="0.25">
      <c r="A80" s="61"/>
      <c r="B80" s="1785" t="s">
        <v>1359</v>
      </c>
      <c r="C80" s="1786"/>
      <c r="D80" s="752">
        <f>SUM(D5:D79)</f>
        <v>242.41749300000006</v>
      </c>
      <c r="E80" s="753">
        <f t="shared" ref="E80:J80" si="2">SUM(E5:E79)</f>
        <v>288.46049713735152</v>
      </c>
      <c r="F80" s="752">
        <f t="shared" si="2"/>
        <v>450.4595738815546</v>
      </c>
      <c r="G80" s="753">
        <f t="shared" si="2"/>
        <v>1538.5745995841082</v>
      </c>
      <c r="H80" s="752">
        <f t="shared" si="2"/>
        <v>692.87706688155458</v>
      </c>
      <c r="I80" s="754">
        <f t="shared" si="2"/>
        <v>1827.0350967214599</v>
      </c>
      <c r="J80" s="755">
        <f t="shared" si="2"/>
        <v>2519.9121636030145</v>
      </c>
      <c r="K80" s="61"/>
      <c r="L80" s="503" t="s">
        <v>325</v>
      </c>
      <c r="M80" s="503">
        <v>242.41749300000006</v>
      </c>
      <c r="N80" s="503">
        <v>288.46049713735152</v>
      </c>
      <c r="O80" s="503">
        <v>450.4595738815546</v>
      </c>
      <c r="P80" s="503">
        <v>1538.5745995841082</v>
      </c>
      <c r="Q80" s="503">
        <v>2519.9121636030145</v>
      </c>
      <c r="S80" s="79" t="s">
        <v>321</v>
      </c>
      <c r="T80" s="1521"/>
      <c r="U80" s="1521">
        <v>0.14032998205556654</v>
      </c>
      <c r="V80" s="1521">
        <v>0.14032998205556654</v>
      </c>
      <c r="W80" s="1521"/>
      <c r="X80" s="1521">
        <v>0</v>
      </c>
      <c r="Y80" s="1521">
        <v>0</v>
      </c>
      <c r="Z80" s="1521">
        <v>0.14032998205556654</v>
      </c>
    </row>
    <row r="81" spans="1:26" ht="19.5" customHeight="1" x14ac:dyDescent="0.25">
      <c r="A81" s="61"/>
      <c r="B81" s="1787"/>
      <c r="C81" s="1788"/>
      <c r="D81" s="1789">
        <f>+D80+E80</f>
        <v>530.87799013735162</v>
      </c>
      <c r="E81" s="1790"/>
      <c r="F81" s="1791">
        <f t="shared" ref="F81" si="3">+F80+G80</f>
        <v>1989.0341734656629</v>
      </c>
      <c r="G81" s="1792"/>
      <c r="H81" s="1791">
        <f t="shared" ref="H81" si="4">+H80+I80</f>
        <v>2519.9121636030145</v>
      </c>
      <c r="I81" s="1793"/>
      <c r="J81" s="756"/>
      <c r="K81" s="61"/>
      <c r="S81" s="79" t="s">
        <v>323</v>
      </c>
      <c r="T81" s="1521"/>
      <c r="U81" s="1521"/>
      <c r="V81" s="1521"/>
      <c r="W81" s="1521"/>
      <c r="X81" s="1521">
        <v>0</v>
      </c>
      <c r="Y81" s="1521">
        <v>0</v>
      </c>
      <c r="Z81" s="1521">
        <v>0</v>
      </c>
    </row>
    <row r="82" spans="1:26" ht="19.5" customHeight="1" x14ac:dyDescent="0.25">
      <c r="A82" s="61"/>
      <c r="B82" s="511" t="s">
        <v>1350</v>
      </c>
      <c r="C82" s="641"/>
      <c r="D82" s="61"/>
      <c r="E82" s="61"/>
      <c r="F82" s="61"/>
      <c r="G82" s="61"/>
      <c r="H82" s="61"/>
      <c r="I82" s="61"/>
      <c r="J82" s="61"/>
      <c r="K82" s="61"/>
      <c r="S82" s="79" t="s">
        <v>1360</v>
      </c>
      <c r="T82" s="1521"/>
      <c r="U82" s="1521"/>
      <c r="V82" s="1521"/>
      <c r="W82" s="1521">
        <v>10.512</v>
      </c>
      <c r="X82" s="1521">
        <v>339.36599976167122</v>
      </c>
      <c r="Y82" s="1521">
        <v>349.87799976167122</v>
      </c>
      <c r="Z82" s="1521">
        <v>349.87799976167122</v>
      </c>
    </row>
    <row r="83" spans="1:26" ht="19.5" customHeight="1" x14ac:dyDescent="0.3">
      <c r="A83" s="61"/>
      <c r="B83" s="25"/>
      <c r="C83" s="87"/>
      <c r="D83" s="87"/>
      <c r="E83" s="87"/>
      <c r="F83" s="87"/>
      <c r="G83" s="87"/>
      <c r="H83" s="87"/>
      <c r="I83" s="87"/>
      <c r="J83" s="87"/>
      <c r="K83" s="61"/>
      <c r="Q83" s="503">
        <v>2519.9121636030127</v>
      </c>
      <c r="S83" s="79" t="s">
        <v>325</v>
      </c>
      <c r="T83" s="1548">
        <v>242.41749300000006</v>
      </c>
      <c r="U83" s="1548">
        <v>288.46049713735152</v>
      </c>
      <c r="V83" s="1548">
        <v>530.87799013735173</v>
      </c>
      <c r="W83" s="1548">
        <v>450.4595738815546</v>
      </c>
      <c r="X83" s="1548">
        <v>1538.5745995841082</v>
      </c>
      <c r="Y83" s="1548">
        <v>1989.0341734656631</v>
      </c>
      <c r="Z83" s="1548">
        <v>2519.9121636030145</v>
      </c>
    </row>
    <row r="84" spans="1:26" ht="19.5" customHeight="1" x14ac:dyDescent="0.3">
      <c r="A84" s="61"/>
      <c r="K84" s="61"/>
    </row>
    <row r="85" spans="1:26" ht="18.75" customHeight="1" x14ac:dyDescent="0.3">
      <c r="A85" s="61"/>
      <c r="D85" s="1529"/>
      <c r="E85" s="1529"/>
      <c r="F85" s="1529"/>
      <c r="G85" s="1529"/>
      <c r="H85" s="1529"/>
      <c r="I85" s="1529"/>
      <c r="J85" s="1529"/>
      <c r="K85" s="61"/>
      <c r="Q85" s="1295">
        <v>0</v>
      </c>
    </row>
    <row r="86" spans="1:26" ht="22.5" customHeight="1" x14ac:dyDescent="0.3">
      <c r="A86" s="87"/>
      <c r="K86" s="87"/>
    </row>
    <row r="87" spans="1:26" ht="17.25" customHeight="1" x14ac:dyDescent="0.3">
      <c r="A87" s="61"/>
      <c r="B87" s="25"/>
      <c r="C87" s="641"/>
      <c r="D87" s="61"/>
      <c r="E87" s="61"/>
      <c r="F87" s="61"/>
      <c r="G87" s="61"/>
      <c r="H87" s="61"/>
      <c r="I87" s="61"/>
      <c r="J87" s="61"/>
      <c r="K87" s="61"/>
    </row>
    <row r="88" spans="1:26" ht="14.45" x14ac:dyDescent="0.3">
      <c r="A88" s="61"/>
      <c r="B88" s="25"/>
      <c r="C88" s="641"/>
      <c r="D88" s="61"/>
      <c r="E88" s="61"/>
      <c r="F88" s="61"/>
      <c r="G88" s="61"/>
      <c r="H88" s="61"/>
      <c r="I88" s="61"/>
      <c r="J88" s="61"/>
      <c r="K88" s="732"/>
    </row>
  </sheetData>
  <mergeCells count="9">
    <mergeCell ref="B80:C81"/>
    <mergeCell ref="D81:E81"/>
    <mergeCell ref="F81:G81"/>
    <mergeCell ref="H81:I81"/>
    <mergeCell ref="B3:B4"/>
    <mergeCell ref="C3:C4"/>
    <mergeCell ref="D3:E3"/>
    <mergeCell ref="F3:G3"/>
    <mergeCell ref="H3:I3"/>
  </mergeCells>
  <pageMargins left="0.78740157480314965" right="0.59055118110236227" top="0.59055118110236227" bottom="0.59055118110236227" header="0" footer="0"/>
  <pageSetup paperSize="9" scale="45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6"/>
  <sheetViews>
    <sheetView view="pageBreakPreview" zoomScale="90" zoomScaleNormal="50" zoomScaleSheetLayoutView="90" workbookViewId="0">
      <selection activeCell="H119" sqref="H119"/>
    </sheetView>
  </sheetViews>
  <sheetFormatPr baseColWidth="10" defaultRowHeight="15" x14ac:dyDescent="0.25"/>
  <cols>
    <col min="1" max="1" width="14" customWidth="1"/>
    <col min="2" max="2" width="16.28515625" customWidth="1"/>
    <col min="3" max="5" width="14" customWidth="1"/>
    <col min="6" max="6" width="13.7109375" customWidth="1"/>
    <col min="7" max="9" width="14" customWidth="1"/>
    <col min="10" max="10" width="12.5703125" customWidth="1"/>
    <col min="11" max="15" width="14" customWidth="1"/>
    <col min="16" max="16" width="15" customWidth="1"/>
    <col min="17" max="17" width="29" style="1201" bestFit="1" customWidth="1"/>
    <col min="18" max="18" width="23" style="1201" bestFit="1" customWidth="1"/>
    <col min="19" max="19" width="13.28515625" style="1201" bestFit="1" customWidth="1"/>
    <col min="20" max="20" width="12.28515625" style="1201" bestFit="1" customWidth="1"/>
    <col min="21" max="23" width="13.28515625" style="1201" bestFit="1" customWidth="1"/>
    <col min="24" max="24" width="10" style="1201" bestFit="1" customWidth="1"/>
    <col min="25" max="25" width="7.7109375" style="1201" bestFit="1" customWidth="1"/>
    <col min="26" max="27" width="13.28515625" style="1201" bestFit="1" customWidth="1"/>
    <col min="28" max="28" width="29.85546875" style="1201" bestFit="1" customWidth="1"/>
  </cols>
  <sheetData>
    <row r="1" spans="1:28" s="556" customFormat="1" ht="14.45" x14ac:dyDescent="0.3">
      <c r="A1" s="555"/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Q1" s="1285" t="s">
        <v>1337</v>
      </c>
      <c r="R1" s="1277"/>
      <c r="S1" s="1277"/>
      <c r="T1" s="1200"/>
      <c r="U1" s="1201" t="s">
        <v>1253</v>
      </c>
      <c r="V1" s="1201" t="s">
        <v>172</v>
      </c>
      <c r="W1" s="1201"/>
      <c r="X1" s="1201"/>
      <c r="Y1" s="1201"/>
      <c r="Z1" s="1207"/>
      <c r="AA1" s="1200"/>
      <c r="AB1" s="1200"/>
    </row>
    <row r="2" spans="1:28" s="556" customFormat="1" ht="14.45" x14ac:dyDescent="0.3">
      <c r="A2" s="555"/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Q2" s="1277"/>
      <c r="R2" s="1277"/>
      <c r="S2" s="1285"/>
      <c r="T2" s="1200"/>
      <c r="U2" s="1201" t="s">
        <v>173</v>
      </c>
      <c r="V2" s="1201" t="s">
        <v>1314</v>
      </c>
      <c r="W2" s="1202"/>
      <c r="X2" s="1201"/>
      <c r="Y2" s="1201"/>
      <c r="Z2" s="1207"/>
      <c r="AA2" s="1200"/>
      <c r="AB2" s="1200"/>
    </row>
    <row r="3" spans="1:28" s="556" customFormat="1" ht="15.75" x14ac:dyDescent="0.25">
      <c r="A3" s="555"/>
      <c r="B3" s="757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Q3" s="1285" t="s">
        <v>1363</v>
      </c>
      <c r="R3" s="1277" t="s">
        <v>1392</v>
      </c>
      <c r="S3" s="1285" t="s">
        <v>1352</v>
      </c>
      <c r="T3" s="1200"/>
      <c r="U3" s="1201"/>
      <c r="V3" s="1201"/>
      <c r="W3" s="1202"/>
      <c r="X3" s="1201"/>
      <c r="Y3" s="1201"/>
      <c r="Z3" s="1207"/>
      <c r="AA3" s="1200"/>
      <c r="AB3" s="1200"/>
    </row>
    <row r="4" spans="1:28" s="556" customFormat="1" ht="15.75" x14ac:dyDescent="0.25">
      <c r="A4" s="555"/>
      <c r="B4" s="757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Q4" s="1281" t="s">
        <v>286</v>
      </c>
      <c r="R4" s="1282">
        <v>242.34692000000001</v>
      </c>
      <c r="S4" s="1283">
        <f>+R4/$R$11</f>
        <v>9.6172764868711985E-2</v>
      </c>
      <c r="T4" s="1284"/>
      <c r="U4" s="1201" t="s">
        <v>350</v>
      </c>
      <c r="V4" s="1201" t="s">
        <v>1387</v>
      </c>
      <c r="W4" s="1201"/>
      <c r="X4" s="1201"/>
      <c r="Y4" s="1201"/>
      <c r="Z4" s="1201"/>
      <c r="AA4" s="1200"/>
      <c r="AB4" s="1200"/>
    </row>
    <row r="5" spans="1:28" s="556" customFormat="1" ht="15.75" x14ac:dyDescent="0.25">
      <c r="A5" s="555"/>
      <c r="B5" s="757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Q5" s="1281" t="s">
        <v>288</v>
      </c>
      <c r="R5" s="1282">
        <v>225.49886999999998</v>
      </c>
      <c r="S5" s="1283">
        <f t="shared" ref="S5:S10" si="0">+R5/$R$11</f>
        <v>8.9486797697574408E-2</v>
      </c>
      <c r="T5" s="1225"/>
      <c r="U5" s="1201" t="s">
        <v>286</v>
      </c>
      <c r="V5" s="1201">
        <v>242.34692000000001</v>
      </c>
      <c r="W5" s="1201"/>
      <c r="X5" s="1201"/>
      <c r="Y5" s="1201"/>
      <c r="Z5" s="1201"/>
      <c r="AA5" s="1200"/>
      <c r="AB5" s="1200"/>
    </row>
    <row r="6" spans="1:28" s="556" customFormat="1" ht="15.75" x14ac:dyDescent="0.25">
      <c r="A6" s="555"/>
      <c r="B6" s="757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Q6" s="1281" t="s">
        <v>298</v>
      </c>
      <c r="R6" s="1282">
        <v>218.65354500000004</v>
      </c>
      <c r="S6" s="1283">
        <f t="shared" si="0"/>
        <v>8.6770304202732754E-2</v>
      </c>
      <c r="T6" s="1225"/>
      <c r="U6" s="1201" t="s">
        <v>288</v>
      </c>
      <c r="V6" s="1201">
        <v>225.49886999999998</v>
      </c>
      <c r="W6" s="1201"/>
      <c r="X6" s="1201"/>
      <c r="Y6" s="1201"/>
      <c r="Z6" s="1201"/>
      <c r="AA6" s="1200"/>
      <c r="AB6" s="1200"/>
    </row>
    <row r="7" spans="1:28" s="556" customFormat="1" ht="15.6" x14ac:dyDescent="0.3">
      <c r="A7" s="555"/>
      <c r="B7" s="757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55"/>
      <c r="N7" s="555"/>
      <c r="O7" s="555"/>
      <c r="Q7" s="1281" t="s">
        <v>320</v>
      </c>
      <c r="R7" s="1282">
        <v>215.47862199999997</v>
      </c>
      <c r="S7" s="1283">
        <f t="shared" si="0"/>
        <v>8.5510370207469794E-2</v>
      </c>
      <c r="T7" s="1225"/>
      <c r="U7" s="1201" t="s">
        <v>298</v>
      </c>
      <c r="V7" s="1201">
        <v>218.65354500000004</v>
      </c>
      <c r="W7" s="1201"/>
      <c r="X7" s="1201"/>
      <c r="Y7" s="1201"/>
      <c r="Z7" s="1201"/>
      <c r="AA7" s="1200"/>
      <c r="AB7" s="1200"/>
    </row>
    <row r="8" spans="1:28" s="556" customFormat="1" ht="15.6" x14ac:dyDescent="0.3">
      <c r="A8" s="555"/>
      <c r="B8" s="757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Q8" s="1281" t="s">
        <v>300</v>
      </c>
      <c r="R8" s="1282">
        <v>181.78218299999997</v>
      </c>
      <c r="S8" s="1283">
        <f t="shared" si="0"/>
        <v>7.2138301336696048E-2</v>
      </c>
      <c r="T8" s="1225"/>
      <c r="U8" s="1201" t="s">
        <v>320</v>
      </c>
      <c r="V8" s="1201">
        <v>215.47862199999997</v>
      </c>
      <c r="W8" s="1201"/>
      <c r="X8" s="1201"/>
      <c r="Y8" s="1201"/>
      <c r="Z8" s="1201"/>
      <c r="AA8" s="1200"/>
      <c r="AB8" s="1200"/>
    </row>
    <row r="9" spans="1:28" s="556" customFormat="1" ht="15.6" x14ac:dyDescent="0.3">
      <c r="A9" s="555"/>
      <c r="B9" s="757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Q9" s="1281" t="s">
        <v>228</v>
      </c>
      <c r="R9" s="1282">
        <v>150.61656599999998</v>
      </c>
      <c r="S9" s="1283">
        <f t="shared" si="0"/>
        <v>5.9770561916985938E-2</v>
      </c>
      <c r="T9" s="1225"/>
      <c r="U9" s="1201" t="s">
        <v>300</v>
      </c>
      <c r="V9" s="1201">
        <v>181.78218299999997</v>
      </c>
      <c r="W9" s="1200"/>
      <c r="X9" s="1201"/>
      <c r="Y9" s="1201"/>
      <c r="Z9" s="1200"/>
      <c r="AA9" s="1200"/>
      <c r="AB9" s="1200"/>
    </row>
    <row r="10" spans="1:28" s="556" customFormat="1" ht="15.6" x14ac:dyDescent="0.3">
      <c r="A10" s="555"/>
      <c r="B10" s="757"/>
      <c r="C10" s="555"/>
      <c r="D10" s="555"/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Q10" s="1277" t="s">
        <v>1353</v>
      </c>
      <c r="R10" s="1282">
        <f>+R11-R4-R5-R6-R7-R8-R9</f>
        <v>1285.5354576030145</v>
      </c>
      <c r="S10" s="1283">
        <f t="shared" si="0"/>
        <v>0.51015089976982908</v>
      </c>
      <c r="T10" s="1225"/>
      <c r="U10" s="1201" t="s">
        <v>228</v>
      </c>
      <c r="V10" s="1201">
        <v>150.61656599999998</v>
      </c>
      <c r="W10" s="1200"/>
      <c r="X10" s="1201"/>
      <c r="Y10" s="1201"/>
      <c r="Z10" s="1200"/>
      <c r="AA10" s="1200"/>
      <c r="AB10" s="1200"/>
    </row>
    <row r="11" spans="1:28" s="556" customFormat="1" ht="14.45" x14ac:dyDescent="0.3">
      <c r="A11" s="555"/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Q11" s="1277" t="s">
        <v>1337</v>
      </c>
      <c r="R11" s="1282">
        <v>2519.9121636030145</v>
      </c>
      <c r="S11" s="1283"/>
      <c r="T11" s="1200"/>
      <c r="U11" s="1201" t="s">
        <v>325</v>
      </c>
      <c r="V11" s="1201">
        <v>1234.3767059999998</v>
      </c>
      <c r="W11" s="1200"/>
      <c r="X11" s="1201"/>
      <c r="Y11" s="1201"/>
      <c r="Z11" s="1200"/>
      <c r="AA11" s="1200"/>
      <c r="AB11" s="1200"/>
    </row>
    <row r="12" spans="1:28" s="556" customFormat="1" ht="14.45" x14ac:dyDescent="0.3">
      <c r="A12" s="555"/>
      <c r="B12" s="555"/>
      <c r="C12" s="555"/>
      <c r="D12" s="555"/>
      <c r="E12" s="555"/>
      <c r="F12" s="555"/>
      <c r="G12" s="555"/>
      <c r="H12" s="555"/>
      <c r="I12" s="555"/>
      <c r="J12" s="555"/>
      <c r="K12" s="555"/>
      <c r="L12" s="555"/>
      <c r="M12" s="555"/>
      <c r="N12" s="555"/>
      <c r="O12" s="555"/>
      <c r="Q12" s="1277"/>
      <c r="R12" s="1288"/>
      <c r="S12" s="1277"/>
      <c r="T12" s="1200"/>
      <c r="U12" s="1200"/>
      <c r="V12" s="1200"/>
      <c r="W12" s="1200"/>
      <c r="X12" s="1201"/>
      <c r="Y12" s="1201"/>
      <c r="Z12" s="1200"/>
      <c r="AA12" s="1200"/>
      <c r="AB12" s="1200"/>
    </row>
    <row r="13" spans="1:28" s="556" customFormat="1" ht="14.45" x14ac:dyDescent="0.3">
      <c r="A13" s="555"/>
      <c r="B13" s="555"/>
      <c r="C13" s="555"/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N13" s="555"/>
      <c r="O13" s="555"/>
      <c r="Q13" s="1277"/>
      <c r="R13" s="1277"/>
      <c r="S13" s="1277"/>
      <c r="T13" s="1200"/>
      <c r="U13" s="1200"/>
      <c r="V13" s="1200"/>
      <c r="W13" s="1200"/>
      <c r="X13" s="1201"/>
      <c r="Y13" s="1201"/>
      <c r="Z13" s="1200"/>
      <c r="AA13" s="1200"/>
      <c r="AB13" s="1200"/>
    </row>
    <row r="14" spans="1:28" s="556" customFormat="1" ht="15.6" x14ac:dyDescent="0.3">
      <c r="A14" s="555"/>
      <c r="B14" s="757"/>
      <c r="C14" s="555"/>
      <c r="D14" s="555"/>
      <c r="E14" s="555"/>
      <c r="F14" s="555"/>
      <c r="G14" s="555"/>
      <c r="H14" s="555"/>
      <c r="I14" s="555"/>
      <c r="J14" s="555"/>
      <c r="K14" s="555"/>
      <c r="L14" s="555"/>
      <c r="M14" s="555"/>
      <c r="N14" s="555"/>
      <c r="O14" s="576"/>
      <c r="P14" s="758"/>
      <c r="Q14" s="1285"/>
      <c r="R14" s="1277"/>
      <c r="S14" s="1277"/>
      <c r="T14" s="1200"/>
      <c r="U14" s="1200"/>
      <c r="V14" s="1200"/>
      <c r="W14" s="1200"/>
      <c r="X14" s="1201"/>
      <c r="Y14" s="1201"/>
      <c r="Z14" s="1200"/>
      <c r="AA14" s="1200"/>
      <c r="AB14" s="1200"/>
    </row>
    <row r="15" spans="1:28" s="556" customFormat="1" ht="15.6" x14ac:dyDescent="0.3">
      <c r="A15" s="555"/>
      <c r="B15" s="757"/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76"/>
      <c r="P15" s="758"/>
      <c r="Q15" s="1285"/>
      <c r="R15" s="1277"/>
      <c r="S15" s="1296"/>
      <c r="T15" s="1200"/>
      <c r="U15" s="1200"/>
      <c r="V15" s="1200"/>
      <c r="W15" s="1200"/>
      <c r="X15" s="1201"/>
      <c r="Y15" s="1201"/>
      <c r="Z15" s="1200"/>
      <c r="AA15" s="1200"/>
      <c r="AB15" s="1200"/>
    </row>
    <row r="16" spans="1:28" s="556" customFormat="1" ht="15.6" x14ac:dyDescent="0.3">
      <c r="A16" s="555"/>
      <c r="B16" s="757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576"/>
      <c r="P16" s="758"/>
      <c r="Q16" s="1277"/>
      <c r="R16" s="1277"/>
      <c r="S16" s="1277"/>
      <c r="T16" s="1200"/>
      <c r="U16" s="1200"/>
      <c r="V16" s="1200"/>
      <c r="W16" s="1200"/>
      <c r="X16" s="1201"/>
      <c r="Y16" s="1201"/>
      <c r="Z16" s="1200"/>
      <c r="AA16" s="1200"/>
      <c r="AB16" s="1200"/>
    </row>
    <row r="17" spans="1:28" s="556" customFormat="1" ht="15.6" x14ac:dyDescent="0.3">
      <c r="A17" s="555"/>
      <c r="B17" s="757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576"/>
      <c r="P17" s="758"/>
      <c r="Q17" s="1277"/>
      <c r="R17" s="1277"/>
      <c r="S17" s="1277"/>
      <c r="T17" s="1200"/>
      <c r="U17" s="1200"/>
      <c r="V17" s="1200"/>
      <c r="W17" s="1200"/>
      <c r="X17" s="1201"/>
      <c r="Y17" s="1201"/>
      <c r="Z17" s="1200"/>
      <c r="AA17" s="1200"/>
      <c r="AB17" s="1200"/>
    </row>
    <row r="18" spans="1:28" s="556" customFormat="1" ht="15.6" x14ac:dyDescent="0.3">
      <c r="A18" s="555"/>
      <c r="B18" s="757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76"/>
      <c r="P18" s="758"/>
      <c r="Q18" s="1277"/>
      <c r="R18" s="1277"/>
      <c r="S18" s="1277"/>
      <c r="T18" s="1200"/>
      <c r="U18" s="1200"/>
      <c r="V18" s="1200"/>
      <c r="W18" s="1200"/>
      <c r="X18" s="1201"/>
      <c r="Y18" s="1201"/>
      <c r="Z18" s="1200"/>
      <c r="AA18" s="1200"/>
      <c r="AB18" s="1200"/>
    </row>
    <row r="19" spans="1:28" s="556" customFormat="1" ht="15.6" x14ac:dyDescent="0.3">
      <c r="A19" s="555"/>
      <c r="B19" s="757"/>
      <c r="C19" s="555"/>
      <c r="D19" s="555"/>
      <c r="E19" s="555"/>
      <c r="F19" s="555"/>
      <c r="G19" s="555"/>
      <c r="H19" s="555"/>
      <c r="I19" s="555"/>
      <c r="J19" s="555"/>
      <c r="K19" s="555"/>
      <c r="L19" s="555"/>
      <c r="M19" s="555"/>
      <c r="N19" s="555"/>
      <c r="O19" s="576"/>
      <c r="P19" s="758"/>
      <c r="Q19" s="1277"/>
      <c r="R19" s="1277"/>
      <c r="S19" s="1277"/>
      <c r="T19" s="1200"/>
      <c r="U19" s="1200"/>
      <c r="V19" s="1200"/>
      <c r="W19" s="1200"/>
      <c r="X19" s="1201"/>
      <c r="Y19" s="1201"/>
      <c r="Z19" s="1200"/>
      <c r="AA19" s="1200"/>
      <c r="AB19" s="1200"/>
    </row>
    <row r="20" spans="1:28" s="556" customFormat="1" ht="15.6" x14ac:dyDescent="0.3">
      <c r="A20" s="555"/>
      <c r="B20" s="578"/>
      <c r="C20" s="555"/>
      <c r="D20" s="555"/>
      <c r="E20" s="555"/>
      <c r="F20" s="555"/>
      <c r="G20" s="555"/>
      <c r="H20" s="555"/>
      <c r="I20" s="555"/>
      <c r="J20" s="555"/>
      <c r="K20" s="555"/>
      <c r="L20" s="555"/>
      <c r="M20" s="555"/>
      <c r="N20" s="555"/>
      <c r="O20" s="555"/>
      <c r="Q20" s="1277"/>
      <c r="R20" s="1277"/>
      <c r="S20" s="1277"/>
      <c r="T20" s="1200"/>
      <c r="U20" s="1200"/>
      <c r="V20" s="1200"/>
      <c r="W20" s="1200"/>
      <c r="X20" s="1201"/>
      <c r="Y20" s="1201"/>
      <c r="Z20" s="1200"/>
      <c r="AA20" s="1200"/>
      <c r="AB20" s="1200"/>
    </row>
    <row r="21" spans="1:28" s="556" customFormat="1" ht="15.6" x14ac:dyDescent="0.3">
      <c r="A21" s="555"/>
      <c r="B21" s="757"/>
      <c r="C21" s="555"/>
      <c r="D21" s="555"/>
      <c r="E21" s="555"/>
      <c r="F21" s="555"/>
      <c r="G21" s="555"/>
      <c r="H21" s="555"/>
      <c r="I21" s="555"/>
      <c r="J21" s="555"/>
      <c r="K21" s="555"/>
      <c r="L21" s="555"/>
      <c r="M21" s="555"/>
      <c r="N21" s="555"/>
      <c r="O21" s="555"/>
      <c r="Q21" s="1277"/>
      <c r="R21" s="1277"/>
      <c r="S21" s="1277"/>
      <c r="T21" s="1200"/>
      <c r="U21" s="1200"/>
      <c r="V21" s="1200"/>
      <c r="W21" s="1200"/>
      <c r="X21" s="1201"/>
      <c r="Y21" s="1201"/>
      <c r="Z21" s="1200"/>
      <c r="AA21" s="1200"/>
      <c r="AB21" s="1200"/>
    </row>
    <row r="22" spans="1:28" s="556" customFormat="1" ht="14.45" x14ac:dyDescent="0.3">
      <c r="A22" s="555"/>
      <c r="B22" s="555"/>
      <c r="C22" s="555"/>
      <c r="D22" s="555"/>
      <c r="E22" s="555"/>
      <c r="F22" s="555"/>
      <c r="G22" s="555"/>
      <c r="H22" s="555"/>
      <c r="I22" s="555"/>
      <c r="J22" s="555"/>
      <c r="K22" s="555"/>
      <c r="L22" s="555"/>
      <c r="M22" s="555"/>
      <c r="N22" s="555"/>
      <c r="O22" s="555"/>
      <c r="Q22" s="1277"/>
      <c r="R22" s="1277"/>
      <c r="S22" s="1277"/>
      <c r="T22" s="1200"/>
      <c r="U22" s="1200"/>
      <c r="V22" s="1200"/>
      <c r="W22" s="1200"/>
      <c r="X22" s="1201"/>
      <c r="Y22" s="1201"/>
      <c r="Z22" s="1200"/>
      <c r="AA22" s="1200"/>
      <c r="AB22" s="1200"/>
    </row>
    <row r="23" spans="1:28" s="556" customFormat="1" ht="14.45" x14ac:dyDescent="0.3">
      <c r="A23" s="555"/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Q23" s="1277"/>
      <c r="R23" s="1277"/>
      <c r="S23" s="1277"/>
      <c r="T23" s="1200"/>
      <c r="U23" s="1200"/>
      <c r="V23" s="1200"/>
      <c r="W23" s="1200"/>
      <c r="X23" s="1201"/>
      <c r="Y23" s="1201"/>
      <c r="Z23" s="1200"/>
      <c r="AA23" s="1200"/>
      <c r="AB23" s="1200"/>
    </row>
    <row r="24" spans="1:28" s="556" customFormat="1" ht="14.45" x14ac:dyDescent="0.3">
      <c r="A24" s="555"/>
      <c r="B24" s="555"/>
      <c r="C24" s="555"/>
      <c r="D24" s="555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Q24" s="1277"/>
      <c r="R24" s="1277"/>
      <c r="S24" s="1277"/>
      <c r="T24" s="1200"/>
      <c r="U24" s="1200"/>
      <c r="V24" s="1200"/>
      <c r="W24" s="1200"/>
      <c r="X24" s="1201"/>
      <c r="Y24" s="1201"/>
      <c r="Z24" s="1200"/>
      <c r="AA24" s="1200"/>
      <c r="AB24" s="1200"/>
    </row>
    <row r="25" spans="1:28" s="556" customFormat="1" ht="14.45" x14ac:dyDescent="0.3">
      <c r="A25" s="555"/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Q25" s="1277"/>
      <c r="R25" s="1277"/>
      <c r="S25" s="1277"/>
      <c r="T25" s="1200"/>
      <c r="U25" s="1200"/>
      <c r="V25" s="1200"/>
      <c r="W25" s="1200"/>
      <c r="X25" s="1201"/>
      <c r="Y25" s="1201"/>
      <c r="Z25" s="1200"/>
      <c r="AA25" s="1200"/>
      <c r="AB25" s="1200"/>
    </row>
    <row r="26" spans="1:28" s="556" customFormat="1" ht="14.45" x14ac:dyDescent="0.3">
      <c r="A26" s="555"/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Q26" s="1277"/>
      <c r="R26" s="1277"/>
      <c r="S26" s="1277"/>
      <c r="T26" s="1200"/>
      <c r="U26" s="1200"/>
      <c r="V26" s="1200"/>
      <c r="W26" s="1200"/>
      <c r="X26" s="1201"/>
      <c r="Y26" s="1201"/>
      <c r="Z26" s="1200"/>
      <c r="AA26" s="1200"/>
      <c r="AB26" s="1200"/>
    </row>
    <row r="27" spans="1:28" s="556" customFormat="1" ht="14.45" x14ac:dyDescent="0.3">
      <c r="A27" s="555"/>
      <c r="B27" s="555"/>
      <c r="C27" s="555"/>
      <c r="D27" s="555"/>
      <c r="E27" s="555"/>
      <c r="F27" s="555"/>
      <c r="G27" s="555"/>
      <c r="H27" s="555"/>
      <c r="I27" s="555"/>
      <c r="J27" s="555"/>
      <c r="K27" s="555"/>
      <c r="L27" s="555"/>
      <c r="M27" s="555"/>
      <c r="N27" s="555"/>
      <c r="O27" s="555"/>
      <c r="Q27" s="1277"/>
      <c r="R27" s="1277"/>
      <c r="S27" s="1277"/>
      <c r="T27" s="1200"/>
      <c r="U27" s="1200"/>
      <c r="V27" s="1200"/>
      <c r="W27" s="1200"/>
      <c r="X27" s="1201"/>
      <c r="Y27" s="1201"/>
      <c r="Z27" s="1200"/>
      <c r="AA27" s="1200"/>
      <c r="AB27" s="1200"/>
    </row>
    <row r="28" spans="1:28" s="556" customFormat="1" ht="14.45" x14ac:dyDescent="0.3">
      <c r="A28" s="555"/>
      <c r="B28" s="555"/>
      <c r="C28" s="555"/>
      <c r="D28" s="555"/>
      <c r="E28" s="555"/>
      <c r="F28" s="555"/>
      <c r="G28" s="555"/>
      <c r="H28" s="555"/>
      <c r="I28" s="555"/>
      <c r="J28" s="555"/>
      <c r="K28" s="555"/>
      <c r="L28" s="555"/>
      <c r="M28" s="555"/>
      <c r="N28" s="555"/>
      <c r="O28" s="555"/>
      <c r="Q28" s="1277"/>
      <c r="R28" s="1277"/>
      <c r="S28" s="1277"/>
      <c r="T28" s="1200"/>
      <c r="U28" s="1200"/>
      <c r="V28" s="1200"/>
      <c r="W28" s="1200"/>
      <c r="X28" s="1201"/>
      <c r="Y28" s="1201"/>
      <c r="Z28" s="1200"/>
      <c r="AA28" s="1200"/>
      <c r="AB28" s="1200"/>
    </row>
    <row r="29" spans="1:28" s="556" customFormat="1" ht="14.45" x14ac:dyDescent="0.3">
      <c r="A29" s="555"/>
      <c r="B29" s="555"/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  <c r="O29" s="555"/>
      <c r="Q29" s="1277"/>
      <c r="R29" s="1277"/>
      <c r="S29" s="1277"/>
      <c r="T29" s="1200"/>
      <c r="U29" s="1200"/>
      <c r="V29" s="1200"/>
      <c r="W29" s="1200"/>
      <c r="X29" s="1201"/>
      <c r="Y29" s="1201"/>
      <c r="Z29" s="1200"/>
      <c r="AA29" s="1200"/>
      <c r="AB29" s="1200"/>
    </row>
    <row r="30" spans="1:28" s="556" customFormat="1" ht="14.45" x14ac:dyDescent="0.3">
      <c r="A30" s="555"/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Q30" s="1277"/>
      <c r="R30" s="1277"/>
      <c r="S30" s="1277"/>
      <c r="T30" s="1200"/>
      <c r="U30" s="1200"/>
      <c r="V30" s="1200"/>
      <c r="W30" s="1200"/>
      <c r="X30" s="1201"/>
      <c r="Y30" s="1201"/>
      <c r="Z30" s="1200"/>
      <c r="AA30" s="1200"/>
      <c r="AB30" s="1200"/>
    </row>
    <row r="31" spans="1:28" s="556" customFormat="1" ht="14.45" x14ac:dyDescent="0.3">
      <c r="A31" s="555"/>
      <c r="B31" s="555"/>
      <c r="C31" s="555"/>
      <c r="D31" s="555"/>
      <c r="E31" s="555"/>
      <c r="F31" s="555"/>
      <c r="G31" s="555"/>
      <c r="H31" s="555"/>
      <c r="I31" s="555"/>
      <c r="J31" s="555"/>
      <c r="K31" s="555"/>
      <c r="L31" s="555"/>
      <c r="M31" s="555"/>
      <c r="N31" s="555"/>
      <c r="O31" s="555"/>
      <c r="Q31" s="1277"/>
      <c r="R31" s="1277"/>
      <c r="S31" s="1277"/>
      <c r="T31" s="1200"/>
      <c r="U31" s="1200"/>
      <c r="V31" s="1200"/>
      <c r="W31" s="1200"/>
      <c r="X31" s="1201"/>
      <c r="Y31" s="1201"/>
      <c r="Z31" s="1200"/>
      <c r="AA31" s="1200"/>
      <c r="AB31" s="1200"/>
    </row>
    <row r="32" spans="1:28" s="556" customFormat="1" ht="14.45" x14ac:dyDescent="0.3">
      <c r="A32" s="555"/>
      <c r="B32" s="555"/>
      <c r="C32" s="555"/>
      <c r="D32" s="555"/>
      <c r="E32" s="555"/>
      <c r="F32" s="555"/>
      <c r="G32" s="555"/>
      <c r="H32" s="555"/>
      <c r="I32" s="555"/>
      <c r="J32" s="555"/>
      <c r="K32" s="555"/>
      <c r="L32" s="555"/>
      <c r="M32" s="555"/>
      <c r="N32" s="555"/>
      <c r="O32" s="555"/>
      <c r="Q32" s="1277"/>
      <c r="R32" s="1277"/>
      <c r="S32" s="1277"/>
      <c r="T32" s="1200"/>
      <c r="U32" s="1200"/>
      <c r="V32" s="1200"/>
      <c r="W32" s="1200"/>
      <c r="X32" s="1201"/>
      <c r="Y32" s="1201"/>
      <c r="Z32" s="1200"/>
      <c r="AA32" s="1200"/>
      <c r="AB32" s="1200"/>
    </row>
    <row r="33" spans="1:28" s="556" customFormat="1" ht="14.45" x14ac:dyDescent="0.3">
      <c r="A33" s="555"/>
      <c r="B33" s="555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Q33" s="1277"/>
      <c r="R33" s="1277"/>
      <c r="S33" s="1277"/>
      <c r="T33" s="1200"/>
      <c r="U33" s="1200"/>
      <c r="V33" s="1200"/>
      <c r="W33" s="1200"/>
      <c r="X33" s="1201"/>
      <c r="Y33" s="1201"/>
      <c r="Z33" s="1200"/>
      <c r="AA33" s="1200"/>
      <c r="AB33" s="1200"/>
    </row>
    <row r="34" spans="1:28" s="556" customFormat="1" ht="14.45" x14ac:dyDescent="0.3">
      <c r="A34" s="555"/>
      <c r="B34" s="555"/>
      <c r="C34" s="555"/>
      <c r="D34" s="555"/>
      <c r="E34" s="555"/>
      <c r="F34" s="555"/>
      <c r="G34" s="555"/>
      <c r="H34" s="555"/>
      <c r="I34" s="555"/>
      <c r="J34" s="555"/>
      <c r="K34" s="555"/>
      <c r="L34" s="555"/>
      <c r="M34" s="555"/>
      <c r="N34" s="555"/>
      <c r="O34" s="555"/>
      <c r="Q34" s="1277"/>
      <c r="R34" s="1277"/>
      <c r="S34" s="1277"/>
      <c r="T34" s="1200"/>
      <c r="U34" s="1200"/>
      <c r="V34" s="1200"/>
      <c r="W34" s="1200"/>
      <c r="X34" s="1201"/>
      <c r="Y34" s="1201"/>
      <c r="Z34" s="1200"/>
      <c r="AA34" s="1200"/>
      <c r="AB34" s="1200"/>
    </row>
    <row r="35" spans="1:28" s="556" customFormat="1" ht="14.45" x14ac:dyDescent="0.3">
      <c r="A35" s="555"/>
      <c r="B35" s="555"/>
      <c r="C35" s="555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  <c r="O35" s="555"/>
      <c r="Q35" s="1277"/>
      <c r="R35" s="1277"/>
      <c r="S35" s="1277"/>
      <c r="T35" s="1200"/>
      <c r="U35" s="1200"/>
      <c r="V35" s="1200"/>
      <c r="W35" s="1200"/>
      <c r="X35" s="1201"/>
      <c r="Y35" s="1201"/>
      <c r="Z35" s="1200"/>
      <c r="AA35" s="1200"/>
      <c r="AB35" s="1200"/>
    </row>
    <row r="36" spans="1:28" s="556" customFormat="1" ht="14.45" x14ac:dyDescent="0.3">
      <c r="A36" s="555"/>
      <c r="B36" s="555"/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Q36" s="1277"/>
      <c r="R36" s="1277"/>
      <c r="S36" s="1277"/>
      <c r="T36" s="1200"/>
      <c r="U36" s="1200"/>
      <c r="V36" s="1200"/>
      <c r="W36" s="1200"/>
      <c r="X36" s="1201"/>
      <c r="Y36" s="1201"/>
      <c r="Z36" s="1200"/>
      <c r="AA36" s="1200"/>
      <c r="AB36" s="1200"/>
    </row>
    <row r="37" spans="1:28" s="556" customFormat="1" ht="14.45" x14ac:dyDescent="0.3">
      <c r="A37" s="555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Q37" s="1277"/>
      <c r="R37" s="1277"/>
      <c r="S37" s="1277"/>
      <c r="T37" s="1200"/>
      <c r="U37" s="1201" t="s">
        <v>1253</v>
      </c>
      <c r="V37" s="1201" t="s">
        <v>329</v>
      </c>
      <c r="W37" s="1200"/>
      <c r="X37" s="1201"/>
      <c r="Y37" s="1201"/>
      <c r="Z37" s="1200"/>
      <c r="AA37" s="1200"/>
      <c r="AB37" s="1200"/>
    </row>
    <row r="38" spans="1:28" s="556" customFormat="1" ht="14.45" x14ac:dyDescent="0.3">
      <c r="A38" s="555"/>
      <c r="B38" s="555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Q38" s="1277"/>
      <c r="R38" s="1277"/>
      <c r="S38" s="1277"/>
      <c r="T38" s="1200"/>
      <c r="U38" s="1201" t="s">
        <v>173</v>
      </c>
      <c r="V38" s="1201" t="s">
        <v>1314</v>
      </c>
      <c r="W38" s="1200"/>
      <c r="X38" s="1201"/>
      <c r="Y38" s="1201"/>
      <c r="Z38" s="1200"/>
      <c r="AA38" s="1200"/>
      <c r="AB38" s="1200"/>
    </row>
    <row r="39" spans="1:28" s="556" customFormat="1" x14ac:dyDescent="0.25">
      <c r="A39" s="555"/>
      <c r="B39" s="555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Q39" s="1285" t="s">
        <v>1401</v>
      </c>
      <c r="R39" s="1277"/>
      <c r="S39" s="1277"/>
      <c r="T39" s="1200"/>
      <c r="U39" s="1201" t="s">
        <v>1343</v>
      </c>
      <c r="V39" s="1201" t="s">
        <v>340</v>
      </c>
      <c r="W39" s="1200"/>
      <c r="X39" s="1201"/>
      <c r="Y39" s="1201"/>
      <c r="Z39" s="1200"/>
      <c r="AA39" s="1200"/>
      <c r="AB39" s="1200"/>
    </row>
    <row r="40" spans="1:28" s="556" customFormat="1" ht="14.45" x14ac:dyDescent="0.3">
      <c r="A40" s="555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Q40" s="1277"/>
      <c r="R40" s="1277"/>
      <c r="S40" s="1277"/>
      <c r="T40" s="1200"/>
      <c r="U40" s="1201"/>
      <c r="V40" s="1201"/>
      <c r="W40" s="1200"/>
      <c r="X40" s="1201"/>
      <c r="Y40" s="1201"/>
      <c r="Z40" s="1200"/>
      <c r="AA40" s="1200"/>
      <c r="AB40" s="1200"/>
    </row>
    <row r="41" spans="1:28" s="556" customFormat="1" x14ac:dyDescent="0.25">
      <c r="A41" s="555"/>
      <c r="B41" s="555"/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Q41" s="1285" t="s">
        <v>1363</v>
      </c>
      <c r="R41" s="1277" t="s">
        <v>1392</v>
      </c>
      <c r="S41" s="1277" t="s">
        <v>1352</v>
      </c>
      <c r="T41" s="1200"/>
      <c r="U41" s="1201" t="s">
        <v>350</v>
      </c>
      <c r="V41" s="1201" t="s">
        <v>1387</v>
      </c>
      <c r="W41" s="1200"/>
      <c r="X41" s="1201"/>
      <c r="Y41" s="1201"/>
      <c r="Z41" s="1200"/>
      <c r="AA41" s="1200"/>
      <c r="AB41" s="1200"/>
    </row>
    <row r="42" spans="1:28" s="556" customFormat="1" x14ac:dyDescent="0.25">
      <c r="A42" s="555"/>
      <c r="B42" s="555"/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Q42" s="1277" t="s">
        <v>320</v>
      </c>
      <c r="R42" s="1291">
        <v>174.333123</v>
      </c>
      <c r="S42" s="1283">
        <f>+R42/$R$49</f>
        <v>0.25160758139192646</v>
      </c>
      <c r="T42" s="1200"/>
      <c r="U42" s="1201" t="s">
        <v>320</v>
      </c>
      <c r="V42" s="1201">
        <v>174.333123</v>
      </c>
      <c r="W42" s="1200"/>
      <c r="X42" s="1201"/>
      <c r="Y42" s="1201"/>
      <c r="Z42" s="1200"/>
      <c r="AA42" s="1200"/>
      <c r="AB42" s="1200"/>
    </row>
    <row r="43" spans="1:28" s="556" customFormat="1" x14ac:dyDescent="0.25">
      <c r="A43" s="555"/>
      <c r="B43" s="555"/>
      <c r="C43" s="555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Q43" s="1285" t="s">
        <v>228</v>
      </c>
      <c r="R43" s="1291">
        <v>150.61656599999998</v>
      </c>
      <c r="S43" s="1283">
        <f t="shared" ref="S43:S49" si="1">+R43/$R$49</f>
        <v>0.21737848342691282</v>
      </c>
      <c r="T43" s="1200"/>
      <c r="U43" s="1201" t="s">
        <v>228</v>
      </c>
      <c r="V43" s="1201">
        <v>150.61656599999998</v>
      </c>
      <c r="W43" s="1200"/>
      <c r="X43" s="1201"/>
      <c r="Y43" s="1201"/>
      <c r="Z43" s="1200"/>
      <c r="AA43" s="1200"/>
      <c r="AB43" s="1200"/>
    </row>
    <row r="44" spans="1:28" s="556" customFormat="1" x14ac:dyDescent="0.25">
      <c r="A44" s="555"/>
      <c r="B44" s="555"/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Q44" s="1285" t="s">
        <v>240</v>
      </c>
      <c r="R44" s="1291">
        <v>67.711370000000002</v>
      </c>
      <c r="S44" s="1283">
        <f t="shared" si="1"/>
        <v>9.7724940305428054E-2</v>
      </c>
      <c r="T44" s="1200"/>
      <c r="U44" s="1201" t="s">
        <v>240</v>
      </c>
      <c r="V44" s="1201">
        <v>67.711370000000002</v>
      </c>
      <c r="W44" s="1200"/>
      <c r="X44" s="1201"/>
      <c r="Y44" s="1201"/>
      <c r="Z44" s="1200"/>
      <c r="AA44" s="1200"/>
      <c r="AB44" s="1200"/>
    </row>
    <row r="45" spans="1:28" s="556" customFormat="1" x14ac:dyDescent="0.25">
      <c r="A45" s="555"/>
      <c r="B45" s="555"/>
      <c r="C45" s="555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Q45" s="1285" t="s">
        <v>232</v>
      </c>
      <c r="R45" s="1291">
        <v>58.083600999999994</v>
      </c>
      <c r="S45" s="1283">
        <f t="shared" si="1"/>
        <v>8.3829590812433727E-2</v>
      </c>
      <c r="T45" s="1200"/>
      <c r="U45" s="1201" t="s">
        <v>232</v>
      </c>
      <c r="V45" s="1201">
        <v>58.083600999999994</v>
      </c>
      <c r="W45" s="1200"/>
      <c r="X45" s="1201"/>
      <c r="Y45" s="1201"/>
      <c r="Z45" s="1200"/>
      <c r="AA45" s="1200"/>
      <c r="AB45" s="1200"/>
    </row>
    <row r="46" spans="1:28" s="556" customFormat="1" x14ac:dyDescent="0.25">
      <c r="A46" s="555"/>
      <c r="B46" s="555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Q46" s="1285" t="s">
        <v>220</v>
      </c>
      <c r="R46" s="1291">
        <v>50.666493500907634</v>
      </c>
      <c r="S46" s="1283">
        <f t="shared" si="1"/>
        <v>7.3124795036070847E-2</v>
      </c>
      <c r="T46" s="1200"/>
      <c r="U46" s="1201" t="s">
        <v>220</v>
      </c>
      <c r="V46" s="1201">
        <v>50.666493500907634</v>
      </c>
      <c r="W46" s="1200"/>
      <c r="X46" s="1201"/>
      <c r="Y46" s="1201"/>
      <c r="Z46" s="1200"/>
      <c r="AA46" s="1200"/>
      <c r="AB46" s="1200"/>
    </row>
    <row r="47" spans="1:28" s="556" customFormat="1" x14ac:dyDescent="0.25">
      <c r="A47" s="555"/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Q47" s="1285" t="s">
        <v>278</v>
      </c>
      <c r="R47" s="1291">
        <v>33.718554352000005</v>
      </c>
      <c r="S47" s="1283">
        <f t="shared" si="1"/>
        <v>4.8664555321130433E-2</v>
      </c>
      <c r="T47" s="1200"/>
      <c r="U47" s="1201" t="s">
        <v>278</v>
      </c>
      <c r="V47" s="1201">
        <v>33.718554352000005</v>
      </c>
      <c r="W47" s="1200"/>
      <c r="X47" s="1201"/>
      <c r="Y47" s="1201"/>
      <c r="Z47" s="1200"/>
      <c r="AA47" s="1200"/>
      <c r="AB47" s="1200"/>
    </row>
    <row r="48" spans="1:28" s="556" customFormat="1" x14ac:dyDescent="0.25">
      <c r="A48" s="555"/>
      <c r="B48" s="555"/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Q48" s="1285" t="s">
        <v>1353</v>
      </c>
      <c r="R48" s="1282">
        <f>+R49-R42-R43-R44-R45-R46-R47</f>
        <v>157.747359028647</v>
      </c>
      <c r="S48" s="1283">
        <f t="shared" si="1"/>
        <v>0.22767005370609772</v>
      </c>
      <c r="T48" s="1200"/>
      <c r="U48" s="1201" t="s">
        <v>325</v>
      </c>
      <c r="V48" s="1201">
        <v>535.12970785290759</v>
      </c>
      <c r="W48" s="1200"/>
      <c r="X48" s="1201"/>
      <c r="Y48" s="1201"/>
      <c r="Z48" s="1200"/>
      <c r="AA48" s="1200"/>
      <c r="AB48" s="1200"/>
    </row>
    <row r="49" spans="1:28" s="556" customFormat="1" x14ac:dyDescent="0.25">
      <c r="A49" s="555"/>
      <c r="B49" s="555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Q49" s="1285" t="s">
        <v>1337</v>
      </c>
      <c r="R49" s="1291">
        <v>692.87706688155458</v>
      </c>
      <c r="S49" s="1283">
        <f t="shared" si="1"/>
        <v>1</v>
      </c>
      <c r="T49" s="1200"/>
      <c r="U49" s="1201"/>
      <c r="V49" s="1201"/>
      <c r="W49" s="1200"/>
      <c r="X49" s="1201"/>
      <c r="Y49" s="1201"/>
      <c r="Z49" s="1200"/>
      <c r="AA49" s="1200"/>
      <c r="AB49" s="1200"/>
    </row>
    <row r="50" spans="1:28" s="556" customFormat="1" x14ac:dyDescent="0.25">
      <c r="A50" s="555"/>
      <c r="B50" s="555"/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Q50" s="1277"/>
      <c r="R50" s="1277"/>
      <c r="S50" s="1277"/>
      <c r="T50" s="1200"/>
      <c r="U50" s="1201"/>
      <c r="V50" s="1201"/>
      <c r="W50" s="1200"/>
      <c r="X50" s="1201"/>
      <c r="Y50" s="1201"/>
      <c r="Z50" s="1200"/>
      <c r="AA50" s="1200"/>
      <c r="AB50" s="1200"/>
    </row>
    <row r="51" spans="1:28" s="556" customFormat="1" x14ac:dyDescent="0.25">
      <c r="A51" s="555"/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  <c r="O51" s="555"/>
      <c r="Q51" s="1277"/>
      <c r="R51" s="1277"/>
      <c r="S51" s="1277"/>
      <c r="T51" s="1200"/>
      <c r="U51" s="1201"/>
      <c r="V51" s="1201"/>
      <c r="W51" s="1200"/>
      <c r="X51" s="1201"/>
      <c r="Y51" s="1201"/>
      <c r="Z51" s="1200"/>
      <c r="AA51" s="1200"/>
      <c r="AB51" s="1200"/>
    </row>
    <row r="52" spans="1:28" s="556" customFormat="1" x14ac:dyDescent="0.25">
      <c r="A52" s="555"/>
      <c r="B52" s="555"/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N52" s="555"/>
      <c r="O52" s="555"/>
      <c r="Q52" s="1277"/>
      <c r="R52" s="1288"/>
      <c r="S52" s="1277"/>
      <c r="T52" s="1200"/>
      <c r="U52" s="1201"/>
      <c r="V52" s="1201"/>
      <c r="W52" s="1200"/>
      <c r="X52" s="1201"/>
      <c r="Y52" s="1201"/>
      <c r="Z52" s="1200"/>
      <c r="AA52" s="1200"/>
      <c r="AB52" s="1200"/>
    </row>
    <row r="53" spans="1:28" s="556" customFormat="1" x14ac:dyDescent="0.25">
      <c r="A53" s="555"/>
      <c r="B53" s="555"/>
      <c r="C53" s="555"/>
      <c r="D53" s="555"/>
      <c r="E53" s="555"/>
      <c r="F53" s="555"/>
      <c r="G53" s="555"/>
      <c r="H53" s="555"/>
      <c r="I53" s="555"/>
      <c r="J53" s="555"/>
      <c r="K53" s="555"/>
      <c r="L53" s="555"/>
      <c r="M53" s="555"/>
      <c r="N53" s="555"/>
      <c r="O53" s="555"/>
      <c r="Q53" s="1277"/>
      <c r="R53" s="1288"/>
      <c r="S53" s="1277"/>
      <c r="T53" s="1200"/>
      <c r="U53" s="1201"/>
      <c r="V53" s="1201"/>
      <c r="W53" s="1200"/>
      <c r="X53" s="1201"/>
      <c r="Y53" s="1201"/>
      <c r="Z53" s="1200"/>
      <c r="AA53" s="1200"/>
      <c r="AB53" s="1200"/>
    </row>
    <row r="54" spans="1:28" s="556" customFormat="1" x14ac:dyDescent="0.25">
      <c r="A54" s="555"/>
      <c r="B54" s="555"/>
      <c r="C54" s="555"/>
      <c r="D54" s="555"/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Q54" s="1285"/>
      <c r="R54" s="1288"/>
      <c r="S54" s="1277"/>
      <c r="T54" s="1200"/>
      <c r="U54" s="1201"/>
      <c r="V54" s="1201"/>
      <c r="W54" s="1200"/>
      <c r="X54" s="1201"/>
      <c r="Y54" s="1201"/>
      <c r="Z54" s="1200"/>
      <c r="AA54" s="1200"/>
      <c r="AB54" s="1200"/>
    </row>
    <row r="55" spans="1:28" s="556" customFormat="1" x14ac:dyDescent="0.25">
      <c r="A55" s="555"/>
      <c r="B55" s="555"/>
      <c r="C55" s="555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Q55" s="1285"/>
      <c r="R55" s="1288"/>
      <c r="S55" s="1277"/>
      <c r="T55" s="1200"/>
      <c r="U55" s="1201"/>
      <c r="V55" s="1201"/>
      <c r="W55" s="1200"/>
      <c r="X55" s="1201"/>
      <c r="Y55" s="1201"/>
      <c r="Z55" s="1200"/>
      <c r="AA55" s="1200"/>
      <c r="AB55" s="1200"/>
    </row>
    <row r="56" spans="1:28" s="556" customFormat="1" x14ac:dyDescent="0.25">
      <c r="A56" s="555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Q56" s="1285"/>
      <c r="R56" s="1288"/>
      <c r="S56" s="1277"/>
      <c r="T56" s="1200"/>
      <c r="U56" s="1201"/>
      <c r="V56" s="1201"/>
      <c r="W56" s="1200"/>
      <c r="X56" s="1201"/>
      <c r="Y56" s="1201"/>
      <c r="Z56" s="1200"/>
      <c r="AA56" s="1200"/>
      <c r="AB56" s="1200"/>
    </row>
    <row r="57" spans="1:28" s="556" customFormat="1" x14ac:dyDescent="0.25">
      <c r="A57" s="555"/>
      <c r="B57" s="555"/>
      <c r="C57" s="555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Q57" s="1285"/>
      <c r="R57" s="1288"/>
      <c r="S57" s="1277"/>
      <c r="T57" s="1200"/>
      <c r="U57" s="1201"/>
      <c r="V57" s="1201"/>
      <c r="W57" s="1200"/>
      <c r="X57" s="1201"/>
      <c r="Y57" s="1201"/>
      <c r="Z57" s="1200"/>
      <c r="AA57" s="1200"/>
      <c r="AB57" s="1200"/>
    </row>
    <row r="58" spans="1:28" s="556" customFormat="1" x14ac:dyDescent="0.25">
      <c r="A58" s="555"/>
      <c r="B58" s="555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Q58" s="1285"/>
      <c r="R58" s="1288"/>
      <c r="S58" s="1277"/>
      <c r="T58" s="1200"/>
      <c r="U58" s="1201"/>
      <c r="V58" s="1201"/>
      <c r="W58" s="1200"/>
      <c r="X58" s="1201"/>
      <c r="Y58" s="1201"/>
      <c r="Z58" s="1200"/>
      <c r="AA58" s="1200"/>
      <c r="AB58" s="1200"/>
    </row>
    <row r="59" spans="1:28" s="556" customFormat="1" x14ac:dyDescent="0.25">
      <c r="A59" s="555"/>
      <c r="B59" s="555"/>
      <c r="C59" s="555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Q59" s="1285"/>
      <c r="R59" s="1288"/>
      <c r="S59" s="1277"/>
      <c r="T59" s="1200"/>
      <c r="U59" s="1201"/>
      <c r="V59" s="1201"/>
      <c r="W59" s="1200"/>
      <c r="X59" s="1201"/>
      <c r="Y59" s="1201"/>
      <c r="Z59" s="1200"/>
      <c r="AA59" s="1200"/>
      <c r="AB59" s="1200"/>
    </row>
    <row r="60" spans="1:28" s="556" customFormat="1" x14ac:dyDescent="0.25">
      <c r="A60" s="555"/>
      <c r="B60" s="555"/>
      <c r="C60" s="555"/>
      <c r="D60" s="555"/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Q60" s="1285"/>
      <c r="R60" s="1288"/>
      <c r="S60" s="1277"/>
      <c r="T60" s="1200"/>
      <c r="U60" s="1201"/>
      <c r="V60" s="1201"/>
      <c r="W60" s="1200"/>
      <c r="X60" s="1201"/>
      <c r="Y60" s="1201"/>
      <c r="Z60" s="1200"/>
      <c r="AA60" s="1200"/>
      <c r="AB60" s="1200"/>
    </row>
    <row r="61" spans="1:28" s="556" customFormat="1" x14ac:dyDescent="0.25">
      <c r="A61" s="555"/>
      <c r="B61" s="555"/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Q61" s="1285"/>
      <c r="R61" s="1288"/>
      <c r="S61" s="1277"/>
      <c r="T61" s="1200"/>
      <c r="U61" s="1201"/>
      <c r="V61" s="1201"/>
      <c r="W61" s="1200"/>
      <c r="X61" s="1201"/>
      <c r="Y61" s="1201"/>
      <c r="Z61" s="1200"/>
      <c r="AA61" s="1200"/>
      <c r="AB61" s="1200"/>
    </row>
    <row r="62" spans="1:28" s="556" customFormat="1" x14ac:dyDescent="0.25">
      <c r="A62" s="555"/>
      <c r="B62" s="555"/>
      <c r="C62" s="555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Q62" s="1285"/>
      <c r="R62" s="1288"/>
      <c r="S62" s="1277"/>
      <c r="T62" s="1200"/>
      <c r="U62" s="1201"/>
      <c r="V62" s="1201"/>
      <c r="W62" s="1200"/>
      <c r="X62" s="1201"/>
      <c r="Y62" s="1201"/>
      <c r="Z62" s="1200"/>
      <c r="AA62" s="1200"/>
      <c r="AB62" s="1200"/>
    </row>
    <row r="63" spans="1:28" s="556" customFormat="1" x14ac:dyDescent="0.25">
      <c r="A63" s="555"/>
      <c r="B63" s="555"/>
      <c r="C63" s="555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Q63" s="1285"/>
      <c r="R63" s="1288"/>
      <c r="S63" s="1277"/>
      <c r="T63" s="1200"/>
      <c r="U63" s="1201"/>
      <c r="V63" s="1201"/>
      <c r="W63" s="1200"/>
      <c r="X63" s="1201"/>
      <c r="Y63" s="1201"/>
      <c r="Z63" s="1200"/>
      <c r="AA63" s="1200"/>
      <c r="AB63" s="1200"/>
    </row>
    <row r="64" spans="1:28" s="556" customFormat="1" x14ac:dyDescent="0.25">
      <c r="A64" s="555"/>
      <c r="B64" s="555"/>
      <c r="C64" s="555"/>
      <c r="D64" s="555"/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Q64" s="1285"/>
      <c r="R64" s="1288"/>
      <c r="S64" s="1277"/>
      <c r="T64" s="1200"/>
      <c r="U64" s="1201"/>
      <c r="V64" s="1201"/>
      <c r="W64" s="1200"/>
      <c r="X64" s="1201"/>
      <c r="Y64" s="1201"/>
      <c r="Z64" s="1200"/>
      <c r="AA64" s="1200"/>
      <c r="AB64" s="1200"/>
    </row>
    <row r="65" spans="1:29" s="556" customFormat="1" x14ac:dyDescent="0.25">
      <c r="A65" s="555"/>
      <c r="B65" s="555"/>
      <c r="C65" s="555"/>
      <c r="D65" s="555"/>
      <c r="E65" s="555"/>
      <c r="F65" s="555"/>
      <c r="G65" s="555"/>
      <c r="H65" s="555"/>
      <c r="I65" s="555"/>
      <c r="J65" s="555"/>
      <c r="K65" s="555"/>
      <c r="L65" s="555"/>
      <c r="M65" s="555"/>
      <c r="N65" s="555"/>
      <c r="O65" s="555"/>
      <c r="Q65" s="1285"/>
      <c r="R65" s="1288"/>
      <c r="S65" s="1277"/>
      <c r="T65" s="1200"/>
      <c r="U65" s="1201"/>
      <c r="V65" s="1201"/>
      <c r="W65" s="1200"/>
      <c r="X65" s="1201"/>
      <c r="Y65" s="1201"/>
      <c r="Z65" s="1200"/>
      <c r="AA65" s="1200"/>
      <c r="AB65" s="1200"/>
    </row>
    <row r="66" spans="1:29" s="556" customFormat="1" x14ac:dyDescent="0.25">
      <c r="A66" s="555"/>
      <c r="B66" s="555"/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5"/>
      <c r="N66" s="555"/>
      <c r="O66" s="555"/>
      <c r="Q66" s="1285"/>
      <c r="R66" s="1288"/>
      <c r="S66" s="1277"/>
      <c r="T66" s="1200"/>
      <c r="U66" s="1201"/>
      <c r="V66" s="1201"/>
      <c r="W66" s="1200"/>
      <c r="X66" s="1201"/>
      <c r="Y66" s="1201"/>
      <c r="Z66" s="1200"/>
      <c r="AA66" s="1200"/>
      <c r="AB66" s="1200"/>
    </row>
    <row r="67" spans="1:29" s="556" customFormat="1" x14ac:dyDescent="0.25">
      <c r="A67" s="555"/>
      <c r="B67" s="555"/>
      <c r="C67" s="555"/>
      <c r="D67" s="555"/>
      <c r="E67" s="555"/>
      <c r="F67" s="555"/>
      <c r="G67" s="555"/>
      <c r="H67" s="555"/>
      <c r="I67" s="555"/>
      <c r="J67" s="555"/>
      <c r="K67" s="555"/>
      <c r="L67" s="555"/>
      <c r="M67" s="555"/>
      <c r="N67" s="555"/>
      <c r="O67" s="555"/>
      <c r="Q67" s="1285"/>
      <c r="R67" s="1288"/>
      <c r="S67" s="1277"/>
      <c r="T67" s="1200"/>
      <c r="U67" s="1201"/>
      <c r="V67" s="1201"/>
      <c r="W67" s="1200"/>
      <c r="X67" s="1201"/>
      <c r="Y67" s="1201"/>
      <c r="Z67" s="1200"/>
      <c r="AA67" s="1200"/>
      <c r="AB67" s="1200"/>
    </row>
    <row r="68" spans="1:29" s="556" customFormat="1" x14ac:dyDescent="0.25">
      <c r="A68" s="555"/>
      <c r="B68" s="555"/>
      <c r="C68" s="555"/>
      <c r="D68" s="555"/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Q68" s="1285"/>
      <c r="R68" s="1288"/>
      <c r="S68" s="1277"/>
      <c r="T68" s="1200"/>
      <c r="U68" s="1201"/>
      <c r="V68" s="1201"/>
      <c r="W68" s="1200"/>
      <c r="X68" s="1201"/>
      <c r="Y68" s="1201"/>
      <c r="Z68" s="1200"/>
      <c r="AA68" s="1200"/>
      <c r="AB68" s="1200"/>
    </row>
    <row r="69" spans="1:29" s="556" customFormat="1" ht="15.75" x14ac:dyDescent="0.25">
      <c r="A69" s="555"/>
      <c r="B69" s="757"/>
      <c r="C69" s="555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Q69" s="1285"/>
      <c r="R69" s="1288"/>
      <c r="S69" s="1277"/>
      <c r="T69" s="1200"/>
      <c r="U69" s="1200"/>
      <c r="V69" s="1200"/>
      <c r="W69" s="1200"/>
      <c r="X69" s="1201"/>
      <c r="Y69" s="1201"/>
      <c r="Z69" s="1200"/>
      <c r="AA69" s="1200"/>
      <c r="AB69" s="1200"/>
    </row>
    <row r="70" spans="1:29" s="556" customFormat="1" ht="15.75" x14ac:dyDescent="0.25">
      <c r="A70" s="555"/>
      <c r="B70" s="757"/>
      <c r="C70" s="555"/>
      <c r="D70" s="555"/>
      <c r="E70" s="555"/>
      <c r="F70" s="555"/>
      <c r="G70" s="555"/>
      <c r="H70" s="555"/>
      <c r="I70" s="555"/>
      <c r="J70" s="555"/>
      <c r="K70" s="555"/>
      <c r="L70" s="555"/>
      <c r="M70" s="555"/>
      <c r="N70" s="555"/>
      <c r="O70" s="555"/>
      <c r="Q70" s="1277"/>
      <c r="R70" s="1277"/>
      <c r="S70" s="1277"/>
      <c r="T70" s="1200"/>
      <c r="U70" s="1200"/>
      <c r="V70" s="1200"/>
      <c r="W70" s="1200"/>
      <c r="X70" s="1201"/>
      <c r="Y70" s="1201"/>
      <c r="Z70" s="1200"/>
      <c r="AA70" s="1200"/>
      <c r="AB70" s="1200"/>
    </row>
    <row r="71" spans="1:29" s="556" customFormat="1" ht="15.75" x14ac:dyDescent="0.25">
      <c r="A71" s="555"/>
      <c r="B71" s="757"/>
      <c r="C71" s="555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  <c r="O71" s="555"/>
      <c r="Q71" s="1277"/>
      <c r="R71" s="1277"/>
      <c r="S71" s="1277"/>
      <c r="T71" s="1200"/>
      <c r="U71" s="1201" t="s">
        <v>1253</v>
      </c>
      <c r="V71" s="1201" t="s">
        <v>172</v>
      </c>
      <c r="W71" s="1200"/>
      <c r="X71" s="1200"/>
      <c r="Y71" s="1200"/>
      <c r="Z71" s="1200"/>
      <c r="AA71" s="1201"/>
      <c r="AB71" s="1201"/>
    </row>
    <row r="72" spans="1:29" s="556" customFormat="1" ht="15.75" x14ac:dyDescent="0.25">
      <c r="A72" s="555"/>
      <c r="B72" s="757"/>
      <c r="C72" s="555"/>
      <c r="D72" s="555"/>
      <c r="E72" s="555"/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Q72" s="1277"/>
      <c r="R72" s="1277"/>
      <c r="S72" s="1277"/>
      <c r="T72" s="1200"/>
      <c r="U72" s="1201" t="s">
        <v>173</v>
      </c>
      <c r="V72" s="1201" t="s">
        <v>1314</v>
      </c>
      <c r="W72" s="1200"/>
      <c r="X72" s="1200"/>
      <c r="Y72" s="1200"/>
      <c r="Z72" s="1200"/>
      <c r="AA72" s="1201"/>
      <c r="AB72" s="1201"/>
    </row>
    <row r="73" spans="1:29" s="556" customFormat="1" ht="15.75" x14ac:dyDescent="0.25">
      <c r="A73" s="555"/>
      <c r="B73" s="757"/>
      <c r="C73" s="555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Q73" s="1277" t="s">
        <v>1402</v>
      </c>
      <c r="R73" s="1277"/>
      <c r="S73" s="1277"/>
      <c r="T73" s="1200"/>
      <c r="U73" s="1201" t="s">
        <v>1343</v>
      </c>
      <c r="V73" s="1201" t="s">
        <v>341</v>
      </c>
      <c r="W73" s="1200"/>
      <c r="X73" s="1200"/>
      <c r="Y73" s="1200"/>
      <c r="Z73" s="1200"/>
      <c r="AA73" s="1201"/>
      <c r="AB73" s="1201"/>
    </row>
    <row r="74" spans="1:29" s="556" customFormat="1" ht="15.75" x14ac:dyDescent="0.25">
      <c r="A74" s="555"/>
      <c r="B74" s="757"/>
      <c r="C74" s="555"/>
      <c r="D74" s="555"/>
      <c r="E74" s="555"/>
      <c r="F74" s="555"/>
      <c r="G74" s="555"/>
      <c r="H74" s="555"/>
      <c r="I74" s="555"/>
      <c r="J74" s="555"/>
      <c r="K74" s="555"/>
      <c r="L74" s="555"/>
      <c r="M74" s="555"/>
      <c r="N74" s="555"/>
      <c r="O74" s="555"/>
      <c r="Q74" s="1277"/>
      <c r="R74" s="1277"/>
      <c r="S74" s="1277"/>
      <c r="T74" s="1200"/>
      <c r="U74" s="1201"/>
      <c r="V74" s="1201"/>
      <c r="W74" s="1200"/>
      <c r="X74" s="1200"/>
      <c r="Y74" s="1200"/>
      <c r="Z74" s="1200"/>
      <c r="AA74" s="1201"/>
      <c r="AB74" s="1201"/>
    </row>
    <row r="75" spans="1:29" s="556" customFormat="1" ht="15.75" x14ac:dyDescent="0.25">
      <c r="A75" s="555"/>
      <c r="B75" s="578"/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N75" s="555"/>
      <c r="O75" s="555"/>
      <c r="Q75" s="1285" t="s">
        <v>1363</v>
      </c>
      <c r="R75" s="1277" t="s">
        <v>1392</v>
      </c>
      <c r="S75" s="1285" t="s">
        <v>1352</v>
      </c>
      <c r="T75" s="1200"/>
      <c r="U75" s="1201" t="s">
        <v>350</v>
      </c>
      <c r="V75" s="1201" t="s">
        <v>1387</v>
      </c>
      <c r="W75" s="1200"/>
      <c r="X75" s="1200"/>
      <c r="Y75" s="1200"/>
      <c r="Z75" s="1200"/>
      <c r="AA75" s="1201"/>
      <c r="AB75" s="1201"/>
      <c r="AC75"/>
    </row>
    <row r="76" spans="1:29" s="556" customFormat="1" ht="15.75" x14ac:dyDescent="0.25">
      <c r="A76" s="555"/>
      <c r="B76" s="757"/>
      <c r="C76" s="555"/>
      <c r="D76" s="555"/>
      <c r="E76" s="555"/>
      <c r="F76" s="555"/>
      <c r="G76" s="555"/>
      <c r="H76" s="555"/>
      <c r="I76" s="555"/>
      <c r="J76" s="555"/>
      <c r="K76" s="555"/>
      <c r="L76" s="555"/>
      <c r="M76" s="555"/>
      <c r="N76" s="555"/>
      <c r="O76" s="555"/>
      <c r="Q76" s="1277" t="s">
        <v>286</v>
      </c>
      <c r="R76" s="1291">
        <v>242.34692000000001</v>
      </c>
      <c r="S76" s="1283">
        <f>+R76/$R$83</f>
        <v>0.13264491767830935</v>
      </c>
      <c r="T76" s="1200"/>
      <c r="U76" s="1201" t="s">
        <v>286</v>
      </c>
      <c r="V76" s="1201">
        <v>242.34692000000001</v>
      </c>
      <c r="W76" s="1200"/>
      <c r="X76" s="1200"/>
      <c r="Y76" s="1200"/>
      <c r="Z76" s="1200"/>
      <c r="AA76" s="1201"/>
      <c r="AB76" s="1201"/>
      <c r="AC76"/>
    </row>
    <row r="77" spans="1:29" s="556" customFormat="1" x14ac:dyDescent="0.25">
      <c r="A77" s="555"/>
      <c r="B77" s="555"/>
      <c r="C77" s="555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Q77" s="1277" t="s">
        <v>288</v>
      </c>
      <c r="R77" s="1291">
        <v>225.49886999999998</v>
      </c>
      <c r="S77" s="1283">
        <f t="shared" ref="S77:S83" si="2">+R77/$R$83</f>
        <v>0.12342339257995018</v>
      </c>
      <c r="T77" s="1200"/>
      <c r="U77" s="1201" t="s">
        <v>288</v>
      </c>
      <c r="V77" s="1201">
        <v>225.49886999999998</v>
      </c>
      <c r="W77" s="1200"/>
      <c r="X77" s="1200"/>
      <c r="Y77" s="1200"/>
      <c r="Z77" s="1200"/>
      <c r="AA77" s="1201"/>
      <c r="AB77" s="1201"/>
      <c r="AC77"/>
    </row>
    <row r="78" spans="1:29" s="556" customFormat="1" x14ac:dyDescent="0.25">
      <c r="A78" s="555"/>
      <c r="B78" s="555"/>
      <c r="C78" s="555"/>
      <c r="D78" s="555"/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Q78" s="1277" t="s">
        <v>298</v>
      </c>
      <c r="R78" s="1291">
        <v>218.65354500000004</v>
      </c>
      <c r="S78" s="1283">
        <f t="shared" si="2"/>
        <v>0.11967670757522114</v>
      </c>
      <c r="T78" s="1200"/>
      <c r="U78" s="1201" t="s">
        <v>298</v>
      </c>
      <c r="V78" s="1201">
        <v>218.65354500000004</v>
      </c>
      <c r="W78" s="1200"/>
      <c r="X78" s="1200"/>
      <c r="Y78" s="1200"/>
      <c r="Z78" s="1200"/>
      <c r="AA78" s="1201"/>
      <c r="AB78" s="1201"/>
      <c r="AC78"/>
    </row>
    <row r="79" spans="1:29" s="556" customFormat="1" x14ac:dyDescent="0.25">
      <c r="A79" s="555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Q79" s="1277" t="s">
        <v>300</v>
      </c>
      <c r="R79" s="1291">
        <v>181.78218299999997</v>
      </c>
      <c r="S79" s="1283">
        <f t="shared" si="2"/>
        <v>9.9495725794321463E-2</v>
      </c>
      <c r="T79" s="1200"/>
      <c r="U79" s="1201" t="s">
        <v>300</v>
      </c>
      <c r="V79" s="1201">
        <v>181.78218299999997</v>
      </c>
      <c r="W79" s="1200"/>
      <c r="X79" s="1200"/>
      <c r="Y79" s="1200"/>
      <c r="Z79" s="1200"/>
      <c r="AA79" s="1201"/>
      <c r="AB79" s="1201"/>
      <c r="AC79"/>
    </row>
    <row r="80" spans="1:29" s="556" customFormat="1" x14ac:dyDescent="0.25">
      <c r="A80" s="555"/>
      <c r="B80" s="555"/>
      <c r="C80" s="555"/>
      <c r="D80" s="555"/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Q80" s="1277" t="s">
        <v>196</v>
      </c>
      <c r="R80" s="1291">
        <v>137.84766999999999</v>
      </c>
      <c r="S80" s="1283">
        <f t="shared" si="2"/>
        <v>7.5448835245344778E-2</v>
      </c>
      <c r="T80" s="1200"/>
      <c r="U80" s="1201" t="s">
        <v>196</v>
      </c>
      <c r="V80" s="1201">
        <v>137.84766999999999</v>
      </c>
      <c r="W80" s="1200"/>
      <c r="X80" s="1200"/>
      <c r="Y80" s="1200"/>
      <c r="Z80" s="1200"/>
      <c r="AA80" s="1201"/>
      <c r="AB80" s="1201"/>
      <c r="AC80"/>
    </row>
    <row r="81" spans="1:29" s="556" customFormat="1" x14ac:dyDescent="0.25">
      <c r="A81" s="555"/>
      <c r="B81" s="555"/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Q81" s="1277" t="s">
        <v>254</v>
      </c>
      <c r="R81" s="1291">
        <v>93.481632999999988</v>
      </c>
      <c r="S81" s="1283">
        <f t="shared" si="2"/>
        <v>5.11657565679767E-2</v>
      </c>
      <c r="T81" s="1200"/>
      <c r="U81" s="1201" t="s">
        <v>254</v>
      </c>
      <c r="V81" s="1201">
        <v>93.481632999999988</v>
      </c>
      <c r="W81" s="1200"/>
      <c r="X81" s="1200"/>
      <c r="Y81" s="1200"/>
      <c r="Z81" s="1200"/>
      <c r="AA81" s="1201"/>
      <c r="AB81" s="1201"/>
      <c r="AC81"/>
    </row>
    <row r="82" spans="1:29" s="556" customFormat="1" x14ac:dyDescent="0.25">
      <c r="A82" s="555"/>
      <c r="B82" s="555"/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Q82" s="1277" t="s">
        <v>1353</v>
      </c>
      <c r="R82" s="1282">
        <f>+R83-R76-R77-R78-R79-R80-R81</f>
        <v>727.42427572145994</v>
      </c>
      <c r="S82" s="1283">
        <f t="shared" si="2"/>
        <v>0.39814466455887637</v>
      </c>
      <c r="T82" s="1200"/>
      <c r="U82" s="1201" t="s">
        <v>306</v>
      </c>
      <c r="V82" s="1201">
        <v>73.330185999999998</v>
      </c>
      <c r="W82" s="1200"/>
      <c r="X82" s="1200"/>
      <c r="Y82" s="1200"/>
      <c r="Z82" s="1200"/>
      <c r="AA82" s="1201"/>
      <c r="AB82" s="1201"/>
      <c r="AC82"/>
    </row>
    <row r="83" spans="1:29" s="556" customFormat="1" x14ac:dyDescent="0.25">
      <c r="A83" s="555"/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O83" s="555"/>
      <c r="Q83" s="1277" t="s">
        <v>1337</v>
      </c>
      <c r="R83" s="1282">
        <v>1827.0350967214599</v>
      </c>
      <c r="S83" s="1283">
        <f t="shared" si="2"/>
        <v>1</v>
      </c>
      <c r="T83" s="1200"/>
      <c r="U83" s="1201" t="s">
        <v>325</v>
      </c>
      <c r="V83" s="1201">
        <v>1172.9410069999999</v>
      </c>
      <c r="W83" s="1200"/>
      <c r="X83" s="1200"/>
      <c r="Y83" s="1200"/>
      <c r="Z83" s="1200"/>
      <c r="AA83" s="1201"/>
      <c r="AB83" s="1201"/>
      <c r="AC83"/>
    </row>
    <row r="84" spans="1:29" s="556" customFormat="1" x14ac:dyDescent="0.25">
      <c r="A84" s="555"/>
      <c r="B84" s="555"/>
      <c r="C84" s="555"/>
      <c r="D84" s="555"/>
      <c r="E84" s="555"/>
      <c r="F84" s="555"/>
      <c r="G84" s="555"/>
      <c r="H84" s="555"/>
      <c r="I84" s="555"/>
      <c r="J84" s="555"/>
      <c r="K84" s="555"/>
      <c r="L84" s="555"/>
      <c r="M84" s="555"/>
      <c r="N84" s="555"/>
      <c r="O84" s="555"/>
      <c r="Q84" s="1277"/>
      <c r="R84" s="1277"/>
      <c r="S84" s="1277"/>
      <c r="T84" s="1200"/>
      <c r="U84" s="1201"/>
      <c r="V84" s="1201"/>
      <c r="W84" s="1200"/>
      <c r="X84" s="1201"/>
      <c r="Y84" s="1201"/>
      <c r="Z84" s="1200"/>
      <c r="AA84" s="1201"/>
      <c r="AB84" s="1201"/>
    </row>
    <row r="85" spans="1:29" s="556" customFormat="1" x14ac:dyDescent="0.25">
      <c r="A85" s="555"/>
      <c r="B85" s="555"/>
      <c r="C85" s="555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Q85" s="1277"/>
      <c r="R85" s="1277"/>
      <c r="S85" s="1277"/>
      <c r="T85" s="1200"/>
      <c r="U85" s="1200"/>
      <c r="V85" s="1200"/>
      <c r="W85" s="1200"/>
      <c r="X85" s="1201"/>
      <c r="Y85" s="1201"/>
      <c r="Z85" s="1200"/>
      <c r="AA85" s="1201"/>
      <c r="AB85" s="1201"/>
    </row>
    <row r="86" spans="1:29" s="556" customFormat="1" x14ac:dyDescent="0.25">
      <c r="A86" s="555"/>
      <c r="B86" s="555"/>
      <c r="C86" s="555"/>
      <c r="D86" s="555"/>
      <c r="E86" s="555"/>
      <c r="F86" s="555"/>
      <c r="G86" s="555"/>
      <c r="H86" s="555"/>
      <c r="I86" s="555"/>
      <c r="J86" s="555"/>
      <c r="K86" s="555"/>
      <c r="L86" s="555"/>
      <c r="M86" s="555"/>
      <c r="N86" s="555"/>
      <c r="O86" s="555"/>
      <c r="Q86" s="1277"/>
      <c r="R86" s="1277"/>
      <c r="S86" s="1277"/>
      <c r="T86" s="1200"/>
      <c r="U86" s="1200"/>
      <c r="V86" s="1200"/>
      <c r="W86" s="1200"/>
      <c r="X86" s="1200"/>
      <c r="Y86" s="1200"/>
      <c r="Z86" s="1200"/>
      <c r="AA86" s="1201"/>
      <c r="AB86" s="1201"/>
    </row>
    <row r="87" spans="1:29" s="556" customFormat="1" x14ac:dyDescent="0.25">
      <c r="A87" s="555"/>
      <c r="B87" s="555"/>
      <c r="C87" s="555"/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55"/>
      <c r="O87" s="555"/>
      <c r="Q87" s="1277"/>
      <c r="R87" s="1277"/>
      <c r="S87" s="1277"/>
      <c r="T87" s="1200"/>
      <c r="U87" s="1200"/>
      <c r="V87" s="1200"/>
      <c r="W87" s="1200"/>
      <c r="X87" s="1200"/>
      <c r="Y87" s="1200"/>
      <c r="Z87" s="1200"/>
      <c r="AA87" s="1201"/>
      <c r="AB87" s="1201"/>
    </row>
    <row r="88" spans="1:29" s="556" customFormat="1" x14ac:dyDescent="0.25">
      <c r="A88" s="555"/>
      <c r="B88" s="555"/>
      <c r="C88" s="555"/>
      <c r="D88" s="555"/>
      <c r="E88" s="555"/>
      <c r="F88" s="555"/>
      <c r="G88" s="555"/>
      <c r="H88" s="555"/>
      <c r="I88" s="555"/>
      <c r="J88" s="555"/>
      <c r="K88" s="555"/>
      <c r="L88" s="555"/>
      <c r="M88" s="555"/>
      <c r="N88" s="555"/>
      <c r="O88" s="555"/>
      <c r="Q88" s="1285"/>
      <c r="R88" s="1291"/>
      <c r="S88" s="1277"/>
      <c r="T88" s="1200"/>
      <c r="U88" s="1200"/>
      <c r="V88" s="1200"/>
      <c r="W88" s="1200"/>
      <c r="X88" s="1200"/>
      <c r="Y88" s="1200"/>
      <c r="Z88" s="1200"/>
      <c r="AA88" s="1201"/>
      <c r="AB88" s="1201"/>
    </row>
    <row r="89" spans="1:29" s="556" customFormat="1" x14ac:dyDescent="0.25">
      <c r="A89" s="555"/>
      <c r="B89" s="555"/>
      <c r="C89" s="555"/>
      <c r="D89" s="555"/>
      <c r="E89" s="555"/>
      <c r="F89" s="555"/>
      <c r="G89" s="555"/>
      <c r="H89" s="555"/>
      <c r="I89" s="555"/>
      <c r="J89" s="555"/>
      <c r="K89" s="555"/>
      <c r="L89" s="555"/>
      <c r="M89" s="555"/>
      <c r="N89" s="555"/>
      <c r="O89" s="555"/>
      <c r="Q89" s="1285"/>
      <c r="R89" s="1277"/>
      <c r="S89" s="1277"/>
      <c r="T89" s="1200"/>
      <c r="U89" s="1200"/>
      <c r="V89" s="1200"/>
      <c r="W89" s="1200"/>
      <c r="X89" s="1200"/>
      <c r="Y89" s="1200"/>
      <c r="Z89" s="1200"/>
      <c r="AA89" s="1201"/>
      <c r="AB89" s="1201"/>
    </row>
    <row r="90" spans="1:29" s="556" customFormat="1" x14ac:dyDescent="0.25">
      <c r="A90" s="555"/>
      <c r="B90" s="555"/>
      <c r="C90" s="555"/>
      <c r="D90" s="555"/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Q90" s="1277"/>
      <c r="R90" s="1291"/>
      <c r="S90" s="1277"/>
      <c r="T90" s="1200"/>
      <c r="U90" s="1200"/>
      <c r="V90" s="1200"/>
      <c r="W90" s="1200"/>
      <c r="X90" s="1200"/>
      <c r="Y90" s="1200"/>
      <c r="Z90" s="1200"/>
      <c r="AA90" s="1201"/>
      <c r="AB90" s="1201"/>
    </row>
    <row r="91" spans="1:29" s="556" customFormat="1" x14ac:dyDescent="0.25">
      <c r="A91" s="555"/>
      <c r="B91" s="555"/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Q91" s="1277"/>
      <c r="R91" s="1291"/>
      <c r="S91" s="1277"/>
      <c r="T91" s="1200"/>
      <c r="U91" s="1200"/>
      <c r="V91" s="1200"/>
      <c r="W91" s="1200"/>
      <c r="X91" s="1200"/>
      <c r="Y91" s="1200"/>
      <c r="Z91" s="1200"/>
      <c r="AA91" s="1201"/>
      <c r="AB91" s="1201"/>
    </row>
    <row r="92" spans="1:29" s="556" customFormat="1" x14ac:dyDescent="0.25">
      <c r="A92" s="555"/>
      <c r="B92" s="555"/>
      <c r="C92" s="555"/>
      <c r="D92" s="555"/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Q92" s="1277"/>
      <c r="R92" s="1291"/>
      <c r="S92" s="1277"/>
      <c r="T92" s="1200"/>
      <c r="U92" s="1200"/>
      <c r="V92" s="1200"/>
      <c r="W92" s="1200"/>
      <c r="X92" s="1200"/>
      <c r="Y92" s="1200"/>
      <c r="Z92" s="1200"/>
      <c r="AA92" s="1201"/>
      <c r="AB92" s="1201"/>
    </row>
    <row r="93" spans="1:29" s="556" customFormat="1" x14ac:dyDescent="0.25">
      <c r="A93" s="555"/>
      <c r="B93" s="555"/>
      <c r="C93" s="555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Q93" s="1277"/>
      <c r="R93" s="1291"/>
      <c r="S93" s="1277"/>
      <c r="T93" s="1200"/>
      <c r="U93" s="1200"/>
      <c r="V93" s="1200"/>
      <c r="W93" s="1200"/>
      <c r="X93" s="1200"/>
      <c r="Y93" s="1200"/>
      <c r="Z93" s="1200"/>
      <c r="AA93" s="1201"/>
      <c r="AB93" s="1201"/>
    </row>
    <row r="94" spans="1:29" s="556" customFormat="1" x14ac:dyDescent="0.25">
      <c r="A94" s="555"/>
      <c r="B94" s="555"/>
      <c r="C94" s="555"/>
      <c r="D94" s="555"/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Q94" s="1277"/>
      <c r="R94" s="1291"/>
      <c r="S94" s="1277"/>
      <c r="T94" s="1200"/>
      <c r="U94" s="1200"/>
      <c r="V94" s="1200"/>
      <c r="W94" s="1200"/>
      <c r="X94" s="1200"/>
      <c r="Y94" s="1200"/>
      <c r="Z94" s="1200"/>
      <c r="AA94" s="1201"/>
      <c r="AB94" s="1201"/>
    </row>
    <row r="95" spans="1:29" s="556" customFormat="1" x14ac:dyDescent="0.25">
      <c r="A95" s="555"/>
      <c r="B95" s="555"/>
      <c r="C95" s="555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Q95" s="1277"/>
      <c r="R95" s="1291"/>
      <c r="S95" s="1277"/>
      <c r="T95" s="1200"/>
      <c r="U95" s="1200"/>
      <c r="V95" s="1200"/>
      <c r="W95" s="1200"/>
      <c r="X95" s="1200"/>
      <c r="Y95" s="1200"/>
      <c r="Z95" s="1200"/>
      <c r="AA95" s="1201"/>
      <c r="AB95" s="1201"/>
    </row>
    <row r="96" spans="1:29" s="556" customFormat="1" x14ac:dyDescent="0.25">
      <c r="A96" s="555"/>
      <c r="B96" s="555"/>
      <c r="C96" s="555"/>
      <c r="D96" s="555"/>
      <c r="E96" s="555"/>
      <c r="F96" s="555"/>
      <c r="G96" s="555"/>
      <c r="H96" s="555"/>
      <c r="I96" s="555"/>
      <c r="J96" s="555"/>
      <c r="K96" s="555"/>
      <c r="L96" s="555"/>
      <c r="M96" s="555"/>
      <c r="N96" s="555"/>
      <c r="O96" s="555"/>
      <c r="Q96" s="1277"/>
      <c r="R96" s="1291"/>
      <c r="S96" s="1277"/>
      <c r="T96" s="1200"/>
      <c r="U96" s="1200"/>
      <c r="V96" s="1200"/>
      <c r="W96" s="1200"/>
      <c r="X96" s="1200"/>
      <c r="Y96" s="1200"/>
      <c r="Z96" s="1200"/>
      <c r="AA96" s="1201"/>
      <c r="AB96" s="1201"/>
    </row>
    <row r="97" spans="1:28" s="556" customFormat="1" x14ac:dyDescent="0.25">
      <c r="A97" s="555"/>
      <c r="B97" s="555"/>
      <c r="C97" s="555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Q97" s="1277"/>
      <c r="R97" s="1291"/>
      <c r="S97" s="1277"/>
      <c r="T97" s="1200"/>
      <c r="U97" s="1200"/>
      <c r="V97" s="1200"/>
      <c r="W97" s="1200"/>
      <c r="X97" s="1200"/>
      <c r="Y97" s="1200"/>
      <c r="Z97" s="1200"/>
      <c r="AA97" s="1201"/>
      <c r="AB97" s="1201"/>
    </row>
    <row r="98" spans="1:28" s="556" customFormat="1" x14ac:dyDescent="0.25">
      <c r="A98" s="555"/>
      <c r="B98" s="555"/>
      <c r="C98" s="555"/>
      <c r="D98" s="555"/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Q98" s="1201"/>
      <c r="R98" s="1201"/>
      <c r="S98" s="1277"/>
      <c r="T98" s="1200"/>
      <c r="U98" s="1200"/>
      <c r="V98" s="1200"/>
      <c r="W98" s="1200"/>
      <c r="X98" s="1200"/>
      <c r="Y98" s="1200"/>
      <c r="Z98" s="1200"/>
      <c r="AA98" s="1201"/>
      <c r="AB98" s="1201"/>
    </row>
    <row r="99" spans="1:28" s="556" customFormat="1" ht="15.75" x14ac:dyDescent="0.25">
      <c r="A99" s="759"/>
      <c r="B99" s="578"/>
      <c r="C99" s="578"/>
      <c r="D99" s="578"/>
      <c r="E99" s="578"/>
      <c r="F99" s="578"/>
      <c r="G99" s="578"/>
      <c r="H99" s="578"/>
      <c r="I99" s="578"/>
      <c r="J99" s="555"/>
      <c r="K99" s="555"/>
      <c r="L99" s="555"/>
      <c r="M99" s="555"/>
      <c r="N99" s="555"/>
      <c r="O99" s="555"/>
      <c r="Q99" s="1200"/>
      <c r="R99" s="1200"/>
      <c r="S99" s="1200"/>
      <c r="T99" s="1200"/>
      <c r="U99" s="1200"/>
      <c r="V99" s="1200"/>
      <c r="W99" s="1200"/>
      <c r="X99" s="1200"/>
      <c r="Y99" s="1200"/>
      <c r="Z99" s="1200"/>
      <c r="AA99" s="1201"/>
      <c r="AB99" s="1201"/>
    </row>
    <row r="100" spans="1:28" s="556" customFormat="1" ht="15.75" x14ac:dyDescent="0.25">
      <c r="A100" s="759" t="s">
        <v>1403</v>
      </c>
      <c r="B100" s="578"/>
      <c r="C100" s="578"/>
      <c r="D100" s="578"/>
      <c r="E100" s="578"/>
      <c r="F100" s="578"/>
      <c r="G100" s="555"/>
      <c r="H100" s="555"/>
      <c r="I100" s="555"/>
      <c r="J100" s="555"/>
      <c r="K100" s="555"/>
      <c r="L100" s="555"/>
      <c r="M100" s="555"/>
      <c r="N100" s="555"/>
      <c r="O100" s="555"/>
      <c r="Q100" s="1200"/>
      <c r="R100" s="1200"/>
      <c r="S100" s="1200"/>
      <c r="T100" s="1200"/>
      <c r="U100" s="1200"/>
      <c r="V100" s="1200"/>
      <c r="W100" s="1200"/>
      <c r="X100" s="1200"/>
      <c r="Y100" s="1200"/>
      <c r="Z100" s="1200"/>
      <c r="AA100" s="1201"/>
      <c r="AB100" s="1201"/>
    </row>
    <row r="101" spans="1:28" s="556" customFormat="1" x14ac:dyDescent="0.25">
      <c r="A101" s="555"/>
      <c r="B101" s="555"/>
      <c r="C101" s="555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  <c r="O101" s="555"/>
      <c r="Q101" s="1200"/>
      <c r="R101" s="1200"/>
      <c r="S101" s="1200"/>
      <c r="T101" s="1200"/>
      <c r="U101" s="1200"/>
      <c r="V101" s="1200"/>
      <c r="W101" s="1200"/>
      <c r="X101" s="1200"/>
      <c r="Y101" s="1200"/>
      <c r="Z101" s="1200"/>
      <c r="AA101" s="1201"/>
      <c r="AB101" s="1201"/>
    </row>
    <row r="102" spans="1:28" s="556" customFormat="1" x14ac:dyDescent="0.25">
      <c r="A102" s="555"/>
      <c r="B102" s="555"/>
      <c r="C102" s="555"/>
      <c r="D102" s="555"/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  <c r="O102" s="555"/>
      <c r="Q102" s="1200"/>
      <c r="R102" s="1200"/>
      <c r="S102" s="1200"/>
      <c r="T102" s="1200"/>
      <c r="U102" s="1200"/>
      <c r="V102" s="1200"/>
      <c r="W102" s="1200"/>
      <c r="X102" s="1200"/>
      <c r="Y102" s="1200"/>
      <c r="Z102" s="1200"/>
      <c r="AA102" s="1201"/>
      <c r="AB102" s="1201"/>
    </row>
    <row r="103" spans="1:28" s="556" customFormat="1" ht="15.75" x14ac:dyDescent="0.25">
      <c r="A103" s="1797" t="s">
        <v>1365</v>
      </c>
      <c r="B103" s="1798"/>
      <c r="C103" s="1801" t="s">
        <v>1340</v>
      </c>
      <c r="D103" s="1802"/>
      <c r="E103" s="1802"/>
      <c r="F103" s="1803"/>
      <c r="G103" s="1801" t="s">
        <v>1342</v>
      </c>
      <c r="H103" s="1802"/>
      <c r="I103" s="1802"/>
      <c r="J103" s="1803"/>
      <c r="K103" s="1801" t="s">
        <v>1074</v>
      </c>
      <c r="L103" s="1802"/>
      <c r="M103" s="1802"/>
      <c r="N103" s="1804"/>
      <c r="O103" s="1298" t="s">
        <v>1272</v>
      </c>
      <c r="P103" s="760"/>
      <c r="Q103" s="1201" t="s">
        <v>1253</v>
      </c>
      <c r="R103" s="1201" t="s">
        <v>329</v>
      </c>
      <c r="S103" s="1277"/>
      <c r="T103" s="1200"/>
      <c r="U103" s="1200"/>
      <c r="V103" s="1200"/>
      <c r="W103" s="1200"/>
      <c r="X103" s="1200"/>
      <c r="Y103" s="1200"/>
      <c r="Z103" s="1200"/>
      <c r="AA103" s="1201"/>
      <c r="AB103" s="1201"/>
    </row>
    <row r="104" spans="1:28" s="556" customFormat="1" ht="15.75" x14ac:dyDescent="0.25">
      <c r="A104" s="1799"/>
      <c r="B104" s="1800"/>
      <c r="C104" s="1299" t="s">
        <v>1330</v>
      </c>
      <c r="D104" s="1300" t="s">
        <v>1331</v>
      </c>
      <c r="E104" s="1300" t="s">
        <v>342</v>
      </c>
      <c r="F104" s="1300" t="s">
        <v>1332</v>
      </c>
      <c r="G104" s="1300" t="s">
        <v>1330</v>
      </c>
      <c r="H104" s="1300" t="s">
        <v>1331</v>
      </c>
      <c r="I104" s="1300" t="s">
        <v>342</v>
      </c>
      <c r="J104" s="1300" t="s">
        <v>1332</v>
      </c>
      <c r="K104" s="1300" t="s">
        <v>1330</v>
      </c>
      <c r="L104" s="1300" t="s">
        <v>1331</v>
      </c>
      <c r="M104" s="1300" t="s">
        <v>342</v>
      </c>
      <c r="N104" s="1301" t="s">
        <v>1332</v>
      </c>
      <c r="O104" s="1302" t="s">
        <v>1347</v>
      </c>
      <c r="P104" s="760"/>
      <c r="Q104" s="1201" t="s">
        <v>1385</v>
      </c>
      <c r="R104" s="1201" t="s">
        <v>329</v>
      </c>
      <c r="S104" s="1201"/>
      <c r="T104" s="1201"/>
      <c r="U104" s="1201"/>
      <c r="V104" s="1201"/>
      <c r="W104" s="1201"/>
      <c r="X104" s="1201"/>
      <c r="Y104" s="1201"/>
      <c r="Z104" s="1201"/>
      <c r="AA104" s="1201"/>
      <c r="AB104" s="1201"/>
    </row>
    <row r="105" spans="1:28" s="556" customFormat="1" ht="15.75" x14ac:dyDescent="0.25">
      <c r="A105" s="761" t="s">
        <v>1366</v>
      </c>
      <c r="B105" s="762"/>
      <c r="C105" s="763">
        <v>30700.841020748237</v>
      </c>
      <c r="D105" s="763">
        <v>20845.575798000005</v>
      </c>
      <c r="E105" s="763">
        <v>763.009953</v>
      </c>
      <c r="F105" s="763">
        <v>1653.8125929999997</v>
      </c>
      <c r="G105" s="763">
        <v>68.370284885562569</v>
      </c>
      <c r="H105" s="763">
        <v>415.70722199999989</v>
      </c>
      <c r="I105" s="763">
        <v>4.8687000000000001E-2</v>
      </c>
      <c r="J105" s="763">
        <v>1.2263999999999999</v>
      </c>
      <c r="K105" s="763">
        <f>+C105+G105</f>
        <v>30769.211305633798</v>
      </c>
      <c r="L105" s="763">
        <f>+D105+H105</f>
        <v>21261.283020000006</v>
      </c>
      <c r="M105" s="763">
        <f>+E105+I105</f>
        <v>763.05863999999997</v>
      </c>
      <c r="N105" s="764">
        <f>J105+F105</f>
        <v>1655.0389929999997</v>
      </c>
      <c r="O105" s="765">
        <f>SUM(K105:N105)</f>
        <v>54448.591958633806</v>
      </c>
      <c r="P105" s="766"/>
      <c r="Q105" s="1201" t="s">
        <v>1247</v>
      </c>
      <c r="R105" s="1201" t="s">
        <v>1248</v>
      </c>
      <c r="S105" s="1201"/>
      <c r="T105" s="1201"/>
      <c r="U105" s="1201"/>
      <c r="V105" s="1201"/>
      <c r="W105" s="1201"/>
      <c r="X105" s="1201"/>
      <c r="Y105" s="1201"/>
      <c r="Z105" s="1201"/>
      <c r="AA105" s="1201"/>
      <c r="AB105" s="1201"/>
    </row>
    <row r="106" spans="1:28" s="556" customFormat="1" ht="16.5" thickBot="1" x14ac:dyDescent="0.3">
      <c r="A106" s="767" t="s">
        <v>1367</v>
      </c>
      <c r="B106" s="576"/>
      <c r="C106" s="763">
        <v>242.41749300000006</v>
      </c>
      <c r="D106" s="763">
        <v>288.46049713735152</v>
      </c>
      <c r="E106" s="763"/>
      <c r="F106" s="763"/>
      <c r="G106" s="763">
        <v>450.4595738815546</v>
      </c>
      <c r="H106" s="763">
        <v>1538.5745995841082</v>
      </c>
      <c r="I106" s="763"/>
      <c r="J106" s="763"/>
      <c r="K106" s="763">
        <f>+C106+G106</f>
        <v>692.8770668815547</v>
      </c>
      <c r="L106" s="763">
        <f>+D106+H106</f>
        <v>1827.0350967214597</v>
      </c>
      <c r="M106" s="763"/>
      <c r="N106" s="763"/>
      <c r="O106" s="768">
        <f>SUM(K106:N106)</f>
        <v>2519.9121636030145</v>
      </c>
      <c r="P106" s="766"/>
      <c r="Q106" s="1201"/>
      <c r="R106" s="1201"/>
      <c r="S106" s="1201"/>
      <c r="T106" s="1201"/>
      <c r="U106" s="1201"/>
      <c r="V106" s="1201"/>
      <c r="W106" s="1201"/>
      <c r="X106" s="1201"/>
      <c r="Y106" s="1201"/>
      <c r="Z106" s="1201"/>
      <c r="AA106" s="1201"/>
      <c r="AB106" s="1201"/>
    </row>
    <row r="107" spans="1:28" s="556" customFormat="1" ht="17.25" thickTop="1" x14ac:dyDescent="0.25">
      <c r="A107" s="769" t="s">
        <v>1368</v>
      </c>
      <c r="B107" s="770"/>
      <c r="C107" s="771">
        <f t="shared" ref="C107:N107" si="3">+C106+C105</f>
        <v>30943.258513748238</v>
      </c>
      <c r="D107" s="771">
        <f t="shared" si="3"/>
        <v>21134.036295137357</v>
      </c>
      <c r="E107" s="771">
        <f t="shared" si="3"/>
        <v>763.009953</v>
      </c>
      <c r="F107" s="771">
        <f t="shared" si="3"/>
        <v>1653.8125929999997</v>
      </c>
      <c r="G107" s="771">
        <f t="shared" si="3"/>
        <v>518.82985876711723</v>
      </c>
      <c r="H107" s="771">
        <f t="shared" si="3"/>
        <v>1954.281821584108</v>
      </c>
      <c r="I107" s="771">
        <f t="shared" si="3"/>
        <v>4.8687000000000001E-2</v>
      </c>
      <c r="J107" s="771">
        <f t="shared" si="3"/>
        <v>1.2263999999999999</v>
      </c>
      <c r="K107" s="771">
        <f t="shared" si="3"/>
        <v>31462.088372515354</v>
      </c>
      <c r="L107" s="771">
        <f t="shared" si="3"/>
        <v>23088.318116721464</v>
      </c>
      <c r="M107" s="771">
        <f t="shared" si="3"/>
        <v>763.05863999999997</v>
      </c>
      <c r="N107" s="772">
        <f t="shared" si="3"/>
        <v>1655.0389929999997</v>
      </c>
      <c r="O107" s="1805">
        <f>+O106+O105</f>
        <v>56968.504122236824</v>
      </c>
      <c r="P107" s="773"/>
      <c r="Q107" s="1201" t="s">
        <v>1387</v>
      </c>
      <c r="R107" s="1201" t="s">
        <v>335</v>
      </c>
      <c r="S107" s="1201"/>
      <c r="T107" s="1201"/>
      <c r="U107" s="1201"/>
      <c r="V107" s="1201"/>
      <c r="W107" s="1201"/>
      <c r="X107" s="1201"/>
      <c r="Y107" s="1201"/>
      <c r="Z107" s="1201"/>
      <c r="AA107" s="1201"/>
      <c r="AB107" s="1201"/>
    </row>
    <row r="108" spans="1:28" s="556" customFormat="1" ht="15.75" customHeight="1" x14ac:dyDescent="0.25">
      <c r="A108" s="774" t="s">
        <v>1404</v>
      </c>
      <c r="B108" s="775"/>
      <c r="C108" s="1807">
        <f>+SUM(C107:F107)</f>
        <v>54494.117354885595</v>
      </c>
      <c r="D108" s="1808"/>
      <c r="E108" s="1808"/>
      <c r="F108" s="1809"/>
      <c r="G108" s="1807">
        <f>+SUM(G107:J107)</f>
        <v>2474.386767351225</v>
      </c>
      <c r="H108" s="1808"/>
      <c r="I108" s="1808"/>
      <c r="J108" s="1809"/>
      <c r="K108" s="1807">
        <f>+SUM(K107:N107)</f>
        <v>56968.504122236824</v>
      </c>
      <c r="L108" s="1808"/>
      <c r="M108" s="1808"/>
      <c r="N108" s="1810"/>
      <c r="O108" s="1806"/>
      <c r="P108" s="758"/>
      <c r="Q108" s="1201"/>
      <c r="R108" s="1201" t="s">
        <v>1340</v>
      </c>
      <c r="S108" s="1201"/>
      <c r="T108" s="1201"/>
      <c r="U108" s="1201"/>
      <c r="V108" s="1201" t="s">
        <v>1341</v>
      </c>
      <c r="W108" s="1201"/>
      <c r="X108" s="1201"/>
      <c r="Y108" s="1201"/>
      <c r="Z108" s="1201" t="s">
        <v>325</v>
      </c>
      <c r="AA108" s="1201"/>
      <c r="AB108" s="1201"/>
    </row>
    <row r="109" spans="1:28" s="556" customFormat="1" x14ac:dyDescent="0.25">
      <c r="A109" s="555"/>
      <c r="B109" s="555"/>
      <c r="C109" s="555"/>
      <c r="D109" s="555"/>
      <c r="E109" s="555"/>
      <c r="F109" s="555"/>
      <c r="G109" s="555"/>
      <c r="H109" s="555"/>
      <c r="I109" s="555"/>
      <c r="J109" s="555"/>
      <c r="K109" s="555"/>
      <c r="L109" s="555"/>
      <c r="M109" s="555"/>
      <c r="N109" s="555"/>
      <c r="O109" s="555"/>
      <c r="Q109" s="1201" t="s">
        <v>350</v>
      </c>
      <c r="R109" s="1201" t="s">
        <v>340</v>
      </c>
      <c r="S109" s="1201" t="s">
        <v>341</v>
      </c>
      <c r="T109" s="1201" t="s">
        <v>342</v>
      </c>
      <c r="U109" s="1201" t="s">
        <v>343</v>
      </c>
      <c r="V109" s="1201" t="s">
        <v>340</v>
      </c>
      <c r="W109" s="1201" t="s">
        <v>341</v>
      </c>
      <c r="X109" s="1201" t="s">
        <v>342</v>
      </c>
      <c r="Y109" s="1201" t="s">
        <v>343</v>
      </c>
      <c r="Z109" s="1201"/>
      <c r="AA109" s="1201"/>
      <c r="AB109" s="1201"/>
    </row>
    <row r="110" spans="1:28" s="556" customFormat="1" ht="15.75" x14ac:dyDescent="0.25">
      <c r="A110" s="576"/>
      <c r="B110" s="555"/>
      <c r="C110" s="776"/>
      <c r="D110" s="555"/>
      <c r="E110" s="555"/>
      <c r="F110" s="555"/>
      <c r="G110" s="555"/>
      <c r="H110" s="555"/>
      <c r="I110" s="555"/>
      <c r="J110" s="555"/>
      <c r="K110" s="555"/>
      <c r="L110" s="555"/>
      <c r="M110" s="555"/>
      <c r="N110" s="555"/>
      <c r="O110" s="555"/>
      <c r="Q110" s="1201" t="s">
        <v>1251</v>
      </c>
      <c r="R110" s="1201">
        <v>30666.41906874823</v>
      </c>
      <c r="S110" s="1201">
        <v>20845.620385999999</v>
      </c>
      <c r="T110" s="1201">
        <v>763.009953</v>
      </c>
      <c r="U110" s="1201">
        <v>1653.8125929999999</v>
      </c>
      <c r="V110" s="1201">
        <v>102.79223688556247</v>
      </c>
      <c r="W110" s="1201">
        <v>415.6626340000002</v>
      </c>
      <c r="X110" s="1201">
        <v>4.8686999999999987E-2</v>
      </c>
      <c r="Y110" s="1201">
        <v>1.2263999999999999</v>
      </c>
      <c r="Z110" s="1201">
        <v>54448.591958633799</v>
      </c>
      <c r="AA110" s="1201"/>
      <c r="AB110" s="1201"/>
    </row>
    <row r="111" spans="1:28" s="556" customFormat="1" x14ac:dyDescent="0.25">
      <c r="C111" s="585"/>
      <c r="D111" s="585"/>
      <c r="E111" s="585"/>
      <c r="F111" s="585"/>
      <c r="G111" s="585"/>
      <c r="H111" s="585"/>
      <c r="I111" s="585"/>
      <c r="J111" s="585"/>
      <c r="K111" s="585"/>
      <c r="L111" s="585"/>
      <c r="M111" s="585"/>
      <c r="Q111" s="1201" t="s">
        <v>1314</v>
      </c>
      <c r="R111" s="1201">
        <v>242.41749299999998</v>
      </c>
      <c r="S111" s="1201">
        <v>288.46049713735152</v>
      </c>
      <c r="T111" s="1201"/>
      <c r="U111" s="1201"/>
      <c r="V111" s="1201">
        <v>450.45957388155477</v>
      </c>
      <c r="W111" s="1201">
        <v>1538.5745995841069</v>
      </c>
      <c r="X111" s="1201"/>
      <c r="Y111" s="1201"/>
      <c r="Z111" s="1201">
        <v>2519.9121636030131</v>
      </c>
      <c r="AA111" s="1201"/>
      <c r="AB111" s="1201"/>
    </row>
    <row r="112" spans="1:28" s="556" customFormat="1" x14ac:dyDescent="0.25">
      <c r="C112" s="585"/>
      <c r="D112" s="585"/>
      <c r="E112" s="585"/>
      <c r="F112" s="585"/>
      <c r="G112" s="585"/>
      <c r="H112" s="585"/>
      <c r="I112" s="585"/>
      <c r="J112" s="585"/>
      <c r="K112" s="585"/>
      <c r="L112" s="585"/>
      <c r="M112" s="585"/>
      <c r="Q112" s="1201" t="s">
        <v>325</v>
      </c>
      <c r="R112" s="1201">
        <v>30908.83656174823</v>
      </c>
      <c r="S112" s="1201">
        <v>21134.080883137351</v>
      </c>
      <c r="T112" s="1201">
        <v>763.009953</v>
      </c>
      <c r="U112" s="1201">
        <v>1653.8125929999999</v>
      </c>
      <c r="V112" s="1201">
        <v>553.25181076711726</v>
      </c>
      <c r="W112" s="1201">
        <v>1954.2372335841071</v>
      </c>
      <c r="X112" s="1201">
        <v>4.8686999999999987E-2</v>
      </c>
      <c r="Y112" s="1201">
        <v>1.2263999999999999</v>
      </c>
      <c r="Z112" s="1201">
        <v>56968.504122236809</v>
      </c>
      <c r="AA112" s="1201"/>
      <c r="AB112" s="1201"/>
    </row>
    <row r="113" spans="15:26" x14ac:dyDescent="0.25">
      <c r="O113" s="1559"/>
    </row>
    <row r="114" spans="15:26" x14ac:dyDescent="0.25">
      <c r="Z114" s="1201">
        <v>56968.504122236816</v>
      </c>
    </row>
    <row r="116" spans="15:26" x14ac:dyDescent="0.25">
      <c r="Z116" s="1297">
        <v>0</v>
      </c>
    </row>
  </sheetData>
  <mergeCells count="8">
    <mergeCell ref="A103:B104"/>
    <mergeCell ref="C103:F103"/>
    <mergeCell ref="G103:J103"/>
    <mergeCell ref="K103:N103"/>
    <mergeCell ref="O107:O108"/>
    <mergeCell ref="C108:F108"/>
    <mergeCell ref="G108:J108"/>
    <mergeCell ref="K108:N108"/>
  </mergeCells>
  <pageMargins left="0.82677165354330717" right="0.47244094488188981" top="0.70866141732283472" bottom="0.59055118110236227" header="0" footer="0"/>
  <pageSetup paperSize="9" scale="41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9"/>
  <sheetViews>
    <sheetView view="pageBreakPreview" zoomScale="90" zoomScaleNormal="70" zoomScaleSheetLayoutView="90" zoomScalePageLayoutView="90" workbookViewId="0">
      <pane xSplit="1" ySplit="7" topLeftCell="B52" activePane="bottomRight" state="frozen"/>
      <selection pane="topRight" activeCell="B1" sqref="B1"/>
      <selection pane="bottomLeft" activeCell="A8" sqref="A8"/>
      <selection pane="bottomRight" activeCell="C62" sqref="C62"/>
    </sheetView>
  </sheetViews>
  <sheetFormatPr baseColWidth="10" defaultRowHeight="15" x14ac:dyDescent="0.25"/>
  <cols>
    <col min="1" max="1" width="4.140625" customWidth="1"/>
    <col min="2" max="2" width="9.28515625" customWidth="1"/>
    <col min="3" max="3" width="65.140625" customWidth="1"/>
    <col min="4" max="15" width="16.140625" customWidth="1"/>
    <col min="16" max="16" width="18.5703125" customWidth="1"/>
    <col min="17" max="17" width="9.140625" customWidth="1"/>
    <col min="18" max="18" width="57.28515625" style="503" bestFit="1" customWidth="1"/>
    <col min="19" max="19" width="30.28515625" style="503" bestFit="1" customWidth="1"/>
    <col min="20" max="26" width="17.28515625" style="503" bestFit="1" customWidth="1"/>
    <col min="27" max="27" width="15.85546875" style="503" bestFit="1" customWidth="1"/>
    <col min="28" max="29" width="17.28515625" style="503" bestFit="1" customWidth="1"/>
    <col min="30" max="30" width="15.85546875" style="503" bestFit="1" customWidth="1"/>
    <col min="31" max="31" width="16.42578125" style="503" bestFit="1" customWidth="1"/>
    <col min="32" max="32" width="15.42578125" style="503" customWidth="1"/>
  </cols>
  <sheetData>
    <row r="1" spans="1:31" ht="23.25" x14ac:dyDescent="0.35">
      <c r="A1" s="777" t="s">
        <v>1405</v>
      </c>
      <c r="B1" s="778"/>
      <c r="C1" s="779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5"/>
      <c r="R1" s="503" t="s">
        <v>171</v>
      </c>
      <c r="S1" s="503" t="s">
        <v>172</v>
      </c>
    </row>
    <row r="2" spans="1:31" ht="18.75" customHeight="1" x14ac:dyDescent="0.35">
      <c r="A2" s="777"/>
      <c r="B2" s="778"/>
      <c r="C2" s="779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5"/>
    </row>
    <row r="3" spans="1:31" ht="20.25" x14ac:dyDescent="0.3">
      <c r="A3" s="781" t="s">
        <v>1406</v>
      </c>
      <c r="B3" s="778"/>
      <c r="C3" s="779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5"/>
      <c r="R3" s="503" t="s">
        <v>1407</v>
      </c>
      <c r="S3" s="503" t="s">
        <v>329</v>
      </c>
    </row>
    <row r="4" spans="1:31" ht="10.5" customHeight="1" x14ac:dyDescent="0.3">
      <c r="A4" s="780"/>
      <c r="B4" s="781"/>
      <c r="C4" s="779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0"/>
      <c r="Q4" s="5"/>
      <c r="R4" s="503" t="s">
        <v>336</v>
      </c>
      <c r="S4" s="503" t="s">
        <v>1217</v>
      </c>
    </row>
    <row r="5" spans="1:31" ht="18" x14ac:dyDescent="0.25">
      <c r="A5" s="783"/>
      <c r="B5" s="784" t="s">
        <v>1408</v>
      </c>
      <c r="C5" s="779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5"/>
    </row>
    <row r="6" spans="1:31" x14ac:dyDescent="0.25">
      <c r="A6" s="780"/>
      <c r="B6" s="780"/>
      <c r="C6" s="779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5"/>
      <c r="R6" s="503" t="s">
        <v>1213</v>
      </c>
      <c r="S6" s="503" t="s">
        <v>335</v>
      </c>
    </row>
    <row r="7" spans="1:31" ht="27" customHeight="1" x14ac:dyDescent="0.25">
      <c r="A7" s="780"/>
      <c r="B7" s="1304" t="s">
        <v>3</v>
      </c>
      <c r="C7" s="1304" t="s">
        <v>1409</v>
      </c>
      <c r="D7" s="1304" t="s">
        <v>1292</v>
      </c>
      <c r="E7" s="1304" t="s">
        <v>1410</v>
      </c>
      <c r="F7" s="1304" t="s">
        <v>1411</v>
      </c>
      <c r="G7" s="1305" t="s">
        <v>1412</v>
      </c>
      <c r="H7" s="1304" t="s">
        <v>1413</v>
      </c>
      <c r="I7" s="1305" t="s">
        <v>1414</v>
      </c>
      <c r="J7" s="1304" t="s">
        <v>1317</v>
      </c>
      <c r="K7" s="1305" t="s">
        <v>1415</v>
      </c>
      <c r="L7" s="1304" t="s">
        <v>1416</v>
      </c>
      <c r="M7" s="1305" t="s">
        <v>1417</v>
      </c>
      <c r="N7" s="1304" t="s">
        <v>1318</v>
      </c>
      <c r="O7" s="1305" t="s">
        <v>1418</v>
      </c>
      <c r="P7" s="1304" t="s">
        <v>1272</v>
      </c>
      <c r="Q7" s="5"/>
      <c r="R7" s="503" t="s">
        <v>350</v>
      </c>
      <c r="S7" s="503" t="s">
        <v>924</v>
      </c>
      <c r="T7" s="503" t="s">
        <v>925</v>
      </c>
      <c r="U7" s="503" t="s">
        <v>1419</v>
      </c>
      <c r="V7" s="503" t="s">
        <v>1420</v>
      </c>
      <c r="W7" s="503" t="s">
        <v>1421</v>
      </c>
      <c r="X7" s="503" t="s">
        <v>1422</v>
      </c>
      <c r="Y7" s="503" t="s">
        <v>1423</v>
      </c>
      <c r="Z7" s="503" t="s">
        <v>1424</v>
      </c>
      <c r="AA7" s="503" t="s">
        <v>1425</v>
      </c>
      <c r="AB7" s="503" t="s">
        <v>1426</v>
      </c>
      <c r="AC7" s="503" t="s">
        <v>1427</v>
      </c>
      <c r="AD7" s="503" t="s">
        <v>1428</v>
      </c>
      <c r="AE7" s="503" t="s">
        <v>325</v>
      </c>
    </row>
    <row r="8" spans="1:31" ht="21" customHeight="1" x14ac:dyDescent="0.25">
      <c r="A8" s="780"/>
      <c r="B8" s="785">
        <v>1</v>
      </c>
      <c r="C8" s="786" t="s">
        <v>6</v>
      </c>
      <c r="D8" s="787">
        <f t="shared" ref="D8:O23" si="0">+S8</f>
        <v>7.0158670000000001</v>
      </c>
      <c r="E8" s="787">
        <f t="shared" si="0"/>
        <v>6.8800670000000004</v>
      </c>
      <c r="F8" s="787">
        <f t="shared" si="0"/>
        <v>7.6929369999999997</v>
      </c>
      <c r="G8" s="787">
        <f t="shared" si="0"/>
        <v>8.0395749999999992</v>
      </c>
      <c r="H8" s="787">
        <f t="shared" si="0"/>
        <v>7.0055820000000004</v>
      </c>
      <c r="I8" s="787">
        <f t="shared" si="0"/>
        <v>7.8379769999999995</v>
      </c>
      <c r="J8" s="787">
        <f t="shared" si="0"/>
        <v>8.3256119999999996</v>
      </c>
      <c r="K8" s="787">
        <f t="shared" si="0"/>
        <v>7.983187</v>
      </c>
      <c r="L8" s="787">
        <f t="shared" si="0"/>
        <v>9.854413000000001</v>
      </c>
      <c r="M8" s="787">
        <f t="shared" si="0"/>
        <v>8.5392450000000011</v>
      </c>
      <c r="N8" s="787">
        <f t="shared" si="0"/>
        <v>8.8531020000000016</v>
      </c>
      <c r="O8" s="787">
        <f t="shared" si="0"/>
        <v>9.2241429999999998</v>
      </c>
      <c r="P8" s="788">
        <f t="shared" ref="P8:P71" si="1">SUM(D8:O8)</f>
        <v>97.25170700000001</v>
      </c>
      <c r="Q8" s="5"/>
      <c r="R8" s="503" t="s">
        <v>6</v>
      </c>
      <c r="S8" s="503">
        <v>7.0158670000000001</v>
      </c>
      <c r="T8" s="503">
        <v>6.8800670000000004</v>
      </c>
      <c r="U8" s="503">
        <v>7.6929369999999997</v>
      </c>
      <c r="V8" s="503">
        <v>8.0395749999999992</v>
      </c>
      <c r="W8" s="503">
        <v>7.0055820000000004</v>
      </c>
      <c r="X8" s="503">
        <v>7.8379769999999995</v>
      </c>
      <c r="Y8" s="503">
        <v>8.3256119999999996</v>
      </c>
      <c r="Z8" s="503">
        <v>7.983187</v>
      </c>
      <c r="AA8" s="503">
        <v>9.854413000000001</v>
      </c>
      <c r="AB8" s="503">
        <v>8.5392450000000011</v>
      </c>
      <c r="AC8" s="503">
        <v>8.8531020000000016</v>
      </c>
      <c r="AD8" s="503">
        <v>9.2241429999999998</v>
      </c>
      <c r="AE8" s="503">
        <v>97.25170700000001</v>
      </c>
    </row>
    <row r="9" spans="1:31" ht="21" customHeight="1" x14ac:dyDescent="0.25">
      <c r="A9" s="780"/>
      <c r="B9" s="789">
        <f>+B8+1</f>
        <v>2</v>
      </c>
      <c r="C9" s="790" t="s">
        <v>8</v>
      </c>
      <c r="D9" s="791">
        <f t="shared" si="0"/>
        <v>0.14249199999999998</v>
      </c>
      <c r="E9" s="791">
        <f t="shared" si="0"/>
        <v>0</v>
      </c>
      <c r="F9" s="791">
        <f t="shared" si="0"/>
        <v>4.2022839999999997</v>
      </c>
      <c r="G9" s="791">
        <f t="shared" si="0"/>
        <v>5.372573</v>
      </c>
      <c r="H9" s="791">
        <f t="shared" si="0"/>
        <v>4.2126599999999996</v>
      </c>
      <c r="I9" s="791">
        <f t="shared" si="0"/>
        <v>5.6257700000000002</v>
      </c>
      <c r="J9" s="791">
        <f t="shared" si="0"/>
        <v>5.9208020000000001</v>
      </c>
      <c r="K9" s="791">
        <f t="shared" si="0"/>
        <v>3.165168</v>
      </c>
      <c r="L9" s="791">
        <f t="shared" si="0"/>
        <v>0</v>
      </c>
      <c r="M9" s="791">
        <f t="shared" si="0"/>
        <v>0</v>
      </c>
      <c r="N9" s="791">
        <f t="shared" si="0"/>
        <v>0</v>
      </c>
      <c r="O9" s="791">
        <f t="shared" si="0"/>
        <v>0</v>
      </c>
      <c r="P9" s="792">
        <f t="shared" si="1"/>
        <v>28.641748999999997</v>
      </c>
      <c r="Q9" s="5"/>
      <c r="R9" s="503" t="s">
        <v>8</v>
      </c>
      <c r="S9" s="503">
        <v>0.14249199999999998</v>
      </c>
      <c r="T9" s="503">
        <v>0</v>
      </c>
      <c r="U9" s="503">
        <v>4.2022839999999997</v>
      </c>
      <c r="V9" s="503">
        <v>5.372573</v>
      </c>
      <c r="W9" s="503">
        <v>4.2126599999999996</v>
      </c>
      <c r="X9" s="503">
        <v>5.6257700000000002</v>
      </c>
      <c r="Y9" s="503">
        <v>5.9208020000000001</v>
      </c>
      <c r="Z9" s="503">
        <v>3.165168</v>
      </c>
      <c r="AA9" s="503">
        <v>0</v>
      </c>
      <c r="AB9" s="503">
        <v>0</v>
      </c>
      <c r="AC9" s="503">
        <v>0</v>
      </c>
      <c r="AD9" s="503">
        <v>0</v>
      </c>
      <c r="AE9" s="503">
        <v>28.641748999999997</v>
      </c>
    </row>
    <row r="10" spans="1:31" ht="21" customHeight="1" x14ac:dyDescent="0.25">
      <c r="A10" s="780"/>
      <c r="B10" s="789">
        <f t="shared" ref="B10:B73" si="2">+B9+1</f>
        <v>3</v>
      </c>
      <c r="C10" s="790" t="s">
        <v>167</v>
      </c>
      <c r="D10" s="791">
        <f t="shared" si="0"/>
        <v>0</v>
      </c>
      <c r="E10" s="791">
        <f t="shared" si="0"/>
        <v>3.776681</v>
      </c>
      <c r="F10" s="791">
        <f t="shared" si="0"/>
        <v>3.415829</v>
      </c>
      <c r="G10" s="791">
        <f t="shared" si="0"/>
        <v>0</v>
      </c>
      <c r="H10" s="791">
        <f t="shared" si="0"/>
        <v>3.5341579999999997</v>
      </c>
      <c r="I10" s="791">
        <f t="shared" si="0"/>
        <v>4.370482</v>
      </c>
      <c r="J10" s="791">
        <f t="shared" si="0"/>
        <v>5.0063399999999998</v>
      </c>
      <c r="K10" s="791">
        <f t="shared" si="0"/>
        <v>4.9461069999999996</v>
      </c>
      <c r="L10" s="791">
        <f t="shared" si="0"/>
        <v>4.6590730000000002</v>
      </c>
      <c r="M10" s="791">
        <f t="shared" si="0"/>
        <v>5.2313890000000001</v>
      </c>
      <c r="N10" s="791">
        <f t="shared" si="0"/>
        <v>4.9165169999999998</v>
      </c>
      <c r="O10" s="791">
        <f t="shared" si="0"/>
        <v>5.2535950000000007</v>
      </c>
      <c r="P10" s="792">
        <f t="shared" si="1"/>
        <v>45.110170999999994</v>
      </c>
      <c r="Q10" s="5"/>
      <c r="R10" s="503" t="s">
        <v>167</v>
      </c>
      <c r="T10" s="503">
        <v>3.776681</v>
      </c>
      <c r="U10" s="503">
        <v>3.415829</v>
      </c>
      <c r="V10" s="503">
        <v>0</v>
      </c>
      <c r="W10" s="503">
        <v>3.5341579999999997</v>
      </c>
      <c r="X10" s="503">
        <v>4.370482</v>
      </c>
      <c r="Y10" s="503">
        <v>5.0063399999999998</v>
      </c>
      <c r="Z10" s="503">
        <v>4.9461069999999996</v>
      </c>
      <c r="AA10" s="503">
        <v>4.6590730000000002</v>
      </c>
      <c r="AB10" s="503">
        <v>5.2313890000000001</v>
      </c>
      <c r="AC10" s="503">
        <v>4.9165169999999998</v>
      </c>
      <c r="AD10" s="503">
        <v>5.2535950000000007</v>
      </c>
      <c r="AE10" s="503">
        <v>45.110170999999994</v>
      </c>
    </row>
    <row r="11" spans="1:31" ht="21" customHeight="1" x14ac:dyDescent="0.25">
      <c r="A11" s="780"/>
      <c r="B11" s="789">
        <f t="shared" si="2"/>
        <v>4</v>
      </c>
      <c r="C11" s="790" t="s">
        <v>11</v>
      </c>
      <c r="D11" s="791">
        <f t="shared" si="0"/>
        <v>8.7989959999999989</v>
      </c>
      <c r="E11" s="791">
        <f t="shared" si="0"/>
        <v>10.437652</v>
      </c>
      <c r="F11" s="791">
        <f t="shared" si="0"/>
        <v>14.603020000000001</v>
      </c>
      <c r="G11" s="791">
        <f t="shared" si="0"/>
        <v>10.447678</v>
      </c>
      <c r="H11" s="791">
        <f t="shared" si="0"/>
        <v>7.5266000000000002</v>
      </c>
      <c r="I11" s="791">
        <f t="shared" si="0"/>
        <v>8.4033739999999995</v>
      </c>
      <c r="J11" s="791">
        <f t="shared" si="0"/>
        <v>9.4588400000000004</v>
      </c>
      <c r="K11" s="791">
        <f t="shared" si="0"/>
        <v>9.6988619999999983</v>
      </c>
      <c r="L11" s="791">
        <f t="shared" si="0"/>
        <v>8.9863669999999995</v>
      </c>
      <c r="M11" s="791">
        <f t="shared" si="0"/>
        <v>8.9568580000000004</v>
      </c>
      <c r="N11" s="791">
        <f t="shared" si="0"/>
        <v>7.797028000000001</v>
      </c>
      <c r="O11" s="791">
        <f t="shared" si="0"/>
        <v>9.5464109999999991</v>
      </c>
      <c r="P11" s="792">
        <f t="shared" si="1"/>
        <v>114.661686</v>
      </c>
      <c r="Q11" s="5"/>
      <c r="R11" s="503" t="s">
        <v>11</v>
      </c>
      <c r="S11" s="503">
        <v>8.7989959999999989</v>
      </c>
      <c r="T11" s="503">
        <v>10.437652</v>
      </c>
      <c r="U11" s="503">
        <v>14.603020000000001</v>
      </c>
      <c r="V11" s="503">
        <v>10.447678</v>
      </c>
      <c r="W11" s="503">
        <v>7.5266000000000002</v>
      </c>
      <c r="X11" s="503">
        <v>8.4033739999999995</v>
      </c>
      <c r="Y11" s="503">
        <v>9.4588400000000004</v>
      </c>
      <c r="Z11" s="503">
        <v>9.6988619999999983</v>
      </c>
      <c r="AA11" s="503">
        <v>8.9863669999999995</v>
      </c>
      <c r="AB11" s="503">
        <v>8.9568580000000004</v>
      </c>
      <c r="AC11" s="503">
        <v>7.797028000000001</v>
      </c>
      <c r="AD11" s="503">
        <v>9.5464109999999991</v>
      </c>
      <c r="AE11" s="503">
        <v>114.661686</v>
      </c>
    </row>
    <row r="12" spans="1:31" ht="21" customHeight="1" x14ac:dyDescent="0.25">
      <c r="A12" s="780"/>
      <c r="B12" s="789">
        <f t="shared" si="2"/>
        <v>5</v>
      </c>
      <c r="C12" s="790" t="s">
        <v>13</v>
      </c>
      <c r="D12" s="791">
        <f t="shared" si="0"/>
        <v>0.77699499999999999</v>
      </c>
      <c r="E12" s="791">
        <f t="shared" si="0"/>
        <v>0.48309800000000003</v>
      </c>
      <c r="F12" s="791">
        <f t="shared" si="0"/>
        <v>0.80886400000000003</v>
      </c>
      <c r="G12" s="791">
        <f t="shared" si="0"/>
        <v>0.778115</v>
      </c>
      <c r="H12" s="791">
        <f t="shared" si="0"/>
        <v>0.81606699999999999</v>
      </c>
      <c r="I12" s="791">
        <f t="shared" si="0"/>
        <v>0.79020000000000001</v>
      </c>
      <c r="J12" s="791">
        <f t="shared" si="0"/>
        <v>0.80811599999999995</v>
      </c>
      <c r="K12" s="791">
        <f t="shared" si="0"/>
        <v>0.77720100000000003</v>
      </c>
      <c r="L12" s="791">
        <f t="shared" si="0"/>
        <v>0.78484699999999996</v>
      </c>
      <c r="M12" s="791">
        <f t="shared" si="0"/>
        <v>0.77754899999999993</v>
      </c>
      <c r="N12" s="791">
        <f t="shared" si="0"/>
        <v>0.75102800000000003</v>
      </c>
      <c r="O12" s="791">
        <f t="shared" si="0"/>
        <v>0.7799640000000001</v>
      </c>
      <c r="P12" s="792">
        <f t="shared" si="1"/>
        <v>9.1320439999999987</v>
      </c>
      <c r="Q12" s="5"/>
      <c r="R12" s="503" t="s">
        <v>13</v>
      </c>
      <c r="S12" s="503">
        <v>0.77699499999999999</v>
      </c>
      <c r="T12" s="503">
        <v>0.48309800000000003</v>
      </c>
      <c r="U12" s="503">
        <v>0.80886400000000003</v>
      </c>
      <c r="V12" s="503">
        <v>0.778115</v>
      </c>
      <c r="W12" s="503">
        <v>0.81606699999999999</v>
      </c>
      <c r="X12" s="503">
        <v>0.79020000000000001</v>
      </c>
      <c r="Y12" s="503">
        <v>0.80811599999999995</v>
      </c>
      <c r="Z12" s="503">
        <v>0.77720100000000003</v>
      </c>
      <c r="AA12" s="503">
        <v>0.78484699999999996</v>
      </c>
      <c r="AB12" s="503">
        <v>0.77754899999999993</v>
      </c>
      <c r="AC12" s="503">
        <v>0.75102800000000003</v>
      </c>
      <c r="AD12" s="503">
        <v>0.7799640000000001</v>
      </c>
      <c r="AE12" s="503">
        <v>9.1320439999999987</v>
      </c>
    </row>
    <row r="13" spans="1:31" ht="21" customHeight="1" x14ac:dyDescent="0.25">
      <c r="A13" s="780"/>
      <c r="B13" s="789">
        <f t="shared" si="2"/>
        <v>6</v>
      </c>
      <c r="C13" s="790" t="s">
        <v>1633</v>
      </c>
      <c r="D13" s="791">
        <f t="shared" si="0"/>
        <v>0</v>
      </c>
      <c r="E13" s="791">
        <f t="shared" si="0"/>
        <v>0</v>
      </c>
      <c r="F13" s="791">
        <f t="shared" si="0"/>
        <v>0</v>
      </c>
      <c r="G13" s="791">
        <f t="shared" si="0"/>
        <v>0</v>
      </c>
      <c r="H13" s="791">
        <f t="shared" si="0"/>
        <v>0</v>
      </c>
      <c r="I13" s="791">
        <f t="shared" si="0"/>
        <v>0</v>
      </c>
      <c r="J13" s="791">
        <f t="shared" si="0"/>
        <v>0.24826100000000001</v>
      </c>
      <c r="K13" s="791">
        <f t="shared" si="0"/>
        <v>0.212867</v>
      </c>
      <c r="L13" s="791">
        <f t="shared" si="0"/>
        <v>0.15951099999999999</v>
      </c>
      <c r="M13" s="791">
        <f t="shared" si="0"/>
        <v>0.240534</v>
      </c>
      <c r="N13" s="791">
        <f t="shared" si="0"/>
        <v>0.35150900000000002</v>
      </c>
      <c r="O13" s="791">
        <f t="shared" si="0"/>
        <v>0.26542500000000002</v>
      </c>
      <c r="P13" s="792">
        <f t="shared" si="1"/>
        <v>1.4781070000000001</v>
      </c>
      <c r="Q13" s="5"/>
      <c r="R13" s="503" t="s">
        <v>168</v>
      </c>
      <c r="Y13" s="503">
        <v>0.24826100000000001</v>
      </c>
      <c r="Z13" s="503">
        <v>0.212867</v>
      </c>
      <c r="AA13" s="503">
        <v>0.15951099999999999</v>
      </c>
      <c r="AB13" s="503">
        <v>0.240534</v>
      </c>
      <c r="AC13" s="503">
        <v>0.35150900000000002</v>
      </c>
      <c r="AD13" s="503">
        <v>0.26542500000000002</v>
      </c>
      <c r="AE13" s="503">
        <v>1.4781070000000001</v>
      </c>
    </row>
    <row r="14" spans="1:31" ht="21" customHeight="1" x14ac:dyDescent="0.25">
      <c r="A14" s="780"/>
      <c r="B14" s="789">
        <f t="shared" si="2"/>
        <v>7</v>
      </c>
      <c r="C14" s="790" t="s">
        <v>16</v>
      </c>
      <c r="D14" s="791">
        <f t="shared" si="0"/>
        <v>6.0589869999999992</v>
      </c>
      <c r="E14" s="791">
        <f t="shared" si="0"/>
        <v>5.0541660000000004</v>
      </c>
      <c r="F14" s="791">
        <f t="shared" si="0"/>
        <v>4.1297110000000004</v>
      </c>
      <c r="G14" s="791">
        <f t="shared" si="0"/>
        <v>7.0833570000000003</v>
      </c>
      <c r="H14" s="791">
        <f t="shared" si="0"/>
        <v>8.2420609999999996</v>
      </c>
      <c r="I14" s="791">
        <f t="shared" si="0"/>
        <v>7.2056310000000003</v>
      </c>
      <c r="J14" s="791">
        <f t="shared" si="0"/>
        <v>6.6782169999999992</v>
      </c>
      <c r="K14" s="791">
        <f t="shared" si="0"/>
        <v>7.4992679999999998</v>
      </c>
      <c r="L14" s="791">
        <f t="shared" si="0"/>
        <v>6.6087249999999997</v>
      </c>
      <c r="M14" s="791">
        <f t="shared" si="0"/>
        <v>6.4485320000000002</v>
      </c>
      <c r="N14" s="791">
        <f t="shared" si="0"/>
        <v>6.3207079999999998</v>
      </c>
      <c r="O14" s="791">
        <f t="shared" si="0"/>
        <v>5.4968639999999995</v>
      </c>
      <c r="P14" s="792">
        <f t="shared" si="1"/>
        <v>76.826227000000003</v>
      </c>
      <c r="Q14" s="5"/>
      <c r="R14" s="503" t="s">
        <v>16</v>
      </c>
      <c r="S14" s="503">
        <v>6.0589869999999992</v>
      </c>
      <c r="T14" s="503">
        <v>5.0541660000000004</v>
      </c>
      <c r="U14" s="503">
        <v>4.1297110000000004</v>
      </c>
      <c r="V14" s="503">
        <v>7.0833570000000003</v>
      </c>
      <c r="W14" s="503">
        <v>8.2420609999999996</v>
      </c>
      <c r="X14" s="503">
        <v>7.2056310000000003</v>
      </c>
      <c r="Y14" s="503">
        <v>6.6782169999999992</v>
      </c>
      <c r="Z14" s="503">
        <v>7.4992679999999998</v>
      </c>
      <c r="AA14" s="503">
        <v>6.6087249999999997</v>
      </c>
      <c r="AB14" s="503">
        <v>6.4485320000000002</v>
      </c>
      <c r="AC14" s="503">
        <v>6.3207079999999998</v>
      </c>
      <c r="AD14" s="503">
        <v>5.4968639999999995</v>
      </c>
      <c r="AE14" s="503">
        <v>76.826227000000003</v>
      </c>
    </row>
    <row r="15" spans="1:31" ht="21" customHeight="1" x14ac:dyDescent="0.25">
      <c r="A15" s="780"/>
      <c r="B15" s="789">
        <f t="shared" si="2"/>
        <v>8</v>
      </c>
      <c r="C15" s="790" t="s">
        <v>18</v>
      </c>
      <c r="D15" s="791">
        <f t="shared" si="0"/>
        <v>13.776821</v>
      </c>
      <c r="E15" s="791">
        <f t="shared" si="0"/>
        <v>10.184273999999998</v>
      </c>
      <c r="F15" s="791">
        <f t="shared" si="0"/>
        <v>13.433332</v>
      </c>
      <c r="G15" s="791">
        <f t="shared" si="0"/>
        <v>13.343493</v>
      </c>
      <c r="H15" s="791">
        <f t="shared" si="0"/>
        <v>14.164809</v>
      </c>
      <c r="I15" s="791">
        <f t="shared" si="0"/>
        <v>13.143651</v>
      </c>
      <c r="J15" s="791">
        <f t="shared" si="0"/>
        <v>10.435492</v>
      </c>
      <c r="K15" s="791">
        <f t="shared" si="0"/>
        <v>8.1235179999999989</v>
      </c>
      <c r="L15" s="791">
        <f t="shared" si="0"/>
        <v>7.8163279999999995</v>
      </c>
      <c r="M15" s="791">
        <f t="shared" si="0"/>
        <v>9.7229390000000002</v>
      </c>
      <c r="N15" s="791">
        <f t="shared" si="0"/>
        <v>12.964817</v>
      </c>
      <c r="O15" s="791">
        <f t="shared" si="0"/>
        <v>12.762740999999998</v>
      </c>
      <c r="P15" s="792">
        <f t="shared" si="1"/>
        <v>139.87221500000001</v>
      </c>
      <c r="Q15" s="5"/>
      <c r="R15" s="503" t="s">
        <v>18</v>
      </c>
      <c r="S15" s="503">
        <v>13.776821</v>
      </c>
      <c r="T15" s="503">
        <v>10.184273999999998</v>
      </c>
      <c r="U15" s="503">
        <v>13.433332</v>
      </c>
      <c r="V15" s="503">
        <v>13.343493</v>
      </c>
      <c r="W15" s="503">
        <v>14.164809</v>
      </c>
      <c r="X15" s="503">
        <v>13.143651</v>
      </c>
      <c r="Y15" s="503">
        <v>10.435492</v>
      </c>
      <c r="Z15" s="503">
        <v>8.1235179999999989</v>
      </c>
      <c r="AA15" s="503">
        <v>7.8163279999999995</v>
      </c>
      <c r="AB15" s="503">
        <v>9.7229390000000002</v>
      </c>
      <c r="AC15" s="503">
        <v>12.964817</v>
      </c>
      <c r="AD15" s="503">
        <v>12.762740999999998</v>
      </c>
      <c r="AE15" s="503">
        <v>139.87221500000001</v>
      </c>
    </row>
    <row r="16" spans="1:31" ht="21" customHeight="1" x14ac:dyDescent="0.25">
      <c r="A16" s="780"/>
      <c r="B16" s="789">
        <f t="shared" si="2"/>
        <v>9</v>
      </c>
      <c r="C16" s="790" t="s">
        <v>20</v>
      </c>
      <c r="D16" s="791">
        <f t="shared" si="0"/>
        <v>2.2533569999999998</v>
      </c>
      <c r="E16" s="791">
        <f t="shared" si="0"/>
        <v>3.735995</v>
      </c>
      <c r="F16" s="791">
        <f t="shared" si="0"/>
        <v>3.7109030000000001</v>
      </c>
      <c r="G16" s="791">
        <f t="shared" si="0"/>
        <v>3.7405740000000001</v>
      </c>
      <c r="H16" s="791">
        <f t="shared" si="0"/>
        <v>3.2336499999999999</v>
      </c>
      <c r="I16" s="791">
        <f t="shared" si="0"/>
        <v>2.0356399999999999</v>
      </c>
      <c r="J16" s="791">
        <f t="shared" si="0"/>
        <v>1.9409519999999998</v>
      </c>
      <c r="K16" s="791">
        <f t="shared" si="0"/>
        <v>1.5320010000000002</v>
      </c>
      <c r="L16" s="791">
        <f t="shared" si="0"/>
        <v>1.2087919999999999</v>
      </c>
      <c r="M16" s="791">
        <f t="shared" si="0"/>
        <v>0.96043000000000001</v>
      </c>
      <c r="N16" s="791">
        <f t="shared" si="0"/>
        <v>1.1041619999999999</v>
      </c>
      <c r="O16" s="791">
        <f t="shared" si="0"/>
        <v>0.32848200000000005</v>
      </c>
      <c r="P16" s="792">
        <f t="shared" si="1"/>
        <v>25.784938</v>
      </c>
      <c r="Q16" s="5"/>
      <c r="R16" s="503" t="s">
        <v>20</v>
      </c>
      <c r="S16" s="503">
        <v>2.2533569999999998</v>
      </c>
      <c r="T16" s="503">
        <v>3.735995</v>
      </c>
      <c r="U16" s="503">
        <v>3.7109030000000001</v>
      </c>
      <c r="V16" s="503">
        <v>3.7405740000000001</v>
      </c>
      <c r="W16" s="503">
        <v>3.2336499999999999</v>
      </c>
      <c r="X16" s="503">
        <v>2.0356399999999999</v>
      </c>
      <c r="Y16" s="503">
        <v>1.9409519999999998</v>
      </c>
      <c r="Z16" s="503">
        <v>1.5320010000000002</v>
      </c>
      <c r="AA16" s="503">
        <v>1.2087919999999999</v>
      </c>
      <c r="AB16" s="503">
        <v>0.96043000000000001</v>
      </c>
      <c r="AC16" s="503">
        <v>1.1041619999999999</v>
      </c>
      <c r="AD16" s="503">
        <v>0.32848200000000005</v>
      </c>
      <c r="AE16" s="503">
        <v>25.784938</v>
      </c>
    </row>
    <row r="17" spans="1:31" ht="21" customHeight="1" x14ac:dyDescent="0.25">
      <c r="A17" s="780"/>
      <c r="B17" s="789">
        <f t="shared" si="2"/>
        <v>10</v>
      </c>
      <c r="C17" s="790" t="s">
        <v>22</v>
      </c>
      <c r="D17" s="791">
        <f t="shared" si="0"/>
        <v>1.377804</v>
      </c>
      <c r="E17" s="791">
        <f t="shared" si="0"/>
        <v>1.2605770000000001</v>
      </c>
      <c r="F17" s="791">
        <f t="shared" si="0"/>
        <v>1.744926</v>
      </c>
      <c r="G17" s="791">
        <f t="shared" si="0"/>
        <v>1.7348910000000002</v>
      </c>
      <c r="H17" s="791">
        <f t="shared" si="0"/>
        <v>1.726051</v>
      </c>
      <c r="I17" s="791">
        <f t="shared" si="0"/>
        <v>1.0971930000000001</v>
      </c>
      <c r="J17" s="791">
        <f t="shared" si="0"/>
        <v>0.91484499999999991</v>
      </c>
      <c r="K17" s="791">
        <f t="shared" si="0"/>
        <v>0.734823</v>
      </c>
      <c r="L17" s="791">
        <f t="shared" si="0"/>
        <v>0.80487399999999998</v>
      </c>
      <c r="M17" s="791">
        <f t="shared" si="0"/>
        <v>0.59661600000000004</v>
      </c>
      <c r="N17" s="791">
        <f t="shared" si="0"/>
        <v>1.2565629999999999</v>
      </c>
      <c r="O17" s="791">
        <f t="shared" si="0"/>
        <v>1.61799</v>
      </c>
      <c r="P17" s="792">
        <f t="shared" si="1"/>
        <v>14.867153</v>
      </c>
      <c r="Q17" s="5"/>
      <c r="R17" s="503" t="s">
        <v>22</v>
      </c>
      <c r="S17" s="503">
        <v>1.377804</v>
      </c>
      <c r="T17" s="503">
        <v>1.2605770000000001</v>
      </c>
      <c r="U17" s="503">
        <v>1.744926</v>
      </c>
      <c r="V17" s="503">
        <v>1.7348910000000002</v>
      </c>
      <c r="W17" s="503">
        <v>1.726051</v>
      </c>
      <c r="X17" s="503">
        <v>1.0971930000000001</v>
      </c>
      <c r="Y17" s="503">
        <v>0.91484499999999991</v>
      </c>
      <c r="Z17" s="503">
        <v>0.734823</v>
      </c>
      <c r="AA17" s="503">
        <v>0.80487399999999998</v>
      </c>
      <c r="AB17" s="503">
        <v>0.59661600000000004</v>
      </c>
      <c r="AC17" s="503">
        <v>1.2565629999999999</v>
      </c>
      <c r="AD17" s="503">
        <v>1.61799</v>
      </c>
      <c r="AE17" s="503">
        <v>14.867153</v>
      </c>
    </row>
    <row r="18" spans="1:31" ht="21" customHeight="1" x14ac:dyDescent="0.25">
      <c r="A18" s="780"/>
      <c r="B18" s="789">
        <f t="shared" si="2"/>
        <v>11</v>
      </c>
      <c r="C18" s="790" t="s">
        <v>24</v>
      </c>
      <c r="D18" s="791">
        <f t="shared" si="0"/>
        <v>110.51030399999999</v>
      </c>
      <c r="E18" s="791">
        <f t="shared" si="0"/>
        <v>105.816689</v>
      </c>
      <c r="F18" s="791">
        <f t="shared" si="0"/>
        <v>108.96512800000001</v>
      </c>
      <c r="G18" s="791">
        <f t="shared" si="0"/>
        <v>131.405044</v>
      </c>
      <c r="H18" s="791">
        <f t="shared" si="0"/>
        <v>102.075976</v>
      </c>
      <c r="I18" s="791">
        <f t="shared" si="0"/>
        <v>55.464974999999995</v>
      </c>
      <c r="J18" s="791">
        <f t="shared" si="0"/>
        <v>51.123576999999997</v>
      </c>
      <c r="K18" s="791">
        <f t="shared" si="0"/>
        <v>35.801218000000006</v>
      </c>
      <c r="L18" s="791">
        <f t="shared" si="0"/>
        <v>35.761432999999997</v>
      </c>
      <c r="M18" s="791">
        <f t="shared" si="0"/>
        <v>69.585147000000006</v>
      </c>
      <c r="N18" s="791">
        <f t="shared" si="0"/>
        <v>103.11415099999999</v>
      </c>
      <c r="O18" s="791">
        <f t="shared" si="0"/>
        <v>105.181679</v>
      </c>
      <c r="P18" s="792">
        <f t="shared" si="1"/>
        <v>1014.8053209999999</v>
      </c>
      <c r="Q18" s="5"/>
      <c r="R18" s="503" t="s">
        <v>24</v>
      </c>
      <c r="S18" s="503">
        <v>110.51030399999999</v>
      </c>
      <c r="T18" s="503">
        <v>105.816689</v>
      </c>
      <c r="U18" s="503">
        <v>108.96512800000001</v>
      </c>
      <c r="V18" s="503">
        <v>131.405044</v>
      </c>
      <c r="W18" s="503">
        <v>102.075976</v>
      </c>
      <c r="X18" s="503">
        <v>55.464974999999995</v>
      </c>
      <c r="Y18" s="503">
        <v>51.123576999999997</v>
      </c>
      <c r="Z18" s="503">
        <v>35.801218000000006</v>
      </c>
      <c r="AA18" s="503">
        <v>35.761432999999997</v>
      </c>
      <c r="AB18" s="503">
        <v>69.585147000000006</v>
      </c>
      <c r="AC18" s="503">
        <v>103.11415099999999</v>
      </c>
      <c r="AD18" s="503">
        <v>105.181679</v>
      </c>
      <c r="AE18" s="503">
        <v>1014.8053209999999</v>
      </c>
    </row>
    <row r="19" spans="1:31" ht="21" customHeight="1" x14ac:dyDescent="0.25">
      <c r="A19" s="780"/>
      <c r="B19" s="789">
        <f t="shared" si="2"/>
        <v>12</v>
      </c>
      <c r="C19" s="790" t="s">
        <v>26</v>
      </c>
      <c r="D19" s="791">
        <f t="shared" si="0"/>
        <v>6.7745E-2</v>
      </c>
      <c r="E19" s="791">
        <f t="shared" si="0"/>
        <v>5.0668999999999999E-2</v>
      </c>
      <c r="F19" s="791">
        <f t="shared" si="0"/>
        <v>6.0759000000000001E-2</v>
      </c>
      <c r="G19" s="791">
        <f t="shared" si="0"/>
        <v>5.4049E-2</v>
      </c>
      <c r="H19" s="791">
        <f t="shared" si="0"/>
        <v>5.3276000000000004E-2</v>
      </c>
      <c r="I19" s="791">
        <f t="shared" si="0"/>
        <v>6.0079E-2</v>
      </c>
      <c r="J19" s="791">
        <f t="shared" si="0"/>
        <v>4.2625000000000003E-2</v>
      </c>
      <c r="K19" s="791">
        <f t="shared" si="0"/>
        <v>5.8026000000000001E-2</v>
      </c>
      <c r="L19" s="791">
        <f t="shared" si="0"/>
        <v>5.6511000000000006E-2</v>
      </c>
      <c r="M19" s="791">
        <f t="shared" si="0"/>
        <v>6.3271999999999995E-2</v>
      </c>
      <c r="N19" s="791">
        <f t="shared" si="0"/>
        <v>6.2301000000000002E-2</v>
      </c>
      <c r="O19" s="791">
        <f t="shared" si="0"/>
        <v>6.7546999999999996E-2</v>
      </c>
      <c r="P19" s="792">
        <f t="shared" si="1"/>
        <v>0.69685900000000012</v>
      </c>
      <c r="Q19" s="5"/>
      <c r="R19" s="503" t="s">
        <v>26</v>
      </c>
      <c r="S19" s="503">
        <v>6.7745E-2</v>
      </c>
      <c r="T19" s="503">
        <v>5.0668999999999999E-2</v>
      </c>
      <c r="U19" s="503">
        <v>6.0759000000000001E-2</v>
      </c>
      <c r="V19" s="503">
        <v>5.4049E-2</v>
      </c>
      <c r="W19" s="503">
        <v>5.3276000000000004E-2</v>
      </c>
      <c r="X19" s="503">
        <v>6.0079E-2</v>
      </c>
      <c r="Y19" s="503">
        <v>4.2625000000000003E-2</v>
      </c>
      <c r="Z19" s="503">
        <v>5.8026000000000001E-2</v>
      </c>
      <c r="AA19" s="503">
        <v>5.6511000000000006E-2</v>
      </c>
      <c r="AB19" s="503">
        <v>6.3271999999999995E-2</v>
      </c>
      <c r="AC19" s="503">
        <v>6.2301000000000002E-2</v>
      </c>
      <c r="AD19" s="503">
        <v>6.7546999999999996E-2</v>
      </c>
      <c r="AE19" s="503">
        <v>0.69685900000000012</v>
      </c>
    </row>
    <row r="20" spans="1:31" ht="21" customHeight="1" x14ac:dyDescent="0.25">
      <c r="A20" s="780"/>
      <c r="B20" s="789">
        <f t="shared" si="2"/>
        <v>13</v>
      </c>
      <c r="C20" s="790" t="s">
        <v>28</v>
      </c>
      <c r="D20" s="791">
        <f t="shared" si="0"/>
        <v>104.600302</v>
      </c>
      <c r="E20" s="791">
        <f t="shared" si="0"/>
        <v>137.04868900000002</v>
      </c>
      <c r="F20" s="791">
        <f t="shared" si="0"/>
        <v>151.41145599999999</v>
      </c>
      <c r="G20" s="791">
        <f t="shared" si="0"/>
        <v>150.88205399999998</v>
      </c>
      <c r="H20" s="791">
        <f t="shared" si="0"/>
        <v>124.44484700000001</v>
      </c>
      <c r="I20" s="791">
        <f t="shared" si="0"/>
        <v>70.613939000000002</v>
      </c>
      <c r="J20" s="791">
        <f t="shared" si="0"/>
        <v>56.944603999999998</v>
      </c>
      <c r="K20" s="791">
        <f t="shared" si="0"/>
        <v>53.394309999999997</v>
      </c>
      <c r="L20" s="791">
        <f t="shared" si="0"/>
        <v>57.352165999999997</v>
      </c>
      <c r="M20" s="791">
        <f t="shared" si="0"/>
        <v>59.264519</v>
      </c>
      <c r="N20" s="791">
        <f t="shared" si="0"/>
        <v>68.432943999999992</v>
      </c>
      <c r="O20" s="791">
        <f t="shared" si="0"/>
        <v>138.85034899999999</v>
      </c>
      <c r="P20" s="792">
        <f t="shared" si="1"/>
        <v>1173.2401789999999</v>
      </c>
      <c r="Q20" s="5"/>
      <c r="R20" s="503" t="s">
        <v>28</v>
      </c>
      <c r="S20" s="503">
        <v>104.600302</v>
      </c>
      <c r="T20" s="503">
        <v>137.04868900000002</v>
      </c>
      <c r="U20" s="503">
        <v>151.41145599999999</v>
      </c>
      <c r="V20" s="503">
        <v>150.88205399999998</v>
      </c>
      <c r="W20" s="503">
        <v>124.44484700000001</v>
      </c>
      <c r="X20" s="503">
        <v>70.613939000000002</v>
      </c>
      <c r="Y20" s="503">
        <v>56.944603999999998</v>
      </c>
      <c r="Z20" s="503">
        <v>53.394309999999997</v>
      </c>
      <c r="AA20" s="503">
        <v>57.352165999999997</v>
      </c>
      <c r="AB20" s="503">
        <v>59.264519</v>
      </c>
      <c r="AC20" s="503">
        <v>68.432943999999992</v>
      </c>
      <c r="AD20" s="503">
        <v>138.85034899999999</v>
      </c>
      <c r="AE20" s="503">
        <v>1173.2401789999999</v>
      </c>
    </row>
    <row r="21" spans="1:31" ht="21" customHeight="1" x14ac:dyDescent="0.25">
      <c r="A21" s="780"/>
      <c r="B21" s="789">
        <f t="shared" si="2"/>
        <v>14</v>
      </c>
      <c r="C21" s="790" t="s">
        <v>30</v>
      </c>
      <c r="D21" s="791">
        <f t="shared" si="0"/>
        <v>0.79465300000000005</v>
      </c>
      <c r="E21" s="791">
        <f t="shared" si="0"/>
        <v>0.70942100000000008</v>
      </c>
      <c r="F21" s="791">
        <f t="shared" si="0"/>
        <v>0.78542499999999993</v>
      </c>
      <c r="G21" s="791">
        <f t="shared" si="0"/>
        <v>0.76008900000000001</v>
      </c>
      <c r="H21" s="791">
        <f t="shared" si="0"/>
        <v>0.77374900000000002</v>
      </c>
      <c r="I21" s="791">
        <f t="shared" si="0"/>
        <v>0.74773100000000003</v>
      </c>
      <c r="J21" s="791">
        <f t="shared" si="0"/>
        <v>0.75812999999999997</v>
      </c>
      <c r="K21" s="791">
        <f t="shared" si="0"/>
        <v>0.70325800000000005</v>
      </c>
      <c r="L21" s="791">
        <f t="shared" si="0"/>
        <v>0.73695100000000002</v>
      </c>
      <c r="M21" s="791">
        <f t="shared" si="0"/>
        <v>0.76169200000000004</v>
      </c>
      <c r="N21" s="791">
        <f t="shared" si="0"/>
        <v>0.72719800000000001</v>
      </c>
      <c r="O21" s="791">
        <f t="shared" si="0"/>
        <v>0.37871699999999997</v>
      </c>
      <c r="P21" s="792">
        <f t="shared" si="1"/>
        <v>8.6370140000000006</v>
      </c>
      <c r="Q21" s="5"/>
      <c r="R21" s="503" t="s">
        <v>30</v>
      </c>
      <c r="S21" s="503">
        <v>0.79465300000000005</v>
      </c>
      <c r="T21" s="503">
        <v>0.70942100000000008</v>
      </c>
      <c r="U21" s="503">
        <v>0.78542499999999993</v>
      </c>
      <c r="V21" s="503">
        <v>0.76008900000000001</v>
      </c>
      <c r="W21" s="503">
        <v>0.77374900000000002</v>
      </c>
      <c r="X21" s="503">
        <v>0.74773100000000003</v>
      </c>
      <c r="Y21" s="503">
        <v>0.75812999999999997</v>
      </c>
      <c r="Z21" s="503">
        <v>0.70325800000000005</v>
      </c>
      <c r="AA21" s="503">
        <v>0.73695100000000002</v>
      </c>
      <c r="AB21" s="503">
        <v>0.76169200000000004</v>
      </c>
      <c r="AC21" s="503">
        <v>0.72719800000000001</v>
      </c>
      <c r="AD21" s="503">
        <v>0.37871699999999997</v>
      </c>
      <c r="AE21" s="503">
        <v>8.6370140000000006</v>
      </c>
    </row>
    <row r="22" spans="1:31" ht="21" customHeight="1" x14ac:dyDescent="0.25">
      <c r="A22" s="780"/>
      <c r="B22" s="789">
        <f t="shared" si="2"/>
        <v>15</v>
      </c>
      <c r="C22" s="790" t="s">
        <v>32</v>
      </c>
      <c r="D22" s="791">
        <f t="shared" si="0"/>
        <v>0.65892700000000004</v>
      </c>
      <c r="E22" s="791">
        <f t="shared" si="0"/>
        <v>0.404026</v>
      </c>
      <c r="F22" s="791">
        <f t="shared" si="0"/>
        <v>0.78994000000000009</v>
      </c>
      <c r="G22" s="791">
        <f t="shared" si="0"/>
        <v>0.77170799999999995</v>
      </c>
      <c r="H22" s="791">
        <f t="shared" si="0"/>
        <v>0.5837</v>
      </c>
      <c r="I22" s="791">
        <f t="shared" si="0"/>
        <v>0.71119699999999997</v>
      </c>
      <c r="J22" s="791">
        <f t="shared" si="0"/>
        <v>0.646652</v>
      </c>
      <c r="K22" s="791">
        <f t="shared" si="0"/>
        <v>0.39691599999999999</v>
      </c>
      <c r="L22" s="791">
        <f t="shared" si="0"/>
        <v>0.46940899999999997</v>
      </c>
      <c r="M22" s="791">
        <f t="shared" si="0"/>
        <v>0.58137699999999992</v>
      </c>
      <c r="N22" s="791">
        <f t="shared" si="0"/>
        <v>0.41686399999999996</v>
      </c>
      <c r="O22" s="791">
        <f t="shared" si="0"/>
        <v>0.64388699999999999</v>
      </c>
      <c r="P22" s="792">
        <f t="shared" si="1"/>
        <v>7.0746030000000006</v>
      </c>
      <c r="Q22" s="5"/>
      <c r="R22" s="503" t="s">
        <v>32</v>
      </c>
      <c r="S22" s="503">
        <v>0.65892700000000004</v>
      </c>
      <c r="T22" s="503">
        <v>0.404026</v>
      </c>
      <c r="U22" s="503">
        <v>0.78994000000000009</v>
      </c>
      <c r="V22" s="503">
        <v>0.77170799999999995</v>
      </c>
      <c r="W22" s="503">
        <v>0.5837</v>
      </c>
      <c r="X22" s="503">
        <v>0.71119699999999997</v>
      </c>
      <c r="Y22" s="503">
        <v>0.646652</v>
      </c>
      <c r="Z22" s="503">
        <v>0.39691599999999999</v>
      </c>
      <c r="AA22" s="503">
        <v>0.46940899999999997</v>
      </c>
      <c r="AB22" s="503">
        <v>0.58137699999999992</v>
      </c>
      <c r="AC22" s="503">
        <v>0.41686399999999996</v>
      </c>
      <c r="AD22" s="503">
        <v>0.64388699999999999</v>
      </c>
      <c r="AE22" s="503">
        <v>7.0746030000000006</v>
      </c>
    </row>
    <row r="23" spans="1:31" ht="21" customHeight="1" x14ac:dyDescent="0.25">
      <c r="A23" s="780"/>
      <c r="B23" s="789">
        <f t="shared" si="2"/>
        <v>16</v>
      </c>
      <c r="C23" s="790" t="s">
        <v>34</v>
      </c>
      <c r="D23" s="791">
        <f t="shared" si="0"/>
        <v>0.38593399999999994</v>
      </c>
      <c r="E23" s="791">
        <f t="shared" si="0"/>
        <v>0.36584</v>
      </c>
      <c r="F23" s="791">
        <f t="shared" si="0"/>
        <v>0.39505299999999999</v>
      </c>
      <c r="G23" s="791">
        <f t="shared" si="0"/>
        <v>0.38522400000000001</v>
      </c>
      <c r="H23" s="791">
        <f t="shared" si="0"/>
        <v>0.40479500000000002</v>
      </c>
      <c r="I23" s="791">
        <f t="shared" si="0"/>
        <v>0.39314299999999996</v>
      </c>
      <c r="J23" s="791">
        <f t="shared" si="0"/>
        <v>0.351852</v>
      </c>
      <c r="K23" s="791">
        <f t="shared" si="0"/>
        <v>0.307141</v>
      </c>
      <c r="L23" s="791">
        <f t="shared" si="0"/>
        <v>0.28137000000000001</v>
      </c>
      <c r="M23" s="791">
        <f t="shared" si="0"/>
        <v>0.27639999999999998</v>
      </c>
      <c r="N23" s="791">
        <f t="shared" si="0"/>
        <v>0.201652</v>
      </c>
      <c r="O23" s="791">
        <f t="shared" si="0"/>
        <v>0.31766499999999998</v>
      </c>
      <c r="P23" s="792">
        <f t="shared" si="1"/>
        <v>4.0660689999999997</v>
      </c>
      <c r="Q23" s="5"/>
      <c r="R23" s="503" t="s">
        <v>34</v>
      </c>
      <c r="S23" s="503">
        <v>0.38593399999999994</v>
      </c>
      <c r="T23" s="503">
        <v>0.36584</v>
      </c>
      <c r="U23" s="503">
        <v>0.39505299999999999</v>
      </c>
      <c r="V23" s="503">
        <v>0.38522400000000001</v>
      </c>
      <c r="W23" s="503">
        <v>0.40479500000000002</v>
      </c>
      <c r="X23" s="503">
        <v>0.39314299999999996</v>
      </c>
      <c r="Y23" s="503">
        <v>0.351852</v>
      </c>
      <c r="Z23" s="503">
        <v>0.307141</v>
      </c>
      <c r="AA23" s="503">
        <v>0.28137000000000001</v>
      </c>
      <c r="AB23" s="503">
        <v>0.27639999999999998</v>
      </c>
      <c r="AC23" s="503">
        <v>0.201652</v>
      </c>
      <c r="AD23" s="503">
        <v>0.31766499999999998</v>
      </c>
      <c r="AE23" s="503">
        <v>4.0660689999999997</v>
      </c>
    </row>
    <row r="24" spans="1:31" ht="21" customHeight="1" x14ac:dyDescent="0.25">
      <c r="A24" s="780"/>
      <c r="B24" s="789">
        <f t="shared" si="2"/>
        <v>17</v>
      </c>
      <c r="C24" s="790" t="s">
        <v>1623</v>
      </c>
      <c r="D24" s="791">
        <f t="shared" ref="D24:O42" si="3">+S24</f>
        <v>0.27054199999999995</v>
      </c>
      <c r="E24" s="791">
        <f t="shared" si="3"/>
        <v>0.17120500000000002</v>
      </c>
      <c r="F24" s="791">
        <f t="shared" si="3"/>
        <v>4.5796999999999997E-2</v>
      </c>
      <c r="G24" s="791">
        <f t="shared" si="3"/>
        <v>0.13411000000000001</v>
      </c>
      <c r="H24" s="791">
        <f t="shared" si="3"/>
        <v>4.0769E-2</v>
      </c>
      <c r="I24" s="791">
        <f t="shared" si="3"/>
        <v>0.14853</v>
      </c>
      <c r="J24" s="791">
        <f t="shared" si="3"/>
        <v>0</v>
      </c>
      <c r="K24" s="791">
        <f t="shared" si="3"/>
        <v>0</v>
      </c>
      <c r="L24" s="791">
        <f t="shared" si="3"/>
        <v>0</v>
      </c>
      <c r="M24" s="791">
        <f t="shared" si="3"/>
        <v>0</v>
      </c>
      <c r="N24" s="791">
        <f t="shared" si="3"/>
        <v>0</v>
      </c>
      <c r="O24" s="791">
        <f t="shared" si="3"/>
        <v>0</v>
      </c>
      <c r="P24" s="792">
        <f t="shared" si="1"/>
        <v>0.81095300000000003</v>
      </c>
      <c r="Q24" s="5"/>
      <c r="R24" s="503" t="s">
        <v>169</v>
      </c>
      <c r="S24" s="503">
        <v>0.27054199999999995</v>
      </c>
      <c r="T24" s="503">
        <v>0.17120500000000002</v>
      </c>
      <c r="U24" s="503">
        <v>4.5796999999999997E-2</v>
      </c>
      <c r="V24" s="503">
        <v>0.13411000000000001</v>
      </c>
      <c r="W24" s="503">
        <v>4.0769E-2</v>
      </c>
      <c r="X24" s="503">
        <v>0.14853</v>
      </c>
      <c r="AE24" s="503">
        <v>0.81095300000000003</v>
      </c>
    </row>
    <row r="25" spans="1:31" ht="21" customHeight="1" x14ac:dyDescent="0.25">
      <c r="A25" s="780"/>
      <c r="B25" s="789">
        <f t="shared" si="2"/>
        <v>18</v>
      </c>
      <c r="C25" s="790" t="s">
        <v>37</v>
      </c>
      <c r="D25" s="791">
        <f t="shared" si="3"/>
        <v>2.3299509999999999</v>
      </c>
      <c r="E25" s="791">
        <f t="shared" si="3"/>
        <v>0.9383220000000001</v>
      </c>
      <c r="F25" s="791">
        <f t="shared" si="3"/>
        <v>2.2362830000000002</v>
      </c>
      <c r="G25" s="791">
        <f t="shared" si="3"/>
        <v>2.4756520000000002</v>
      </c>
      <c r="H25" s="791">
        <f t="shared" si="3"/>
        <v>2.2550940000000002</v>
      </c>
      <c r="I25" s="791">
        <f t="shared" si="3"/>
        <v>1.8726229999999999</v>
      </c>
      <c r="J25" s="791">
        <f t="shared" si="3"/>
        <v>1.723681</v>
      </c>
      <c r="K25" s="791">
        <f t="shared" si="3"/>
        <v>1.545329</v>
      </c>
      <c r="L25" s="791">
        <f t="shared" si="3"/>
        <v>1.3882239999999999</v>
      </c>
      <c r="M25" s="791">
        <f t="shared" si="3"/>
        <v>1.7032820000000002</v>
      </c>
      <c r="N25" s="791">
        <f t="shared" si="3"/>
        <v>2.2764890000000002</v>
      </c>
      <c r="O25" s="791">
        <f t="shared" si="3"/>
        <v>2.535771</v>
      </c>
      <c r="P25" s="792">
        <f t="shared" si="1"/>
        <v>23.280701000000004</v>
      </c>
      <c r="Q25" s="5"/>
      <c r="R25" s="503" t="s">
        <v>37</v>
      </c>
      <c r="S25" s="503">
        <v>2.3299509999999999</v>
      </c>
      <c r="T25" s="503">
        <v>0.9383220000000001</v>
      </c>
      <c r="U25" s="503">
        <v>2.2362830000000002</v>
      </c>
      <c r="V25" s="503">
        <v>2.4756520000000002</v>
      </c>
      <c r="W25" s="503">
        <v>2.2550940000000002</v>
      </c>
      <c r="X25" s="503">
        <v>1.8726229999999999</v>
      </c>
      <c r="Y25" s="503">
        <v>1.723681</v>
      </c>
      <c r="Z25" s="503">
        <v>1.545329</v>
      </c>
      <c r="AA25" s="503">
        <v>1.3882239999999999</v>
      </c>
      <c r="AB25" s="503">
        <v>1.7032820000000002</v>
      </c>
      <c r="AC25" s="503">
        <v>2.2764890000000002</v>
      </c>
      <c r="AD25" s="503">
        <v>2.535771</v>
      </c>
      <c r="AE25" s="503">
        <v>23.280701000000004</v>
      </c>
    </row>
    <row r="26" spans="1:31" ht="21" customHeight="1" x14ac:dyDescent="0.25">
      <c r="A26" s="780"/>
      <c r="B26" s="789">
        <f t="shared" si="2"/>
        <v>19</v>
      </c>
      <c r="C26" s="790" t="s">
        <v>39</v>
      </c>
      <c r="D26" s="791">
        <f t="shared" si="3"/>
        <v>13.258696999999998</v>
      </c>
      <c r="E26" s="791">
        <f t="shared" si="3"/>
        <v>11.817540000000001</v>
      </c>
      <c r="F26" s="791">
        <f t="shared" si="3"/>
        <v>11.474158999999998</v>
      </c>
      <c r="G26" s="791">
        <f t="shared" si="3"/>
        <v>16.795711999999998</v>
      </c>
      <c r="H26" s="791">
        <f t="shared" si="3"/>
        <v>21.096486000000002</v>
      </c>
      <c r="I26" s="791">
        <f t="shared" si="3"/>
        <v>20.532628000000003</v>
      </c>
      <c r="J26" s="791">
        <f t="shared" si="3"/>
        <v>19.339555000000001</v>
      </c>
      <c r="K26" s="791">
        <f t="shared" si="3"/>
        <v>19.186613999999999</v>
      </c>
      <c r="L26" s="791">
        <f t="shared" si="3"/>
        <v>18.571339999999999</v>
      </c>
      <c r="M26" s="791">
        <f t="shared" si="3"/>
        <v>19.409709999999997</v>
      </c>
      <c r="N26" s="791">
        <f t="shared" si="3"/>
        <v>18.280100000000001</v>
      </c>
      <c r="O26" s="791">
        <f t="shared" si="3"/>
        <v>19.143000000000001</v>
      </c>
      <c r="P26" s="792">
        <f t="shared" si="1"/>
        <v>208.905541</v>
      </c>
      <c r="Q26" s="5"/>
      <c r="R26" s="503" t="s">
        <v>39</v>
      </c>
      <c r="S26" s="503">
        <v>13.258696999999998</v>
      </c>
      <c r="T26" s="503">
        <v>11.817540000000001</v>
      </c>
      <c r="U26" s="503">
        <v>11.474158999999998</v>
      </c>
      <c r="V26" s="503">
        <v>16.795711999999998</v>
      </c>
      <c r="W26" s="503">
        <v>21.096486000000002</v>
      </c>
      <c r="X26" s="503">
        <v>20.532628000000003</v>
      </c>
      <c r="Y26" s="503">
        <v>19.339555000000001</v>
      </c>
      <c r="Z26" s="503">
        <v>19.186613999999999</v>
      </c>
      <c r="AA26" s="503">
        <v>18.571339999999999</v>
      </c>
      <c r="AB26" s="503">
        <v>19.409709999999997</v>
      </c>
      <c r="AC26" s="503">
        <v>18.280100000000001</v>
      </c>
      <c r="AD26" s="503">
        <v>19.143000000000001</v>
      </c>
      <c r="AE26" s="503">
        <v>208.905541</v>
      </c>
    </row>
    <row r="27" spans="1:31" ht="21" customHeight="1" x14ac:dyDescent="0.25">
      <c r="A27" s="780"/>
      <c r="B27" s="789">
        <f t="shared" si="2"/>
        <v>20</v>
      </c>
      <c r="C27" s="790" t="s">
        <v>41</v>
      </c>
      <c r="D27" s="791">
        <f t="shared" si="3"/>
        <v>17.723653000000002</v>
      </c>
      <c r="E27" s="791">
        <f t="shared" si="3"/>
        <v>15.467239000000001</v>
      </c>
      <c r="F27" s="791">
        <f t="shared" si="3"/>
        <v>16.674695000000003</v>
      </c>
      <c r="G27" s="791">
        <f t="shared" si="3"/>
        <v>15.034653000000002</v>
      </c>
      <c r="H27" s="791">
        <f t="shared" si="3"/>
        <v>14.555341</v>
      </c>
      <c r="I27" s="791">
        <f t="shared" si="3"/>
        <v>12.673688000000002</v>
      </c>
      <c r="J27" s="791">
        <f t="shared" si="3"/>
        <v>13.151776999999999</v>
      </c>
      <c r="K27" s="791">
        <f t="shared" si="3"/>
        <v>12.461670999999997</v>
      </c>
      <c r="L27" s="791">
        <f t="shared" si="3"/>
        <v>12.234205999999997</v>
      </c>
      <c r="M27" s="791">
        <f t="shared" si="3"/>
        <v>12.830081</v>
      </c>
      <c r="N27" s="791">
        <f t="shared" si="3"/>
        <v>14.135526999999998</v>
      </c>
      <c r="O27" s="791">
        <f t="shared" si="3"/>
        <v>14.577824000000001</v>
      </c>
      <c r="P27" s="792">
        <f t="shared" si="1"/>
        <v>171.520355</v>
      </c>
      <c r="Q27" s="5"/>
      <c r="R27" s="503" t="s">
        <v>41</v>
      </c>
      <c r="S27" s="503">
        <v>17.723653000000002</v>
      </c>
      <c r="T27" s="503">
        <v>15.467239000000001</v>
      </c>
      <c r="U27" s="503">
        <v>16.674695000000003</v>
      </c>
      <c r="V27" s="503">
        <v>15.034653000000002</v>
      </c>
      <c r="W27" s="503">
        <v>14.555341</v>
      </c>
      <c r="X27" s="503">
        <v>12.673688000000002</v>
      </c>
      <c r="Y27" s="503">
        <v>13.151776999999999</v>
      </c>
      <c r="Z27" s="503">
        <v>12.461670999999997</v>
      </c>
      <c r="AA27" s="503">
        <v>12.234205999999997</v>
      </c>
      <c r="AB27" s="503">
        <v>12.830081</v>
      </c>
      <c r="AC27" s="503">
        <v>14.135526999999998</v>
      </c>
      <c r="AD27" s="503">
        <v>14.577824000000001</v>
      </c>
      <c r="AE27" s="503">
        <v>171.520355</v>
      </c>
    </row>
    <row r="28" spans="1:31" ht="21" customHeight="1" x14ac:dyDescent="0.25">
      <c r="A28" s="780"/>
      <c r="B28" s="789">
        <f t="shared" si="2"/>
        <v>21</v>
      </c>
      <c r="C28" s="790" t="s">
        <v>43</v>
      </c>
      <c r="D28" s="791">
        <f t="shared" si="3"/>
        <v>2.270721</v>
      </c>
      <c r="E28" s="791">
        <f t="shared" si="3"/>
        <v>1.288931</v>
      </c>
      <c r="F28" s="791">
        <f t="shared" si="3"/>
        <v>2.1009429999999996</v>
      </c>
      <c r="G28" s="791">
        <f t="shared" si="3"/>
        <v>2.1511749999999998</v>
      </c>
      <c r="H28" s="791">
        <f t="shared" si="3"/>
        <v>2.2582299999999997</v>
      </c>
      <c r="I28" s="791">
        <f t="shared" si="3"/>
        <v>1.32904</v>
      </c>
      <c r="J28" s="791">
        <f t="shared" si="3"/>
        <v>0.73525499999999999</v>
      </c>
      <c r="K28" s="791">
        <f t="shared" si="3"/>
        <v>0.47749999999999998</v>
      </c>
      <c r="L28" s="791">
        <f t="shared" si="3"/>
        <v>0.66770000000000007</v>
      </c>
      <c r="M28" s="791">
        <f t="shared" si="3"/>
        <v>0.69169000000000003</v>
      </c>
      <c r="N28" s="791">
        <f t="shared" si="3"/>
        <v>0.70894000000000001</v>
      </c>
      <c r="O28" s="791">
        <f t="shared" si="3"/>
        <v>1.24953</v>
      </c>
      <c r="P28" s="792">
        <f t="shared" si="1"/>
        <v>15.929654999999999</v>
      </c>
      <c r="Q28" s="5"/>
      <c r="R28" s="503" t="s">
        <v>43</v>
      </c>
      <c r="S28" s="503">
        <v>2.270721</v>
      </c>
      <c r="T28" s="503">
        <v>1.288931</v>
      </c>
      <c r="U28" s="503">
        <v>2.1009429999999996</v>
      </c>
      <c r="V28" s="503">
        <v>2.1511749999999998</v>
      </c>
      <c r="W28" s="503">
        <v>2.2582299999999997</v>
      </c>
      <c r="X28" s="503">
        <v>1.32904</v>
      </c>
      <c r="Y28" s="503">
        <v>0.73525499999999999</v>
      </c>
      <c r="Z28" s="503">
        <v>0.47749999999999998</v>
      </c>
      <c r="AA28" s="503">
        <v>0.66770000000000007</v>
      </c>
      <c r="AB28" s="503">
        <v>0.69169000000000003</v>
      </c>
      <c r="AC28" s="503">
        <v>0.70894000000000001</v>
      </c>
      <c r="AD28" s="503">
        <v>1.24953</v>
      </c>
      <c r="AE28" s="503">
        <v>15.929654999999999</v>
      </c>
    </row>
    <row r="29" spans="1:31" ht="21" customHeight="1" x14ac:dyDescent="0.25">
      <c r="A29" s="780"/>
      <c r="B29" s="789">
        <f t="shared" si="2"/>
        <v>22</v>
      </c>
      <c r="C29" s="790" t="s">
        <v>45</v>
      </c>
      <c r="D29" s="791">
        <f t="shared" si="3"/>
        <v>5.7071259999999997</v>
      </c>
      <c r="E29" s="791">
        <f t="shared" si="3"/>
        <v>5.4696929999999995</v>
      </c>
      <c r="F29" s="791">
        <f t="shared" si="3"/>
        <v>6.0706220000000002</v>
      </c>
      <c r="G29" s="791">
        <f t="shared" si="3"/>
        <v>5.9284410000000003</v>
      </c>
      <c r="H29" s="791">
        <f t="shared" si="3"/>
        <v>5.7202549999999999</v>
      </c>
      <c r="I29" s="791">
        <f t="shared" si="3"/>
        <v>4.4217189999999995</v>
      </c>
      <c r="J29" s="791">
        <f t="shared" si="3"/>
        <v>4.3820650000000008</v>
      </c>
      <c r="K29" s="791">
        <f t="shared" si="3"/>
        <v>3.8758350000000004</v>
      </c>
      <c r="L29" s="791">
        <f t="shared" si="3"/>
        <v>3.2414769999999993</v>
      </c>
      <c r="M29" s="791">
        <f t="shared" si="3"/>
        <v>3.8105079999999996</v>
      </c>
      <c r="N29" s="791">
        <f t="shared" si="3"/>
        <v>5.2243429999999993</v>
      </c>
      <c r="O29" s="791">
        <f t="shared" si="3"/>
        <v>6.3104659999999999</v>
      </c>
      <c r="P29" s="792">
        <f t="shared" si="1"/>
        <v>60.162549999999982</v>
      </c>
      <c r="Q29" s="5"/>
      <c r="R29" s="503" t="s">
        <v>45</v>
      </c>
      <c r="S29" s="503">
        <v>5.7071259999999997</v>
      </c>
      <c r="T29" s="503">
        <v>5.4696929999999995</v>
      </c>
      <c r="U29" s="503">
        <v>6.0706220000000002</v>
      </c>
      <c r="V29" s="503">
        <v>5.9284410000000003</v>
      </c>
      <c r="W29" s="503">
        <v>5.7202549999999999</v>
      </c>
      <c r="X29" s="503">
        <v>4.4217189999999995</v>
      </c>
      <c r="Y29" s="503">
        <v>4.3820650000000008</v>
      </c>
      <c r="Z29" s="503">
        <v>3.8758350000000004</v>
      </c>
      <c r="AA29" s="503">
        <v>3.2414769999999993</v>
      </c>
      <c r="AB29" s="503">
        <v>3.8105079999999996</v>
      </c>
      <c r="AC29" s="503">
        <v>5.2243429999999993</v>
      </c>
      <c r="AD29" s="503">
        <v>6.3104659999999999</v>
      </c>
      <c r="AE29" s="503">
        <v>60.162549999999982</v>
      </c>
    </row>
    <row r="30" spans="1:31" ht="21" customHeight="1" x14ac:dyDescent="0.25">
      <c r="A30" s="780"/>
      <c r="B30" s="789">
        <f t="shared" si="2"/>
        <v>23</v>
      </c>
      <c r="C30" s="790" t="s">
        <v>47</v>
      </c>
      <c r="D30" s="791">
        <f t="shared" si="3"/>
        <v>0.62726400000000004</v>
      </c>
      <c r="E30" s="791">
        <f t="shared" si="3"/>
        <v>0.59043500000000004</v>
      </c>
      <c r="F30" s="791">
        <f t="shared" si="3"/>
        <v>0.69475400000000009</v>
      </c>
      <c r="G30" s="791">
        <f t="shared" si="3"/>
        <v>0.66199200000000002</v>
      </c>
      <c r="H30" s="791">
        <f t="shared" si="3"/>
        <v>0.70416899999999993</v>
      </c>
      <c r="I30" s="791">
        <f t="shared" si="3"/>
        <v>0.714337</v>
      </c>
      <c r="J30" s="791">
        <f t="shared" si="3"/>
        <v>0.69454799999999983</v>
      </c>
      <c r="K30" s="791">
        <f t="shared" si="3"/>
        <v>0.69606599999999996</v>
      </c>
      <c r="L30" s="791">
        <f t="shared" si="3"/>
        <v>0.71775399999999989</v>
      </c>
      <c r="M30" s="791">
        <f t="shared" si="3"/>
        <v>0.74312899999999993</v>
      </c>
      <c r="N30" s="791">
        <f t="shared" si="3"/>
        <v>0.7353059999999999</v>
      </c>
      <c r="O30" s="791">
        <f t="shared" si="3"/>
        <v>0.72642499999999999</v>
      </c>
      <c r="P30" s="792">
        <f t="shared" si="1"/>
        <v>8.3061790000000002</v>
      </c>
      <c r="Q30" s="5"/>
      <c r="R30" s="503" t="s">
        <v>47</v>
      </c>
      <c r="S30" s="503">
        <v>0.62726400000000004</v>
      </c>
      <c r="T30" s="503">
        <v>0.59043500000000004</v>
      </c>
      <c r="U30" s="503">
        <v>0.69475400000000009</v>
      </c>
      <c r="V30" s="503">
        <v>0.66199200000000002</v>
      </c>
      <c r="W30" s="503">
        <v>0.70416899999999993</v>
      </c>
      <c r="X30" s="503">
        <v>0.714337</v>
      </c>
      <c r="Y30" s="503">
        <v>0.69454799999999983</v>
      </c>
      <c r="Z30" s="503">
        <v>0.69606599999999996</v>
      </c>
      <c r="AA30" s="503">
        <v>0.71775399999999989</v>
      </c>
      <c r="AB30" s="503">
        <v>0.74312899999999993</v>
      </c>
      <c r="AC30" s="503">
        <v>0.7353059999999999</v>
      </c>
      <c r="AD30" s="503">
        <v>0.72642499999999999</v>
      </c>
      <c r="AE30" s="503">
        <v>8.3061790000000002</v>
      </c>
    </row>
    <row r="31" spans="1:31" ht="21" customHeight="1" x14ac:dyDescent="0.25">
      <c r="A31" s="793"/>
      <c r="B31" s="789">
        <f t="shared" si="2"/>
        <v>24</v>
      </c>
      <c r="C31" s="790" t="s">
        <v>49</v>
      </c>
      <c r="D31" s="791">
        <f t="shared" si="3"/>
        <v>0.377446</v>
      </c>
      <c r="E31" s="791">
        <f t="shared" si="3"/>
        <v>4.2278259999999994</v>
      </c>
      <c r="F31" s="791">
        <f t="shared" si="3"/>
        <v>10.380834</v>
      </c>
      <c r="G31" s="791">
        <f t="shared" si="3"/>
        <v>10.288789</v>
      </c>
      <c r="H31" s="791">
        <f t="shared" si="3"/>
        <v>11.24098</v>
      </c>
      <c r="I31" s="791">
        <f t="shared" si="3"/>
        <v>8.2297520000000013</v>
      </c>
      <c r="J31" s="791">
        <f t="shared" si="3"/>
        <v>5.7645600000000004</v>
      </c>
      <c r="K31" s="791">
        <f t="shared" si="3"/>
        <v>4.0665320000000005</v>
      </c>
      <c r="L31" s="791">
        <f t="shared" si="3"/>
        <v>3.0013040000000002</v>
      </c>
      <c r="M31" s="791">
        <f t="shared" si="3"/>
        <v>3.1651720000000001</v>
      </c>
      <c r="N31" s="791">
        <f t="shared" si="3"/>
        <v>6.1786139999999996</v>
      </c>
      <c r="O31" s="791">
        <f t="shared" si="3"/>
        <v>8.7329810000000005</v>
      </c>
      <c r="P31" s="792">
        <f t="shared" si="1"/>
        <v>75.654789999999991</v>
      </c>
      <c r="Q31" s="5"/>
      <c r="R31" s="503" t="s">
        <v>49</v>
      </c>
      <c r="S31" s="503">
        <v>0.377446</v>
      </c>
      <c r="T31" s="503">
        <v>4.2278259999999994</v>
      </c>
      <c r="U31" s="503">
        <v>10.380834</v>
      </c>
      <c r="V31" s="503">
        <v>10.288789</v>
      </c>
      <c r="W31" s="503">
        <v>11.24098</v>
      </c>
      <c r="X31" s="503">
        <v>8.2297520000000013</v>
      </c>
      <c r="Y31" s="503">
        <v>5.7645600000000004</v>
      </c>
      <c r="Z31" s="503">
        <v>4.0665320000000005</v>
      </c>
      <c r="AA31" s="503">
        <v>3.0013040000000002</v>
      </c>
      <c r="AB31" s="503">
        <v>3.1651720000000001</v>
      </c>
      <c r="AC31" s="503">
        <v>6.1786139999999996</v>
      </c>
      <c r="AD31" s="503">
        <v>8.7329810000000005</v>
      </c>
      <c r="AE31" s="503">
        <v>75.654789999999991</v>
      </c>
    </row>
    <row r="32" spans="1:31" ht="21" customHeight="1" x14ac:dyDescent="0.25">
      <c r="A32" s="780"/>
      <c r="B32" s="789">
        <f t="shared" si="2"/>
        <v>25</v>
      </c>
      <c r="C32" s="790" t="s">
        <v>51</v>
      </c>
      <c r="D32" s="791">
        <f t="shared" si="3"/>
        <v>5.0186739999999999</v>
      </c>
      <c r="E32" s="791">
        <f t="shared" si="3"/>
        <v>5.6338479999999986</v>
      </c>
      <c r="F32" s="791">
        <f t="shared" si="3"/>
        <v>7.0688560000000011</v>
      </c>
      <c r="G32" s="791">
        <f t="shared" si="3"/>
        <v>7.2560090000000006</v>
      </c>
      <c r="H32" s="791">
        <f t="shared" si="3"/>
        <v>6.314838</v>
      </c>
      <c r="I32" s="791">
        <f t="shared" si="3"/>
        <v>2.9720800000000005</v>
      </c>
      <c r="J32" s="791">
        <f t="shared" si="3"/>
        <v>5.0000980000000004</v>
      </c>
      <c r="K32" s="791">
        <f t="shared" si="3"/>
        <v>6.0414479999999999</v>
      </c>
      <c r="L32" s="791">
        <f t="shared" si="3"/>
        <v>6.5852280000000007</v>
      </c>
      <c r="M32" s="791">
        <f t="shared" si="3"/>
        <v>7.3588540000000009</v>
      </c>
      <c r="N32" s="791">
        <f t="shared" si="3"/>
        <v>6.8532340000000014</v>
      </c>
      <c r="O32" s="791">
        <f t="shared" si="3"/>
        <v>7.4918659999999999</v>
      </c>
      <c r="P32" s="792">
        <f t="shared" si="1"/>
        <v>73.595033000000015</v>
      </c>
      <c r="Q32" s="5"/>
      <c r="R32" s="503" t="s">
        <v>51</v>
      </c>
      <c r="S32" s="503">
        <v>5.0186739999999999</v>
      </c>
      <c r="T32" s="503">
        <v>5.6338479999999986</v>
      </c>
      <c r="U32" s="503">
        <v>7.0688560000000011</v>
      </c>
      <c r="V32" s="503">
        <v>7.2560090000000006</v>
      </c>
      <c r="W32" s="503">
        <v>6.314838</v>
      </c>
      <c r="X32" s="503">
        <v>2.9720800000000005</v>
      </c>
      <c r="Y32" s="503">
        <v>5.0000980000000004</v>
      </c>
      <c r="Z32" s="503">
        <v>6.0414479999999999</v>
      </c>
      <c r="AA32" s="503">
        <v>6.5852280000000007</v>
      </c>
      <c r="AB32" s="503">
        <v>7.3588540000000009</v>
      </c>
      <c r="AC32" s="503">
        <v>6.8532340000000014</v>
      </c>
      <c r="AD32" s="503">
        <v>7.4918659999999999</v>
      </c>
      <c r="AE32" s="503">
        <v>73.595033000000015</v>
      </c>
    </row>
    <row r="33" spans="1:31" ht="21" customHeight="1" x14ac:dyDescent="0.25">
      <c r="A33" s="780"/>
      <c r="B33" s="789">
        <f t="shared" si="2"/>
        <v>26</v>
      </c>
      <c r="C33" s="790" t="s">
        <v>53</v>
      </c>
      <c r="D33" s="791">
        <f t="shared" si="3"/>
        <v>18.892709999999997</v>
      </c>
      <c r="E33" s="791">
        <f t="shared" si="3"/>
        <v>18.536170000000002</v>
      </c>
      <c r="F33" s="791">
        <f t="shared" si="3"/>
        <v>20.939309999999999</v>
      </c>
      <c r="G33" s="791">
        <f t="shared" si="3"/>
        <v>20.479040999999999</v>
      </c>
      <c r="H33" s="791">
        <f t="shared" si="3"/>
        <v>21.55781</v>
      </c>
      <c r="I33" s="791">
        <f t="shared" si="3"/>
        <v>20.375259</v>
      </c>
      <c r="J33" s="791">
        <f t="shared" si="3"/>
        <v>22.117745000000003</v>
      </c>
      <c r="K33" s="791">
        <f t="shared" si="3"/>
        <v>21.854005000000004</v>
      </c>
      <c r="L33" s="791">
        <f t="shared" si="3"/>
        <v>20.256459000000003</v>
      </c>
      <c r="M33" s="791">
        <f t="shared" si="3"/>
        <v>18.398795999999997</v>
      </c>
      <c r="N33" s="791">
        <f t="shared" si="3"/>
        <v>20.975802999999996</v>
      </c>
      <c r="O33" s="791">
        <f t="shared" si="3"/>
        <v>21.111674000000001</v>
      </c>
      <c r="P33" s="792">
        <f t="shared" si="1"/>
        <v>245.49478199999999</v>
      </c>
      <c r="Q33" s="5"/>
      <c r="R33" s="503" t="s">
        <v>53</v>
      </c>
      <c r="S33" s="503">
        <v>18.892709999999997</v>
      </c>
      <c r="T33" s="503">
        <v>18.536170000000002</v>
      </c>
      <c r="U33" s="503">
        <v>20.939309999999999</v>
      </c>
      <c r="V33" s="503">
        <v>20.479040999999999</v>
      </c>
      <c r="W33" s="503">
        <v>21.55781</v>
      </c>
      <c r="X33" s="503">
        <v>20.375259</v>
      </c>
      <c r="Y33" s="503">
        <v>22.117745000000003</v>
      </c>
      <c r="Z33" s="503">
        <v>21.854005000000004</v>
      </c>
      <c r="AA33" s="503">
        <v>20.256459000000003</v>
      </c>
      <c r="AB33" s="503">
        <v>18.398795999999997</v>
      </c>
      <c r="AC33" s="503">
        <v>20.975802999999996</v>
      </c>
      <c r="AD33" s="503">
        <v>21.111674000000001</v>
      </c>
      <c r="AE33" s="503">
        <v>245.49478199999999</v>
      </c>
    </row>
    <row r="34" spans="1:31" ht="21" customHeight="1" x14ac:dyDescent="0.25">
      <c r="A34" s="780"/>
      <c r="B34" s="789">
        <f t="shared" si="2"/>
        <v>27</v>
      </c>
      <c r="C34" s="790" t="s">
        <v>55</v>
      </c>
      <c r="D34" s="791">
        <f t="shared" si="3"/>
        <v>1.6633929999999997</v>
      </c>
      <c r="E34" s="791">
        <f t="shared" si="3"/>
        <v>1.126922</v>
      </c>
      <c r="F34" s="791">
        <f t="shared" si="3"/>
        <v>1.4060839999999999</v>
      </c>
      <c r="G34" s="791">
        <f t="shared" si="3"/>
        <v>0.99507699999999999</v>
      </c>
      <c r="H34" s="791">
        <f t="shared" si="3"/>
        <v>1.1635759999999999</v>
      </c>
      <c r="I34" s="791">
        <f t="shared" si="3"/>
        <v>1.1348640000000001</v>
      </c>
      <c r="J34" s="791">
        <f t="shared" si="3"/>
        <v>1.41659</v>
      </c>
      <c r="K34" s="791">
        <f t="shared" si="3"/>
        <v>1.2603800000000001</v>
      </c>
      <c r="L34" s="791">
        <f t="shared" si="3"/>
        <v>1.096112</v>
      </c>
      <c r="M34" s="791">
        <f t="shared" si="3"/>
        <v>0.781026</v>
      </c>
      <c r="N34" s="791">
        <f t="shared" si="3"/>
        <v>0.58016299999999998</v>
      </c>
      <c r="O34" s="791">
        <f t="shared" si="3"/>
        <v>0.58936000000000011</v>
      </c>
      <c r="P34" s="792">
        <f t="shared" si="1"/>
        <v>13.213547000000002</v>
      </c>
      <c r="Q34" s="5"/>
      <c r="R34" s="503" t="s">
        <v>55</v>
      </c>
      <c r="S34" s="503">
        <v>1.6633929999999997</v>
      </c>
      <c r="T34" s="503">
        <v>1.126922</v>
      </c>
      <c r="U34" s="503">
        <v>1.4060839999999999</v>
      </c>
      <c r="V34" s="503">
        <v>0.99507699999999999</v>
      </c>
      <c r="W34" s="503">
        <v>1.1635759999999999</v>
      </c>
      <c r="X34" s="503">
        <v>1.1348640000000001</v>
      </c>
      <c r="Y34" s="503">
        <v>1.41659</v>
      </c>
      <c r="Z34" s="503">
        <v>1.2603800000000001</v>
      </c>
      <c r="AA34" s="503">
        <v>1.096112</v>
      </c>
      <c r="AB34" s="503">
        <v>0.781026</v>
      </c>
      <c r="AC34" s="503">
        <v>0.58016299999999998</v>
      </c>
      <c r="AD34" s="503">
        <v>0.58936000000000011</v>
      </c>
      <c r="AE34" s="503">
        <v>13.213547000000002</v>
      </c>
    </row>
    <row r="35" spans="1:31" ht="21" customHeight="1" x14ac:dyDescent="0.25">
      <c r="A35" s="780"/>
      <c r="B35" s="789">
        <f t="shared" si="2"/>
        <v>28</v>
      </c>
      <c r="C35" s="790" t="s">
        <v>57</v>
      </c>
      <c r="D35" s="791">
        <f t="shared" si="3"/>
        <v>567.71311600000013</v>
      </c>
      <c r="E35" s="791">
        <f t="shared" si="3"/>
        <v>558.98536000000001</v>
      </c>
      <c r="F35" s="791">
        <f t="shared" si="3"/>
        <v>615.24603200000001</v>
      </c>
      <c r="G35" s="791">
        <f t="shared" si="3"/>
        <v>603.61079399999994</v>
      </c>
      <c r="H35" s="791">
        <f t="shared" si="3"/>
        <v>627.22497899999996</v>
      </c>
      <c r="I35" s="791">
        <f t="shared" si="3"/>
        <v>605.81295899999998</v>
      </c>
      <c r="J35" s="791">
        <f t="shared" si="3"/>
        <v>629.67828500000007</v>
      </c>
      <c r="K35" s="791">
        <f t="shared" si="3"/>
        <v>600.33277299999997</v>
      </c>
      <c r="L35" s="791">
        <f t="shared" si="3"/>
        <v>566.85764899999992</v>
      </c>
      <c r="M35" s="791">
        <f t="shared" si="3"/>
        <v>572.44090899999992</v>
      </c>
      <c r="N35" s="791">
        <f t="shared" si="3"/>
        <v>598.03115200000002</v>
      </c>
      <c r="O35" s="791">
        <f t="shared" si="3"/>
        <v>632.41309699999999</v>
      </c>
      <c r="P35" s="792">
        <f t="shared" si="1"/>
        <v>7178.3471049999998</v>
      </c>
      <c r="Q35" s="5"/>
      <c r="R35" s="503" t="s">
        <v>57</v>
      </c>
      <c r="S35" s="503">
        <v>567.71311600000013</v>
      </c>
      <c r="T35" s="503">
        <v>558.98536000000001</v>
      </c>
      <c r="U35" s="503">
        <v>615.24603200000001</v>
      </c>
      <c r="V35" s="503">
        <v>603.61079399999994</v>
      </c>
      <c r="W35" s="503">
        <v>627.22497899999996</v>
      </c>
      <c r="X35" s="503">
        <v>605.81295899999998</v>
      </c>
      <c r="Y35" s="503">
        <v>629.67828500000007</v>
      </c>
      <c r="Z35" s="503">
        <v>600.33277299999997</v>
      </c>
      <c r="AA35" s="503">
        <v>566.85764899999992</v>
      </c>
      <c r="AB35" s="503">
        <v>572.44090899999992</v>
      </c>
      <c r="AC35" s="503">
        <v>598.03115200000002</v>
      </c>
      <c r="AD35" s="503">
        <v>632.41309699999999</v>
      </c>
      <c r="AE35" s="503">
        <v>7178.3471049999998</v>
      </c>
    </row>
    <row r="36" spans="1:31" ht="21" customHeight="1" x14ac:dyDescent="0.25">
      <c r="A36" s="780"/>
      <c r="B36" s="789">
        <f t="shared" si="2"/>
        <v>29</v>
      </c>
      <c r="C36" s="790" t="s">
        <v>59</v>
      </c>
      <c r="D36" s="791">
        <f t="shared" si="3"/>
        <v>84.55459900000001</v>
      </c>
      <c r="E36" s="791">
        <f t="shared" si="3"/>
        <v>109.58790799999998</v>
      </c>
      <c r="F36" s="791">
        <f t="shared" si="3"/>
        <v>117.590711</v>
      </c>
      <c r="G36" s="791">
        <f t="shared" si="3"/>
        <v>90.100448000000014</v>
      </c>
      <c r="H36" s="791">
        <f t="shared" si="3"/>
        <v>71.163375000000002</v>
      </c>
      <c r="I36" s="791">
        <f t="shared" si="3"/>
        <v>69.812027</v>
      </c>
      <c r="J36" s="791">
        <f t="shared" si="3"/>
        <v>71.220668000000003</v>
      </c>
      <c r="K36" s="791">
        <f t="shared" si="3"/>
        <v>72.924139000000011</v>
      </c>
      <c r="L36" s="791">
        <f t="shared" si="3"/>
        <v>70.907865999999999</v>
      </c>
      <c r="M36" s="791">
        <f t="shared" si="3"/>
        <v>78.907009999999985</v>
      </c>
      <c r="N36" s="791">
        <f t="shared" si="3"/>
        <v>81.070082999999997</v>
      </c>
      <c r="O36" s="791">
        <f t="shared" si="3"/>
        <v>75.142669999999995</v>
      </c>
      <c r="P36" s="792">
        <f t="shared" si="1"/>
        <v>992.98150399999997</v>
      </c>
      <c r="Q36" s="5"/>
      <c r="R36" s="503" t="s">
        <v>59</v>
      </c>
      <c r="S36" s="503">
        <v>84.55459900000001</v>
      </c>
      <c r="T36" s="503">
        <v>109.58790799999998</v>
      </c>
      <c r="U36" s="503">
        <v>117.590711</v>
      </c>
      <c r="V36" s="503">
        <v>90.100448000000014</v>
      </c>
      <c r="W36" s="503">
        <v>71.163375000000002</v>
      </c>
      <c r="X36" s="503">
        <v>69.812027</v>
      </c>
      <c r="Y36" s="503">
        <v>71.220668000000003</v>
      </c>
      <c r="Z36" s="503">
        <v>72.924139000000011</v>
      </c>
      <c r="AA36" s="503">
        <v>70.907865999999999</v>
      </c>
      <c r="AB36" s="503">
        <v>78.907009999999985</v>
      </c>
      <c r="AC36" s="503">
        <v>81.070082999999997</v>
      </c>
      <c r="AD36" s="503">
        <v>75.142669999999995</v>
      </c>
      <c r="AE36" s="503">
        <v>992.98150399999997</v>
      </c>
    </row>
    <row r="37" spans="1:31" ht="21" customHeight="1" x14ac:dyDescent="0.25">
      <c r="A37" s="780"/>
      <c r="B37" s="789">
        <f t="shared" si="2"/>
        <v>30</v>
      </c>
      <c r="C37" s="790" t="s">
        <v>61</v>
      </c>
      <c r="D37" s="791">
        <f t="shared" si="3"/>
        <v>22.224516999999999</v>
      </c>
      <c r="E37" s="791">
        <f t="shared" si="3"/>
        <v>17.438903999999997</v>
      </c>
      <c r="F37" s="791">
        <f t="shared" si="3"/>
        <v>15.595721000000001</v>
      </c>
      <c r="G37" s="791">
        <f t="shared" si="3"/>
        <v>13.837828999999999</v>
      </c>
      <c r="H37" s="791">
        <f t="shared" si="3"/>
        <v>20.058673999999996</v>
      </c>
      <c r="I37" s="791">
        <f t="shared" si="3"/>
        <v>20.231141000000001</v>
      </c>
      <c r="J37" s="791">
        <f t="shared" si="3"/>
        <v>9.400996000000001</v>
      </c>
      <c r="K37" s="791">
        <f t="shared" si="3"/>
        <v>8.4469270000000005</v>
      </c>
      <c r="L37" s="791">
        <f t="shared" si="3"/>
        <v>8.6810010000000002</v>
      </c>
      <c r="M37" s="791">
        <f t="shared" si="3"/>
        <v>9.6892320000000005</v>
      </c>
      <c r="N37" s="791">
        <f t="shared" si="3"/>
        <v>9.389486999999999</v>
      </c>
      <c r="O37" s="791">
        <f t="shared" si="3"/>
        <v>10.534181</v>
      </c>
      <c r="P37" s="792">
        <f t="shared" si="1"/>
        <v>165.52861000000001</v>
      </c>
      <c r="Q37" s="5"/>
      <c r="R37" s="503" t="s">
        <v>61</v>
      </c>
      <c r="S37" s="503">
        <v>22.224516999999999</v>
      </c>
      <c r="T37" s="503">
        <v>17.438903999999997</v>
      </c>
      <c r="U37" s="503">
        <v>15.595721000000001</v>
      </c>
      <c r="V37" s="503">
        <v>13.837828999999999</v>
      </c>
      <c r="W37" s="503">
        <v>20.058673999999996</v>
      </c>
      <c r="X37" s="503">
        <v>20.231141000000001</v>
      </c>
      <c r="Y37" s="503">
        <v>9.400996000000001</v>
      </c>
      <c r="Z37" s="503">
        <v>8.4469270000000005</v>
      </c>
      <c r="AA37" s="503">
        <v>8.6810010000000002</v>
      </c>
      <c r="AB37" s="503">
        <v>9.6892320000000005</v>
      </c>
      <c r="AC37" s="503">
        <v>9.389486999999999</v>
      </c>
      <c r="AD37" s="503">
        <v>10.534181</v>
      </c>
      <c r="AE37" s="503">
        <v>165.52861000000001</v>
      </c>
    </row>
    <row r="38" spans="1:31" ht="21" customHeight="1" x14ac:dyDescent="0.25">
      <c r="A38" s="780"/>
      <c r="B38" s="789">
        <f t="shared" si="2"/>
        <v>31</v>
      </c>
      <c r="C38" s="790" t="s">
        <v>63</v>
      </c>
      <c r="D38" s="791">
        <f t="shared" si="3"/>
        <v>0.29676900000000001</v>
      </c>
      <c r="E38" s="791">
        <f t="shared" si="3"/>
        <v>0.28091999999999995</v>
      </c>
      <c r="F38" s="791">
        <f t="shared" si="3"/>
        <v>0.31322099999999997</v>
      </c>
      <c r="G38" s="791">
        <f t="shared" si="3"/>
        <v>0.29254499999999994</v>
      </c>
      <c r="H38" s="791">
        <f t="shared" si="3"/>
        <v>0.32187300000000002</v>
      </c>
      <c r="I38" s="791">
        <f t="shared" si="3"/>
        <v>0.22551599999999999</v>
      </c>
      <c r="J38" s="791">
        <f t="shared" si="3"/>
        <v>0.20080500000000001</v>
      </c>
      <c r="K38" s="791">
        <f t="shared" si="3"/>
        <v>0.19547999999999999</v>
      </c>
      <c r="L38" s="791">
        <f t="shared" si="3"/>
        <v>0.19269</v>
      </c>
      <c r="M38" s="791">
        <f t="shared" si="3"/>
        <v>0.22038600000000003</v>
      </c>
      <c r="N38" s="791">
        <f t="shared" si="3"/>
        <v>0.230403</v>
      </c>
      <c r="O38" s="791">
        <f t="shared" si="3"/>
        <v>0.287499</v>
      </c>
      <c r="P38" s="792">
        <f t="shared" si="1"/>
        <v>3.0581069999999997</v>
      </c>
      <c r="Q38" s="5"/>
      <c r="R38" s="503" t="s">
        <v>63</v>
      </c>
      <c r="S38" s="503">
        <v>0.29676900000000001</v>
      </c>
      <c r="T38" s="503">
        <v>0.28091999999999995</v>
      </c>
      <c r="U38" s="503">
        <v>0.31322099999999997</v>
      </c>
      <c r="V38" s="503">
        <v>0.29254499999999994</v>
      </c>
      <c r="W38" s="503">
        <v>0.32187300000000002</v>
      </c>
      <c r="X38" s="503">
        <v>0.22551599999999999</v>
      </c>
      <c r="Y38" s="503">
        <v>0.20080500000000001</v>
      </c>
      <c r="Z38" s="503">
        <v>0.19547999999999999</v>
      </c>
      <c r="AA38" s="503">
        <v>0.19269</v>
      </c>
      <c r="AB38" s="503">
        <v>0.22038600000000003</v>
      </c>
      <c r="AC38" s="503">
        <v>0.230403</v>
      </c>
      <c r="AD38" s="503">
        <v>0.287499</v>
      </c>
      <c r="AE38" s="503">
        <v>3.0581069999999997</v>
      </c>
    </row>
    <row r="39" spans="1:31" ht="21" customHeight="1" x14ac:dyDescent="0.25">
      <c r="A39" s="780"/>
      <c r="B39" s="789">
        <f t="shared" si="2"/>
        <v>32</v>
      </c>
      <c r="C39" s="790" t="s">
        <v>65</v>
      </c>
      <c r="D39" s="791">
        <f t="shared" si="3"/>
        <v>2.6223809999999999</v>
      </c>
      <c r="E39" s="791">
        <f t="shared" si="3"/>
        <v>3.206207</v>
      </c>
      <c r="F39" s="791">
        <f t="shared" si="3"/>
        <v>2.9748710000000003</v>
      </c>
      <c r="G39" s="791">
        <f t="shared" si="3"/>
        <v>3.428471</v>
      </c>
      <c r="H39" s="791">
        <f t="shared" si="3"/>
        <v>3.1325470000000002</v>
      </c>
      <c r="I39" s="791">
        <f t="shared" si="3"/>
        <v>0.641953</v>
      </c>
      <c r="J39" s="791">
        <f t="shared" si="3"/>
        <v>2.671176</v>
      </c>
      <c r="K39" s="791">
        <f t="shared" si="3"/>
        <v>3.5328710000000001</v>
      </c>
      <c r="L39" s="791">
        <f t="shared" si="3"/>
        <v>3.2224149999999998</v>
      </c>
      <c r="M39" s="791">
        <f t="shared" si="3"/>
        <v>1.2097739999999999</v>
      </c>
      <c r="N39" s="791">
        <f t="shared" si="3"/>
        <v>1.4731069999999999</v>
      </c>
      <c r="O39" s="791">
        <f t="shared" si="3"/>
        <v>2.1941889999999997</v>
      </c>
      <c r="P39" s="792">
        <f t="shared" si="1"/>
        <v>30.309961999999999</v>
      </c>
      <c r="Q39" s="5"/>
      <c r="R39" s="503" t="s">
        <v>65</v>
      </c>
      <c r="S39" s="503">
        <v>2.6223809999999999</v>
      </c>
      <c r="T39" s="503">
        <v>3.206207</v>
      </c>
      <c r="U39" s="503">
        <v>2.9748710000000003</v>
      </c>
      <c r="V39" s="503">
        <v>3.428471</v>
      </c>
      <c r="W39" s="503">
        <v>3.1325470000000002</v>
      </c>
      <c r="X39" s="503">
        <v>0.641953</v>
      </c>
      <c r="Y39" s="503">
        <v>2.671176</v>
      </c>
      <c r="Z39" s="503">
        <v>3.5328710000000001</v>
      </c>
      <c r="AA39" s="503">
        <v>3.2224149999999998</v>
      </c>
      <c r="AB39" s="503">
        <v>1.2097739999999999</v>
      </c>
      <c r="AC39" s="503">
        <v>1.4731069999999999</v>
      </c>
      <c r="AD39" s="503">
        <v>2.1941889999999997</v>
      </c>
      <c r="AE39" s="503">
        <v>30.309961999999999</v>
      </c>
    </row>
    <row r="40" spans="1:31" ht="21" customHeight="1" x14ac:dyDescent="0.25">
      <c r="A40" s="780"/>
      <c r="B40" s="789">
        <f t="shared" si="2"/>
        <v>33</v>
      </c>
      <c r="C40" s="790" t="s">
        <v>1634</v>
      </c>
      <c r="D40" s="791">
        <f t="shared" si="3"/>
        <v>27.438182000000001</v>
      </c>
      <c r="E40" s="791">
        <f t="shared" si="3"/>
        <v>25.129407</v>
      </c>
      <c r="F40" s="791">
        <f t="shared" si="3"/>
        <v>27.721420000000002</v>
      </c>
      <c r="G40" s="791">
        <f t="shared" si="3"/>
        <v>25.777522999999999</v>
      </c>
      <c r="H40" s="791">
        <f t="shared" si="3"/>
        <v>18.352917999999999</v>
      </c>
      <c r="I40" s="791">
        <f t="shared" si="3"/>
        <v>17.334</v>
      </c>
      <c r="J40" s="791">
        <f t="shared" si="3"/>
        <v>13.975777000000003</v>
      </c>
      <c r="K40" s="791">
        <f t="shared" si="3"/>
        <v>9.7602589999999996</v>
      </c>
      <c r="L40" s="791">
        <f t="shared" si="3"/>
        <v>11.560706000000001</v>
      </c>
      <c r="M40" s="791">
        <f t="shared" si="3"/>
        <v>20.615694000000001</v>
      </c>
      <c r="N40" s="791">
        <f t="shared" si="3"/>
        <v>36.686548000000002</v>
      </c>
      <c r="O40" s="791">
        <f t="shared" si="3"/>
        <v>48.669134</v>
      </c>
      <c r="P40" s="792">
        <f t="shared" si="1"/>
        <v>283.02156799999995</v>
      </c>
      <c r="Q40" s="5"/>
      <c r="R40" s="503" t="s">
        <v>67</v>
      </c>
      <c r="S40" s="503">
        <v>27.438182000000001</v>
      </c>
      <c r="T40" s="503">
        <v>25.129407</v>
      </c>
      <c r="U40" s="503">
        <v>27.721420000000002</v>
      </c>
      <c r="V40" s="503">
        <v>25.777522999999999</v>
      </c>
      <c r="W40" s="503">
        <v>18.352917999999999</v>
      </c>
      <c r="X40" s="503">
        <v>17.334</v>
      </c>
      <c r="Y40" s="503">
        <v>13.975777000000003</v>
      </c>
      <c r="Z40" s="503">
        <v>9.7602589999999996</v>
      </c>
      <c r="AA40" s="503">
        <v>11.560706000000001</v>
      </c>
      <c r="AB40" s="503">
        <v>20.615694000000001</v>
      </c>
      <c r="AC40" s="503">
        <v>36.686548000000002</v>
      </c>
      <c r="AD40" s="503">
        <v>48.669134</v>
      </c>
      <c r="AE40" s="503">
        <v>283.02156799999995</v>
      </c>
    </row>
    <row r="41" spans="1:31" ht="21" customHeight="1" x14ac:dyDescent="0.25">
      <c r="A41" s="780"/>
      <c r="B41" s="789">
        <f t="shared" si="2"/>
        <v>34</v>
      </c>
      <c r="C41" s="790" t="s">
        <v>69</v>
      </c>
      <c r="D41" s="791">
        <f t="shared" si="3"/>
        <v>123.21893500000002</v>
      </c>
      <c r="E41" s="791">
        <f t="shared" si="3"/>
        <v>111.45442399999999</v>
      </c>
      <c r="F41" s="791">
        <f t="shared" si="3"/>
        <v>123.57826700000001</v>
      </c>
      <c r="G41" s="791">
        <f t="shared" si="3"/>
        <v>118.83863700000001</v>
      </c>
      <c r="H41" s="791">
        <f t="shared" si="3"/>
        <v>118.15736299999999</v>
      </c>
      <c r="I41" s="791">
        <f t="shared" si="3"/>
        <v>92.365385000000003</v>
      </c>
      <c r="J41" s="791">
        <f t="shared" si="3"/>
        <v>93.487536000000006</v>
      </c>
      <c r="K41" s="791">
        <f t="shared" si="3"/>
        <v>79.580962999999997</v>
      </c>
      <c r="L41" s="791">
        <f t="shared" si="3"/>
        <v>68.187194000000005</v>
      </c>
      <c r="M41" s="791">
        <f t="shared" si="3"/>
        <v>88.806342000000015</v>
      </c>
      <c r="N41" s="791">
        <f t="shared" si="3"/>
        <v>114.74266600000001</v>
      </c>
      <c r="O41" s="791">
        <f t="shared" si="3"/>
        <v>121.69653300000002</v>
      </c>
      <c r="P41" s="792">
        <f t="shared" si="1"/>
        <v>1254.114245</v>
      </c>
      <c r="Q41" s="5"/>
      <c r="R41" s="503" t="s">
        <v>69</v>
      </c>
      <c r="S41" s="503">
        <v>123.21893500000002</v>
      </c>
      <c r="T41" s="503">
        <v>111.45442399999999</v>
      </c>
      <c r="U41" s="503">
        <v>123.57826700000001</v>
      </c>
      <c r="V41" s="503">
        <v>118.83863700000001</v>
      </c>
      <c r="W41" s="503">
        <v>118.15736299999999</v>
      </c>
      <c r="X41" s="503">
        <v>92.365385000000003</v>
      </c>
      <c r="Y41" s="503">
        <v>93.487536000000006</v>
      </c>
      <c r="Z41" s="503">
        <v>79.580962999999997</v>
      </c>
      <c r="AA41" s="503">
        <v>68.187194000000005</v>
      </c>
      <c r="AB41" s="503">
        <v>88.806342000000015</v>
      </c>
      <c r="AC41" s="503">
        <v>114.74266600000001</v>
      </c>
      <c r="AD41" s="503">
        <v>121.69653300000002</v>
      </c>
      <c r="AE41" s="503">
        <v>1254.114245</v>
      </c>
    </row>
    <row r="42" spans="1:31" ht="21" customHeight="1" x14ac:dyDescent="0.25">
      <c r="A42" s="780"/>
      <c r="B42" s="789">
        <f t="shared" si="2"/>
        <v>35</v>
      </c>
      <c r="C42" s="790" t="s">
        <v>71</v>
      </c>
      <c r="D42" s="791">
        <f t="shared" si="3"/>
        <v>0</v>
      </c>
      <c r="E42" s="791">
        <f t="shared" si="3"/>
        <v>0</v>
      </c>
      <c r="F42" s="791">
        <f t="shared" si="3"/>
        <v>0</v>
      </c>
      <c r="G42" s="791">
        <f t="shared" si="3"/>
        <v>0</v>
      </c>
      <c r="H42" s="791">
        <f t="shared" si="3"/>
        <v>1.8045469999999999</v>
      </c>
      <c r="I42" s="791">
        <f t="shared" ref="I42:O78" si="4">+X42</f>
        <v>8.2740779999999994</v>
      </c>
      <c r="J42" s="791">
        <f t="shared" si="4"/>
        <v>8.3234360000000009</v>
      </c>
      <c r="K42" s="791">
        <f t="shared" si="4"/>
        <v>8.3862199999999998</v>
      </c>
      <c r="L42" s="791">
        <f t="shared" si="4"/>
        <v>9.5471700000000013</v>
      </c>
      <c r="M42" s="791">
        <f t="shared" si="4"/>
        <v>8.3398419999999991</v>
      </c>
      <c r="N42" s="791">
        <f t="shared" si="4"/>
        <v>8.7916489999999996</v>
      </c>
      <c r="O42" s="791">
        <f t="shared" si="4"/>
        <v>14.270871999999999</v>
      </c>
      <c r="P42" s="792">
        <f t="shared" si="1"/>
        <v>67.737814</v>
      </c>
      <c r="Q42" s="5"/>
      <c r="R42" s="503" t="s">
        <v>71</v>
      </c>
      <c r="S42" s="503">
        <v>0</v>
      </c>
      <c r="T42" s="503">
        <v>0</v>
      </c>
      <c r="U42" s="503">
        <v>0</v>
      </c>
      <c r="V42" s="503">
        <v>0</v>
      </c>
      <c r="W42" s="503">
        <v>1.8045469999999999</v>
      </c>
      <c r="X42" s="503">
        <v>8.2740779999999994</v>
      </c>
      <c r="Y42" s="503">
        <v>8.3234360000000009</v>
      </c>
      <c r="Z42" s="503">
        <v>8.3862199999999998</v>
      </c>
      <c r="AA42" s="503">
        <v>9.5471700000000013</v>
      </c>
      <c r="AB42" s="503">
        <v>8.3398419999999991</v>
      </c>
      <c r="AC42" s="503">
        <v>8.7916489999999996</v>
      </c>
      <c r="AD42" s="503">
        <v>14.270871999999999</v>
      </c>
      <c r="AE42" s="503">
        <v>67.737814</v>
      </c>
    </row>
    <row r="43" spans="1:31" ht="21" customHeight="1" x14ac:dyDescent="0.25">
      <c r="A43" s="780"/>
      <c r="B43" s="789">
        <f t="shared" si="2"/>
        <v>36</v>
      </c>
      <c r="C43" s="790" t="s">
        <v>73</v>
      </c>
      <c r="D43" s="791">
        <f t="shared" ref="D43:K83" si="5">+S43</f>
        <v>81.888166999999996</v>
      </c>
      <c r="E43" s="791">
        <f t="shared" si="5"/>
        <v>74.293545999999992</v>
      </c>
      <c r="F43" s="791">
        <f t="shared" si="5"/>
        <v>81.505072999999996</v>
      </c>
      <c r="G43" s="791">
        <f t="shared" si="5"/>
        <v>40.233359</v>
      </c>
      <c r="H43" s="791">
        <f t="shared" si="5"/>
        <v>56.514584999999997</v>
      </c>
      <c r="I43" s="791">
        <f t="shared" si="4"/>
        <v>53.306522999999999</v>
      </c>
      <c r="J43" s="791">
        <f t="shared" si="4"/>
        <v>42.822244999999995</v>
      </c>
      <c r="K43" s="791">
        <f t="shared" si="4"/>
        <v>42.667805999999999</v>
      </c>
      <c r="L43" s="791">
        <f t="shared" si="4"/>
        <v>48.571563999999995</v>
      </c>
      <c r="M43" s="791">
        <f t="shared" si="4"/>
        <v>60.646512999999999</v>
      </c>
      <c r="N43" s="791">
        <f t="shared" si="4"/>
        <v>68.09496200000001</v>
      </c>
      <c r="O43" s="791">
        <f t="shared" si="4"/>
        <v>77.696075999999991</v>
      </c>
      <c r="P43" s="792">
        <f t="shared" si="1"/>
        <v>728.24041899999997</v>
      </c>
      <c r="Q43" s="5"/>
      <c r="R43" s="503" t="s">
        <v>73</v>
      </c>
      <c r="S43" s="503">
        <v>81.888166999999996</v>
      </c>
      <c r="T43" s="503">
        <v>74.293545999999992</v>
      </c>
      <c r="U43" s="503">
        <v>81.505072999999996</v>
      </c>
      <c r="V43" s="503">
        <v>40.233359</v>
      </c>
      <c r="W43" s="503">
        <v>56.514584999999997</v>
      </c>
      <c r="X43" s="503">
        <v>53.306522999999999</v>
      </c>
      <c r="Y43" s="503">
        <v>42.822244999999995</v>
      </c>
      <c r="Z43" s="503">
        <v>42.667805999999999</v>
      </c>
      <c r="AA43" s="503">
        <v>48.571563999999995</v>
      </c>
      <c r="AB43" s="503">
        <v>60.646512999999999</v>
      </c>
      <c r="AC43" s="503">
        <v>68.09496200000001</v>
      </c>
      <c r="AD43" s="503">
        <v>77.696075999999991</v>
      </c>
      <c r="AE43" s="503">
        <v>728.24041899999997</v>
      </c>
    </row>
    <row r="44" spans="1:31" ht="21" customHeight="1" x14ac:dyDescent="0.25">
      <c r="A44" s="780"/>
      <c r="B44" s="789">
        <f t="shared" si="2"/>
        <v>37</v>
      </c>
      <c r="C44" s="790" t="s">
        <v>75</v>
      </c>
      <c r="D44" s="791">
        <f t="shared" si="5"/>
        <v>11.917450000000001</v>
      </c>
      <c r="E44" s="791">
        <f t="shared" si="5"/>
        <v>13.266301</v>
      </c>
      <c r="F44" s="791">
        <f t="shared" si="5"/>
        <v>12.917401</v>
      </c>
      <c r="G44" s="791">
        <f t="shared" si="5"/>
        <v>10.645458000000001</v>
      </c>
      <c r="H44" s="791">
        <f t="shared" si="5"/>
        <v>14.763446999999999</v>
      </c>
      <c r="I44" s="791">
        <f t="shared" si="4"/>
        <v>14.4124</v>
      </c>
      <c r="J44" s="791">
        <f t="shared" si="4"/>
        <v>14.709033</v>
      </c>
      <c r="K44" s="791">
        <f t="shared" si="4"/>
        <v>13.140486999999998</v>
      </c>
      <c r="L44" s="791">
        <f t="shared" si="4"/>
        <v>12.534996999999999</v>
      </c>
      <c r="M44" s="791">
        <f t="shared" si="4"/>
        <v>14.566454</v>
      </c>
      <c r="N44" s="791">
        <f t="shared" si="4"/>
        <v>14.318528000000001</v>
      </c>
      <c r="O44" s="791">
        <f t="shared" si="4"/>
        <v>14.363519</v>
      </c>
      <c r="P44" s="792">
        <f t="shared" si="1"/>
        <v>161.555475</v>
      </c>
      <c r="Q44" s="5"/>
      <c r="R44" s="503" t="s">
        <v>75</v>
      </c>
      <c r="S44" s="503">
        <v>11.917450000000001</v>
      </c>
      <c r="T44" s="503">
        <v>13.266301</v>
      </c>
      <c r="U44" s="503">
        <v>12.917401</v>
      </c>
      <c r="V44" s="503">
        <v>10.645458000000001</v>
      </c>
      <c r="W44" s="503">
        <v>14.763446999999999</v>
      </c>
      <c r="X44" s="503">
        <v>14.4124</v>
      </c>
      <c r="Y44" s="503">
        <v>14.709033</v>
      </c>
      <c r="Z44" s="503">
        <v>13.140486999999998</v>
      </c>
      <c r="AA44" s="503">
        <v>12.534996999999999</v>
      </c>
      <c r="AB44" s="503">
        <v>14.566454</v>
      </c>
      <c r="AC44" s="503">
        <v>14.318528000000001</v>
      </c>
      <c r="AD44" s="503">
        <v>14.363519</v>
      </c>
      <c r="AE44" s="503">
        <v>161.555475</v>
      </c>
    </row>
    <row r="45" spans="1:31" ht="21" customHeight="1" x14ac:dyDescent="0.25">
      <c r="A45" s="780"/>
      <c r="B45" s="789">
        <f t="shared" si="2"/>
        <v>38</v>
      </c>
      <c r="C45" s="790" t="s">
        <v>77</v>
      </c>
      <c r="D45" s="791">
        <f t="shared" si="5"/>
        <v>305.90334999999999</v>
      </c>
      <c r="E45" s="791">
        <f t="shared" si="5"/>
        <v>286.778729</v>
      </c>
      <c r="F45" s="791">
        <f t="shared" si="5"/>
        <v>293.13882599999999</v>
      </c>
      <c r="G45" s="791">
        <f t="shared" si="5"/>
        <v>307.98539199999999</v>
      </c>
      <c r="H45" s="791">
        <f t="shared" si="5"/>
        <v>208.24383800000001</v>
      </c>
      <c r="I45" s="791">
        <f t="shared" si="4"/>
        <v>103.07324199999998</v>
      </c>
      <c r="J45" s="791">
        <f t="shared" si="4"/>
        <v>92.340127999999993</v>
      </c>
      <c r="K45" s="791">
        <f t="shared" si="4"/>
        <v>57.021234000000007</v>
      </c>
      <c r="L45" s="791">
        <f t="shared" si="4"/>
        <v>49.993241000000005</v>
      </c>
      <c r="M45" s="791">
        <f t="shared" si="4"/>
        <v>113.63428400000001</v>
      </c>
      <c r="N45" s="791">
        <f t="shared" si="4"/>
        <v>178.101913</v>
      </c>
      <c r="O45" s="791">
        <f t="shared" si="4"/>
        <v>301.249483</v>
      </c>
      <c r="P45" s="792">
        <f t="shared" si="1"/>
        <v>2297.4636599999999</v>
      </c>
      <c r="Q45" s="5"/>
      <c r="R45" s="503" t="s">
        <v>77</v>
      </c>
      <c r="S45" s="503">
        <v>305.90334999999999</v>
      </c>
      <c r="T45" s="503">
        <v>286.778729</v>
      </c>
      <c r="U45" s="503">
        <v>293.13882599999999</v>
      </c>
      <c r="V45" s="503">
        <v>307.98539199999999</v>
      </c>
      <c r="W45" s="503">
        <v>208.24383800000001</v>
      </c>
      <c r="X45" s="503">
        <v>103.07324199999998</v>
      </c>
      <c r="Y45" s="503">
        <v>92.340127999999993</v>
      </c>
      <c r="Z45" s="503">
        <v>57.021234000000007</v>
      </c>
      <c r="AA45" s="503">
        <v>49.993241000000005</v>
      </c>
      <c r="AB45" s="503">
        <v>113.63428400000001</v>
      </c>
      <c r="AC45" s="503">
        <v>178.101913</v>
      </c>
      <c r="AD45" s="503">
        <v>301.249483</v>
      </c>
      <c r="AE45" s="503">
        <v>2297.4636599999999</v>
      </c>
    </row>
    <row r="46" spans="1:31" ht="21" customHeight="1" x14ac:dyDescent="0.25">
      <c r="A46" s="780"/>
      <c r="B46" s="789">
        <f t="shared" si="2"/>
        <v>39</v>
      </c>
      <c r="C46" s="790" t="s">
        <v>79</v>
      </c>
      <c r="D46" s="791">
        <f t="shared" si="5"/>
        <v>28.551411999999999</v>
      </c>
      <c r="E46" s="791">
        <f t="shared" si="5"/>
        <v>32.333632999999999</v>
      </c>
      <c r="F46" s="791">
        <f t="shared" si="5"/>
        <v>36.639660999999997</v>
      </c>
      <c r="G46" s="791">
        <f t="shared" si="5"/>
        <v>32.919905999999997</v>
      </c>
      <c r="H46" s="791">
        <f t="shared" si="5"/>
        <v>28.120761999999999</v>
      </c>
      <c r="I46" s="791">
        <f t="shared" si="4"/>
        <v>32.757447999999997</v>
      </c>
      <c r="J46" s="791">
        <f t="shared" si="4"/>
        <v>35.189583999999996</v>
      </c>
      <c r="K46" s="791">
        <f t="shared" si="4"/>
        <v>36.409530000000004</v>
      </c>
      <c r="L46" s="791">
        <f t="shared" si="4"/>
        <v>36.474604999999997</v>
      </c>
      <c r="M46" s="791">
        <f t="shared" si="4"/>
        <v>36.543818999999999</v>
      </c>
      <c r="N46" s="791">
        <f t="shared" si="4"/>
        <v>29.916698000000004</v>
      </c>
      <c r="O46" s="791">
        <f t="shared" si="4"/>
        <v>31.009253000000001</v>
      </c>
      <c r="P46" s="792">
        <f t="shared" si="1"/>
        <v>396.866311</v>
      </c>
      <c r="Q46" s="5"/>
      <c r="R46" s="503" t="s">
        <v>79</v>
      </c>
      <c r="S46" s="503">
        <v>28.551411999999999</v>
      </c>
      <c r="T46" s="503">
        <v>32.333632999999999</v>
      </c>
      <c r="U46" s="503">
        <v>36.639660999999997</v>
      </c>
      <c r="V46" s="503">
        <v>32.919905999999997</v>
      </c>
      <c r="W46" s="503">
        <v>28.120761999999999</v>
      </c>
      <c r="X46" s="503">
        <v>32.757447999999997</v>
      </c>
      <c r="Y46" s="503">
        <v>35.189583999999996</v>
      </c>
      <c r="Z46" s="503">
        <v>36.409530000000004</v>
      </c>
      <c r="AA46" s="503">
        <v>36.474604999999997</v>
      </c>
      <c r="AB46" s="503">
        <v>36.543818999999999</v>
      </c>
      <c r="AC46" s="503">
        <v>29.916698000000004</v>
      </c>
      <c r="AD46" s="503">
        <v>31.009253000000001</v>
      </c>
      <c r="AE46" s="503">
        <v>396.866311</v>
      </c>
    </row>
    <row r="47" spans="1:31" ht="21" customHeight="1" x14ac:dyDescent="0.25">
      <c r="A47" s="780"/>
      <c r="B47" s="789">
        <f t="shared" si="2"/>
        <v>40</v>
      </c>
      <c r="C47" s="790" t="s">
        <v>81</v>
      </c>
      <c r="D47" s="791">
        <f t="shared" si="5"/>
        <v>0.27865400000000001</v>
      </c>
      <c r="E47" s="791">
        <f t="shared" si="5"/>
        <v>0.274177</v>
      </c>
      <c r="F47" s="791">
        <f t="shared" si="5"/>
        <v>0.31691900000000001</v>
      </c>
      <c r="G47" s="791">
        <f t="shared" si="5"/>
        <v>0.32542199999999999</v>
      </c>
      <c r="H47" s="791">
        <f t="shared" si="5"/>
        <v>0.31019099999999999</v>
      </c>
      <c r="I47" s="791">
        <f t="shared" si="4"/>
        <v>0.29718299999999997</v>
      </c>
      <c r="J47" s="791">
        <f t="shared" si="4"/>
        <v>0.31620599999999999</v>
      </c>
      <c r="K47" s="791">
        <f t="shared" si="4"/>
        <v>0.34999799999999998</v>
      </c>
      <c r="L47" s="791">
        <f t="shared" si="4"/>
        <v>0.32469100000000001</v>
      </c>
      <c r="M47" s="791">
        <f t="shared" si="4"/>
        <v>0.33230199999999999</v>
      </c>
      <c r="N47" s="791">
        <f t="shared" si="4"/>
        <v>0.32456799999999997</v>
      </c>
      <c r="O47" s="791">
        <f t="shared" si="4"/>
        <v>0.32074800000000003</v>
      </c>
      <c r="P47" s="792">
        <f t="shared" si="1"/>
        <v>3.7710589999999993</v>
      </c>
      <c r="Q47" s="5"/>
      <c r="R47" s="503" t="s">
        <v>81</v>
      </c>
      <c r="S47" s="503">
        <v>0.27865400000000001</v>
      </c>
      <c r="T47" s="503">
        <v>0.274177</v>
      </c>
      <c r="U47" s="503">
        <v>0.31691900000000001</v>
      </c>
      <c r="V47" s="503">
        <v>0.32542199999999999</v>
      </c>
      <c r="W47" s="503">
        <v>0.31019099999999999</v>
      </c>
      <c r="X47" s="503">
        <v>0.29718299999999997</v>
      </c>
      <c r="Y47" s="503">
        <v>0.31620599999999999</v>
      </c>
      <c r="Z47" s="503">
        <v>0.34999799999999998</v>
      </c>
      <c r="AA47" s="503">
        <v>0.32469100000000001</v>
      </c>
      <c r="AB47" s="503">
        <v>0.33230199999999999</v>
      </c>
      <c r="AC47" s="503">
        <v>0.32456799999999997</v>
      </c>
      <c r="AD47" s="503">
        <v>0.32074800000000003</v>
      </c>
      <c r="AE47" s="503">
        <v>3.7710589999999993</v>
      </c>
    </row>
    <row r="48" spans="1:31" ht="21" customHeight="1" x14ac:dyDescent="0.25">
      <c r="A48" s="780"/>
      <c r="B48" s="789">
        <f t="shared" si="2"/>
        <v>41</v>
      </c>
      <c r="C48" s="790" t="s">
        <v>83</v>
      </c>
      <c r="D48" s="791">
        <f t="shared" si="5"/>
        <v>12.451411999999999</v>
      </c>
      <c r="E48" s="791">
        <f t="shared" si="5"/>
        <v>13.134164000000002</v>
      </c>
      <c r="F48" s="791">
        <f t="shared" si="5"/>
        <v>13.007313</v>
      </c>
      <c r="G48" s="791">
        <f t="shared" si="5"/>
        <v>13.728797</v>
      </c>
      <c r="H48" s="791">
        <f t="shared" si="5"/>
        <v>13.91018</v>
      </c>
      <c r="I48" s="791">
        <f t="shared" si="4"/>
        <v>5.9288639999999999</v>
      </c>
      <c r="J48" s="791">
        <f t="shared" si="4"/>
        <v>3.8178139999999998</v>
      </c>
      <c r="K48" s="791">
        <f t="shared" si="4"/>
        <v>1.3378290000000002</v>
      </c>
      <c r="L48" s="791">
        <f t="shared" si="4"/>
        <v>2.2444569999999997</v>
      </c>
      <c r="M48" s="791">
        <f t="shared" si="4"/>
        <v>9.2432090000000002</v>
      </c>
      <c r="N48" s="791">
        <f t="shared" si="4"/>
        <v>13.109511000000001</v>
      </c>
      <c r="O48" s="791">
        <f t="shared" si="4"/>
        <v>14.007038</v>
      </c>
      <c r="P48" s="792">
        <f t="shared" si="1"/>
        <v>115.92058799999998</v>
      </c>
      <c r="Q48" s="5"/>
      <c r="R48" s="503" t="s">
        <v>83</v>
      </c>
      <c r="S48" s="503">
        <v>12.451411999999999</v>
      </c>
      <c r="T48" s="503">
        <v>13.134164000000002</v>
      </c>
      <c r="U48" s="503">
        <v>13.007313</v>
      </c>
      <c r="V48" s="503">
        <v>13.728797</v>
      </c>
      <c r="W48" s="503">
        <v>13.91018</v>
      </c>
      <c r="X48" s="503">
        <v>5.9288639999999999</v>
      </c>
      <c r="Y48" s="503">
        <v>3.8178139999999998</v>
      </c>
      <c r="Z48" s="503">
        <v>1.3378290000000002</v>
      </c>
      <c r="AA48" s="503">
        <v>2.2444569999999997</v>
      </c>
      <c r="AB48" s="503">
        <v>9.2432090000000002</v>
      </c>
      <c r="AC48" s="503">
        <v>13.109511000000001</v>
      </c>
      <c r="AD48" s="503">
        <v>14.007038</v>
      </c>
      <c r="AE48" s="503">
        <v>115.92058799999998</v>
      </c>
    </row>
    <row r="49" spans="1:31" ht="21" customHeight="1" x14ac:dyDescent="0.25">
      <c r="A49" s="780"/>
      <c r="B49" s="789">
        <f t="shared" si="2"/>
        <v>42</v>
      </c>
      <c r="C49" s="790" t="s">
        <v>85</v>
      </c>
      <c r="D49" s="791">
        <f t="shared" si="5"/>
        <v>8.5054379999999998</v>
      </c>
      <c r="E49" s="791">
        <f t="shared" si="5"/>
        <v>12.382494000000001</v>
      </c>
      <c r="F49" s="791">
        <f t="shared" si="5"/>
        <v>13.889116000000001</v>
      </c>
      <c r="G49" s="791">
        <f t="shared" si="5"/>
        <v>13.556964000000001</v>
      </c>
      <c r="H49" s="791">
        <f t="shared" si="5"/>
        <v>13.851485</v>
      </c>
      <c r="I49" s="791">
        <f t="shared" si="4"/>
        <v>7.2777289999999999</v>
      </c>
      <c r="J49" s="791">
        <f t="shared" si="4"/>
        <v>3.9679319999999998</v>
      </c>
      <c r="K49" s="791">
        <f t="shared" si="4"/>
        <v>1.8266669999999998</v>
      </c>
      <c r="L49" s="791">
        <f t="shared" si="4"/>
        <v>1.7975209999999999</v>
      </c>
      <c r="M49" s="791">
        <f t="shared" si="4"/>
        <v>4.7817679999999996</v>
      </c>
      <c r="N49" s="791">
        <f t="shared" si="4"/>
        <v>11.053061</v>
      </c>
      <c r="O49" s="791">
        <f t="shared" si="4"/>
        <v>13.136805000000001</v>
      </c>
      <c r="P49" s="792">
        <f t="shared" si="1"/>
        <v>106.02697999999999</v>
      </c>
      <c r="Q49" s="5"/>
      <c r="R49" s="503" t="s">
        <v>85</v>
      </c>
      <c r="S49" s="503">
        <v>8.5054379999999998</v>
      </c>
      <c r="T49" s="503">
        <v>12.382494000000001</v>
      </c>
      <c r="U49" s="503">
        <v>13.889116000000001</v>
      </c>
      <c r="V49" s="503">
        <v>13.556964000000001</v>
      </c>
      <c r="W49" s="503">
        <v>13.851485</v>
      </c>
      <c r="X49" s="503">
        <v>7.2777289999999999</v>
      </c>
      <c r="Y49" s="503">
        <v>3.9679319999999998</v>
      </c>
      <c r="Z49" s="503">
        <v>1.8266669999999998</v>
      </c>
      <c r="AA49" s="503">
        <v>1.7975209999999999</v>
      </c>
      <c r="AB49" s="503">
        <v>4.7817679999999996</v>
      </c>
      <c r="AC49" s="503">
        <v>11.053061</v>
      </c>
      <c r="AD49" s="503">
        <v>13.136805000000001</v>
      </c>
      <c r="AE49" s="503">
        <v>106.02697999999999</v>
      </c>
    </row>
    <row r="50" spans="1:31" ht="21" customHeight="1" x14ac:dyDescent="0.25">
      <c r="A50" s="780"/>
      <c r="B50" s="789">
        <f t="shared" si="2"/>
        <v>43</v>
      </c>
      <c r="C50" s="790" t="s">
        <v>87</v>
      </c>
      <c r="D50" s="791">
        <f t="shared" si="5"/>
        <v>0.50824999999999998</v>
      </c>
      <c r="E50" s="791">
        <f t="shared" si="5"/>
        <v>0.45834100000000005</v>
      </c>
      <c r="F50" s="791">
        <f t="shared" si="5"/>
        <v>0.52543699999999993</v>
      </c>
      <c r="G50" s="791">
        <f t="shared" si="5"/>
        <v>0.49742799999999998</v>
      </c>
      <c r="H50" s="791">
        <f t="shared" si="5"/>
        <v>0.56026500000000001</v>
      </c>
      <c r="I50" s="791">
        <f t="shared" si="4"/>
        <v>0.57406699999999988</v>
      </c>
      <c r="J50" s="791">
        <f t="shared" si="4"/>
        <v>0.59936699999999998</v>
      </c>
      <c r="K50" s="791">
        <f t="shared" si="4"/>
        <v>0.556257</v>
      </c>
      <c r="L50" s="791">
        <f t="shared" si="4"/>
        <v>0.37897199999999998</v>
      </c>
      <c r="M50" s="791">
        <f t="shared" si="4"/>
        <v>0.355244</v>
      </c>
      <c r="N50" s="791">
        <f t="shared" si="4"/>
        <v>0.31955899999999998</v>
      </c>
      <c r="O50" s="791">
        <f t="shared" si="4"/>
        <v>0.319079</v>
      </c>
      <c r="P50" s="792">
        <f t="shared" si="1"/>
        <v>5.652266</v>
      </c>
      <c r="Q50" s="5"/>
      <c r="R50" s="503" t="s">
        <v>87</v>
      </c>
      <c r="S50" s="503">
        <v>0.50824999999999998</v>
      </c>
      <c r="T50" s="503">
        <v>0.45834100000000005</v>
      </c>
      <c r="U50" s="503">
        <v>0.52543699999999993</v>
      </c>
      <c r="V50" s="503">
        <v>0.49742799999999998</v>
      </c>
      <c r="W50" s="503">
        <v>0.56026500000000001</v>
      </c>
      <c r="X50" s="503">
        <v>0.57406699999999988</v>
      </c>
      <c r="Y50" s="503">
        <v>0.59936699999999998</v>
      </c>
      <c r="Z50" s="503">
        <v>0.556257</v>
      </c>
      <c r="AA50" s="503">
        <v>0.37897199999999998</v>
      </c>
      <c r="AB50" s="503">
        <v>0.355244</v>
      </c>
      <c r="AC50" s="503">
        <v>0.31955899999999998</v>
      </c>
      <c r="AD50" s="503">
        <v>0.319079</v>
      </c>
      <c r="AE50" s="503">
        <v>5.652266</v>
      </c>
    </row>
    <row r="51" spans="1:31" ht="21" customHeight="1" x14ac:dyDescent="0.25">
      <c r="A51" s="780"/>
      <c r="B51" s="789">
        <f t="shared" si="2"/>
        <v>44</v>
      </c>
      <c r="C51" s="790" t="s">
        <v>89</v>
      </c>
      <c r="D51" s="791">
        <f t="shared" si="5"/>
        <v>478.62434599999995</v>
      </c>
      <c r="E51" s="791">
        <f t="shared" si="5"/>
        <v>487.37561199999999</v>
      </c>
      <c r="F51" s="791">
        <f t="shared" si="5"/>
        <v>625.15042200000016</v>
      </c>
      <c r="G51" s="791">
        <f t="shared" si="5"/>
        <v>525.78910199999996</v>
      </c>
      <c r="H51" s="791">
        <f t="shared" si="5"/>
        <v>586.31398200000012</v>
      </c>
      <c r="I51" s="791">
        <f t="shared" si="4"/>
        <v>606.70026700000028</v>
      </c>
      <c r="J51" s="791">
        <f t="shared" si="4"/>
        <v>578.89770199999998</v>
      </c>
      <c r="K51" s="791">
        <f t="shared" si="4"/>
        <v>606.705782</v>
      </c>
      <c r="L51" s="791">
        <f t="shared" si="4"/>
        <v>574.84154599999988</v>
      </c>
      <c r="M51" s="791">
        <f t="shared" si="4"/>
        <v>599.47107000000005</v>
      </c>
      <c r="N51" s="791">
        <f t="shared" si="4"/>
        <v>525.68116499999996</v>
      </c>
      <c r="O51" s="791">
        <f t="shared" si="4"/>
        <v>505.95298600000007</v>
      </c>
      <c r="P51" s="792">
        <f t="shared" si="1"/>
        <v>6701.5039820000002</v>
      </c>
      <c r="Q51" s="5"/>
      <c r="R51" s="503" t="s">
        <v>89</v>
      </c>
      <c r="S51" s="503">
        <v>478.62434599999995</v>
      </c>
      <c r="T51" s="503">
        <v>487.37561199999999</v>
      </c>
      <c r="U51" s="503">
        <v>625.15042200000016</v>
      </c>
      <c r="V51" s="503">
        <v>525.78910199999996</v>
      </c>
      <c r="W51" s="503">
        <v>586.31398200000012</v>
      </c>
      <c r="X51" s="503">
        <v>606.70026700000028</v>
      </c>
      <c r="Y51" s="503">
        <v>578.89770199999998</v>
      </c>
      <c r="Z51" s="503">
        <v>606.705782</v>
      </c>
      <c r="AA51" s="503">
        <v>574.84154599999988</v>
      </c>
      <c r="AB51" s="503">
        <v>599.47107000000005</v>
      </c>
      <c r="AC51" s="503">
        <v>525.68116499999996</v>
      </c>
      <c r="AD51" s="503">
        <v>505.95298600000007</v>
      </c>
      <c r="AE51" s="503">
        <v>6701.5039820000002</v>
      </c>
    </row>
    <row r="52" spans="1:31" ht="21" customHeight="1" x14ac:dyDescent="0.25">
      <c r="A52" s="780"/>
      <c r="B52" s="789">
        <f t="shared" si="2"/>
        <v>45</v>
      </c>
      <c r="C52" s="790" t="s">
        <v>91</v>
      </c>
      <c r="D52" s="791">
        <f t="shared" si="5"/>
        <v>55.561610000000002</v>
      </c>
      <c r="E52" s="791">
        <f t="shared" si="5"/>
        <v>42.63335</v>
      </c>
      <c r="F52" s="791">
        <f t="shared" si="5"/>
        <v>40.516590000000001</v>
      </c>
      <c r="G52" s="791">
        <f t="shared" si="5"/>
        <v>39.354559999999999</v>
      </c>
      <c r="H52" s="791">
        <f t="shared" si="5"/>
        <v>59.229149999999997</v>
      </c>
      <c r="I52" s="791">
        <f t="shared" si="4"/>
        <v>58.869</v>
      </c>
      <c r="J52" s="791">
        <f t="shared" si="4"/>
        <v>64.338030000000003</v>
      </c>
      <c r="K52" s="791">
        <f t="shared" si="4"/>
        <v>61.765360000000001</v>
      </c>
      <c r="L52" s="791">
        <f t="shared" si="4"/>
        <v>63.313719999999996</v>
      </c>
      <c r="M52" s="791">
        <f t="shared" si="4"/>
        <v>64.667760000000001</v>
      </c>
      <c r="N52" s="791">
        <f t="shared" si="4"/>
        <v>61.515419999999992</v>
      </c>
      <c r="O52" s="791">
        <f t="shared" si="4"/>
        <v>52.930489999999999</v>
      </c>
      <c r="P52" s="792">
        <f t="shared" si="1"/>
        <v>664.69503999999995</v>
      </c>
      <c r="Q52" s="5"/>
      <c r="R52" s="503" t="s">
        <v>91</v>
      </c>
      <c r="S52" s="503">
        <v>55.561610000000002</v>
      </c>
      <c r="T52" s="503">
        <v>42.63335</v>
      </c>
      <c r="U52" s="503">
        <v>40.516590000000001</v>
      </c>
      <c r="V52" s="503">
        <v>39.354559999999999</v>
      </c>
      <c r="W52" s="503">
        <v>59.229149999999997</v>
      </c>
      <c r="X52" s="503">
        <v>58.869</v>
      </c>
      <c r="Y52" s="503">
        <v>64.338030000000003</v>
      </c>
      <c r="Z52" s="503">
        <v>61.765360000000001</v>
      </c>
      <c r="AA52" s="503">
        <v>63.313719999999996</v>
      </c>
      <c r="AB52" s="503">
        <v>64.667760000000001</v>
      </c>
      <c r="AC52" s="503">
        <v>61.515419999999992</v>
      </c>
      <c r="AD52" s="503">
        <v>52.930489999999999</v>
      </c>
      <c r="AE52" s="503">
        <v>664.69503999999995</v>
      </c>
    </row>
    <row r="53" spans="1:31" ht="21" customHeight="1" x14ac:dyDescent="0.25">
      <c r="A53" s="780"/>
      <c r="B53" s="789">
        <f t="shared" si="2"/>
        <v>46</v>
      </c>
      <c r="C53" s="790" t="s">
        <v>93</v>
      </c>
      <c r="D53" s="791">
        <f t="shared" si="5"/>
        <v>70.154332999999994</v>
      </c>
      <c r="E53" s="791">
        <f t="shared" si="5"/>
        <v>58.266055999999999</v>
      </c>
      <c r="F53" s="791">
        <f t="shared" si="5"/>
        <v>91.571416999999997</v>
      </c>
      <c r="G53" s="791">
        <f t="shared" si="5"/>
        <v>78.810697999999988</v>
      </c>
      <c r="H53" s="791">
        <f t="shared" si="5"/>
        <v>78.327054000000004</v>
      </c>
      <c r="I53" s="791">
        <f t="shared" si="4"/>
        <v>82.48907899999999</v>
      </c>
      <c r="J53" s="791">
        <f t="shared" si="4"/>
        <v>90.318533000000002</v>
      </c>
      <c r="K53" s="791">
        <f t="shared" si="4"/>
        <v>82.993610999999987</v>
      </c>
      <c r="L53" s="791">
        <f t="shared" si="4"/>
        <v>91.147960000000012</v>
      </c>
      <c r="M53" s="791">
        <f t="shared" si="4"/>
        <v>101.48235000000001</v>
      </c>
      <c r="N53" s="791">
        <f t="shared" si="4"/>
        <v>90.263702999999992</v>
      </c>
      <c r="O53" s="791">
        <f t="shared" si="4"/>
        <v>92.346802999999994</v>
      </c>
      <c r="P53" s="792">
        <f t="shared" si="1"/>
        <v>1008.1715969999999</v>
      </c>
      <c r="Q53" s="5"/>
      <c r="R53" s="503" t="s">
        <v>93</v>
      </c>
      <c r="S53" s="503">
        <v>70.154332999999994</v>
      </c>
      <c r="T53" s="503">
        <v>58.266055999999999</v>
      </c>
      <c r="U53" s="503">
        <v>91.571416999999997</v>
      </c>
      <c r="V53" s="503">
        <v>78.810697999999988</v>
      </c>
      <c r="W53" s="503">
        <v>78.327054000000004</v>
      </c>
      <c r="X53" s="503">
        <v>82.48907899999999</v>
      </c>
      <c r="Y53" s="503">
        <v>90.318533000000002</v>
      </c>
      <c r="Z53" s="503">
        <v>82.993610999999987</v>
      </c>
      <c r="AA53" s="503">
        <v>91.147960000000012</v>
      </c>
      <c r="AB53" s="503">
        <v>101.48235000000001</v>
      </c>
      <c r="AC53" s="503">
        <v>90.263702999999992</v>
      </c>
      <c r="AD53" s="503">
        <v>92.346802999999994</v>
      </c>
      <c r="AE53" s="503">
        <v>1008.1715969999999</v>
      </c>
    </row>
    <row r="54" spans="1:31" ht="21" customHeight="1" x14ac:dyDescent="0.25">
      <c r="A54" s="780"/>
      <c r="B54" s="789">
        <f t="shared" si="2"/>
        <v>47</v>
      </c>
      <c r="C54" s="790" t="s">
        <v>95</v>
      </c>
      <c r="D54" s="791">
        <f t="shared" si="5"/>
        <v>32.100560000000002</v>
      </c>
      <c r="E54" s="791">
        <f t="shared" si="5"/>
        <v>19.56521</v>
      </c>
      <c r="F54" s="791">
        <f t="shared" si="5"/>
        <v>33.185020000000002</v>
      </c>
      <c r="G54" s="791">
        <f t="shared" si="5"/>
        <v>44.810750000000006</v>
      </c>
      <c r="H54" s="791">
        <f t="shared" si="5"/>
        <v>44.870699999999999</v>
      </c>
      <c r="I54" s="791">
        <f t="shared" si="4"/>
        <v>42.063029999999998</v>
      </c>
      <c r="J54" s="791">
        <f t="shared" si="4"/>
        <v>39.06644</v>
      </c>
      <c r="K54" s="791">
        <f t="shared" si="4"/>
        <v>29.44171</v>
      </c>
      <c r="L54" s="791">
        <f t="shared" si="4"/>
        <v>40.788759999999996</v>
      </c>
      <c r="M54" s="791">
        <f t="shared" si="4"/>
        <v>45.883869999999995</v>
      </c>
      <c r="N54" s="791">
        <f t="shared" si="4"/>
        <v>37.61589</v>
      </c>
      <c r="O54" s="791">
        <f t="shared" si="4"/>
        <v>41.224409999999999</v>
      </c>
      <c r="P54" s="792">
        <f t="shared" si="1"/>
        <v>450.61635000000001</v>
      </c>
      <c r="Q54" s="5"/>
      <c r="R54" s="503" t="s">
        <v>95</v>
      </c>
      <c r="S54" s="503">
        <v>32.100560000000002</v>
      </c>
      <c r="T54" s="503">
        <v>19.56521</v>
      </c>
      <c r="U54" s="503">
        <v>33.185020000000002</v>
      </c>
      <c r="V54" s="503">
        <v>44.810750000000006</v>
      </c>
      <c r="W54" s="503">
        <v>44.870699999999999</v>
      </c>
      <c r="X54" s="503">
        <v>42.063029999999998</v>
      </c>
      <c r="Y54" s="503">
        <v>39.06644</v>
      </c>
      <c r="Z54" s="503">
        <v>29.44171</v>
      </c>
      <c r="AA54" s="503">
        <v>40.788759999999996</v>
      </c>
      <c r="AB54" s="503">
        <v>45.883869999999995</v>
      </c>
      <c r="AC54" s="503">
        <v>37.61589</v>
      </c>
      <c r="AD54" s="503">
        <v>41.224409999999999</v>
      </c>
      <c r="AE54" s="503">
        <v>450.61635000000001</v>
      </c>
    </row>
    <row r="55" spans="1:31" ht="21" customHeight="1" x14ac:dyDescent="0.25">
      <c r="A55" s="780"/>
      <c r="B55" s="789">
        <f t="shared" si="2"/>
        <v>48</v>
      </c>
      <c r="C55" s="790" t="s">
        <v>97</v>
      </c>
      <c r="D55" s="791">
        <f t="shared" si="5"/>
        <v>605.16255600000011</v>
      </c>
      <c r="E55" s="791">
        <f t="shared" si="5"/>
        <v>273.97086200000001</v>
      </c>
      <c r="F55" s="791">
        <f t="shared" si="5"/>
        <v>381.018058</v>
      </c>
      <c r="G55" s="791">
        <f t="shared" si="5"/>
        <v>518.63749499999994</v>
      </c>
      <c r="H55" s="791">
        <f t="shared" si="5"/>
        <v>500.64546999999999</v>
      </c>
      <c r="I55" s="791">
        <f t="shared" si="4"/>
        <v>532.56405300000006</v>
      </c>
      <c r="J55" s="791">
        <f t="shared" si="4"/>
        <v>601.90515500000004</v>
      </c>
      <c r="K55" s="791">
        <f t="shared" si="4"/>
        <v>622.052457</v>
      </c>
      <c r="L55" s="791">
        <f t="shared" si="4"/>
        <v>656.41463800000008</v>
      </c>
      <c r="M55" s="791">
        <f t="shared" si="4"/>
        <v>669.62592799999982</v>
      </c>
      <c r="N55" s="791">
        <f t="shared" si="4"/>
        <v>658.32935500000019</v>
      </c>
      <c r="O55" s="791">
        <f t="shared" si="4"/>
        <v>583.41048099999989</v>
      </c>
      <c r="P55" s="792">
        <f t="shared" si="1"/>
        <v>6603.736507999999</v>
      </c>
      <c r="Q55" s="5"/>
      <c r="R55" s="503" t="s">
        <v>97</v>
      </c>
      <c r="S55" s="503">
        <v>605.16255600000011</v>
      </c>
      <c r="T55" s="503">
        <v>273.97086200000001</v>
      </c>
      <c r="U55" s="503">
        <v>381.018058</v>
      </c>
      <c r="V55" s="503">
        <v>518.63749499999994</v>
      </c>
      <c r="W55" s="503">
        <v>500.64546999999999</v>
      </c>
      <c r="X55" s="503">
        <v>532.56405300000006</v>
      </c>
      <c r="Y55" s="503">
        <v>601.90515500000004</v>
      </c>
      <c r="Z55" s="503">
        <v>622.052457</v>
      </c>
      <c r="AA55" s="503">
        <v>656.41463800000008</v>
      </c>
      <c r="AB55" s="503">
        <v>669.62592799999982</v>
      </c>
      <c r="AC55" s="503">
        <v>658.32935500000019</v>
      </c>
      <c r="AD55" s="503">
        <v>583.41048099999989</v>
      </c>
      <c r="AE55" s="503">
        <v>6603.736507999999</v>
      </c>
    </row>
    <row r="56" spans="1:31" ht="21" customHeight="1" x14ac:dyDescent="0.25">
      <c r="A56" s="780"/>
      <c r="B56" s="789">
        <f t="shared" si="2"/>
        <v>49</v>
      </c>
      <c r="C56" s="790" t="s">
        <v>99</v>
      </c>
      <c r="D56" s="791">
        <f t="shared" si="5"/>
        <v>374.35760699999997</v>
      </c>
      <c r="E56" s="791">
        <f t="shared" si="5"/>
        <v>342.54277500000001</v>
      </c>
      <c r="F56" s="791">
        <f t="shared" si="5"/>
        <v>214.72006499999998</v>
      </c>
      <c r="G56" s="791">
        <f t="shared" si="5"/>
        <v>153.28943100000001</v>
      </c>
      <c r="H56" s="791">
        <f t="shared" si="5"/>
        <v>391.62154800000008</v>
      </c>
      <c r="I56" s="791">
        <f t="shared" si="4"/>
        <v>392.35149799999999</v>
      </c>
      <c r="J56" s="791">
        <f t="shared" si="4"/>
        <v>404.84561099999996</v>
      </c>
      <c r="K56" s="791">
        <f t="shared" si="4"/>
        <v>402.44336099999998</v>
      </c>
      <c r="L56" s="791">
        <f t="shared" si="4"/>
        <v>378.10918600000002</v>
      </c>
      <c r="M56" s="791">
        <f t="shared" si="4"/>
        <v>347.31674499999997</v>
      </c>
      <c r="N56" s="791">
        <f t="shared" si="4"/>
        <v>187.75061600000001</v>
      </c>
      <c r="O56" s="791">
        <f t="shared" si="4"/>
        <v>178.11238299999999</v>
      </c>
      <c r="P56" s="792">
        <f t="shared" si="1"/>
        <v>3767.4608260000005</v>
      </c>
      <c r="Q56" s="5"/>
      <c r="R56" s="503" t="s">
        <v>99</v>
      </c>
      <c r="S56" s="503">
        <v>374.35760699999997</v>
      </c>
      <c r="T56" s="503">
        <v>342.54277500000001</v>
      </c>
      <c r="U56" s="503">
        <v>214.72006499999998</v>
      </c>
      <c r="V56" s="503">
        <v>153.28943100000001</v>
      </c>
      <c r="W56" s="503">
        <v>391.62154800000008</v>
      </c>
      <c r="X56" s="503">
        <v>392.35149799999999</v>
      </c>
      <c r="Y56" s="503">
        <v>404.84561099999996</v>
      </c>
      <c r="Z56" s="503">
        <v>402.44336099999998</v>
      </c>
      <c r="AA56" s="503">
        <v>378.10918600000002</v>
      </c>
      <c r="AB56" s="503">
        <v>347.31674499999997</v>
      </c>
      <c r="AC56" s="503">
        <v>187.75061600000001</v>
      </c>
      <c r="AD56" s="503">
        <v>178.11238299999999</v>
      </c>
      <c r="AE56" s="503">
        <v>3767.4608260000005</v>
      </c>
    </row>
    <row r="57" spans="1:31" ht="21" customHeight="1" x14ac:dyDescent="0.25">
      <c r="A57" s="780"/>
      <c r="B57" s="789">
        <f t="shared" si="2"/>
        <v>50</v>
      </c>
      <c r="C57" s="790" t="s">
        <v>101</v>
      </c>
      <c r="D57" s="791">
        <f t="shared" si="5"/>
        <v>0</v>
      </c>
      <c r="E57" s="791">
        <f t="shared" si="5"/>
        <v>0</v>
      </c>
      <c r="F57" s="791">
        <f t="shared" si="5"/>
        <v>0</v>
      </c>
      <c r="G57" s="791">
        <f t="shared" si="5"/>
        <v>0</v>
      </c>
      <c r="H57" s="791">
        <f t="shared" si="5"/>
        <v>0</v>
      </c>
      <c r="I57" s="791">
        <f t="shared" si="4"/>
        <v>0</v>
      </c>
      <c r="J57" s="791">
        <f t="shared" si="4"/>
        <v>0</v>
      </c>
      <c r="K57" s="791">
        <f t="shared" si="4"/>
        <v>0</v>
      </c>
      <c r="L57" s="791">
        <f t="shared" si="4"/>
        <v>0</v>
      </c>
      <c r="M57" s="791">
        <f t="shared" si="4"/>
        <v>0</v>
      </c>
      <c r="N57" s="791">
        <f t="shared" si="4"/>
        <v>3.5885131550000011</v>
      </c>
      <c r="O57" s="791">
        <f t="shared" si="4"/>
        <v>12.606602310000005</v>
      </c>
      <c r="P57" s="792">
        <f t="shared" si="1"/>
        <v>16.195115465000008</v>
      </c>
      <c r="Q57" s="5"/>
      <c r="R57" s="503" t="s">
        <v>101</v>
      </c>
      <c r="AC57" s="503">
        <v>3.5885131550000011</v>
      </c>
      <c r="AD57" s="503">
        <v>12.606602310000005</v>
      </c>
      <c r="AE57" s="503">
        <v>16.195115465000008</v>
      </c>
    </row>
    <row r="58" spans="1:31" ht="21" customHeight="1" x14ac:dyDescent="0.25">
      <c r="A58" s="780"/>
      <c r="B58" s="789">
        <f t="shared" si="2"/>
        <v>51</v>
      </c>
      <c r="C58" s="790" t="s">
        <v>103</v>
      </c>
      <c r="D58" s="791">
        <f t="shared" si="5"/>
        <v>23.463644790000004</v>
      </c>
      <c r="E58" s="791">
        <f t="shared" si="5"/>
        <v>18.690372830000008</v>
      </c>
      <c r="F58" s="791">
        <f t="shared" si="5"/>
        <v>23.79165764750001</v>
      </c>
      <c r="G58" s="791">
        <f t="shared" si="5"/>
        <v>31.661278240000023</v>
      </c>
      <c r="H58" s="791">
        <f t="shared" si="5"/>
        <v>37.117330352499962</v>
      </c>
      <c r="I58" s="791">
        <f t="shared" si="4"/>
        <v>21.692901962500017</v>
      </c>
      <c r="J58" s="791">
        <f t="shared" si="4"/>
        <v>17.591431767499994</v>
      </c>
      <c r="K58" s="791">
        <f t="shared" si="4"/>
        <v>14.336763724999996</v>
      </c>
      <c r="L58" s="791">
        <f t="shared" si="4"/>
        <v>15.076538490000011</v>
      </c>
      <c r="M58" s="791">
        <f t="shared" si="4"/>
        <v>22.286423530000008</v>
      </c>
      <c r="N58" s="791">
        <f t="shared" si="4"/>
        <v>39.268048854999989</v>
      </c>
      <c r="O58" s="791">
        <f t="shared" si="4"/>
        <v>48.403522997499969</v>
      </c>
      <c r="P58" s="792">
        <f t="shared" si="1"/>
        <v>313.37991518749999</v>
      </c>
      <c r="Q58" s="5"/>
      <c r="R58" s="503" t="s">
        <v>103</v>
      </c>
      <c r="S58" s="503">
        <v>23.463644790000004</v>
      </c>
      <c r="T58" s="503">
        <v>18.690372830000008</v>
      </c>
      <c r="U58" s="503">
        <v>23.79165764750001</v>
      </c>
      <c r="V58" s="503">
        <v>31.661278240000023</v>
      </c>
      <c r="W58" s="503">
        <v>37.117330352499962</v>
      </c>
      <c r="X58" s="503">
        <v>21.692901962500017</v>
      </c>
      <c r="Y58" s="503">
        <v>17.591431767499994</v>
      </c>
      <c r="Z58" s="503">
        <v>14.336763724999996</v>
      </c>
      <c r="AA58" s="503">
        <v>15.076538490000011</v>
      </c>
      <c r="AB58" s="503">
        <v>22.286423530000008</v>
      </c>
      <c r="AC58" s="503">
        <v>39.268048854999989</v>
      </c>
      <c r="AD58" s="503">
        <v>48.403522997499969</v>
      </c>
      <c r="AE58" s="503">
        <v>313.37991518749999</v>
      </c>
    </row>
    <row r="59" spans="1:31" ht="21" customHeight="1" x14ac:dyDescent="0.25">
      <c r="A59" s="780"/>
      <c r="B59" s="789">
        <f t="shared" si="2"/>
        <v>52</v>
      </c>
      <c r="C59" s="790" t="s">
        <v>105</v>
      </c>
      <c r="D59" s="791">
        <f t="shared" si="5"/>
        <v>27.310307999999999</v>
      </c>
      <c r="E59" s="791">
        <f t="shared" si="5"/>
        <v>26.668075999999999</v>
      </c>
      <c r="F59" s="791">
        <f t="shared" si="5"/>
        <v>30.221744000000001</v>
      </c>
      <c r="G59" s="791">
        <f t="shared" si="5"/>
        <v>29.694393000000002</v>
      </c>
      <c r="H59" s="791">
        <f t="shared" si="5"/>
        <v>30.303659</v>
      </c>
      <c r="I59" s="791">
        <f t="shared" si="4"/>
        <v>28.175587999999998</v>
      </c>
      <c r="J59" s="791">
        <f t="shared" si="4"/>
        <v>27.801431999999998</v>
      </c>
      <c r="K59" s="791">
        <f t="shared" si="4"/>
        <v>28.781272000000001</v>
      </c>
      <c r="L59" s="791">
        <f t="shared" si="4"/>
        <v>29.495314</v>
      </c>
      <c r="M59" s="791">
        <f t="shared" si="4"/>
        <v>29.585630999999999</v>
      </c>
      <c r="N59" s="791">
        <f t="shared" si="4"/>
        <v>27.850269000000001</v>
      </c>
      <c r="O59" s="791">
        <f t="shared" si="4"/>
        <v>30.462376000000003</v>
      </c>
      <c r="P59" s="792">
        <f t="shared" si="1"/>
        <v>346.35006200000004</v>
      </c>
      <c r="Q59" s="5"/>
      <c r="R59" s="503" t="s">
        <v>105</v>
      </c>
      <c r="S59" s="503">
        <v>27.310307999999999</v>
      </c>
      <c r="T59" s="503">
        <v>26.668075999999999</v>
      </c>
      <c r="U59" s="503">
        <v>30.221744000000001</v>
      </c>
      <c r="V59" s="503">
        <v>29.694393000000002</v>
      </c>
      <c r="W59" s="503">
        <v>30.303659</v>
      </c>
      <c r="X59" s="503">
        <v>28.175587999999998</v>
      </c>
      <c r="Y59" s="503">
        <v>27.801431999999998</v>
      </c>
      <c r="Z59" s="503">
        <v>28.781272000000001</v>
      </c>
      <c r="AA59" s="503">
        <v>29.495314</v>
      </c>
      <c r="AB59" s="503">
        <v>29.585630999999999</v>
      </c>
      <c r="AC59" s="503">
        <v>27.850269000000001</v>
      </c>
      <c r="AD59" s="503">
        <v>30.462376000000003</v>
      </c>
      <c r="AE59" s="503">
        <v>346.35006200000004</v>
      </c>
    </row>
    <row r="60" spans="1:31" ht="21" customHeight="1" x14ac:dyDescent="0.25">
      <c r="A60" s="780"/>
      <c r="B60" s="789">
        <f t="shared" si="2"/>
        <v>53</v>
      </c>
      <c r="C60" s="790" t="s">
        <v>107</v>
      </c>
      <c r="D60" s="791">
        <f t="shared" si="5"/>
        <v>3.6655799999999998</v>
      </c>
      <c r="E60" s="791">
        <f t="shared" si="5"/>
        <v>3.0692810000000001</v>
      </c>
      <c r="F60" s="791">
        <f t="shared" si="5"/>
        <v>4.0272969999999999</v>
      </c>
      <c r="G60" s="791">
        <f t="shared" si="5"/>
        <v>3.5649740000000003</v>
      </c>
      <c r="H60" s="791">
        <f t="shared" si="5"/>
        <v>3.5680000000000001</v>
      </c>
      <c r="I60" s="791">
        <f t="shared" si="4"/>
        <v>3.303331</v>
      </c>
      <c r="J60" s="791">
        <f t="shared" si="4"/>
        <v>3.4995770000000004</v>
      </c>
      <c r="K60" s="791">
        <f t="shared" si="4"/>
        <v>3.7582450000000001</v>
      </c>
      <c r="L60" s="791">
        <f t="shared" si="4"/>
        <v>3.852293</v>
      </c>
      <c r="M60" s="791">
        <f t="shared" si="4"/>
        <v>3.9791129999999999</v>
      </c>
      <c r="N60" s="791">
        <f t="shared" si="4"/>
        <v>3.978952</v>
      </c>
      <c r="O60" s="791">
        <f t="shared" si="4"/>
        <v>4.0165160000000002</v>
      </c>
      <c r="P60" s="792">
        <f t="shared" si="1"/>
        <v>44.283158999999998</v>
      </c>
      <c r="Q60" s="5"/>
      <c r="R60" s="503" t="s">
        <v>107</v>
      </c>
      <c r="S60" s="503">
        <v>3.6655799999999998</v>
      </c>
      <c r="T60" s="503">
        <v>3.0692810000000001</v>
      </c>
      <c r="U60" s="503">
        <v>4.0272969999999999</v>
      </c>
      <c r="V60" s="503">
        <v>3.5649740000000003</v>
      </c>
      <c r="W60" s="503">
        <v>3.5680000000000001</v>
      </c>
      <c r="X60" s="503">
        <v>3.303331</v>
      </c>
      <c r="Y60" s="503">
        <v>3.4995770000000004</v>
      </c>
      <c r="Z60" s="503">
        <v>3.7582450000000001</v>
      </c>
      <c r="AA60" s="503">
        <v>3.852293</v>
      </c>
      <c r="AB60" s="503">
        <v>3.9791129999999999</v>
      </c>
      <c r="AC60" s="503">
        <v>3.978952</v>
      </c>
      <c r="AD60" s="503">
        <v>4.0165160000000002</v>
      </c>
      <c r="AE60" s="503">
        <v>44.283158999999998</v>
      </c>
    </row>
    <row r="61" spans="1:31" ht="21" customHeight="1" x14ac:dyDescent="0.25">
      <c r="A61" s="780"/>
      <c r="B61" s="789">
        <f t="shared" si="2"/>
        <v>54</v>
      </c>
      <c r="C61" s="790" t="s">
        <v>109</v>
      </c>
      <c r="D61" s="791">
        <f t="shared" si="5"/>
        <v>3.3811019999999998</v>
      </c>
      <c r="E61" s="791">
        <f t="shared" si="5"/>
        <v>2.815728</v>
      </c>
      <c r="F61" s="791">
        <f t="shared" si="5"/>
        <v>3.9595180000000001</v>
      </c>
      <c r="G61" s="791">
        <f t="shared" si="5"/>
        <v>3.4401250000000001</v>
      </c>
      <c r="H61" s="791">
        <f t="shared" si="5"/>
        <v>3.6010749999999998</v>
      </c>
      <c r="I61" s="791">
        <f t="shared" si="4"/>
        <v>3.2226790000000003</v>
      </c>
      <c r="J61" s="791">
        <f t="shared" si="4"/>
        <v>3.5730529999999998</v>
      </c>
      <c r="K61" s="791">
        <f t="shared" si="4"/>
        <v>3.838838</v>
      </c>
      <c r="L61" s="791">
        <f t="shared" si="4"/>
        <v>3.821005</v>
      </c>
      <c r="M61" s="791">
        <f t="shared" si="4"/>
        <v>3.8874630000000003</v>
      </c>
      <c r="N61" s="791">
        <f t="shared" si="4"/>
        <v>3.904064</v>
      </c>
      <c r="O61" s="791">
        <f t="shared" si="4"/>
        <v>3.9413860000000001</v>
      </c>
      <c r="P61" s="792">
        <f t="shared" si="1"/>
        <v>43.386035999999997</v>
      </c>
      <c r="Q61" s="5"/>
      <c r="R61" s="503" t="s">
        <v>109</v>
      </c>
      <c r="S61" s="503">
        <v>3.3811019999999998</v>
      </c>
      <c r="T61" s="503">
        <v>2.815728</v>
      </c>
      <c r="U61" s="503">
        <v>3.9595180000000001</v>
      </c>
      <c r="V61" s="503">
        <v>3.4401250000000001</v>
      </c>
      <c r="W61" s="503">
        <v>3.6010749999999998</v>
      </c>
      <c r="X61" s="503">
        <v>3.2226790000000003</v>
      </c>
      <c r="Y61" s="503">
        <v>3.5730529999999998</v>
      </c>
      <c r="Z61" s="503">
        <v>3.838838</v>
      </c>
      <c r="AA61" s="503">
        <v>3.821005</v>
      </c>
      <c r="AB61" s="503">
        <v>3.8874630000000003</v>
      </c>
      <c r="AC61" s="503">
        <v>3.904064</v>
      </c>
      <c r="AD61" s="503">
        <v>3.9413860000000001</v>
      </c>
      <c r="AE61" s="503">
        <v>43.386035999999997</v>
      </c>
    </row>
    <row r="62" spans="1:31" ht="21" customHeight="1" x14ac:dyDescent="0.25">
      <c r="A62" s="780"/>
      <c r="B62" s="789">
        <f t="shared" si="2"/>
        <v>55</v>
      </c>
      <c r="C62" s="790" t="s">
        <v>111</v>
      </c>
      <c r="D62" s="791">
        <f t="shared" si="5"/>
        <v>4.2900190000000009</v>
      </c>
      <c r="E62" s="791">
        <f t="shared" si="5"/>
        <v>2.9366640000000004</v>
      </c>
      <c r="F62" s="791">
        <f t="shared" si="5"/>
        <v>2.5847620000000004</v>
      </c>
      <c r="G62" s="791">
        <f t="shared" si="5"/>
        <v>2.3819190000000003</v>
      </c>
      <c r="H62" s="791">
        <f t="shared" si="5"/>
        <v>2.333977</v>
      </c>
      <c r="I62" s="791">
        <f t="shared" si="4"/>
        <v>2.4670110000000007</v>
      </c>
      <c r="J62" s="791">
        <f t="shared" si="4"/>
        <v>3.2978370000000008</v>
      </c>
      <c r="K62" s="791">
        <f t="shared" si="4"/>
        <v>3.1158720000000004</v>
      </c>
      <c r="L62" s="791">
        <f t="shared" si="4"/>
        <v>3.0040449999999996</v>
      </c>
      <c r="M62" s="791">
        <f t="shared" si="4"/>
        <v>3.3813600000000004</v>
      </c>
      <c r="N62" s="791">
        <f t="shared" si="4"/>
        <v>3.5208920000000004</v>
      </c>
      <c r="O62" s="791">
        <f t="shared" si="4"/>
        <v>3.1440140000000003</v>
      </c>
      <c r="P62" s="792">
        <f t="shared" si="1"/>
        <v>36.458372000000004</v>
      </c>
      <c r="Q62" s="5"/>
      <c r="R62" s="503" t="s">
        <v>111</v>
      </c>
      <c r="S62" s="503">
        <v>4.2900190000000009</v>
      </c>
      <c r="T62" s="503">
        <v>2.9366640000000004</v>
      </c>
      <c r="U62" s="503">
        <v>2.5847620000000004</v>
      </c>
      <c r="V62" s="503">
        <v>2.3819190000000003</v>
      </c>
      <c r="W62" s="503">
        <v>2.333977</v>
      </c>
      <c r="X62" s="503">
        <v>2.4670110000000007</v>
      </c>
      <c r="Y62" s="503">
        <v>3.2978370000000008</v>
      </c>
      <c r="Z62" s="503">
        <v>3.1158720000000004</v>
      </c>
      <c r="AA62" s="503">
        <v>3.0040449999999996</v>
      </c>
      <c r="AB62" s="503">
        <v>3.3813600000000004</v>
      </c>
      <c r="AC62" s="503">
        <v>3.5208920000000004</v>
      </c>
      <c r="AD62" s="503">
        <v>3.1440140000000003</v>
      </c>
      <c r="AE62" s="503">
        <v>36.458372000000004</v>
      </c>
    </row>
    <row r="63" spans="1:31" ht="21" customHeight="1" x14ac:dyDescent="0.25">
      <c r="A63" s="780"/>
      <c r="B63" s="789">
        <f t="shared" si="2"/>
        <v>56</v>
      </c>
      <c r="C63" s="790" t="s">
        <v>113</v>
      </c>
      <c r="D63" s="791">
        <f t="shared" si="5"/>
        <v>0.69537625000000036</v>
      </c>
      <c r="E63" s="791">
        <f t="shared" si="5"/>
        <v>0.59677075000000035</v>
      </c>
      <c r="F63" s="791">
        <f t="shared" si="5"/>
        <v>0.51303150000000064</v>
      </c>
      <c r="G63" s="791">
        <f t="shared" si="5"/>
        <v>0.59312825000000025</v>
      </c>
      <c r="H63" s="791">
        <f t="shared" si="5"/>
        <v>0.5693297500000003</v>
      </c>
      <c r="I63" s="791">
        <f t="shared" si="4"/>
        <v>0.22750074999999997</v>
      </c>
      <c r="J63" s="791">
        <f t="shared" si="4"/>
        <v>9.8008250000000005E-2</v>
      </c>
      <c r="K63" s="791">
        <f t="shared" si="4"/>
        <v>0.2411112500000005</v>
      </c>
      <c r="L63" s="791">
        <f t="shared" si="4"/>
        <v>0</v>
      </c>
      <c r="M63" s="791">
        <f t="shared" si="4"/>
        <v>0.41032699999999894</v>
      </c>
      <c r="N63" s="791">
        <f t="shared" si="4"/>
        <v>0.2833730000000001</v>
      </c>
      <c r="O63" s="791">
        <f t="shared" si="4"/>
        <v>0.52047599999999972</v>
      </c>
      <c r="P63" s="792">
        <f t="shared" si="1"/>
        <v>4.7484327500000001</v>
      </c>
      <c r="Q63" s="5"/>
      <c r="R63" s="503" t="s">
        <v>113</v>
      </c>
      <c r="S63" s="503">
        <v>0.69537625000000036</v>
      </c>
      <c r="T63" s="503">
        <v>0.59677075000000035</v>
      </c>
      <c r="U63" s="503">
        <v>0.51303150000000064</v>
      </c>
      <c r="V63" s="503">
        <v>0.59312825000000025</v>
      </c>
      <c r="W63" s="503">
        <v>0.5693297500000003</v>
      </c>
      <c r="X63" s="503">
        <v>0.22750074999999997</v>
      </c>
      <c r="Y63" s="503">
        <v>9.8008250000000005E-2</v>
      </c>
      <c r="Z63" s="503">
        <v>0.2411112500000005</v>
      </c>
      <c r="AA63" s="503">
        <v>0</v>
      </c>
      <c r="AB63" s="503">
        <v>0.41032699999999894</v>
      </c>
      <c r="AC63" s="503">
        <v>0.2833730000000001</v>
      </c>
      <c r="AD63" s="503">
        <v>0.52047599999999972</v>
      </c>
      <c r="AE63" s="503">
        <v>4.7484327500000001</v>
      </c>
    </row>
    <row r="64" spans="1:31" ht="21" customHeight="1" x14ac:dyDescent="0.25">
      <c r="A64" s="780"/>
      <c r="B64" s="789">
        <f t="shared" si="2"/>
        <v>57</v>
      </c>
      <c r="C64" s="790" t="s">
        <v>115</v>
      </c>
      <c r="D64" s="791">
        <f t="shared" si="5"/>
        <v>2.4388000000000001</v>
      </c>
      <c r="E64" s="791">
        <f t="shared" si="5"/>
        <v>2.2294</v>
      </c>
      <c r="F64" s="791">
        <f t="shared" si="5"/>
        <v>2.5378000000000003</v>
      </c>
      <c r="G64" s="791">
        <f t="shared" si="5"/>
        <v>2.3195999999999999</v>
      </c>
      <c r="H64" s="791">
        <f t="shared" si="5"/>
        <v>1.9652000000000001</v>
      </c>
      <c r="I64" s="791">
        <f t="shared" si="4"/>
        <v>2.3144</v>
      </c>
      <c r="J64" s="791">
        <f t="shared" si="4"/>
        <v>2.3740999999999999</v>
      </c>
      <c r="K64" s="791">
        <f t="shared" si="4"/>
        <v>2.3971</v>
      </c>
      <c r="L64" s="791">
        <f t="shared" si="4"/>
        <v>2.4851999999999999</v>
      </c>
      <c r="M64" s="791">
        <f t="shared" si="4"/>
        <v>2.4540999999999999</v>
      </c>
      <c r="N64" s="791">
        <f t="shared" si="4"/>
        <v>1.7484999999999999</v>
      </c>
      <c r="O64" s="791">
        <f t="shared" si="4"/>
        <v>2.5846999999999998</v>
      </c>
      <c r="P64" s="792">
        <f t="shared" si="1"/>
        <v>27.8489</v>
      </c>
      <c r="Q64" s="5"/>
      <c r="R64" s="503" t="s">
        <v>115</v>
      </c>
      <c r="S64" s="503">
        <v>2.4388000000000001</v>
      </c>
      <c r="T64" s="503">
        <v>2.2294</v>
      </c>
      <c r="U64" s="503">
        <v>2.5378000000000003</v>
      </c>
      <c r="V64" s="503">
        <v>2.3195999999999999</v>
      </c>
      <c r="W64" s="503">
        <v>1.9652000000000001</v>
      </c>
      <c r="X64" s="503">
        <v>2.3144</v>
      </c>
      <c r="Y64" s="503">
        <v>2.3740999999999999</v>
      </c>
      <c r="Z64" s="503">
        <v>2.3971</v>
      </c>
      <c r="AA64" s="503">
        <v>2.4851999999999999</v>
      </c>
      <c r="AB64" s="503">
        <v>2.4540999999999999</v>
      </c>
      <c r="AC64" s="503">
        <v>1.7484999999999999</v>
      </c>
      <c r="AD64" s="503">
        <v>2.5846999999999998</v>
      </c>
      <c r="AE64" s="503">
        <v>27.8489</v>
      </c>
    </row>
    <row r="65" spans="1:31" ht="21" customHeight="1" x14ac:dyDescent="0.25">
      <c r="A65" s="780"/>
      <c r="B65" s="789">
        <f t="shared" si="2"/>
        <v>58</v>
      </c>
      <c r="C65" s="790" t="s">
        <v>117</v>
      </c>
      <c r="D65" s="791">
        <f t="shared" si="5"/>
        <v>13.781912</v>
      </c>
      <c r="E65" s="791">
        <f t="shared" si="5"/>
        <v>12.945648</v>
      </c>
      <c r="F65" s="791">
        <f t="shared" si="5"/>
        <v>14.392685</v>
      </c>
      <c r="G65" s="791">
        <f t="shared" si="5"/>
        <v>13.984442999999999</v>
      </c>
      <c r="H65" s="791">
        <f t="shared" si="5"/>
        <v>14.049440000000001</v>
      </c>
      <c r="I65" s="791">
        <f t="shared" si="4"/>
        <v>12.211815000000001</v>
      </c>
      <c r="J65" s="791">
        <f t="shared" si="4"/>
        <v>12.621842000000001</v>
      </c>
      <c r="K65" s="791">
        <f t="shared" si="4"/>
        <v>12.708361</v>
      </c>
      <c r="L65" s="791">
        <f t="shared" si="4"/>
        <v>11.708155999999999</v>
      </c>
      <c r="M65" s="791">
        <f t="shared" si="4"/>
        <v>12.929279999999999</v>
      </c>
      <c r="N65" s="791">
        <f t="shared" si="4"/>
        <v>13.333306</v>
      </c>
      <c r="O65" s="791">
        <f t="shared" si="4"/>
        <v>14.408087999999999</v>
      </c>
      <c r="P65" s="792">
        <f t="shared" si="1"/>
        <v>159.07497599999999</v>
      </c>
      <c r="Q65" s="5"/>
      <c r="R65" s="503" t="s">
        <v>117</v>
      </c>
      <c r="S65" s="503">
        <v>13.781912</v>
      </c>
      <c r="T65" s="503">
        <v>12.945648</v>
      </c>
      <c r="U65" s="503">
        <v>14.392685</v>
      </c>
      <c r="V65" s="503">
        <v>13.984442999999999</v>
      </c>
      <c r="W65" s="503">
        <v>14.049440000000001</v>
      </c>
      <c r="X65" s="503">
        <v>12.211815000000001</v>
      </c>
      <c r="Y65" s="503">
        <v>12.621842000000001</v>
      </c>
      <c r="Z65" s="503">
        <v>12.708361</v>
      </c>
      <c r="AA65" s="503">
        <v>11.708155999999999</v>
      </c>
      <c r="AB65" s="503">
        <v>12.929279999999999</v>
      </c>
      <c r="AC65" s="503">
        <v>13.333306</v>
      </c>
      <c r="AD65" s="503">
        <v>14.408087999999999</v>
      </c>
      <c r="AE65" s="503">
        <v>159.07497599999999</v>
      </c>
    </row>
    <row r="66" spans="1:31" ht="21" customHeight="1" x14ac:dyDescent="0.25">
      <c r="A66" s="780"/>
      <c r="B66" s="789">
        <f t="shared" si="2"/>
        <v>59</v>
      </c>
      <c r="C66" s="790" t="s">
        <v>1635</v>
      </c>
      <c r="D66" s="791">
        <f t="shared" si="5"/>
        <v>21.310982000000003</v>
      </c>
      <c r="E66" s="791">
        <f t="shared" si="5"/>
        <v>21.387275000000002</v>
      </c>
      <c r="F66" s="791">
        <f t="shared" si="5"/>
        <v>23.481772999999997</v>
      </c>
      <c r="G66" s="791">
        <f t="shared" si="5"/>
        <v>21.486804999999997</v>
      </c>
      <c r="H66" s="791">
        <f t="shared" si="5"/>
        <v>15.004814000000001</v>
      </c>
      <c r="I66" s="791">
        <f t="shared" si="4"/>
        <v>0</v>
      </c>
      <c r="J66" s="791">
        <f t="shared" si="4"/>
        <v>0</v>
      </c>
      <c r="K66" s="791">
        <f t="shared" si="4"/>
        <v>0</v>
      </c>
      <c r="L66" s="791">
        <f t="shared" si="4"/>
        <v>0</v>
      </c>
      <c r="M66" s="791">
        <f t="shared" si="4"/>
        <v>0</v>
      </c>
      <c r="N66" s="791">
        <f t="shared" si="4"/>
        <v>0</v>
      </c>
      <c r="O66" s="791">
        <f t="shared" si="4"/>
        <v>0</v>
      </c>
      <c r="P66" s="792">
        <f t="shared" si="1"/>
        <v>102.67164899999999</v>
      </c>
      <c r="Q66" s="5"/>
      <c r="R66" s="503" t="s">
        <v>119</v>
      </c>
      <c r="S66" s="503">
        <v>21.310982000000003</v>
      </c>
      <c r="T66" s="503">
        <v>21.387275000000002</v>
      </c>
      <c r="U66" s="503">
        <v>23.481772999999997</v>
      </c>
      <c r="V66" s="503">
        <v>21.486804999999997</v>
      </c>
      <c r="W66" s="503">
        <v>15.004814000000001</v>
      </c>
      <c r="AE66" s="503">
        <v>102.67164899999999</v>
      </c>
    </row>
    <row r="67" spans="1:31" ht="21" customHeight="1" x14ac:dyDescent="0.25">
      <c r="A67" s="780"/>
      <c r="B67" s="789">
        <f t="shared" si="2"/>
        <v>60</v>
      </c>
      <c r="C67" s="790" t="s">
        <v>121</v>
      </c>
      <c r="D67" s="791">
        <f t="shared" si="5"/>
        <v>12.711199000000001</v>
      </c>
      <c r="E67" s="791">
        <f t="shared" si="5"/>
        <v>7.2382359999999997</v>
      </c>
      <c r="F67" s="791">
        <f t="shared" si="5"/>
        <v>12.288165999999999</v>
      </c>
      <c r="G67" s="791">
        <f t="shared" si="5"/>
        <v>12.175692999999999</v>
      </c>
      <c r="H67" s="791">
        <f t="shared" si="5"/>
        <v>13.332613</v>
      </c>
      <c r="I67" s="791">
        <f t="shared" si="4"/>
        <v>12.126311999999999</v>
      </c>
      <c r="J67" s="791">
        <f t="shared" si="4"/>
        <v>11.13575</v>
      </c>
      <c r="K67" s="791">
        <f t="shared" si="4"/>
        <v>8.9337760000000017</v>
      </c>
      <c r="L67" s="791">
        <f t="shared" si="4"/>
        <v>10.729279999999999</v>
      </c>
      <c r="M67" s="791">
        <f t="shared" si="4"/>
        <v>12.249862</v>
      </c>
      <c r="N67" s="791">
        <f t="shared" si="4"/>
        <v>12.172421</v>
      </c>
      <c r="O67" s="791">
        <f t="shared" si="4"/>
        <v>13.620979999999999</v>
      </c>
      <c r="P67" s="792">
        <f t="shared" si="1"/>
        <v>138.71428799999998</v>
      </c>
      <c r="Q67" s="5"/>
      <c r="R67" s="503" t="s">
        <v>121</v>
      </c>
      <c r="S67" s="503">
        <v>12.711199000000001</v>
      </c>
      <c r="T67" s="503">
        <v>7.2382359999999997</v>
      </c>
      <c r="U67" s="503">
        <v>12.288165999999999</v>
      </c>
      <c r="V67" s="503">
        <v>12.175692999999999</v>
      </c>
      <c r="W67" s="503">
        <v>13.332613</v>
      </c>
      <c r="X67" s="503">
        <v>12.126311999999999</v>
      </c>
      <c r="Y67" s="503">
        <v>11.13575</v>
      </c>
      <c r="Z67" s="503">
        <v>8.9337760000000017</v>
      </c>
      <c r="AA67" s="503">
        <v>10.729279999999999</v>
      </c>
      <c r="AB67" s="503">
        <v>12.249862</v>
      </c>
      <c r="AC67" s="503">
        <v>12.172421</v>
      </c>
      <c r="AD67" s="503">
        <v>13.620979999999999</v>
      </c>
      <c r="AE67" s="503">
        <v>138.71428799999998</v>
      </c>
    </row>
    <row r="68" spans="1:31" ht="21" customHeight="1" x14ac:dyDescent="0.25">
      <c r="A68" s="780"/>
      <c r="B68" s="789">
        <f t="shared" si="2"/>
        <v>61</v>
      </c>
      <c r="C68" s="790" t="s">
        <v>123</v>
      </c>
      <c r="D68" s="791">
        <f t="shared" si="5"/>
        <v>0.25223000000000001</v>
      </c>
      <c r="E68" s="791">
        <f t="shared" si="5"/>
        <v>0.22985999999999998</v>
      </c>
      <c r="F68" s="791">
        <f t="shared" si="5"/>
        <v>0.29388999999999998</v>
      </c>
      <c r="G68" s="791">
        <f t="shared" si="5"/>
        <v>0.2913</v>
      </c>
      <c r="H68" s="791">
        <f t="shared" si="5"/>
        <v>0.21501999999999999</v>
      </c>
      <c r="I68" s="791">
        <f t="shared" si="4"/>
        <v>0.39942</v>
      </c>
      <c r="J68" s="791">
        <f t="shared" si="4"/>
        <v>2.7350000000000003E-2</v>
      </c>
      <c r="K68" s="791">
        <f t="shared" si="4"/>
        <v>7.8799999999999999E-3</v>
      </c>
      <c r="L68" s="791">
        <f t="shared" si="4"/>
        <v>1.58E-3</v>
      </c>
      <c r="M68" s="791">
        <f t="shared" si="4"/>
        <v>0.90992000000000006</v>
      </c>
      <c r="N68" s="791">
        <f t="shared" si="4"/>
        <v>3.0800000000000003E-3</v>
      </c>
      <c r="O68" s="791">
        <f t="shared" si="4"/>
        <v>0.12551999999999999</v>
      </c>
      <c r="P68" s="792">
        <f t="shared" si="1"/>
        <v>2.75705</v>
      </c>
      <c r="Q68" s="5"/>
      <c r="R68" s="503" t="s">
        <v>123</v>
      </c>
      <c r="S68" s="503">
        <v>0.25223000000000001</v>
      </c>
      <c r="T68" s="503">
        <v>0.22985999999999998</v>
      </c>
      <c r="U68" s="503">
        <v>0.29388999999999998</v>
      </c>
      <c r="V68" s="503">
        <v>0.2913</v>
      </c>
      <c r="W68" s="503">
        <v>0.21501999999999999</v>
      </c>
      <c r="X68" s="503">
        <v>0.39942</v>
      </c>
      <c r="Y68" s="503">
        <v>2.7350000000000003E-2</v>
      </c>
      <c r="Z68" s="503">
        <v>7.8799999999999999E-3</v>
      </c>
      <c r="AA68" s="503">
        <v>1.58E-3</v>
      </c>
      <c r="AB68" s="503">
        <v>0.90992000000000006</v>
      </c>
      <c r="AC68" s="503">
        <v>3.0800000000000003E-3</v>
      </c>
      <c r="AD68" s="503">
        <v>0.12551999999999999</v>
      </c>
      <c r="AE68" s="503">
        <v>2.75705</v>
      </c>
    </row>
    <row r="69" spans="1:31" ht="21" customHeight="1" x14ac:dyDescent="0.25">
      <c r="A69" s="780"/>
      <c r="B69" s="789">
        <f t="shared" si="2"/>
        <v>62</v>
      </c>
      <c r="C69" s="790" t="s">
        <v>125</v>
      </c>
      <c r="D69" s="791">
        <f t="shared" si="5"/>
        <v>66.598919999999993</v>
      </c>
      <c r="E69" s="791">
        <f t="shared" si="5"/>
        <v>59.273830000000004</v>
      </c>
      <c r="F69" s="791">
        <f t="shared" si="5"/>
        <v>66.617889999999989</v>
      </c>
      <c r="G69" s="791">
        <f t="shared" si="5"/>
        <v>64.531549999999996</v>
      </c>
      <c r="H69" s="791">
        <f t="shared" si="5"/>
        <v>63.742609999999999</v>
      </c>
      <c r="I69" s="791">
        <f t="shared" si="4"/>
        <v>48.274159999999995</v>
      </c>
      <c r="J69" s="791">
        <f t="shared" si="4"/>
        <v>48.790839999999996</v>
      </c>
      <c r="K69" s="791">
        <f t="shared" si="4"/>
        <v>41.937080000000002</v>
      </c>
      <c r="L69" s="791">
        <f t="shared" si="4"/>
        <v>37.214570000000002</v>
      </c>
      <c r="M69" s="791">
        <f t="shared" si="4"/>
        <v>46.5839</v>
      </c>
      <c r="N69" s="791">
        <f t="shared" si="4"/>
        <v>62.2988</v>
      </c>
      <c r="O69" s="791">
        <f t="shared" si="4"/>
        <v>66.214100000000002</v>
      </c>
      <c r="P69" s="792">
        <f t="shared" si="1"/>
        <v>672.07825000000003</v>
      </c>
      <c r="Q69" s="5"/>
      <c r="R69" s="503" t="s">
        <v>125</v>
      </c>
      <c r="S69" s="503">
        <v>66.598919999999993</v>
      </c>
      <c r="T69" s="503">
        <v>59.273830000000004</v>
      </c>
      <c r="U69" s="503">
        <v>66.617889999999989</v>
      </c>
      <c r="V69" s="503">
        <v>64.531549999999996</v>
      </c>
      <c r="W69" s="503">
        <v>63.742609999999999</v>
      </c>
      <c r="X69" s="503">
        <v>48.274159999999995</v>
      </c>
      <c r="Y69" s="503">
        <v>48.790839999999996</v>
      </c>
      <c r="Z69" s="503">
        <v>41.937080000000002</v>
      </c>
      <c r="AA69" s="503">
        <v>37.214570000000002</v>
      </c>
      <c r="AB69" s="503">
        <v>46.5839</v>
      </c>
      <c r="AC69" s="503">
        <v>62.2988</v>
      </c>
      <c r="AD69" s="503">
        <v>66.214100000000002</v>
      </c>
      <c r="AE69" s="503">
        <v>672.07825000000003</v>
      </c>
    </row>
    <row r="70" spans="1:31" ht="21" customHeight="1" x14ac:dyDescent="0.25">
      <c r="A70" s="780"/>
      <c r="B70" s="789">
        <f t="shared" si="2"/>
        <v>63</v>
      </c>
      <c r="C70" s="790" t="s">
        <v>127</v>
      </c>
      <c r="D70" s="791">
        <f t="shared" si="5"/>
        <v>484.898258</v>
      </c>
      <c r="E70" s="791">
        <f t="shared" si="5"/>
        <v>589.985634</v>
      </c>
      <c r="F70" s="791">
        <f t="shared" si="5"/>
        <v>571.52722800000004</v>
      </c>
      <c r="G70" s="791">
        <f t="shared" si="5"/>
        <v>475.79123200000004</v>
      </c>
      <c r="H70" s="791">
        <f t="shared" si="5"/>
        <v>497.95635299999998</v>
      </c>
      <c r="I70" s="791">
        <f t="shared" si="4"/>
        <v>715.56121900000005</v>
      </c>
      <c r="J70" s="791">
        <f t="shared" si="4"/>
        <v>759.43477399999995</v>
      </c>
      <c r="K70" s="791">
        <f t="shared" si="4"/>
        <v>871.71165400000007</v>
      </c>
      <c r="L70" s="791">
        <f t="shared" si="4"/>
        <v>821.60185199999989</v>
      </c>
      <c r="M70" s="791">
        <f t="shared" si="4"/>
        <v>778.58826599999998</v>
      </c>
      <c r="N70" s="791">
        <f t="shared" si="4"/>
        <v>782.59905600000002</v>
      </c>
      <c r="O70" s="791">
        <f t="shared" si="4"/>
        <v>618.27599099999998</v>
      </c>
      <c r="P70" s="792">
        <f t="shared" si="1"/>
        <v>7967.9315169999991</v>
      </c>
      <c r="Q70" s="5"/>
      <c r="R70" s="503" t="s">
        <v>127</v>
      </c>
      <c r="S70" s="503">
        <v>484.898258</v>
      </c>
      <c r="T70" s="503">
        <v>589.985634</v>
      </c>
      <c r="U70" s="503">
        <v>571.52722800000004</v>
      </c>
      <c r="V70" s="503">
        <v>475.79123200000004</v>
      </c>
      <c r="W70" s="503">
        <v>497.95635299999998</v>
      </c>
      <c r="X70" s="503">
        <v>715.56121900000005</v>
      </c>
      <c r="Y70" s="503">
        <v>759.43477399999995</v>
      </c>
      <c r="Z70" s="503">
        <v>871.71165400000007</v>
      </c>
      <c r="AA70" s="503">
        <v>821.60185199999989</v>
      </c>
      <c r="AB70" s="503">
        <v>778.58826599999998</v>
      </c>
      <c r="AC70" s="503">
        <v>782.59905600000002</v>
      </c>
      <c r="AD70" s="503">
        <v>618.27599099999998</v>
      </c>
      <c r="AE70" s="503">
        <v>7967.9315169999991</v>
      </c>
    </row>
    <row r="71" spans="1:31" ht="21" customHeight="1" x14ac:dyDescent="0.25">
      <c r="A71" s="780"/>
      <c r="B71" s="789">
        <f t="shared" si="2"/>
        <v>64</v>
      </c>
      <c r="C71" s="790" t="s">
        <v>129</v>
      </c>
      <c r="D71" s="791">
        <f t="shared" si="5"/>
        <v>1.8692470000000001</v>
      </c>
      <c r="E71" s="791">
        <f t="shared" si="5"/>
        <v>1.3163399999999998</v>
      </c>
      <c r="F71" s="791">
        <f t="shared" si="5"/>
        <v>1.3811249999999999</v>
      </c>
      <c r="G71" s="791">
        <f t="shared" si="5"/>
        <v>1.5099689999999999</v>
      </c>
      <c r="H71" s="791">
        <f t="shared" si="5"/>
        <v>1.3168839999999999</v>
      </c>
      <c r="I71" s="791">
        <f t="shared" si="4"/>
        <v>1.3037559999999999</v>
      </c>
      <c r="J71" s="791">
        <f t="shared" si="4"/>
        <v>1.1476820000000001</v>
      </c>
      <c r="K71" s="791">
        <f t="shared" si="4"/>
        <v>0.83940199999999998</v>
      </c>
      <c r="L71" s="791">
        <f t="shared" si="4"/>
        <v>0.66961999999999988</v>
      </c>
      <c r="M71" s="791">
        <f t="shared" si="4"/>
        <v>0.91619799999999996</v>
      </c>
      <c r="N71" s="791">
        <f t="shared" si="4"/>
        <v>1.007924</v>
      </c>
      <c r="O71" s="791">
        <f t="shared" si="4"/>
        <v>2.072505</v>
      </c>
      <c r="P71" s="792">
        <f t="shared" si="1"/>
        <v>15.350651999999997</v>
      </c>
      <c r="Q71" s="5"/>
      <c r="R71" s="503" t="s">
        <v>129</v>
      </c>
      <c r="S71" s="503">
        <v>1.8692470000000001</v>
      </c>
      <c r="T71" s="503">
        <v>1.3163399999999998</v>
      </c>
      <c r="U71" s="503">
        <v>1.3811249999999999</v>
      </c>
      <c r="V71" s="503">
        <v>1.5099689999999999</v>
      </c>
      <c r="W71" s="503">
        <v>1.3168839999999999</v>
      </c>
      <c r="X71" s="503">
        <v>1.3037559999999999</v>
      </c>
      <c r="Y71" s="503">
        <v>1.1476820000000001</v>
      </c>
      <c r="Z71" s="503">
        <v>0.83940199999999998</v>
      </c>
      <c r="AA71" s="503">
        <v>0.66961999999999988</v>
      </c>
      <c r="AB71" s="503">
        <v>0.91619799999999996</v>
      </c>
      <c r="AC71" s="503">
        <v>1.007924</v>
      </c>
      <c r="AD71" s="503">
        <v>2.072505</v>
      </c>
      <c r="AE71" s="503">
        <v>15.350651999999997</v>
      </c>
    </row>
    <row r="72" spans="1:31" ht="21" customHeight="1" x14ac:dyDescent="0.25">
      <c r="A72" s="780"/>
      <c r="B72" s="789">
        <f t="shared" si="2"/>
        <v>65</v>
      </c>
      <c r="C72" s="790" t="s">
        <v>131</v>
      </c>
      <c r="D72" s="791">
        <f t="shared" si="5"/>
        <v>3.3401039999999997</v>
      </c>
      <c r="E72" s="791">
        <f t="shared" si="5"/>
        <v>3.5452699999999999</v>
      </c>
      <c r="F72" s="791">
        <f t="shared" si="5"/>
        <v>4.3965500000000004</v>
      </c>
      <c r="G72" s="791">
        <f t="shared" si="5"/>
        <v>3.4458510000000002</v>
      </c>
      <c r="H72" s="791">
        <f t="shared" si="5"/>
        <v>3.453916</v>
      </c>
      <c r="I72" s="791">
        <f t="shared" si="4"/>
        <v>3.2727370000000002</v>
      </c>
      <c r="J72" s="791">
        <f t="shared" si="4"/>
        <v>3.669384</v>
      </c>
      <c r="K72" s="791">
        <f t="shared" si="4"/>
        <v>4.1884679999999994</v>
      </c>
      <c r="L72" s="791">
        <f t="shared" si="4"/>
        <v>4.1241919999999999</v>
      </c>
      <c r="M72" s="791">
        <f t="shared" si="4"/>
        <v>4.6652179999999994</v>
      </c>
      <c r="N72" s="791">
        <f t="shared" si="4"/>
        <v>4.4904440000000001</v>
      </c>
      <c r="O72" s="791">
        <f t="shared" si="4"/>
        <v>4.7439099999999996</v>
      </c>
      <c r="P72" s="792">
        <f t="shared" ref="P72:P89" si="6">SUM(D72:O72)</f>
        <v>47.336044000000001</v>
      </c>
      <c r="Q72" s="5"/>
      <c r="R72" s="503" t="s">
        <v>131</v>
      </c>
      <c r="S72" s="503">
        <v>3.3401039999999997</v>
      </c>
      <c r="T72" s="503">
        <v>3.5452699999999999</v>
      </c>
      <c r="U72" s="503">
        <v>4.3965500000000004</v>
      </c>
      <c r="V72" s="503">
        <v>3.4458510000000002</v>
      </c>
      <c r="W72" s="503">
        <v>3.453916</v>
      </c>
      <c r="X72" s="503">
        <v>3.2727370000000002</v>
      </c>
      <c r="Y72" s="503">
        <v>3.669384</v>
      </c>
      <c r="Z72" s="503">
        <v>4.1884679999999994</v>
      </c>
      <c r="AA72" s="503">
        <v>4.1241919999999999</v>
      </c>
      <c r="AB72" s="503">
        <v>4.6652179999999994</v>
      </c>
      <c r="AC72" s="503">
        <v>4.4904440000000001</v>
      </c>
      <c r="AD72" s="503">
        <v>4.7439099999999996</v>
      </c>
      <c r="AE72" s="503">
        <v>47.336044000000001</v>
      </c>
    </row>
    <row r="73" spans="1:31" ht="21" customHeight="1" x14ac:dyDescent="0.25">
      <c r="A73" s="780"/>
      <c r="B73" s="789">
        <f t="shared" si="2"/>
        <v>66</v>
      </c>
      <c r="C73" s="790" t="s">
        <v>133</v>
      </c>
      <c r="D73" s="791">
        <f t="shared" si="5"/>
        <v>235.398608</v>
      </c>
      <c r="E73" s="791">
        <f t="shared" si="5"/>
        <v>212.83507700000004</v>
      </c>
      <c r="F73" s="791">
        <f t="shared" si="5"/>
        <v>241.03782400000006</v>
      </c>
      <c r="G73" s="791">
        <f t="shared" si="5"/>
        <v>243.50396200000003</v>
      </c>
      <c r="H73" s="791">
        <f t="shared" si="5"/>
        <v>214.84238200000004</v>
      </c>
      <c r="I73" s="791">
        <f t="shared" si="4"/>
        <v>133.59416100000001</v>
      </c>
      <c r="J73" s="791">
        <f t="shared" si="4"/>
        <v>91.609536000000006</v>
      </c>
      <c r="K73" s="791">
        <f t="shared" si="4"/>
        <v>78.873924999999986</v>
      </c>
      <c r="L73" s="791">
        <f t="shared" si="4"/>
        <v>81.856646000000012</v>
      </c>
      <c r="M73" s="791">
        <f t="shared" si="4"/>
        <v>120.61338900000003</v>
      </c>
      <c r="N73" s="791">
        <f t="shared" si="4"/>
        <v>197.05010900000002</v>
      </c>
      <c r="O73" s="791">
        <f t="shared" si="4"/>
        <v>242.79777400000006</v>
      </c>
      <c r="P73" s="792">
        <f t="shared" si="6"/>
        <v>2094.0133930000002</v>
      </c>
      <c r="Q73" s="5"/>
      <c r="R73" s="503" t="s">
        <v>133</v>
      </c>
      <c r="S73" s="503">
        <v>235.398608</v>
      </c>
      <c r="T73" s="503">
        <v>212.83507700000004</v>
      </c>
      <c r="U73" s="503">
        <v>241.03782400000006</v>
      </c>
      <c r="V73" s="503">
        <v>243.50396200000003</v>
      </c>
      <c r="W73" s="503">
        <v>214.84238200000004</v>
      </c>
      <c r="X73" s="503">
        <v>133.59416100000001</v>
      </c>
      <c r="Y73" s="503">
        <v>91.609536000000006</v>
      </c>
      <c r="Z73" s="503">
        <v>78.873924999999986</v>
      </c>
      <c r="AA73" s="503">
        <v>81.856646000000012</v>
      </c>
      <c r="AB73" s="503">
        <v>120.61338900000003</v>
      </c>
      <c r="AC73" s="503">
        <v>197.05010900000002</v>
      </c>
      <c r="AD73" s="503">
        <v>242.79777400000006</v>
      </c>
      <c r="AE73" s="503">
        <v>2094.0133930000002</v>
      </c>
    </row>
    <row r="74" spans="1:31" ht="21" customHeight="1" x14ac:dyDescent="0.25">
      <c r="A74" s="780"/>
      <c r="B74" s="789">
        <f t="shared" ref="B74:B89" si="7">+B73+1</f>
        <v>67</v>
      </c>
      <c r="C74" s="790" t="s">
        <v>135</v>
      </c>
      <c r="D74" s="791">
        <f t="shared" si="5"/>
        <v>3.6369699999999998</v>
      </c>
      <c r="E74" s="791">
        <f t="shared" si="5"/>
        <v>3.8605970000000003</v>
      </c>
      <c r="F74" s="791">
        <f t="shared" si="5"/>
        <v>4.760256</v>
      </c>
      <c r="G74" s="791">
        <f t="shared" si="5"/>
        <v>3.741927</v>
      </c>
      <c r="H74" s="791">
        <f t="shared" si="5"/>
        <v>3.8232179999999998</v>
      </c>
      <c r="I74" s="791">
        <f t="shared" si="4"/>
        <v>3.4844149999999998</v>
      </c>
      <c r="J74" s="791">
        <f t="shared" si="4"/>
        <v>3.930069</v>
      </c>
      <c r="K74" s="791">
        <f t="shared" si="4"/>
        <v>4.5067690000000002</v>
      </c>
      <c r="L74" s="791">
        <f t="shared" si="4"/>
        <v>4.4721120000000001</v>
      </c>
      <c r="M74" s="791">
        <f t="shared" si="4"/>
        <v>5.0934309999999998</v>
      </c>
      <c r="N74" s="791">
        <f t="shared" si="4"/>
        <v>4.8791760000000002</v>
      </c>
      <c r="O74" s="791">
        <f t="shared" si="4"/>
        <v>5.1446499999999995</v>
      </c>
      <c r="P74" s="792">
        <f t="shared" si="6"/>
        <v>51.333590000000001</v>
      </c>
      <c r="Q74" s="5"/>
      <c r="R74" s="503" t="s">
        <v>135</v>
      </c>
      <c r="S74" s="503">
        <v>3.6369699999999998</v>
      </c>
      <c r="T74" s="503">
        <v>3.8605970000000003</v>
      </c>
      <c r="U74" s="503">
        <v>4.760256</v>
      </c>
      <c r="V74" s="503">
        <v>3.741927</v>
      </c>
      <c r="W74" s="503">
        <v>3.8232179999999998</v>
      </c>
      <c r="X74" s="503">
        <v>3.4844149999999998</v>
      </c>
      <c r="Y74" s="503">
        <v>3.930069</v>
      </c>
      <c r="Z74" s="503">
        <v>4.5067690000000002</v>
      </c>
      <c r="AA74" s="503">
        <v>4.4721120000000001</v>
      </c>
      <c r="AB74" s="503">
        <v>5.0934309999999998</v>
      </c>
      <c r="AC74" s="503">
        <v>4.8791760000000002</v>
      </c>
      <c r="AD74" s="503">
        <v>5.1446499999999995</v>
      </c>
      <c r="AE74" s="503">
        <v>51.333590000000001</v>
      </c>
    </row>
    <row r="75" spans="1:31" ht="21" customHeight="1" x14ac:dyDescent="0.25">
      <c r="A75" s="780"/>
      <c r="B75" s="789">
        <f t="shared" si="7"/>
        <v>68</v>
      </c>
      <c r="C75" s="790" t="s">
        <v>137</v>
      </c>
      <c r="D75" s="791">
        <f t="shared" si="5"/>
        <v>9.4312920000000009</v>
      </c>
      <c r="E75" s="791">
        <f t="shared" si="5"/>
        <v>9.6544530000000002</v>
      </c>
      <c r="F75" s="791">
        <f t="shared" si="5"/>
        <v>16.876417</v>
      </c>
      <c r="G75" s="791">
        <f t="shared" si="5"/>
        <v>14.540085000000001</v>
      </c>
      <c r="H75" s="791">
        <f t="shared" si="5"/>
        <v>13.515203</v>
      </c>
      <c r="I75" s="791">
        <f t="shared" si="4"/>
        <v>13.713851</v>
      </c>
      <c r="J75" s="791">
        <f t="shared" si="4"/>
        <v>15.786856</v>
      </c>
      <c r="K75" s="791">
        <f t="shared" si="4"/>
        <v>12.752367</v>
      </c>
      <c r="L75" s="791">
        <f t="shared" si="4"/>
        <v>13.998349999999999</v>
      </c>
      <c r="M75" s="791">
        <f t="shared" si="4"/>
        <v>15.261196999999999</v>
      </c>
      <c r="N75" s="791">
        <f t="shared" si="4"/>
        <v>10.998069000000001</v>
      </c>
      <c r="O75" s="791">
        <f t="shared" si="4"/>
        <v>10.586933</v>
      </c>
      <c r="P75" s="792">
        <f t="shared" si="6"/>
        <v>157.115073</v>
      </c>
      <c r="Q75" s="5"/>
      <c r="R75" s="503" t="s">
        <v>137</v>
      </c>
      <c r="S75" s="503">
        <v>9.4312920000000009</v>
      </c>
      <c r="T75" s="503">
        <v>9.6544530000000002</v>
      </c>
      <c r="U75" s="503">
        <v>16.876417</v>
      </c>
      <c r="V75" s="503">
        <v>14.540085000000001</v>
      </c>
      <c r="W75" s="503">
        <v>13.515203</v>
      </c>
      <c r="X75" s="503">
        <v>13.713851</v>
      </c>
      <c r="Y75" s="503">
        <v>15.786856</v>
      </c>
      <c r="Z75" s="503">
        <v>12.752367</v>
      </c>
      <c r="AA75" s="503">
        <v>13.998349999999999</v>
      </c>
      <c r="AB75" s="503">
        <v>15.261196999999999</v>
      </c>
      <c r="AC75" s="503">
        <v>10.998069000000001</v>
      </c>
      <c r="AD75" s="503">
        <v>10.586933</v>
      </c>
      <c r="AE75" s="503">
        <v>157.115073</v>
      </c>
    </row>
    <row r="76" spans="1:31" ht="21" customHeight="1" x14ac:dyDescent="0.25">
      <c r="A76" s="780"/>
      <c r="B76" s="789">
        <f t="shared" si="7"/>
        <v>69</v>
      </c>
      <c r="C76" s="790" t="s">
        <v>139</v>
      </c>
      <c r="D76" s="791">
        <f t="shared" si="5"/>
        <v>29.883272999999999</v>
      </c>
      <c r="E76" s="791">
        <f t="shared" si="5"/>
        <v>30.897745</v>
      </c>
      <c r="F76" s="791">
        <f t="shared" si="5"/>
        <v>48.806111000000001</v>
      </c>
      <c r="G76" s="791">
        <f t="shared" si="5"/>
        <v>43.598644</v>
      </c>
      <c r="H76" s="791">
        <f t="shared" si="5"/>
        <v>38.000302000000005</v>
      </c>
      <c r="I76" s="791">
        <f t="shared" si="4"/>
        <v>39.743769999999998</v>
      </c>
      <c r="J76" s="791">
        <f t="shared" si="4"/>
        <v>44.431992000000001</v>
      </c>
      <c r="K76" s="791">
        <f t="shared" si="4"/>
        <v>36.627182000000005</v>
      </c>
      <c r="L76" s="791">
        <f t="shared" si="4"/>
        <v>40.208553000000002</v>
      </c>
      <c r="M76" s="791">
        <f t="shared" si="4"/>
        <v>44.209400000000002</v>
      </c>
      <c r="N76" s="791">
        <f t="shared" si="4"/>
        <v>32.795808000000001</v>
      </c>
      <c r="O76" s="791">
        <f t="shared" si="4"/>
        <v>31.962913</v>
      </c>
      <c r="P76" s="792">
        <f t="shared" si="6"/>
        <v>461.16569300000003</v>
      </c>
      <c r="Q76" s="5"/>
      <c r="R76" s="503" t="s">
        <v>139</v>
      </c>
      <c r="S76" s="503">
        <v>29.883272999999999</v>
      </c>
      <c r="T76" s="503">
        <v>30.897745</v>
      </c>
      <c r="U76" s="503">
        <v>48.806111000000001</v>
      </c>
      <c r="V76" s="503">
        <v>43.598644</v>
      </c>
      <c r="W76" s="503">
        <v>38.000302000000005</v>
      </c>
      <c r="X76" s="503">
        <v>39.743769999999998</v>
      </c>
      <c r="Y76" s="503">
        <v>44.431992000000001</v>
      </c>
      <c r="Z76" s="503">
        <v>36.627182000000005</v>
      </c>
      <c r="AA76" s="503">
        <v>40.208553000000002</v>
      </c>
      <c r="AB76" s="503">
        <v>44.209400000000002</v>
      </c>
      <c r="AC76" s="503">
        <v>32.795808000000001</v>
      </c>
      <c r="AD76" s="503">
        <v>31.962913</v>
      </c>
      <c r="AE76" s="503">
        <v>461.16569300000003</v>
      </c>
    </row>
    <row r="77" spans="1:31" ht="21" customHeight="1" x14ac:dyDescent="0.25">
      <c r="A77" s="780"/>
      <c r="B77" s="789">
        <f t="shared" si="7"/>
        <v>70</v>
      </c>
      <c r="C77" s="790" t="s">
        <v>141</v>
      </c>
      <c r="D77" s="791">
        <f t="shared" si="5"/>
        <v>5.749212</v>
      </c>
      <c r="E77" s="791">
        <f t="shared" si="5"/>
        <v>5.6906020000000002</v>
      </c>
      <c r="F77" s="791">
        <f t="shared" si="5"/>
        <v>6.3871000000000002</v>
      </c>
      <c r="G77" s="791">
        <f t="shared" si="5"/>
        <v>4.6720420000000003</v>
      </c>
      <c r="H77" s="791">
        <f t="shared" si="5"/>
        <v>4.6992969999999996</v>
      </c>
      <c r="I77" s="791">
        <f t="shared" si="4"/>
        <v>4.4198019999999998</v>
      </c>
      <c r="J77" s="791">
        <f t="shared" si="4"/>
        <v>6.2322559999999996</v>
      </c>
      <c r="K77" s="791">
        <f t="shared" si="4"/>
        <v>5.8137980000000002</v>
      </c>
      <c r="L77" s="791">
        <f t="shared" si="4"/>
        <v>5.5660930000000004</v>
      </c>
      <c r="M77" s="791">
        <f t="shared" si="4"/>
        <v>6.0872639999999993</v>
      </c>
      <c r="N77" s="791">
        <f t="shared" si="4"/>
        <v>5.6516289999999998</v>
      </c>
      <c r="O77" s="791">
        <f t="shared" si="4"/>
        <v>4.6526380000000005</v>
      </c>
      <c r="P77" s="792">
        <f t="shared" si="6"/>
        <v>65.621733000000006</v>
      </c>
      <c r="Q77" s="5"/>
      <c r="R77" s="503" t="s">
        <v>141</v>
      </c>
      <c r="S77" s="503">
        <v>5.749212</v>
      </c>
      <c r="T77" s="503">
        <v>5.6906020000000002</v>
      </c>
      <c r="U77" s="503">
        <v>6.3871000000000002</v>
      </c>
      <c r="V77" s="503">
        <v>4.6720420000000003</v>
      </c>
      <c r="W77" s="503">
        <v>4.6992969999999996</v>
      </c>
      <c r="X77" s="503">
        <v>4.4198019999999998</v>
      </c>
      <c r="Y77" s="503">
        <v>6.2322559999999996</v>
      </c>
      <c r="Z77" s="503">
        <v>5.8137980000000002</v>
      </c>
      <c r="AA77" s="503">
        <v>5.5660930000000004</v>
      </c>
      <c r="AB77" s="503">
        <v>6.0872639999999993</v>
      </c>
      <c r="AC77" s="503">
        <v>5.6516289999999998</v>
      </c>
      <c r="AD77" s="503">
        <v>4.6526380000000005</v>
      </c>
      <c r="AE77" s="503">
        <v>65.621733000000006</v>
      </c>
    </row>
    <row r="78" spans="1:31" ht="21" customHeight="1" x14ac:dyDescent="0.25">
      <c r="A78" s="780"/>
      <c r="B78" s="789">
        <f t="shared" si="7"/>
        <v>71</v>
      </c>
      <c r="C78" s="790" t="s">
        <v>143</v>
      </c>
      <c r="D78" s="791">
        <f t="shared" si="5"/>
        <v>1.6878000000000001E-2</v>
      </c>
      <c r="E78" s="791">
        <f t="shared" si="5"/>
        <v>2.6369999999999998E-2</v>
      </c>
      <c r="F78" s="791">
        <f t="shared" si="5"/>
        <v>9.75E-3</v>
      </c>
      <c r="G78" s="791">
        <f t="shared" si="5"/>
        <v>2.3332000000000002E-2</v>
      </c>
      <c r="H78" s="791">
        <f t="shared" si="5"/>
        <v>6.7080000000000004E-3</v>
      </c>
      <c r="I78" s="791">
        <f t="shared" si="4"/>
        <v>0.57651199999999991</v>
      </c>
      <c r="J78" s="791">
        <f t="shared" si="4"/>
        <v>3.1809999999999998E-3</v>
      </c>
      <c r="K78" s="791">
        <f t="shared" si="4"/>
        <v>1.7542000000000002E-2</v>
      </c>
      <c r="L78" s="791">
        <f t="shared" ref="L78:O89" si="8">+AA78</f>
        <v>2.9718000000000005E-2</v>
      </c>
      <c r="M78" s="791">
        <f t="shared" si="8"/>
        <v>1.792535</v>
      </c>
      <c r="N78" s="791">
        <f t="shared" si="8"/>
        <v>2.588E-3</v>
      </c>
      <c r="O78" s="791">
        <f t="shared" si="8"/>
        <v>2.5139999999999997E-3</v>
      </c>
      <c r="P78" s="792">
        <f t="shared" si="6"/>
        <v>2.507628</v>
      </c>
      <c r="Q78" s="5"/>
      <c r="R78" s="503" t="s">
        <v>143</v>
      </c>
      <c r="S78" s="503">
        <v>1.6878000000000001E-2</v>
      </c>
      <c r="T78" s="503">
        <v>2.6369999999999998E-2</v>
      </c>
      <c r="U78" s="503">
        <v>9.75E-3</v>
      </c>
      <c r="V78" s="503">
        <v>2.3332000000000002E-2</v>
      </c>
      <c r="W78" s="503">
        <v>6.7080000000000004E-3</v>
      </c>
      <c r="X78" s="503">
        <v>0.57651199999999991</v>
      </c>
      <c r="Y78" s="503">
        <v>3.1809999999999998E-3</v>
      </c>
      <c r="Z78" s="503">
        <v>1.7542000000000002E-2</v>
      </c>
      <c r="AA78" s="503">
        <v>2.9718000000000005E-2</v>
      </c>
      <c r="AB78" s="503">
        <v>1.792535</v>
      </c>
      <c r="AC78" s="503">
        <v>2.588E-3</v>
      </c>
      <c r="AD78" s="503">
        <v>2.5139999999999997E-3</v>
      </c>
      <c r="AE78" s="503">
        <v>2.507628</v>
      </c>
    </row>
    <row r="79" spans="1:31" ht="21" customHeight="1" x14ac:dyDescent="0.25">
      <c r="A79" s="780"/>
      <c r="B79" s="789">
        <f t="shared" si="7"/>
        <v>72</v>
      </c>
      <c r="C79" s="790" t="s">
        <v>145</v>
      </c>
      <c r="D79" s="791">
        <f t="shared" si="5"/>
        <v>2.4106368377600007</v>
      </c>
      <c r="E79" s="791">
        <f t="shared" si="5"/>
        <v>2.2901049958720003</v>
      </c>
      <c r="F79" s="791">
        <f t="shared" si="5"/>
        <v>2.5219999999999998</v>
      </c>
      <c r="G79" s="791">
        <f t="shared" si="5"/>
        <v>2.6228800000000008</v>
      </c>
      <c r="H79" s="791">
        <f t="shared" si="5"/>
        <v>2.7015664000000008</v>
      </c>
      <c r="I79" s="791">
        <f t="shared" si="5"/>
        <v>2.2363372800000003</v>
      </c>
      <c r="J79" s="791">
        <f t="shared" si="5"/>
        <v>2.1692471615999995</v>
      </c>
      <c r="K79" s="791">
        <f t="shared" si="5"/>
        <v>2.0390923319039995</v>
      </c>
      <c r="L79" s="791">
        <f t="shared" si="8"/>
        <v>2.2022197184563201</v>
      </c>
      <c r="M79" s="791">
        <f t="shared" si="8"/>
        <v>2.2903085071945721</v>
      </c>
      <c r="N79" s="791">
        <f t="shared" si="8"/>
        <v>2.2943764698624571</v>
      </c>
      <c r="O79" s="791">
        <f t="shared" si="8"/>
        <v>2.1677515286569555</v>
      </c>
      <c r="P79" s="792">
        <f t="shared" si="6"/>
        <v>27.946521231306313</v>
      </c>
      <c r="Q79" s="5"/>
      <c r="R79" s="503" t="s">
        <v>145</v>
      </c>
      <c r="S79" s="503">
        <v>2.4106368377600007</v>
      </c>
      <c r="T79" s="503">
        <v>2.2901049958720003</v>
      </c>
      <c r="U79" s="503">
        <v>2.5219999999999998</v>
      </c>
      <c r="V79" s="503">
        <v>2.6228800000000008</v>
      </c>
      <c r="W79" s="503">
        <v>2.7015664000000008</v>
      </c>
      <c r="X79" s="503">
        <v>2.2363372800000003</v>
      </c>
      <c r="Y79" s="503">
        <v>2.1692471615999995</v>
      </c>
      <c r="Z79" s="503">
        <v>2.0390923319039995</v>
      </c>
      <c r="AA79" s="503">
        <v>2.2022197184563201</v>
      </c>
      <c r="AB79" s="503">
        <v>2.2903085071945721</v>
      </c>
      <c r="AC79" s="503">
        <v>2.2943764698624571</v>
      </c>
      <c r="AD79" s="503">
        <v>2.1677515286569555</v>
      </c>
      <c r="AE79" s="503">
        <v>27.946521231306313</v>
      </c>
    </row>
    <row r="80" spans="1:31" ht="21" customHeight="1" x14ac:dyDescent="0.25">
      <c r="A80" s="780"/>
      <c r="B80" s="789">
        <f t="shared" si="7"/>
        <v>73</v>
      </c>
      <c r="C80" s="790" t="s">
        <v>147</v>
      </c>
      <c r="D80" s="791">
        <f t="shared" si="5"/>
        <v>0</v>
      </c>
      <c r="E80" s="791">
        <f t="shared" si="5"/>
        <v>0</v>
      </c>
      <c r="F80" s="791">
        <f t="shared" si="5"/>
        <v>0.39424700000000001</v>
      </c>
      <c r="G80" s="791">
        <f t="shared" si="5"/>
        <v>0.389986</v>
      </c>
      <c r="H80" s="791">
        <f t="shared" si="5"/>
        <v>0</v>
      </c>
      <c r="I80" s="791">
        <f t="shared" si="5"/>
        <v>0</v>
      </c>
      <c r="J80" s="791">
        <f t="shared" si="5"/>
        <v>0.40410800000000002</v>
      </c>
      <c r="K80" s="791">
        <f t="shared" si="5"/>
        <v>0.38849400000000001</v>
      </c>
      <c r="L80" s="791">
        <f t="shared" si="8"/>
        <v>0.39760899999999999</v>
      </c>
      <c r="M80" s="791">
        <f t="shared" si="8"/>
        <v>0.381573</v>
      </c>
      <c r="N80" s="791">
        <f t="shared" si="8"/>
        <v>0.38668000000000002</v>
      </c>
      <c r="O80" s="791">
        <f t="shared" si="8"/>
        <v>0.77394600000000002</v>
      </c>
      <c r="P80" s="792">
        <f t="shared" si="6"/>
        <v>3.5166430000000002</v>
      </c>
      <c r="Q80" s="5"/>
      <c r="R80" s="503" t="s">
        <v>147</v>
      </c>
      <c r="S80" s="503">
        <v>0</v>
      </c>
      <c r="T80" s="503">
        <v>0</v>
      </c>
      <c r="U80" s="503">
        <v>0.39424700000000001</v>
      </c>
      <c r="V80" s="503">
        <v>0.389986</v>
      </c>
      <c r="W80" s="503">
        <v>0</v>
      </c>
      <c r="X80" s="503">
        <v>0</v>
      </c>
      <c r="Y80" s="503">
        <v>0.40410800000000002</v>
      </c>
      <c r="Z80" s="503">
        <v>0.38849400000000001</v>
      </c>
      <c r="AA80" s="503">
        <v>0.39760899999999999</v>
      </c>
      <c r="AB80" s="503">
        <v>0.381573</v>
      </c>
      <c r="AC80" s="503">
        <v>0.38668000000000002</v>
      </c>
      <c r="AD80" s="503">
        <v>0.77394600000000002</v>
      </c>
      <c r="AE80" s="503">
        <v>3.5166430000000002</v>
      </c>
    </row>
    <row r="81" spans="1:32" ht="21" customHeight="1" x14ac:dyDescent="0.25">
      <c r="A81" s="780"/>
      <c r="B81" s="789">
        <f t="shared" si="7"/>
        <v>74</v>
      </c>
      <c r="C81" s="790" t="s">
        <v>149</v>
      </c>
      <c r="D81" s="791">
        <f t="shared" si="5"/>
        <v>22.460681000000001</v>
      </c>
      <c r="E81" s="791">
        <f t="shared" si="5"/>
        <v>19.976218000000003</v>
      </c>
      <c r="F81" s="791">
        <f t="shared" si="5"/>
        <v>22.47458</v>
      </c>
      <c r="G81" s="791">
        <f t="shared" si="5"/>
        <v>22.082618999999998</v>
      </c>
      <c r="H81" s="791">
        <f t="shared" si="5"/>
        <v>23.048634</v>
      </c>
      <c r="I81" s="791">
        <f t="shared" si="5"/>
        <v>22.760014999999999</v>
      </c>
      <c r="J81" s="791">
        <f t="shared" si="5"/>
        <v>22.802538000000002</v>
      </c>
      <c r="K81" s="791">
        <f t="shared" si="5"/>
        <v>22.981725000000001</v>
      </c>
      <c r="L81" s="791">
        <f t="shared" si="8"/>
        <v>22.724057999999999</v>
      </c>
      <c r="M81" s="791">
        <f t="shared" si="8"/>
        <v>21.036515999999999</v>
      </c>
      <c r="N81" s="791">
        <f t="shared" si="8"/>
        <v>21.896786999999996</v>
      </c>
      <c r="O81" s="791">
        <f t="shared" si="8"/>
        <v>21.482636999999997</v>
      </c>
      <c r="P81" s="792">
        <f t="shared" si="6"/>
        <v>265.72700800000001</v>
      </c>
      <c r="Q81" s="5"/>
      <c r="R81" s="503" t="s">
        <v>149</v>
      </c>
      <c r="S81" s="503">
        <v>22.460681000000001</v>
      </c>
      <c r="T81" s="503">
        <v>19.976218000000003</v>
      </c>
      <c r="U81" s="503">
        <v>22.47458</v>
      </c>
      <c r="V81" s="503">
        <v>22.082618999999998</v>
      </c>
      <c r="W81" s="503">
        <v>23.048634</v>
      </c>
      <c r="X81" s="503">
        <v>22.760014999999999</v>
      </c>
      <c r="Y81" s="503">
        <v>22.802538000000002</v>
      </c>
      <c r="Z81" s="503">
        <v>22.981725000000001</v>
      </c>
      <c r="AA81" s="503">
        <v>22.724057999999999</v>
      </c>
      <c r="AB81" s="503">
        <v>21.036515999999999</v>
      </c>
      <c r="AC81" s="503">
        <v>21.896786999999996</v>
      </c>
      <c r="AD81" s="503">
        <v>21.482636999999997</v>
      </c>
      <c r="AE81" s="503">
        <v>265.72700800000001</v>
      </c>
    </row>
    <row r="82" spans="1:32" ht="21" customHeight="1" x14ac:dyDescent="0.25">
      <c r="A82" s="780"/>
      <c r="B82" s="789">
        <f t="shared" si="7"/>
        <v>75</v>
      </c>
      <c r="C82" s="790" t="s">
        <v>151</v>
      </c>
      <c r="D82" s="791">
        <f t="shared" si="5"/>
        <v>5.8344000000000005</v>
      </c>
      <c r="E82" s="791">
        <f t="shared" si="5"/>
        <v>12.955802999999998</v>
      </c>
      <c r="F82" s="791">
        <f t="shared" si="5"/>
        <v>18.406749000000001</v>
      </c>
      <c r="G82" s="791">
        <f t="shared" si="5"/>
        <v>1.258718</v>
      </c>
      <c r="H82" s="791">
        <f t="shared" si="5"/>
        <v>3.7173229999999999</v>
      </c>
      <c r="I82" s="791">
        <f t="shared" si="5"/>
        <v>0.26427699999999998</v>
      </c>
      <c r="J82" s="791">
        <f t="shared" si="5"/>
        <v>7.5192999999999996E-2</v>
      </c>
      <c r="K82" s="791">
        <f t="shared" si="5"/>
        <v>0.19201199999999999</v>
      </c>
      <c r="L82" s="791">
        <f t="shared" si="8"/>
        <v>0</v>
      </c>
      <c r="M82" s="791">
        <f t="shared" si="8"/>
        <v>0.75422199999999995</v>
      </c>
      <c r="N82" s="791">
        <f t="shared" si="8"/>
        <v>2.332662</v>
      </c>
      <c r="O82" s="791">
        <f t="shared" si="8"/>
        <v>1.878261</v>
      </c>
      <c r="P82" s="792">
        <f t="shared" si="6"/>
        <v>47.669619999999995</v>
      </c>
      <c r="Q82" s="5"/>
      <c r="R82" s="503" t="s">
        <v>151</v>
      </c>
      <c r="S82" s="503">
        <v>5.8344000000000005</v>
      </c>
      <c r="T82" s="503">
        <v>12.955802999999998</v>
      </c>
      <c r="U82" s="503">
        <v>18.406749000000001</v>
      </c>
      <c r="V82" s="503">
        <v>1.258718</v>
      </c>
      <c r="W82" s="503">
        <v>3.7173229999999999</v>
      </c>
      <c r="X82" s="503">
        <v>0.26427699999999998</v>
      </c>
      <c r="Y82" s="503">
        <v>7.5192999999999996E-2</v>
      </c>
      <c r="Z82" s="503">
        <v>0.19201199999999999</v>
      </c>
      <c r="AA82" s="503">
        <v>0</v>
      </c>
      <c r="AB82" s="503">
        <v>0.75422199999999995</v>
      </c>
      <c r="AC82" s="503">
        <v>2.332662</v>
      </c>
      <c r="AD82" s="503">
        <v>1.878261</v>
      </c>
      <c r="AE82" s="503">
        <v>47.669619999999995</v>
      </c>
    </row>
    <row r="83" spans="1:32" ht="21" customHeight="1" x14ac:dyDescent="0.25">
      <c r="A83" s="780"/>
      <c r="B83" s="789">
        <f t="shared" si="7"/>
        <v>76</v>
      </c>
      <c r="C83" s="790" t="s">
        <v>153</v>
      </c>
      <c r="D83" s="791">
        <f t="shared" si="5"/>
        <v>9.7287999999999979</v>
      </c>
      <c r="E83" s="791">
        <f t="shared" si="5"/>
        <v>18.081</v>
      </c>
      <c r="F83" s="791">
        <f t="shared" ref="F83:K89" si="9">+U83</f>
        <v>18.641400000000001</v>
      </c>
      <c r="G83" s="791">
        <f t="shared" si="9"/>
        <v>20.551349999999999</v>
      </c>
      <c r="H83" s="791">
        <f t="shared" si="9"/>
        <v>21.811612999999998</v>
      </c>
      <c r="I83" s="791">
        <f t="shared" si="9"/>
        <v>28.727796000000001</v>
      </c>
      <c r="J83" s="791">
        <f t="shared" si="9"/>
        <v>25.133026999999998</v>
      </c>
      <c r="K83" s="791">
        <f t="shared" si="9"/>
        <v>24.259543000000001</v>
      </c>
      <c r="L83" s="791">
        <f t="shared" si="8"/>
        <v>25.694133000000001</v>
      </c>
      <c r="M83" s="791">
        <f t="shared" si="8"/>
        <v>24.64471</v>
      </c>
      <c r="N83" s="791">
        <f t="shared" si="8"/>
        <v>23.701294000000001</v>
      </c>
      <c r="O83" s="791">
        <f t="shared" si="8"/>
        <v>22.548103000000001</v>
      </c>
      <c r="P83" s="792">
        <f t="shared" si="6"/>
        <v>263.52276899999998</v>
      </c>
      <c r="Q83" s="5"/>
      <c r="R83" s="503" t="s">
        <v>153</v>
      </c>
      <c r="S83" s="503">
        <v>9.7287999999999979</v>
      </c>
      <c r="T83" s="503">
        <v>18.081</v>
      </c>
      <c r="U83" s="503">
        <v>18.641400000000001</v>
      </c>
      <c r="V83" s="503">
        <v>20.551349999999999</v>
      </c>
      <c r="W83" s="503">
        <v>21.811612999999998</v>
      </c>
      <c r="X83" s="503">
        <v>28.727796000000001</v>
      </c>
      <c r="Y83" s="503">
        <v>25.133026999999998</v>
      </c>
      <c r="Z83" s="503">
        <v>24.259543000000001</v>
      </c>
      <c r="AA83" s="503">
        <v>25.694133000000001</v>
      </c>
      <c r="AB83" s="503">
        <v>24.64471</v>
      </c>
      <c r="AC83" s="503">
        <v>23.701294000000001</v>
      </c>
      <c r="AD83" s="503">
        <v>22.548103000000001</v>
      </c>
      <c r="AE83" s="503">
        <v>263.52276899999998</v>
      </c>
    </row>
    <row r="84" spans="1:32" ht="21" customHeight="1" x14ac:dyDescent="0.25">
      <c r="A84" s="780"/>
      <c r="B84" s="789">
        <f t="shared" si="7"/>
        <v>77</v>
      </c>
      <c r="C84" s="790" t="s">
        <v>155</v>
      </c>
      <c r="D84" s="791">
        <f t="shared" ref="D84:E89" si="10">+S84</f>
        <v>0.27393699999999999</v>
      </c>
      <c r="E84" s="791">
        <f t="shared" si="10"/>
        <v>0.26400500000000005</v>
      </c>
      <c r="F84" s="791">
        <f t="shared" si="9"/>
        <v>0.25549699999999997</v>
      </c>
      <c r="G84" s="791">
        <f t="shared" si="9"/>
        <v>0.23364100000000002</v>
      </c>
      <c r="H84" s="791">
        <f t="shared" si="9"/>
        <v>0.232011</v>
      </c>
      <c r="I84" s="791">
        <f t="shared" si="9"/>
        <v>0.22786100000000001</v>
      </c>
      <c r="J84" s="791">
        <f t="shared" si="9"/>
        <v>0.22464500000000001</v>
      </c>
      <c r="K84" s="791">
        <f t="shared" si="9"/>
        <v>0.22695500000000002</v>
      </c>
      <c r="L84" s="791">
        <f t="shared" si="8"/>
        <v>0.22315800000000002</v>
      </c>
      <c r="M84" s="791">
        <f t="shared" si="8"/>
        <v>0.23988900000000002</v>
      </c>
      <c r="N84" s="791">
        <f t="shared" si="8"/>
        <v>0.27754200000000007</v>
      </c>
      <c r="O84" s="791">
        <f t="shared" si="8"/>
        <v>0.248142</v>
      </c>
      <c r="P84" s="792">
        <f t="shared" si="6"/>
        <v>2.9272830000000001</v>
      </c>
      <c r="Q84" s="5"/>
      <c r="R84" s="503" t="s">
        <v>155</v>
      </c>
      <c r="S84" s="503">
        <v>0.27393699999999999</v>
      </c>
      <c r="T84" s="503">
        <v>0.26400500000000005</v>
      </c>
      <c r="U84" s="503">
        <v>0.25549699999999997</v>
      </c>
      <c r="V84" s="503">
        <v>0.23364100000000002</v>
      </c>
      <c r="W84" s="503">
        <v>0.232011</v>
      </c>
      <c r="X84" s="503">
        <v>0.22786100000000001</v>
      </c>
      <c r="Y84" s="503">
        <v>0.22464500000000001</v>
      </c>
      <c r="Z84" s="503">
        <v>0.22695500000000002</v>
      </c>
      <c r="AA84" s="503">
        <v>0.22315800000000002</v>
      </c>
      <c r="AB84" s="503">
        <v>0.23988900000000002</v>
      </c>
      <c r="AC84" s="503">
        <v>0.27754200000000007</v>
      </c>
      <c r="AD84" s="503">
        <v>0.248142</v>
      </c>
      <c r="AE84" s="503">
        <v>2.9272830000000001</v>
      </c>
    </row>
    <row r="85" spans="1:32" ht="21" customHeight="1" x14ac:dyDescent="0.25">
      <c r="A85" s="780"/>
      <c r="B85" s="789">
        <f t="shared" si="7"/>
        <v>78</v>
      </c>
      <c r="C85" s="790" t="s">
        <v>157</v>
      </c>
      <c r="D85" s="791">
        <f t="shared" si="10"/>
        <v>0</v>
      </c>
      <c r="E85" s="791">
        <f t="shared" si="10"/>
        <v>0</v>
      </c>
      <c r="F85" s="791">
        <f t="shared" si="9"/>
        <v>0</v>
      </c>
      <c r="G85" s="791">
        <f t="shared" si="9"/>
        <v>0</v>
      </c>
      <c r="H85" s="791">
        <f t="shared" si="9"/>
        <v>0</v>
      </c>
      <c r="I85" s="791">
        <f t="shared" si="9"/>
        <v>0</v>
      </c>
      <c r="J85" s="791">
        <f t="shared" si="9"/>
        <v>0</v>
      </c>
      <c r="K85" s="791">
        <f t="shared" si="9"/>
        <v>0</v>
      </c>
      <c r="L85" s="791">
        <f t="shared" si="8"/>
        <v>0</v>
      </c>
      <c r="M85" s="791">
        <f t="shared" si="8"/>
        <v>1.2931199999999998</v>
      </c>
      <c r="N85" s="791">
        <f t="shared" si="8"/>
        <v>0</v>
      </c>
      <c r="O85" s="791">
        <f t="shared" si="8"/>
        <v>0</v>
      </c>
      <c r="P85" s="792">
        <f t="shared" si="6"/>
        <v>1.2931199999999998</v>
      </c>
      <c r="Q85" s="5"/>
      <c r="R85" s="503" t="s">
        <v>157</v>
      </c>
      <c r="S85" s="503">
        <v>0</v>
      </c>
      <c r="T85" s="503">
        <v>0</v>
      </c>
      <c r="U85" s="503">
        <v>0</v>
      </c>
      <c r="V85" s="503">
        <v>0</v>
      </c>
      <c r="W85" s="503">
        <v>0</v>
      </c>
      <c r="X85" s="503">
        <v>0</v>
      </c>
      <c r="Y85" s="503">
        <v>0</v>
      </c>
      <c r="Z85" s="503">
        <v>0</v>
      </c>
      <c r="AA85" s="503">
        <v>0</v>
      </c>
      <c r="AB85" s="503">
        <v>1.2931199999999998</v>
      </c>
      <c r="AC85" s="503">
        <v>0</v>
      </c>
      <c r="AD85" s="503">
        <v>0</v>
      </c>
      <c r="AE85" s="503">
        <v>1.2931199999999998</v>
      </c>
    </row>
    <row r="86" spans="1:32" ht="21" customHeight="1" x14ac:dyDescent="0.25">
      <c r="A86" s="780"/>
      <c r="B86" s="789">
        <f t="shared" si="7"/>
        <v>79</v>
      </c>
      <c r="C86" s="790" t="s">
        <v>159</v>
      </c>
      <c r="D86" s="791">
        <f t="shared" si="10"/>
        <v>236.500868</v>
      </c>
      <c r="E86" s="791">
        <f t="shared" si="10"/>
        <v>223.85034600000003</v>
      </c>
      <c r="F86" s="791">
        <f t="shared" si="9"/>
        <v>253.06915500000005</v>
      </c>
      <c r="G86" s="791">
        <f t="shared" si="9"/>
        <v>223.90844499999997</v>
      </c>
      <c r="H86" s="791">
        <f t="shared" si="9"/>
        <v>212.99706099999995</v>
      </c>
      <c r="I86" s="791">
        <f t="shared" si="9"/>
        <v>159.56987399999997</v>
      </c>
      <c r="J86" s="791">
        <f t="shared" si="9"/>
        <v>155.29043099999998</v>
      </c>
      <c r="K86" s="791">
        <f t="shared" si="9"/>
        <v>143.08877899999996</v>
      </c>
      <c r="L86" s="791">
        <f t="shared" si="8"/>
        <v>133.60530299999996</v>
      </c>
      <c r="M86" s="791">
        <f t="shared" si="8"/>
        <v>166.49714</v>
      </c>
      <c r="N86" s="791">
        <f t="shared" si="8"/>
        <v>199.33548000000005</v>
      </c>
      <c r="O86" s="791">
        <f t="shared" si="8"/>
        <v>267.21671800000001</v>
      </c>
      <c r="P86" s="792">
        <f t="shared" si="6"/>
        <v>2374.9295999999999</v>
      </c>
      <c r="Q86" s="5"/>
      <c r="R86" s="503" t="s">
        <v>159</v>
      </c>
      <c r="S86" s="503">
        <v>236.500868</v>
      </c>
      <c r="T86" s="503">
        <v>223.85034600000003</v>
      </c>
      <c r="U86" s="503">
        <v>253.06915500000005</v>
      </c>
      <c r="V86" s="503">
        <v>223.90844499999997</v>
      </c>
      <c r="W86" s="503">
        <v>212.99706099999995</v>
      </c>
      <c r="X86" s="503">
        <v>159.56987399999997</v>
      </c>
      <c r="Y86" s="503">
        <v>155.29043099999998</v>
      </c>
      <c r="Z86" s="503">
        <v>143.08877899999996</v>
      </c>
      <c r="AA86" s="503">
        <v>133.60530299999996</v>
      </c>
      <c r="AB86" s="503">
        <v>166.49714</v>
      </c>
      <c r="AC86" s="503">
        <v>199.33548000000005</v>
      </c>
      <c r="AD86" s="503">
        <v>267.21671800000001</v>
      </c>
      <c r="AE86" s="503">
        <v>2374.9295999999999</v>
      </c>
    </row>
    <row r="87" spans="1:32" ht="21" customHeight="1" x14ac:dyDescent="0.25">
      <c r="A87" s="780"/>
      <c r="B87" s="789">
        <f t="shared" si="7"/>
        <v>80</v>
      </c>
      <c r="C87" s="790" t="s">
        <v>161</v>
      </c>
      <c r="D87" s="791">
        <f t="shared" si="10"/>
        <v>4.1573739999999999</v>
      </c>
      <c r="E87" s="791">
        <f t="shared" si="10"/>
        <v>4.0875469999999998</v>
      </c>
      <c r="F87" s="791">
        <f t="shared" si="9"/>
        <v>4.728815</v>
      </c>
      <c r="G87" s="791">
        <f t="shared" si="9"/>
        <v>3.6777089999999997</v>
      </c>
      <c r="H87" s="791">
        <f t="shared" si="9"/>
        <v>3.3358400000000001</v>
      </c>
      <c r="I87" s="791">
        <f t="shared" si="9"/>
        <v>2.841396</v>
      </c>
      <c r="J87" s="791">
        <f t="shared" si="9"/>
        <v>2.916032</v>
      </c>
      <c r="K87" s="791">
        <f t="shared" si="9"/>
        <v>4.0365989999999998</v>
      </c>
      <c r="L87" s="791">
        <f t="shared" si="8"/>
        <v>3.8375720000000002</v>
      </c>
      <c r="M87" s="791">
        <f t="shared" si="8"/>
        <v>4.4380870000000003</v>
      </c>
      <c r="N87" s="791">
        <f t="shared" si="8"/>
        <v>4.5349709999999996</v>
      </c>
      <c r="O87" s="791">
        <f t="shared" si="8"/>
        <v>5.1414799999999996</v>
      </c>
      <c r="P87" s="792">
        <f t="shared" si="6"/>
        <v>47.733422000000004</v>
      </c>
      <c r="Q87" s="5"/>
      <c r="R87" s="503" t="s">
        <v>161</v>
      </c>
      <c r="S87" s="503">
        <v>4.1573739999999999</v>
      </c>
      <c r="T87" s="503">
        <v>4.0875469999999998</v>
      </c>
      <c r="U87" s="503">
        <v>4.728815</v>
      </c>
      <c r="V87" s="503">
        <v>3.6777089999999997</v>
      </c>
      <c r="W87" s="503">
        <v>3.3358400000000001</v>
      </c>
      <c r="X87" s="503">
        <v>2.841396</v>
      </c>
      <c r="Y87" s="503">
        <v>2.916032</v>
      </c>
      <c r="Z87" s="503">
        <v>4.0365989999999998</v>
      </c>
      <c r="AA87" s="503">
        <v>3.8375720000000002</v>
      </c>
      <c r="AB87" s="503">
        <v>4.4380870000000003</v>
      </c>
      <c r="AC87" s="503">
        <v>4.5349709999999996</v>
      </c>
      <c r="AD87" s="503">
        <v>5.1414799999999996</v>
      </c>
      <c r="AE87" s="503">
        <v>47.733422000000004</v>
      </c>
    </row>
    <row r="88" spans="1:32" ht="21" customHeight="1" x14ac:dyDescent="0.25">
      <c r="A88" s="780"/>
      <c r="B88" s="789">
        <f t="shared" si="7"/>
        <v>81</v>
      </c>
      <c r="C88" s="790" t="s">
        <v>163</v>
      </c>
      <c r="D88" s="791">
        <f t="shared" si="10"/>
        <v>143.773629</v>
      </c>
      <c r="E88" s="791">
        <f t="shared" si="10"/>
        <v>117.055448</v>
      </c>
      <c r="F88" s="791">
        <f t="shared" si="9"/>
        <v>177.88556</v>
      </c>
      <c r="G88" s="791">
        <f t="shared" si="9"/>
        <v>171.99598399999999</v>
      </c>
      <c r="H88" s="791">
        <f t="shared" si="9"/>
        <v>141.894913</v>
      </c>
      <c r="I88" s="791">
        <f t="shared" si="9"/>
        <v>125.521034</v>
      </c>
      <c r="J88" s="791">
        <f t="shared" si="9"/>
        <v>194.84912599999998</v>
      </c>
      <c r="K88" s="791">
        <f t="shared" si="9"/>
        <v>171.05855799999998</v>
      </c>
      <c r="L88" s="791">
        <f t="shared" si="8"/>
        <v>163.46945000000002</v>
      </c>
      <c r="M88" s="791">
        <f t="shared" si="8"/>
        <v>121.1062</v>
      </c>
      <c r="N88" s="791">
        <f t="shared" si="8"/>
        <v>13.872879000000001</v>
      </c>
      <c r="O88" s="791">
        <f t="shared" si="8"/>
        <v>85.630024000000006</v>
      </c>
      <c r="P88" s="792">
        <f t="shared" si="6"/>
        <v>1628.112805</v>
      </c>
      <c r="Q88" s="5"/>
      <c r="R88" s="503" t="s">
        <v>163</v>
      </c>
      <c r="S88" s="503">
        <v>143.773629</v>
      </c>
      <c r="T88" s="503">
        <v>117.055448</v>
      </c>
      <c r="U88" s="503">
        <v>177.88556</v>
      </c>
      <c r="V88" s="503">
        <v>171.99598399999999</v>
      </c>
      <c r="W88" s="503">
        <v>141.894913</v>
      </c>
      <c r="X88" s="503">
        <v>125.521034</v>
      </c>
      <c r="Y88" s="503">
        <v>194.84912599999998</v>
      </c>
      <c r="Z88" s="503">
        <v>171.05855799999998</v>
      </c>
      <c r="AA88" s="503">
        <v>163.46945000000002</v>
      </c>
      <c r="AB88" s="503">
        <v>121.1062</v>
      </c>
      <c r="AC88" s="503">
        <v>13.872879000000001</v>
      </c>
      <c r="AD88" s="503">
        <v>85.630024000000006</v>
      </c>
      <c r="AE88" s="503">
        <v>1628.112805</v>
      </c>
    </row>
    <row r="89" spans="1:32" ht="21" customHeight="1" thickBot="1" x14ac:dyDescent="0.3">
      <c r="A89" s="780"/>
      <c r="B89" s="789">
        <f t="shared" si="7"/>
        <v>82</v>
      </c>
      <c r="C89" s="790" t="s">
        <v>165</v>
      </c>
      <c r="D89" s="791">
        <f t="shared" si="10"/>
        <v>21.822509</v>
      </c>
      <c r="E89" s="791">
        <f t="shared" si="10"/>
        <v>15.488254</v>
      </c>
      <c r="F89" s="791">
        <f t="shared" si="9"/>
        <v>7.936286</v>
      </c>
      <c r="G89" s="791">
        <f t="shared" si="9"/>
        <v>8.1657539999999997</v>
      </c>
      <c r="H89" s="791">
        <f t="shared" si="9"/>
        <v>31.384223000000002</v>
      </c>
      <c r="I89" s="791">
        <f t="shared" si="9"/>
        <v>22.282443000000001</v>
      </c>
      <c r="J89" s="791">
        <f t="shared" si="9"/>
        <v>27.007339000000002</v>
      </c>
      <c r="K89" s="791">
        <f t="shared" si="9"/>
        <v>72.701413000000002</v>
      </c>
      <c r="L89" s="791">
        <f t="shared" si="8"/>
        <v>50.505096999999999</v>
      </c>
      <c r="M89" s="791">
        <f t="shared" si="8"/>
        <v>49.544274000000001</v>
      </c>
      <c r="N89" s="791">
        <f t="shared" si="8"/>
        <v>15.202934000000001</v>
      </c>
      <c r="O89" s="791">
        <f t="shared" si="8"/>
        <v>1.6689529999999999</v>
      </c>
      <c r="P89" s="792">
        <f t="shared" si="6"/>
        <v>323.70947899999999</v>
      </c>
      <c r="Q89" s="5"/>
      <c r="R89" s="503" t="s">
        <v>165</v>
      </c>
      <c r="S89" s="503">
        <v>21.822509</v>
      </c>
      <c r="T89" s="503">
        <v>15.488254</v>
      </c>
      <c r="U89" s="503">
        <v>7.936286</v>
      </c>
      <c r="V89" s="503">
        <v>8.1657539999999997</v>
      </c>
      <c r="W89" s="503">
        <v>31.384223000000002</v>
      </c>
      <c r="X89" s="503">
        <v>22.282443000000001</v>
      </c>
      <c r="Y89" s="503">
        <v>27.007339000000002</v>
      </c>
      <c r="Z89" s="503">
        <v>72.701413000000002</v>
      </c>
      <c r="AA89" s="503">
        <v>50.505096999999999</v>
      </c>
      <c r="AB89" s="503">
        <v>49.544274000000001</v>
      </c>
      <c r="AC89" s="503">
        <v>15.202934000000001</v>
      </c>
      <c r="AD89" s="503">
        <v>1.6689529999999999</v>
      </c>
      <c r="AE89" s="503">
        <v>323.70947899999999</v>
      </c>
    </row>
    <row r="90" spans="1:32" ht="24" customHeight="1" thickTop="1" x14ac:dyDescent="0.25">
      <c r="A90" s="780"/>
      <c r="B90" s="794" t="s">
        <v>1429</v>
      </c>
      <c r="C90" s="795"/>
      <c r="D90" s="796">
        <f>SUM(D8:D89)</f>
        <v>4620.4797548777597</v>
      </c>
      <c r="E90" s="796">
        <f t="shared" ref="E90:N90" si="11">SUM(E8:E89)</f>
        <v>4264.7763105758722</v>
      </c>
      <c r="F90" s="796">
        <f t="shared" si="11"/>
        <v>4722.5703291475011</v>
      </c>
      <c r="G90" s="796">
        <f t="shared" si="11"/>
        <v>4485.3094224900005</v>
      </c>
      <c r="H90" s="796">
        <f t="shared" si="11"/>
        <v>4627.7449775025007</v>
      </c>
      <c r="I90" s="796">
        <f t="shared" si="11"/>
        <v>4414.7833189925004</v>
      </c>
      <c r="J90" s="796">
        <f t="shared" si="11"/>
        <v>4523.9518871791006</v>
      </c>
      <c r="K90" s="796">
        <f t="shared" si="11"/>
        <v>4525.0315483069044</v>
      </c>
      <c r="L90" s="796">
        <f t="shared" si="11"/>
        <v>4391.9668402084562</v>
      </c>
      <c r="M90" s="796">
        <f t="shared" si="11"/>
        <v>4597.7895690371943</v>
      </c>
      <c r="N90" s="796">
        <f t="shared" si="11"/>
        <v>4515.2897344798621</v>
      </c>
      <c r="O90" s="796">
        <f>SUM(O8:O89)</f>
        <v>4713.5162098361589</v>
      </c>
      <c r="P90" s="796">
        <f>SUM(P8:P89)</f>
        <v>54403.209902633826</v>
      </c>
      <c r="Q90" s="5"/>
      <c r="R90" s="503" t="s">
        <v>325</v>
      </c>
      <c r="S90" s="503">
        <v>4620.4797548777597</v>
      </c>
      <c r="T90" s="503">
        <v>4264.7763105758722</v>
      </c>
      <c r="U90" s="503">
        <v>4722.5703291475011</v>
      </c>
      <c r="V90" s="503">
        <v>4485.3094224900005</v>
      </c>
      <c r="W90" s="503">
        <v>4627.7449775025007</v>
      </c>
      <c r="X90" s="503">
        <v>4414.7833189925004</v>
      </c>
      <c r="Y90" s="503">
        <v>4523.9518871791006</v>
      </c>
      <c r="Z90" s="503">
        <v>4525.0315483069044</v>
      </c>
      <c r="AA90" s="503">
        <v>4391.9668402084562</v>
      </c>
      <c r="AB90" s="503">
        <v>4597.7895690371943</v>
      </c>
      <c r="AC90" s="503">
        <v>4515.2897344798621</v>
      </c>
      <c r="AD90" s="503">
        <v>4713.5162098361589</v>
      </c>
      <c r="AE90" s="503">
        <v>54403.209902633826</v>
      </c>
    </row>
    <row r="91" spans="1:32" ht="15.75" x14ac:dyDescent="0.25">
      <c r="A91" s="780"/>
      <c r="B91" s="1303" t="s">
        <v>1598</v>
      </c>
      <c r="C91" s="797"/>
      <c r="D91" s="798"/>
      <c r="E91" s="798"/>
      <c r="F91" s="798"/>
      <c r="G91" s="798"/>
      <c r="H91" s="798"/>
      <c r="I91" s="798"/>
      <c r="J91" s="798"/>
      <c r="K91" s="798"/>
      <c r="L91" s="798"/>
      <c r="M91" s="798"/>
      <c r="N91" s="798"/>
      <c r="O91" s="798"/>
      <c r="P91" s="798"/>
      <c r="Q91" s="5"/>
      <c r="AB91" s="1306"/>
      <c r="AC91" s="1306"/>
      <c r="AD91" s="1306"/>
      <c r="AE91" s="1306"/>
    </row>
    <row r="92" spans="1:32" ht="15.75" x14ac:dyDescent="0.25">
      <c r="A92" s="780"/>
      <c r="B92" s="89" t="s">
        <v>1622</v>
      </c>
      <c r="C92" s="733"/>
      <c r="D92" s="780"/>
      <c r="E92" s="780"/>
      <c r="F92" s="780"/>
      <c r="G92" s="780"/>
      <c r="H92" s="780"/>
      <c r="I92" s="780"/>
      <c r="J92" s="780"/>
      <c r="K92" s="780"/>
      <c r="L92" s="780"/>
      <c r="M92" s="799"/>
      <c r="N92" s="780"/>
      <c r="O92" s="780"/>
      <c r="P92" s="800"/>
      <c r="Q92" s="5"/>
      <c r="AB92" s="1306"/>
      <c r="AC92" s="1306"/>
      <c r="AD92" s="1306"/>
      <c r="AE92" s="1306">
        <v>54448.591958633806</v>
      </c>
    </row>
    <row r="93" spans="1:32" ht="15.75" x14ac:dyDescent="0.25">
      <c r="A93" s="780"/>
      <c r="B93" s="89" t="s">
        <v>1626</v>
      </c>
      <c r="C93" s="5"/>
      <c r="D93" s="780"/>
      <c r="E93" s="780"/>
      <c r="F93" s="780"/>
      <c r="G93" s="780"/>
      <c r="H93" s="780"/>
      <c r="I93" s="780"/>
      <c r="J93" s="780"/>
      <c r="K93" s="780"/>
      <c r="L93" s="780"/>
      <c r="M93" s="780"/>
      <c r="N93" s="780"/>
      <c r="O93" s="780"/>
      <c r="P93" s="798"/>
      <c r="Q93" s="5"/>
      <c r="R93" s="1233"/>
      <c r="S93" s="1233"/>
      <c r="T93" s="1233"/>
      <c r="U93" s="1233"/>
      <c r="V93" s="1233"/>
      <c r="W93" s="1233"/>
      <c r="X93" s="1233"/>
      <c r="Y93" s="1233"/>
      <c r="Z93" s="1233"/>
      <c r="AA93" s="1233"/>
      <c r="AB93" s="1306"/>
      <c r="AC93" s="1306"/>
      <c r="AD93" s="1306"/>
      <c r="AE93" s="1306"/>
    </row>
    <row r="94" spans="1:32" ht="14.45" x14ac:dyDescent="0.3">
      <c r="AD94" s="1307">
        <v>45.382055999980366</v>
      </c>
      <c r="AE94" s="503">
        <v>45.382055999980366</v>
      </c>
      <c r="AF94" s="1308">
        <v>0</v>
      </c>
    </row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4" ht="15.95" customHeight="1" x14ac:dyDescent="0.25"/>
    <row r="215" ht="15.95" customHeight="1" x14ac:dyDescent="0.25"/>
    <row r="216" ht="15.95" customHeight="1" x14ac:dyDescent="0.25"/>
    <row r="217" ht="15.95" customHeight="1" x14ac:dyDescent="0.25"/>
    <row r="218" ht="15.95" customHeight="1" x14ac:dyDescent="0.25"/>
    <row r="219" ht="15.95" customHeight="1" x14ac:dyDescent="0.25"/>
    <row r="220" ht="15.95" customHeight="1" x14ac:dyDescent="0.25"/>
    <row r="221" ht="15.95" customHeight="1" x14ac:dyDescent="0.25"/>
    <row r="222" ht="15.95" customHeight="1" x14ac:dyDescent="0.25"/>
    <row r="223" ht="15.95" customHeight="1" x14ac:dyDescent="0.25"/>
    <row r="224" ht="15.95" customHeight="1" x14ac:dyDescent="0.25"/>
    <row r="225" ht="15.95" customHeight="1" x14ac:dyDescent="0.25"/>
    <row r="226" ht="15.95" customHeight="1" x14ac:dyDescent="0.25"/>
    <row r="227" ht="15.95" customHeight="1" x14ac:dyDescent="0.25"/>
    <row r="228" ht="15.95" customHeight="1" x14ac:dyDescent="0.25"/>
    <row r="229" ht="15.95" customHeight="1" x14ac:dyDescent="0.25"/>
    <row r="230" ht="15.95" customHeight="1" x14ac:dyDescent="0.25"/>
    <row r="231" ht="15.95" customHeight="1" x14ac:dyDescent="0.25"/>
    <row r="232" ht="15.95" customHeight="1" x14ac:dyDescent="0.25"/>
    <row r="233" ht="15.95" customHeight="1" x14ac:dyDescent="0.25"/>
    <row r="234" ht="15.95" customHeight="1" x14ac:dyDescent="0.25"/>
    <row r="235" ht="15.95" customHeight="1" x14ac:dyDescent="0.25"/>
    <row r="236" ht="15.95" customHeight="1" x14ac:dyDescent="0.25"/>
    <row r="237" ht="15.95" customHeight="1" x14ac:dyDescent="0.25"/>
    <row r="238" ht="15.95" customHeight="1" x14ac:dyDescent="0.25"/>
    <row r="239" ht="15.95" customHeight="1" x14ac:dyDescent="0.25"/>
    <row r="240" ht="15.95" customHeight="1" x14ac:dyDescent="0.25"/>
    <row r="241" ht="15.95" customHeight="1" x14ac:dyDescent="0.25"/>
    <row r="242" ht="15.95" customHeight="1" x14ac:dyDescent="0.25"/>
    <row r="243" ht="15.95" customHeight="1" x14ac:dyDescent="0.25"/>
    <row r="244" ht="15.95" customHeight="1" x14ac:dyDescent="0.25"/>
    <row r="245" ht="15.95" customHeight="1" x14ac:dyDescent="0.25"/>
    <row r="246" ht="15.95" customHeight="1" x14ac:dyDescent="0.25"/>
    <row r="247" ht="15.95" customHeight="1" x14ac:dyDescent="0.25"/>
    <row r="249" ht="18.75" customHeight="1" x14ac:dyDescent="0.25"/>
    <row r="250" ht="18.75" customHeight="1" x14ac:dyDescent="0.25"/>
    <row r="251" ht="18.75" customHeight="1" x14ac:dyDescent="0.25"/>
    <row r="252" ht="18.75" customHeight="1" x14ac:dyDescent="0.25"/>
    <row r="253" ht="18.75" customHeight="1" x14ac:dyDescent="0.25"/>
    <row r="254" ht="22.5" customHeight="1" x14ac:dyDescent="0.25"/>
    <row r="255" ht="22.5" customHeight="1" x14ac:dyDescent="0.25"/>
    <row r="256" ht="22.5" customHeight="1" x14ac:dyDescent="0.25"/>
    <row r="257" ht="22.5" customHeight="1" x14ac:dyDescent="0.25"/>
    <row r="258" ht="22.5" customHeight="1" x14ac:dyDescent="0.25"/>
    <row r="259" ht="22.5" customHeight="1" x14ac:dyDescent="0.25"/>
  </sheetData>
  <pageMargins left="0.78740157480314965" right="0.59055118110236227" top="0.59055118110236227" bottom="0.59055118110236227" header="0" footer="0"/>
  <pageSetup paperSize="9" scale="45" orientation="landscape" copies="2" r:id="rId1"/>
  <headerFooter alignWithMargins="0"/>
  <rowBreaks count="1" manualBreakCount="1">
    <brk id="56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5"/>
  <sheetViews>
    <sheetView view="pageBreakPreview" zoomScale="60" zoomScaleNormal="80" zoomScalePageLayoutView="90" workbookViewId="0">
      <selection activeCell="R33" sqref="R33"/>
    </sheetView>
  </sheetViews>
  <sheetFormatPr baseColWidth="10" defaultColWidth="11.42578125" defaultRowHeight="15" x14ac:dyDescent="0.25"/>
  <cols>
    <col min="1" max="1" width="4.140625" customWidth="1"/>
    <col min="2" max="2" width="9.28515625" customWidth="1"/>
    <col min="3" max="3" width="65.140625" customWidth="1"/>
    <col min="4" max="15" width="16.140625" customWidth="1"/>
    <col min="16" max="16" width="18.5703125" customWidth="1"/>
    <col min="17" max="17" width="9.140625" customWidth="1"/>
    <col min="18" max="18" width="37.42578125" style="1201" bestFit="1" customWidth="1"/>
    <col min="19" max="19" width="30.28515625" style="1201" bestFit="1" customWidth="1"/>
    <col min="20" max="21" width="11.7109375" style="1201" bestFit="1" customWidth="1"/>
    <col min="22" max="22" width="11.42578125" style="1201" bestFit="1" customWidth="1"/>
    <col min="23" max="23" width="11.7109375" style="1201" bestFit="1" customWidth="1"/>
    <col min="24" max="24" width="11" style="1201" bestFit="1" customWidth="1"/>
    <col min="25" max="26" width="11.7109375" style="1201" bestFit="1" customWidth="1"/>
    <col min="27" max="27" width="11" style="1201" bestFit="1" customWidth="1"/>
    <col min="28" max="28" width="11.7109375" style="1201" bestFit="1" customWidth="1"/>
    <col min="29" max="29" width="11.42578125" style="1201" bestFit="1" customWidth="1"/>
    <col min="30" max="30" width="11.7109375" style="1201" bestFit="1" customWidth="1"/>
    <col min="31" max="31" width="16.42578125" style="1201" bestFit="1" customWidth="1"/>
    <col min="32" max="32" width="15.42578125" customWidth="1"/>
  </cols>
  <sheetData>
    <row r="1" spans="1:31" ht="14.25" customHeight="1" x14ac:dyDescent="0.35">
      <c r="A1" s="780"/>
      <c r="B1" s="802"/>
      <c r="C1" s="779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5"/>
      <c r="R1" s="1309"/>
      <c r="S1" s="1309"/>
      <c r="T1" s="1309"/>
      <c r="U1" s="1309"/>
      <c r="V1" s="1309"/>
      <c r="W1" s="1309"/>
      <c r="X1" s="1309"/>
      <c r="Y1" s="1309"/>
      <c r="Z1" s="1309"/>
      <c r="AA1" s="1309"/>
      <c r="AB1" s="1310"/>
      <c r="AC1" s="1310"/>
      <c r="AD1" s="1310"/>
      <c r="AE1" s="1310"/>
    </row>
    <row r="2" spans="1:31" ht="14.45" x14ac:dyDescent="0.3">
      <c r="A2" s="780"/>
      <c r="B2" s="803"/>
      <c r="C2" s="779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5"/>
      <c r="R2" s="1309"/>
      <c r="S2" s="1309"/>
      <c r="T2" s="1309"/>
      <c r="U2" s="1309"/>
      <c r="V2" s="1309"/>
      <c r="W2" s="1309"/>
      <c r="X2" s="1309"/>
      <c r="Y2" s="1309"/>
      <c r="Z2" s="1309"/>
      <c r="AA2" s="1309"/>
      <c r="AB2" s="1310"/>
      <c r="AC2" s="1310"/>
      <c r="AD2" s="1310"/>
      <c r="AE2" s="1310"/>
    </row>
    <row r="3" spans="1:31" ht="14.45" x14ac:dyDescent="0.3">
      <c r="A3" s="780"/>
      <c r="B3" s="780"/>
      <c r="C3" s="779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5"/>
      <c r="R3" s="1309"/>
      <c r="S3" s="1309"/>
      <c r="T3" s="1309"/>
      <c r="U3" s="1309"/>
      <c r="V3" s="1309"/>
      <c r="W3" s="1309"/>
      <c r="X3" s="1309"/>
      <c r="Y3" s="1309"/>
      <c r="Z3" s="1309"/>
      <c r="AA3" s="1309"/>
      <c r="AB3" s="1310"/>
      <c r="AC3" s="1310"/>
      <c r="AD3" s="1310"/>
      <c r="AE3" s="1310"/>
    </row>
    <row r="4" spans="1:31" x14ac:dyDescent="0.3">
      <c r="A4" s="780"/>
      <c r="B4" s="780"/>
      <c r="C4" s="797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5"/>
      <c r="R4" s="1309"/>
      <c r="S4" s="1309"/>
      <c r="T4" s="1309"/>
      <c r="U4" s="1309"/>
      <c r="V4" s="1309"/>
      <c r="W4" s="1309"/>
      <c r="X4" s="1309"/>
      <c r="Y4" s="1309"/>
      <c r="Z4" s="1309"/>
      <c r="AA4" s="1309"/>
      <c r="AB4" s="1310"/>
      <c r="AC4" s="1310"/>
      <c r="AD4" s="1310"/>
      <c r="AE4" s="1310"/>
    </row>
    <row r="5" spans="1:31" ht="14.45" x14ac:dyDescent="0.3">
      <c r="A5" s="780"/>
      <c r="B5" s="780"/>
      <c r="C5" s="779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5"/>
      <c r="AB5" s="1310"/>
      <c r="AC5" s="1310"/>
      <c r="AD5" s="1310"/>
      <c r="AE5" s="1310"/>
    </row>
    <row r="6" spans="1:31" ht="15.6" x14ac:dyDescent="0.3">
      <c r="A6" s="780"/>
      <c r="B6" s="780"/>
      <c r="C6" s="779"/>
      <c r="D6" s="804"/>
      <c r="E6" s="805"/>
      <c r="F6" s="805"/>
      <c r="G6" s="805"/>
      <c r="H6" s="805"/>
      <c r="I6" s="805"/>
      <c r="J6" s="805"/>
      <c r="K6" s="805"/>
      <c r="L6" s="805"/>
      <c r="M6" s="805"/>
      <c r="N6" s="805"/>
      <c r="O6" s="805"/>
      <c r="P6" s="806"/>
      <c r="Q6" s="5"/>
      <c r="AB6" s="1310"/>
      <c r="AC6" s="1310"/>
      <c r="AD6" s="1310"/>
      <c r="AE6" s="1310"/>
    </row>
    <row r="7" spans="1:31" ht="15.6" x14ac:dyDescent="0.3">
      <c r="A7" s="780"/>
      <c r="B7" s="780"/>
      <c r="C7" s="779"/>
      <c r="D7" s="805"/>
      <c r="E7" s="805"/>
      <c r="F7" s="805"/>
      <c r="G7" s="805"/>
      <c r="H7" s="805"/>
      <c r="I7" s="805"/>
      <c r="J7" s="805"/>
      <c r="K7" s="805"/>
      <c r="L7" s="805"/>
      <c r="M7" s="805"/>
      <c r="N7" s="805"/>
      <c r="O7" s="805"/>
      <c r="P7" s="806"/>
      <c r="Q7" s="5"/>
      <c r="AB7" s="1310"/>
      <c r="AC7" s="1310"/>
      <c r="AD7" s="1310"/>
      <c r="AE7" s="1310"/>
    </row>
    <row r="8" spans="1:31" ht="15.6" x14ac:dyDescent="0.3">
      <c r="A8" s="780"/>
      <c r="B8" s="780"/>
      <c r="C8" s="779"/>
      <c r="D8" s="807"/>
      <c r="E8" s="808"/>
      <c r="F8" s="807"/>
      <c r="G8" s="807"/>
      <c r="H8" s="807"/>
      <c r="I8" s="807"/>
      <c r="J8" s="807"/>
      <c r="K8" s="807"/>
      <c r="L8" s="807"/>
      <c r="M8" s="809"/>
      <c r="N8" s="807"/>
      <c r="O8" s="807"/>
      <c r="P8" s="780"/>
      <c r="Q8" s="5"/>
      <c r="AB8" s="1310"/>
      <c r="AC8" s="1310"/>
      <c r="AD8" s="1310"/>
      <c r="AE8" s="1310"/>
    </row>
    <row r="9" spans="1:31" ht="15.6" x14ac:dyDescent="0.3">
      <c r="A9" s="780"/>
      <c r="B9" s="780"/>
      <c r="C9" s="779"/>
      <c r="D9" s="807"/>
      <c r="E9" s="808"/>
      <c r="F9" s="807"/>
      <c r="G9" s="807"/>
      <c r="H9" s="807"/>
      <c r="I9" s="807"/>
      <c r="J9" s="807"/>
      <c r="K9" s="807"/>
      <c r="L9" s="807"/>
      <c r="M9" s="807"/>
      <c r="N9" s="807"/>
      <c r="O9" s="807"/>
      <c r="P9" s="780"/>
      <c r="Q9" s="5"/>
      <c r="AB9" s="1310"/>
      <c r="AC9" s="1310"/>
      <c r="AD9" s="1310"/>
      <c r="AE9" s="1310"/>
    </row>
    <row r="10" spans="1:31" ht="15.6" x14ac:dyDescent="0.3">
      <c r="A10" s="780"/>
      <c r="B10" s="780"/>
      <c r="C10" s="779"/>
      <c r="D10" s="810"/>
      <c r="E10" s="805"/>
      <c r="F10" s="811"/>
      <c r="G10" s="811"/>
      <c r="H10" s="793"/>
      <c r="I10" s="811"/>
      <c r="J10" s="811"/>
      <c r="K10" s="811"/>
      <c r="L10" s="811"/>
      <c r="M10" s="811"/>
      <c r="N10" s="811"/>
      <c r="O10" s="811"/>
      <c r="P10" s="780"/>
      <c r="Q10" s="5"/>
      <c r="AB10" s="1310"/>
      <c r="AC10" s="1310"/>
      <c r="AD10" s="1310"/>
      <c r="AE10" s="1310"/>
    </row>
    <row r="11" spans="1:31" ht="15.6" x14ac:dyDescent="0.3">
      <c r="A11" s="780"/>
      <c r="B11" s="780"/>
      <c r="C11" s="779"/>
      <c r="D11" s="810"/>
      <c r="E11" s="805"/>
      <c r="F11" s="811"/>
      <c r="G11" s="811"/>
      <c r="H11" s="793"/>
      <c r="I11" s="811"/>
      <c r="J11" s="811"/>
      <c r="K11" s="811"/>
      <c r="L11" s="811"/>
      <c r="M11" s="811"/>
      <c r="N11" s="811"/>
      <c r="O11" s="811"/>
      <c r="P11" s="780"/>
      <c r="Q11" s="5"/>
      <c r="AB11" s="1310"/>
      <c r="AC11" s="1310"/>
      <c r="AD11" s="1310"/>
      <c r="AE11" s="1310"/>
    </row>
    <row r="12" spans="1:31" ht="15.6" x14ac:dyDescent="0.3">
      <c r="A12" s="780"/>
      <c r="B12" s="780"/>
      <c r="C12" s="779"/>
      <c r="D12" s="810"/>
      <c r="E12" s="805"/>
      <c r="F12" s="811"/>
      <c r="G12" s="811"/>
      <c r="H12" s="793"/>
      <c r="I12" s="811"/>
      <c r="J12" s="811"/>
      <c r="K12" s="811"/>
      <c r="L12" s="811"/>
      <c r="M12" s="811"/>
      <c r="N12" s="811"/>
      <c r="O12" s="811"/>
      <c r="P12" s="780"/>
      <c r="Q12" s="5"/>
      <c r="AB12" s="1310"/>
      <c r="AC12" s="1310"/>
      <c r="AD12" s="1310"/>
      <c r="AE12" s="1310"/>
    </row>
    <row r="13" spans="1:31" ht="15.6" x14ac:dyDescent="0.3">
      <c r="A13" s="780"/>
      <c r="B13" s="780"/>
      <c r="C13" s="779"/>
      <c r="D13" s="810"/>
      <c r="E13" s="805"/>
      <c r="F13" s="811"/>
      <c r="G13" s="811"/>
      <c r="H13" s="793"/>
      <c r="I13" s="811"/>
      <c r="J13" s="811"/>
      <c r="K13" s="811"/>
      <c r="L13" s="811"/>
      <c r="M13" s="811"/>
      <c r="N13" s="811"/>
      <c r="O13" s="811"/>
      <c r="P13" s="780"/>
      <c r="Q13" s="5"/>
      <c r="AB13" s="1310"/>
      <c r="AC13" s="1310"/>
      <c r="AD13" s="1310"/>
      <c r="AE13" s="1310"/>
    </row>
    <row r="14" spans="1:31" ht="15.6" x14ac:dyDescent="0.3">
      <c r="A14" s="780"/>
      <c r="B14" s="780"/>
      <c r="C14" s="779"/>
      <c r="D14" s="810"/>
      <c r="E14" s="805"/>
      <c r="F14" s="811"/>
      <c r="G14" s="811"/>
      <c r="H14" s="793"/>
      <c r="I14" s="811"/>
      <c r="J14" s="811"/>
      <c r="K14" s="811"/>
      <c r="L14" s="811"/>
      <c r="M14" s="811"/>
      <c r="N14" s="811"/>
      <c r="O14" s="811"/>
      <c r="P14" s="780"/>
      <c r="Q14" s="5"/>
      <c r="AB14" s="1310"/>
      <c r="AC14" s="1310"/>
      <c r="AD14" s="1310"/>
      <c r="AE14" s="1310"/>
    </row>
    <row r="15" spans="1:31" ht="15.6" x14ac:dyDescent="0.3">
      <c r="A15" s="780"/>
      <c r="B15" s="780"/>
      <c r="C15" s="779"/>
      <c r="D15" s="810"/>
      <c r="E15" s="805"/>
      <c r="F15" s="811"/>
      <c r="G15" s="811"/>
      <c r="H15" s="793"/>
      <c r="I15" s="811"/>
      <c r="J15" s="811"/>
      <c r="K15" s="811"/>
      <c r="L15" s="811"/>
      <c r="M15" s="811"/>
      <c r="N15" s="811"/>
      <c r="O15" s="811"/>
      <c r="P15" s="780"/>
      <c r="Q15" s="5"/>
      <c r="AB15" s="1310"/>
      <c r="AC15" s="1310"/>
      <c r="AD15" s="1310"/>
      <c r="AE15" s="1310"/>
    </row>
    <row r="16" spans="1:31" ht="15.6" x14ac:dyDescent="0.3">
      <c r="A16" s="780"/>
      <c r="B16" s="780"/>
      <c r="C16" s="779"/>
      <c r="D16" s="810"/>
      <c r="E16" s="805"/>
      <c r="F16" s="811"/>
      <c r="G16" s="811"/>
      <c r="H16" s="793"/>
      <c r="I16" s="811"/>
      <c r="J16" s="811"/>
      <c r="K16" s="811"/>
      <c r="L16" s="811"/>
      <c r="M16" s="811"/>
      <c r="N16" s="811"/>
      <c r="O16" s="811"/>
      <c r="P16" s="780"/>
      <c r="Q16" s="5"/>
      <c r="AB16" s="1310"/>
      <c r="AC16" s="1310"/>
      <c r="AD16" s="1310"/>
      <c r="AE16" s="1310"/>
    </row>
    <row r="17" spans="1:31" ht="15.6" x14ac:dyDescent="0.3">
      <c r="A17" s="780"/>
      <c r="B17" s="780"/>
      <c r="C17" s="779"/>
      <c r="D17" s="810"/>
      <c r="E17" s="805"/>
      <c r="F17" s="811"/>
      <c r="G17" s="811"/>
      <c r="H17" s="793"/>
      <c r="I17" s="811"/>
      <c r="J17" s="811"/>
      <c r="K17" s="811"/>
      <c r="L17" s="811"/>
      <c r="M17" s="811"/>
      <c r="N17" s="811"/>
      <c r="O17" s="811"/>
      <c r="P17" s="780"/>
      <c r="Q17" s="5"/>
      <c r="AB17" s="1310"/>
      <c r="AC17" s="1310"/>
      <c r="AD17" s="1310"/>
      <c r="AE17" s="1310"/>
    </row>
    <row r="18" spans="1:31" ht="15.6" x14ac:dyDescent="0.3">
      <c r="A18" s="780"/>
      <c r="B18" s="780"/>
      <c r="C18" s="779"/>
      <c r="D18" s="810"/>
      <c r="E18" s="805"/>
      <c r="F18" s="811"/>
      <c r="G18" s="811"/>
      <c r="H18" s="793"/>
      <c r="I18" s="811"/>
      <c r="J18" s="811"/>
      <c r="K18" s="811"/>
      <c r="L18" s="811"/>
      <c r="M18" s="811"/>
      <c r="N18" s="811"/>
      <c r="O18" s="811"/>
      <c r="P18" s="780"/>
      <c r="Q18" s="5"/>
      <c r="AB18" s="1310"/>
      <c r="AC18" s="1310"/>
      <c r="AD18" s="1310"/>
      <c r="AE18" s="1310"/>
    </row>
    <row r="19" spans="1:31" ht="15.6" x14ac:dyDescent="0.3">
      <c r="A19" s="780"/>
      <c r="B19" s="780"/>
      <c r="C19" s="779"/>
      <c r="D19" s="810"/>
      <c r="E19" s="805"/>
      <c r="F19" s="811"/>
      <c r="G19" s="811"/>
      <c r="H19" s="793"/>
      <c r="I19" s="811"/>
      <c r="J19" s="811"/>
      <c r="K19" s="811"/>
      <c r="L19" s="811"/>
      <c r="M19" s="811"/>
      <c r="N19" s="811"/>
      <c r="O19" s="811"/>
      <c r="P19" s="780"/>
      <c r="Q19" s="5"/>
      <c r="AB19" s="1310"/>
      <c r="AC19" s="1310"/>
      <c r="AD19" s="1310"/>
      <c r="AE19" s="1310"/>
    </row>
    <row r="20" spans="1:31" ht="15.6" x14ac:dyDescent="0.3">
      <c r="A20" s="780"/>
      <c r="B20" s="780"/>
      <c r="C20" s="779"/>
      <c r="D20" s="810"/>
      <c r="E20" s="805"/>
      <c r="F20" s="811"/>
      <c r="G20" s="811"/>
      <c r="H20" s="793"/>
      <c r="I20" s="811"/>
      <c r="J20" s="811"/>
      <c r="K20" s="811"/>
      <c r="L20" s="811"/>
      <c r="M20" s="811"/>
      <c r="N20" s="811"/>
      <c r="O20" s="811"/>
      <c r="P20" s="780"/>
      <c r="Q20" s="5"/>
      <c r="AB20" s="1310"/>
      <c r="AC20" s="1310"/>
      <c r="AD20" s="1310"/>
      <c r="AE20" s="1310"/>
    </row>
    <row r="21" spans="1:31" ht="15.6" x14ac:dyDescent="0.3">
      <c r="A21" s="780"/>
      <c r="B21" s="780"/>
      <c r="C21" s="779"/>
      <c r="D21" s="810"/>
      <c r="E21" s="805"/>
      <c r="F21" s="811"/>
      <c r="G21" s="811"/>
      <c r="H21" s="793"/>
      <c r="I21" s="811"/>
      <c r="J21" s="811"/>
      <c r="K21" s="811"/>
      <c r="L21" s="811"/>
      <c r="M21" s="811"/>
      <c r="N21" s="811"/>
      <c r="O21" s="811"/>
      <c r="P21" s="780"/>
      <c r="Q21" s="5"/>
      <c r="AB21" s="1310"/>
      <c r="AC21" s="1310"/>
      <c r="AD21" s="1310"/>
      <c r="AE21" s="1310"/>
    </row>
    <row r="22" spans="1:31" ht="15.6" x14ac:dyDescent="0.3">
      <c r="A22" s="780"/>
      <c r="B22" s="780"/>
      <c r="C22" s="779"/>
      <c r="D22" s="810"/>
      <c r="E22" s="805"/>
      <c r="F22" s="811"/>
      <c r="G22" s="811"/>
      <c r="H22" s="793"/>
      <c r="I22" s="811"/>
      <c r="J22" s="811"/>
      <c r="K22" s="811"/>
      <c r="L22" s="811"/>
      <c r="M22" s="811"/>
      <c r="N22" s="811"/>
      <c r="O22" s="811"/>
      <c r="P22" s="780"/>
      <c r="Q22" s="5"/>
      <c r="AB22" s="1310"/>
      <c r="AC22" s="1310"/>
      <c r="AD22" s="1310"/>
      <c r="AE22" s="1310"/>
    </row>
    <row r="23" spans="1:31" ht="15.6" x14ac:dyDescent="0.3">
      <c r="A23" s="780"/>
      <c r="B23" s="780"/>
      <c r="C23" s="779"/>
      <c r="D23" s="810"/>
      <c r="E23" s="805"/>
      <c r="F23" s="811"/>
      <c r="G23" s="811"/>
      <c r="H23" s="793"/>
      <c r="I23" s="811"/>
      <c r="J23" s="811"/>
      <c r="K23" s="811"/>
      <c r="L23" s="811"/>
      <c r="M23" s="811"/>
      <c r="N23" s="811"/>
      <c r="O23" s="811"/>
      <c r="P23" s="780"/>
      <c r="Q23" s="5"/>
      <c r="AB23" s="1310"/>
      <c r="AC23" s="1310"/>
      <c r="AD23" s="1310"/>
      <c r="AE23" s="1310"/>
    </row>
    <row r="24" spans="1:31" ht="15.6" x14ac:dyDescent="0.3">
      <c r="A24" s="780"/>
      <c r="B24" s="780"/>
      <c r="C24" s="779"/>
      <c r="D24" s="810"/>
      <c r="E24" s="805"/>
      <c r="F24" s="811"/>
      <c r="G24" s="811"/>
      <c r="H24" s="793"/>
      <c r="I24" s="811"/>
      <c r="J24" s="811"/>
      <c r="K24" s="811"/>
      <c r="L24" s="811"/>
      <c r="M24" s="811"/>
      <c r="N24" s="811"/>
      <c r="O24" s="811"/>
      <c r="P24" s="780"/>
      <c r="Q24" s="5"/>
      <c r="AB24" s="1310"/>
      <c r="AC24" s="1310"/>
      <c r="AD24" s="1310"/>
      <c r="AE24" s="1310"/>
    </row>
    <row r="25" spans="1:31" ht="15.6" x14ac:dyDescent="0.3">
      <c r="A25" s="780"/>
      <c r="B25" s="780"/>
      <c r="C25" s="779"/>
      <c r="D25" s="810"/>
      <c r="E25" s="805"/>
      <c r="F25" s="811"/>
      <c r="G25" s="811"/>
      <c r="H25" s="793"/>
      <c r="I25" s="811"/>
      <c r="J25" s="811"/>
      <c r="K25" s="811"/>
      <c r="L25" s="811"/>
      <c r="M25" s="811"/>
      <c r="N25" s="811"/>
      <c r="O25" s="811"/>
      <c r="P25" s="780"/>
      <c r="Q25" s="5"/>
      <c r="AB25" s="1310"/>
      <c r="AC25" s="1310"/>
      <c r="AD25" s="1310"/>
      <c r="AE25" s="1310"/>
    </row>
    <row r="26" spans="1:31" ht="15.6" x14ac:dyDescent="0.3">
      <c r="A26" s="780"/>
      <c r="B26" s="780"/>
      <c r="C26" s="779"/>
      <c r="D26" s="810"/>
      <c r="E26" s="805"/>
      <c r="F26" s="811"/>
      <c r="G26" s="811"/>
      <c r="H26" s="793"/>
      <c r="I26" s="811"/>
      <c r="J26" s="811"/>
      <c r="K26" s="811"/>
      <c r="L26" s="811"/>
      <c r="M26" s="811"/>
      <c r="N26" s="811"/>
      <c r="O26" s="811"/>
      <c r="P26" s="780"/>
      <c r="Q26" s="5"/>
      <c r="AB26" s="1310"/>
      <c r="AC26" s="1310"/>
      <c r="AD26" s="1310"/>
      <c r="AE26" s="1310"/>
    </row>
    <row r="27" spans="1:31" ht="15.6" x14ac:dyDescent="0.3">
      <c r="A27" s="780"/>
      <c r="B27" s="780"/>
      <c r="C27" s="779"/>
      <c r="D27" s="810"/>
      <c r="E27" s="805"/>
      <c r="F27" s="811"/>
      <c r="G27" s="811"/>
      <c r="H27" s="793"/>
      <c r="I27" s="811"/>
      <c r="J27" s="811"/>
      <c r="K27" s="811"/>
      <c r="L27" s="811"/>
      <c r="M27" s="811"/>
      <c r="N27" s="811"/>
      <c r="O27" s="811"/>
      <c r="P27" s="780"/>
      <c r="Q27" s="5"/>
      <c r="AB27" s="1310"/>
      <c r="AC27" s="1310"/>
      <c r="AD27" s="1310"/>
      <c r="AE27" s="1310"/>
    </row>
    <row r="28" spans="1:31" ht="15.6" x14ac:dyDescent="0.3">
      <c r="A28" s="780"/>
      <c r="B28" s="780"/>
      <c r="C28" s="779"/>
      <c r="D28" s="810"/>
      <c r="E28" s="805"/>
      <c r="F28" s="811"/>
      <c r="G28" s="811"/>
      <c r="H28" s="793"/>
      <c r="I28" s="811"/>
      <c r="J28" s="811"/>
      <c r="K28" s="811"/>
      <c r="L28" s="811"/>
      <c r="M28" s="811"/>
      <c r="N28" s="811"/>
      <c r="O28" s="811"/>
      <c r="P28" s="780"/>
      <c r="Q28" s="5"/>
      <c r="AB28" s="1310"/>
      <c r="AC28" s="1310"/>
      <c r="AD28" s="1310"/>
      <c r="AE28" s="1310"/>
    </row>
    <row r="29" spans="1:31" ht="15.6" x14ac:dyDescent="0.3">
      <c r="A29" s="780"/>
      <c r="B29" s="780"/>
      <c r="C29" s="779"/>
      <c r="D29" s="810"/>
      <c r="E29" s="805"/>
      <c r="F29" s="811"/>
      <c r="G29" s="811"/>
      <c r="H29" s="793"/>
      <c r="I29" s="811"/>
      <c r="J29" s="811"/>
      <c r="K29" s="811"/>
      <c r="L29" s="811"/>
      <c r="M29" s="811"/>
      <c r="N29" s="811"/>
      <c r="O29" s="811"/>
      <c r="P29" s="780"/>
      <c r="Q29" s="5"/>
      <c r="AB29" s="1310"/>
      <c r="AC29" s="1310"/>
      <c r="AD29" s="1310"/>
      <c r="AE29" s="1310"/>
    </row>
    <row r="30" spans="1:31" ht="15.6" x14ac:dyDescent="0.3">
      <c r="A30" s="780"/>
      <c r="B30" s="780"/>
      <c r="C30" s="779"/>
      <c r="D30" s="810"/>
      <c r="E30" s="805"/>
      <c r="F30" s="811"/>
      <c r="G30" s="811"/>
      <c r="H30" s="793"/>
      <c r="I30" s="811"/>
      <c r="J30" s="811"/>
      <c r="K30" s="811"/>
      <c r="L30" s="811"/>
      <c r="M30" s="811"/>
      <c r="N30" s="811"/>
      <c r="O30" s="811"/>
      <c r="P30" s="780"/>
      <c r="Q30" s="5"/>
      <c r="AB30" s="1310"/>
      <c r="AC30" s="1310"/>
      <c r="AD30" s="1310"/>
      <c r="AE30" s="1310"/>
    </row>
    <row r="31" spans="1:31" ht="15.6" x14ac:dyDescent="0.3">
      <c r="A31" s="780"/>
      <c r="B31" s="780"/>
      <c r="C31" s="779"/>
      <c r="D31" s="810"/>
      <c r="E31" s="805"/>
      <c r="F31" s="811"/>
      <c r="G31" s="811"/>
      <c r="H31" s="793"/>
      <c r="I31" s="811"/>
      <c r="J31" s="811"/>
      <c r="K31" s="811"/>
      <c r="L31" s="811"/>
      <c r="M31" s="811"/>
      <c r="N31" s="811"/>
      <c r="O31" s="811"/>
      <c r="P31" s="780"/>
      <c r="Q31" s="5"/>
      <c r="AB31" s="1310"/>
      <c r="AC31" s="1310"/>
      <c r="AD31" s="1310"/>
      <c r="AE31" s="1310"/>
    </row>
    <row r="32" spans="1:31" ht="15.6" x14ac:dyDescent="0.3">
      <c r="A32" s="780"/>
      <c r="B32" s="780"/>
      <c r="C32" s="779"/>
      <c r="D32" s="810"/>
      <c r="E32" s="805"/>
      <c r="F32" s="811"/>
      <c r="G32" s="811"/>
      <c r="H32" s="793"/>
      <c r="I32" s="811"/>
      <c r="J32" s="811"/>
      <c r="K32" s="811"/>
      <c r="L32" s="811"/>
      <c r="M32" s="811"/>
      <c r="N32" s="811"/>
      <c r="O32" s="811"/>
      <c r="P32" s="780"/>
      <c r="Q32" s="5"/>
      <c r="AB32" s="1310"/>
      <c r="AC32" s="1310"/>
      <c r="AD32" s="1310"/>
      <c r="AE32" s="1310"/>
    </row>
    <row r="33" spans="1:31" ht="15.6" x14ac:dyDescent="0.3">
      <c r="A33" s="780"/>
      <c r="B33" s="780"/>
      <c r="C33" s="779"/>
      <c r="D33" s="810"/>
      <c r="E33" s="805"/>
      <c r="F33" s="811"/>
      <c r="G33" s="811"/>
      <c r="H33" s="793"/>
      <c r="I33" s="811"/>
      <c r="J33" s="811"/>
      <c r="K33" s="811"/>
      <c r="L33" s="811"/>
      <c r="M33" s="811"/>
      <c r="N33" s="811"/>
      <c r="O33" s="811"/>
      <c r="P33" s="780"/>
      <c r="Q33" s="5"/>
      <c r="AB33" s="1310"/>
      <c r="AC33" s="1310"/>
      <c r="AD33" s="1310"/>
      <c r="AE33" s="1310"/>
    </row>
    <row r="34" spans="1:31" ht="15.6" x14ac:dyDescent="0.3">
      <c r="A34" s="780"/>
      <c r="B34" s="780"/>
      <c r="C34" s="779"/>
      <c r="D34" s="810"/>
      <c r="E34" s="805"/>
      <c r="F34" s="811"/>
      <c r="G34" s="811"/>
      <c r="H34" s="793"/>
      <c r="I34" s="811"/>
      <c r="J34" s="811"/>
      <c r="K34" s="811"/>
      <c r="L34" s="811"/>
      <c r="M34" s="811"/>
      <c r="N34" s="811"/>
      <c r="O34" s="811"/>
      <c r="P34" s="780"/>
      <c r="Q34" s="5"/>
      <c r="AB34" s="1310"/>
      <c r="AC34" s="1310"/>
      <c r="AD34" s="1310"/>
      <c r="AE34" s="1310"/>
    </row>
    <row r="35" spans="1:31" ht="15.6" x14ac:dyDescent="0.3">
      <c r="A35" s="780"/>
      <c r="B35" s="780"/>
      <c r="C35" s="779"/>
      <c r="D35" s="810"/>
      <c r="E35" s="805"/>
      <c r="F35" s="811"/>
      <c r="G35" s="811"/>
      <c r="H35" s="793"/>
      <c r="I35" s="811"/>
      <c r="J35" s="811"/>
      <c r="K35" s="811"/>
      <c r="L35" s="811"/>
      <c r="M35" s="811"/>
      <c r="N35" s="811"/>
      <c r="O35" s="811"/>
      <c r="P35" s="780"/>
      <c r="Q35" s="5"/>
      <c r="AB35" s="1310"/>
      <c r="AC35" s="1310"/>
      <c r="AD35" s="1310"/>
      <c r="AE35" s="1310"/>
    </row>
    <row r="36" spans="1:31" ht="15.6" x14ac:dyDescent="0.3">
      <c r="A36" s="780"/>
      <c r="B36" s="780"/>
      <c r="C36" s="779"/>
      <c r="D36" s="810"/>
      <c r="E36" s="805"/>
      <c r="F36" s="811"/>
      <c r="G36" s="811"/>
      <c r="H36" s="793"/>
      <c r="I36" s="811"/>
      <c r="J36" s="811"/>
      <c r="K36" s="811"/>
      <c r="L36" s="811"/>
      <c r="M36" s="811"/>
      <c r="N36" s="811"/>
      <c r="O36" s="811"/>
      <c r="P36" s="780"/>
      <c r="Q36" s="5"/>
      <c r="AB36" s="1310"/>
      <c r="AC36" s="1310"/>
      <c r="AD36" s="1310"/>
      <c r="AE36" s="1310"/>
    </row>
    <row r="37" spans="1:31" ht="15.6" x14ac:dyDescent="0.3">
      <c r="A37" s="780"/>
      <c r="B37" s="780"/>
      <c r="C37" s="779"/>
      <c r="D37" s="810"/>
      <c r="E37" s="805"/>
      <c r="F37" s="811"/>
      <c r="G37" s="811"/>
      <c r="H37" s="793"/>
      <c r="I37" s="811"/>
      <c r="J37" s="811"/>
      <c r="K37" s="811"/>
      <c r="L37" s="811"/>
      <c r="M37" s="811"/>
      <c r="N37" s="811"/>
      <c r="O37" s="811"/>
      <c r="P37" s="780"/>
      <c r="Q37" s="5"/>
      <c r="AB37" s="1310"/>
      <c r="AC37" s="1310"/>
      <c r="AD37" s="1310"/>
      <c r="AE37" s="1310"/>
    </row>
    <row r="38" spans="1:31" ht="15.6" x14ac:dyDescent="0.3">
      <c r="A38" s="780"/>
      <c r="B38" s="780"/>
      <c r="C38" s="779"/>
      <c r="D38" s="810"/>
      <c r="E38" s="805"/>
      <c r="F38" s="811"/>
      <c r="G38" s="811"/>
      <c r="H38" s="793"/>
      <c r="I38" s="811"/>
      <c r="J38" s="811"/>
      <c r="K38" s="811"/>
      <c r="L38" s="811"/>
      <c r="M38" s="811"/>
      <c r="N38" s="811"/>
      <c r="O38" s="811"/>
      <c r="P38" s="780"/>
      <c r="Q38" s="5"/>
      <c r="AB38" s="1310"/>
      <c r="AC38" s="1310"/>
      <c r="AD38" s="1310"/>
      <c r="AE38" s="1310"/>
    </row>
    <row r="39" spans="1:31" ht="15.6" x14ac:dyDescent="0.3">
      <c r="A39" s="780"/>
      <c r="B39" s="780"/>
      <c r="C39" s="779"/>
      <c r="D39" s="810"/>
      <c r="E39" s="805"/>
      <c r="F39" s="811"/>
      <c r="G39" s="811"/>
      <c r="H39" s="793"/>
      <c r="I39" s="811"/>
      <c r="J39" s="811"/>
      <c r="K39" s="811"/>
      <c r="L39" s="811"/>
      <c r="M39" s="811"/>
      <c r="N39" s="811"/>
      <c r="O39" s="811"/>
      <c r="P39" s="780"/>
      <c r="Q39" s="5"/>
      <c r="AB39" s="1310"/>
      <c r="AC39" s="1310"/>
      <c r="AD39" s="1310"/>
      <c r="AE39" s="1310"/>
    </row>
    <row r="40" spans="1:31" ht="15.6" x14ac:dyDescent="0.3">
      <c r="A40" s="780"/>
      <c r="B40" s="780"/>
      <c r="C40" s="779"/>
      <c r="D40" s="810"/>
      <c r="E40" s="805"/>
      <c r="F40" s="811"/>
      <c r="G40" s="811"/>
      <c r="H40" s="793"/>
      <c r="I40" s="811"/>
      <c r="J40" s="811"/>
      <c r="K40" s="811"/>
      <c r="L40" s="811"/>
      <c r="M40" s="811"/>
      <c r="N40" s="811"/>
      <c r="O40" s="811"/>
      <c r="P40" s="780"/>
      <c r="Q40" s="5"/>
      <c r="AB40" s="1310"/>
      <c r="AC40" s="1310"/>
      <c r="AD40" s="1310"/>
      <c r="AE40" s="1310"/>
    </row>
    <row r="41" spans="1:31" ht="15.6" x14ac:dyDescent="0.3">
      <c r="A41" s="780"/>
      <c r="B41" s="780"/>
      <c r="C41" s="779"/>
      <c r="D41" s="810"/>
      <c r="E41" s="805"/>
      <c r="F41" s="811"/>
      <c r="G41" s="811"/>
      <c r="H41" s="793"/>
      <c r="I41" s="811"/>
      <c r="J41" s="811"/>
      <c r="K41" s="811"/>
      <c r="L41" s="811"/>
      <c r="M41" s="811"/>
      <c r="N41" s="811"/>
      <c r="O41" s="811"/>
      <c r="P41" s="780"/>
      <c r="Q41" s="5"/>
      <c r="R41" s="1201" t="s">
        <v>171</v>
      </c>
      <c r="S41" s="1201" t="s">
        <v>172</v>
      </c>
    </row>
    <row r="42" spans="1:31" ht="15.75" x14ac:dyDescent="0.25">
      <c r="A42" s="780"/>
      <c r="B42" s="780"/>
      <c r="C42" s="779"/>
      <c r="D42" s="810"/>
      <c r="E42" s="805"/>
      <c r="F42" s="811"/>
      <c r="G42" s="811"/>
      <c r="H42" s="793"/>
      <c r="I42" s="811"/>
      <c r="J42" s="811"/>
      <c r="K42" s="811"/>
      <c r="L42" s="811"/>
      <c r="M42" s="811"/>
      <c r="N42" s="811"/>
      <c r="O42" s="811"/>
      <c r="P42" s="780"/>
      <c r="Q42" s="5"/>
      <c r="R42" s="1201" t="s">
        <v>173</v>
      </c>
      <c r="S42" s="1201" t="s">
        <v>327</v>
      </c>
    </row>
    <row r="43" spans="1:31" ht="15.6" x14ac:dyDescent="0.3">
      <c r="A43" s="780"/>
      <c r="B43" s="780"/>
      <c r="C43" s="779"/>
      <c r="D43" s="810"/>
      <c r="E43" s="805"/>
      <c r="F43" s="811"/>
      <c r="G43" s="811"/>
      <c r="H43" s="793"/>
      <c r="I43" s="811"/>
      <c r="J43" s="811"/>
      <c r="K43" s="811"/>
      <c r="L43" s="811"/>
      <c r="M43" s="811"/>
      <c r="N43" s="811"/>
      <c r="O43" s="811"/>
      <c r="P43" s="780"/>
      <c r="Q43" s="5"/>
      <c r="R43" s="1201" t="s">
        <v>1407</v>
      </c>
      <c r="S43" s="1201" t="s">
        <v>329</v>
      </c>
    </row>
    <row r="44" spans="1:31" ht="15.6" x14ac:dyDescent="0.3">
      <c r="A44" s="780"/>
      <c r="B44" s="780"/>
      <c r="C44" s="779"/>
      <c r="D44" s="810"/>
      <c r="E44" s="805"/>
      <c r="F44" s="811"/>
      <c r="G44" s="811"/>
      <c r="H44" s="793"/>
      <c r="I44" s="811"/>
      <c r="J44" s="811"/>
      <c r="K44" s="811"/>
      <c r="L44" s="811"/>
      <c r="M44" s="811"/>
      <c r="N44" s="811"/>
      <c r="O44" s="811"/>
      <c r="P44" s="780"/>
      <c r="Q44" s="5"/>
      <c r="R44" s="1201" t="s">
        <v>352</v>
      </c>
      <c r="S44" s="1201" t="s">
        <v>329</v>
      </c>
    </row>
    <row r="45" spans="1:31" ht="15.6" x14ac:dyDescent="0.3">
      <c r="A45" s="780"/>
      <c r="B45" s="780"/>
      <c r="C45" s="779"/>
      <c r="D45" s="810"/>
      <c r="E45" s="805"/>
      <c r="F45" s="811"/>
      <c r="G45" s="811"/>
      <c r="H45" s="793"/>
      <c r="I45" s="811"/>
      <c r="J45" s="811"/>
      <c r="K45" s="811"/>
      <c r="L45" s="811"/>
      <c r="M45" s="811"/>
      <c r="N45" s="811"/>
      <c r="O45" s="811"/>
      <c r="P45" s="780"/>
      <c r="Q45" s="5"/>
    </row>
    <row r="46" spans="1:31" ht="15.75" x14ac:dyDescent="0.25">
      <c r="A46" s="780"/>
      <c r="B46" s="780"/>
      <c r="C46" s="779"/>
      <c r="D46" s="810"/>
      <c r="E46" s="805"/>
      <c r="F46" s="811"/>
      <c r="G46" s="811"/>
      <c r="H46" s="793"/>
      <c r="I46" s="811"/>
      <c r="J46" s="811"/>
      <c r="K46" s="811"/>
      <c r="L46" s="811"/>
      <c r="M46" s="811"/>
      <c r="N46" s="811"/>
      <c r="O46" s="811"/>
      <c r="P46" s="780"/>
      <c r="Q46" s="5"/>
      <c r="R46" s="1201" t="s">
        <v>1213</v>
      </c>
      <c r="S46" s="1201" t="s">
        <v>335</v>
      </c>
    </row>
    <row r="47" spans="1:31" ht="15.6" x14ac:dyDescent="0.3">
      <c r="A47" s="780"/>
      <c r="B47" s="780"/>
      <c r="C47" s="779"/>
      <c r="D47" s="810"/>
      <c r="E47" s="805"/>
      <c r="F47" s="811"/>
      <c r="G47" s="811"/>
      <c r="H47" s="793"/>
      <c r="I47" s="811"/>
      <c r="J47" s="811"/>
      <c r="K47" s="811"/>
      <c r="L47" s="811"/>
      <c r="M47" s="811"/>
      <c r="N47" s="811"/>
      <c r="O47" s="811"/>
      <c r="P47" s="780"/>
      <c r="Q47" s="5"/>
      <c r="R47" s="1201" t="s">
        <v>350</v>
      </c>
      <c r="S47" s="1201" t="s">
        <v>924</v>
      </c>
      <c r="T47" s="1201" t="s">
        <v>925</v>
      </c>
      <c r="U47" s="1201" t="s">
        <v>1419</v>
      </c>
      <c r="V47" s="1201" t="s">
        <v>1420</v>
      </c>
      <c r="W47" s="1201" t="s">
        <v>1421</v>
      </c>
      <c r="X47" s="1201" t="s">
        <v>1422</v>
      </c>
      <c r="Y47" s="1201" t="s">
        <v>1423</v>
      </c>
      <c r="Z47" s="1201" t="s">
        <v>1424</v>
      </c>
      <c r="AA47" s="1201" t="s">
        <v>1425</v>
      </c>
      <c r="AB47" s="1201" t="s">
        <v>1426</v>
      </c>
      <c r="AC47" s="1201" t="s">
        <v>1427</v>
      </c>
      <c r="AD47" s="1201" t="s">
        <v>1428</v>
      </c>
      <c r="AE47" s="1201" t="s">
        <v>325</v>
      </c>
    </row>
    <row r="48" spans="1:31" ht="15.75" x14ac:dyDescent="0.25">
      <c r="A48" s="780"/>
      <c r="B48" s="780"/>
      <c r="C48" s="779"/>
      <c r="D48" s="810"/>
      <c r="E48" s="805"/>
      <c r="F48" s="811"/>
      <c r="G48" s="811"/>
      <c r="H48" s="793"/>
      <c r="I48" s="811"/>
      <c r="J48" s="811"/>
      <c r="K48" s="811"/>
      <c r="L48" s="811"/>
      <c r="M48" s="811"/>
      <c r="N48" s="811"/>
      <c r="O48" s="811"/>
      <c r="P48" s="780"/>
      <c r="Q48" s="5"/>
      <c r="R48" s="1201" t="s">
        <v>127</v>
      </c>
      <c r="S48" s="1201">
        <v>484.898258</v>
      </c>
      <c r="T48" s="1201">
        <v>589.985634</v>
      </c>
      <c r="U48" s="1201">
        <v>571.52722800000004</v>
      </c>
      <c r="V48" s="1201">
        <v>475.79123200000004</v>
      </c>
      <c r="W48" s="1201">
        <v>497.95635299999998</v>
      </c>
      <c r="X48" s="1201">
        <v>715.56121900000005</v>
      </c>
      <c r="Y48" s="1201">
        <v>759.43477399999995</v>
      </c>
      <c r="Z48" s="1201">
        <v>871.71165400000007</v>
      </c>
      <c r="AA48" s="1201">
        <v>821.60185199999989</v>
      </c>
      <c r="AB48" s="1201">
        <v>778.58826599999998</v>
      </c>
      <c r="AC48" s="1201">
        <v>782.59905600000002</v>
      </c>
      <c r="AD48" s="1201">
        <v>618.27599099999998</v>
      </c>
      <c r="AE48" s="1201">
        <v>7967.9315169999991</v>
      </c>
    </row>
    <row r="49" spans="1:31" s="1201" customFormat="1" x14ac:dyDescent="0.25">
      <c r="A49" s="1311"/>
      <c r="B49" s="1310"/>
      <c r="C49" s="1312"/>
      <c r="D49" s="1310"/>
      <c r="E49" s="1310"/>
      <c r="F49" s="1310"/>
      <c r="G49" s="1310"/>
      <c r="H49" s="1310"/>
      <c r="I49" s="1310"/>
      <c r="J49" s="1310"/>
      <c r="K49" s="1310"/>
      <c r="L49" s="1310"/>
      <c r="M49" s="1310"/>
      <c r="N49" s="1310"/>
      <c r="O49" s="1310"/>
      <c r="P49" s="1310"/>
      <c r="Q49" s="1313"/>
      <c r="R49" s="1201" t="s">
        <v>57</v>
      </c>
      <c r="S49" s="1201">
        <v>567.71311600000013</v>
      </c>
      <c r="T49" s="1201">
        <v>558.98536000000001</v>
      </c>
      <c r="U49" s="1201">
        <v>615.24603200000001</v>
      </c>
      <c r="V49" s="1201">
        <v>603.61079399999994</v>
      </c>
      <c r="W49" s="1201">
        <v>627.22497899999996</v>
      </c>
      <c r="X49" s="1201">
        <v>605.81295899999998</v>
      </c>
      <c r="Y49" s="1201">
        <v>629.67828500000007</v>
      </c>
      <c r="Z49" s="1201">
        <v>600.33277299999997</v>
      </c>
      <c r="AA49" s="1201">
        <v>566.85764899999992</v>
      </c>
      <c r="AB49" s="1201">
        <v>572.44090899999992</v>
      </c>
      <c r="AC49" s="1201">
        <v>598.03115200000002</v>
      </c>
      <c r="AD49" s="1201">
        <v>632.41309699999999</v>
      </c>
      <c r="AE49" s="1201">
        <v>7178.3471049999998</v>
      </c>
    </row>
    <row r="50" spans="1:31" s="1201" customFormat="1" x14ac:dyDescent="0.25">
      <c r="A50" s="1311"/>
      <c r="B50" s="1310"/>
      <c r="C50" s="1312"/>
      <c r="D50" s="1310"/>
      <c r="E50" s="1310"/>
      <c r="F50" s="1310"/>
      <c r="G50" s="1310"/>
      <c r="H50" s="1310"/>
      <c r="I50" s="1310"/>
      <c r="J50" s="1310"/>
      <c r="K50" s="1310"/>
      <c r="L50" s="1310"/>
      <c r="M50" s="1310"/>
      <c r="N50" s="1310"/>
      <c r="O50" s="1310"/>
      <c r="P50" s="1310"/>
      <c r="Q50" s="1313"/>
      <c r="R50" s="1201" t="s">
        <v>89</v>
      </c>
      <c r="S50" s="1201">
        <v>478.62434599999995</v>
      </c>
      <c r="T50" s="1201">
        <v>487.37561199999999</v>
      </c>
      <c r="U50" s="1201">
        <v>625.15042200000016</v>
      </c>
      <c r="V50" s="1201">
        <v>525.78910199999996</v>
      </c>
      <c r="W50" s="1201">
        <v>586.31398200000012</v>
      </c>
      <c r="X50" s="1201">
        <v>606.70026700000028</v>
      </c>
      <c r="Y50" s="1201">
        <v>578.89770199999998</v>
      </c>
      <c r="Z50" s="1201">
        <v>606.705782</v>
      </c>
      <c r="AA50" s="1201">
        <v>574.84154599999988</v>
      </c>
      <c r="AB50" s="1201">
        <v>599.47107000000005</v>
      </c>
      <c r="AC50" s="1201">
        <v>525.68116499999996</v>
      </c>
      <c r="AD50" s="1201">
        <v>505.95298600000007</v>
      </c>
      <c r="AE50" s="1201">
        <v>6701.5039820000002</v>
      </c>
    </row>
    <row r="51" spans="1:31" s="1201" customFormat="1" ht="15.75" x14ac:dyDescent="0.25">
      <c r="A51" s="1311"/>
      <c r="B51" s="1310"/>
      <c r="C51" s="1314" t="s">
        <v>1430</v>
      </c>
      <c r="D51" s="1315" t="s">
        <v>1431</v>
      </c>
      <c r="E51" s="1315" t="s">
        <v>1432</v>
      </c>
      <c r="F51" s="1315" t="s">
        <v>1433</v>
      </c>
      <c r="G51" s="1315" t="s">
        <v>1434</v>
      </c>
      <c r="H51" s="1315" t="s">
        <v>1435</v>
      </c>
      <c r="I51" s="1315" t="s">
        <v>1436</v>
      </c>
      <c r="J51" s="1315" t="s">
        <v>1437</v>
      </c>
      <c r="K51" s="1315" t="s">
        <v>1438</v>
      </c>
      <c r="L51" s="1315" t="s">
        <v>1439</v>
      </c>
      <c r="M51" s="1315" t="s">
        <v>1440</v>
      </c>
      <c r="N51" s="1315" t="s">
        <v>1441</v>
      </c>
      <c r="O51" s="1315" t="s">
        <v>1442</v>
      </c>
      <c r="P51" s="1315" t="s">
        <v>1272</v>
      </c>
      <c r="Q51" s="1313"/>
      <c r="R51" s="1201" t="s">
        <v>97</v>
      </c>
      <c r="S51" s="1201">
        <v>605.16255600000011</v>
      </c>
      <c r="T51" s="1201">
        <v>273.97086200000001</v>
      </c>
      <c r="U51" s="1201">
        <v>381.018058</v>
      </c>
      <c r="V51" s="1201">
        <v>518.63749499999994</v>
      </c>
      <c r="W51" s="1201">
        <v>500.64546999999999</v>
      </c>
      <c r="X51" s="1201">
        <v>532.56405300000006</v>
      </c>
      <c r="Y51" s="1201">
        <v>601.90515500000004</v>
      </c>
      <c r="Z51" s="1201">
        <v>622.052457</v>
      </c>
      <c r="AA51" s="1201">
        <v>656.41463800000008</v>
      </c>
      <c r="AB51" s="1201">
        <v>669.62592799999982</v>
      </c>
      <c r="AC51" s="1201">
        <v>658.32935500000019</v>
      </c>
      <c r="AD51" s="1201">
        <v>583.41048099999989</v>
      </c>
      <c r="AE51" s="1201">
        <v>6603.736507999999</v>
      </c>
    </row>
    <row r="52" spans="1:31" s="1201" customFormat="1" ht="15.75" x14ac:dyDescent="0.25">
      <c r="A52" s="1311"/>
      <c r="B52" s="1310"/>
      <c r="C52" s="1316" t="str">
        <f t="shared" ref="C52:P57" si="0">+R48</f>
        <v>Kallpa Generación S.A.</v>
      </c>
      <c r="D52" s="1317">
        <f t="shared" si="0"/>
        <v>484.898258</v>
      </c>
      <c r="E52" s="1317">
        <f t="shared" si="0"/>
        <v>589.985634</v>
      </c>
      <c r="F52" s="1317">
        <f t="shared" si="0"/>
        <v>571.52722800000004</v>
      </c>
      <c r="G52" s="1317">
        <f t="shared" si="0"/>
        <v>475.79123200000004</v>
      </c>
      <c r="H52" s="1317">
        <f t="shared" si="0"/>
        <v>497.95635299999998</v>
      </c>
      <c r="I52" s="1317">
        <f t="shared" si="0"/>
        <v>715.56121900000005</v>
      </c>
      <c r="J52" s="1317">
        <f t="shared" si="0"/>
        <v>759.43477399999995</v>
      </c>
      <c r="K52" s="1317">
        <f t="shared" si="0"/>
        <v>871.71165400000007</v>
      </c>
      <c r="L52" s="1317">
        <f t="shared" si="0"/>
        <v>821.60185199999989</v>
      </c>
      <c r="M52" s="1317">
        <f t="shared" si="0"/>
        <v>778.58826599999998</v>
      </c>
      <c r="N52" s="1317">
        <f t="shared" si="0"/>
        <v>782.59905600000002</v>
      </c>
      <c r="O52" s="1317">
        <f t="shared" si="0"/>
        <v>618.27599099999998</v>
      </c>
      <c r="P52" s="1318">
        <f t="shared" si="0"/>
        <v>7967.9315169999991</v>
      </c>
      <c r="Q52" s="1313"/>
      <c r="R52" s="1201" t="s">
        <v>99</v>
      </c>
      <c r="S52" s="1201">
        <v>374.35760699999997</v>
      </c>
      <c r="T52" s="1201">
        <v>342.54277500000001</v>
      </c>
      <c r="U52" s="1201">
        <v>214.72006499999998</v>
      </c>
      <c r="V52" s="1201">
        <v>153.28943100000001</v>
      </c>
      <c r="W52" s="1201">
        <v>391.62154800000008</v>
      </c>
      <c r="X52" s="1201">
        <v>392.35149799999999</v>
      </c>
      <c r="Y52" s="1201">
        <v>404.84561099999996</v>
      </c>
      <c r="Z52" s="1201">
        <v>402.44336099999998</v>
      </c>
      <c r="AA52" s="1201">
        <v>378.10918600000002</v>
      </c>
      <c r="AB52" s="1201">
        <v>347.31674499999997</v>
      </c>
      <c r="AC52" s="1201">
        <v>187.75061600000001</v>
      </c>
      <c r="AD52" s="1201">
        <v>178.11238299999999</v>
      </c>
      <c r="AE52" s="1201">
        <v>3767.4608260000005</v>
      </c>
    </row>
    <row r="53" spans="1:31" s="1201" customFormat="1" ht="15.75" x14ac:dyDescent="0.25">
      <c r="A53" s="1311"/>
      <c r="B53" s="1310"/>
      <c r="C53" s="1316" t="str">
        <f t="shared" si="0"/>
        <v>Electroperú S. A.</v>
      </c>
      <c r="D53" s="1317">
        <f t="shared" si="0"/>
        <v>567.71311600000013</v>
      </c>
      <c r="E53" s="1317">
        <f t="shared" si="0"/>
        <v>558.98536000000001</v>
      </c>
      <c r="F53" s="1317">
        <f t="shared" si="0"/>
        <v>615.24603200000001</v>
      </c>
      <c r="G53" s="1317">
        <f t="shared" si="0"/>
        <v>603.61079399999994</v>
      </c>
      <c r="H53" s="1317">
        <f t="shared" si="0"/>
        <v>627.22497899999996</v>
      </c>
      <c r="I53" s="1317">
        <f t="shared" si="0"/>
        <v>605.81295899999998</v>
      </c>
      <c r="J53" s="1317">
        <f t="shared" si="0"/>
        <v>629.67828500000007</v>
      </c>
      <c r="K53" s="1317">
        <f t="shared" si="0"/>
        <v>600.33277299999997</v>
      </c>
      <c r="L53" s="1317">
        <f t="shared" si="0"/>
        <v>566.85764899999992</v>
      </c>
      <c r="M53" s="1317">
        <f t="shared" si="0"/>
        <v>572.44090899999992</v>
      </c>
      <c r="N53" s="1317">
        <f t="shared" si="0"/>
        <v>598.03115200000002</v>
      </c>
      <c r="O53" s="1317">
        <f t="shared" si="0"/>
        <v>632.41309699999999</v>
      </c>
      <c r="P53" s="1318">
        <f t="shared" si="0"/>
        <v>7178.3471049999998</v>
      </c>
      <c r="Q53" s="1313"/>
      <c r="R53" s="1201" t="s">
        <v>159</v>
      </c>
      <c r="S53" s="1201">
        <v>236.500868</v>
      </c>
      <c r="T53" s="1201">
        <v>223.85034600000003</v>
      </c>
      <c r="U53" s="1201">
        <v>253.06915500000005</v>
      </c>
      <c r="V53" s="1201">
        <v>223.90844499999997</v>
      </c>
      <c r="W53" s="1201">
        <v>212.99706099999995</v>
      </c>
      <c r="X53" s="1201">
        <v>159.56987399999997</v>
      </c>
      <c r="Y53" s="1201">
        <v>155.29043099999998</v>
      </c>
      <c r="Z53" s="1201">
        <v>143.08877899999996</v>
      </c>
      <c r="AA53" s="1201">
        <v>133.60530299999996</v>
      </c>
      <c r="AB53" s="1201">
        <v>166.49714</v>
      </c>
      <c r="AC53" s="1201">
        <v>199.33548000000005</v>
      </c>
      <c r="AD53" s="1201">
        <v>267.21671800000001</v>
      </c>
      <c r="AE53" s="1201">
        <v>2374.9295999999999</v>
      </c>
    </row>
    <row r="54" spans="1:31" s="1201" customFormat="1" ht="15.75" x14ac:dyDescent="0.25">
      <c r="A54" s="1311"/>
      <c r="B54" s="1310"/>
      <c r="C54" s="1316" t="str">
        <f t="shared" si="0"/>
        <v>Enel Generación Perú S.A.A.</v>
      </c>
      <c r="D54" s="1317">
        <f t="shared" si="0"/>
        <v>478.62434599999995</v>
      </c>
      <c r="E54" s="1317">
        <f t="shared" si="0"/>
        <v>487.37561199999999</v>
      </c>
      <c r="F54" s="1317">
        <f t="shared" si="0"/>
        <v>625.15042200000016</v>
      </c>
      <c r="G54" s="1317">
        <f t="shared" si="0"/>
        <v>525.78910199999996</v>
      </c>
      <c r="H54" s="1317">
        <f t="shared" si="0"/>
        <v>586.31398200000012</v>
      </c>
      <c r="I54" s="1317">
        <f t="shared" si="0"/>
        <v>606.70026700000028</v>
      </c>
      <c r="J54" s="1317">
        <f t="shared" si="0"/>
        <v>578.89770199999998</v>
      </c>
      <c r="K54" s="1317">
        <f t="shared" si="0"/>
        <v>606.705782</v>
      </c>
      <c r="L54" s="1317">
        <f t="shared" si="0"/>
        <v>574.84154599999988</v>
      </c>
      <c r="M54" s="1317">
        <f t="shared" si="0"/>
        <v>599.47107000000005</v>
      </c>
      <c r="N54" s="1317">
        <f t="shared" si="0"/>
        <v>525.68116499999996</v>
      </c>
      <c r="O54" s="1317">
        <f t="shared" si="0"/>
        <v>505.95298600000007</v>
      </c>
      <c r="P54" s="1318">
        <f t="shared" si="0"/>
        <v>6701.5039820000002</v>
      </c>
      <c r="Q54" s="1313"/>
      <c r="R54" s="1201" t="s">
        <v>77</v>
      </c>
      <c r="S54" s="1201">
        <v>305.90334999999999</v>
      </c>
      <c r="T54" s="1201">
        <v>286.778729</v>
      </c>
      <c r="U54" s="1201">
        <v>293.13882599999999</v>
      </c>
      <c r="V54" s="1201">
        <v>307.98539199999999</v>
      </c>
      <c r="W54" s="1201">
        <v>208.24383800000001</v>
      </c>
      <c r="X54" s="1201">
        <v>103.07324199999998</v>
      </c>
      <c r="Y54" s="1201">
        <v>92.340127999999993</v>
      </c>
      <c r="Z54" s="1201">
        <v>57.021234000000007</v>
      </c>
      <c r="AA54" s="1201">
        <v>49.993241000000005</v>
      </c>
      <c r="AB54" s="1201">
        <v>113.63428400000001</v>
      </c>
      <c r="AC54" s="1201">
        <v>178.101913</v>
      </c>
      <c r="AD54" s="1201">
        <v>301.249483</v>
      </c>
      <c r="AE54" s="1201">
        <v>2297.4636599999999</v>
      </c>
    </row>
    <row r="55" spans="1:31" s="1201" customFormat="1" ht="15.75" x14ac:dyDescent="0.25">
      <c r="A55" s="1311"/>
      <c r="B55" s="1310"/>
      <c r="C55" s="1316" t="str">
        <f t="shared" si="0"/>
        <v>ENGIE EnergÍa Perú S.A.</v>
      </c>
      <c r="D55" s="1317">
        <f t="shared" si="0"/>
        <v>605.16255600000011</v>
      </c>
      <c r="E55" s="1317">
        <f t="shared" si="0"/>
        <v>273.97086200000001</v>
      </c>
      <c r="F55" s="1317">
        <f t="shared" si="0"/>
        <v>381.018058</v>
      </c>
      <c r="G55" s="1317">
        <f t="shared" si="0"/>
        <v>518.63749499999994</v>
      </c>
      <c r="H55" s="1317">
        <f t="shared" si="0"/>
        <v>500.64546999999999</v>
      </c>
      <c r="I55" s="1317">
        <f t="shared" si="0"/>
        <v>532.56405300000006</v>
      </c>
      <c r="J55" s="1317">
        <f t="shared" si="0"/>
        <v>601.90515500000004</v>
      </c>
      <c r="K55" s="1317">
        <f t="shared" si="0"/>
        <v>622.052457</v>
      </c>
      <c r="L55" s="1317">
        <f t="shared" si="0"/>
        <v>656.41463800000008</v>
      </c>
      <c r="M55" s="1317">
        <f t="shared" si="0"/>
        <v>669.62592799999982</v>
      </c>
      <c r="N55" s="1317">
        <f t="shared" si="0"/>
        <v>658.32935500000019</v>
      </c>
      <c r="O55" s="1317">
        <f t="shared" si="0"/>
        <v>583.41048099999989</v>
      </c>
      <c r="P55" s="1318">
        <f t="shared" si="0"/>
        <v>6603.736507999999</v>
      </c>
      <c r="Q55" s="1313"/>
      <c r="R55" s="1201" t="s">
        <v>325</v>
      </c>
      <c r="S55" s="1201">
        <v>3053.1601010000004</v>
      </c>
      <c r="T55" s="1201">
        <v>2763.4893180000004</v>
      </c>
      <c r="U55" s="1201">
        <v>2953.8697860000002</v>
      </c>
      <c r="V55" s="1201">
        <v>2809.0118910000001</v>
      </c>
      <c r="W55" s="1201">
        <v>3025.0032310000001</v>
      </c>
      <c r="X55" s="1201">
        <v>3115.633112</v>
      </c>
      <c r="Y55" s="1201">
        <v>3222.3920859999994</v>
      </c>
      <c r="Z55" s="1201">
        <v>3303.3560399999997</v>
      </c>
      <c r="AA55" s="1201">
        <v>3181.4234149999997</v>
      </c>
      <c r="AB55" s="1201">
        <v>3247.5743419999999</v>
      </c>
      <c r="AC55" s="1201">
        <v>3129.8287370000003</v>
      </c>
      <c r="AD55" s="1201">
        <v>3086.6311390000005</v>
      </c>
      <c r="AE55" s="1201">
        <v>36891.373198000001</v>
      </c>
    </row>
    <row r="56" spans="1:31" s="1201" customFormat="1" ht="15.75" x14ac:dyDescent="0.25">
      <c r="A56" s="1311"/>
      <c r="B56" s="1310"/>
      <c r="C56" s="1316" t="str">
        <f t="shared" si="0"/>
        <v>Fénix Power Perú S.A.</v>
      </c>
      <c r="D56" s="1317">
        <f t="shared" si="0"/>
        <v>374.35760699999997</v>
      </c>
      <c r="E56" s="1317">
        <f t="shared" si="0"/>
        <v>342.54277500000001</v>
      </c>
      <c r="F56" s="1317">
        <f t="shared" si="0"/>
        <v>214.72006499999998</v>
      </c>
      <c r="G56" s="1317">
        <f t="shared" si="0"/>
        <v>153.28943100000001</v>
      </c>
      <c r="H56" s="1317">
        <f t="shared" si="0"/>
        <v>391.62154800000008</v>
      </c>
      <c r="I56" s="1317">
        <f t="shared" si="0"/>
        <v>392.35149799999999</v>
      </c>
      <c r="J56" s="1317">
        <f t="shared" si="0"/>
        <v>404.84561099999996</v>
      </c>
      <c r="K56" s="1317">
        <f t="shared" si="0"/>
        <v>402.44336099999998</v>
      </c>
      <c r="L56" s="1317">
        <f t="shared" si="0"/>
        <v>378.10918600000002</v>
      </c>
      <c r="M56" s="1317">
        <f t="shared" si="0"/>
        <v>347.31674499999997</v>
      </c>
      <c r="N56" s="1317">
        <f t="shared" si="0"/>
        <v>187.75061600000001</v>
      </c>
      <c r="O56" s="1317">
        <f t="shared" si="0"/>
        <v>178.11238299999999</v>
      </c>
      <c r="P56" s="1318">
        <f t="shared" si="0"/>
        <v>3767.4608260000005</v>
      </c>
      <c r="Q56" s="1313"/>
    </row>
    <row r="57" spans="1:31" s="1201" customFormat="1" ht="15.75" x14ac:dyDescent="0.25">
      <c r="A57" s="1311"/>
      <c r="B57" s="1310"/>
      <c r="C57" s="1316" t="str">
        <f t="shared" si="0"/>
        <v>Statkraft Perú S.A.</v>
      </c>
      <c r="D57" s="1317">
        <f t="shared" si="0"/>
        <v>236.500868</v>
      </c>
      <c r="E57" s="1317">
        <f t="shared" si="0"/>
        <v>223.85034600000003</v>
      </c>
      <c r="F57" s="1317">
        <f t="shared" si="0"/>
        <v>253.06915500000005</v>
      </c>
      <c r="G57" s="1317">
        <f t="shared" si="0"/>
        <v>223.90844499999997</v>
      </c>
      <c r="H57" s="1317">
        <f t="shared" si="0"/>
        <v>212.99706099999995</v>
      </c>
      <c r="I57" s="1317">
        <f t="shared" si="0"/>
        <v>159.56987399999997</v>
      </c>
      <c r="J57" s="1317">
        <f t="shared" si="0"/>
        <v>155.29043099999998</v>
      </c>
      <c r="K57" s="1317">
        <f t="shared" si="0"/>
        <v>143.08877899999996</v>
      </c>
      <c r="L57" s="1317">
        <f t="shared" si="0"/>
        <v>133.60530299999996</v>
      </c>
      <c r="M57" s="1317">
        <f t="shared" si="0"/>
        <v>166.49714</v>
      </c>
      <c r="N57" s="1317">
        <f t="shared" si="0"/>
        <v>199.33548000000005</v>
      </c>
      <c r="O57" s="1317">
        <f t="shared" si="0"/>
        <v>267.21671800000001</v>
      </c>
      <c r="P57" s="1318">
        <f t="shared" si="0"/>
        <v>2374.9295999999999</v>
      </c>
      <c r="Q57" s="1313"/>
    </row>
    <row r="58" spans="1:31" s="1201" customFormat="1" x14ac:dyDescent="0.25"/>
    <row r="59" spans="1:31" s="1201" customFormat="1" x14ac:dyDescent="0.25"/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.95" customHeight="1" x14ac:dyDescent="0.25"/>
    <row r="165" ht="15.95" customHeight="1" x14ac:dyDescent="0.25"/>
    <row r="166" ht="15.95" customHeight="1" x14ac:dyDescent="0.25"/>
    <row r="167" ht="15.95" customHeight="1" x14ac:dyDescent="0.25"/>
    <row r="168" ht="15.95" customHeight="1" x14ac:dyDescent="0.25"/>
    <row r="169" ht="15.95" customHeight="1" x14ac:dyDescent="0.25"/>
    <row r="170" ht="15.95" customHeight="1" x14ac:dyDescent="0.25"/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5" ht="18.75" customHeight="1" x14ac:dyDescent="0.25"/>
    <row r="216" ht="18.75" customHeight="1" x14ac:dyDescent="0.25"/>
    <row r="217" ht="18.75" customHeight="1" x14ac:dyDescent="0.25"/>
    <row r="218" ht="18.75" customHeight="1" x14ac:dyDescent="0.25"/>
    <row r="219" ht="18.75" customHeight="1" x14ac:dyDescent="0.25"/>
    <row r="220" ht="22.5" customHeight="1" x14ac:dyDescent="0.25"/>
    <row r="221" ht="22.5" customHeight="1" x14ac:dyDescent="0.25"/>
    <row r="222" ht="22.5" customHeight="1" x14ac:dyDescent="0.25"/>
    <row r="223" ht="22.5" customHeight="1" x14ac:dyDescent="0.25"/>
    <row r="224" ht="22.5" customHeight="1" x14ac:dyDescent="0.25"/>
    <row r="225" ht="22.5" customHeight="1" x14ac:dyDescent="0.25"/>
  </sheetData>
  <pageMargins left="0.78740157480314965" right="0.59055118110236227" top="0.59055118110236227" bottom="0.59055118110236227" header="0" footer="0"/>
  <pageSetup paperSize="9" scale="45" orientation="landscape" copies="2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0"/>
  <sheetViews>
    <sheetView view="pageBreakPreview" zoomScale="80" zoomScaleNormal="50" zoomScaleSheetLayoutView="80" zoomScalePageLayoutView="90" workbookViewId="0">
      <pane ySplit="4" topLeftCell="A5" activePane="bottomLeft" state="frozen"/>
      <selection pane="bottomLeft" activeCell="D53" sqref="D53:D55"/>
    </sheetView>
  </sheetViews>
  <sheetFormatPr baseColWidth="10" defaultRowHeight="15" x14ac:dyDescent="0.25"/>
  <cols>
    <col min="1" max="1" width="2.5703125" customWidth="1"/>
    <col min="2" max="2" width="6.5703125" customWidth="1"/>
    <col min="3" max="3" width="71.85546875" customWidth="1"/>
    <col min="4" max="15" width="15.85546875" customWidth="1"/>
    <col min="16" max="16" width="19.7109375" customWidth="1"/>
    <col min="17" max="17" width="5.7109375" customWidth="1"/>
    <col min="18" max="18" width="54.5703125" style="503" bestFit="1" customWidth="1"/>
    <col min="19" max="19" width="33.28515625" style="503" bestFit="1" customWidth="1"/>
    <col min="20" max="20" width="17.7109375" style="503" bestFit="1" customWidth="1"/>
    <col min="21" max="21" width="16.28515625" style="503" bestFit="1" customWidth="1"/>
    <col min="22" max="27" width="17.7109375" style="503" bestFit="1" customWidth="1"/>
    <col min="28" max="28" width="16.28515625" style="503" bestFit="1" customWidth="1"/>
    <col min="29" max="30" width="17.7109375" style="503" bestFit="1" customWidth="1"/>
    <col min="31" max="31" width="17.85546875" style="503" bestFit="1" customWidth="1"/>
    <col min="32" max="32" width="14.28515625" style="503" bestFit="1" customWidth="1"/>
    <col min="33" max="33" width="56.42578125" bestFit="1" customWidth="1"/>
    <col min="34" max="34" width="30.28515625" bestFit="1" customWidth="1"/>
    <col min="35" max="46" width="14.7109375" bestFit="1" customWidth="1"/>
    <col min="47" max="47" width="16.42578125" bestFit="1" customWidth="1"/>
  </cols>
  <sheetData>
    <row r="1" spans="1:47" s="61" customFormat="1" ht="25.5" customHeight="1" x14ac:dyDescent="0.25">
      <c r="A1" s="784" t="s">
        <v>1443</v>
      </c>
      <c r="C1" s="87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503" t="s">
        <v>336</v>
      </c>
      <c r="S1" s="503" t="s">
        <v>1217</v>
      </c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1269"/>
      <c r="AG1" s="1518" t="s">
        <v>171</v>
      </c>
      <c r="AH1" t="s">
        <v>329</v>
      </c>
      <c r="AI1"/>
      <c r="AJ1" s="59"/>
      <c r="AK1" s="59"/>
      <c r="AL1" s="59"/>
      <c r="AM1" s="59"/>
      <c r="AN1" s="59"/>
    </row>
    <row r="2" spans="1:47" s="61" customFormat="1" ht="14.45" x14ac:dyDescent="0.3">
      <c r="C2" s="779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1269"/>
      <c r="AG2" s="1518" t="s">
        <v>173</v>
      </c>
      <c r="AH2" t="s">
        <v>174</v>
      </c>
      <c r="AI2"/>
      <c r="AJ2" s="59"/>
      <c r="AK2" s="59"/>
      <c r="AL2" s="59"/>
      <c r="AM2" s="59"/>
      <c r="AN2" s="59"/>
    </row>
    <row r="3" spans="1:47" s="61" customFormat="1" ht="21" customHeight="1" x14ac:dyDescent="0.25">
      <c r="C3" s="779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503" t="s">
        <v>1213</v>
      </c>
      <c r="S3" s="503" t="s">
        <v>335</v>
      </c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1269"/>
      <c r="AG3" s="1518" t="s">
        <v>1250</v>
      </c>
      <c r="AH3" t="s">
        <v>1248</v>
      </c>
      <c r="AI3"/>
      <c r="AJ3" s="59"/>
      <c r="AK3" s="59"/>
      <c r="AL3" s="59"/>
      <c r="AM3" s="59"/>
      <c r="AN3" s="59"/>
    </row>
    <row r="4" spans="1:47" s="814" customFormat="1" ht="36.75" customHeight="1" thickBot="1" x14ac:dyDescent="0.3">
      <c r="A4" s="812"/>
      <c r="B4" s="1322" t="s">
        <v>3</v>
      </c>
      <c r="C4" s="1322" t="s">
        <v>1409</v>
      </c>
      <c r="D4" s="1322" t="s">
        <v>1292</v>
      </c>
      <c r="E4" s="1323" t="s">
        <v>1410</v>
      </c>
      <c r="F4" s="1322" t="s">
        <v>1411</v>
      </c>
      <c r="G4" s="1323" t="s">
        <v>1412</v>
      </c>
      <c r="H4" s="1322" t="s">
        <v>1413</v>
      </c>
      <c r="I4" s="1323" t="s">
        <v>1414</v>
      </c>
      <c r="J4" s="1322" t="s">
        <v>1317</v>
      </c>
      <c r="K4" s="1323" t="s">
        <v>1415</v>
      </c>
      <c r="L4" s="1322" t="s">
        <v>1416</v>
      </c>
      <c r="M4" s="1323" t="s">
        <v>1417</v>
      </c>
      <c r="N4" s="1322" t="s">
        <v>1318</v>
      </c>
      <c r="O4" s="1324" t="s">
        <v>1418</v>
      </c>
      <c r="P4" s="1325" t="s">
        <v>1444</v>
      </c>
      <c r="Q4" s="813"/>
      <c r="R4" s="503" t="s">
        <v>350</v>
      </c>
      <c r="S4" s="503" t="s">
        <v>924</v>
      </c>
      <c r="T4" s="503" t="s">
        <v>925</v>
      </c>
      <c r="U4" s="503" t="s">
        <v>1419</v>
      </c>
      <c r="V4" s="503" t="s">
        <v>1420</v>
      </c>
      <c r="W4" s="503" t="s">
        <v>1421</v>
      </c>
      <c r="X4" s="503" t="s">
        <v>1422</v>
      </c>
      <c r="Y4" s="503" t="s">
        <v>1423</v>
      </c>
      <c r="Z4" s="503" t="s">
        <v>1424</v>
      </c>
      <c r="AA4" s="503" t="s">
        <v>1425</v>
      </c>
      <c r="AB4" s="503" t="s">
        <v>1426</v>
      </c>
      <c r="AC4" s="503" t="s">
        <v>1427</v>
      </c>
      <c r="AD4" s="503" t="s">
        <v>1428</v>
      </c>
      <c r="AE4" s="503" t="s">
        <v>325</v>
      </c>
      <c r="AF4" s="1319"/>
      <c r="AG4"/>
      <c r="AH4"/>
      <c r="AI4"/>
      <c r="AJ4" s="59"/>
      <c r="AK4" s="59"/>
      <c r="AL4" s="59"/>
      <c r="AM4" s="59"/>
      <c r="AN4" s="59"/>
    </row>
    <row r="5" spans="1:47" s="820" customFormat="1" ht="20.25" customHeight="1" thickTop="1" x14ac:dyDescent="0.3">
      <c r="A5" s="801"/>
      <c r="B5" s="815">
        <v>1</v>
      </c>
      <c r="C5" s="816" t="str">
        <f>+R5</f>
        <v>Agroindustrial Laredo S.A.A.</v>
      </c>
      <c r="D5" s="817">
        <f>+S5</f>
        <v>2.3831149999999997</v>
      </c>
      <c r="E5" s="817">
        <f t="shared" ref="E5:O20" si="0">+T5</f>
        <v>2.0021800000000001</v>
      </c>
      <c r="F5" s="817">
        <f t="shared" si="0"/>
        <v>2.9155799999999998</v>
      </c>
      <c r="G5" s="817">
        <f t="shared" si="0"/>
        <v>2.0713839999999997</v>
      </c>
      <c r="H5" s="817">
        <f t="shared" si="0"/>
        <v>2.7407680000000001</v>
      </c>
      <c r="I5" s="817">
        <f t="shared" si="0"/>
        <v>2.81976</v>
      </c>
      <c r="J5" s="817">
        <f t="shared" si="0"/>
        <v>2.7855280000000002</v>
      </c>
      <c r="K5" s="817">
        <f t="shared" si="0"/>
        <v>2.6242040000000002</v>
      </c>
      <c r="L5" s="817">
        <f t="shared" si="0"/>
        <v>2.8172800000000002</v>
      </c>
      <c r="M5" s="817">
        <f t="shared" si="0"/>
        <v>2.850082</v>
      </c>
      <c r="N5" s="817">
        <f t="shared" si="0"/>
        <v>2.6928229999999997</v>
      </c>
      <c r="O5" s="817">
        <f t="shared" si="0"/>
        <v>2.7615720000000001</v>
      </c>
      <c r="P5" s="818">
        <f t="shared" ref="P5:P69" si="1">SUM(D5:O5)</f>
        <v>31.464276000000002</v>
      </c>
      <c r="Q5" s="819"/>
      <c r="R5" s="503" t="s">
        <v>177</v>
      </c>
      <c r="S5" s="503">
        <v>2.3831149999999997</v>
      </c>
      <c r="T5" s="503">
        <v>2.0021800000000001</v>
      </c>
      <c r="U5" s="503">
        <v>2.9155799999999998</v>
      </c>
      <c r="V5" s="503">
        <v>2.0713839999999997</v>
      </c>
      <c r="W5" s="503">
        <v>2.7407680000000001</v>
      </c>
      <c r="X5" s="503">
        <v>2.81976</v>
      </c>
      <c r="Y5" s="503">
        <v>2.7855280000000002</v>
      </c>
      <c r="Z5" s="503">
        <v>2.6242040000000002</v>
      </c>
      <c r="AA5" s="503">
        <v>2.8172800000000002</v>
      </c>
      <c r="AB5" s="503">
        <v>2.850082</v>
      </c>
      <c r="AC5" s="503">
        <v>2.6928229999999997</v>
      </c>
      <c r="AD5" s="503">
        <v>2.7615720000000001</v>
      </c>
      <c r="AE5" s="503">
        <v>31.464276000000002</v>
      </c>
      <c r="AF5" s="1320"/>
      <c r="AG5" s="1518" t="s">
        <v>1601</v>
      </c>
      <c r="AH5" s="1518" t="s">
        <v>335</v>
      </c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47" s="820" customFormat="1" ht="20.25" customHeight="1" x14ac:dyDescent="0.3">
      <c r="A6" s="801"/>
      <c r="B6" s="821">
        <f>+B5+1</f>
        <v>2</v>
      </c>
      <c r="C6" s="822" t="str">
        <f>+R6</f>
        <v>Aguaytia Energy del Peru S.R.L.</v>
      </c>
      <c r="D6" s="823">
        <f>+S6</f>
        <v>0.195518</v>
      </c>
      <c r="E6" s="823">
        <f t="shared" si="0"/>
        <v>0.16226099999999999</v>
      </c>
      <c r="F6" s="823">
        <f t="shared" si="0"/>
        <v>0.16226099999999999</v>
      </c>
      <c r="G6" s="823">
        <f t="shared" si="0"/>
        <v>0.18484600000000001</v>
      </c>
      <c r="H6" s="823">
        <f t="shared" si="0"/>
        <v>0.18036000000000002</v>
      </c>
      <c r="I6" s="823">
        <f t="shared" si="0"/>
        <v>0.16234399999999999</v>
      </c>
      <c r="J6" s="823">
        <f t="shared" si="0"/>
        <v>0.18340700000000001</v>
      </c>
      <c r="K6" s="823">
        <f t="shared" si="0"/>
        <v>0.183423</v>
      </c>
      <c r="L6" s="823">
        <f t="shared" si="0"/>
        <v>0.183423</v>
      </c>
      <c r="M6" s="823">
        <f t="shared" si="0"/>
        <v>0.183423</v>
      </c>
      <c r="N6" s="823">
        <f t="shared" si="0"/>
        <v>0.19303800000000002</v>
      </c>
      <c r="O6" s="823">
        <f t="shared" si="0"/>
        <v>0.19706000000000001</v>
      </c>
      <c r="P6" s="824">
        <f t="shared" si="1"/>
        <v>2.1713640000000001</v>
      </c>
      <c r="Q6" s="819"/>
      <c r="R6" s="503" t="s">
        <v>179</v>
      </c>
      <c r="S6" s="503">
        <v>0.195518</v>
      </c>
      <c r="T6" s="503">
        <v>0.16226099999999999</v>
      </c>
      <c r="U6" s="503">
        <v>0.16226099999999999</v>
      </c>
      <c r="V6" s="503">
        <v>0.18484600000000001</v>
      </c>
      <c r="W6" s="503">
        <v>0.18036000000000002</v>
      </c>
      <c r="X6" s="503">
        <v>0.16234399999999999</v>
      </c>
      <c r="Y6" s="503">
        <v>0.18340700000000001</v>
      </c>
      <c r="Z6" s="503">
        <v>0.183423</v>
      </c>
      <c r="AA6" s="503">
        <v>0.183423</v>
      </c>
      <c r="AB6" s="503">
        <v>0.183423</v>
      </c>
      <c r="AC6" s="503">
        <v>0.19303800000000002</v>
      </c>
      <c r="AD6" s="503">
        <v>0.19706000000000001</v>
      </c>
      <c r="AE6" s="503">
        <v>2.1713640000000001</v>
      </c>
      <c r="AF6" s="1320"/>
      <c r="AG6" s="1518" t="s">
        <v>350</v>
      </c>
      <c r="AH6" t="s">
        <v>924</v>
      </c>
      <c r="AI6" t="s">
        <v>925</v>
      </c>
      <c r="AJ6" t="s">
        <v>1419</v>
      </c>
      <c r="AK6" t="s">
        <v>1420</v>
      </c>
      <c r="AL6" t="s">
        <v>1421</v>
      </c>
      <c r="AM6" t="s">
        <v>1422</v>
      </c>
      <c r="AN6" t="s">
        <v>1423</v>
      </c>
      <c r="AO6" t="s">
        <v>1424</v>
      </c>
      <c r="AP6" t="s">
        <v>1425</v>
      </c>
      <c r="AQ6" t="s">
        <v>1426</v>
      </c>
      <c r="AR6" t="s">
        <v>1427</v>
      </c>
      <c r="AS6" t="s">
        <v>1600</v>
      </c>
      <c r="AT6" t="s">
        <v>1428</v>
      </c>
      <c r="AU6" t="s">
        <v>325</v>
      </c>
    </row>
    <row r="7" spans="1:47" s="820" customFormat="1" ht="20.25" customHeight="1" x14ac:dyDescent="0.3">
      <c r="A7" s="801"/>
      <c r="B7" s="821">
        <f t="shared" ref="B7:B70" si="2">+B6+1</f>
        <v>3</v>
      </c>
      <c r="C7" s="822" t="str">
        <f t="shared" ref="C7:O38" si="3">+R7</f>
        <v>Alicorp S.A.A.</v>
      </c>
      <c r="D7" s="823">
        <f t="shared" si="3"/>
        <v>0.18086000000000002</v>
      </c>
      <c r="E7" s="823">
        <f t="shared" si="0"/>
        <v>0.14702000000000001</v>
      </c>
      <c r="F7" s="823">
        <f t="shared" si="0"/>
        <v>0.21001</v>
      </c>
      <c r="G7" s="823">
        <f t="shared" si="0"/>
        <v>0.15709000000000001</v>
      </c>
      <c r="H7" s="823">
        <f t="shared" si="0"/>
        <v>0.20304</v>
      </c>
      <c r="I7" s="823">
        <f t="shared" si="0"/>
        <v>0.11246</v>
      </c>
      <c r="J7" s="823">
        <f t="shared" si="0"/>
        <v>0.15922500000000001</v>
      </c>
      <c r="K7" s="823">
        <f t="shared" si="0"/>
        <v>0.19400200000000001</v>
      </c>
      <c r="L7" s="823">
        <f t="shared" si="0"/>
        <v>0.18209000000000003</v>
      </c>
      <c r="M7" s="823">
        <f t="shared" si="0"/>
        <v>0.17258000000000001</v>
      </c>
      <c r="N7" s="823">
        <f t="shared" si="0"/>
        <v>0.17860999999999999</v>
      </c>
      <c r="O7" s="823">
        <f t="shared" si="0"/>
        <v>0.14399699999999999</v>
      </c>
      <c r="P7" s="824">
        <f t="shared" si="1"/>
        <v>2.0409840000000004</v>
      </c>
      <c r="Q7" s="819"/>
      <c r="R7" s="503" t="s">
        <v>181</v>
      </c>
      <c r="S7" s="503">
        <v>0.18086000000000002</v>
      </c>
      <c r="T7" s="503">
        <v>0.14702000000000001</v>
      </c>
      <c r="U7" s="503">
        <v>0.21001</v>
      </c>
      <c r="V7" s="503">
        <v>0.15709000000000001</v>
      </c>
      <c r="W7" s="503">
        <v>0.20304</v>
      </c>
      <c r="X7" s="503">
        <v>0.11246</v>
      </c>
      <c r="Y7" s="503">
        <v>0.15922500000000001</v>
      </c>
      <c r="Z7" s="503">
        <v>0.19400200000000001</v>
      </c>
      <c r="AA7" s="503">
        <v>0.18209000000000003</v>
      </c>
      <c r="AB7" s="503">
        <v>0.17258000000000001</v>
      </c>
      <c r="AC7" s="503">
        <v>0.17860999999999999</v>
      </c>
      <c r="AD7" s="503">
        <v>0.14399699999999999</v>
      </c>
      <c r="AE7" s="503">
        <v>2.0409840000000004</v>
      </c>
      <c r="AF7" s="1320"/>
      <c r="AG7" s="79" t="s">
        <v>177</v>
      </c>
      <c r="AH7" s="1521">
        <v>2.3831149999999997</v>
      </c>
      <c r="AI7" s="1521">
        <v>2.0021800000000001</v>
      </c>
      <c r="AJ7" s="1521">
        <v>2.9155799999999998</v>
      </c>
      <c r="AK7" s="1521">
        <v>2.0713839999999997</v>
      </c>
      <c r="AL7" s="1521">
        <v>2.7407680000000001</v>
      </c>
      <c r="AM7" s="1521">
        <v>2.81976</v>
      </c>
      <c r="AN7" s="1521">
        <v>2.7855280000000002</v>
      </c>
      <c r="AO7" s="1521">
        <v>2.6242040000000002</v>
      </c>
      <c r="AP7" s="1521">
        <v>2.8172800000000002</v>
      </c>
      <c r="AQ7" s="1521">
        <v>2.850082</v>
      </c>
      <c r="AR7" s="1521">
        <v>2.6928229999999997</v>
      </c>
      <c r="AS7" s="1521"/>
      <c r="AT7" s="1521">
        <v>2.7615720000000001</v>
      </c>
      <c r="AU7" s="1521">
        <v>31.464276000000002</v>
      </c>
    </row>
    <row r="8" spans="1:47" s="820" customFormat="1" ht="20.25" customHeight="1" x14ac:dyDescent="0.3">
      <c r="A8" s="801"/>
      <c r="B8" s="821">
        <f t="shared" si="2"/>
        <v>4</v>
      </c>
      <c r="C8" s="822" t="str">
        <f t="shared" si="3"/>
        <v>Anabi S.A.C.</v>
      </c>
      <c r="D8" s="823">
        <f t="shared" si="3"/>
        <v>0.25591400000000003</v>
      </c>
      <c r="E8" s="823">
        <f t="shared" si="0"/>
        <v>0.32196900000000001</v>
      </c>
      <c r="F8" s="823">
        <f t="shared" si="0"/>
        <v>0.428288</v>
      </c>
      <c r="G8" s="823">
        <f t="shared" si="0"/>
        <v>0.57062599999999997</v>
      </c>
      <c r="H8" s="823">
        <f t="shared" si="0"/>
        <v>0.60738999999999999</v>
      </c>
      <c r="I8" s="823">
        <f t="shared" si="0"/>
        <v>0.45913999999999999</v>
      </c>
      <c r="J8" s="823">
        <f t="shared" si="0"/>
        <v>7.9236000000000001E-2</v>
      </c>
      <c r="K8" s="823">
        <f t="shared" si="0"/>
        <v>2.2855999999999998E-2</v>
      </c>
      <c r="L8" s="823">
        <f t="shared" si="0"/>
        <v>3.1207000000000002E-2</v>
      </c>
      <c r="M8" s="823">
        <f t="shared" si="0"/>
        <v>0.18346899999999999</v>
      </c>
      <c r="N8" s="823">
        <f t="shared" si="0"/>
        <v>0.10070299999999999</v>
      </c>
      <c r="O8" s="823">
        <f t="shared" si="0"/>
        <v>0.12514700000000001</v>
      </c>
      <c r="P8" s="824">
        <f t="shared" si="1"/>
        <v>3.1859450000000002</v>
      </c>
      <c r="Q8" s="819"/>
      <c r="R8" s="503" t="s">
        <v>183</v>
      </c>
      <c r="S8" s="503">
        <v>0.25591400000000003</v>
      </c>
      <c r="T8" s="503">
        <v>0.32196900000000001</v>
      </c>
      <c r="U8" s="503">
        <v>0.428288</v>
      </c>
      <c r="V8" s="503">
        <v>0.57062599999999997</v>
      </c>
      <c r="W8" s="503">
        <v>0.60738999999999999</v>
      </c>
      <c r="X8" s="503">
        <v>0.45913999999999999</v>
      </c>
      <c r="Y8" s="503">
        <v>7.9236000000000001E-2</v>
      </c>
      <c r="Z8" s="503">
        <v>2.2855999999999998E-2</v>
      </c>
      <c r="AA8" s="503">
        <v>3.1207000000000002E-2</v>
      </c>
      <c r="AB8" s="503">
        <v>0.18346899999999999</v>
      </c>
      <c r="AC8" s="503">
        <v>0.10070299999999999</v>
      </c>
      <c r="AD8" s="503">
        <v>0.12514700000000001</v>
      </c>
      <c r="AE8" s="503">
        <v>3.1859450000000002</v>
      </c>
      <c r="AF8" s="1320"/>
      <c r="AG8" s="79" t="s">
        <v>179</v>
      </c>
      <c r="AH8" s="1521">
        <v>0.195518</v>
      </c>
      <c r="AI8" s="1521">
        <v>0.16226099999999999</v>
      </c>
      <c r="AJ8" s="1521">
        <v>0.16226099999999999</v>
      </c>
      <c r="AK8" s="1521">
        <v>0.18484600000000001</v>
      </c>
      <c r="AL8" s="1521">
        <v>0.18036000000000002</v>
      </c>
      <c r="AM8" s="1521">
        <v>0.16234399999999999</v>
      </c>
      <c r="AN8" s="1521">
        <v>0.18340700000000001</v>
      </c>
      <c r="AO8" s="1521">
        <v>0.183423</v>
      </c>
      <c r="AP8" s="1521">
        <v>0.183423</v>
      </c>
      <c r="AQ8" s="1521">
        <v>0.183423</v>
      </c>
      <c r="AR8" s="1521">
        <v>0.19303800000000002</v>
      </c>
      <c r="AS8" s="1521"/>
      <c r="AT8" s="1521">
        <v>0.19706000000000001</v>
      </c>
      <c r="AU8" s="1521">
        <v>2.1713640000000001</v>
      </c>
    </row>
    <row r="9" spans="1:47" s="820" customFormat="1" ht="20.25" customHeight="1" x14ac:dyDescent="0.3">
      <c r="A9" s="801"/>
      <c r="B9" s="821">
        <f t="shared" si="2"/>
        <v>5</v>
      </c>
      <c r="C9" s="822" t="str">
        <f t="shared" si="3"/>
        <v>Anglo American Quellaveco S.A.</v>
      </c>
      <c r="D9" s="823">
        <f t="shared" si="3"/>
        <v>0.22476199999999999</v>
      </c>
      <c r="E9" s="823">
        <f t="shared" si="0"/>
        <v>0.21134</v>
      </c>
      <c r="F9" s="823">
        <f t="shared" si="0"/>
        <v>0.24433600000000003</v>
      </c>
      <c r="G9" s="823">
        <f t="shared" si="0"/>
        <v>0.249801</v>
      </c>
      <c r="H9" s="823">
        <f t="shared" si="0"/>
        <v>0.243258</v>
      </c>
      <c r="I9" s="823">
        <f t="shared" si="0"/>
        <v>0.259685</v>
      </c>
      <c r="J9" s="823">
        <f t="shared" si="0"/>
        <v>0.26041500000000001</v>
      </c>
      <c r="K9" s="823">
        <f t="shared" si="0"/>
        <v>0.26501999999999998</v>
      </c>
      <c r="L9" s="823">
        <f t="shared" si="0"/>
        <v>0.25426199999999999</v>
      </c>
      <c r="M9" s="823">
        <f t="shared" si="0"/>
        <v>0.25009100000000001</v>
      </c>
      <c r="N9" s="823">
        <f t="shared" si="0"/>
        <v>0.64707499999999996</v>
      </c>
      <c r="O9" s="823">
        <f t="shared" si="0"/>
        <v>0.88586300000000007</v>
      </c>
      <c r="P9" s="824">
        <f t="shared" si="1"/>
        <v>3.995908</v>
      </c>
      <c r="Q9" s="819"/>
      <c r="R9" s="503" t="s">
        <v>185</v>
      </c>
      <c r="S9" s="503">
        <v>0.22476199999999999</v>
      </c>
      <c r="T9" s="503">
        <v>0.21134</v>
      </c>
      <c r="U9" s="503">
        <v>0.24433600000000003</v>
      </c>
      <c r="V9" s="503">
        <v>0.249801</v>
      </c>
      <c r="W9" s="503">
        <v>0.243258</v>
      </c>
      <c r="X9" s="503">
        <v>0.259685</v>
      </c>
      <c r="Y9" s="503">
        <v>0.26041500000000001</v>
      </c>
      <c r="Z9" s="503">
        <v>0.26501999999999998</v>
      </c>
      <c r="AA9" s="503">
        <v>0.25426199999999999</v>
      </c>
      <c r="AB9" s="503">
        <v>0.25009100000000001</v>
      </c>
      <c r="AC9" s="503">
        <v>0.64707499999999996</v>
      </c>
      <c r="AD9" s="503">
        <v>0.88586300000000007</v>
      </c>
      <c r="AE9" s="503">
        <v>3.995908</v>
      </c>
      <c r="AF9" s="1320"/>
      <c r="AG9" s="79" t="s">
        <v>181</v>
      </c>
      <c r="AH9" s="1521">
        <v>0.18086000000000002</v>
      </c>
      <c r="AI9" s="1521">
        <v>0.14702000000000001</v>
      </c>
      <c r="AJ9" s="1521">
        <v>0.21001</v>
      </c>
      <c r="AK9" s="1521">
        <v>0.15709000000000001</v>
      </c>
      <c r="AL9" s="1521">
        <v>0.20304</v>
      </c>
      <c r="AM9" s="1521">
        <v>0.11246</v>
      </c>
      <c r="AN9" s="1521">
        <v>0.15922500000000001</v>
      </c>
      <c r="AO9" s="1521">
        <v>0.19400200000000001</v>
      </c>
      <c r="AP9" s="1521">
        <v>0.18209000000000003</v>
      </c>
      <c r="AQ9" s="1521">
        <v>0.17258000000000001</v>
      </c>
      <c r="AR9" s="1521">
        <v>0.17860999999999999</v>
      </c>
      <c r="AS9" s="1521"/>
      <c r="AT9" s="1521">
        <v>0.14399699999999999</v>
      </c>
      <c r="AU9" s="1521">
        <v>2.0409840000000004</v>
      </c>
    </row>
    <row r="10" spans="1:47" s="820" customFormat="1" ht="20.25" customHeight="1" x14ac:dyDescent="0.3">
      <c r="A10" s="801"/>
      <c r="B10" s="821">
        <f t="shared" si="2"/>
        <v>6</v>
      </c>
      <c r="C10" s="822" t="str">
        <f t="shared" si="3"/>
        <v>Apumayo S.A.C.</v>
      </c>
      <c r="D10" s="823">
        <f t="shared" si="3"/>
        <v>9.9390000000000006E-2</v>
      </c>
      <c r="E10" s="823">
        <f t="shared" si="0"/>
        <v>4.0002999999999997E-2</v>
      </c>
      <c r="F10" s="823">
        <f t="shared" si="0"/>
        <v>7.4427999999999994E-2</v>
      </c>
      <c r="G10" s="823">
        <f t="shared" si="0"/>
        <v>6.6740000000000002E-3</v>
      </c>
      <c r="H10" s="823">
        <f t="shared" si="0"/>
        <v>3.4165000000000001E-2</v>
      </c>
      <c r="I10" s="823">
        <f t="shared" si="0"/>
        <v>1.6515999999999999E-2</v>
      </c>
      <c r="J10" s="823">
        <f t="shared" si="0"/>
        <v>1.2390999999999999E-2</v>
      </c>
      <c r="K10" s="823">
        <f t="shared" si="0"/>
        <v>8.4069999999999995E-3</v>
      </c>
      <c r="L10" s="823">
        <f t="shared" si="0"/>
        <v>2.0739E-2</v>
      </c>
      <c r="M10" s="823">
        <f t="shared" si="0"/>
        <v>1.3307000000000001E-2</v>
      </c>
      <c r="N10" s="823">
        <f t="shared" si="0"/>
        <v>7.9275999999999999E-2</v>
      </c>
      <c r="O10" s="823">
        <f t="shared" si="0"/>
        <v>3.9744000000000002E-2</v>
      </c>
      <c r="P10" s="824">
        <f t="shared" si="1"/>
        <v>0.44503999999999999</v>
      </c>
      <c r="Q10" s="819"/>
      <c r="R10" s="503" t="s">
        <v>187</v>
      </c>
      <c r="S10" s="503">
        <v>9.9390000000000006E-2</v>
      </c>
      <c r="T10" s="503">
        <v>4.0002999999999997E-2</v>
      </c>
      <c r="U10" s="503">
        <v>7.4427999999999994E-2</v>
      </c>
      <c r="V10" s="503">
        <v>6.6740000000000002E-3</v>
      </c>
      <c r="W10" s="503">
        <v>3.4165000000000001E-2</v>
      </c>
      <c r="X10" s="503">
        <v>1.6515999999999999E-2</v>
      </c>
      <c r="Y10" s="503">
        <v>1.2390999999999999E-2</v>
      </c>
      <c r="Z10" s="503">
        <v>8.4069999999999995E-3</v>
      </c>
      <c r="AA10" s="503">
        <v>2.0739E-2</v>
      </c>
      <c r="AB10" s="503">
        <v>1.3307000000000001E-2</v>
      </c>
      <c r="AC10" s="503">
        <v>7.9275999999999999E-2</v>
      </c>
      <c r="AD10" s="503">
        <v>3.9744000000000002E-2</v>
      </c>
      <c r="AE10" s="503">
        <v>0.44503999999999999</v>
      </c>
      <c r="AF10" s="1320"/>
      <c r="AG10" s="79" t="s">
        <v>183</v>
      </c>
      <c r="AH10" s="1521">
        <v>0.25591400000000003</v>
      </c>
      <c r="AI10" s="1521">
        <v>0.32196900000000001</v>
      </c>
      <c r="AJ10" s="1521">
        <v>0.428288</v>
      </c>
      <c r="AK10" s="1521">
        <v>0.57062599999999997</v>
      </c>
      <c r="AL10" s="1521">
        <v>0.60738999999999999</v>
      </c>
      <c r="AM10" s="1521">
        <v>0.45913999999999999</v>
      </c>
      <c r="AN10" s="1521">
        <v>7.9236000000000001E-2</v>
      </c>
      <c r="AO10" s="1521">
        <v>2.2855999999999998E-2</v>
      </c>
      <c r="AP10" s="1521">
        <v>3.1207000000000002E-2</v>
      </c>
      <c r="AQ10" s="1521">
        <v>0.18346899999999999</v>
      </c>
      <c r="AR10" s="1521">
        <v>0.10070299999999999</v>
      </c>
      <c r="AS10" s="1521"/>
      <c r="AT10" s="1521">
        <v>0.12514700000000001</v>
      </c>
      <c r="AU10" s="1521">
        <v>3.1859450000000002</v>
      </c>
    </row>
    <row r="11" spans="1:47" s="820" customFormat="1" ht="20.25" customHeight="1" x14ac:dyDescent="0.3">
      <c r="A11" s="801"/>
      <c r="B11" s="821">
        <f t="shared" si="2"/>
        <v>7</v>
      </c>
      <c r="C11" s="822" t="str">
        <f t="shared" si="3"/>
        <v>Aruntani S.A.C.</v>
      </c>
      <c r="D11" s="823">
        <f t="shared" si="3"/>
        <v>3.6109999999999996E-2</v>
      </c>
      <c r="E11" s="823">
        <f t="shared" si="0"/>
        <v>3.7000000000000002E-3</v>
      </c>
      <c r="F11" s="823">
        <f t="shared" si="0"/>
        <v>0</v>
      </c>
      <c r="G11" s="823">
        <f t="shared" si="0"/>
        <v>1.9430000000000001E-3</v>
      </c>
      <c r="H11" s="823">
        <f t="shared" si="0"/>
        <v>0</v>
      </c>
      <c r="I11" s="823">
        <f t="shared" si="0"/>
        <v>0</v>
      </c>
      <c r="J11" s="823">
        <f t="shared" si="0"/>
        <v>0</v>
      </c>
      <c r="K11" s="823">
        <f t="shared" si="0"/>
        <v>0</v>
      </c>
      <c r="L11" s="823">
        <f t="shared" si="0"/>
        <v>0.28744700000000001</v>
      </c>
      <c r="M11" s="823">
        <f t="shared" si="0"/>
        <v>9.1E-4</v>
      </c>
      <c r="N11" s="823">
        <f t="shared" si="0"/>
        <v>2.8957999999999998E-2</v>
      </c>
      <c r="O11" s="823">
        <f t="shared" si="0"/>
        <v>0</v>
      </c>
      <c r="P11" s="824">
        <f t="shared" si="1"/>
        <v>0.359068</v>
      </c>
      <c r="Q11" s="819"/>
      <c r="R11" s="503" t="s">
        <v>189</v>
      </c>
      <c r="S11" s="503">
        <v>3.6109999999999996E-2</v>
      </c>
      <c r="T11" s="503">
        <v>3.7000000000000002E-3</v>
      </c>
      <c r="U11" s="503">
        <v>0</v>
      </c>
      <c r="V11" s="503">
        <v>1.9430000000000001E-3</v>
      </c>
      <c r="W11" s="503">
        <v>0</v>
      </c>
      <c r="X11" s="503">
        <v>0</v>
      </c>
      <c r="Y11" s="503">
        <v>0</v>
      </c>
      <c r="Z11" s="503">
        <v>0</v>
      </c>
      <c r="AA11" s="503">
        <v>0.28744700000000001</v>
      </c>
      <c r="AB11" s="503">
        <v>9.1E-4</v>
      </c>
      <c r="AC11" s="503">
        <v>2.8957999999999998E-2</v>
      </c>
      <c r="AD11" s="503">
        <v>0</v>
      </c>
      <c r="AE11" s="503">
        <v>0.359068</v>
      </c>
      <c r="AF11" s="1320"/>
      <c r="AG11" s="79" t="s">
        <v>185</v>
      </c>
      <c r="AH11" s="1521">
        <v>0.22476199999999999</v>
      </c>
      <c r="AI11" s="1521">
        <v>0.21134</v>
      </c>
      <c r="AJ11" s="1521">
        <v>0.24433600000000003</v>
      </c>
      <c r="AK11" s="1521">
        <v>0.249801</v>
      </c>
      <c r="AL11" s="1521">
        <v>0.243258</v>
      </c>
      <c r="AM11" s="1521">
        <v>0.259685</v>
      </c>
      <c r="AN11" s="1521">
        <v>0.26041500000000001</v>
      </c>
      <c r="AO11" s="1521">
        <v>0.26501999999999998</v>
      </c>
      <c r="AP11" s="1521">
        <v>0.25426199999999999</v>
      </c>
      <c r="AQ11" s="1521">
        <v>0.25009100000000001</v>
      </c>
      <c r="AR11" s="1521">
        <v>0.64707499999999996</v>
      </c>
      <c r="AS11" s="1521"/>
      <c r="AT11" s="1521">
        <v>0.88586300000000007</v>
      </c>
      <c r="AU11" s="1521">
        <v>3.995908</v>
      </c>
    </row>
    <row r="12" spans="1:47" s="820" customFormat="1" ht="20.25" customHeight="1" x14ac:dyDescent="0.3">
      <c r="A12" s="801"/>
      <c r="B12" s="821">
        <f t="shared" si="2"/>
        <v>8</v>
      </c>
      <c r="C12" s="822" t="str">
        <f t="shared" si="3"/>
        <v>Austral Group S.A.A</v>
      </c>
      <c r="D12" s="823">
        <f t="shared" si="3"/>
        <v>0</v>
      </c>
      <c r="E12" s="823">
        <f t="shared" si="0"/>
        <v>0</v>
      </c>
      <c r="F12" s="823">
        <f t="shared" si="0"/>
        <v>0</v>
      </c>
      <c r="G12" s="823">
        <f t="shared" si="0"/>
        <v>0</v>
      </c>
      <c r="H12" s="823">
        <f t="shared" si="0"/>
        <v>5.3360999999999999E-2</v>
      </c>
      <c r="I12" s="823">
        <f t="shared" si="0"/>
        <v>0</v>
      </c>
      <c r="J12" s="823">
        <f t="shared" si="0"/>
        <v>0</v>
      </c>
      <c r="K12" s="823">
        <f t="shared" si="0"/>
        <v>0</v>
      </c>
      <c r="L12" s="823">
        <f t="shared" si="0"/>
        <v>0</v>
      </c>
      <c r="M12" s="823">
        <f t="shared" si="0"/>
        <v>0</v>
      </c>
      <c r="N12" s="823">
        <f t="shared" si="0"/>
        <v>2.4992999999999998E-2</v>
      </c>
      <c r="O12" s="823">
        <f t="shared" si="0"/>
        <v>0</v>
      </c>
      <c r="P12" s="824">
        <f t="shared" si="1"/>
        <v>7.8353999999999993E-2</v>
      </c>
      <c r="Q12" s="819"/>
      <c r="R12" s="503" t="s">
        <v>191</v>
      </c>
      <c r="S12" s="503">
        <v>0</v>
      </c>
      <c r="T12" s="503">
        <v>0</v>
      </c>
      <c r="U12" s="503">
        <v>0</v>
      </c>
      <c r="V12" s="503">
        <v>0</v>
      </c>
      <c r="W12" s="503">
        <v>5.3360999999999999E-2</v>
      </c>
      <c r="X12" s="503">
        <v>0</v>
      </c>
      <c r="Y12" s="503">
        <v>0</v>
      </c>
      <c r="Z12" s="503">
        <v>0</v>
      </c>
      <c r="AA12" s="503">
        <v>0</v>
      </c>
      <c r="AB12" s="503">
        <v>0</v>
      </c>
      <c r="AC12" s="503">
        <v>2.4992999999999998E-2</v>
      </c>
      <c r="AD12" s="503">
        <v>0</v>
      </c>
      <c r="AE12" s="503">
        <v>7.8353999999999993E-2</v>
      </c>
      <c r="AF12" s="1320"/>
      <c r="AG12" s="79" t="s">
        <v>187</v>
      </c>
      <c r="AH12" s="1521">
        <v>9.9390000000000006E-2</v>
      </c>
      <c r="AI12" s="1521">
        <v>4.0002999999999997E-2</v>
      </c>
      <c r="AJ12" s="1521">
        <v>7.4427999999999994E-2</v>
      </c>
      <c r="AK12" s="1521">
        <v>6.6740000000000002E-3</v>
      </c>
      <c r="AL12" s="1521">
        <v>3.4165000000000001E-2</v>
      </c>
      <c r="AM12" s="1521">
        <v>1.6515999999999999E-2</v>
      </c>
      <c r="AN12" s="1521">
        <v>1.2390999999999999E-2</v>
      </c>
      <c r="AO12" s="1521">
        <v>8.4069999999999995E-3</v>
      </c>
      <c r="AP12" s="1521">
        <v>2.0739E-2</v>
      </c>
      <c r="AQ12" s="1521">
        <v>1.3307000000000001E-2</v>
      </c>
      <c r="AR12" s="1521">
        <v>7.9275999999999999E-2</v>
      </c>
      <c r="AS12" s="1521"/>
      <c r="AT12" s="1521">
        <v>3.9744000000000002E-2</v>
      </c>
      <c r="AU12" s="1521">
        <v>0.44503999999999999</v>
      </c>
    </row>
    <row r="13" spans="1:47" s="820" customFormat="1" ht="20.25" customHeight="1" x14ac:dyDescent="0.3">
      <c r="A13" s="801"/>
      <c r="B13" s="821">
        <f t="shared" si="2"/>
        <v>9</v>
      </c>
      <c r="C13" s="822" t="str">
        <f t="shared" si="3"/>
        <v>Cartavio S.A.A.</v>
      </c>
      <c r="D13" s="823">
        <f t="shared" si="3"/>
        <v>5.4525699999999997</v>
      </c>
      <c r="E13" s="823">
        <f t="shared" si="0"/>
        <v>5.0141599999999995</v>
      </c>
      <c r="F13" s="823">
        <f t="shared" si="0"/>
        <v>5.1078199999999994</v>
      </c>
      <c r="G13" s="823">
        <f t="shared" si="0"/>
        <v>0.60946</v>
      </c>
      <c r="H13" s="823">
        <f t="shared" si="0"/>
        <v>1.932607</v>
      </c>
      <c r="I13" s="823">
        <f t="shared" si="0"/>
        <v>7.0368490000000001</v>
      </c>
      <c r="J13" s="823">
        <f t="shared" si="0"/>
        <v>5.9759399999999996</v>
      </c>
      <c r="K13" s="823">
        <f t="shared" si="0"/>
        <v>6.0667309999999999</v>
      </c>
      <c r="L13" s="823">
        <f t="shared" si="0"/>
        <v>6.4415420000000001</v>
      </c>
      <c r="M13" s="823">
        <f t="shared" si="0"/>
        <v>6.3603320000000005</v>
      </c>
      <c r="N13" s="823">
        <f t="shared" si="0"/>
        <v>6.7169999999999996</v>
      </c>
      <c r="O13" s="823">
        <f t="shared" si="0"/>
        <v>6.0782799999999995</v>
      </c>
      <c r="P13" s="824">
        <f t="shared" si="1"/>
        <v>62.793290999999989</v>
      </c>
      <c r="Q13" s="819"/>
      <c r="R13" s="503" t="s">
        <v>193</v>
      </c>
      <c r="S13" s="503">
        <v>5.4525699999999997</v>
      </c>
      <c r="T13" s="503">
        <v>5.0141599999999995</v>
      </c>
      <c r="U13" s="503">
        <v>5.1078199999999994</v>
      </c>
      <c r="V13" s="503">
        <v>0.60946</v>
      </c>
      <c r="W13" s="503">
        <v>1.932607</v>
      </c>
      <c r="X13" s="503">
        <v>7.0368490000000001</v>
      </c>
      <c r="Y13" s="503">
        <v>5.9759399999999996</v>
      </c>
      <c r="Z13" s="503">
        <v>6.0667309999999999</v>
      </c>
      <c r="AA13" s="503">
        <v>6.4415420000000001</v>
      </c>
      <c r="AB13" s="503">
        <v>6.3603320000000005</v>
      </c>
      <c r="AC13" s="503">
        <v>6.7169999999999996</v>
      </c>
      <c r="AD13" s="503">
        <v>6.0782799999999995</v>
      </c>
      <c r="AE13" s="503">
        <v>62.793290999999989</v>
      </c>
      <c r="AF13" s="1320"/>
      <c r="AG13" s="79" t="s">
        <v>189</v>
      </c>
      <c r="AH13" s="1521">
        <v>3.6109999999999996E-2</v>
      </c>
      <c r="AI13" s="1521">
        <v>3.7000000000000002E-3</v>
      </c>
      <c r="AJ13" s="1521">
        <v>0</v>
      </c>
      <c r="AK13" s="1521">
        <v>1.9430000000000001E-3</v>
      </c>
      <c r="AL13" s="1521">
        <v>0</v>
      </c>
      <c r="AM13" s="1521">
        <v>0</v>
      </c>
      <c r="AN13" s="1521">
        <v>0</v>
      </c>
      <c r="AO13" s="1521">
        <v>0</v>
      </c>
      <c r="AP13" s="1521">
        <v>0.28744700000000001</v>
      </c>
      <c r="AQ13" s="1521">
        <v>9.1E-4</v>
      </c>
      <c r="AR13" s="1521">
        <v>2.8957999999999998E-2</v>
      </c>
      <c r="AS13" s="1521"/>
      <c r="AT13" s="1521">
        <v>0</v>
      </c>
      <c r="AU13" s="1521">
        <v>0.359068</v>
      </c>
    </row>
    <row r="14" spans="1:47" s="820" customFormat="1" ht="20.25" customHeight="1" x14ac:dyDescent="0.3">
      <c r="A14" s="801"/>
      <c r="B14" s="821">
        <f t="shared" si="2"/>
        <v>10</v>
      </c>
      <c r="C14" s="822" t="str">
        <f t="shared" si="3"/>
        <v>Casa Grande S.A.A.</v>
      </c>
      <c r="D14" s="823">
        <f t="shared" si="3"/>
        <v>12.0092</v>
      </c>
      <c r="E14" s="823">
        <f t="shared" si="0"/>
        <v>11.493399999999999</v>
      </c>
      <c r="F14" s="823">
        <f t="shared" si="0"/>
        <v>12.4788</v>
      </c>
      <c r="G14" s="823">
        <f t="shared" si="0"/>
        <v>11.477</v>
      </c>
      <c r="H14" s="823">
        <f t="shared" si="0"/>
        <v>8.5815999999999999</v>
      </c>
      <c r="I14" s="823">
        <f t="shared" si="0"/>
        <v>0</v>
      </c>
      <c r="J14" s="823">
        <f t="shared" si="0"/>
        <v>12.255799999999999</v>
      </c>
      <c r="K14" s="823">
        <f t="shared" si="0"/>
        <v>14.0154</v>
      </c>
      <c r="L14" s="823">
        <f t="shared" si="0"/>
        <v>13.0715</v>
      </c>
      <c r="M14" s="823">
        <f t="shared" si="0"/>
        <v>13.842000000000001</v>
      </c>
      <c r="N14" s="823">
        <f t="shared" si="0"/>
        <v>15.0174</v>
      </c>
      <c r="O14" s="823">
        <f t="shared" si="0"/>
        <v>13.60557</v>
      </c>
      <c r="P14" s="824">
        <f t="shared" si="1"/>
        <v>137.84766999999999</v>
      </c>
      <c r="Q14" s="819"/>
      <c r="R14" s="503" t="s">
        <v>195</v>
      </c>
      <c r="S14" s="503">
        <v>12.0092</v>
      </c>
      <c r="T14" s="503">
        <v>11.493399999999999</v>
      </c>
      <c r="U14" s="503">
        <v>12.4788</v>
      </c>
      <c r="V14" s="503">
        <v>11.477</v>
      </c>
      <c r="W14" s="503">
        <v>8.5815999999999999</v>
      </c>
      <c r="X14" s="503">
        <v>0</v>
      </c>
      <c r="Y14" s="503">
        <v>12.255799999999999</v>
      </c>
      <c r="Z14" s="503">
        <v>14.0154</v>
      </c>
      <c r="AA14" s="503">
        <v>13.0715</v>
      </c>
      <c r="AB14" s="503">
        <v>13.842000000000001</v>
      </c>
      <c r="AC14" s="503">
        <v>15.0174</v>
      </c>
      <c r="AD14" s="503">
        <v>13.60557</v>
      </c>
      <c r="AE14" s="503">
        <v>137.84766999999999</v>
      </c>
      <c r="AF14" s="1320"/>
      <c r="AG14" s="79" t="s">
        <v>191</v>
      </c>
      <c r="AH14" s="1521">
        <v>0</v>
      </c>
      <c r="AI14" s="1521">
        <v>0</v>
      </c>
      <c r="AJ14" s="1521">
        <v>0</v>
      </c>
      <c r="AK14" s="1521">
        <v>0</v>
      </c>
      <c r="AL14" s="1521">
        <v>5.3360999999999999E-2</v>
      </c>
      <c r="AM14" s="1521">
        <v>0</v>
      </c>
      <c r="AN14" s="1521">
        <v>0</v>
      </c>
      <c r="AO14" s="1521">
        <v>0</v>
      </c>
      <c r="AP14" s="1521">
        <v>0</v>
      </c>
      <c r="AQ14" s="1521">
        <v>0</v>
      </c>
      <c r="AR14" s="1521">
        <v>2.4992999999999998E-2</v>
      </c>
      <c r="AS14" s="1521"/>
      <c r="AT14" s="1521">
        <v>0</v>
      </c>
      <c r="AU14" s="1521">
        <v>7.8353999999999993E-2</v>
      </c>
    </row>
    <row r="15" spans="1:47" s="820" customFormat="1" ht="20.25" customHeight="1" x14ac:dyDescent="0.25">
      <c r="A15" s="801"/>
      <c r="B15" s="821">
        <f t="shared" si="2"/>
        <v>11</v>
      </c>
      <c r="C15" s="822" t="str">
        <f t="shared" si="3"/>
        <v>Castrovirreyna Compañía Minera S.A.</v>
      </c>
      <c r="D15" s="823">
        <f t="shared" si="3"/>
        <v>4.4999999999999998E-2</v>
      </c>
      <c r="E15" s="823">
        <f t="shared" si="0"/>
        <v>3.2000000000000001E-2</v>
      </c>
      <c r="F15" s="823">
        <f t="shared" si="0"/>
        <v>3.5000000000000003E-2</v>
      </c>
      <c r="G15" s="823">
        <f t="shared" si="0"/>
        <v>3.7999999999999999E-2</v>
      </c>
      <c r="H15" s="823">
        <f t="shared" si="0"/>
        <v>0.04</v>
      </c>
      <c r="I15" s="823">
        <f t="shared" si="0"/>
        <v>4.4999999999999998E-2</v>
      </c>
      <c r="J15" s="823">
        <f t="shared" si="0"/>
        <v>3.5000000000000003E-2</v>
      </c>
      <c r="K15" s="823">
        <f t="shared" si="0"/>
        <v>0.03</v>
      </c>
      <c r="L15" s="823">
        <f t="shared" si="0"/>
        <v>2.5000000000000001E-2</v>
      </c>
      <c r="M15" s="823">
        <f t="shared" si="0"/>
        <v>0.02</v>
      </c>
      <c r="N15" s="823">
        <f t="shared" si="0"/>
        <v>1.7999999999999999E-2</v>
      </c>
      <c r="O15" s="823">
        <f t="shared" si="0"/>
        <v>0.01</v>
      </c>
      <c r="P15" s="824">
        <f t="shared" si="1"/>
        <v>0.37300000000000011</v>
      </c>
      <c r="Q15" s="819"/>
      <c r="R15" s="503" t="s">
        <v>197</v>
      </c>
      <c r="S15" s="503">
        <v>4.4999999999999998E-2</v>
      </c>
      <c r="T15" s="503">
        <v>3.2000000000000001E-2</v>
      </c>
      <c r="U15" s="503">
        <v>3.5000000000000003E-2</v>
      </c>
      <c r="V15" s="503">
        <v>3.7999999999999999E-2</v>
      </c>
      <c r="W15" s="503">
        <v>0.04</v>
      </c>
      <c r="X15" s="503">
        <v>4.4999999999999998E-2</v>
      </c>
      <c r="Y15" s="503">
        <v>3.5000000000000003E-2</v>
      </c>
      <c r="Z15" s="503">
        <v>0.03</v>
      </c>
      <c r="AA15" s="503">
        <v>2.5000000000000001E-2</v>
      </c>
      <c r="AB15" s="503">
        <v>0.02</v>
      </c>
      <c r="AC15" s="503">
        <v>1.7999999999999999E-2</v>
      </c>
      <c r="AD15" s="503">
        <v>0.01</v>
      </c>
      <c r="AE15" s="503">
        <v>0.37300000000000011</v>
      </c>
      <c r="AF15" s="1320"/>
      <c r="AG15" s="79" t="s">
        <v>193</v>
      </c>
      <c r="AH15" s="1521">
        <v>5.4525699999999997</v>
      </c>
      <c r="AI15" s="1521">
        <v>5.0141599999999995</v>
      </c>
      <c r="AJ15" s="1521">
        <v>5.1078199999999994</v>
      </c>
      <c r="AK15" s="1521">
        <v>0.60946</v>
      </c>
      <c r="AL15" s="1521">
        <v>1.932607</v>
      </c>
      <c r="AM15" s="1521">
        <v>7.0368490000000001</v>
      </c>
      <c r="AN15" s="1521">
        <v>5.9759399999999996</v>
      </c>
      <c r="AO15" s="1521">
        <v>6.0667309999999999</v>
      </c>
      <c r="AP15" s="1521">
        <v>6.4415420000000001</v>
      </c>
      <c r="AQ15" s="1521">
        <v>6.3603320000000005</v>
      </c>
      <c r="AR15" s="1521">
        <v>6.7169999999999996</v>
      </c>
      <c r="AS15" s="1521"/>
      <c r="AT15" s="1521">
        <v>6.0782799999999995</v>
      </c>
      <c r="AU15" s="1521">
        <v>62.793290999999989</v>
      </c>
    </row>
    <row r="16" spans="1:47" s="820" customFormat="1" ht="20.25" customHeight="1" x14ac:dyDescent="0.3">
      <c r="A16" s="801"/>
      <c r="B16" s="821">
        <f t="shared" si="2"/>
        <v>12</v>
      </c>
      <c r="C16" s="822" t="str">
        <f t="shared" si="3"/>
        <v>Cementos Pacasmayo S.A.A.</v>
      </c>
      <c r="D16" s="823">
        <f t="shared" si="3"/>
        <v>0</v>
      </c>
      <c r="E16" s="823">
        <f t="shared" si="0"/>
        <v>0</v>
      </c>
      <c r="F16" s="823">
        <f t="shared" si="0"/>
        <v>0</v>
      </c>
      <c r="G16" s="823">
        <f t="shared" si="0"/>
        <v>0</v>
      </c>
      <c r="H16" s="823">
        <f t="shared" si="0"/>
        <v>0</v>
      </c>
      <c r="I16" s="823">
        <f t="shared" si="0"/>
        <v>0</v>
      </c>
      <c r="J16" s="823">
        <f t="shared" si="0"/>
        <v>0</v>
      </c>
      <c r="K16" s="823">
        <f t="shared" si="0"/>
        <v>0</v>
      </c>
      <c r="L16" s="823">
        <f t="shared" si="0"/>
        <v>0</v>
      </c>
      <c r="M16" s="823">
        <f t="shared" si="0"/>
        <v>0</v>
      </c>
      <c r="N16" s="823">
        <f t="shared" si="0"/>
        <v>0</v>
      </c>
      <c r="O16" s="823">
        <f t="shared" si="0"/>
        <v>0</v>
      </c>
      <c r="P16" s="824">
        <f t="shared" si="1"/>
        <v>0</v>
      </c>
      <c r="Q16" s="819"/>
      <c r="R16" s="503" t="s">
        <v>199</v>
      </c>
      <c r="S16" s="503">
        <v>0</v>
      </c>
      <c r="T16" s="503">
        <v>0</v>
      </c>
      <c r="U16" s="503">
        <v>0</v>
      </c>
      <c r="V16" s="503">
        <v>0</v>
      </c>
      <c r="W16" s="503">
        <v>0</v>
      </c>
      <c r="X16" s="503">
        <v>0</v>
      </c>
      <c r="Y16" s="503">
        <v>0</v>
      </c>
      <c r="Z16" s="503">
        <v>0</v>
      </c>
      <c r="AA16" s="503">
        <v>0</v>
      </c>
      <c r="AB16" s="503">
        <v>0</v>
      </c>
      <c r="AC16" s="503">
        <v>0</v>
      </c>
      <c r="AD16" s="503">
        <v>0</v>
      </c>
      <c r="AE16" s="503">
        <v>0</v>
      </c>
      <c r="AF16" s="1320"/>
      <c r="AG16" s="79" t="s">
        <v>195</v>
      </c>
      <c r="AH16" s="1521">
        <v>12.0092</v>
      </c>
      <c r="AI16" s="1521">
        <v>11.493399999999999</v>
      </c>
      <c r="AJ16" s="1521">
        <v>12.4788</v>
      </c>
      <c r="AK16" s="1521">
        <v>11.477</v>
      </c>
      <c r="AL16" s="1521">
        <v>8.5815999999999999</v>
      </c>
      <c r="AM16" s="1521">
        <v>0</v>
      </c>
      <c r="AN16" s="1521">
        <v>12.255799999999999</v>
      </c>
      <c r="AO16" s="1521">
        <v>14.0154</v>
      </c>
      <c r="AP16" s="1521">
        <v>13.0715</v>
      </c>
      <c r="AQ16" s="1521">
        <v>13.842000000000001</v>
      </c>
      <c r="AR16" s="1521">
        <v>15.0174</v>
      </c>
      <c r="AS16" s="1521"/>
      <c r="AT16" s="1521">
        <v>13.60557</v>
      </c>
      <c r="AU16" s="1521">
        <v>137.84766999999999</v>
      </c>
    </row>
    <row r="17" spans="1:47" s="820" customFormat="1" ht="20.25" customHeight="1" x14ac:dyDescent="0.25">
      <c r="A17" s="801"/>
      <c r="B17" s="821">
        <f t="shared" si="2"/>
        <v>13</v>
      </c>
      <c r="C17" s="822" t="str">
        <f t="shared" si="3"/>
        <v>Cementos Selva S.A.</v>
      </c>
      <c r="D17" s="823">
        <f t="shared" si="3"/>
        <v>0</v>
      </c>
      <c r="E17" s="823">
        <f t="shared" si="0"/>
        <v>0</v>
      </c>
      <c r="F17" s="823">
        <f t="shared" si="0"/>
        <v>0</v>
      </c>
      <c r="G17" s="823">
        <f t="shared" si="0"/>
        <v>0</v>
      </c>
      <c r="H17" s="823">
        <f t="shared" si="0"/>
        <v>0</v>
      </c>
      <c r="I17" s="823">
        <f t="shared" si="0"/>
        <v>0</v>
      </c>
      <c r="J17" s="823">
        <f t="shared" si="0"/>
        <v>0</v>
      </c>
      <c r="K17" s="823">
        <f t="shared" si="0"/>
        <v>0</v>
      </c>
      <c r="L17" s="823">
        <f t="shared" si="0"/>
        <v>0</v>
      </c>
      <c r="M17" s="823">
        <f t="shared" si="0"/>
        <v>0</v>
      </c>
      <c r="N17" s="823">
        <f t="shared" si="0"/>
        <v>0</v>
      </c>
      <c r="O17" s="823">
        <f t="shared" si="0"/>
        <v>0</v>
      </c>
      <c r="P17" s="824">
        <f t="shared" si="1"/>
        <v>0</v>
      </c>
      <c r="Q17" s="819"/>
      <c r="R17" s="503" t="s">
        <v>201</v>
      </c>
      <c r="S17" s="503">
        <v>0</v>
      </c>
      <c r="T17" s="503">
        <v>0</v>
      </c>
      <c r="U17" s="503">
        <v>0</v>
      </c>
      <c r="V17" s="503">
        <v>0</v>
      </c>
      <c r="W17" s="503">
        <v>0</v>
      </c>
      <c r="X17" s="503">
        <v>0</v>
      </c>
      <c r="Y17" s="503">
        <v>0</v>
      </c>
      <c r="Z17" s="503">
        <v>0</v>
      </c>
      <c r="AA17" s="503">
        <v>0</v>
      </c>
      <c r="AB17" s="503">
        <v>0</v>
      </c>
      <c r="AC17" s="503">
        <v>0</v>
      </c>
      <c r="AD17" s="503">
        <v>0</v>
      </c>
      <c r="AE17" s="503">
        <v>0</v>
      </c>
      <c r="AF17" s="1320"/>
      <c r="AG17" s="79" t="s">
        <v>197</v>
      </c>
      <c r="AH17" s="1521">
        <v>4.4999999999999998E-2</v>
      </c>
      <c r="AI17" s="1521">
        <v>3.2000000000000001E-2</v>
      </c>
      <c r="AJ17" s="1521">
        <v>3.5000000000000003E-2</v>
      </c>
      <c r="AK17" s="1521">
        <v>3.7999999999999999E-2</v>
      </c>
      <c r="AL17" s="1521">
        <v>0.04</v>
      </c>
      <c r="AM17" s="1521">
        <v>4.4999999999999998E-2</v>
      </c>
      <c r="AN17" s="1521">
        <v>3.5000000000000003E-2</v>
      </c>
      <c r="AO17" s="1521">
        <v>0.03</v>
      </c>
      <c r="AP17" s="1521">
        <v>2.5000000000000001E-2</v>
      </c>
      <c r="AQ17" s="1521">
        <v>0.02</v>
      </c>
      <c r="AR17" s="1521">
        <v>1.7999999999999999E-2</v>
      </c>
      <c r="AS17" s="1521"/>
      <c r="AT17" s="1521">
        <v>0.01</v>
      </c>
      <c r="AU17" s="1521">
        <v>0.37300000000000011</v>
      </c>
    </row>
    <row r="18" spans="1:47" s="820" customFormat="1" ht="20.25" customHeight="1" x14ac:dyDescent="0.25">
      <c r="A18" s="801"/>
      <c r="B18" s="821">
        <f t="shared" si="2"/>
        <v>14</v>
      </c>
      <c r="C18" s="822" t="str">
        <f t="shared" si="3"/>
        <v>Cerámica Lima S.A.</v>
      </c>
      <c r="D18" s="823">
        <f t="shared" si="3"/>
        <v>1.1187388539436032E-2</v>
      </c>
      <c r="E18" s="823">
        <f t="shared" si="0"/>
        <v>1.1187388539436032E-2</v>
      </c>
      <c r="F18" s="823">
        <f t="shared" si="0"/>
        <v>1.1187388539436032E-2</v>
      </c>
      <c r="G18" s="823">
        <f t="shared" si="0"/>
        <v>1.1187388539436032E-2</v>
      </c>
      <c r="H18" s="823">
        <f t="shared" si="0"/>
        <v>1.1187388539436032E-2</v>
      </c>
      <c r="I18" s="823">
        <f t="shared" si="0"/>
        <v>1.1187388539436032E-2</v>
      </c>
      <c r="J18" s="823">
        <f t="shared" si="0"/>
        <v>1.1187388539436032E-2</v>
      </c>
      <c r="K18" s="823">
        <f t="shared" si="0"/>
        <v>1.1187388539436032E-2</v>
      </c>
      <c r="L18" s="823">
        <f t="shared" si="0"/>
        <v>1.1187388539436032E-2</v>
      </c>
      <c r="M18" s="823">
        <f t="shared" si="0"/>
        <v>1.1187388539436032E-2</v>
      </c>
      <c r="N18" s="823">
        <f t="shared" si="0"/>
        <v>1.1187388539436032E-2</v>
      </c>
      <c r="O18" s="823">
        <f t="shared" si="0"/>
        <v>1.1187388539436032E-2</v>
      </c>
      <c r="P18" s="824">
        <f t="shared" si="1"/>
        <v>0.13424866247323239</v>
      </c>
      <c r="Q18" s="819"/>
      <c r="R18" s="503" t="s">
        <v>203</v>
      </c>
      <c r="S18" s="503">
        <v>1.1187388539436032E-2</v>
      </c>
      <c r="T18" s="503">
        <v>1.1187388539436032E-2</v>
      </c>
      <c r="U18" s="503">
        <v>1.1187388539436032E-2</v>
      </c>
      <c r="V18" s="503">
        <v>1.1187388539436032E-2</v>
      </c>
      <c r="W18" s="503">
        <v>1.1187388539436032E-2</v>
      </c>
      <c r="X18" s="503">
        <v>1.1187388539436032E-2</v>
      </c>
      <c r="Y18" s="503">
        <v>1.1187388539436032E-2</v>
      </c>
      <c r="Z18" s="503">
        <v>1.1187388539436032E-2</v>
      </c>
      <c r="AA18" s="503">
        <v>1.1187388539436032E-2</v>
      </c>
      <c r="AB18" s="503">
        <v>1.1187388539436032E-2</v>
      </c>
      <c r="AC18" s="503">
        <v>1.1187388539436032E-2</v>
      </c>
      <c r="AD18" s="503">
        <v>1.1187388539436032E-2</v>
      </c>
      <c r="AE18" s="503">
        <v>0.13424866247323239</v>
      </c>
      <c r="AF18" s="1320"/>
      <c r="AG18" s="79" t="s">
        <v>199</v>
      </c>
      <c r="AH18" s="1521">
        <v>0</v>
      </c>
      <c r="AI18" s="1521">
        <v>0</v>
      </c>
      <c r="AJ18" s="1521">
        <v>0</v>
      </c>
      <c r="AK18" s="1521">
        <v>0</v>
      </c>
      <c r="AL18" s="1521">
        <v>0</v>
      </c>
      <c r="AM18" s="1521">
        <v>0</v>
      </c>
      <c r="AN18" s="1521">
        <v>0</v>
      </c>
      <c r="AO18" s="1521">
        <v>0</v>
      </c>
      <c r="AP18" s="1521">
        <v>0</v>
      </c>
      <c r="AQ18" s="1521">
        <v>0</v>
      </c>
      <c r="AR18" s="1521">
        <v>0</v>
      </c>
      <c r="AS18" s="1521"/>
      <c r="AT18" s="1521">
        <v>0</v>
      </c>
      <c r="AU18" s="1521">
        <v>0</v>
      </c>
    </row>
    <row r="19" spans="1:47" s="820" customFormat="1" ht="20.25" customHeight="1" x14ac:dyDescent="0.25">
      <c r="A19" s="801"/>
      <c r="B19" s="821">
        <f t="shared" si="2"/>
        <v>15</v>
      </c>
      <c r="C19" s="822" t="str">
        <f t="shared" si="3"/>
        <v>Cervecería San Juan S.A.</v>
      </c>
      <c r="D19" s="823">
        <f t="shared" si="3"/>
        <v>0</v>
      </c>
      <c r="E19" s="823">
        <f t="shared" si="0"/>
        <v>8.1000000000000004E-5</v>
      </c>
      <c r="F19" s="823">
        <f t="shared" si="0"/>
        <v>0</v>
      </c>
      <c r="G19" s="823">
        <f t="shared" si="0"/>
        <v>0</v>
      </c>
      <c r="H19" s="823">
        <f t="shared" si="0"/>
        <v>0</v>
      </c>
      <c r="I19" s="823">
        <f t="shared" si="0"/>
        <v>0</v>
      </c>
      <c r="J19" s="823">
        <f t="shared" si="0"/>
        <v>0</v>
      </c>
      <c r="K19" s="823">
        <f t="shared" si="0"/>
        <v>0</v>
      </c>
      <c r="L19" s="823">
        <f t="shared" si="0"/>
        <v>0</v>
      </c>
      <c r="M19" s="823">
        <f t="shared" si="0"/>
        <v>0</v>
      </c>
      <c r="N19" s="823">
        <f t="shared" si="0"/>
        <v>0</v>
      </c>
      <c r="O19" s="823">
        <f t="shared" si="0"/>
        <v>0</v>
      </c>
      <c r="P19" s="824">
        <f t="shared" si="1"/>
        <v>8.1000000000000004E-5</v>
      </c>
      <c r="Q19" s="819"/>
      <c r="R19" s="503" t="s">
        <v>205</v>
      </c>
      <c r="S19" s="503">
        <v>0</v>
      </c>
      <c r="T19" s="503">
        <v>8.1000000000000004E-5</v>
      </c>
      <c r="U19" s="503"/>
      <c r="V19" s="503"/>
      <c r="W19" s="503"/>
      <c r="X19" s="503"/>
      <c r="Y19" s="503"/>
      <c r="Z19" s="503"/>
      <c r="AA19" s="503"/>
      <c r="AB19" s="503"/>
      <c r="AC19" s="503"/>
      <c r="AD19" s="503"/>
      <c r="AE19" s="503">
        <v>8.1000000000000004E-5</v>
      </c>
      <c r="AF19" s="1320"/>
      <c r="AG19" s="79" t="s">
        <v>201</v>
      </c>
      <c r="AH19" s="1521">
        <v>0</v>
      </c>
      <c r="AI19" s="1521">
        <v>0</v>
      </c>
      <c r="AJ19" s="1521">
        <v>0</v>
      </c>
      <c r="AK19" s="1521">
        <v>0</v>
      </c>
      <c r="AL19" s="1521">
        <v>0</v>
      </c>
      <c r="AM19" s="1521">
        <v>0</v>
      </c>
      <c r="AN19" s="1521">
        <v>0</v>
      </c>
      <c r="AO19" s="1521">
        <v>0</v>
      </c>
      <c r="AP19" s="1521">
        <v>0</v>
      </c>
      <c r="AQ19" s="1521">
        <v>0</v>
      </c>
      <c r="AR19" s="1521">
        <v>0</v>
      </c>
      <c r="AS19" s="1521"/>
      <c r="AT19" s="1521">
        <v>0</v>
      </c>
      <c r="AU19" s="1521">
        <v>0</v>
      </c>
    </row>
    <row r="20" spans="1:47" s="820" customFormat="1" ht="20.25" customHeight="1" x14ac:dyDescent="0.25">
      <c r="A20" s="801"/>
      <c r="B20" s="821">
        <f t="shared" si="2"/>
        <v>16</v>
      </c>
      <c r="C20" s="822" t="str">
        <f t="shared" si="3"/>
        <v>Cia Minera Agregados Calcáreos S.A.</v>
      </c>
      <c r="D20" s="823">
        <f t="shared" si="3"/>
        <v>0</v>
      </c>
      <c r="E20" s="823">
        <f t="shared" si="0"/>
        <v>1.0400000000000001E-3</v>
      </c>
      <c r="F20" s="823">
        <f t="shared" si="0"/>
        <v>0</v>
      </c>
      <c r="G20" s="823">
        <f t="shared" si="0"/>
        <v>0</v>
      </c>
      <c r="H20" s="823">
        <f t="shared" si="0"/>
        <v>0</v>
      </c>
      <c r="I20" s="823">
        <f t="shared" si="0"/>
        <v>0</v>
      </c>
      <c r="J20" s="823">
        <f t="shared" si="0"/>
        <v>0</v>
      </c>
      <c r="K20" s="823">
        <f t="shared" si="0"/>
        <v>0</v>
      </c>
      <c r="L20" s="823">
        <f t="shared" si="0"/>
        <v>0</v>
      </c>
      <c r="M20" s="823">
        <f t="shared" si="0"/>
        <v>0</v>
      </c>
      <c r="N20" s="823">
        <f t="shared" si="0"/>
        <v>0</v>
      </c>
      <c r="O20" s="823">
        <f t="shared" si="0"/>
        <v>0</v>
      </c>
      <c r="P20" s="824">
        <f t="shared" si="1"/>
        <v>1.0400000000000001E-3</v>
      </c>
      <c r="Q20" s="819"/>
      <c r="R20" s="503" t="s">
        <v>207</v>
      </c>
      <c r="S20" s="503">
        <v>0</v>
      </c>
      <c r="T20" s="503">
        <v>1.0400000000000001E-3</v>
      </c>
      <c r="U20" s="503">
        <v>0</v>
      </c>
      <c r="V20" s="503">
        <v>0</v>
      </c>
      <c r="W20" s="503"/>
      <c r="X20" s="503">
        <v>0</v>
      </c>
      <c r="Y20" s="503">
        <v>0</v>
      </c>
      <c r="Z20" s="503">
        <v>0</v>
      </c>
      <c r="AA20" s="503">
        <v>0</v>
      </c>
      <c r="AB20" s="503">
        <v>0</v>
      </c>
      <c r="AC20" s="503">
        <v>0</v>
      </c>
      <c r="AD20" s="503">
        <v>0</v>
      </c>
      <c r="AE20" s="503">
        <v>1.0400000000000001E-3</v>
      </c>
      <c r="AF20" s="1320"/>
      <c r="AG20" s="79" t="s">
        <v>203</v>
      </c>
      <c r="AH20" s="1521">
        <v>1.1187388539436032E-2</v>
      </c>
      <c r="AI20" s="1521">
        <v>1.1187388539436032E-2</v>
      </c>
      <c r="AJ20" s="1521">
        <v>1.1187388539436032E-2</v>
      </c>
      <c r="AK20" s="1521">
        <v>1.1187388539436032E-2</v>
      </c>
      <c r="AL20" s="1521">
        <v>1.1187388539436032E-2</v>
      </c>
      <c r="AM20" s="1521">
        <v>1.1187388539436032E-2</v>
      </c>
      <c r="AN20" s="1521">
        <v>1.1187388539436032E-2</v>
      </c>
      <c r="AO20" s="1521">
        <v>1.1187388539436032E-2</v>
      </c>
      <c r="AP20" s="1521">
        <v>1.1187388539436032E-2</v>
      </c>
      <c r="AQ20" s="1521">
        <v>1.1187388539436032E-2</v>
      </c>
      <c r="AR20" s="1521">
        <v>1.1187388539436032E-2</v>
      </c>
      <c r="AS20" s="1521"/>
      <c r="AT20" s="1521">
        <v>1.1187388539436032E-2</v>
      </c>
      <c r="AU20" s="1521">
        <v>0.13424866247323239</v>
      </c>
    </row>
    <row r="21" spans="1:47" s="820" customFormat="1" ht="20.25" customHeight="1" x14ac:dyDescent="0.25">
      <c r="A21" s="801"/>
      <c r="B21" s="821">
        <f t="shared" si="2"/>
        <v>17</v>
      </c>
      <c r="C21" s="822" t="str">
        <f t="shared" si="3"/>
        <v>Cia Minera Casapalca S.A.</v>
      </c>
      <c r="D21" s="823">
        <f t="shared" si="3"/>
        <v>4.0850000000000001E-3</v>
      </c>
      <c r="E21" s="823">
        <f t="shared" si="3"/>
        <v>0</v>
      </c>
      <c r="F21" s="823">
        <f t="shared" si="3"/>
        <v>2.2780000000000001E-3</v>
      </c>
      <c r="G21" s="823">
        <f t="shared" si="3"/>
        <v>3.5000000000000001E-3</v>
      </c>
      <c r="H21" s="823">
        <f t="shared" si="3"/>
        <v>0</v>
      </c>
      <c r="I21" s="823">
        <f t="shared" si="3"/>
        <v>0</v>
      </c>
      <c r="J21" s="823">
        <f t="shared" si="3"/>
        <v>0</v>
      </c>
      <c r="K21" s="823">
        <f t="shared" si="3"/>
        <v>0</v>
      </c>
      <c r="L21" s="823">
        <f t="shared" si="3"/>
        <v>0</v>
      </c>
      <c r="M21" s="823">
        <f t="shared" si="3"/>
        <v>0</v>
      </c>
      <c r="N21" s="823">
        <f t="shared" si="3"/>
        <v>0</v>
      </c>
      <c r="O21" s="823">
        <f t="shared" si="3"/>
        <v>0</v>
      </c>
      <c r="P21" s="824">
        <f t="shared" si="1"/>
        <v>9.8630000000000002E-3</v>
      </c>
      <c r="Q21" s="819"/>
      <c r="R21" s="503" t="s">
        <v>209</v>
      </c>
      <c r="S21" s="503">
        <v>4.0850000000000001E-3</v>
      </c>
      <c r="T21" s="503">
        <v>0</v>
      </c>
      <c r="U21" s="503">
        <v>2.2780000000000001E-3</v>
      </c>
      <c r="V21" s="503">
        <v>3.5000000000000001E-3</v>
      </c>
      <c r="W21" s="503">
        <v>0</v>
      </c>
      <c r="X21" s="503">
        <v>0</v>
      </c>
      <c r="Y21" s="503">
        <v>0</v>
      </c>
      <c r="Z21" s="503">
        <v>0</v>
      </c>
      <c r="AA21" s="503">
        <v>0</v>
      </c>
      <c r="AB21" s="503">
        <v>0</v>
      </c>
      <c r="AC21" s="503">
        <v>0</v>
      </c>
      <c r="AD21" s="503">
        <v>0</v>
      </c>
      <c r="AE21" s="503">
        <v>9.8630000000000002E-3</v>
      </c>
      <c r="AF21" s="1320"/>
      <c r="AG21" s="79" t="s">
        <v>205</v>
      </c>
      <c r="AH21" s="1521">
        <v>0</v>
      </c>
      <c r="AI21" s="1521">
        <v>8.1000000000000004E-5</v>
      </c>
      <c r="AJ21" s="1521"/>
      <c r="AK21" s="1521"/>
      <c r="AL21" s="1521"/>
      <c r="AM21" s="1521"/>
      <c r="AN21" s="1521"/>
      <c r="AO21" s="1521"/>
      <c r="AP21" s="1521"/>
      <c r="AQ21" s="1521"/>
      <c r="AR21" s="1521"/>
      <c r="AS21" s="1521"/>
      <c r="AT21" s="1521"/>
      <c r="AU21" s="1521">
        <v>8.1000000000000004E-5</v>
      </c>
    </row>
    <row r="22" spans="1:47" s="820" customFormat="1" ht="20.25" customHeight="1" x14ac:dyDescent="0.25">
      <c r="A22" s="801"/>
      <c r="B22" s="821">
        <f t="shared" si="2"/>
        <v>18</v>
      </c>
      <c r="C22" s="822" t="str">
        <f t="shared" si="3"/>
        <v>Cia Minera Poderosa S.A.</v>
      </c>
      <c r="D22" s="823">
        <f t="shared" si="3"/>
        <v>0.95129300000000006</v>
      </c>
      <c r="E22" s="823">
        <f t="shared" si="3"/>
        <v>0.93330199999999996</v>
      </c>
      <c r="F22" s="823">
        <f t="shared" si="3"/>
        <v>1.0279189999999998</v>
      </c>
      <c r="G22" s="823">
        <f t="shared" si="3"/>
        <v>0.99209600000000009</v>
      </c>
      <c r="H22" s="823">
        <f t="shared" si="3"/>
        <v>1.045029</v>
      </c>
      <c r="I22" s="823">
        <f t="shared" si="3"/>
        <v>0.95323000000000002</v>
      </c>
      <c r="J22" s="823">
        <f t="shared" si="3"/>
        <v>0.99238000000000004</v>
      </c>
      <c r="K22" s="823">
        <f t="shared" si="3"/>
        <v>1.1843699999999999</v>
      </c>
      <c r="L22" s="823">
        <f t="shared" si="3"/>
        <v>1.3185100000000001</v>
      </c>
      <c r="M22" s="823">
        <f t="shared" si="3"/>
        <v>1.1787999999999998</v>
      </c>
      <c r="N22" s="823">
        <f t="shared" si="3"/>
        <v>1.0444499999999999</v>
      </c>
      <c r="O22" s="823">
        <f t="shared" si="3"/>
        <v>1.19719</v>
      </c>
      <c r="P22" s="824">
        <f t="shared" si="1"/>
        <v>12.818569</v>
      </c>
      <c r="Q22" s="819"/>
      <c r="R22" s="503" t="s">
        <v>211</v>
      </c>
      <c r="S22" s="503">
        <v>0.95129300000000006</v>
      </c>
      <c r="T22" s="503">
        <v>0.93330199999999996</v>
      </c>
      <c r="U22" s="503">
        <v>1.0279189999999998</v>
      </c>
      <c r="V22" s="503">
        <v>0.99209600000000009</v>
      </c>
      <c r="W22" s="503">
        <v>1.045029</v>
      </c>
      <c r="X22" s="503">
        <v>0.95323000000000002</v>
      </c>
      <c r="Y22" s="503">
        <v>0.99238000000000004</v>
      </c>
      <c r="Z22" s="503">
        <v>1.1843699999999999</v>
      </c>
      <c r="AA22" s="503">
        <v>1.3185100000000001</v>
      </c>
      <c r="AB22" s="503">
        <v>1.1787999999999998</v>
      </c>
      <c r="AC22" s="503">
        <v>1.0444499999999999</v>
      </c>
      <c r="AD22" s="503">
        <v>1.19719</v>
      </c>
      <c r="AE22" s="503">
        <v>12.818569</v>
      </c>
      <c r="AF22" s="1320"/>
      <c r="AG22" s="79" t="s">
        <v>207</v>
      </c>
      <c r="AH22" s="1521">
        <v>0</v>
      </c>
      <c r="AI22" s="1521">
        <v>1.0400000000000001E-3</v>
      </c>
      <c r="AJ22" s="1521">
        <v>0</v>
      </c>
      <c r="AK22" s="1521">
        <v>0</v>
      </c>
      <c r="AL22" s="1521"/>
      <c r="AM22" s="1521">
        <v>0</v>
      </c>
      <c r="AN22" s="1521">
        <v>0</v>
      </c>
      <c r="AO22" s="1521">
        <v>0</v>
      </c>
      <c r="AP22" s="1521">
        <v>0</v>
      </c>
      <c r="AQ22" s="1521">
        <v>0</v>
      </c>
      <c r="AR22" s="1521">
        <v>0</v>
      </c>
      <c r="AS22" s="1521"/>
      <c r="AT22" s="1521">
        <v>0</v>
      </c>
      <c r="AU22" s="1521">
        <v>1.0400000000000001E-3</v>
      </c>
    </row>
    <row r="23" spans="1:47" s="820" customFormat="1" ht="20.25" customHeight="1" x14ac:dyDescent="0.3">
      <c r="A23" s="801"/>
      <c r="B23" s="821">
        <f t="shared" si="2"/>
        <v>19</v>
      </c>
      <c r="C23" s="822" t="str">
        <f t="shared" si="3"/>
        <v>Cia Minera Raura S.A.</v>
      </c>
      <c r="D23" s="823">
        <f t="shared" si="3"/>
        <v>2.662674</v>
      </c>
      <c r="E23" s="823">
        <f t="shared" si="3"/>
        <v>2.4953220000000003</v>
      </c>
      <c r="F23" s="823">
        <f t="shared" si="3"/>
        <v>2.825755</v>
      </c>
      <c r="G23" s="823">
        <f t="shared" si="3"/>
        <v>1.0906259999999999</v>
      </c>
      <c r="H23" s="823">
        <f t="shared" si="3"/>
        <v>1.537674</v>
      </c>
      <c r="I23" s="823">
        <f t="shared" si="3"/>
        <v>1.5655060000000001</v>
      </c>
      <c r="J23" s="823">
        <f t="shared" si="3"/>
        <v>1.4082870000000001</v>
      </c>
      <c r="K23" s="823">
        <f t="shared" si="3"/>
        <v>1.259404</v>
      </c>
      <c r="L23" s="823">
        <f t="shared" si="3"/>
        <v>1.354068</v>
      </c>
      <c r="M23" s="823">
        <f t="shared" si="3"/>
        <v>1.4528289999999999</v>
      </c>
      <c r="N23" s="823">
        <f t="shared" si="3"/>
        <v>1.3112570000000001</v>
      </c>
      <c r="O23" s="823">
        <f t="shared" si="3"/>
        <v>1.477117</v>
      </c>
      <c r="P23" s="824">
        <f t="shared" si="1"/>
        <v>20.440519000000002</v>
      </c>
      <c r="Q23" s="819"/>
      <c r="R23" s="503" t="s">
        <v>213</v>
      </c>
      <c r="S23" s="503">
        <v>2.662674</v>
      </c>
      <c r="T23" s="503">
        <v>2.4953220000000003</v>
      </c>
      <c r="U23" s="503">
        <v>2.825755</v>
      </c>
      <c r="V23" s="503">
        <v>1.0906259999999999</v>
      </c>
      <c r="W23" s="503">
        <v>1.537674</v>
      </c>
      <c r="X23" s="503">
        <v>1.5655060000000001</v>
      </c>
      <c r="Y23" s="503">
        <v>1.4082870000000001</v>
      </c>
      <c r="Z23" s="503">
        <v>1.259404</v>
      </c>
      <c r="AA23" s="503">
        <v>1.354068</v>
      </c>
      <c r="AB23" s="503">
        <v>1.4528289999999999</v>
      </c>
      <c r="AC23" s="503">
        <v>1.3112570000000001</v>
      </c>
      <c r="AD23" s="503">
        <v>1.477117</v>
      </c>
      <c r="AE23" s="503">
        <v>20.440519000000002</v>
      </c>
      <c r="AF23" s="1320"/>
      <c r="AG23" s="79" t="s">
        <v>209</v>
      </c>
      <c r="AH23" s="1521">
        <v>4.0850000000000001E-3</v>
      </c>
      <c r="AI23" s="1521">
        <v>0</v>
      </c>
      <c r="AJ23" s="1521">
        <v>2.2780000000000001E-3</v>
      </c>
      <c r="AK23" s="1521">
        <v>3.5000000000000001E-3</v>
      </c>
      <c r="AL23" s="1521">
        <v>0</v>
      </c>
      <c r="AM23" s="1521">
        <v>0</v>
      </c>
      <c r="AN23" s="1521">
        <v>0</v>
      </c>
      <c r="AO23" s="1521">
        <v>0</v>
      </c>
      <c r="AP23" s="1521">
        <v>0</v>
      </c>
      <c r="AQ23" s="1521">
        <v>0</v>
      </c>
      <c r="AR23" s="1521">
        <v>0</v>
      </c>
      <c r="AS23" s="1521"/>
      <c r="AT23" s="1521">
        <v>0</v>
      </c>
      <c r="AU23" s="1521">
        <v>9.8630000000000002E-3</v>
      </c>
    </row>
    <row r="24" spans="1:47" s="820" customFormat="1" ht="20.25" customHeight="1" x14ac:dyDescent="0.3">
      <c r="A24" s="801"/>
      <c r="B24" s="821">
        <f t="shared" si="2"/>
        <v>20</v>
      </c>
      <c r="C24" s="822" t="str">
        <f t="shared" si="3"/>
        <v>Cia Minera Santa Luisa S.A.</v>
      </c>
      <c r="D24" s="823">
        <f t="shared" si="3"/>
        <v>3.2241330000000001</v>
      </c>
      <c r="E24" s="823">
        <f t="shared" si="3"/>
        <v>3.0587970000000002</v>
      </c>
      <c r="F24" s="823">
        <f t="shared" si="3"/>
        <v>3.3408400000000005</v>
      </c>
      <c r="G24" s="823">
        <f t="shared" si="3"/>
        <v>3.2162489999999999</v>
      </c>
      <c r="H24" s="823">
        <f t="shared" si="3"/>
        <v>3.0572050000000002</v>
      </c>
      <c r="I24" s="823">
        <f t="shared" si="3"/>
        <v>1.7504849999999998</v>
      </c>
      <c r="J24" s="823">
        <f t="shared" si="3"/>
        <v>1.6155349999999997</v>
      </c>
      <c r="K24" s="823">
        <f t="shared" si="3"/>
        <v>1.281682</v>
      </c>
      <c r="L24" s="823">
        <f t="shared" si="3"/>
        <v>1.4421280000000001</v>
      </c>
      <c r="M24" s="823">
        <f t="shared" si="3"/>
        <v>1.903179</v>
      </c>
      <c r="N24" s="823">
        <f t="shared" si="3"/>
        <v>3.2452010000000002</v>
      </c>
      <c r="O24" s="823">
        <f t="shared" si="3"/>
        <v>3.3995500000000001</v>
      </c>
      <c r="P24" s="824">
        <f t="shared" si="1"/>
        <v>30.534984000000005</v>
      </c>
      <c r="Q24" s="819"/>
      <c r="R24" s="503" t="s">
        <v>215</v>
      </c>
      <c r="S24" s="503">
        <v>3.2241330000000001</v>
      </c>
      <c r="T24" s="503">
        <v>3.0587970000000002</v>
      </c>
      <c r="U24" s="503">
        <v>3.3408400000000005</v>
      </c>
      <c r="V24" s="503">
        <v>3.2162489999999999</v>
      </c>
      <c r="W24" s="503">
        <v>3.0572050000000002</v>
      </c>
      <c r="X24" s="503">
        <v>1.7504849999999998</v>
      </c>
      <c r="Y24" s="503">
        <v>1.6155349999999997</v>
      </c>
      <c r="Z24" s="503">
        <v>1.281682</v>
      </c>
      <c r="AA24" s="503">
        <v>1.4421280000000001</v>
      </c>
      <c r="AB24" s="503">
        <v>1.903179</v>
      </c>
      <c r="AC24" s="503">
        <v>3.2452010000000002</v>
      </c>
      <c r="AD24" s="503">
        <v>3.3995500000000001</v>
      </c>
      <c r="AE24" s="503">
        <v>30.534984000000005</v>
      </c>
      <c r="AF24" s="1320"/>
      <c r="AG24" s="79" t="s">
        <v>211</v>
      </c>
      <c r="AH24" s="1521">
        <v>0.95129300000000006</v>
      </c>
      <c r="AI24" s="1521">
        <v>0.93330199999999996</v>
      </c>
      <c r="AJ24" s="1521">
        <v>1.0279189999999998</v>
      </c>
      <c r="AK24" s="1521">
        <v>0.99209600000000009</v>
      </c>
      <c r="AL24" s="1521">
        <v>1.045029</v>
      </c>
      <c r="AM24" s="1521">
        <v>0.95323000000000002</v>
      </c>
      <c r="AN24" s="1521">
        <v>0.99238000000000004</v>
      </c>
      <c r="AO24" s="1521">
        <v>1.1843699999999999</v>
      </c>
      <c r="AP24" s="1521">
        <v>1.3185100000000001</v>
      </c>
      <c r="AQ24" s="1521">
        <v>1.1787999999999998</v>
      </c>
      <c r="AR24" s="1521">
        <v>1.0444499999999999</v>
      </c>
      <c r="AS24" s="1521"/>
      <c r="AT24" s="1521">
        <v>1.19719</v>
      </c>
      <c r="AU24" s="1521">
        <v>12.818569</v>
      </c>
    </row>
    <row r="25" spans="1:47" s="820" customFormat="1" ht="20.25" customHeight="1" x14ac:dyDescent="0.25">
      <c r="A25" s="801"/>
      <c r="B25" s="821">
        <f t="shared" si="2"/>
        <v>21</v>
      </c>
      <c r="C25" s="822" t="str">
        <f t="shared" si="3"/>
        <v>CNPC Perú S.A.</v>
      </c>
      <c r="D25" s="823">
        <f t="shared" si="3"/>
        <v>3.3721719999999999</v>
      </c>
      <c r="E25" s="823">
        <f t="shared" si="3"/>
        <v>3.0439520000000004</v>
      </c>
      <c r="F25" s="823">
        <f t="shared" si="3"/>
        <v>3.3974029999999997</v>
      </c>
      <c r="G25" s="823">
        <f t="shared" si="3"/>
        <v>3.235735</v>
      </c>
      <c r="H25" s="823">
        <f t="shared" si="3"/>
        <v>3.5057589999999998</v>
      </c>
      <c r="I25" s="823">
        <f t="shared" si="3"/>
        <v>3.4631570000000003</v>
      </c>
      <c r="J25" s="823">
        <f t="shared" si="3"/>
        <v>3.5720639999999997</v>
      </c>
      <c r="K25" s="823">
        <f t="shared" si="3"/>
        <v>3.3495490000000001</v>
      </c>
      <c r="L25" s="823">
        <f t="shared" si="3"/>
        <v>3.4792130000000001</v>
      </c>
      <c r="M25" s="823">
        <f t="shared" si="3"/>
        <v>3.6268389999999999</v>
      </c>
      <c r="N25" s="823">
        <f t="shared" si="3"/>
        <v>3.5250850000000002</v>
      </c>
      <c r="O25" s="823">
        <f t="shared" si="3"/>
        <v>3.6370149999999999</v>
      </c>
      <c r="P25" s="824">
        <f t="shared" si="1"/>
        <v>41.207942999999993</v>
      </c>
      <c r="Q25" s="819"/>
      <c r="R25" s="503" t="s">
        <v>217</v>
      </c>
      <c r="S25" s="503">
        <v>3.3721719999999999</v>
      </c>
      <c r="T25" s="503">
        <v>3.0439520000000004</v>
      </c>
      <c r="U25" s="503">
        <v>3.3974029999999997</v>
      </c>
      <c r="V25" s="503">
        <v>3.235735</v>
      </c>
      <c r="W25" s="503">
        <v>3.5057589999999998</v>
      </c>
      <c r="X25" s="503">
        <v>3.4631570000000003</v>
      </c>
      <c r="Y25" s="503">
        <v>3.5720639999999997</v>
      </c>
      <c r="Z25" s="503">
        <v>3.3495490000000001</v>
      </c>
      <c r="AA25" s="503">
        <v>3.4792130000000001</v>
      </c>
      <c r="AB25" s="503">
        <v>3.6268389999999999</v>
      </c>
      <c r="AC25" s="503">
        <v>3.5250850000000002</v>
      </c>
      <c r="AD25" s="503">
        <v>3.6370149999999999</v>
      </c>
      <c r="AE25" s="503">
        <v>41.207942999999993</v>
      </c>
      <c r="AF25" s="1320"/>
      <c r="AG25" s="79" t="s">
        <v>213</v>
      </c>
      <c r="AH25" s="1521">
        <v>2.662674</v>
      </c>
      <c r="AI25" s="1521">
        <v>2.4953220000000003</v>
      </c>
      <c r="AJ25" s="1521">
        <v>2.825755</v>
      </c>
      <c r="AK25" s="1521">
        <v>1.0906259999999999</v>
      </c>
      <c r="AL25" s="1521">
        <v>1.537674</v>
      </c>
      <c r="AM25" s="1521">
        <v>1.5655060000000001</v>
      </c>
      <c r="AN25" s="1521">
        <v>1.4082870000000001</v>
      </c>
      <c r="AO25" s="1521">
        <v>1.259404</v>
      </c>
      <c r="AP25" s="1521">
        <v>1.354068</v>
      </c>
      <c r="AQ25" s="1521">
        <v>1.4528289999999999</v>
      </c>
      <c r="AR25" s="1521">
        <v>1.3112570000000001</v>
      </c>
      <c r="AS25" s="1521"/>
      <c r="AT25" s="1521">
        <v>1.477117</v>
      </c>
      <c r="AU25" s="1521">
        <v>20.440519000000002</v>
      </c>
    </row>
    <row r="26" spans="1:47" s="820" customFormat="1" ht="20.25" customHeight="1" x14ac:dyDescent="0.25">
      <c r="A26" s="801"/>
      <c r="B26" s="821">
        <f t="shared" si="2"/>
        <v>22</v>
      </c>
      <c r="C26" s="822" t="str">
        <f t="shared" si="3"/>
        <v>Compañía de Minas Buenaventura S.A.A.</v>
      </c>
      <c r="D26" s="823">
        <f t="shared" si="3"/>
        <v>4.3385238672000002</v>
      </c>
      <c r="E26" s="823">
        <f t="shared" si="3"/>
        <v>4.1215976738400002</v>
      </c>
      <c r="F26" s="823">
        <f t="shared" si="3"/>
        <v>4.3688935342704003</v>
      </c>
      <c r="G26" s="823">
        <f t="shared" si="3"/>
        <v>4.58733821098392</v>
      </c>
      <c r="H26" s="823">
        <f t="shared" si="3"/>
        <v>4.7478950483683562</v>
      </c>
      <c r="I26" s="823">
        <f t="shared" si="3"/>
        <v>3.7957107911131054</v>
      </c>
      <c r="J26" s="823">
        <f t="shared" si="3"/>
        <v>3.6818394673797123</v>
      </c>
      <c r="K26" s="823">
        <f t="shared" si="3"/>
        <v>3.1241107046631371</v>
      </c>
      <c r="L26" s="823">
        <f t="shared" si="3"/>
        <v>3.7732290836178786</v>
      </c>
      <c r="M26" s="823">
        <f t="shared" si="3"/>
        <v>4.0373551194711306</v>
      </c>
      <c r="N26" s="823">
        <f t="shared" si="3"/>
        <v>5.3</v>
      </c>
      <c r="O26" s="823">
        <f t="shared" si="3"/>
        <v>4.79</v>
      </c>
      <c r="P26" s="824">
        <f t="shared" si="1"/>
        <v>50.666493500907634</v>
      </c>
      <c r="Q26" s="819"/>
      <c r="R26" s="503" t="s">
        <v>219</v>
      </c>
      <c r="S26" s="503">
        <v>4.3385238672000002</v>
      </c>
      <c r="T26" s="503">
        <v>4.1215976738400002</v>
      </c>
      <c r="U26" s="503">
        <v>4.3688935342704003</v>
      </c>
      <c r="V26" s="503">
        <v>4.58733821098392</v>
      </c>
      <c r="W26" s="503">
        <v>4.7478950483683562</v>
      </c>
      <c r="X26" s="503">
        <v>3.7957107911131054</v>
      </c>
      <c r="Y26" s="503">
        <v>3.6818394673797123</v>
      </c>
      <c r="Z26" s="503">
        <v>3.1241107046631371</v>
      </c>
      <c r="AA26" s="503">
        <v>3.7732290836178786</v>
      </c>
      <c r="AB26" s="503">
        <v>4.0373551194711306</v>
      </c>
      <c r="AC26" s="503">
        <v>5.3</v>
      </c>
      <c r="AD26" s="503">
        <v>4.79</v>
      </c>
      <c r="AE26" s="503">
        <v>50.666493500907634</v>
      </c>
      <c r="AF26" s="1320"/>
      <c r="AG26" s="79" t="s">
        <v>215</v>
      </c>
      <c r="AH26" s="1521">
        <v>3.2241330000000001</v>
      </c>
      <c r="AI26" s="1521">
        <v>3.0587970000000002</v>
      </c>
      <c r="AJ26" s="1521">
        <v>3.3408400000000005</v>
      </c>
      <c r="AK26" s="1521">
        <v>3.2162489999999999</v>
      </c>
      <c r="AL26" s="1521">
        <v>3.0572050000000002</v>
      </c>
      <c r="AM26" s="1521">
        <v>1.7504849999999998</v>
      </c>
      <c r="AN26" s="1521">
        <v>1.6155349999999997</v>
      </c>
      <c r="AO26" s="1521">
        <v>1.281682</v>
      </c>
      <c r="AP26" s="1521">
        <v>1.4421280000000001</v>
      </c>
      <c r="AQ26" s="1521">
        <v>1.903179</v>
      </c>
      <c r="AR26" s="1521">
        <v>3.2452010000000002</v>
      </c>
      <c r="AS26" s="1521"/>
      <c r="AT26" s="1521">
        <v>3.3995500000000001</v>
      </c>
      <c r="AU26" s="1521">
        <v>30.534984000000005</v>
      </c>
    </row>
    <row r="27" spans="1:47" s="820" customFormat="1" ht="20.25" customHeight="1" x14ac:dyDescent="0.25">
      <c r="A27" s="801"/>
      <c r="B27" s="821">
        <f t="shared" si="2"/>
        <v>23</v>
      </c>
      <c r="C27" s="822" t="str">
        <f t="shared" si="3"/>
        <v>Compañía Minera Antapaccay S.A.</v>
      </c>
      <c r="D27" s="823">
        <f t="shared" si="3"/>
        <v>6.071E-3</v>
      </c>
      <c r="E27" s="823">
        <f t="shared" si="3"/>
        <v>0</v>
      </c>
      <c r="F27" s="823">
        <f t="shared" si="3"/>
        <v>3.7530000000000003E-3</v>
      </c>
      <c r="G27" s="823">
        <f t="shared" si="3"/>
        <v>1.0989999999999999E-3</v>
      </c>
      <c r="H27" s="823">
        <f t="shared" si="3"/>
        <v>6.8479999999999999E-3</v>
      </c>
      <c r="I27" s="823">
        <f t="shared" si="3"/>
        <v>1.7800000000000001E-3</v>
      </c>
      <c r="J27" s="823">
        <f t="shared" si="3"/>
        <v>1.0860000000000002E-3</v>
      </c>
      <c r="K27" s="823">
        <f t="shared" si="3"/>
        <v>2.369E-3</v>
      </c>
      <c r="L27" s="823">
        <f t="shared" si="3"/>
        <v>1.456E-3</v>
      </c>
      <c r="M27" s="823">
        <f t="shared" si="3"/>
        <v>1.776E-3</v>
      </c>
      <c r="N27" s="823">
        <f t="shared" si="3"/>
        <v>3.591E-3</v>
      </c>
      <c r="O27" s="823">
        <f t="shared" si="3"/>
        <v>8.7500000000000002E-4</v>
      </c>
      <c r="P27" s="824">
        <f t="shared" si="1"/>
        <v>3.0703999999999999E-2</v>
      </c>
      <c r="Q27" s="819"/>
      <c r="R27" s="503" t="s">
        <v>221</v>
      </c>
      <c r="S27" s="503">
        <v>6.071E-3</v>
      </c>
      <c r="T27" s="503">
        <v>0</v>
      </c>
      <c r="U27" s="503">
        <v>3.7530000000000003E-3</v>
      </c>
      <c r="V27" s="503">
        <v>1.0989999999999999E-3</v>
      </c>
      <c r="W27" s="503">
        <v>6.8479999999999999E-3</v>
      </c>
      <c r="X27" s="503">
        <v>1.7800000000000001E-3</v>
      </c>
      <c r="Y27" s="503">
        <v>1.0860000000000002E-3</v>
      </c>
      <c r="Z27" s="503">
        <v>2.369E-3</v>
      </c>
      <c r="AA27" s="503">
        <v>1.456E-3</v>
      </c>
      <c r="AB27" s="503">
        <v>1.776E-3</v>
      </c>
      <c r="AC27" s="503">
        <v>3.591E-3</v>
      </c>
      <c r="AD27" s="503">
        <v>8.7500000000000002E-4</v>
      </c>
      <c r="AE27" s="503">
        <v>3.0703999999999999E-2</v>
      </c>
      <c r="AF27" s="1320"/>
      <c r="AG27" s="79" t="s">
        <v>217</v>
      </c>
      <c r="AH27" s="1521">
        <v>3.3721719999999999</v>
      </c>
      <c r="AI27" s="1521">
        <v>3.0439520000000004</v>
      </c>
      <c r="AJ27" s="1521">
        <v>3.3974029999999997</v>
      </c>
      <c r="AK27" s="1521">
        <v>3.235735</v>
      </c>
      <c r="AL27" s="1521">
        <v>3.5057589999999998</v>
      </c>
      <c r="AM27" s="1521">
        <v>3.4631570000000003</v>
      </c>
      <c r="AN27" s="1521">
        <v>3.5720639999999997</v>
      </c>
      <c r="AO27" s="1521">
        <v>3.3495490000000001</v>
      </c>
      <c r="AP27" s="1521">
        <v>3.4792130000000001</v>
      </c>
      <c r="AQ27" s="1521">
        <v>3.6268389999999999</v>
      </c>
      <c r="AR27" s="1521">
        <v>3.5250850000000002</v>
      </c>
      <c r="AS27" s="1521"/>
      <c r="AT27" s="1521">
        <v>3.6370149999999999</v>
      </c>
      <c r="AU27" s="1521">
        <v>41.207942999999993</v>
      </c>
    </row>
    <row r="28" spans="1:47" s="820" customFormat="1" ht="20.25" customHeight="1" x14ac:dyDescent="0.25">
      <c r="A28" s="801"/>
      <c r="B28" s="821">
        <f t="shared" si="2"/>
        <v>24</v>
      </c>
      <c r="C28" s="822" t="str">
        <f t="shared" si="3"/>
        <v>Compañía Minera Ares S.A.C.</v>
      </c>
      <c r="D28" s="823">
        <f t="shared" si="3"/>
        <v>3.760195311672776E-2</v>
      </c>
      <c r="E28" s="823">
        <f t="shared" si="3"/>
        <v>3.5345835929724095E-2</v>
      </c>
      <c r="F28" s="823">
        <f t="shared" si="3"/>
        <v>3.3578544133237888E-2</v>
      </c>
      <c r="G28" s="823">
        <f t="shared" si="3"/>
        <v>3.0892260602578853E-2</v>
      </c>
      <c r="H28" s="823">
        <f t="shared" si="3"/>
        <v>3.1973489723669112E-2</v>
      </c>
      <c r="I28" s="823">
        <f t="shared" si="3"/>
        <v>2.5578791778935295E-2</v>
      </c>
      <c r="J28" s="823">
        <f t="shared" si="3"/>
        <v>2.404406427219917E-2</v>
      </c>
      <c r="K28" s="823">
        <f t="shared" si="3"/>
        <v>2.0437454631369294E-2</v>
      </c>
      <c r="L28" s="823">
        <f t="shared" si="3"/>
        <v>1.9211207353487136E-2</v>
      </c>
      <c r="M28" s="823">
        <f t="shared" si="3"/>
        <v>1.6329526250464063E-2</v>
      </c>
      <c r="N28" s="823">
        <f t="shared" si="3"/>
        <v>1.5349754675436218E-2</v>
      </c>
      <c r="O28" s="823">
        <f t="shared" si="3"/>
        <v>1.2279803740348975E-2</v>
      </c>
      <c r="P28" s="824">
        <f t="shared" si="1"/>
        <v>0.30262268620817784</v>
      </c>
      <c r="Q28" s="819"/>
      <c r="R28" s="503" t="s">
        <v>223</v>
      </c>
      <c r="S28" s="503">
        <v>3.760195311672776E-2</v>
      </c>
      <c r="T28" s="503">
        <v>3.5345835929724095E-2</v>
      </c>
      <c r="U28" s="503">
        <v>3.3578544133237888E-2</v>
      </c>
      <c r="V28" s="503">
        <v>3.0892260602578853E-2</v>
      </c>
      <c r="W28" s="503">
        <v>3.1973489723669112E-2</v>
      </c>
      <c r="X28" s="503">
        <v>2.5578791778935295E-2</v>
      </c>
      <c r="Y28" s="503">
        <v>2.404406427219917E-2</v>
      </c>
      <c r="Z28" s="503">
        <v>2.0437454631369294E-2</v>
      </c>
      <c r="AA28" s="503">
        <v>1.9211207353487136E-2</v>
      </c>
      <c r="AB28" s="503">
        <v>1.6329526250464063E-2</v>
      </c>
      <c r="AC28" s="503">
        <v>1.5349754675436218E-2</v>
      </c>
      <c r="AD28" s="503">
        <v>1.2279803740348975E-2</v>
      </c>
      <c r="AE28" s="503">
        <v>0.30262268620817784</v>
      </c>
      <c r="AF28" s="1320"/>
      <c r="AG28" s="79" t="s">
        <v>219</v>
      </c>
      <c r="AH28" s="1521">
        <v>4.3385238672000002</v>
      </c>
      <c r="AI28" s="1521">
        <v>4.1215976738400002</v>
      </c>
      <c r="AJ28" s="1521">
        <v>4.3688935342704003</v>
      </c>
      <c r="AK28" s="1521">
        <v>4.58733821098392</v>
      </c>
      <c r="AL28" s="1521">
        <v>4.7478950483683562</v>
      </c>
      <c r="AM28" s="1521">
        <v>3.7957107911131054</v>
      </c>
      <c r="AN28" s="1521">
        <v>3.6818394673797123</v>
      </c>
      <c r="AO28" s="1521">
        <v>3.1241107046631371</v>
      </c>
      <c r="AP28" s="1521">
        <v>3.7732290836178786</v>
      </c>
      <c r="AQ28" s="1521">
        <v>4.0373551194711306</v>
      </c>
      <c r="AR28" s="1521">
        <v>5.3</v>
      </c>
      <c r="AS28" s="1521"/>
      <c r="AT28" s="1521">
        <v>4.79</v>
      </c>
      <c r="AU28" s="1521">
        <v>50.666493500907634</v>
      </c>
    </row>
    <row r="29" spans="1:47" s="820" customFormat="1" ht="20.25" customHeight="1" x14ac:dyDescent="0.25">
      <c r="A29" s="801"/>
      <c r="B29" s="821">
        <f t="shared" si="2"/>
        <v>25</v>
      </c>
      <c r="C29" s="822" t="str">
        <f t="shared" si="3"/>
        <v>Compañía Minera Caraveli S.A.C.</v>
      </c>
      <c r="D29" s="823">
        <f t="shared" si="3"/>
        <v>0.89293</v>
      </c>
      <c r="E29" s="823">
        <f t="shared" si="3"/>
        <v>0.84675699999999998</v>
      </c>
      <c r="F29" s="823">
        <f t="shared" si="3"/>
        <v>0.92536899999999989</v>
      </c>
      <c r="G29" s="823">
        <f t="shared" si="3"/>
        <v>0.92095899999999986</v>
      </c>
      <c r="H29" s="823">
        <f t="shared" si="3"/>
        <v>0.93542400000000003</v>
      </c>
      <c r="I29" s="823">
        <f t="shared" si="3"/>
        <v>0.92692400000000008</v>
      </c>
      <c r="J29" s="823">
        <f t="shared" si="3"/>
        <v>0.95551699999999995</v>
      </c>
      <c r="K29" s="823">
        <f t="shared" si="3"/>
        <v>0.927288</v>
      </c>
      <c r="L29" s="823">
        <f t="shared" si="3"/>
        <v>0.97175899999999993</v>
      </c>
      <c r="M29" s="823">
        <f t="shared" si="3"/>
        <v>0.96500199999999992</v>
      </c>
      <c r="N29" s="823">
        <f t="shared" si="3"/>
        <v>0.96489199999999986</v>
      </c>
      <c r="O29" s="823">
        <f t="shared" si="3"/>
        <v>0.97487799999999991</v>
      </c>
      <c r="P29" s="824">
        <f t="shared" si="1"/>
        <v>11.207699000000002</v>
      </c>
      <c r="Q29" s="819"/>
      <c r="R29" s="503" t="s">
        <v>225</v>
      </c>
      <c r="S29" s="503">
        <v>0.89293</v>
      </c>
      <c r="T29" s="503">
        <v>0.84675699999999998</v>
      </c>
      <c r="U29" s="503">
        <v>0.92536899999999989</v>
      </c>
      <c r="V29" s="503">
        <v>0.92095899999999986</v>
      </c>
      <c r="W29" s="503">
        <v>0.93542400000000003</v>
      </c>
      <c r="X29" s="503">
        <v>0.92692400000000008</v>
      </c>
      <c r="Y29" s="503">
        <v>0.95551699999999995</v>
      </c>
      <c r="Z29" s="503">
        <v>0.927288</v>
      </c>
      <c r="AA29" s="503">
        <v>0.97175899999999993</v>
      </c>
      <c r="AB29" s="503">
        <v>0.96500199999999992</v>
      </c>
      <c r="AC29" s="503">
        <v>0.96489199999999986</v>
      </c>
      <c r="AD29" s="503">
        <v>0.97487799999999991</v>
      </c>
      <c r="AE29" s="503">
        <v>11.207699000000002</v>
      </c>
      <c r="AF29" s="1320"/>
      <c r="AG29" s="79" t="s">
        <v>221</v>
      </c>
      <c r="AH29" s="1521">
        <v>6.071E-3</v>
      </c>
      <c r="AI29" s="1521">
        <v>0</v>
      </c>
      <c r="AJ29" s="1521">
        <v>3.7530000000000003E-3</v>
      </c>
      <c r="AK29" s="1521">
        <v>1.0989999999999999E-3</v>
      </c>
      <c r="AL29" s="1521">
        <v>6.8479999999999999E-3</v>
      </c>
      <c r="AM29" s="1521">
        <v>1.7800000000000001E-3</v>
      </c>
      <c r="AN29" s="1521">
        <v>1.0860000000000002E-3</v>
      </c>
      <c r="AO29" s="1521">
        <v>2.369E-3</v>
      </c>
      <c r="AP29" s="1521">
        <v>1.456E-3</v>
      </c>
      <c r="AQ29" s="1521">
        <v>1.776E-3</v>
      </c>
      <c r="AR29" s="1521">
        <v>3.591E-3</v>
      </c>
      <c r="AS29" s="1521"/>
      <c r="AT29" s="1521">
        <v>8.7500000000000002E-4</v>
      </c>
      <c r="AU29" s="1521">
        <v>3.0703999999999999E-2</v>
      </c>
    </row>
    <row r="30" spans="1:47" s="820" customFormat="1" ht="20.25" customHeight="1" x14ac:dyDescent="0.25">
      <c r="A30" s="801"/>
      <c r="B30" s="821">
        <f t="shared" si="2"/>
        <v>26</v>
      </c>
      <c r="C30" s="822" t="str">
        <f t="shared" si="3"/>
        <v>Compañía Minera Chungar S.A.C.</v>
      </c>
      <c r="D30" s="823">
        <f t="shared" si="3"/>
        <v>14.578068999999999</v>
      </c>
      <c r="E30" s="823">
        <f t="shared" si="3"/>
        <v>13.500329000000001</v>
      </c>
      <c r="F30" s="823">
        <f t="shared" si="3"/>
        <v>14.439024</v>
      </c>
      <c r="G30" s="823">
        <f t="shared" si="3"/>
        <v>13.431809999999999</v>
      </c>
      <c r="H30" s="823">
        <f t="shared" si="3"/>
        <v>13.431960999999999</v>
      </c>
      <c r="I30" s="823">
        <f t="shared" si="3"/>
        <v>11.102285999999999</v>
      </c>
      <c r="J30" s="823">
        <f t="shared" si="3"/>
        <v>11.814109</v>
      </c>
      <c r="K30" s="823">
        <f t="shared" si="3"/>
        <v>12.603223</v>
      </c>
      <c r="L30" s="823">
        <f t="shared" si="3"/>
        <v>11.275887000000001</v>
      </c>
      <c r="M30" s="823">
        <f t="shared" si="3"/>
        <v>10.923474000000001</v>
      </c>
      <c r="N30" s="823">
        <f t="shared" si="3"/>
        <v>10.781804000000001</v>
      </c>
      <c r="O30" s="823">
        <f t="shared" si="3"/>
        <v>12.734590000000001</v>
      </c>
      <c r="P30" s="824">
        <f t="shared" si="1"/>
        <v>150.61656599999998</v>
      </c>
      <c r="Q30" s="819"/>
      <c r="R30" s="503" t="s">
        <v>227</v>
      </c>
      <c r="S30" s="503">
        <v>14.578068999999999</v>
      </c>
      <c r="T30" s="503">
        <v>13.500329000000001</v>
      </c>
      <c r="U30" s="503">
        <v>14.439024</v>
      </c>
      <c r="V30" s="503">
        <v>13.431809999999999</v>
      </c>
      <c r="W30" s="503">
        <v>13.431960999999999</v>
      </c>
      <c r="X30" s="503">
        <v>11.102285999999999</v>
      </c>
      <c r="Y30" s="503">
        <v>11.814109</v>
      </c>
      <c r="Z30" s="503">
        <v>12.603223</v>
      </c>
      <c r="AA30" s="503">
        <v>11.275887000000001</v>
      </c>
      <c r="AB30" s="503">
        <v>10.923474000000001</v>
      </c>
      <c r="AC30" s="503">
        <v>10.781804000000001</v>
      </c>
      <c r="AD30" s="503">
        <v>12.734590000000001</v>
      </c>
      <c r="AE30" s="503">
        <v>150.61656599999998</v>
      </c>
      <c r="AF30" s="1320"/>
      <c r="AG30" s="79" t="s">
        <v>223</v>
      </c>
      <c r="AH30" s="1521">
        <v>3.760195311672776E-2</v>
      </c>
      <c r="AI30" s="1521">
        <v>3.5345835929724095E-2</v>
      </c>
      <c r="AJ30" s="1521">
        <v>3.3578544133237888E-2</v>
      </c>
      <c r="AK30" s="1521">
        <v>3.0892260602578853E-2</v>
      </c>
      <c r="AL30" s="1521">
        <v>3.1973489723669112E-2</v>
      </c>
      <c r="AM30" s="1521">
        <v>2.5578791778935295E-2</v>
      </c>
      <c r="AN30" s="1521">
        <v>2.404406427219917E-2</v>
      </c>
      <c r="AO30" s="1521">
        <v>2.0437454631369294E-2</v>
      </c>
      <c r="AP30" s="1521">
        <v>1.9211207353487136E-2</v>
      </c>
      <c r="AQ30" s="1521">
        <v>1.6329526250464063E-2</v>
      </c>
      <c r="AR30" s="1521">
        <v>1.5349754675436218E-2</v>
      </c>
      <c r="AS30" s="1521"/>
      <c r="AT30" s="1521">
        <v>1.2279803740348975E-2</v>
      </c>
      <c r="AU30" s="1521">
        <v>0.30262268620817784</v>
      </c>
    </row>
    <row r="31" spans="1:47" s="820" customFormat="1" ht="20.25" customHeight="1" x14ac:dyDescent="0.25">
      <c r="A31" s="801"/>
      <c r="B31" s="821">
        <f t="shared" si="2"/>
        <v>27</v>
      </c>
      <c r="C31" s="822" t="str">
        <f t="shared" si="3"/>
        <v>Compañia Minera Kolpa S.A.</v>
      </c>
      <c r="D31" s="823">
        <f t="shared" si="3"/>
        <v>1.6324000000000002E-2</v>
      </c>
      <c r="E31" s="823">
        <f t="shared" si="3"/>
        <v>1.2638E-2</v>
      </c>
      <c r="F31" s="823">
        <f t="shared" si="3"/>
        <v>1.5945999999999998E-2</v>
      </c>
      <c r="G31" s="823">
        <f t="shared" si="3"/>
        <v>2.8143000000000001E-2</v>
      </c>
      <c r="H31" s="823">
        <f t="shared" si="3"/>
        <v>3.7469000000000002E-2</v>
      </c>
      <c r="I31" s="823">
        <f t="shared" si="3"/>
        <v>3.7469000000000002E-2</v>
      </c>
      <c r="J31" s="823">
        <f t="shared" si="3"/>
        <v>3.6420000000000001E-2</v>
      </c>
      <c r="K31" s="823">
        <f t="shared" si="3"/>
        <v>3.6499999999999998E-2</v>
      </c>
      <c r="L31" s="823">
        <f t="shared" si="3"/>
        <v>3.7499999999999999E-2</v>
      </c>
      <c r="M31" s="823">
        <f t="shared" si="3"/>
        <v>3.7499999999999999E-2</v>
      </c>
      <c r="N31" s="823">
        <f t="shared" si="3"/>
        <v>3.7499999999999999E-2</v>
      </c>
      <c r="O31" s="823">
        <f t="shared" si="3"/>
        <v>3.7499999999999999E-2</v>
      </c>
      <c r="P31" s="824">
        <f t="shared" si="1"/>
        <v>0.37090899999999993</v>
      </c>
      <c r="Q31" s="819"/>
      <c r="R31" s="503" t="s">
        <v>229</v>
      </c>
      <c r="S31" s="503">
        <v>1.6324000000000002E-2</v>
      </c>
      <c r="T31" s="503">
        <v>1.2638E-2</v>
      </c>
      <c r="U31" s="503">
        <v>1.5945999999999998E-2</v>
      </c>
      <c r="V31" s="503">
        <v>2.8143000000000001E-2</v>
      </c>
      <c r="W31" s="503">
        <v>3.7469000000000002E-2</v>
      </c>
      <c r="X31" s="503">
        <v>3.7469000000000002E-2</v>
      </c>
      <c r="Y31" s="503">
        <v>3.6420000000000001E-2</v>
      </c>
      <c r="Z31" s="503">
        <v>3.6499999999999998E-2</v>
      </c>
      <c r="AA31" s="503">
        <v>3.7499999999999999E-2</v>
      </c>
      <c r="AB31" s="503">
        <v>3.7499999999999999E-2</v>
      </c>
      <c r="AC31" s="503">
        <v>3.7499999999999999E-2</v>
      </c>
      <c r="AD31" s="503">
        <v>3.7499999999999999E-2</v>
      </c>
      <c r="AE31" s="503">
        <v>0.37090899999999993</v>
      </c>
      <c r="AF31" s="1320"/>
      <c r="AG31" s="79" t="s">
        <v>225</v>
      </c>
      <c r="AH31" s="1521">
        <v>0.89293</v>
      </c>
      <c r="AI31" s="1521">
        <v>0.84675699999999998</v>
      </c>
      <c r="AJ31" s="1521">
        <v>0.92536899999999989</v>
      </c>
      <c r="AK31" s="1521">
        <v>0.92095899999999986</v>
      </c>
      <c r="AL31" s="1521">
        <v>0.93542400000000003</v>
      </c>
      <c r="AM31" s="1521">
        <v>0.92692400000000008</v>
      </c>
      <c r="AN31" s="1521">
        <v>0.95551699999999995</v>
      </c>
      <c r="AO31" s="1521">
        <v>0.927288</v>
      </c>
      <c r="AP31" s="1521">
        <v>0.97175899999999993</v>
      </c>
      <c r="AQ31" s="1521">
        <v>0.96500199999999992</v>
      </c>
      <c r="AR31" s="1521">
        <v>0.96489199999999986</v>
      </c>
      <c r="AS31" s="1521"/>
      <c r="AT31" s="1521">
        <v>0.97487799999999991</v>
      </c>
      <c r="AU31" s="1521">
        <v>11.207699000000002</v>
      </c>
    </row>
    <row r="32" spans="1:47" s="820" customFormat="1" ht="20.25" customHeight="1" x14ac:dyDescent="0.25">
      <c r="A32" s="801"/>
      <c r="B32" s="821">
        <f t="shared" si="2"/>
        <v>28</v>
      </c>
      <c r="C32" s="822" t="str">
        <f t="shared" si="3"/>
        <v>Compañía Minera San Ignacio de Morococha S.A.A.</v>
      </c>
      <c r="D32" s="823">
        <f t="shared" si="3"/>
        <v>6.8657809999999992</v>
      </c>
      <c r="E32" s="823">
        <f t="shared" si="3"/>
        <v>6.5343239999999998</v>
      </c>
      <c r="F32" s="823">
        <f t="shared" si="3"/>
        <v>6.2284579999999998</v>
      </c>
      <c r="G32" s="823">
        <f t="shared" si="3"/>
        <v>6.5194470000000004</v>
      </c>
      <c r="H32" s="823">
        <f t="shared" si="3"/>
        <v>5.1632949999999997</v>
      </c>
      <c r="I32" s="823">
        <f t="shared" si="3"/>
        <v>3.2883749999999998</v>
      </c>
      <c r="J32" s="823">
        <f t="shared" si="3"/>
        <v>2.8304749999999999</v>
      </c>
      <c r="K32" s="823">
        <f t="shared" si="3"/>
        <v>2.3329149999999998</v>
      </c>
      <c r="L32" s="823">
        <f t="shared" si="3"/>
        <v>2.8054779999999999</v>
      </c>
      <c r="M32" s="823">
        <f t="shared" si="3"/>
        <v>4.2535870000000005</v>
      </c>
      <c r="N32" s="823">
        <f t="shared" si="3"/>
        <v>5.2675910000000004</v>
      </c>
      <c r="O32" s="823">
        <f t="shared" si="3"/>
        <v>6.0208459999999997</v>
      </c>
      <c r="P32" s="824">
        <f t="shared" si="1"/>
        <v>58.110572000000005</v>
      </c>
      <c r="Q32" s="819"/>
      <c r="R32" s="503" t="s">
        <v>231</v>
      </c>
      <c r="S32" s="503">
        <v>6.8657809999999992</v>
      </c>
      <c r="T32" s="503">
        <v>6.5343239999999998</v>
      </c>
      <c r="U32" s="503">
        <v>6.2284579999999998</v>
      </c>
      <c r="V32" s="503">
        <v>6.5194470000000004</v>
      </c>
      <c r="W32" s="503">
        <v>5.1632949999999997</v>
      </c>
      <c r="X32" s="503">
        <v>3.2883749999999998</v>
      </c>
      <c r="Y32" s="503">
        <v>2.8304749999999999</v>
      </c>
      <c r="Z32" s="503">
        <v>2.3329149999999998</v>
      </c>
      <c r="AA32" s="503">
        <v>2.8054779999999999</v>
      </c>
      <c r="AB32" s="503">
        <v>4.2535870000000005</v>
      </c>
      <c r="AC32" s="503">
        <v>5.2675910000000004</v>
      </c>
      <c r="AD32" s="503">
        <v>6.0208459999999997</v>
      </c>
      <c r="AE32" s="503">
        <v>58.110572000000005</v>
      </c>
      <c r="AF32" s="1320"/>
      <c r="AG32" s="79" t="s">
        <v>227</v>
      </c>
      <c r="AH32" s="1521">
        <v>14.578068999999999</v>
      </c>
      <c r="AI32" s="1521">
        <v>13.500329000000001</v>
      </c>
      <c r="AJ32" s="1521">
        <v>14.439024</v>
      </c>
      <c r="AK32" s="1521">
        <v>13.431809999999999</v>
      </c>
      <c r="AL32" s="1521">
        <v>13.431960999999999</v>
      </c>
      <c r="AM32" s="1521">
        <v>11.102285999999999</v>
      </c>
      <c r="AN32" s="1521">
        <v>11.814109</v>
      </c>
      <c r="AO32" s="1521">
        <v>12.603223</v>
      </c>
      <c r="AP32" s="1521">
        <v>11.275887000000001</v>
      </c>
      <c r="AQ32" s="1521">
        <v>10.923474000000001</v>
      </c>
      <c r="AR32" s="1521">
        <v>10.781804000000001</v>
      </c>
      <c r="AS32" s="1521"/>
      <c r="AT32" s="1521">
        <v>12.734590000000001</v>
      </c>
      <c r="AU32" s="1521">
        <v>150.61656599999998</v>
      </c>
    </row>
    <row r="33" spans="1:47" s="820" customFormat="1" ht="20.25" customHeight="1" x14ac:dyDescent="0.25">
      <c r="A33" s="801"/>
      <c r="B33" s="821">
        <f t="shared" si="2"/>
        <v>29</v>
      </c>
      <c r="C33" s="822" t="str">
        <f t="shared" si="3"/>
        <v>Compañía Minera San Nicolás S.A.</v>
      </c>
      <c r="D33" s="823">
        <f t="shared" si="3"/>
        <v>0</v>
      </c>
      <c r="E33" s="823">
        <f t="shared" si="3"/>
        <v>0</v>
      </c>
      <c r="F33" s="823">
        <f t="shared" si="3"/>
        <v>0</v>
      </c>
      <c r="G33" s="823">
        <f t="shared" si="3"/>
        <v>0</v>
      </c>
      <c r="H33" s="823">
        <f t="shared" si="3"/>
        <v>0</v>
      </c>
      <c r="I33" s="823">
        <f t="shared" si="3"/>
        <v>0</v>
      </c>
      <c r="J33" s="823">
        <f t="shared" si="3"/>
        <v>0</v>
      </c>
      <c r="K33" s="823">
        <f t="shared" si="3"/>
        <v>0</v>
      </c>
      <c r="L33" s="823">
        <f t="shared" si="3"/>
        <v>0</v>
      </c>
      <c r="M33" s="823">
        <f t="shared" si="3"/>
        <v>0</v>
      </c>
      <c r="N33" s="823">
        <f t="shared" si="3"/>
        <v>0</v>
      </c>
      <c r="O33" s="823">
        <f t="shared" si="3"/>
        <v>0</v>
      </c>
      <c r="P33" s="824">
        <f t="shared" si="1"/>
        <v>0</v>
      </c>
      <c r="Q33" s="801"/>
      <c r="R33" s="503" t="s">
        <v>233</v>
      </c>
      <c r="S33" s="503">
        <v>0</v>
      </c>
      <c r="T33" s="503">
        <v>0</v>
      </c>
      <c r="U33" s="503">
        <v>0</v>
      </c>
      <c r="V33" s="503">
        <v>0</v>
      </c>
      <c r="W33" s="503">
        <v>0</v>
      </c>
      <c r="X33" s="503">
        <v>0</v>
      </c>
      <c r="Y33" s="503">
        <v>0</v>
      </c>
      <c r="Z33" s="503">
        <v>0</v>
      </c>
      <c r="AA33" s="503">
        <v>0</v>
      </c>
      <c r="AB33" s="503">
        <v>0</v>
      </c>
      <c r="AC33" s="503">
        <v>0</v>
      </c>
      <c r="AD33" s="503">
        <v>0</v>
      </c>
      <c r="AE33" s="503">
        <v>0</v>
      </c>
      <c r="AF33" s="1320"/>
      <c r="AG33" s="79" t="s">
        <v>229</v>
      </c>
      <c r="AH33" s="1521">
        <v>1.6324000000000002E-2</v>
      </c>
      <c r="AI33" s="1521">
        <v>1.2638E-2</v>
      </c>
      <c r="AJ33" s="1521">
        <v>1.5945999999999998E-2</v>
      </c>
      <c r="AK33" s="1521">
        <v>2.8143000000000001E-2</v>
      </c>
      <c r="AL33" s="1521">
        <v>3.7469000000000002E-2</v>
      </c>
      <c r="AM33" s="1521">
        <v>3.7469000000000002E-2</v>
      </c>
      <c r="AN33" s="1521">
        <v>3.6420000000000001E-2</v>
      </c>
      <c r="AO33" s="1521">
        <v>3.6499999999999998E-2</v>
      </c>
      <c r="AP33" s="1521">
        <v>3.7499999999999999E-2</v>
      </c>
      <c r="AQ33" s="1521">
        <v>3.7499999999999999E-2</v>
      </c>
      <c r="AR33" s="1521">
        <v>3.7499999999999999E-2</v>
      </c>
      <c r="AS33" s="1521"/>
      <c r="AT33" s="1521">
        <v>3.7499999999999999E-2</v>
      </c>
      <c r="AU33" s="1521">
        <v>0.37090899999999993</v>
      </c>
    </row>
    <row r="34" spans="1:47" s="820" customFormat="1" ht="20.25" customHeight="1" x14ac:dyDescent="0.25">
      <c r="A34" s="801"/>
      <c r="B34" s="821">
        <f t="shared" si="2"/>
        <v>30</v>
      </c>
      <c r="C34" s="822" t="str">
        <f t="shared" si="3"/>
        <v>Compañía Minera San Valentin S.A.</v>
      </c>
      <c r="D34" s="823">
        <f t="shared" si="3"/>
        <v>0.89027999999999996</v>
      </c>
      <c r="E34" s="823">
        <f t="shared" si="3"/>
        <v>0.912304</v>
      </c>
      <c r="F34" s="823">
        <f t="shared" si="3"/>
        <v>1.086306</v>
      </c>
      <c r="G34" s="823">
        <f t="shared" si="3"/>
        <v>1.044581</v>
      </c>
      <c r="H34" s="823">
        <f t="shared" si="3"/>
        <v>0.98031500000000005</v>
      </c>
      <c r="I34" s="823">
        <f t="shared" si="3"/>
        <v>0.95210000000000006</v>
      </c>
      <c r="J34" s="823">
        <f t="shared" si="3"/>
        <v>1.0606900000000001</v>
      </c>
      <c r="K34" s="823">
        <f t="shared" si="3"/>
        <v>1.0583530000000001</v>
      </c>
      <c r="L34" s="823">
        <f t="shared" si="3"/>
        <v>1.048441</v>
      </c>
      <c r="M34" s="823">
        <f t="shared" si="3"/>
        <v>1.119089</v>
      </c>
      <c r="N34" s="823">
        <f t="shared" si="3"/>
        <v>1.104271</v>
      </c>
      <c r="O34" s="823">
        <f t="shared" si="3"/>
        <v>1.1500779999999999</v>
      </c>
      <c r="P34" s="824">
        <f t="shared" si="1"/>
        <v>12.406808000000002</v>
      </c>
      <c r="Q34" s="61"/>
      <c r="R34" s="503" t="s">
        <v>235</v>
      </c>
      <c r="S34" s="503">
        <v>0.89027999999999996</v>
      </c>
      <c r="T34" s="503">
        <v>0.912304</v>
      </c>
      <c r="U34" s="503">
        <v>1.086306</v>
      </c>
      <c r="V34" s="503">
        <v>1.044581</v>
      </c>
      <c r="W34" s="503">
        <v>0.98031500000000005</v>
      </c>
      <c r="X34" s="503">
        <v>0.95210000000000006</v>
      </c>
      <c r="Y34" s="503">
        <v>1.0606900000000001</v>
      </c>
      <c r="Z34" s="503">
        <v>1.0583530000000001</v>
      </c>
      <c r="AA34" s="503">
        <v>1.048441</v>
      </c>
      <c r="AB34" s="503">
        <v>1.119089</v>
      </c>
      <c r="AC34" s="503">
        <v>1.104271</v>
      </c>
      <c r="AD34" s="503">
        <v>1.1500779999999999</v>
      </c>
      <c r="AE34" s="503">
        <v>12.406808000000002</v>
      </c>
      <c r="AF34" s="1320"/>
      <c r="AG34" s="79" t="s">
        <v>231</v>
      </c>
      <c r="AH34" s="1521">
        <v>6.8657809999999992</v>
      </c>
      <c r="AI34" s="1521">
        <v>6.5343239999999998</v>
      </c>
      <c r="AJ34" s="1521">
        <v>6.2284579999999998</v>
      </c>
      <c r="AK34" s="1521">
        <v>6.5194470000000004</v>
      </c>
      <c r="AL34" s="1521">
        <v>5.1632949999999997</v>
      </c>
      <c r="AM34" s="1521">
        <v>3.2883749999999998</v>
      </c>
      <c r="AN34" s="1521">
        <v>2.8304749999999999</v>
      </c>
      <c r="AO34" s="1521">
        <v>2.3329149999999998</v>
      </c>
      <c r="AP34" s="1521">
        <v>2.8054779999999999</v>
      </c>
      <c r="AQ34" s="1521">
        <v>4.2535870000000005</v>
      </c>
      <c r="AR34" s="1521">
        <v>5.2675910000000004</v>
      </c>
      <c r="AS34" s="1521"/>
      <c r="AT34" s="1521">
        <v>6.0208459999999997</v>
      </c>
      <c r="AU34" s="1521">
        <v>58.110572000000005</v>
      </c>
    </row>
    <row r="35" spans="1:47" s="820" customFormat="1" ht="20.25" customHeight="1" x14ac:dyDescent="0.25">
      <c r="A35" s="801"/>
      <c r="B35" s="821">
        <f t="shared" si="2"/>
        <v>31</v>
      </c>
      <c r="C35" s="822" t="str">
        <f t="shared" si="3"/>
        <v>Compañía Pesquera del Pacifico Centro S.A.</v>
      </c>
      <c r="D35" s="823">
        <f t="shared" si="3"/>
        <v>0</v>
      </c>
      <c r="E35" s="823">
        <f t="shared" si="3"/>
        <v>0</v>
      </c>
      <c r="F35" s="823">
        <f t="shared" si="3"/>
        <v>0</v>
      </c>
      <c r="G35" s="823">
        <f t="shared" si="3"/>
        <v>8.6800000000000002E-3</v>
      </c>
      <c r="H35" s="823">
        <f t="shared" si="3"/>
        <v>7.8469999999999998E-2</v>
      </c>
      <c r="I35" s="823">
        <f t="shared" si="3"/>
        <v>0</v>
      </c>
      <c r="J35" s="823">
        <f t="shared" si="3"/>
        <v>0</v>
      </c>
      <c r="K35" s="823">
        <f t="shared" si="3"/>
        <v>0</v>
      </c>
      <c r="L35" s="823">
        <f t="shared" si="3"/>
        <v>0</v>
      </c>
      <c r="M35" s="823">
        <f t="shared" si="3"/>
        <v>0</v>
      </c>
      <c r="N35" s="823">
        <f t="shared" si="3"/>
        <v>0</v>
      </c>
      <c r="O35" s="823">
        <f t="shared" si="3"/>
        <v>3.0550000000000001E-2</v>
      </c>
      <c r="P35" s="824">
        <f t="shared" si="1"/>
        <v>0.1177</v>
      </c>
      <c r="Q35" s="801"/>
      <c r="R35" s="503" t="s">
        <v>237</v>
      </c>
      <c r="S35" s="503">
        <v>0</v>
      </c>
      <c r="T35" s="503">
        <v>0</v>
      </c>
      <c r="U35" s="503">
        <v>0</v>
      </c>
      <c r="V35" s="503">
        <v>8.6800000000000002E-3</v>
      </c>
      <c r="W35" s="503">
        <v>7.8469999999999998E-2</v>
      </c>
      <c r="X35" s="503">
        <v>0</v>
      </c>
      <c r="Y35" s="503">
        <v>0</v>
      </c>
      <c r="Z35" s="503">
        <v>0</v>
      </c>
      <c r="AA35" s="503">
        <v>0</v>
      </c>
      <c r="AB35" s="503">
        <v>0</v>
      </c>
      <c r="AC35" s="503">
        <v>0</v>
      </c>
      <c r="AD35" s="503">
        <v>3.0550000000000001E-2</v>
      </c>
      <c r="AE35" s="503">
        <v>0.1177</v>
      </c>
      <c r="AF35" s="1320"/>
      <c r="AG35" s="79" t="s">
        <v>233</v>
      </c>
      <c r="AH35" s="1521">
        <v>0</v>
      </c>
      <c r="AI35" s="1521">
        <v>0</v>
      </c>
      <c r="AJ35" s="1521">
        <v>0</v>
      </c>
      <c r="AK35" s="1521">
        <v>0</v>
      </c>
      <c r="AL35" s="1521">
        <v>0</v>
      </c>
      <c r="AM35" s="1521">
        <v>0</v>
      </c>
      <c r="AN35" s="1521">
        <v>0</v>
      </c>
      <c r="AO35" s="1521">
        <v>0</v>
      </c>
      <c r="AP35" s="1521">
        <v>0</v>
      </c>
      <c r="AQ35" s="1521">
        <v>0</v>
      </c>
      <c r="AR35" s="1521">
        <v>0</v>
      </c>
      <c r="AS35" s="1521"/>
      <c r="AT35" s="1521">
        <v>0</v>
      </c>
      <c r="AU35" s="1521">
        <v>0</v>
      </c>
    </row>
    <row r="36" spans="1:47" s="820" customFormat="1" ht="20.25" customHeight="1" x14ac:dyDescent="0.25">
      <c r="A36" s="801"/>
      <c r="B36" s="821">
        <f t="shared" si="2"/>
        <v>32</v>
      </c>
      <c r="C36" s="822" t="str">
        <f t="shared" si="3"/>
        <v>Consorcio Minero Horizonte S.A.</v>
      </c>
      <c r="D36" s="823">
        <f t="shared" si="3"/>
        <v>1.01E-3</v>
      </c>
      <c r="E36" s="823">
        <f t="shared" si="3"/>
        <v>6.4303299999999997</v>
      </c>
      <c r="F36" s="823">
        <f t="shared" si="3"/>
        <v>7.4054399999999996</v>
      </c>
      <c r="G36" s="823">
        <f t="shared" si="3"/>
        <v>7.2575099999999999</v>
      </c>
      <c r="H36" s="823">
        <f t="shared" si="3"/>
        <v>7.4767000000000001</v>
      </c>
      <c r="I36" s="823">
        <f t="shared" si="3"/>
        <v>6.29711</v>
      </c>
      <c r="J36" s="823">
        <f t="shared" si="3"/>
        <v>4.3697900000000001</v>
      </c>
      <c r="K36" s="823">
        <f t="shared" si="3"/>
        <v>3.6999799999999996</v>
      </c>
      <c r="L36" s="823">
        <f t="shared" si="3"/>
        <v>4.5793099999999995</v>
      </c>
      <c r="M36" s="823">
        <f t="shared" si="3"/>
        <v>5.9899500000000003</v>
      </c>
      <c r="N36" s="823">
        <f t="shared" si="3"/>
        <v>6.9138800000000007</v>
      </c>
      <c r="O36" s="823">
        <f t="shared" si="3"/>
        <v>7.4763600000000006</v>
      </c>
      <c r="P36" s="824">
        <f t="shared" si="1"/>
        <v>67.897369999999995</v>
      </c>
      <c r="Q36" s="801"/>
      <c r="R36" s="503" t="s">
        <v>239</v>
      </c>
      <c r="S36" s="503">
        <v>1.01E-3</v>
      </c>
      <c r="T36" s="503">
        <v>6.4303299999999997</v>
      </c>
      <c r="U36" s="503">
        <v>7.4054399999999996</v>
      </c>
      <c r="V36" s="503">
        <v>7.2575099999999999</v>
      </c>
      <c r="W36" s="503">
        <v>7.4767000000000001</v>
      </c>
      <c r="X36" s="503">
        <v>6.29711</v>
      </c>
      <c r="Y36" s="503">
        <v>4.3697900000000001</v>
      </c>
      <c r="Z36" s="503">
        <v>3.6999799999999996</v>
      </c>
      <c r="AA36" s="503">
        <v>4.5793099999999995</v>
      </c>
      <c r="AB36" s="503">
        <v>5.9899500000000003</v>
      </c>
      <c r="AC36" s="503">
        <v>6.9138800000000007</v>
      </c>
      <c r="AD36" s="503">
        <v>7.4763600000000006</v>
      </c>
      <c r="AE36" s="503">
        <v>67.897369999999995</v>
      </c>
      <c r="AF36" s="1320"/>
      <c r="AG36" s="79" t="s">
        <v>235</v>
      </c>
      <c r="AH36" s="1521">
        <v>0.89027999999999996</v>
      </c>
      <c r="AI36" s="1521">
        <v>0.912304</v>
      </c>
      <c r="AJ36" s="1521">
        <v>1.086306</v>
      </c>
      <c r="AK36" s="1521">
        <v>1.044581</v>
      </c>
      <c r="AL36" s="1521">
        <v>0.98031500000000005</v>
      </c>
      <c r="AM36" s="1521">
        <v>0.95210000000000006</v>
      </c>
      <c r="AN36" s="1521">
        <v>1.0606900000000001</v>
      </c>
      <c r="AO36" s="1521">
        <v>1.0583530000000001</v>
      </c>
      <c r="AP36" s="1521">
        <v>1.048441</v>
      </c>
      <c r="AQ36" s="1521">
        <v>1.119089</v>
      </c>
      <c r="AR36" s="1521">
        <v>1.104271</v>
      </c>
      <c r="AS36" s="1521"/>
      <c r="AT36" s="1521">
        <v>1.1500779999999999</v>
      </c>
      <c r="AU36" s="1521">
        <v>12.406808000000002</v>
      </c>
    </row>
    <row r="37" spans="1:47" s="820" customFormat="1" ht="20.25" customHeight="1" x14ac:dyDescent="0.25">
      <c r="A37" s="801"/>
      <c r="B37" s="821">
        <f t="shared" si="2"/>
        <v>33</v>
      </c>
      <c r="C37" s="822" t="str">
        <f t="shared" si="3"/>
        <v>Corporación Aceros Arequipa S.A.</v>
      </c>
      <c r="D37" s="823">
        <f t="shared" si="3"/>
        <v>0</v>
      </c>
      <c r="E37" s="823">
        <f t="shared" si="3"/>
        <v>0</v>
      </c>
      <c r="F37" s="823">
        <f t="shared" si="3"/>
        <v>0</v>
      </c>
      <c r="G37" s="823">
        <f t="shared" si="3"/>
        <v>0</v>
      </c>
      <c r="H37" s="823">
        <f t="shared" si="3"/>
        <v>0</v>
      </c>
      <c r="I37" s="823">
        <f t="shared" si="3"/>
        <v>0</v>
      </c>
      <c r="J37" s="823">
        <f t="shared" si="3"/>
        <v>0</v>
      </c>
      <c r="K37" s="823">
        <f t="shared" si="3"/>
        <v>0</v>
      </c>
      <c r="L37" s="823">
        <f t="shared" si="3"/>
        <v>0</v>
      </c>
      <c r="M37" s="823">
        <f t="shared" si="3"/>
        <v>0</v>
      </c>
      <c r="N37" s="823">
        <f t="shared" si="3"/>
        <v>0</v>
      </c>
      <c r="O37" s="823">
        <f t="shared" si="3"/>
        <v>0</v>
      </c>
      <c r="P37" s="824">
        <f t="shared" si="1"/>
        <v>0</v>
      </c>
      <c r="Q37" s="801"/>
      <c r="R37" s="503" t="s">
        <v>241</v>
      </c>
      <c r="S37" s="503">
        <v>0</v>
      </c>
      <c r="T37" s="503">
        <v>0</v>
      </c>
      <c r="U37" s="503">
        <v>0</v>
      </c>
      <c r="V37" s="503">
        <v>0</v>
      </c>
      <c r="W37" s="503">
        <v>0</v>
      </c>
      <c r="X37" s="503">
        <v>0</v>
      </c>
      <c r="Y37" s="503">
        <v>0</v>
      </c>
      <c r="Z37" s="503">
        <v>0</v>
      </c>
      <c r="AA37" s="503">
        <v>0</v>
      </c>
      <c r="AB37" s="503">
        <v>0</v>
      </c>
      <c r="AC37" s="503">
        <v>0</v>
      </c>
      <c r="AD37" s="503">
        <v>0</v>
      </c>
      <c r="AE37" s="503">
        <v>0</v>
      </c>
      <c r="AF37" s="1320"/>
      <c r="AG37" s="79" t="s">
        <v>237</v>
      </c>
      <c r="AH37" s="1521">
        <v>0</v>
      </c>
      <c r="AI37" s="1521">
        <v>0</v>
      </c>
      <c r="AJ37" s="1521">
        <v>0</v>
      </c>
      <c r="AK37" s="1521">
        <v>8.6800000000000002E-3</v>
      </c>
      <c r="AL37" s="1521">
        <v>7.8469999999999998E-2</v>
      </c>
      <c r="AM37" s="1521">
        <v>0</v>
      </c>
      <c r="AN37" s="1521">
        <v>0</v>
      </c>
      <c r="AO37" s="1521">
        <v>0</v>
      </c>
      <c r="AP37" s="1521">
        <v>0</v>
      </c>
      <c r="AQ37" s="1521">
        <v>0</v>
      </c>
      <c r="AR37" s="1521">
        <v>0</v>
      </c>
      <c r="AS37" s="1521"/>
      <c r="AT37" s="1521">
        <v>3.0550000000000001E-2</v>
      </c>
      <c r="AU37" s="1521">
        <v>0.1177</v>
      </c>
    </row>
    <row r="38" spans="1:47" s="820" customFormat="1" ht="20.25" customHeight="1" x14ac:dyDescent="0.25">
      <c r="A38" s="801"/>
      <c r="B38" s="821">
        <f t="shared" si="2"/>
        <v>34</v>
      </c>
      <c r="C38" s="822" t="str">
        <f t="shared" si="3"/>
        <v>Corporación Cerámica S.A.</v>
      </c>
      <c r="D38" s="823">
        <f t="shared" si="3"/>
        <v>9.4719561463295996E-3</v>
      </c>
      <c r="E38" s="823">
        <f t="shared" si="3"/>
        <v>9.4719561463295996E-3</v>
      </c>
      <c r="F38" s="823">
        <f t="shared" si="3"/>
        <v>9.4719561463295996E-3</v>
      </c>
      <c r="G38" s="823">
        <f t="shared" si="3"/>
        <v>9.4719561463295996E-3</v>
      </c>
      <c r="H38" s="823">
        <f t="shared" si="3"/>
        <v>9.4719561463295996E-3</v>
      </c>
      <c r="I38" s="823">
        <f t="shared" ref="I38:O74" si="4">+X38</f>
        <v>9.4719561463295996E-3</v>
      </c>
      <c r="J38" s="823">
        <f t="shared" si="4"/>
        <v>9.4719561463295996E-3</v>
      </c>
      <c r="K38" s="823">
        <f t="shared" si="4"/>
        <v>9.4719561463295996E-3</v>
      </c>
      <c r="L38" s="823">
        <f t="shared" si="4"/>
        <v>9.4719561463295996E-3</v>
      </c>
      <c r="M38" s="823">
        <f t="shared" si="4"/>
        <v>9.4719561463295996E-3</v>
      </c>
      <c r="N38" s="823">
        <f t="shared" si="4"/>
        <v>9.4719561463295996E-3</v>
      </c>
      <c r="O38" s="823">
        <f t="shared" si="4"/>
        <v>9.4719561463295996E-3</v>
      </c>
      <c r="P38" s="824">
        <f t="shared" si="1"/>
        <v>0.11366347375595522</v>
      </c>
      <c r="Q38" s="801"/>
      <c r="R38" s="503" t="s">
        <v>243</v>
      </c>
      <c r="S38" s="503">
        <v>9.4719561463295996E-3</v>
      </c>
      <c r="T38" s="503">
        <v>9.4719561463295996E-3</v>
      </c>
      <c r="U38" s="503">
        <v>9.4719561463295996E-3</v>
      </c>
      <c r="V38" s="503">
        <v>9.4719561463295996E-3</v>
      </c>
      <c r="W38" s="503">
        <v>9.4719561463295996E-3</v>
      </c>
      <c r="X38" s="503">
        <v>9.4719561463295996E-3</v>
      </c>
      <c r="Y38" s="503">
        <v>9.4719561463295996E-3</v>
      </c>
      <c r="Z38" s="503">
        <v>9.4719561463295996E-3</v>
      </c>
      <c r="AA38" s="503">
        <v>9.4719561463295996E-3</v>
      </c>
      <c r="AB38" s="503">
        <v>9.4719561463295996E-3</v>
      </c>
      <c r="AC38" s="503">
        <v>9.4719561463295996E-3</v>
      </c>
      <c r="AD38" s="503">
        <v>9.4719561463295996E-3</v>
      </c>
      <c r="AE38" s="503">
        <v>0.11366347375595522</v>
      </c>
      <c r="AF38" s="1320"/>
      <c r="AG38" s="79" t="s">
        <v>239</v>
      </c>
      <c r="AH38" s="1521">
        <v>1.01E-3</v>
      </c>
      <c r="AI38" s="1521">
        <v>6.4303299999999997</v>
      </c>
      <c r="AJ38" s="1521">
        <v>7.4054399999999996</v>
      </c>
      <c r="AK38" s="1521">
        <v>7.2575099999999999</v>
      </c>
      <c r="AL38" s="1521">
        <v>7.4767000000000001</v>
      </c>
      <c r="AM38" s="1521">
        <v>6.29711</v>
      </c>
      <c r="AN38" s="1521">
        <v>4.3697900000000001</v>
      </c>
      <c r="AO38" s="1521">
        <v>3.6999799999999996</v>
      </c>
      <c r="AP38" s="1521">
        <v>4.5793099999999995</v>
      </c>
      <c r="AQ38" s="1521">
        <v>5.9899500000000003</v>
      </c>
      <c r="AR38" s="1521">
        <v>6.9138800000000007</v>
      </c>
      <c r="AS38" s="1521"/>
      <c r="AT38" s="1521">
        <v>7.4763600000000006</v>
      </c>
      <c r="AU38" s="1521">
        <v>67.897369999999995</v>
      </c>
    </row>
    <row r="39" spans="1:47" s="820" customFormat="1" ht="20.25" customHeight="1" x14ac:dyDescent="0.25">
      <c r="A39" s="801"/>
      <c r="B39" s="821">
        <f t="shared" si="2"/>
        <v>35</v>
      </c>
      <c r="C39" s="822" t="str">
        <f t="shared" ref="C39:K78" si="5">+R39</f>
        <v>Emp. Explotadora de Vinchos Ltda S.A.C.</v>
      </c>
      <c r="D39" s="823">
        <f t="shared" si="5"/>
        <v>0</v>
      </c>
      <c r="E39" s="823">
        <f t="shared" si="5"/>
        <v>0</v>
      </c>
      <c r="F39" s="823">
        <f t="shared" si="5"/>
        <v>0</v>
      </c>
      <c r="G39" s="823">
        <f t="shared" si="5"/>
        <v>0</v>
      </c>
      <c r="H39" s="823">
        <f t="shared" si="5"/>
        <v>0</v>
      </c>
      <c r="I39" s="823">
        <f t="shared" si="4"/>
        <v>0</v>
      </c>
      <c r="J39" s="823">
        <f t="shared" si="4"/>
        <v>0</v>
      </c>
      <c r="K39" s="823">
        <f t="shared" si="4"/>
        <v>0</v>
      </c>
      <c r="L39" s="823">
        <f t="shared" si="4"/>
        <v>0</v>
      </c>
      <c r="M39" s="823">
        <f t="shared" si="4"/>
        <v>0</v>
      </c>
      <c r="N39" s="823">
        <f t="shared" si="4"/>
        <v>0</v>
      </c>
      <c r="O39" s="823">
        <f t="shared" si="4"/>
        <v>0</v>
      </c>
      <c r="P39" s="824">
        <f t="shared" si="1"/>
        <v>0</v>
      </c>
      <c r="Q39" s="801"/>
      <c r="R39" s="503" t="s">
        <v>245</v>
      </c>
      <c r="S39" s="503">
        <v>0</v>
      </c>
      <c r="T39" s="503">
        <v>0</v>
      </c>
      <c r="U39" s="503">
        <v>0</v>
      </c>
      <c r="V39" s="503">
        <v>0</v>
      </c>
      <c r="W39" s="503">
        <v>0</v>
      </c>
      <c r="X39" s="503">
        <v>0</v>
      </c>
      <c r="Y39" s="503">
        <v>0</v>
      </c>
      <c r="Z39" s="503">
        <v>0</v>
      </c>
      <c r="AA39" s="503">
        <v>0</v>
      </c>
      <c r="AB39" s="503">
        <v>0</v>
      </c>
      <c r="AC39" s="503">
        <v>0</v>
      </c>
      <c r="AD39" s="503">
        <v>0</v>
      </c>
      <c r="AE39" s="503">
        <v>0</v>
      </c>
      <c r="AF39" s="1320"/>
      <c r="AG39" s="79" t="s">
        <v>241</v>
      </c>
      <c r="AH39" s="1521">
        <v>0</v>
      </c>
      <c r="AI39" s="1521">
        <v>0</v>
      </c>
      <c r="AJ39" s="1521">
        <v>0</v>
      </c>
      <c r="AK39" s="1521">
        <v>0</v>
      </c>
      <c r="AL39" s="1521">
        <v>0</v>
      </c>
      <c r="AM39" s="1521">
        <v>0</v>
      </c>
      <c r="AN39" s="1521">
        <v>0</v>
      </c>
      <c r="AO39" s="1521">
        <v>0</v>
      </c>
      <c r="AP39" s="1521">
        <v>0</v>
      </c>
      <c r="AQ39" s="1521">
        <v>0</v>
      </c>
      <c r="AR39" s="1521">
        <v>0</v>
      </c>
      <c r="AS39" s="1521"/>
      <c r="AT39" s="1521">
        <v>0</v>
      </c>
      <c r="AU39" s="1521">
        <v>0</v>
      </c>
    </row>
    <row r="40" spans="1:47" s="820" customFormat="1" ht="20.25" customHeight="1" x14ac:dyDescent="0.25">
      <c r="A40" s="801"/>
      <c r="B40" s="821">
        <f t="shared" si="2"/>
        <v>36</v>
      </c>
      <c r="C40" s="822" t="str">
        <f t="shared" si="5"/>
        <v>Empresa Agroindustrial Tuman S.A.A.</v>
      </c>
      <c r="D40" s="823">
        <f t="shared" si="5"/>
        <v>0</v>
      </c>
      <c r="E40" s="823">
        <f t="shared" si="5"/>
        <v>0</v>
      </c>
      <c r="F40" s="823">
        <f t="shared" si="5"/>
        <v>0</v>
      </c>
      <c r="G40" s="823">
        <f t="shared" si="5"/>
        <v>0</v>
      </c>
      <c r="H40" s="823">
        <f t="shared" si="5"/>
        <v>0</v>
      </c>
      <c r="I40" s="823">
        <f t="shared" si="4"/>
        <v>0</v>
      </c>
      <c r="J40" s="823">
        <f t="shared" si="4"/>
        <v>0</v>
      </c>
      <c r="K40" s="823">
        <f t="shared" si="4"/>
        <v>0</v>
      </c>
      <c r="L40" s="823">
        <f t="shared" si="4"/>
        <v>0</v>
      </c>
      <c r="M40" s="823">
        <f t="shared" si="4"/>
        <v>0</v>
      </c>
      <c r="N40" s="823">
        <f t="shared" si="4"/>
        <v>0</v>
      </c>
      <c r="O40" s="823">
        <f t="shared" si="4"/>
        <v>0</v>
      </c>
      <c r="P40" s="824">
        <f t="shared" si="1"/>
        <v>0</v>
      </c>
      <c r="Q40" s="801"/>
      <c r="R40" s="503" t="s">
        <v>247</v>
      </c>
      <c r="S40" s="503">
        <v>0</v>
      </c>
      <c r="T40" s="503">
        <v>0</v>
      </c>
      <c r="U40" s="503">
        <v>0</v>
      </c>
      <c r="V40" s="503">
        <v>0</v>
      </c>
      <c r="W40" s="503">
        <v>0</v>
      </c>
      <c r="X40" s="503">
        <v>0</v>
      </c>
      <c r="Y40" s="503">
        <v>0</v>
      </c>
      <c r="Z40" s="503">
        <v>0</v>
      </c>
      <c r="AA40" s="503">
        <v>0</v>
      </c>
      <c r="AB40" s="503">
        <v>0</v>
      </c>
      <c r="AC40" s="503">
        <v>0</v>
      </c>
      <c r="AD40" s="503">
        <v>0</v>
      </c>
      <c r="AE40" s="503">
        <v>0</v>
      </c>
      <c r="AF40" s="1320"/>
      <c r="AG40" s="79" t="s">
        <v>243</v>
      </c>
      <c r="AH40" s="1521">
        <v>9.4719561463295996E-3</v>
      </c>
      <c r="AI40" s="1521">
        <v>9.4719561463295996E-3</v>
      </c>
      <c r="AJ40" s="1521">
        <v>9.4719561463295996E-3</v>
      </c>
      <c r="AK40" s="1521">
        <v>9.4719561463295996E-3</v>
      </c>
      <c r="AL40" s="1521">
        <v>9.4719561463295996E-3</v>
      </c>
      <c r="AM40" s="1521">
        <v>9.4719561463295996E-3</v>
      </c>
      <c r="AN40" s="1521">
        <v>9.4719561463295996E-3</v>
      </c>
      <c r="AO40" s="1521">
        <v>9.4719561463295996E-3</v>
      </c>
      <c r="AP40" s="1521">
        <v>9.4719561463295996E-3</v>
      </c>
      <c r="AQ40" s="1521">
        <v>9.4719561463295996E-3</v>
      </c>
      <c r="AR40" s="1521">
        <v>9.4719561463295996E-3</v>
      </c>
      <c r="AS40" s="1521"/>
      <c r="AT40" s="1521">
        <v>9.4719561463295996E-3</v>
      </c>
      <c r="AU40" s="1521">
        <v>0.11366347375595522</v>
      </c>
    </row>
    <row r="41" spans="1:47" s="820" customFormat="1" ht="20.25" customHeight="1" x14ac:dyDescent="0.3">
      <c r="A41" s="801"/>
      <c r="B41" s="821">
        <f t="shared" si="2"/>
        <v>37</v>
      </c>
      <c r="C41" s="822" t="str">
        <f t="shared" si="5"/>
        <v>Empresa Minera los Quenuales S.A.</v>
      </c>
      <c r="D41" s="823">
        <f t="shared" si="5"/>
        <v>0.82147000000000003</v>
      </c>
      <c r="E41" s="823">
        <f t="shared" si="5"/>
        <v>0.53520100000000004</v>
      </c>
      <c r="F41" s="823">
        <f t="shared" si="5"/>
        <v>0.75612373179472903</v>
      </c>
      <c r="G41" s="823">
        <f t="shared" si="5"/>
        <v>0.88485400000000003</v>
      </c>
      <c r="H41" s="823">
        <f t="shared" si="5"/>
        <v>0.86351200000000006</v>
      </c>
      <c r="I41" s="823">
        <f t="shared" si="4"/>
        <v>0.87342500000000012</v>
      </c>
      <c r="J41" s="823">
        <f t="shared" si="4"/>
        <v>0.90013588040051395</v>
      </c>
      <c r="K41" s="823">
        <f t="shared" si="4"/>
        <v>0.87267742707675899</v>
      </c>
      <c r="L41" s="823">
        <f t="shared" si="4"/>
        <v>0.79145500000000002</v>
      </c>
      <c r="M41" s="823">
        <f t="shared" si="4"/>
        <v>0.83762199999999998</v>
      </c>
      <c r="N41" s="823">
        <f t="shared" si="4"/>
        <v>0.77020699999999997</v>
      </c>
      <c r="O41" s="823">
        <f t="shared" si="4"/>
        <v>0.79724899999999999</v>
      </c>
      <c r="P41" s="824">
        <f t="shared" si="1"/>
        <v>9.7039320392720025</v>
      </c>
      <c r="Q41" s="801"/>
      <c r="R41" s="503" t="s">
        <v>249</v>
      </c>
      <c r="S41" s="503">
        <v>0.82147000000000003</v>
      </c>
      <c r="T41" s="503">
        <v>0.53520100000000004</v>
      </c>
      <c r="U41" s="503">
        <v>0.75612373179472903</v>
      </c>
      <c r="V41" s="503">
        <v>0.88485400000000003</v>
      </c>
      <c r="W41" s="503">
        <v>0.86351200000000006</v>
      </c>
      <c r="X41" s="503">
        <v>0.87342500000000012</v>
      </c>
      <c r="Y41" s="503">
        <v>0.90013588040051395</v>
      </c>
      <c r="Z41" s="503">
        <v>0.87267742707675899</v>
      </c>
      <c r="AA41" s="503">
        <v>0.79145500000000002</v>
      </c>
      <c r="AB41" s="503">
        <v>0.83762199999999998</v>
      </c>
      <c r="AC41" s="503">
        <v>0.77020699999999997</v>
      </c>
      <c r="AD41" s="503">
        <v>0.79724899999999999</v>
      </c>
      <c r="AE41" s="503">
        <v>9.7039320392720025</v>
      </c>
      <c r="AF41" s="1320"/>
      <c r="AG41" s="79" t="s">
        <v>245</v>
      </c>
      <c r="AH41" s="1521">
        <v>0</v>
      </c>
      <c r="AI41" s="1521">
        <v>0</v>
      </c>
      <c r="AJ41" s="1521">
        <v>0</v>
      </c>
      <c r="AK41" s="1521">
        <v>0</v>
      </c>
      <c r="AL41" s="1521">
        <v>0</v>
      </c>
      <c r="AM41" s="1521">
        <v>0</v>
      </c>
      <c r="AN41" s="1521">
        <v>0</v>
      </c>
      <c r="AO41" s="1521">
        <v>0</v>
      </c>
      <c r="AP41" s="1521">
        <v>0</v>
      </c>
      <c r="AQ41" s="1521">
        <v>0</v>
      </c>
      <c r="AR41" s="1521">
        <v>0</v>
      </c>
      <c r="AS41" s="1521"/>
      <c r="AT41" s="1521">
        <v>0</v>
      </c>
      <c r="AU41" s="1521">
        <v>0</v>
      </c>
    </row>
    <row r="42" spans="1:47" s="820" customFormat="1" ht="20.25" customHeight="1" x14ac:dyDescent="0.3">
      <c r="A42" s="801"/>
      <c r="B42" s="821">
        <f t="shared" si="2"/>
        <v>38</v>
      </c>
      <c r="C42" s="822" t="str">
        <f t="shared" si="5"/>
        <v>ICM Pachapaqui S.A.C.</v>
      </c>
      <c r="D42" s="823">
        <f t="shared" si="5"/>
        <v>0.101507</v>
      </c>
      <c r="E42" s="823">
        <f t="shared" si="5"/>
        <v>0.117896</v>
      </c>
      <c r="F42" s="823">
        <f t="shared" si="5"/>
        <v>0.13266799999999998</v>
      </c>
      <c r="G42" s="823">
        <f t="shared" si="5"/>
        <v>0.12557499999999999</v>
      </c>
      <c r="H42" s="823">
        <f t="shared" si="5"/>
        <v>0.128521</v>
      </c>
      <c r="I42" s="823">
        <f t="shared" si="4"/>
        <v>0.12457499999999999</v>
      </c>
      <c r="J42" s="823">
        <f t="shared" si="4"/>
        <v>0.13575400000000001</v>
      </c>
      <c r="K42" s="823">
        <f t="shared" si="4"/>
        <v>0.13575400000000001</v>
      </c>
      <c r="L42" s="823">
        <f t="shared" si="4"/>
        <v>0.117199</v>
      </c>
      <c r="M42" s="823">
        <f t="shared" si="4"/>
        <v>0.125225</v>
      </c>
      <c r="N42" s="823">
        <f t="shared" si="4"/>
        <v>0.122971</v>
      </c>
      <c r="O42" s="823">
        <f t="shared" si="4"/>
        <v>0.128611</v>
      </c>
      <c r="P42" s="824">
        <f t="shared" si="1"/>
        <v>1.496256</v>
      </c>
      <c r="Q42" s="801"/>
      <c r="R42" s="503" t="s">
        <v>251</v>
      </c>
      <c r="S42" s="503">
        <v>0.101507</v>
      </c>
      <c r="T42" s="503">
        <v>0.117896</v>
      </c>
      <c r="U42" s="503">
        <v>0.13266799999999998</v>
      </c>
      <c r="V42" s="503">
        <v>0.12557499999999999</v>
      </c>
      <c r="W42" s="503">
        <v>0.128521</v>
      </c>
      <c r="X42" s="503">
        <v>0.12457499999999999</v>
      </c>
      <c r="Y42" s="503">
        <v>0.13575400000000001</v>
      </c>
      <c r="Z42" s="503">
        <v>0.13575400000000001</v>
      </c>
      <c r="AA42" s="503">
        <v>0.117199</v>
      </c>
      <c r="AB42" s="503">
        <v>0.125225</v>
      </c>
      <c r="AC42" s="503">
        <v>0.122971</v>
      </c>
      <c r="AD42" s="503">
        <v>0.128611</v>
      </c>
      <c r="AE42" s="503">
        <v>1.496256</v>
      </c>
      <c r="AF42" s="1320"/>
      <c r="AG42" s="79" t="s">
        <v>247</v>
      </c>
      <c r="AH42" s="1521">
        <v>0</v>
      </c>
      <c r="AI42" s="1521">
        <v>0</v>
      </c>
      <c r="AJ42" s="1521">
        <v>0</v>
      </c>
      <c r="AK42" s="1521">
        <v>0</v>
      </c>
      <c r="AL42" s="1521">
        <v>0</v>
      </c>
      <c r="AM42" s="1521">
        <v>0</v>
      </c>
      <c r="AN42" s="1521">
        <v>0</v>
      </c>
      <c r="AO42" s="1521">
        <v>0</v>
      </c>
      <c r="AP42" s="1521">
        <v>0</v>
      </c>
      <c r="AQ42" s="1521">
        <v>0</v>
      </c>
      <c r="AR42" s="1521">
        <v>0</v>
      </c>
      <c r="AS42" s="1521"/>
      <c r="AT42" s="1521">
        <v>0</v>
      </c>
      <c r="AU42" s="1521">
        <v>0</v>
      </c>
    </row>
    <row r="43" spans="1:47" s="820" customFormat="1" ht="20.25" customHeight="1" x14ac:dyDescent="0.3">
      <c r="A43" s="801"/>
      <c r="B43" s="821">
        <f t="shared" si="2"/>
        <v>39</v>
      </c>
      <c r="C43" s="822" t="str">
        <f t="shared" si="5"/>
        <v>Illapu Energy S.A.</v>
      </c>
      <c r="D43" s="823">
        <f t="shared" si="5"/>
        <v>8.6965589999999988</v>
      </c>
      <c r="E43" s="823">
        <f t="shared" si="5"/>
        <v>7.5409499999999996</v>
      </c>
      <c r="F43" s="823">
        <f t="shared" si="5"/>
        <v>8.680924000000001</v>
      </c>
      <c r="G43" s="823">
        <f t="shared" si="5"/>
        <v>7.619891</v>
      </c>
      <c r="H43" s="823">
        <f t="shared" si="5"/>
        <v>8.9160869999999992</v>
      </c>
      <c r="I43" s="823">
        <f t="shared" si="4"/>
        <v>8.6995499999999986</v>
      </c>
      <c r="J43" s="823">
        <f t="shared" si="4"/>
        <v>8.8812800000000003</v>
      </c>
      <c r="K43" s="823">
        <f t="shared" si="4"/>
        <v>8.9122299999999992</v>
      </c>
      <c r="L43" s="823">
        <f t="shared" si="4"/>
        <v>8.5616050000000001</v>
      </c>
      <c r="M43" s="823">
        <f t="shared" si="4"/>
        <v>2.2510599999999998</v>
      </c>
      <c r="N43" s="823">
        <f t="shared" si="4"/>
        <v>7.130782</v>
      </c>
      <c r="O43" s="823">
        <f t="shared" si="4"/>
        <v>7.5907150000000003</v>
      </c>
      <c r="P43" s="824">
        <f t="shared" si="1"/>
        <v>93.481632999999988</v>
      </c>
      <c r="Q43" s="801"/>
      <c r="R43" s="503" t="s">
        <v>253</v>
      </c>
      <c r="S43" s="503">
        <v>8.6965589999999988</v>
      </c>
      <c r="T43" s="503">
        <v>7.5409499999999996</v>
      </c>
      <c r="U43" s="503">
        <v>8.680924000000001</v>
      </c>
      <c r="V43" s="503">
        <v>7.619891</v>
      </c>
      <c r="W43" s="503">
        <v>8.9160869999999992</v>
      </c>
      <c r="X43" s="503">
        <v>8.6995499999999986</v>
      </c>
      <c r="Y43" s="503">
        <v>8.8812800000000003</v>
      </c>
      <c r="Z43" s="503">
        <v>8.9122299999999992</v>
      </c>
      <c r="AA43" s="503">
        <v>8.5616050000000001</v>
      </c>
      <c r="AB43" s="503">
        <v>2.2510599999999998</v>
      </c>
      <c r="AC43" s="503">
        <v>7.130782</v>
      </c>
      <c r="AD43" s="503">
        <v>7.5907150000000003</v>
      </c>
      <c r="AE43" s="503">
        <v>93.481632999999988</v>
      </c>
      <c r="AF43" s="1320"/>
      <c r="AG43" s="79" t="s">
        <v>249</v>
      </c>
      <c r="AH43" s="1521">
        <v>0.82147000000000003</v>
      </c>
      <c r="AI43" s="1521">
        <v>0.53520100000000004</v>
      </c>
      <c r="AJ43" s="1521">
        <v>0.75612373179472903</v>
      </c>
      <c r="AK43" s="1521">
        <v>0.88485400000000003</v>
      </c>
      <c r="AL43" s="1521">
        <v>0.86351200000000006</v>
      </c>
      <c r="AM43" s="1521">
        <v>0.87342500000000012</v>
      </c>
      <c r="AN43" s="1521">
        <v>0.90013588040051395</v>
      </c>
      <c r="AO43" s="1521">
        <v>0.87267742707675899</v>
      </c>
      <c r="AP43" s="1521">
        <v>0.79145500000000002</v>
      </c>
      <c r="AQ43" s="1521">
        <v>0.83762199999999998</v>
      </c>
      <c r="AR43" s="1521">
        <v>0.77020699999999997</v>
      </c>
      <c r="AS43" s="1521"/>
      <c r="AT43" s="1521">
        <v>0.79724899999999999</v>
      </c>
      <c r="AU43" s="1521">
        <v>9.7039320392720025</v>
      </c>
    </row>
    <row r="44" spans="1:47" s="820" customFormat="1" ht="20.25" customHeight="1" x14ac:dyDescent="0.3">
      <c r="A44" s="801"/>
      <c r="B44" s="821">
        <f t="shared" si="2"/>
        <v>40</v>
      </c>
      <c r="C44" s="822" t="str">
        <f t="shared" si="5"/>
        <v>Industria Textil Piura S.A.</v>
      </c>
      <c r="D44" s="823">
        <f t="shared" si="5"/>
        <v>0</v>
      </c>
      <c r="E44" s="823">
        <f t="shared" si="5"/>
        <v>0</v>
      </c>
      <c r="F44" s="823">
        <f t="shared" si="5"/>
        <v>0</v>
      </c>
      <c r="G44" s="823">
        <f t="shared" si="5"/>
        <v>0</v>
      </c>
      <c r="H44" s="823">
        <f t="shared" si="5"/>
        <v>0</v>
      </c>
      <c r="I44" s="823">
        <f t="shared" si="4"/>
        <v>0</v>
      </c>
      <c r="J44" s="823">
        <f t="shared" si="4"/>
        <v>0</v>
      </c>
      <c r="K44" s="823">
        <f t="shared" si="4"/>
        <v>0</v>
      </c>
      <c r="L44" s="823">
        <f t="shared" si="4"/>
        <v>0</v>
      </c>
      <c r="M44" s="823">
        <f t="shared" si="4"/>
        <v>0</v>
      </c>
      <c r="N44" s="823">
        <f t="shared" si="4"/>
        <v>0</v>
      </c>
      <c r="O44" s="823">
        <f t="shared" si="4"/>
        <v>0</v>
      </c>
      <c r="P44" s="824">
        <f t="shared" si="1"/>
        <v>0</v>
      </c>
      <c r="Q44" s="801"/>
      <c r="R44" s="503" t="s">
        <v>255</v>
      </c>
      <c r="S44" s="503">
        <v>0</v>
      </c>
      <c r="T44" s="503">
        <v>0</v>
      </c>
      <c r="U44" s="503">
        <v>0</v>
      </c>
      <c r="V44" s="503">
        <v>0</v>
      </c>
      <c r="W44" s="503">
        <v>0</v>
      </c>
      <c r="X44" s="503">
        <v>0</v>
      </c>
      <c r="Y44" s="503">
        <v>0</v>
      </c>
      <c r="Z44" s="503">
        <v>0</v>
      </c>
      <c r="AA44" s="503">
        <v>0</v>
      </c>
      <c r="AB44" s="503">
        <v>0</v>
      </c>
      <c r="AC44" s="503">
        <v>0</v>
      </c>
      <c r="AD44" s="503">
        <v>0</v>
      </c>
      <c r="AE44" s="503">
        <v>0</v>
      </c>
      <c r="AF44" s="1320"/>
      <c r="AG44" s="79" t="s">
        <v>251</v>
      </c>
      <c r="AH44" s="1521">
        <v>0.101507</v>
      </c>
      <c r="AI44" s="1521">
        <v>0.117896</v>
      </c>
      <c r="AJ44" s="1521">
        <v>0.13266799999999998</v>
      </c>
      <c r="AK44" s="1521">
        <v>0.12557499999999999</v>
      </c>
      <c r="AL44" s="1521">
        <v>0.128521</v>
      </c>
      <c r="AM44" s="1521">
        <v>0.12457499999999999</v>
      </c>
      <c r="AN44" s="1521">
        <v>0.13575400000000001</v>
      </c>
      <c r="AO44" s="1521">
        <v>0.13575400000000001</v>
      </c>
      <c r="AP44" s="1521">
        <v>0.117199</v>
      </c>
      <c r="AQ44" s="1521">
        <v>0.125225</v>
      </c>
      <c r="AR44" s="1521">
        <v>0.122971</v>
      </c>
      <c r="AS44" s="1521"/>
      <c r="AT44" s="1521">
        <v>0.128611</v>
      </c>
      <c r="AU44" s="1521">
        <v>1.496256</v>
      </c>
    </row>
    <row r="45" spans="1:47" s="820" customFormat="1" ht="20.25" customHeight="1" x14ac:dyDescent="0.3">
      <c r="A45" s="801"/>
      <c r="B45" s="821">
        <f t="shared" si="2"/>
        <v>41</v>
      </c>
      <c r="C45" s="822" t="str">
        <f t="shared" si="5"/>
        <v>Industrias Electroquimicas S. A.</v>
      </c>
      <c r="D45" s="823">
        <f t="shared" si="5"/>
        <v>3.042E-3</v>
      </c>
      <c r="E45" s="823">
        <f t="shared" si="5"/>
        <v>1.441E-3</v>
      </c>
      <c r="F45" s="823">
        <f t="shared" si="5"/>
        <v>8.1100000000000009E-4</v>
      </c>
      <c r="G45" s="823">
        <f t="shared" si="5"/>
        <v>1.397E-3</v>
      </c>
      <c r="H45" s="823">
        <f t="shared" si="5"/>
        <v>5.1699999999999999E-4</v>
      </c>
      <c r="I45" s="823">
        <f t="shared" si="4"/>
        <v>1.0020000000000001E-3</v>
      </c>
      <c r="J45" s="823">
        <f t="shared" si="4"/>
        <v>3.9740000000000001E-3</v>
      </c>
      <c r="K45" s="823">
        <f t="shared" si="4"/>
        <v>1.232E-3</v>
      </c>
      <c r="L45" s="823">
        <f t="shared" si="4"/>
        <v>1.3089999999999998E-3</v>
      </c>
      <c r="M45" s="823">
        <f t="shared" si="4"/>
        <v>3.7580000000000001E-3</v>
      </c>
      <c r="N45" s="823">
        <f t="shared" si="4"/>
        <v>8.4079999999999988E-3</v>
      </c>
      <c r="O45" s="823">
        <f t="shared" si="4"/>
        <v>1.345E-2</v>
      </c>
      <c r="P45" s="824">
        <f t="shared" si="1"/>
        <v>4.0341000000000002E-2</v>
      </c>
      <c r="Q45" s="801"/>
      <c r="R45" s="503" t="s">
        <v>257</v>
      </c>
      <c r="S45" s="503">
        <v>3.042E-3</v>
      </c>
      <c r="T45" s="503">
        <v>1.441E-3</v>
      </c>
      <c r="U45" s="503">
        <v>8.1100000000000009E-4</v>
      </c>
      <c r="V45" s="503">
        <v>1.397E-3</v>
      </c>
      <c r="W45" s="503">
        <v>5.1699999999999999E-4</v>
      </c>
      <c r="X45" s="503">
        <v>1.0020000000000001E-3</v>
      </c>
      <c r="Y45" s="503">
        <v>3.9740000000000001E-3</v>
      </c>
      <c r="Z45" s="503">
        <v>1.232E-3</v>
      </c>
      <c r="AA45" s="503">
        <v>1.3089999999999998E-3</v>
      </c>
      <c r="AB45" s="503">
        <v>3.7580000000000001E-3</v>
      </c>
      <c r="AC45" s="503">
        <v>8.4079999999999988E-3</v>
      </c>
      <c r="AD45" s="503">
        <v>1.345E-2</v>
      </c>
      <c r="AE45" s="503">
        <v>4.0341000000000002E-2</v>
      </c>
      <c r="AF45" s="1320"/>
      <c r="AG45" s="79" t="s">
        <v>253</v>
      </c>
      <c r="AH45" s="1521">
        <v>8.6965589999999988</v>
      </c>
      <c r="AI45" s="1521">
        <v>7.5409499999999996</v>
      </c>
      <c r="AJ45" s="1521">
        <v>8.680924000000001</v>
      </c>
      <c r="AK45" s="1521">
        <v>7.619891</v>
      </c>
      <c r="AL45" s="1521">
        <v>8.9160869999999992</v>
      </c>
      <c r="AM45" s="1521">
        <v>8.6995499999999986</v>
      </c>
      <c r="AN45" s="1521">
        <v>8.8812800000000003</v>
      </c>
      <c r="AO45" s="1521">
        <v>8.9122299999999992</v>
      </c>
      <c r="AP45" s="1521">
        <v>8.5616050000000001</v>
      </c>
      <c r="AQ45" s="1521">
        <v>2.2510599999999998</v>
      </c>
      <c r="AR45" s="1521">
        <v>7.130782</v>
      </c>
      <c r="AS45" s="1521"/>
      <c r="AT45" s="1521">
        <v>7.5907150000000003</v>
      </c>
      <c r="AU45" s="1521">
        <v>93.481632999999988</v>
      </c>
    </row>
    <row r="46" spans="1:47" s="820" customFormat="1" ht="20.25" customHeight="1" x14ac:dyDescent="0.3">
      <c r="A46" s="801"/>
      <c r="B46" s="821">
        <f t="shared" si="2"/>
        <v>42</v>
      </c>
      <c r="C46" s="822" t="str">
        <f t="shared" si="5"/>
        <v>Inkabor S.A.C.</v>
      </c>
      <c r="D46" s="823">
        <f t="shared" si="5"/>
        <v>1.4824E-2</v>
      </c>
      <c r="E46" s="823">
        <f t="shared" si="5"/>
        <v>1.3205999999999999E-2</v>
      </c>
      <c r="F46" s="823">
        <f t="shared" si="5"/>
        <v>1.5736E-2</v>
      </c>
      <c r="G46" s="823">
        <f t="shared" si="5"/>
        <v>1.7755000000000003E-2</v>
      </c>
      <c r="H46" s="823">
        <f t="shared" si="5"/>
        <v>2.2893999999999998E-2</v>
      </c>
      <c r="I46" s="823">
        <f t="shared" si="4"/>
        <v>2.3738999999999996E-2</v>
      </c>
      <c r="J46" s="823">
        <f t="shared" si="4"/>
        <v>2.7962000000000001E-2</v>
      </c>
      <c r="K46" s="823">
        <f t="shared" si="4"/>
        <v>3.2672E-2</v>
      </c>
      <c r="L46" s="823">
        <f t="shared" si="4"/>
        <v>3.3517999999999999E-2</v>
      </c>
      <c r="M46" s="823">
        <f t="shared" si="4"/>
        <v>3.2108999999999999E-2</v>
      </c>
      <c r="N46" s="823">
        <f t="shared" si="4"/>
        <v>2.7122E-2</v>
      </c>
      <c r="O46" s="823">
        <f t="shared" si="4"/>
        <v>2.1323999999999999E-2</v>
      </c>
      <c r="P46" s="824">
        <f t="shared" si="1"/>
        <v>0.28286100000000003</v>
      </c>
      <c r="Q46" s="801"/>
      <c r="R46" s="503" t="s">
        <v>259</v>
      </c>
      <c r="S46" s="503">
        <v>1.4824E-2</v>
      </c>
      <c r="T46" s="503">
        <v>1.3205999999999999E-2</v>
      </c>
      <c r="U46" s="503">
        <v>1.5736E-2</v>
      </c>
      <c r="V46" s="503">
        <v>1.7755000000000003E-2</v>
      </c>
      <c r="W46" s="503">
        <v>2.2893999999999998E-2</v>
      </c>
      <c r="X46" s="503">
        <v>2.3738999999999996E-2</v>
      </c>
      <c r="Y46" s="503">
        <v>2.7962000000000001E-2</v>
      </c>
      <c r="Z46" s="503">
        <v>3.2672E-2</v>
      </c>
      <c r="AA46" s="503">
        <v>3.3517999999999999E-2</v>
      </c>
      <c r="AB46" s="503">
        <v>3.2108999999999999E-2</v>
      </c>
      <c r="AC46" s="503">
        <v>2.7122E-2</v>
      </c>
      <c r="AD46" s="503">
        <v>2.1323999999999999E-2</v>
      </c>
      <c r="AE46" s="503">
        <v>0.28286100000000003</v>
      </c>
      <c r="AF46" s="1320"/>
      <c r="AG46" s="79" t="s">
        <v>255</v>
      </c>
      <c r="AH46" s="1521">
        <v>0</v>
      </c>
      <c r="AI46" s="1521">
        <v>0</v>
      </c>
      <c r="AJ46" s="1521">
        <v>0</v>
      </c>
      <c r="AK46" s="1521">
        <v>0</v>
      </c>
      <c r="AL46" s="1521">
        <v>0</v>
      </c>
      <c r="AM46" s="1521">
        <v>0</v>
      </c>
      <c r="AN46" s="1521">
        <v>0</v>
      </c>
      <c r="AO46" s="1521">
        <v>0</v>
      </c>
      <c r="AP46" s="1521">
        <v>0</v>
      </c>
      <c r="AQ46" s="1521">
        <v>0</v>
      </c>
      <c r="AR46" s="1521">
        <v>0</v>
      </c>
      <c r="AS46" s="1521"/>
      <c r="AT46" s="1521">
        <v>0</v>
      </c>
      <c r="AU46" s="1521">
        <v>0</v>
      </c>
    </row>
    <row r="47" spans="1:47" s="820" customFormat="1" ht="20.25" customHeight="1" x14ac:dyDescent="0.25">
      <c r="A47" s="801"/>
      <c r="B47" s="821">
        <f t="shared" si="2"/>
        <v>43</v>
      </c>
      <c r="C47" s="822" t="str">
        <f t="shared" si="5"/>
        <v>Maple Gas Corpporation del Perú S.R.L.</v>
      </c>
      <c r="D47" s="823">
        <f t="shared" si="5"/>
        <v>0</v>
      </c>
      <c r="E47" s="823">
        <f t="shared" si="5"/>
        <v>0</v>
      </c>
      <c r="F47" s="823">
        <f t="shared" si="5"/>
        <v>0</v>
      </c>
      <c r="G47" s="823">
        <f t="shared" si="5"/>
        <v>0</v>
      </c>
      <c r="H47" s="823">
        <f t="shared" si="5"/>
        <v>0</v>
      </c>
      <c r="I47" s="823">
        <f t="shared" si="4"/>
        <v>0</v>
      </c>
      <c r="J47" s="823">
        <f t="shared" si="4"/>
        <v>0</v>
      </c>
      <c r="K47" s="823">
        <f t="shared" si="4"/>
        <v>0</v>
      </c>
      <c r="L47" s="823">
        <f t="shared" si="4"/>
        <v>0</v>
      </c>
      <c r="M47" s="823">
        <f t="shared" si="4"/>
        <v>0</v>
      </c>
      <c r="N47" s="823">
        <f t="shared" si="4"/>
        <v>0</v>
      </c>
      <c r="O47" s="823">
        <f t="shared" si="4"/>
        <v>0</v>
      </c>
      <c r="P47" s="824">
        <f t="shared" si="1"/>
        <v>0</v>
      </c>
      <c r="Q47" s="801"/>
      <c r="R47" s="503" t="s">
        <v>261</v>
      </c>
      <c r="S47" s="503">
        <v>0</v>
      </c>
      <c r="T47" s="503">
        <v>0</v>
      </c>
      <c r="U47" s="503">
        <v>0</v>
      </c>
      <c r="V47" s="503">
        <v>0</v>
      </c>
      <c r="W47" s="503">
        <v>0</v>
      </c>
      <c r="X47" s="503">
        <v>0</v>
      </c>
      <c r="Y47" s="503">
        <v>0</v>
      </c>
      <c r="Z47" s="503">
        <v>0</v>
      </c>
      <c r="AA47" s="503">
        <v>0</v>
      </c>
      <c r="AB47" s="503">
        <v>0</v>
      </c>
      <c r="AC47" s="503">
        <v>0</v>
      </c>
      <c r="AD47" s="503">
        <v>0</v>
      </c>
      <c r="AE47" s="503">
        <v>0</v>
      </c>
      <c r="AF47" s="1320"/>
      <c r="AG47" s="79" t="s">
        <v>257</v>
      </c>
      <c r="AH47" s="1521">
        <v>3.042E-3</v>
      </c>
      <c r="AI47" s="1521">
        <v>1.441E-3</v>
      </c>
      <c r="AJ47" s="1521">
        <v>8.1100000000000009E-4</v>
      </c>
      <c r="AK47" s="1521">
        <v>1.397E-3</v>
      </c>
      <c r="AL47" s="1521">
        <v>5.1699999999999999E-4</v>
      </c>
      <c r="AM47" s="1521">
        <v>1.0020000000000001E-3</v>
      </c>
      <c r="AN47" s="1521">
        <v>3.9740000000000001E-3</v>
      </c>
      <c r="AO47" s="1521">
        <v>1.232E-3</v>
      </c>
      <c r="AP47" s="1521">
        <v>1.3089999999999998E-3</v>
      </c>
      <c r="AQ47" s="1521">
        <v>3.7580000000000001E-3</v>
      </c>
      <c r="AR47" s="1521">
        <v>8.4079999999999988E-3</v>
      </c>
      <c r="AS47" s="1521"/>
      <c r="AT47" s="1521">
        <v>1.345E-2</v>
      </c>
      <c r="AU47" s="1521">
        <v>4.0341000000000002E-2</v>
      </c>
    </row>
    <row r="48" spans="1:47" s="820" customFormat="1" ht="20.25" customHeight="1" x14ac:dyDescent="0.25">
      <c r="A48" s="801"/>
      <c r="B48" s="821">
        <f t="shared" si="2"/>
        <v>44</v>
      </c>
      <c r="C48" s="822" t="str">
        <f t="shared" si="5"/>
        <v>Metalúrgica Peruana S.A.</v>
      </c>
      <c r="D48" s="823">
        <f t="shared" si="5"/>
        <v>0</v>
      </c>
      <c r="E48" s="823">
        <f t="shared" si="5"/>
        <v>0</v>
      </c>
      <c r="F48" s="823">
        <f t="shared" si="5"/>
        <v>0</v>
      </c>
      <c r="G48" s="823">
        <f t="shared" si="5"/>
        <v>0</v>
      </c>
      <c r="H48" s="823">
        <f t="shared" si="5"/>
        <v>0</v>
      </c>
      <c r="I48" s="823">
        <f t="shared" si="4"/>
        <v>0</v>
      </c>
      <c r="J48" s="823">
        <f t="shared" si="4"/>
        <v>0</v>
      </c>
      <c r="K48" s="823">
        <f t="shared" si="4"/>
        <v>0</v>
      </c>
      <c r="L48" s="823">
        <f t="shared" si="4"/>
        <v>0</v>
      </c>
      <c r="M48" s="823">
        <f t="shared" si="4"/>
        <v>0</v>
      </c>
      <c r="N48" s="823">
        <f t="shared" si="4"/>
        <v>0</v>
      </c>
      <c r="O48" s="823">
        <f t="shared" si="4"/>
        <v>0</v>
      </c>
      <c r="P48" s="824">
        <f t="shared" si="1"/>
        <v>0</v>
      </c>
      <c r="Q48" s="801"/>
      <c r="R48" s="503" t="s">
        <v>263</v>
      </c>
      <c r="S48" s="503">
        <v>0</v>
      </c>
      <c r="T48" s="503">
        <v>0</v>
      </c>
      <c r="U48" s="503">
        <v>0</v>
      </c>
      <c r="V48" s="503">
        <v>0</v>
      </c>
      <c r="W48" s="503">
        <v>0</v>
      </c>
      <c r="X48" s="503">
        <v>0</v>
      </c>
      <c r="Y48" s="503">
        <v>0</v>
      </c>
      <c r="Z48" s="503">
        <v>0</v>
      </c>
      <c r="AA48" s="503">
        <v>0</v>
      </c>
      <c r="AB48" s="503">
        <v>0</v>
      </c>
      <c r="AC48" s="503">
        <v>0</v>
      </c>
      <c r="AD48" s="503">
        <v>0</v>
      </c>
      <c r="AE48" s="503">
        <v>0</v>
      </c>
      <c r="AF48" s="1320"/>
      <c r="AG48" s="79" t="s">
        <v>259</v>
      </c>
      <c r="AH48" s="1521">
        <v>1.4824E-2</v>
      </c>
      <c r="AI48" s="1521">
        <v>1.3205999999999999E-2</v>
      </c>
      <c r="AJ48" s="1521">
        <v>1.5736E-2</v>
      </c>
      <c r="AK48" s="1521">
        <v>1.7755000000000003E-2</v>
      </c>
      <c r="AL48" s="1521">
        <v>2.2893999999999998E-2</v>
      </c>
      <c r="AM48" s="1521">
        <v>2.3738999999999996E-2</v>
      </c>
      <c r="AN48" s="1521">
        <v>2.7962000000000001E-2</v>
      </c>
      <c r="AO48" s="1521">
        <v>3.2672E-2</v>
      </c>
      <c r="AP48" s="1521">
        <v>3.3517999999999999E-2</v>
      </c>
      <c r="AQ48" s="1521">
        <v>3.2108999999999999E-2</v>
      </c>
      <c r="AR48" s="1521">
        <v>2.7122E-2</v>
      </c>
      <c r="AS48" s="1521"/>
      <c r="AT48" s="1521">
        <v>2.1323999999999999E-2</v>
      </c>
      <c r="AU48" s="1521">
        <v>0.28286100000000003</v>
      </c>
    </row>
    <row r="49" spans="1:47" s="820" customFormat="1" ht="20.25" customHeight="1" x14ac:dyDescent="0.25">
      <c r="A49" s="801"/>
      <c r="B49" s="821">
        <f t="shared" si="2"/>
        <v>45</v>
      </c>
      <c r="C49" s="822" t="str">
        <f t="shared" si="5"/>
        <v>Minera Aurífera Retamas S.A.</v>
      </c>
      <c r="D49" s="823">
        <f t="shared" si="5"/>
        <v>6.7350000000000005E-3</v>
      </c>
      <c r="E49" s="823">
        <f t="shared" si="5"/>
        <v>6.96E-3</v>
      </c>
      <c r="F49" s="823">
        <f t="shared" si="5"/>
        <v>1.1887999999999999E-2</v>
      </c>
      <c r="G49" s="823">
        <f t="shared" si="5"/>
        <v>7.0149999999999995E-3</v>
      </c>
      <c r="H49" s="823">
        <f t="shared" si="5"/>
        <v>7.8760000000000011E-3</v>
      </c>
      <c r="I49" s="823">
        <f t="shared" si="4"/>
        <v>7.809E-3</v>
      </c>
      <c r="J49" s="823">
        <f t="shared" si="4"/>
        <v>1.8945E-2</v>
      </c>
      <c r="K49" s="823">
        <f t="shared" si="4"/>
        <v>3.1689999999999999E-3</v>
      </c>
      <c r="L49" s="823">
        <f t="shared" si="4"/>
        <v>2.6199999999999999E-3</v>
      </c>
      <c r="M49" s="823">
        <f t="shared" si="4"/>
        <v>6.2861E-2</v>
      </c>
      <c r="N49" s="823">
        <f t="shared" si="4"/>
        <v>3.8959999999999997E-3</v>
      </c>
      <c r="O49" s="823">
        <f t="shared" si="4"/>
        <v>2.9060000000000002E-3</v>
      </c>
      <c r="P49" s="824">
        <f t="shared" si="1"/>
        <v>0.14268</v>
      </c>
      <c r="Q49" s="801"/>
      <c r="R49" s="503" t="s">
        <v>265</v>
      </c>
      <c r="S49" s="503">
        <v>6.7350000000000005E-3</v>
      </c>
      <c r="T49" s="503">
        <v>6.96E-3</v>
      </c>
      <c r="U49" s="503">
        <v>1.1887999999999999E-2</v>
      </c>
      <c r="V49" s="503">
        <v>7.0149999999999995E-3</v>
      </c>
      <c r="W49" s="503">
        <v>7.8760000000000011E-3</v>
      </c>
      <c r="X49" s="503">
        <v>7.809E-3</v>
      </c>
      <c r="Y49" s="503">
        <v>1.8945E-2</v>
      </c>
      <c r="Z49" s="503">
        <v>3.1689999999999999E-3</v>
      </c>
      <c r="AA49" s="503">
        <v>2.6199999999999999E-3</v>
      </c>
      <c r="AB49" s="503">
        <v>6.2861E-2</v>
      </c>
      <c r="AC49" s="503">
        <v>3.8959999999999997E-3</v>
      </c>
      <c r="AD49" s="503">
        <v>2.9060000000000002E-3</v>
      </c>
      <c r="AE49" s="503">
        <v>0.14268</v>
      </c>
      <c r="AF49" s="1320"/>
      <c r="AG49" s="79" t="s">
        <v>261</v>
      </c>
      <c r="AH49" s="1521">
        <v>0</v>
      </c>
      <c r="AI49" s="1521">
        <v>0</v>
      </c>
      <c r="AJ49" s="1521">
        <v>0</v>
      </c>
      <c r="AK49" s="1521">
        <v>0</v>
      </c>
      <c r="AL49" s="1521">
        <v>0</v>
      </c>
      <c r="AM49" s="1521">
        <v>0</v>
      </c>
      <c r="AN49" s="1521">
        <v>0</v>
      </c>
      <c r="AO49" s="1521">
        <v>0</v>
      </c>
      <c r="AP49" s="1521">
        <v>0</v>
      </c>
      <c r="AQ49" s="1521">
        <v>0</v>
      </c>
      <c r="AR49" s="1521">
        <v>0</v>
      </c>
      <c r="AS49" s="1521"/>
      <c r="AT49" s="1521">
        <v>0</v>
      </c>
      <c r="AU49" s="1521">
        <v>0</v>
      </c>
    </row>
    <row r="50" spans="1:47" s="820" customFormat="1" ht="20.25" customHeight="1" x14ac:dyDescent="0.25">
      <c r="A50" s="801"/>
      <c r="B50" s="821">
        <f t="shared" si="2"/>
        <v>46</v>
      </c>
      <c r="C50" s="822" t="str">
        <f t="shared" si="5"/>
        <v>Minera Bateas S.A.C.</v>
      </c>
      <c r="D50" s="823">
        <f t="shared" si="5"/>
        <v>9.0177000000000007E-2</v>
      </c>
      <c r="E50" s="823">
        <f t="shared" si="5"/>
        <v>4.1318000000000001E-2</v>
      </c>
      <c r="F50" s="823">
        <f t="shared" si="5"/>
        <v>0.13806000000000002</v>
      </c>
      <c r="G50" s="823">
        <f t="shared" si="5"/>
        <v>0.116637</v>
      </c>
      <c r="H50" s="823">
        <f t="shared" si="5"/>
        <v>4.5221999999999998E-2</v>
      </c>
      <c r="I50" s="823">
        <f t="shared" si="4"/>
        <v>9.7020999999999996E-2</v>
      </c>
      <c r="J50" s="823">
        <f t="shared" si="4"/>
        <v>4.7493E-2</v>
      </c>
      <c r="K50" s="823">
        <f t="shared" si="4"/>
        <v>5.4566000000000003E-2</v>
      </c>
      <c r="L50" s="823">
        <f t="shared" si="4"/>
        <v>6.2231000000000002E-2</v>
      </c>
      <c r="M50" s="823">
        <f t="shared" si="4"/>
        <v>9.470000000000001E-3</v>
      </c>
      <c r="N50" s="823">
        <f t="shared" si="4"/>
        <v>1.5316000000000001E-2</v>
      </c>
      <c r="O50" s="823">
        <f t="shared" si="4"/>
        <v>4.9800000000000001E-3</v>
      </c>
      <c r="P50" s="824">
        <f t="shared" si="1"/>
        <v>0.72249099999999999</v>
      </c>
      <c r="Q50" s="801"/>
      <c r="R50" s="503" t="s">
        <v>267</v>
      </c>
      <c r="S50" s="503">
        <v>9.0177000000000007E-2</v>
      </c>
      <c r="T50" s="503">
        <v>4.1318000000000001E-2</v>
      </c>
      <c r="U50" s="503">
        <v>0.13806000000000002</v>
      </c>
      <c r="V50" s="503">
        <v>0.116637</v>
      </c>
      <c r="W50" s="503">
        <v>4.5221999999999998E-2</v>
      </c>
      <c r="X50" s="503">
        <v>9.7020999999999996E-2</v>
      </c>
      <c r="Y50" s="503">
        <v>4.7493E-2</v>
      </c>
      <c r="Z50" s="503">
        <v>5.4566000000000003E-2</v>
      </c>
      <c r="AA50" s="503">
        <v>6.2231000000000002E-2</v>
      </c>
      <c r="AB50" s="503">
        <v>9.470000000000001E-3</v>
      </c>
      <c r="AC50" s="503">
        <v>1.5316000000000001E-2</v>
      </c>
      <c r="AD50" s="503">
        <v>4.9800000000000001E-3</v>
      </c>
      <c r="AE50" s="503">
        <v>0.72249099999999999</v>
      </c>
      <c r="AF50" s="1320"/>
      <c r="AG50" s="79" t="s">
        <v>263</v>
      </c>
      <c r="AH50" s="1521">
        <v>0</v>
      </c>
      <c r="AI50" s="1521">
        <v>0</v>
      </c>
      <c r="AJ50" s="1521">
        <v>0</v>
      </c>
      <c r="AK50" s="1521">
        <v>0</v>
      </c>
      <c r="AL50" s="1521">
        <v>0</v>
      </c>
      <c r="AM50" s="1521">
        <v>0</v>
      </c>
      <c r="AN50" s="1521">
        <v>0</v>
      </c>
      <c r="AO50" s="1521">
        <v>0</v>
      </c>
      <c r="AP50" s="1521">
        <v>0</v>
      </c>
      <c r="AQ50" s="1521">
        <v>0</v>
      </c>
      <c r="AR50" s="1521">
        <v>0</v>
      </c>
      <c r="AS50" s="1521"/>
      <c r="AT50" s="1521">
        <v>0</v>
      </c>
      <c r="AU50" s="1521">
        <v>0</v>
      </c>
    </row>
    <row r="51" spans="1:47" s="820" customFormat="1" ht="20.25" customHeight="1" x14ac:dyDescent="0.25">
      <c r="A51" s="801"/>
      <c r="B51" s="821">
        <f t="shared" si="2"/>
        <v>47</v>
      </c>
      <c r="C51" s="822" t="str">
        <f t="shared" si="5"/>
        <v>Minera La Zanja S.R.L.</v>
      </c>
      <c r="D51" s="823">
        <f t="shared" si="5"/>
        <v>0</v>
      </c>
      <c r="E51" s="823">
        <f t="shared" si="5"/>
        <v>0</v>
      </c>
      <c r="F51" s="823">
        <f t="shared" si="5"/>
        <v>0</v>
      </c>
      <c r="G51" s="823">
        <f t="shared" si="5"/>
        <v>0</v>
      </c>
      <c r="H51" s="823">
        <f t="shared" si="5"/>
        <v>0</v>
      </c>
      <c r="I51" s="823">
        <f t="shared" si="4"/>
        <v>0</v>
      </c>
      <c r="J51" s="823">
        <f t="shared" si="4"/>
        <v>0</v>
      </c>
      <c r="K51" s="823">
        <f t="shared" si="4"/>
        <v>0</v>
      </c>
      <c r="L51" s="823">
        <f t="shared" si="4"/>
        <v>0</v>
      </c>
      <c r="M51" s="823">
        <f t="shared" si="4"/>
        <v>0</v>
      </c>
      <c r="N51" s="823">
        <f t="shared" si="4"/>
        <v>0</v>
      </c>
      <c r="O51" s="823">
        <f t="shared" si="4"/>
        <v>0</v>
      </c>
      <c r="P51" s="824">
        <f t="shared" si="1"/>
        <v>0</v>
      </c>
      <c r="Q51" s="801"/>
      <c r="R51" s="503" t="s">
        <v>269</v>
      </c>
      <c r="S51" s="503">
        <v>0</v>
      </c>
      <c r="T51" s="503">
        <v>0</v>
      </c>
      <c r="U51" s="503">
        <v>0</v>
      </c>
      <c r="V51" s="503">
        <v>0</v>
      </c>
      <c r="W51" s="503">
        <v>0</v>
      </c>
      <c r="X51" s="503">
        <v>0</v>
      </c>
      <c r="Y51" s="503">
        <v>0</v>
      </c>
      <c r="Z51" s="503">
        <v>0</v>
      </c>
      <c r="AA51" s="503">
        <v>0</v>
      </c>
      <c r="AB51" s="503">
        <v>0</v>
      </c>
      <c r="AC51" s="503">
        <v>0</v>
      </c>
      <c r="AD51" s="503">
        <v>0</v>
      </c>
      <c r="AE51" s="503">
        <v>0</v>
      </c>
      <c r="AF51" s="1320"/>
      <c r="AG51" s="79" t="s">
        <v>265</v>
      </c>
      <c r="AH51" s="1521">
        <v>6.7350000000000005E-3</v>
      </c>
      <c r="AI51" s="1521">
        <v>6.96E-3</v>
      </c>
      <c r="AJ51" s="1521">
        <v>1.1887999999999999E-2</v>
      </c>
      <c r="AK51" s="1521">
        <v>7.0149999999999995E-3</v>
      </c>
      <c r="AL51" s="1521">
        <v>7.8760000000000011E-3</v>
      </c>
      <c r="AM51" s="1521">
        <v>7.809E-3</v>
      </c>
      <c r="AN51" s="1521">
        <v>1.8945E-2</v>
      </c>
      <c r="AO51" s="1521">
        <v>3.1689999999999999E-3</v>
      </c>
      <c r="AP51" s="1521">
        <v>2.6199999999999999E-3</v>
      </c>
      <c r="AQ51" s="1521">
        <v>6.2861E-2</v>
      </c>
      <c r="AR51" s="1521">
        <v>3.8959999999999997E-3</v>
      </c>
      <c r="AS51" s="1521"/>
      <c r="AT51" s="1521">
        <v>2.9060000000000002E-3</v>
      </c>
      <c r="AU51" s="1521">
        <v>0.14268</v>
      </c>
    </row>
    <row r="52" spans="1:47" s="820" customFormat="1" ht="20.25" customHeight="1" x14ac:dyDescent="0.3">
      <c r="A52" s="801"/>
      <c r="B52" s="821">
        <f t="shared" si="2"/>
        <v>48</v>
      </c>
      <c r="C52" s="822" t="str">
        <f t="shared" si="5"/>
        <v>Minera Yanacocha S.R.L.</v>
      </c>
      <c r="D52" s="823">
        <f t="shared" si="5"/>
        <v>3.4000000000000002E-4</v>
      </c>
      <c r="E52" s="823">
        <f t="shared" si="5"/>
        <v>3.6379999999999997E-3</v>
      </c>
      <c r="F52" s="823">
        <f t="shared" si="5"/>
        <v>1.307E-3</v>
      </c>
      <c r="G52" s="823">
        <f t="shared" si="5"/>
        <v>9.1200000000000005E-4</v>
      </c>
      <c r="H52" s="823">
        <f t="shared" si="5"/>
        <v>7.7100000000000009E-4</v>
      </c>
      <c r="I52" s="823">
        <f t="shared" si="4"/>
        <v>7.6099999999999996E-4</v>
      </c>
      <c r="J52" s="823">
        <f t="shared" si="4"/>
        <v>9.7799999999999992E-4</v>
      </c>
      <c r="K52" s="823">
        <f t="shared" si="4"/>
        <v>2.039E-3</v>
      </c>
      <c r="L52" s="823">
        <f t="shared" si="4"/>
        <v>8.1020000000000016E-3</v>
      </c>
      <c r="M52" s="823">
        <f t="shared" si="4"/>
        <v>3.9081999999999999E-2</v>
      </c>
      <c r="N52" s="823">
        <f t="shared" si="4"/>
        <v>1.1170000000000002E-3</v>
      </c>
      <c r="O52" s="823">
        <f t="shared" si="4"/>
        <v>3.0630000000000002E-3</v>
      </c>
      <c r="P52" s="824">
        <f t="shared" si="1"/>
        <v>6.2109999999999999E-2</v>
      </c>
      <c r="Q52" s="801"/>
      <c r="R52" s="503" t="s">
        <v>271</v>
      </c>
      <c r="S52" s="503">
        <v>3.4000000000000002E-4</v>
      </c>
      <c r="T52" s="503">
        <v>3.6379999999999997E-3</v>
      </c>
      <c r="U52" s="503">
        <v>1.307E-3</v>
      </c>
      <c r="V52" s="503">
        <v>9.1200000000000005E-4</v>
      </c>
      <c r="W52" s="503">
        <v>7.7100000000000009E-4</v>
      </c>
      <c r="X52" s="503">
        <v>7.6099999999999996E-4</v>
      </c>
      <c r="Y52" s="503">
        <v>9.7799999999999992E-4</v>
      </c>
      <c r="Z52" s="503">
        <v>2.039E-3</v>
      </c>
      <c r="AA52" s="503">
        <v>8.1020000000000016E-3</v>
      </c>
      <c r="AB52" s="503">
        <v>3.9081999999999999E-2</v>
      </c>
      <c r="AC52" s="503">
        <v>1.1170000000000002E-3</v>
      </c>
      <c r="AD52" s="503">
        <v>3.0630000000000002E-3</v>
      </c>
      <c r="AE52" s="503">
        <v>6.2109999999999999E-2</v>
      </c>
      <c r="AF52" s="1320"/>
      <c r="AG52" s="79" t="s">
        <v>267</v>
      </c>
      <c r="AH52" s="1521">
        <v>9.0177000000000007E-2</v>
      </c>
      <c r="AI52" s="1521">
        <v>4.1318000000000001E-2</v>
      </c>
      <c r="AJ52" s="1521">
        <v>0.13806000000000002</v>
      </c>
      <c r="AK52" s="1521">
        <v>0.116637</v>
      </c>
      <c r="AL52" s="1521">
        <v>4.5221999999999998E-2</v>
      </c>
      <c r="AM52" s="1521">
        <v>9.7020999999999996E-2</v>
      </c>
      <c r="AN52" s="1521">
        <v>4.7493E-2</v>
      </c>
      <c r="AO52" s="1521">
        <v>5.4566000000000003E-2</v>
      </c>
      <c r="AP52" s="1521">
        <v>6.2231000000000002E-2</v>
      </c>
      <c r="AQ52" s="1521">
        <v>9.470000000000001E-3</v>
      </c>
      <c r="AR52" s="1521">
        <v>1.5316000000000001E-2</v>
      </c>
      <c r="AS52" s="1521"/>
      <c r="AT52" s="1521">
        <v>4.9800000000000001E-3</v>
      </c>
      <c r="AU52" s="1521">
        <v>0.72249099999999999</v>
      </c>
    </row>
    <row r="53" spans="1:47" s="820" customFormat="1" ht="20.25" customHeight="1" x14ac:dyDescent="0.25">
      <c r="A53" s="801"/>
      <c r="B53" s="821">
        <f t="shared" si="2"/>
        <v>49</v>
      </c>
      <c r="C53" s="822" t="str">
        <f t="shared" si="5"/>
        <v>Minera Yanaquihua S.A.C.</v>
      </c>
      <c r="D53" s="823">
        <f t="shared" si="5"/>
        <v>0</v>
      </c>
      <c r="E53" s="823">
        <f t="shared" si="5"/>
        <v>0</v>
      </c>
      <c r="F53" s="823">
        <f t="shared" si="5"/>
        <v>0</v>
      </c>
      <c r="G53" s="823">
        <f t="shared" si="5"/>
        <v>0</v>
      </c>
      <c r="H53" s="823">
        <f t="shared" si="5"/>
        <v>0</v>
      </c>
      <c r="I53" s="823">
        <f t="shared" si="4"/>
        <v>0</v>
      </c>
      <c r="J53" s="823">
        <f t="shared" si="4"/>
        <v>0</v>
      </c>
      <c r="K53" s="823">
        <f t="shared" si="4"/>
        <v>0</v>
      </c>
      <c r="L53" s="823">
        <f t="shared" si="4"/>
        <v>0</v>
      </c>
      <c r="M53" s="823">
        <f t="shared" si="4"/>
        <v>0</v>
      </c>
      <c r="N53" s="823">
        <f t="shared" si="4"/>
        <v>0</v>
      </c>
      <c r="O53" s="823">
        <f t="shared" si="4"/>
        <v>0</v>
      </c>
      <c r="P53" s="824">
        <f t="shared" si="1"/>
        <v>0</v>
      </c>
      <c r="Q53" s="801"/>
      <c r="R53" s="503" t="s">
        <v>273</v>
      </c>
      <c r="S53" s="503">
        <v>0</v>
      </c>
      <c r="T53" s="503">
        <v>0</v>
      </c>
      <c r="U53" s="503">
        <v>0</v>
      </c>
      <c r="V53" s="503">
        <v>0</v>
      </c>
      <c r="W53" s="503">
        <v>0</v>
      </c>
      <c r="X53" s="503">
        <v>0</v>
      </c>
      <c r="Y53" s="503">
        <v>0</v>
      </c>
      <c r="Z53" s="503">
        <v>0</v>
      </c>
      <c r="AA53" s="503">
        <v>0</v>
      </c>
      <c r="AB53" s="503">
        <v>0</v>
      </c>
      <c r="AC53" s="503">
        <v>0</v>
      </c>
      <c r="AD53" s="503">
        <v>0</v>
      </c>
      <c r="AE53" s="503">
        <v>0</v>
      </c>
      <c r="AF53" s="1320"/>
      <c r="AG53" s="79" t="s">
        <v>269</v>
      </c>
      <c r="AH53" s="1521">
        <v>0</v>
      </c>
      <c r="AI53" s="1521">
        <v>0</v>
      </c>
      <c r="AJ53" s="1521">
        <v>0</v>
      </c>
      <c r="AK53" s="1521">
        <v>0</v>
      </c>
      <c r="AL53" s="1521">
        <v>0</v>
      </c>
      <c r="AM53" s="1521">
        <v>0</v>
      </c>
      <c r="AN53" s="1521">
        <v>0</v>
      </c>
      <c r="AO53" s="1521">
        <v>0</v>
      </c>
      <c r="AP53" s="1521">
        <v>0</v>
      </c>
      <c r="AQ53" s="1521">
        <v>0</v>
      </c>
      <c r="AR53" s="1521">
        <v>0</v>
      </c>
      <c r="AS53" s="1521"/>
      <c r="AT53" s="1521">
        <v>0</v>
      </c>
      <c r="AU53" s="1521">
        <v>0</v>
      </c>
    </row>
    <row r="54" spans="1:47" s="820" customFormat="1" ht="20.25" customHeight="1" x14ac:dyDescent="0.25">
      <c r="A54" s="801"/>
      <c r="B54" s="821">
        <f t="shared" si="2"/>
        <v>50</v>
      </c>
      <c r="C54" s="822" t="str">
        <f t="shared" si="5"/>
        <v>Minsur S.A.</v>
      </c>
      <c r="D54" s="823">
        <f t="shared" si="5"/>
        <v>1.1942730000000001</v>
      </c>
      <c r="E54" s="823">
        <f t="shared" si="5"/>
        <v>1.0694849999999998</v>
      </c>
      <c r="F54" s="823">
        <f t="shared" si="5"/>
        <v>0.69760599999999995</v>
      </c>
      <c r="G54" s="823">
        <f t="shared" si="5"/>
        <v>0.83412500000000001</v>
      </c>
      <c r="H54" s="823">
        <f t="shared" si="5"/>
        <v>1.1462710000000003</v>
      </c>
      <c r="I54" s="823">
        <f t="shared" si="4"/>
        <v>1.141267</v>
      </c>
      <c r="J54" s="823">
        <f t="shared" si="4"/>
        <v>0.44380599999999998</v>
      </c>
      <c r="K54" s="823">
        <f t="shared" si="4"/>
        <v>1.0495049999999999</v>
      </c>
      <c r="L54" s="823">
        <f t="shared" si="4"/>
        <v>1.1801300000000001</v>
      </c>
      <c r="M54" s="823">
        <f t="shared" si="4"/>
        <v>1.2055099999999999</v>
      </c>
      <c r="N54" s="823">
        <f t="shared" si="4"/>
        <v>1.1802250000000001</v>
      </c>
      <c r="O54" s="823">
        <f t="shared" si="4"/>
        <v>1.191832</v>
      </c>
      <c r="P54" s="824">
        <f t="shared" si="1"/>
        <v>12.334035000000002</v>
      </c>
      <c r="Q54" s="801"/>
      <c r="R54" s="503" t="s">
        <v>275</v>
      </c>
      <c r="S54" s="503">
        <v>1.1942730000000001</v>
      </c>
      <c r="T54" s="503">
        <v>1.0694849999999998</v>
      </c>
      <c r="U54" s="503">
        <v>0.69760599999999995</v>
      </c>
      <c r="V54" s="503">
        <v>0.83412500000000001</v>
      </c>
      <c r="W54" s="503">
        <v>1.1462710000000003</v>
      </c>
      <c r="X54" s="503">
        <v>1.141267</v>
      </c>
      <c r="Y54" s="503">
        <v>0.44380599999999998</v>
      </c>
      <c r="Z54" s="503">
        <v>1.0495049999999999</v>
      </c>
      <c r="AA54" s="503">
        <v>1.1801300000000001</v>
      </c>
      <c r="AB54" s="503">
        <v>1.2055099999999999</v>
      </c>
      <c r="AC54" s="503">
        <v>1.1802250000000001</v>
      </c>
      <c r="AD54" s="503">
        <v>1.191832</v>
      </c>
      <c r="AE54" s="503">
        <v>12.334035000000002</v>
      </c>
      <c r="AF54" s="1320"/>
      <c r="AG54" s="79" t="s">
        <v>271</v>
      </c>
      <c r="AH54" s="1521">
        <v>3.4000000000000002E-4</v>
      </c>
      <c r="AI54" s="1521">
        <v>3.6379999999999997E-3</v>
      </c>
      <c r="AJ54" s="1521">
        <v>1.307E-3</v>
      </c>
      <c r="AK54" s="1521">
        <v>9.1200000000000005E-4</v>
      </c>
      <c r="AL54" s="1521">
        <v>7.7100000000000009E-4</v>
      </c>
      <c r="AM54" s="1521">
        <v>7.6099999999999996E-4</v>
      </c>
      <c r="AN54" s="1521">
        <v>9.7799999999999992E-4</v>
      </c>
      <c r="AO54" s="1521">
        <v>2.039E-3</v>
      </c>
      <c r="AP54" s="1521">
        <v>8.1020000000000016E-3</v>
      </c>
      <c r="AQ54" s="1521">
        <v>3.9081999999999999E-2</v>
      </c>
      <c r="AR54" s="1521">
        <v>1.1170000000000002E-3</v>
      </c>
      <c r="AS54" s="1521"/>
      <c r="AT54" s="1521">
        <v>3.0630000000000002E-3</v>
      </c>
      <c r="AU54" s="1521">
        <v>6.2109999999999999E-2</v>
      </c>
    </row>
    <row r="55" spans="1:47" s="820" customFormat="1" ht="20.25" customHeight="1" x14ac:dyDescent="0.25">
      <c r="A55" s="801"/>
      <c r="B55" s="821">
        <f t="shared" si="2"/>
        <v>51</v>
      </c>
      <c r="C55" s="822" t="str">
        <f t="shared" si="5"/>
        <v>Nexa Resources Atacocha S.A.A.</v>
      </c>
      <c r="D55" s="823">
        <f t="shared" si="5"/>
        <v>2.7350843520000008</v>
      </c>
      <c r="E55" s="823">
        <f t="shared" si="5"/>
        <v>3.363</v>
      </c>
      <c r="F55" s="823">
        <f t="shared" si="5"/>
        <v>4.1900000000000004</v>
      </c>
      <c r="G55" s="823">
        <f t="shared" si="5"/>
        <v>1.4060000000000001</v>
      </c>
      <c r="H55" s="823">
        <f t="shared" si="5"/>
        <v>0.54</v>
      </c>
      <c r="I55" s="823">
        <f t="shared" si="4"/>
        <v>3.6884699999999997</v>
      </c>
      <c r="J55" s="823">
        <f t="shared" si="4"/>
        <v>3.3159999999999998</v>
      </c>
      <c r="K55" s="823">
        <f t="shared" si="4"/>
        <v>2.7629999999999999</v>
      </c>
      <c r="L55" s="823">
        <f t="shared" si="4"/>
        <v>2.4729999999999999</v>
      </c>
      <c r="M55" s="823">
        <f t="shared" si="4"/>
        <v>2.552</v>
      </c>
      <c r="N55" s="823">
        <f t="shared" si="4"/>
        <v>2.9660000000000002</v>
      </c>
      <c r="O55" s="823">
        <f t="shared" si="4"/>
        <v>3.726</v>
      </c>
      <c r="P55" s="824">
        <f t="shared" si="1"/>
        <v>33.718554351999998</v>
      </c>
      <c r="Q55" s="801"/>
      <c r="R55" s="503" t="s">
        <v>277</v>
      </c>
      <c r="S55" s="503">
        <v>2.7350843520000008</v>
      </c>
      <c r="T55" s="503">
        <v>3.363</v>
      </c>
      <c r="U55" s="503">
        <v>4.1900000000000004</v>
      </c>
      <c r="V55" s="503">
        <v>1.4060000000000001</v>
      </c>
      <c r="W55" s="503">
        <v>0.54</v>
      </c>
      <c r="X55" s="503">
        <v>3.6884699999999997</v>
      </c>
      <c r="Y55" s="503">
        <v>3.3159999999999998</v>
      </c>
      <c r="Z55" s="503">
        <v>2.7629999999999999</v>
      </c>
      <c r="AA55" s="503">
        <v>2.4729999999999999</v>
      </c>
      <c r="AB55" s="503">
        <v>2.552</v>
      </c>
      <c r="AC55" s="503">
        <v>2.9660000000000002</v>
      </c>
      <c r="AD55" s="503">
        <v>3.726</v>
      </c>
      <c r="AE55" s="503">
        <v>33.718554351999998</v>
      </c>
      <c r="AF55" s="1320"/>
      <c r="AG55" s="79" t="s">
        <v>273</v>
      </c>
      <c r="AH55" s="1521">
        <v>0</v>
      </c>
      <c r="AI55" s="1521">
        <v>0</v>
      </c>
      <c r="AJ55" s="1521">
        <v>0</v>
      </c>
      <c r="AK55" s="1521">
        <v>0</v>
      </c>
      <c r="AL55" s="1521">
        <v>0</v>
      </c>
      <c r="AM55" s="1521">
        <v>0</v>
      </c>
      <c r="AN55" s="1521">
        <v>0</v>
      </c>
      <c r="AO55" s="1521">
        <v>0</v>
      </c>
      <c r="AP55" s="1521">
        <v>0</v>
      </c>
      <c r="AQ55" s="1521">
        <v>0</v>
      </c>
      <c r="AR55" s="1521">
        <v>0</v>
      </c>
      <c r="AS55" s="1521"/>
      <c r="AT55" s="1521">
        <v>0</v>
      </c>
      <c r="AU55" s="1521">
        <v>0</v>
      </c>
    </row>
    <row r="56" spans="1:47" s="820" customFormat="1" ht="20.25" customHeight="1" x14ac:dyDescent="0.25">
      <c r="A56" s="801"/>
      <c r="B56" s="821">
        <f t="shared" si="2"/>
        <v>52</v>
      </c>
      <c r="C56" s="822" t="str">
        <f t="shared" si="5"/>
        <v>Nexa Resources Cajamarquilla S.A.</v>
      </c>
      <c r="D56" s="823">
        <f t="shared" si="5"/>
        <v>2.29</v>
      </c>
      <c r="E56" s="823">
        <f t="shared" si="5"/>
        <v>1.8468200000000001</v>
      </c>
      <c r="F56" s="823">
        <f t="shared" si="5"/>
        <v>1.858511</v>
      </c>
      <c r="G56" s="823">
        <f t="shared" si="5"/>
        <v>0.59551799999999988</v>
      </c>
      <c r="H56" s="823">
        <f t="shared" si="5"/>
        <v>1.075253</v>
      </c>
      <c r="I56" s="823">
        <f t="shared" si="4"/>
        <v>0.98022100000000001</v>
      </c>
      <c r="J56" s="823">
        <f t="shared" si="4"/>
        <v>1.1633530000000001</v>
      </c>
      <c r="K56" s="823">
        <f t="shared" si="4"/>
        <v>1.8839400000000002</v>
      </c>
      <c r="L56" s="823">
        <f t="shared" si="4"/>
        <v>0.51263700000000001</v>
      </c>
      <c r="M56" s="823">
        <f t="shared" si="4"/>
        <v>0.876328</v>
      </c>
      <c r="N56" s="823">
        <f t="shared" si="4"/>
        <v>0.87942899999999991</v>
      </c>
      <c r="O56" s="823">
        <f t="shared" si="4"/>
        <v>1.0658070000000002</v>
      </c>
      <c r="P56" s="824">
        <f t="shared" si="1"/>
        <v>15.027817000000001</v>
      </c>
      <c r="Q56" s="801"/>
      <c r="R56" s="503" t="s">
        <v>279</v>
      </c>
      <c r="S56" s="503">
        <v>2.29</v>
      </c>
      <c r="T56" s="503">
        <v>1.8468200000000001</v>
      </c>
      <c r="U56" s="503">
        <v>1.858511</v>
      </c>
      <c r="V56" s="503">
        <v>0.59551799999999988</v>
      </c>
      <c r="W56" s="503">
        <v>1.075253</v>
      </c>
      <c r="X56" s="503">
        <v>0.98022100000000001</v>
      </c>
      <c r="Y56" s="503">
        <v>1.1633530000000001</v>
      </c>
      <c r="Z56" s="503">
        <v>1.8839400000000002</v>
      </c>
      <c r="AA56" s="503">
        <v>0.51263700000000001</v>
      </c>
      <c r="AB56" s="503">
        <v>0.876328</v>
      </c>
      <c r="AC56" s="503">
        <v>0.87942899999999991</v>
      </c>
      <c r="AD56" s="503">
        <v>1.0658070000000002</v>
      </c>
      <c r="AE56" s="503">
        <v>15.027817000000001</v>
      </c>
      <c r="AF56" s="1320"/>
      <c r="AG56" s="79" t="s">
        <v>275</v>
      </c>
      <c r="AH56" s="1521">
        <v>1.1942730000000001</v>
      </c>
      <c r="AI56" s="1521">
        <v>1.0694849999999998</v>
      </c>
      <c r="AJ56" s="1521">
        <v>0.69760599999999995</v>
      </c>
      <c r="AK56" s="1521">
        <v>0.83412500000000001</v>
      </c>
      <c r="AL56" s="1521">
        <v>1.1462710000000003</v>
      </c>
      <c r="AM56" s="1521">
        <v>1.141267</v>
      </c>
      <c r="AN56" s="1521">
        <v>0.44380599999999998</v>
      </c>
      <c r="AO56" s="1521">
        <v>1.0495049999999999</v>
      </c>
      <c r="AP56" s="1521">
        <v>1.1801300000000001</v>
      </c>
      <c r="AQ56" s="1521">
        <v>1.2055099999999999</v>
      </c>
      <c r="AR56" s="1521">
        <v>1.1802250000000001</v>
      </c>
      <c r="AS56" s="1521"/>
      <c r="AT56" s="1521">
        <v>1.191832</v>
      </c>
      <c r="AU56" s="1521">
        <v>12.334035000000002</v>
      </c>
    </row>
    <row r="57" spans="1:47" s="820" customFormat="1" ht="20.25" customHeight="1" x14ac:dyDescent="0.25">
      <c r="A57" s="801"/>
      <c r="B57" s="821">
        <f t="shared" si="2"/>
        <v>53</v>
      </c>
      <c r="C57" s="822" t="str">
        <f t="shared" si="5"/>
        <v>Nexa Resources el Porvenir S.A.A.</v>
      </c>
      <c r="D57" s="823">
        <f t="shared" si="5"/>
        <v>2.1923569893749999</v>
      </c>
      <c r="E57" s="823">
        <f t="shared" si="5"/>
        <v>2.5087120000000001</v>
      </c>
      <c r="F57" s="823">
        <f t="shared" si="5"/>
        <v>2.4230839999999998</v>
      </c>
      <c r="G57" s="823">
        <f t="shared" si="5"/>
        <v>2.2356039999999999</v>
      </c>
      <c r="H57" s="823">
        <f t="shared" si="5"/>
        <v>2.0082300000000002</v>
      </c>
      <c r="I57" s="823">
        <f t="shared" si="4"/>
        <v>1.40598</v>
      </c>
      <c r="J57" s="823">
        <f t="shared" si="4"/>
        <v>1.093375</v>
      </c>
      <c r="K57" s="823">
        <f t="shared" si="4"/>
        <v>0.14365899999999998</v>
      </c>
      <c r="L57" s="823">
        <f t="shared" si="4"/>
        <v>0.13157099999999999</v>
      </c>
      <c r="M57" s="823">
        <f t="shared" si="4"/>
        <v>0.148035</v>
      </c>
      <c r="N57" s="823">
        <f t="shared" si="4"/>
        <v>0.121392</v>
      </c>
      <c r="O57" s="823">
        <f t="shared" si="4"/>
        <v>0.88150499999999998</v>
      </c>
      <c r="P57" s="824">
        <f t="shared" si="1"/>
        <v>15.293503989375001</v>
      </c>
      <c r="Q57" s="801"/>
      <c r="R57" s="503" t="s">
        <v>281</v>
      </c>
      <c r="S57" s="503">
        <v>2.1923569893749999</v>
      </c>
      <c r="T57" s="503">
        <v>2.5087120000000001</v>
      </c>
      <c r="U57" s="503">
        <v>2.4230839999999998</v>
      </c>
      <c r="V57" s="503">
        <v>2.2356039999999999</v>
      </c>
      <c r="W57" s="503">
        <v>2.0082300000000002</v>
      </c>
      <c r="X57" s="503">
        <v>1.40598</v>
      </c>
      <c r="Y57" s="503">
        <v>1.093375</v>
      </c>
      <c r="Z57" s="503">
        <v>0.14365899999999998</v>
      </c>
      <c r="AA57" s="503">
        <v>0.13157099999999999</v>
      </c>
      <c r="AB57" s="503">
        <v>0.148035</v>
      </c>
      <c r="AC57" s="503">
        <v>0.121392</v>
      </c>
      <c r="AD57" s="503">
        <v>0.88150499999999998</v>
      </c>
      <c r="AE57" s="503">
        <v>15.293503989375001</v>
      </c>
      <c r="AF57" s="1320"/>
      <c r="AG57" s="79" t="s">
        <v>277</v>
      </c>
      <c r="AH57" s="1521">
        <v>2.7350843520000008</v>
      </c>
      <c r="AI57" s="1521">
        <v>3.363</v>
      </c>
      <c r="AJ57" s="1521">
        <v>4.1900000000000004</v>
      </c>
      <c r="AK57" s="1521">
        <v>1.4060000000000001</v>
      </c>
      <c r="AL57" s="1521">
        <v>0.54</v>
      </c>
      <c r="AM57" s="1521">
        <v>3.6884699999999997</v>
      </c>
      <c r="AN57" s="1521">
        <v>3.3159999999999998</v>
      </c>
      <c r="AO57" s="1521">
        <v>2.7629999999999999</v>
      </c>
      <c r="AP57" s="1521">
        <v>2.4729999999999999</v>
      </c>
      <c r="AQ57" s="1521">
        <v>2.552</v>
      </c>
      <c r="AR57" s="1521">
        <v>2.9660000000000002</v>
      </c>
      <c r="AS57" s="1521"/>
      <c r="AT57" s="1521">
        <v>3.726</v>
      </c>
      <c r="AU57" s="1521">
        <v>33.718554351999998</v>
      </c>
    </row>
    <row r="58" spans="1:47" s="820" customFormat="1" ht="20.25" customHeight="1" x14ac:dyDescent="0.25">
      <c r="A58" s="801"/>
      <c r="B58" s="821">
        <f t="shared" si="2"/>
        <v>54</v>
      </c>
      <c r="C58" s="822" t="str">
        <f t="shared" si="5"/>
        <v>Oxido de Pasco S.A.C.</v>
      </c>
      <c r="D58" s="823">
        <f t="shared" si="5"/>
        <v>0</v>
      </c>
      <c r="E58" s="823">
        <f t="shared" si="5"/>
        <v>0</v>
      </c>
      <c r="F58" s="823">
        <f t="shared" si="5"/>
        <v>0</v>
      </c>
      <c r="G58" s="823">
        <f t="shared" si="5"/>
        <v>0</v>
      </c>
      <c r="H58" s="823">
        <f t="shared" si="5"/>
        <v>0</v>
      </c>
      <c r="I58" s="823">
        <f t="shared" si="4"/>
        <v>0</v>
      </c>
      <c r="J58" s="823">
        <f t="shared" si="4"/>
        <v>0</v>
      </c>
      <c r="K58" s="823">
        <f t="shared" si="4"/>
        <v>0</v>
      </c>
      <c r="L58" s="823">
        <f t="shared" si="4"/>
        <v>0</v>
      </c>
      <c r="M58" s="823">
        <f t="shared" si="4"/>
        <v>0</v>
      </c>
      <c r="N58" s="823">
        <f t="shared" si="4"/>
        <v>0</v>
      </c>
      <c r="O58" s="823">
        <f t="shared" si="4"/>
        <v>0</v>
      </c>
      <c r="P58" s="824">
        <f t="shared" si="1"/>
        <v>0</v>
      </c>
      <c r="Q58" s="801"/>
      <c r="R58" s="503" t="s">
        <v>283</v>
      </c>
      <c r="S58" s="503">
        <v>0</v>
      </c>
      <c r="T58" s="503">
        <v>0</v>
      </c>
      <c r="U58" s="503">
        <v>0</v>
      </c>
      <c r="V58" s="503"/>
      <c r="W58" s="503"/>
      <c r="X58" s="503">
        <v>0</v>
      </c>
      <c r="Y58" s="503">
        <v>0</v>
      </c>
      <c r="Z58" s="503">
        <v>0</v>
      </c>
      <c r="AA58" s="503">
        <v>0</v>
      </c>
      <c r="AB58" s="503">
        <v>0</v>
      </c>
      <c r="AC58" s="503">
        <v>0</v>
      </c>
      <c r="AD58" s="503">
        <v>0</v>
      </c>
      <c r="AE58" s="503">
        <v>0</v>
      </c>
      <c r="AF58" s="1320"/>
      <c r="AG58" s="79" t="s">
        <v>279</v>
      </c>
      <c r="AH58" s="1521">
        <v>2.29</v>
      </c>
      <c r="AI58" s="1521">
        <v>1.8468200000000001</v>
      </c>
      <c r="AJ58" s="1521">
        <v>1.858511</v>
      </c>
      <c r="AK58" s="1521">
        <v>0.59551799999999988</v>
      </c>
      <c r="AL58" s="1521">
        <v>1.075253</v>
      </c>
      <c r="AM58" s="1521">
        <v>0.98022100000000001</v>
      </c>
      <c r="AN58" s="1521">
        <v>1.1633530000000001</v>
      </c>
      <c r="AO58" s="1521">
        <v>1.8839400000000002</v>
      </c>
      <c r="AP58" s="1521">
        <v>0.51263700000000001</v>
      </c>
      <c r="AQ58" s="1521">
        <v>0.876328</v>
      </c>
      <c r="AR58" s="1521">
        <v>0.87942899999999991</v>
      </c>
      <c r="AS58" s="1521"/>
      <c r="AT58" s="1521">
        <v>1.0658070000000002</v>
      </c>
      <c r="AU58" s="1521">
        <v>15.027817000000001</v>
      </c>
    </row>
    <row r="59" spans="1:47" s="820" customFormat="1" ht="20.25" customHeight="1" x14ac:dyDescent="0.25">
      <c r="A59" s="801"/>
      <c r="B59" s="821">
        <f t="shared" si="2"/>
        <v>55</v>
      </c>
      <c r="C59" s="822" t="str">
        <f t="shared" si="5"/>
        <v>Pacific Stratus Energy del Perú S.A.</v>
      </c>
      <c r="D59" s="823">
        <f t="shared" si="5"/>
        <v>2.0356900000000002</v>
      </c>
      <c r="E59" s="823">
        <f t="shared" si="5"/>
        <v>0.64322999999999997</v>
      </c>
      <c r="F59" s="823">
        <f t="shared" si="5"/>
        <v>16.2866</v>
      </c>
      <c r="G59" s="823">
        <f t="shared" si="5"/>
        <v>29.664950000000005</v>
      </c>
      <c r="H59" s="823">
        <f t="shared" si="5"/>
        <v>30.714199999999998</v>
      </c>
      <c r="I59" s="823">
        <f t="shared" si="4"/>
        <v>21.70937</v>
      </c>
      <c r="J59" s="823">
        <f t="shared" si="4"/>
        <v>5.3573900000000005</v>
      </c>
      <c r="K59" s="823">
        <f t="shared" si="4"/>
        <v>23.189219999999999</v>
      </c>
      <c r="L59" s="823">
        <f t="shared" si="4"/>
        <v>25.99118</v>
      </c>
      <c r="M59" s="823">
        <f t="shared" si="4"/>
        <v>30.248140000000003</v>
      </c>
      <c r="N59" s="823">
        <f t="shared" si="4"/>
        <v>27.997280000000003</v>
      </c>
      <c r="O59" s="823">
        <f t="shared" si="4"/>
        <v>28.50967</v>
      </c>
      <c r="P59" s="824">
        <f t="shared" si="1"/>
        <v>242.34692000000004</v>
      </c>
      <c r="Q59" s="801"/>
      <c r="R59" s="503" t="s">
        <v>285</v>
      </c>
      <c r="S59" s="503">
        <v>2.0356900000000002</v>
      </c>
      <c r="T59" s="503">
        <v>0.64322999999999997</v>
      </c>
      <c r="U59" s="503">
        <v>16.2866</v>
      </c>
      <c r="V59" s="503">
        <v>29.664950000000005</v>
      </c>
      <c r="W59" s="503">
        <v>30.714199999999998</v>
      </c>
      <c r="X59" s="503">
        <v>21.70937</v>
      </c>
      <c r="Y59" s="503">
        <v>5.3573900000000005</v>
      </c>
      <c r="Z59" s="503">
        <v>23.189219999999999</v>
      </c>
      <c r="AA59" s="503">
        <v>25.99118</v>
      </c>
      <c r="AB59" s="503">
        <v>30.248140000000003</v>
      </c>
      <c r="AC59" s="503">
        <v>27.997280000000003</v>
      </c>
      <c r="AD59" s="503">
        <v>28.50967</v>
      </c>
      <c r="AE59" s="503">
        <v>242.34692000000004</v>
      </c>
      <c r="AF59" s="1320"/>
      <c r="AG59" s="79" t="s">
        <v>281</v>
      </c>
      <c r="AH59" s="1521">
        <v>2.1923569893749999</v>
      </c>
      <c r="AI59" s="1521">
        <v>2.5087120000000001</v>
      </c>
      <c r="AJ59" s="1521">
        <v>2.4230839999999998</v>
      </c>
      <c r="AK59" s="1521">
        <v>2.2356039999999999</v>
      </c>
      <c r="AL59" s="1521">
        <v>2.0082300000000002</v>
      </c>
      <c r="AM59" s="1521">
        <v>1.40598</v>
      </c>
      <c r="AN59" s="1521">
        <v>1.093375</v>
      </c>
      <c r="AO59" s="1521">
        <v>0.14365899999999998</v>
      </c>
      <c r="AP59" s="1521">
        <v>0.13157099999999999</v>
      </c>
      <c r="AQ59" s="1521">
        <v>0.148035</v>
      </c>
      <c r="AR59" s="1521">
        <v>0.121392</v>
      </c>
      <c r="AS59" s="1521"/>
      <c r="AT59" s="1521">
        <v>0.88150499999999998</v>
      </c>
      <c r="AU59" s="1521">
        <v>15.293503989375001</v>
      </c>
    </row>
    <row r="60" spans="1:47" s="820" customFormat="1" ht="20.25" customHeight="1" x14ac:dyDescent="0.25">
      <c r="A60" s="801"/>
      <c r="B60" s="821">
        <f t="shared" si="2"/>
        <v>56</v>
      </c>
      <c r="C60" s="822" t="str">
        <f t="shared" si="5"/>
        <v>Peru LNG S.R.L.</v>
      </c>
      <c r="D60" s="823">
        <f t="shared" si="5"/>
        <v>25.27356</v>
      </c>
      <c r="E60" s="823">
        <f t="shared" si="5"/>
        <v>22.136779999999998</v>
      </c>
      <c r="F60" s="823">
        <f t="shared" si="5"/>
        <v>19.51784</v>
      </c>
      <c r="G60" s="823">
        <f t="shared" si="5"/>
        <v>16.294</v>
      </c>
      <c r="H60" s="823">
        <f t="shared" si="5"/>
        <v>14.73706</v>
      </c>
      <c r="I60" s="823">
        <f t="shared" si="4"/>
        <v>10.78525</v>
      </c>
      <c r="J60" s="823">
        <f t="shared" si="4"/>
        <v>15.698840000000001</v>
      </c>
      <c r="K60" s="823">
        <f t="shared" si="4"/>
        <v>15.801159999999999</v>
      </c>
      <c r="L60" s="823">
        <f t="shared" si="4"/>
        <v>16.746220000000001</v>
      </c>
      <c r="M60" s="823">
        <f t="shared" si="4"/>
        <v>19.666720000000002</v>
      </c>
      <c r="N60" s="823">
        <f t="shared" si="4"/>
        <v>25.55772</v>
      </c>
      <c r="O60" s="823">
        <f t="shared" si="4"/>
        <v>23.283720000000002</v>
      </c>
      <c r="P60" s="824">
        <f t="shared" si="1"/>
        <v>225.49887000000001</v>
      </c>
      <c r="Q60" s="801"/>
      <c r="R60" s="503" t="s">
        <v>287</v>
      </c>
      <c r="S60" s="503">
        <v>25.27356</v>
      </c>
      <c r="T60" s="503">
        <v>22.136779999999998</v>
      </c>
      <c r="U60" s="503">
        <v>19.51784</v>
      </c>
      <c r="V60" s="503">
        <v>16.294</v>
      </c>
      <c r="W60" s="503">
        <v>14.73706</v>
      </c>
      <c r="X60" s="503">
        <v>10.78525</v>
      </c>
      <c r="Y60" s="503">
        <v>15.698840000000001</v>
      </c>
      <c r="Z60" s="503">
        <v>15.801159999999999</v>
      </c>
      <c r="AA60" s="503">
        <v>16.746220000000001</v>
      </c>
      <c r="AB60" s="503">
        <v>19.666720000000002</v>
      </c>
      <c r="AC60" s="503">
        <v>25.55772</v>
      </c>
      <c r="AD60" s="503">
        <v>23.283720000000002</v>
      </c>
      <c r="AE60" s="503">
        <v>225.49887000000001</v>
      </c>
      <c r="AF60" s="1320"/>
      <c r="AG60" s="79" t="s">
        <v>283</v>
      </c>
      <c r="AH60" s="1521">
        <v>0</v>
      </c>
      <c r="AI60" s="1521">
        <v>0</v>
      </c>
      <c r="AJ60" s="1521">
        <v>0</v>
      </c>
      <c r="AK60" s="1521"/>
      <c r="AL60" s="1521"/>
      <c r="AM60" s="1521">
        <v>0</v>
      </c>
      <c r="AN60" s="1521">
        <v>0</v>
      </c>
      <c r="AO60" s="1521">
        <v>0</v>
      </c>
      <c r="AP60" s="1521">
        <v>0</v>
      </c>
      <c r="AQ60" s="1521">
        <v>0</v>
      </c>
      <c r="AR60" s="1521">
        <v>0</v>
      </c>
      <c r="AS60" s="1521"/>
      <c r="AT60" s="1521">
        <v>0</v>
      </c>
      <c r="AU60" s="1521">
        <v>0</v>
      </c>
    </row>
    <row r="61" spans="1:47" s="820" customFormat="1" ht="20.25" customHeight="1" x14ac:dyDescent="0.25">
      <c r="A61" s="801"/>
      <c r="B61" s="821">
        <f t="shared" si="2"/>
        <v>57</v>
      </c>
      <c r="C61" s="822" t="str">
        <f t="shared" si="5"/>
        <v>Pesquera Diamante S.A.</v>
      </c>
      <c r="D61" s="823">
        <f t="shared" si="5"/>
        <v>0</v>
      </c>
      <c r="E61" s="823">
        <f t="shared" si="5"/>
        <v>0</v>
      </c>
      <c r="F61" s="823">
        <f t="shared" si="5"/>
        <v>0</v>
      </c>
      <c r="G61" s="823">
        <f t="shared" si="5"/>
        <v>0</v>
      </c>
      <c r="H61" s="823">
        <f t="shared" si="5"/>
        <v>0</v>
      </c>
      <c r="I61" s="823">
        <f t="shared" si="4"/>
        <v>0</v>
      </c>
      <c r="J61" s="823">
        <f t="shared" si="4"/>
        <v>0</v>
      </c>
      <c r="K61" s="823">
        <f t="shared" si="4"/>
        <v>0</v>
      </c>
      <c r="L61" s="823">
        <f t="shared" si="4"/>
        <v>0</v>
      </c>
      <c r="M61" s="823">
        <f t="shared" si="4"/>
        <v>0</v>
      </c>
      <c r="N61" s="823">
        <f t="shared" si="4"/>
        <v>0</v>
      </c>
      <c r="O61" s="823">
        <f t="shared" si="4"/>
        <v>0</v>
      </c>
      <c r="P61" s="824">
        <f t="shared" si="1"/>
        <v>0</v>
      </c>
      <c r="Q61" s="801"/>
      <c r="R61" s="503" t="s">
        <v>289</v>
      </c>
      <c r="S61" s="503">
        <v>0</v>
      </c>
      <c r="T61" s="503">
        <v>0</v>
      </c>
      <c r="U61" s="503">
        <v>0</v>
      </c>
      <c r="V61" s="503">
        <v>0</v>
      </c>
      <c r="W61" s="503">
        <v>0</v>
      </c>
      <c r="X61" s="503">
        <v>0</v>
      </c>
      <c r="Y61" s="503">
        <v>0</v>
      </c>
      <c r="Z61" s="503">
        <v>0</v>
      </c>
      <c r="AA61" s="503">
        <v>0</v>
      </c>
      <c r="AB61" s="503">
        <v>0</v>
      </c>
      <c r="AC61" s="503">
        <v>0</v>
      </c>
      <c r="AD61" s="503">
        <v>0</v>
      </c>
      <c r="AE61" s="503">
        <v>0</v>
      </c>
      <c r="AF61" s="1320"/>
      <c r="AG61" s="79" t="s">
        <v>285</v>
      </c>
      <c r="AH61" s="1521">
        <v>2.0356900000000002</v>
      </c>
      <c r="AI61" s="1521">
        <v>0.64322999999999997</v>
      </c>
      <c r="AJ61" s="1521">
        <v>16.2866</v>
      </c>
      <c r="AK61" s="1521">
        <v>29.664950000000005</v>
      </c>
      <c r="AL61" s="1521">
        <v>30.714199999999998</v>
      </c>
      <c r="AM61" s="1521">
        <v>21.70937</v>
      </c>
      <c r="AN61" s="1521">
        <v>5.3573900000000005</v>
      </c>
      <c r="AO61" s="1521">
        <v>23.189219999999999</v>
      </c>
      <c r="AP61" s="1521">
        <v>25.99118</v>
      </c>
      <c r="AQ61" s="1521">
        <v>30.248140000000003</v>
      </c>
      <c r="AR61" s="1521">
        <v>27.997280000000003</v>
      </c>
      <c r="AS61" s="1521"/>
      <c r="AT61" s="1521">
        <v>28.50967</v>
      </c>
      <c r="AU61" s="1521">
        <v>242.34692000000004</v>
      </c>
    </row>
    <row r="62" spans="1:47" s="820" customFormat="1" ht="20.25" customHeight="1" x14ac:dyDescent="0.25">
      <c r="A62" s="801"/>
      <c r="B62" s="821">
        <f t="shared" si="2"/>
        <v>58</v>
      </c>
      <c r="C62" s="822" t="str">
        <f t="shared" si="5"/>
        <v>Pesquera Hayduk S.A.</v>
      </c>
      <c r="D62" s="823">
        <f t="shared" si="5"/>
        <v>0</v>
      </c>
      <c r="E62" s="823">
        <f t="shared" si="5"/>
        <v>0</v>
      </c>
      <c r="F62" s="823">
        <f t="shared" si="5"/>
        <v>0</v>
      </c>
      <c r="G62" s="823">
        <f t="shared" si="5"/>
        <v>0</v>
      </c>
      <c r="H62" s="823">
        <f t="shared" si="5"/>
        <v>0</v>
      </c>
      <c r="I62" s="823">
        <f t="shared" si="4"/>
        <v>0</v>
      </c>
      <c r="J62" s="823">
        <f t="shared" si="4"/>
        <v>0</v>
      </c>
      <c r="K62" s="823">
        <f t="shared" si="4"/>
        <v>0</v>
      </c>
      <c r="L62" s="823">
        <f t="shared" si="4"/>
        <v>0</v>
      </c>
      <c r="M62" s="823">
        <f t="shared" si="4"/>
        <v>0</v>
      </c>
      <c r="N62" s="823">
        <f t="shared" si="4"/>
        <v>7.5598799999999997</v>
      </c>
      <c r="O62" s="823">
        <f t="shared" si="4"/>
        <v>7.5598799999999997</v>
      </c>
      <c r="P62" s="824">
        <f t="shared" si="1"/>
        <v>15.119759999999999</v>
      </c>
      <c r="Q62" s="801"/>
      <c r="R62" s="503" t="s">
        <v>291</v>
      </c>
      <c r="S62" s="503"/>
      <c r="T62" s="503"/>
      <c r="U62" s="503"/>
      <c r="V62" s="503"/>
      <c r="W62" s="503"/>
      <c r="X62" s="503"/>
      <c r="Y62" s="503"/>
      <c r="Z62" s="503"/>
      <c r="AA62" s="503"/>
      <c r="AB62" s="503"/>
      <c r="AC62" s="503">
        <v>7.5598799999999997</v>
      </c>
      <c r="AD62" s="503">
        <v>7.5598799999999997</v>
      </c>
      <c r="AE62" s="503">
        <v>0</v>
      </c>
      <c r="AF62" s="1320"/>
      <c r="AG62" s="79" t="s">
        <v>287</v>
      </c>
      <c r="AH62" s="1521">
        <v>25.27356</v>
      </c>
      <c r="AI62" s="1521">
        <v>22.136779999999998</v>
      </c>
      <c r="AJ62" s="1521">
        <v>19.51784</v>
      </c>
      <c r="AK62" s="1521">
        <v>16.294</v>
      </c>
      <c r="AL62" s="1521">
        <v>14.73706</v>
      </c>
      <c r="AM62" s="1521">
        <v>10.78525</v>
      </c>
      <c r="AN62" s="1521">
        <v>15.698840000000001</v>
      </c>
      <c r="AO62" s="1521">
        <v>15.801159999999999</v>
      </c>
      <c r="AP62" s="1521">
        <v>16.746220000000001</v>
      </c>
      <c r="AQ62" s="1521">
        <v>19.666720000000002</v>
      </c>
      <c r="AR62" s="1521">
        <v>25.55772</v>
      </c>
      <c r="AS62" s="1521"/>
      <c r="AT62" s="1521">
        <v>23.283720000000002</v>
      </c>
      <c r="AU62" s="1521">
        <v>225.49887000000001</v>
      </c>
    </row>
    <row r="63" spans="1:47" s="820" customFormat="1" ht="20.25" customHeight="1" x14ac:dyDescent="0.25">
      <c r="A63" s="801"/>
      <c r="B63" s="821">
        <f t="shared" si="2"/>
        <v>59</v>
      </c>
      <c r="C63" s="822" t="str">
        <f t="shared" si="5"/>
        <v>Pesquera Pelayo S.A.C.</v>
      </c>
      <c r="D63" s="823">
        <f t="shared" si="5"/>
        <v>0</v>
      </c>
      <c r="E63" s="823">
        <f t="shared" si="5"/>
        <v>0</v>
      </c>
      <c r="F63" s="823">
        <f t="shared" si="5"/>
        <v>0</v>
      </c>
      <c r="G63" s="823">
        <f t="shared" si="5"/>
        <v>0</v>
      </c>
      <c r="H63" s="823">
        <f t="shared" si="5"/>
        <v>0</v>
      </c>
      <c r="I63" s="823">
        <f t="shared" si="4"/>
        <v>0</v>
      </c>
      <c r="J63" s="823">
        <f t="shared" si="4"/>
        <v>0</v>
      </c>
      <c r="K63" s="823">
        <f t="shared" si="4"/>
        <v>0</v>
      </c>
      <c r="L63" s="823">
        <f t="shared" si="4"/>
        <v>0</v>
      </c>
      <c r="M63" s="823">
        <f t="shared" si="4"/>
        <v>0</v>
      </c>
      <c r="N63" s="823">
        <f t="shared" si="4"/>
        <v>0</v>
      </c>
      <c r="O63" s="823">
        <f t="shared" si="4"/>
        <v>0</v>
      </c>
      <c r="P63" s="824">
        <f t="shared" si="1"/>
        <v>0</v>
      </c>
      <c r="Q63" s="801"/>
      <c r="R63" s="503" t="s">
        <v>293</v>
      </c>
      <c r="S63" s="503"/>
      <c r="T63" s="503"/>
      <c r="U63" s="503"/>
      <c r="V63" s="503"/>
      <c r="W63" s="503"/>
      <c r="X63" s="503"/>
      <c r="Y63" s="503"/>
      <c r="Z63" s="503"/>
      <c r="AA63" s="503"/>
      <c r="AB63" s="503"/>
      <c r="AC63" s="503">
        <v>0</v>
      </c>
      <c r="AD63" s="503">
        <v>0</v>
      </c>
      <c r="AE63" s="503">
        <v>0</v>
      </c>
      <c r="AF63" s="1320"/>
      <c r="AG63" s="79" t="s">
        <v>289</v>
      </c>
      <c r="AH63" s="1521">
        <v>0</v>
      </c>
      <c r="AI63" s="1521">
        <v>0</v>
      </c>
      <c r="AJ63" s="1521">
        <v>0</v>
      </c>
      <c r="AK63" s="1521">
        <v>0</v>
      </c>
      <c r="AL63" s="1521">
        <v>0</v>
      </c>
      <c r="AM63" s="1521">
        <v>0</v>
      </c>
      <c r="AN63" s="1521">
        <v>0</v>
      </c>
      <c r="AO63" s="1521">
        <v>0</v>
      </c>
      <c r="AP63" s="1521">
        <v>0</v>
      </c>
      <c r="AQ63" s="1521">
        <v>0</v>
      </c>
      <c r="AR63" s="1521">
        <v>0</v>
      </c>
      <c r="AS63" s="1521"/>
      <c r="AT63" s="1521">
        <v>0</v>
      </c>
      <c r="AU63" s="1521">
        <v>0</v>
      </c>
    </row>
    <row r="64" spans="1:47" s="820" customFormat="1" ht="20.25" customHeight="1" x14ac:dyDescent="0.25">
      <c r="A64" s="801"/>
      <c r="B64" s="821">
        <f t="shared" si="2"/>
        <v>60</v>
      </c>
      <c r="C64" s="822" t="str">
        <f t="shared" si="5"/>
        <v>Petroleos del Peru PETROPERU S.A.</v>
      </c>
      <c r="D64" s="823">
        <f t="shared" si="5"/>
        <v>0.85946100000000003</v>
      </c>
      <c r="E64" s="823">
        <f t="shared" si="5"/>
        <v>0.8615250000000001</v>
      </c>
      <c r="F64" s="823">
        <f t="shared" si="5"/>
        <v>1.0849740000000001</v>
      </c>
      <c r="G64" s="823">
        <f t="shared" si="5"/>
        <v>1.0051249999999998</v>
      </c>
      <c r="H64" s="823">
        <f t="shared" si="5"/>
        <v>0.99173100000000003</v>
      </c>
      <c r="I64" s="823">
        <f t="shared" si="4"/>
        <v>0.91306500000000013</v>
      </c>
      <c r="J64" s="823">
        <f t="shared" si="4"/>
        <v>0.81673300000000004</v>
      </c>
      <c r="K64" s="823">
        <f t="shared" si="4"/>
        <v>0.87874999999999992</v>
      </c>
      <c r="L64" s="823">
        <f t="shared" si="4"/>
        <v>0.90997400000000006</v>
      </c>
      <c r="M64" s="823">
        <f t="shared" si="4"/>
        <v>0.89357599999999993</v>
      </c>
      <c r="N64" s="823">
        <f t="shared" si="4"/>
        <v>0.89541900000000008</v>
      </c>
      <c r="O64" s="823">
        <f t="shared" si="4"/>
        <v>1.0851570000000001</v>
      </c>
      <c r="P64" s="824">
        <f t="shared" si="1"/>
        <v>11.195490000000001</v>
      </c>
      <c r="Q64" s="801"/>
      <c r="R64" s="503" t="s">
        <v>295</v>
      </c>
      <c r="S64" s="503">
        <v>0.85946100000000003</v>
      </c>
      <c r="T64" s="503">
        <v>0.8615250000000001</v>
      </c>
      <c r="U64" s="503">
        <v>1.0849740000000001</v>
      </c>
      <c r="V64" s="503">
        <v>1.0051249999999998</v>
      </c>
      <c r="W64" s="503">
        <v>0.99173100000000003</v>
      </c>
      <c r="X64" s="503">
        <v>0.91306500000000013</v>
      </c>
      <c r="Y64" s="503">
        <v>0.81673300000000004</v>
      </c>
      <c r="Z64" s="503">
        <v>0.87874999999999992</v>
      </c>
      <c r="AA64" s="503">
        <v>0.90997400000000006</v>
      </c>
      <c r="AB64" s="503">
        <v>0.89357599999999993</v>
      </c>
      <c r="AC64" s="503">
        <v>0.89541900000000008</v>
      </c>
      <c r="AD64" s="503">
        <v>1.0851570000000001</v>
      </c>
      <c r="AE64" s="503">
        <v>11.195490000000001</v>
      </c>
      <c r="AF64" s="1320"/>
      <c r="AG64" s="79" t="s">
        <v>291</v>
      </c>
      <c r="AH64" s="1521"/>
      <c r="AI64" s="1521"/>
      <c r="AJ64" s="1521"/>
      <c r="AK64" s="1521"/>
      <c r="AL64" s="1521"/>
      <c r="AM64" s="1521"/>
      <c r="AN64" s="1521"/>
      <c r="AO64" s="1521"/>
      <c r="AP64" s="1521"/>
      <c r="AQ64" s="1521"/>
      <c r="AR64" s="1521">
        <v>0</v>
      </c>
      <c r="AS64" s="1521">
        <v>15.119759999999999</v>
      </c>
      <c r="AT64" s="1521">
        <v>0</v>
      </c>
      <c r="AU64" s="1521">
        <v>15.119759999999999</v>
      </c>
    </row>
    <row r="65" spans="1:49" s="820" customFormat="1" ht="20.25" customHeight="1" x14ac:dyDescent="0.25">
      <c r="A65" s="801"/>
      <c r="B65" s="821">
        <f t="shared" si="2"/>
        <v>61</v>
      </c>
      <c r="C65" s="822" t="str">
        <f t="shared" si="5"/>
        <v>Pluspetrol Norte S.A.</v>
      </c>
      <c r="D65" s="823">
        <f t="shared" si="5"/>
        <v>21.707914000000002</v>
      </c>
      <c r="E65" s="823">
        <f t="shared" si="5"/>
        <v>15.485714</v>
      </c>
      <c r="F65" s="823">
        <f t="shared" si="5"/>
        <v>21.984518000000001</v>
      </c>
      <c r="G65" s="823">
        <f t="shared" si="5"/>
        <v>14.159101</v>
      </c>
      <c r="H65" s="823">
        <f t="shared" si="5"/>
        <v>19.572351000000001</v>
      </c>
      <c r="I65" s="823">
        <f t="shared" si="4"/>
        <v>19.078049</v>
      </c>
      <c r="J65" s="823">
        <f t="shared" si="4"/>
        <v>18.303808000000004</v>
      </c>
      <c r="K65" s="823">
        <f t="shared" si="4"/>
        <v>19.679445999999999</v>
      </c>
      <c r="L65" s="823">
        <f t="shared" si="4"/>
        <v>19.202565999999997</v>
      </c>
      <c r="M65" s="823">
        <f t="shared" si="4"/>
        <v>12.3672</v>
      </c>
      <c r="N65" s="823">
        <f t="shared" si="4"/>
        <v>16.942501</v>
      </c>
      <c r="O65" s="823">
        <f t="shared" si="4"/>
        <v>20.170377000000002</v>
      </c>
      <c r="P65" s="824">
        <f t="shared" si="1"/>
        <v>218.65354500000001</v>
      </c>
      <c r="Q65" s="801"/>
      <c r="R65" s="503" t="s">
        <v>297</v>
      </c>
      <c r="S65" s="503">
        <v>21.707914000000002</v>
      </c>
      <c r="T65" s="503">
        <v>15.485714</v>
      </c>
      <c r="U65" s="503">
        <v>21.984518000000001</v>
      </c>
      <c r="V65" s="503">
        <v>14.159101</v>
      </c>
      <c r="W65" s="503">
        <v>19.572351000000001</v>
      </c>
      <c r="X65" s="503">
        <v>19.078049</v>
      </c>
      <c r="Y65" s="503">
        <v>18.303808000000004</v>
      </c>
      <c r="Z65" s="503">
        <v>19.679445999999999</v>
      </c>
      <c r="AA65" s="503">
        <v>19.202565999999997</v>
      </c>
      <c r="AB65" s="503">
        <v>12.3672</v>
      </c>
      <c r="AC65" s="503">
        <v>16.942501</v>
      </c>
      <c r="AD65" s="503">
        <v>20.170377000000002</v>
      </c>
      <c r="AE65" s="503">
        <v>218.65354500000001</v>
      </c>
      <c r="AF65" s="1320"/>
      <c r="AG65" s="79" t="s">
        <v>293</v>
      </c>
      <c r="AH65" s="1521"/>
      <c r="AI65" s="1521"/>
      <c r="AJ65" s="1521"/>
      <c r="AK65" s="1521"/>
      <c r="AL65" s="1521"/>
      <c r="AM65" s="1521"/>
      <c r="AN65" s="1521"/>
      <c r="AO65" s="1521"/>
      <c r="AP65" s="1521"/>
      <c r="AQ65" s="1521"/>
      <c r="AR65" s="1521">
        <v>0</v>
      </c>
      <c r="AS65" s="1521"/>
      <c r="AT65" s="1521">
        <v>0</v>
      </c>
      <c r="AU65" s="1521">
        <v>0</v>
      </c>
      <c r="AW65" s="820">
        <f>+GETPIVOTDATA("Produccion 
(GWh)",$AG$5,"CMESREG","1-12","Empresa Anuario","Pesquera Hayduk S.A.")/2</f>
        <v>7.5598799999999997</v>
      </c>
    </row>
    <row r="66" spans="1:49" s="820" customFormat="1" ht="20.25" customHeight="1" x14ac:dyDescent="0.25">
      <c r="A66" s="801"/>
      <c r="B66" s="821">
        <f t="shared" si="2"/>
        <v>62</v>
      </c>
      <c r="C66" s="822" t="str">
        <f t="shared" si="5"/>
        <v>Pluspetrol Perú Corporation S.A.</v>
      </c>
      <c r="D66" s="823">
        <f t="shared" si="5"/>
        <v>15.665604999999999</v>
      </c>
      <c r="E66" s="823">
        <f t="shared" si="5"/>
        <v>14.325842999999999</v>
      </c>
      <c r="F66" s="823">
        <f t="shared" si="5"/>
        <v>15.582884</v>
      </c>
      <c r="G66" s="823">
        <f t="shared" si="5"/>
        <v>13.386663</v>
      </c>
      <c r="H66" s="823">
        <f t="shared" si="5"/>
        <v>14.582988</v>
      </c>
      <c r="I66" s="823">
        <f t="shared" si="4"/>
        <v>15.182288</v>
      </c>
      <c r="J66" s="823">
        <f t="shared" si="4"/>
        <v>15.351459999999999</v>
      </c>
      <c r="K66" s="823">
        <f t="shared" si="4"/>
        <v>15.298773000000001</v>
      </c>
      <c r="L66" s="823">
        <f t="shared" si="4"/>
        <v>15.316732999999999</v>
      </c>
      <c r="M66" s="823">
        <f t="shared" si="4"/>
        <v>15.173452000000001</v>
      </c>
      <c r="N66" s="823">
        <f t="shared" si="4"/>
        <v>15.938171000000001</v>
      </c>
      <c r="O66" s="823">
        <f t="shared" si="4"/>
        <v>15.977323</v>
      </c>
      <c r="P66" s="824">
        <f t="shared" si="1"/>
        <v>181.78218300000003</v>
      </c>
      <c r="Q66" s="801"/>
      <c r="R66" s="503" t="s">
        <v>299</v>
      </c>
      <c r="S66" s="503">
        <v>15.665604999999999</v>
      </c>
      <c r="T66" s="503">
        <v>14.325842999999999</v>
      </c>
      <c r="U66" s="503">
        <v>15.582884</v>
      </c>
      <c r="V66" s="503">
        <v>13.386663</v>
      </c>
      <c r="W66" s="503">
        <v>14.582988</v>
      </c>
      <c r="X66" s="503">
        <v>15.182288</v>
      </c>
      <c r="Y66" s="503">
        <v>15.351459999999999</v>
      </c>
      <c r="Z66" s="503">
        <v>15.298773000000001</v>
      </c>
      <c r="AA66" s="503">
        <v>15.316732999999999</v>
      </c>
      <c r="AB66" s="503">
        <v>15.173452000000001</v>
      </c>
      <c r="AC66" s="503">
        <v>15.938171000000001</v>
      </c>
      <c r="AD66" s="503">
        <v>15.977323</v>
      </c>
      <c r="AE66" s="503">
        <v>181.78218300000003</v>
      </c>
      <c r="AF66" s="1320"/>
      <c r="AG66" s="79" t="s">
        <v>295</v>
      </c>
      <c r="AH66" s="1521">
        <v>0.85946100000000003</v>
      </c>
      <c r="AI66" s="1521">
        <v>0.8615250000000001</v>
      </c>
      <c r="AJ66" s="1521">
        <v>1.0849740000000001</v>
      </c>
      <c r="AK66" s="1521">
        <v>1.0051249999999998</v>
      </c>
      <c r="AL66" s="1521">
        <v>0.99173100000000003</v>
      </c>
      <c r="AM66" s="1521">
        <v>0.91306500000000013</v>
      </c>
      <c r="AN66" s="1521">
        <v>0.81673300000000004</v>
      </c>
      <c r="AO66" s="1521">
        <v>0.87874999999999992</v>
      </c>
      <c r="AP66" s="1521">
        <v>0.90997400000000006</v>
      </c>
      <c r="AQ66" s="1521">
        <v>0.89357599999999993</v>
      </c>
      <c r="AR66" s="1521">
        <v>0.89541900000000008</v>
      </c>
      <c r="AS66" s="1521"/>
      <c r="AT66" s="1521">
        <v>1.0851570000000001</v>
      </c>
      <c r="AU66" s="1521">
        <v>11.195490000000001</v>
      </c>
    </row>
    <row r="67" spans="1:49" s="820" customFormat="1" ht="20.25" customHeight="1" x14ac:dyDescent="0.25">
      <c r="A67" s="801"/>
      <c r="B67" s="821">
        <f t="shared" si="2"/>
        <v>63</v>
      </c>
      <c r="C67" s="822" t="str">
        <f t="shared" si="5"/>
        <v>Procesadora Industrial Rio Seco S.A.</v>
      </c>
      <c r="D67" s="823">
        <f t="shared" si="5"/>
        <v>0.42012669999999996</v>
      </c>
      <c r="E67" s="823">
        <f t="shared" si="5"/>
        <v>0.39500000000000002</v>
      </c>
      <c r="F67" s="823">
        <f t="shared" si="5"/>
        <v>0.412775</v>
      </c>
      <c r="G67" s="823">
        <f t="shared" si="5"/>
        <v>0.31</v>
      </c>
      <c r="H67" s="823">
        <f t="shared" si="5"/>
        <v>0.38</v>
      </c>
      <c r="I67" s="823">
        <f t="shared" si="4"/>
        <v>0.36099999999999999</v>
      </c>
      <c r="J67" s="823">
        <f t="shared" si="4"/>
        <v>0.37544</v>
      </c>
      <c r="K67" s="823">
        <f t="shared" si="4"/>
        <v>0.35291359999999999</v>
      </c>
      <c r="L67" s="823">
        <f t="shared" si="4"/>
        <v>0.367030144</v>
      </c>
      <c r="M67" s="823">
        <f t="shared" si="4"/>
        <v>0.42208466560000002</v>
      </c>
      <c r="N67" s="823">
        <f t="shared" si="4"/>
        <v>0.38409704569600001</v>
      </c>
      <c r="O67" s="823">
        <f t="shared" si="4"/>
        <v>0.35</v>
      </c>
      <c r="P67" s="824">
        <f t="shared" si="1"/>
        <v>4.5304671552959999</v>
      </c>
      <c r="Q67" s="801"/>
      <c r="R67" s="503" t="s">
        <v>301</v>
      </c>
      <c r="S67" s="503">
        <v>0.42012669999999996</v>
      </c>
      <c r="T67" s="503">
        <v>0.39500000000000002</v>
      </c>
      <c r="U67" s="503">
        <v>0.412775</v>
      </c>
      <c r="V67" s="503">
        <v>0.31</v>
      </c>
      <c r="W67" s="503">
        <v>0.38</v>
      </c>
      <c r="X67" s="503">
        <v>0.36099999999999999</v>
      </c>
      <c r="Y67" s="503">
        <v>0.37544</v>
      </c>
      <c r="Z67" s="503">
        <v>0.35291359999999999</v>
      </c>
      <c r="AA67" s="503">
        <v>0.367030144</v>
      </c>
      <c r="AB67" s="503">
        <v>0.42208466560000002</v>
      </c>
      <c r="AC67" s="503">
        <v>0.38409704569600001</v>
      </c>
      <c r="AD67" s="503">
        <v>0.35</v>
      </c>
      <c r="AE67" s="503">
        <v>4.5304671552959999</v>
      </c>
      <c r="AF67" s="1320"/>
      <c r="AG67" s="79" t="s">
        <v>297</v>
      </c>
      <c r="AH67" s="1521">
        <v>21.707914000000002</v>
      </c>
      <c r="AI67" s="1521">
        <v>15.485714</v>
      </c>
      <c r="AJ67" s="1521">
        <v>21.984518000000001</v>
      </c>
      <c r="AK67" s="1521">
        <v>14.159101</v>
      </c>
      <c r="AL67" s="1521">
        <v>19.572351000000001</v>
      </c>
      <c r="AM67" s="1521">
        <v>19.078049</v>
      </c>
      <c r="AN67" s="1521">
        <v>18.303808000000004</v>
      </c>
      <c r="AO67" s="1521">
        <v>19.679445999999999</v>
      </c>
      <c r="AP67" s="1521">
        <v>19.202565999999997</v>
      </c>
      <c r="AQ67" s="1521">
        <v>12.3672</v>
      </c>
      <c r="AR67" s="1521">
        <v>16.942501</v>
      </c>
      <c r="AS67" s="1521"/>
      <c r="AT67" s="1521">
        <v>20.170377000000002</v>
      </c>
      <c r="AU67" s="1521">
        <v>218.65354500000001</v>
      </c>
    </row>
    <row r="68" spans="1:49" s="820" customFormat="1" ht="20.25" customHeight="1" x14ac:dyDescent="0.25">
      <c r="A68" s="801"/>
      <c r="B68" s="821">
        <f t="shared" si="2"/>
        <v>64</v>
      </c>
      <c r="C68" s="822" t="str">
        <f t="shared" si="5"/>
        <v>Quimpac S.A.</v>
      </c>
      <c r="D68" s="823">
        <f t="shared" si="5"/>
        <v>0</v>
      </c>
      <c r="E68" s="823">
        <f t="shared" si="5"/>
        <v>0</v>
      </c>
      <c r="F68" s="823">
        <f t="shared" si="5"/>
        <v>0</v>
      </c>
      <c r="G68" s="823">
        <f t="shared" si="5"/>
        <v>0</v>
      </c>
      <c r="H68" s="823">
        <f t="shared" si="5"/>
        <v>0</v>
      </c>
      <c r="I68" s="823">
        <f t="shared" si="4"/>
        <v>0</v>
      </c>
      <c r="J68" s="823">
        <f t="shared" si="4"/>
        <v>0</v>
      </c>
      <c r="K68" s="823">
        <f t="shared" si="4"/>
        <v>0</v>
      </c>
      <c r="L68" s="823">
        <f t="shared" si="4"/>
        <v>0</v>
      </c>
      <c r="M68" s="823">
        <f t="shared" si="4"/>
        <v>0</v>
      </c>
      <c r="N68" s="823">
        <f t="shared" si="4"/>
        <v>0</v>
      </c>
      <c r="O68" s="823">
        <f t="shared" si="4"/>
        <v>0</v>
      </c>
      <c r="P68" s="824">
        <f t="shared" si="1"/>
        <v>0</v>
      </c>
      <c r="Q68" s="801"/>
      <c r="R68" s="503" t="s">
        <v>303</v>
      </c>
      <c r="S68" s="503">
        <v>0</v>
      </c>
      <c r="T68" s="503">
        <v>0</v>
      </c>
      <c r="U68" s="503">
        <v>0</v>
      </c>
      <c r="V68" s="503">
        <v>0</v>
      </c>
      <c r="W68" s="503">
        <v>0</v>
      </c>
      <c r="X68" s="503">
        <v>0</v>
      </c>
      <c r="Y68" s="503">
        <v>0</v>
      </c>
      <c r="Z68" s="503">
        <v>0</v>
      </c>
      <c r="AA68" s="503">
        <v>0</v>
      </c>
      <c r="AB68" s="503">
        <v>0</v>
      </c>
      <c r="AC68" s="503">
        <v>0</v>
      </c>
      <c r="AD68" s="503">
        <v>0</v>
      </c>
      <c r="AE68" s="503">
        <v>0</v>
      </c>
      <c r="AF68" s="1320"/>
      <c r="AG68" s="79" t="s">
        <v>299</v>
      </c>
      <c r="AH68" s="1521">
        <v>15.665604999999999</v>
      </c>
      <c r="AI68" s="1521">
        <v>14.325842999999999</v>
      </c>
      <c r="AJ68" s="1521">
        <v>15.582884</v>
      </c>
      <c r="AK68" s="1521">
        <v>13.386663</v>
      </c>
      <c r="AL68" s="1521">
        <v>14.582988</v>
      </c>
      <c r="AM68" s="1521">
        <v>15.182288</v>
      </c>
      <c r="AN68" s="1521">
        <v>15.351459999999999</v>
      </c>
      <c r="AO68" s="1521">
        <v>15.298773000000001</v>
      </c>
      <c r="AP68" s="1521">
        <v>15.316732999999999</v>
      </c>
      <c r="AQ68" s="1521">
        <v>15.173452000000001</v>
      </c>
      <c r="AR68" s="1521">
        <v>15.938171000000001</v>
      </c>
      <c r="AS68" s="1521"/>
      <c r="AT68" s="1521">
        <v>15.977323</v>
      </c>
      <c r="AU68" s="1521">
        <v>181.78218300000003</v>
      </c>
    </row>
    <row r="69" spans="1:49" s="820" customFormat="1" ht="20.25" customHeight="1" x14ac:dyDescent="0.25">
      <c r="A69" s="801"/>
      <c r="B69" s="821">
        <f t="shared" si="2"/>
        <v>65</v>
      </c>
      <c r="C69" s="822" t="str">
        <f t="shared" si="5"/>
        <v>Refinería La Pampilla S.A.</v>
      </c>
      <c r="D69" s="823">
        <f t="shared" si="5"/>
        <v>6.8006899999999995</v>
      </c>
      <c r="E69" s="823">
        <f t="shared" si="5"/>
        <v>6.0627200000000006</v>
      </c>
      <c r="F69" s="823">
        <f t="shared" si="5"/>
        <v>4.1559309999999998</v>
      </c>
      <c r="G69" s="823">
        <f t="shared" si="5"/>
        <v>5.8520180000000002</v>
      </c>
      <c r="H69" s="823">
        <f t="shared" si="5"/>
        <v>6.5289799999999998</v>
      </c>
      <c r="I69" s="823">
        <f t="shared" si="4"/>
        <v>6.1755200000000006</v>
      </c>
      <c r="J69" s="823">
        <f t="shared" si="4"/>
        <v>6.6851899999999995</v>
      </c>
      <c r="K69" s="823">
        <f t="shared" si="4"/>
        <v>6.8606800000000003</v>
      </c>
      <c r="L69" s="823">
        <f t="shared" si="4"/>
        <v>6.4960600000000008</v>
      </c>
      <c r="M69" s="823">
        <f t="shared" si="4"/>
        <v>5.9426819999999996</v>
      </c>
      <c r="N69" s="823">
        <f t="shared" si="4"/>
        <v>5.6796699999999998</v>
      </c>
      <c r="O69" s="823">
        <f t="shared" si="4"/>
        <v>6.0900449999999999</v>
      </c>
      <c r="P69" s="824">
        <f t="shared" si="1"/>
        <v>73.330185999999998</v>
      </c>
      <c r="Q69" s="801"/>
      <c r="R69" s="503" t="s">
        <v>305</v>
      </c>
      <c r="S69" s="503">
        <v>6.8006899999999995</v>
      </c>
      <c r="T69" s="503">
        <v>6.0627200000000006</v>
      </c>
      <c r="U69" s="503">
        <v>4.1559309999999998</v>
      </c>
      <c r="V69" s="503">
        <v>5.8520180000000002</v>
      </c>
      <c r="W69" s="503">
        <v>6.5289799999999998</v>
      </c>
      <c r="X69" s="503">
        <v>6.1755200000000006</v>
      </c>
      <c r="Y69" s="503">
        <v>6.6851899999999995</v>
      </c>
      <c r="Z69" s="503">
        <v>6.8606800000000003</v>
      </c>
      <c r="AA69" s="503">
        <v>6.4960600000000008</v>
      </c>
      <c r="AB69" s="503">
        <v>5.9426819999999996</v>
      </c>
      <c r="AC69" s="503">
        <v>5.6796699999999998</v>
      </c>
      <c r="AD69" s="503">
        <v>6.0900449999999999</v>
      </c>
      <c r="AE69" s="503">
        <v>73.330185999999998</v>
      </c>
      <c r="AF69" s="1320"/>
      <c r="AG69" s="79" t="s">
        <v>301</v>
      </c>
      <c r="AH69" s="1521">
        <v>0.42012669999999996</v>
      </c>
      <c r="AI69" s="1521">
        <v>0.39500000000000002</v>
      </c>
      <c r="AJ69" s="1521">
        <v>0.412775</v>
      </c>
      <c r="AK69" s="1521">
        <v>0.31</v>
      </c>
      <c r="AL69" s="1521">
        <v>0.38</v>
      </c>
      <c r="AM69" s="1521">
        <v>0.36099999999999999</v>
      </c>
      <c r="AN69" s="1521">
        <v>0.37544</v>
      </c>
      <c r="AO69" s="1521">
        <v>0.35291359999999999</v>
      </c>
      <c r="AP69" s="1521">
        <v>0.367030144</v>
      </c>
      <c r="AQ69" s="1521">
        <v>0.42208466560000002</v>
      </c>
      <c r="AR69" s="1521">
        <v>0.38409704569600001</v>
      </c>
      <c r="AS69" s="1521"/>
      <c r="AT69" s="1521">
        <v>0.35</v>
      </c>
      <c r="AU69" s="1521">
        <v>4.5304671552959999</v>
      </c>
    </row>
    <row r="70" spans="1:49" s="820" customFormat="1" ht="20.25" customHeight="1" x14ac:dyDescent="0.25">
      <c r="A70" s="801"/>
      <c r="B70" s="821">
        <f t="shared" si="2"/>
        <v>66</v>
      </c>
      <c r="C70" s="822" t="str">
        <f t="shared" si="5"/>
        <v>Savia Perú S.A.</v>
      </c>
      <c r="D70" s="823">
        <f t="shared" si="5"/>
        <v>6.5000000000000002E-2</v>
      </c>
      <c r="E70" s="823">
        <f t="shared" si="5"/>
        <v>5.2999999999999999E-2</v>
      </c>
      <c r="F70" s="823">
        <f t="shared" si="5"/>
        <v>5.5384999999999997E-2</v>
      </c>
      <c r="G70" s="823">
        <f t="shared" si="5"/>
        <v>0.05</v>
      </c>
      <c r="H70" s="823">
        <f t="shared" si="5"/>
        <v>0.04</v>
      </c>
      <c r="I70" s="823">
        <f t="shared" si="4"/>
        <v>4.4999999999999998E-2</v>
      </c>
      <c r="J70" s="823">
        <f t="shared" si="4"/>
        <v>4.095E-2</v>
      </c>
      <c r="K70" s="823">
        <f t="shared" si="4"/>
        <v>0.04</v>
      </c>
      <c r="L70" s="823">
        <f t="shared" si="4"/>
        <v>3.5000000000000003E-2</v>
      </c>
      <c r="M70" s="823">
        <f t="shared" si="4"/>
        <v>0.03</v>
      </c>
      <c r="N70" s="823">
        <f t="shared" si="4"/>
        <v>2.5000000000000001E-2</v>
      </c>
      <c r="O70" s="823">
        <f t="shared" si="4"/>
        <v>1.9399999999999997E-2</v>
      </c>
      <c r="P70" s="824">
        <f t="shared" ref="P70:P78" si="6">SUM(D70:O70)</f>
        <v>0.49873499999999993</v>
      </c>
      <c r="Q70" s="801"/>
      <c r="R70" s="503" t="s">
        <v>307</v>
      </c>
      <c r="S70" s="503">
        <v>6.5000000000000002E-2</v>
      </c>
      <c r="T70" s="503">
        <v>5.2999999999999999E-2</v>
      </c>
      <c r="U70" s="503">
        <v>5.5384999999999997E-2</v>
      </c>
      <c r="V70" s="503">
        <v>0.05</v>
      </c>
      <c r="W70" s="503">
        <v>0.04</v>
      </c>
      <c r="X70" s="503">
        <v>4.4999999999999998E-2</v>
      </c>
      <c r="Y70" s="503">
        <v>4.095E-2</v>
      </c>
      <c r="Z70" s="503">
        <v>0.04</v>
      </c>
      <c r="AA70" s="503">
        <v>3.5000000000000003E-2</v>
      </c>
      <c r="AB70" s="503">
        <v>0.03</v>
      </c>
      <c r="AC70" s="503">
        <v>2.5000000000000001E-2</v>
      </c>
      <c r="AD70" s="503">
        <v>1.9399999999999997E-2</v>
      </c>
      <c r="AE70" s="503">
        <v>0.49873499999999993</v>
      </c>
      <c r="AF70" s="1320"/>
      <c r="AG70" s="79" t="s">
        <v>303</v>
      </c>
      <c r="AH70" s="1521">
        <v>0</v>
      </c>
      <c r="AI70" s="1521">
        <v>0</v>
      </c>
      <c r="AJ70" s="1521">
        <v>0</v>
      </c>
      <c r="AK70" s="1521">
        <v>0</v>
      </c>
      <c r="AL70" s="1521">
        <v>0</v>
      </c>
      <c r="AM70" s="1521">
        <v>0</v>
      </c>
      <c r="AN70" s="1521">
        <v>0</v>
      </c>
      <c r="AO70" s="1521">
        <v>0</v>
      </c>
      <c r="AP70" s="1521">
        <v>0</v>
      </c>
      <c r="AQ70" s="1521">
        <v>0</v>
      </c>
      <c r="AR70" s="1521">
        <v>0</v>
      </c>
      <c r="AS70" s="1521"/>
      <c r="AT70" s="1521">
        <v>0</v>
      </c>
      <c r="AU70" s="1521">
        <v>0</v>
      </c>
    </row>
    <row r="71" spans="1:49" s="820" customFormat="1" ht="20.25" customHeight="1" x14ac:dyDescent="0.25">
      <c r="A71" s="801"/>
      <c r="B71" s="821">
        <f t="shared" ref="B71:B78" si="7">+B70+1</f>
        <v>67</v>
      </c>
      <c r="C71" s="822" t="str">
        <f t="shared" si="5"/>
        <v>Soc. Minera el Brocal S.A.</v>
      </c>
      <c r="D71" s="823">
        <f t="shared" si="5"/>
        <v>2.460928</v>
      </c>
      <c r="E71" s="823">
        <f t="shared" si="5"/>
        <v>2.1746980000000002</v>
      </c>
      <c r="F71" s="823">
        <f t="shared" si="5"/>
        <v>2.3964210000000001</v>
      </c>
      <c r="G71" s="823">
        <f t="shared" si="5"/>
        <v>2.3044419999999999</v>
      </c>
      <c r="H71" s="823">
        <f t="shared" si="5"/>
        <v>2.4713590000000001</v>
      </c>
      <c r="I71" s="823">
        <f t="shared" si="4"/>
        <v>1.7361859999999998</v>
      </c>
      <c r="J71" s="823">
        <f t="shared" si="4"/>
        <v>1.704815</v>
      </c>
      <c r="K71" s="823">
        <f t="shared" si="4"/>
        <v>1.54813</v>
      </c>
      <c r="L71" s="823">
        <f t="shared" si="4"/>
        <v>1.3025799999999998</v>
      </c>
      <c r="M71" s="823">
        <f t="shared" si="4"/>
        <v>0.67281299999999999</v>
      </c>
      <c r="N71" s="823">
        <f t="shared" si="4"/>
        <v>1.111985</v>
      </c>
      <c r="O71" s="823">
        <f t="shared" si="4"/>
        <v>2.2465519999999999</v>
      </c>
      <c r="P71" s="824">
        <f t="shared" si="6"/>
        <v>22.130909000000003</v>
      </c>
      <c r="Q71" s="801"/>
      <c r="R71" s="503" t="s">
        <v>309</v>
      </c>
      <c r="S71" s="503">
        <v>2.460928</v>
      </c>
      <c r="T71" s="503">
        <v>2.1746980000000002</v>
      </c>
      <c r="U71" s="503">
        <v>2.3964210000000001</v>
      </c>
      <c r="V71" s="503">
        <v>2.3044419999999999</v>
      </c>
      <c r="W71" s="503">
        <v>2.4713590000000001</v>
      </c>
      <c r="X71" s="503">
        <v>1.7361859999999998</v>
      </c>
      <c r="Y71" s="503">
        <v>1.704815</v>
      </c>
      <c r="Z71" s="503">
        <v>1.54813</v>
      </c>
      <c r="AA71" s="503">
        <v>1.3025799999999998</v>
      </c>
      <c r="AB71" s="503">
        <v>0.67281299999999999</v>
      </c>
      <c r="AC71" s="503">
        <v>1.111985</v>
      </c>
      <c r="AD71" s="503">
        <v>2.2465519999999999</v>
      </c>
      <c r="AE71" s="503">
        <v>22.130909000000003</v>
      </c>
      <c r="AF71" s="1320"/>
      <c r="AG71" s="79" t="s">
        <v>305</v>
      </c>
      <c r="AH71" s="1521">
        <v>6.8006899999999995</v>
      </c>
      <c r="AI71" s="1521">
        <v>6.0627200000000006</v>
      </c>
      <c r="AJ71" s="1521">
        <v>4.1559309999999998</v>
      </c>
      <c r="AK71" s="1521">
        <v>5.8520180000000002</v>
      </c>
      <c r="AL71" s="1521">
        <v>6.5289799999999998</v>
      </c>
      <c r="AM71" s="1521">
        <v>6.1755200000000006</v>
      </c>
      <c r="AN71" s="1521">
        <v>6.6851899999999995</v>
      </c>
      <c r="AO71" s="1521">
        <v>6.8606800000000003</v>
      </c>
      <c r="AP71" s="1521">
        <v>6.4960600000000008</v>
      </c>
      <c r="AQ71" s="1521">
        <v>5.9426819999999996</v>
      </c>
      <c r="AR71" s="1521">
        <v>5.6796699999999998</v>
      </c>
      <c r="AS71" s="1521"/>
      <c r="AT71" s="1521">
        <v>6.0900449999999999</v>
      </c>
      <c r="AU71" s="1521">
        <v>73.330185999999998</v>
      </c>
    </row>
    <row r="72" spans="1:49" s="820" customFormat="1" ht="20.25" customHeight="1" x14ac:dyDescent="0.25">
      <c r="A72" s="801"/>
      <c r="B72" s="821">
        <f t="shared" si="7"/>
        <v>68</v>
      </c>
      <c r="C72" s="822" t="str">
        <f t="shared" si="5"/>
        <v>Southern Perú Cooper Corporation Sucursal del Peru</v>
      </c>
      <c r="D72" s="823">
        <f t="shared" si="5"/>
        <v>3.2083400000000002</v>
      </c>
      <c r="E72" s="823">
        <f t="shared" si="5"/>
        <v>1.1811199999999999</v>
      </c>
      <c r="F72" s="823">
        <f t="shared" si="5"/>
        <v>1.6653199999999999</v>
      </c>
      <c r="G72" s="823">
        <f t="shared" si="5"/>
        <v>1.5549200000000001</v>
      </c>
      <c r="H72" s="823">
        <f t="shared" si="5"/>
        <v>1.5958800000000002</v>
      </c>
      <c r="I72" s="823">
        <f t="shared" si="4"/>
        <v>1.29406</v>
      </c>
      <c r="J72" s="823">
        <f t="shared" si="4"/>
        <v>2.99417</v>
      </c>
      <c r="K72" s="823">
        <f t="shared" si="4"/>
        <v>3.5447299999999999</v>
      </c>
      <c r="L72" s="823">
        <f t="shared" si="4"/>
        <v>2.9879600000000002</v>
      </c>
      <c r="M72" s="823">
        <f t="shared" si="4"/>
        <v>3.2054099999999996</v>
      </c>
      <c r="N72" s="823">
        <f t="shared" si="4"/>
        <v>2.9712260000000001</v>
      </c>
      <c r="O72" s="823">
        <f t="shared" si="4"/>
        <v>3.0217800000000001</v>
      </c>
      <c r="P72" s="824">
        <f t="shared" si="6"/>
        <v>29.224916000000004</v>
      </c>
      <c r="Q72" s="801"/>
      <c r="R72" s="503" t="s">
        <v>311</v>
      </c>
      <c r="S72" s="503">
        <v>3.2083400000000002</v>
      </c>
      <c r="T72" s="503">
        <v>1.1811199999999999</v>
      </c>
      <c r="U72" s="503">
        <v>1.6653199999999999</v>
      </c>
      <c r="V72" s="503">
        <v>1.5549200000000001</v>
      </c>
      <c r="W72" s="503">
        <v>1.5958800000000002</v>
      </c>
      <c r="X72" s="503">
        <v>1.29406</v>
      </c>
      <c r="Y72" s="503">
        <v>2.99417</v>
      </c>
      <c r="Z72" s="503">
        <v>3.5447299999999999</v>
      </c>
      <c r="AA72" s="503">
        <v>2.9879600000000002</v>
      </c>
      <c r="AB72" s="503">
        <v>3.2054099999999996</v>
      </c>
      <c r="AC72" s="503">
        <v>2.9712260000000001</v>
      </c>
      <c r="AD72" s="503">
        <v>3.0217800000000001</v>
      </c>
      <c r="AE72" s="503">
        <v>29.224916000000004</v>
      </c>
      <c r="AF72" s="1320"/>
      <c r="AG72" s="79" t="s">
        <v>307</v>
      </c>
      <c r="AH72" s="1521">
        <v>6.5000000000000002E-2</v>
      </c>
      <c r="AI72" s="1521">
        <v>5.2999999999999999E-2</v>
      </c>
      <c r="AJ72" s="1521">
        <v>5.5384999999999997E-2</v>
      </c>
      <c r="AK72" s="1521">
        <v>0.05</v>
      </c>
      <c r="AL72" s="1521">
        <v>0.04</v>
      </c>
      <c r="AM72" s="1521">
        <v>4.4999999999999998E-2</v>
      </c>
      <c r="AN72" s="1521">
        <v>4.095E-2</v>
      </c>
      <c r="AO72" s="1521">
        <v>0.04</v>
      </c>
      <c r="AP72" s="1521">
        <v>3.5000000000000003E-2</v>
      </c>
      <c r="AQ72" s="1521">
        <v>0.03</v>
      </c>
      <c r="AR72" s="1521">
        <v>2.5000000000000001E-2</v>
      </c>
      <c r="AS72" s="1521"/>
      <c r="AT72" s="1521">
        <v>1.9399999999999997E-2</v>
      </c>
      <c r="AU72" s="1521">
        <v>0.49873499999999993</v>
      </c>
    </row>
    <row r="73" spans="1:49" s="820" customFormat="1" ht="20.25" customHeight="1" x14ac:dyDescent="0.25">
      <c r="A73" s="801"/>
      <c r="B73" s="821">
        <f t="shared" si="7"/>
        <v>69</v>
      </c>
      <c r="C73" s="822" t="str">
        <f t="shared" si="5"/>
        <v>Sudamericana de Fibras S.A.</v>
      </c>
      <c r="D73" s="823">
        <f t="shared" si="5"/>
        <v>1.08E-3</v>
      </c>
      <c r="E73" s="823">
        <f t="shared" si="5"/>
        <v>5.9999999999999995E-5</v>
      </c>
      <c r="F73" s="823">
        <f t="shared" si="5"/>
        <v>2.0000000000000002E-5</v>
      </c>
      <c r="G73" s="823">
        <f t="shared" si="5"/>
        <v>5.9999999999999995E-5</v>
      </c>
      <c r="H73" s="823">
        <f t="shared" si="5"/>
        <v>8.0000000000000007E-5</v>
      </c>
      <c r="I73" s="823">
        <f t="shared" si="4"/>
        <v>2.0000000000000002E-5</v>
      </c>
      <c r="J73" s="823">
        <f t="shared" si="4"/>
        <v>5.9999999999999995E-5</v>
      </c>
      <c r="K73" s="823">
        <f t="shared" si="4"/>
        <v>4.0000000000000003E-5</v>
      </c>
      <c r="L73" s="823">
        <f t="shared" si="4"/>
        <v>5.9999999999999995E-4</v>
      </c>
      <c r="M73" s="823">
        <f t="shared" si="4"/>
        <v>4.1600000000000005E-3</v>
      </c>
      <c r="N73" s="823">
        <f t="shared" si="4"/>
        <v>2.0000000000000002E-5</v>
      </c>
      <c r="O73" s="823">
        <f t="shared" si="4"/>
        <v>2.0000000000000002E-5</v>
      </c>
      <c r="P73" s="824">
        <f t="shared" si="6"/>
        <v>6.2200000000000007E-3</v>
      </c>
      <c r="Q73" s="61"/>
      <c r="R73" s="503" t="s">
        <v>313</v>
      </c>
      <c r="S73" s="503">
        <v>1.08E-3</v>
      </c>
      <c r="T73" s="503">
        <v>5.9999999999999995E-5</v>
      </c>
      <c r="U73" s="503">
        <v>2.0000000000000002E-5</v>
      </c>
      <c r="V73" s="503">
        <v>5.9999999999999995E-5</v>
      </c>
      <c r="W73" s="503">
        <v>8.0000000000000007E-5</v>
      </c>
      <c r="X73" s="503">
        <v>2.0000000000000002E-5</v>
      </c>
      <c r="Y73" s="503">
        <v>5.9999999999999995E-5</v>
      </c>
      <c r="Z73" s="503">
        <v>4.0000000000000003E-5</v>
      </c>
      <c r="AA73" s="503">
        <v>5.9999999999999995E-4</v>
      </c>
      <c r="AB73" s="503">
        <v>4.1600000000000005E-3</v>
      </c>
      <c r="AC73" s="503">
        <v>2.0000000000000002E-5</v>
      </c>
      <c r="AD73" s="503">
        <v>2.0000000000000002E-5</v>
      </c>
      <c r="AE73" s="503">
        <v>6.2200000000000007E-3</v>
      </c>
      <c r="AF73" s="1320"/>
      <c r="AG73" s="79" t="s">
        <v>309</v>
      </c>
      <c r="AH73" s="1521">
        <v>2.460928</v>
      </c>
      <c r="AI73" s="1521">
        <v>2.1746980000000002</v>
      </c>
      <c r="AJ73" s="1521">
        <v>2.3964210000000001</v>
      </c>
      <c r="AK73" s="1521">
        <v>2.3044419999999999</v>
      </c>
      <c r="AL73" s="1521">
        <v>2.4713590000000001</v>
      </c>
      <c r="AM73" s="1521">
        <v>1.7361859999999998</v>
      </c>
      <c r="AN73" s="1521">
        <v>1.704815</v>
      </c>
      <c r="AO73" s="1521">
        <v>1.54813</v>
      </c>
      <c r="AP73" s="1521">
        <v>1.3025799999999998</v>
      </c>
      <c r="AQ73" s="1521">
        <v>0.67281299999999999</v>
      </c>
      <c r="AR73" s="1521">
        <v>1.111985</v>
      </c>
      <c r="AS73" s="1521"/>
      <c r="AT73" s="1521">
        <v>2.2465519999999999</v>
      </c>
      <c r="AU73" s="1521">
        <v>22.130909000000003</v>
      </c>
    </row>
    <row r="74" spans="1:49" s="820" customFormat="1" ht="20.25" customHeight="1" x14ac:dyDescent="0.25">
      <c r="A74" s="801"/>
      <c r="B74" s="821">
        <f t="shared" si="7"/>
        <v>70</v>
      </c>
      <c r="C74" s="822" t="str">
        <f t="shared" si="5"/>
        <v>Tecnológica de Alimentos S.A.</v>
      </c>
      <c r="D74" s="823">
        <f t="shared" si="5"/>
        <v>0</v>
      </c>
      <c r="E74" s="823">
        <f t="shared" si="5"/>
        <v>0</v>
      </c>
      <c r="F74" s="823">
        <f t="shared" si="5"/>
        <v>0</v>
      </c>
      <c r="G74" s="823">
        <f t="shared" si="5"/>
        <v>0</v>
      </c>
      <c r="H74" s="823">
        <f t="shared" si="5"/>
        <v>0</v>
      </c>
      <c r="I74" s="823">
        <f t="shared" si="4"/>
        <v>0</v>
      </c>
      <c r="J74" s="823">
        <f t="shared" si="4"/>
        <v>0</v>
      </c>
      <c r="K74" s="823">
        <f t="shared" si="4"/>
        <v>0</v>
      </c>
      <c r="L74" s="823">
        <f t="shared" ref="L74:O78" si="8">+AA74</f>
        <v>0</v>
      </c>
      <c r="M74" s="823">
        <f t="shared" si="8"/>
        <v>0</v>
      </c>
      <c r="N74" s="823">
        <f t="shared" si="8"/>
        <v>0</v>
      </c>
      <c r="O74" s="823">
        <f t="shared" si="8"/>
        <v>0</v>
      </c>
      <c r="P74" s="824">
        <f t="shared" si="6"/>
        <v>0</v>
      </c>
      <c r="Q74" s="61"/>
      <c r="R74" s="503" t="s">
        <v>315</v>
      </c>
      <c r="S74" s="503">
        <v>0</v>
      </c>
      <c r="T74" s="503">
        <v>0</v>
      </c>
      <c r="U74" s="503">
        <v>0</v>
      </c>
      <c r="V74" s="503">
        <v>0</v>
      </c>
      <c r="W74" s="503">
        <v>0</v>
      </c>
      <c r="X74" s="503">
        <v>0</v>
      </c>
      <c r="Y74" s="503">
        <v>0</v>
      </c>
      <c r="Z74" s="503">
        <v>0</v>
      </c>
      <c r="AA74" s="503">
        <v>0</v>
      </c>
      <c r="AB74" s="503">
        <v>0</v>
      </c>
      <c r="AC74" s="503">
        <v>0</v>
      </c>
      <c r="AD74" s="503">
        <v>0</v>
      </c>
      <c r="AE74" s="503">
        <v>0</v>
      </c>
      <c r="AF74" s="1320"/>
      <c r="AG74" s="79" t="s">
        <v>311</v>
      </c>
      <c r="AH74" s="1521">
        <v>3.2083400000000002</v>
      </c>
      <c r="AI74" s="1521">
        <v>1.1811199999999999</v>
      </c>
      <c r="AJ74" s="1521">
        <v>1.6653199999999999</v>
      </c>
      <c r="AK74" s="1521">
        <v>1.5549200000000001</v>
      </c>
      <c r="AL74" s="1521">
        <v>1.5958800000000002</v>
      </c>
      <c r="AM74" s="1521">
        <v>1.29406</v>
      </c>
      <c r="AN74" s="1521">
        <v>2.99417</v>
      </c>
      <c r="AO74" s="1521">
        <v>3.5447299999999999</v>
      </c>
      <c r="AP74" s="1521">
        <v>2.9879600000000002</v>
      </c>
      <c r="AQ74" s="1521">
        <v>3.2054099999999996</v>
      </c>
      <c r="AR74" s="1521">
        <v>2.9712260000000001</v>
      </c>
      <c r="AS74" s="1521"/>
      <c r="AT74" s="1521">
        <v>3.0217800000000001</v>
      </c>
      <c r="AU74" s="1521">
        <v>29.224916000000004</v>
      </c>
    </row>
    <row r="75" spans="1:49" s="820" customFormat="1" ht="20.25" customHeight="1" x14ac:dyDescent="0.25">
      <c r="A75" s="801"/>
      <c r="B75" s="821">
        <f t="shared" si="7"/>
        <v>71</v>
      </c>
      <c r="C75" s="822" t="str">
        <f t="shared" si="5"/>
        <v>Trupal S.A.</v>
      </c>
      <c r="D75" s="823">
        <f t="shared" si="5"/>
        <v>5.0805980000000002</v>
      </c>
      <c r="E75" s="823">
        <f t="shared" si="5"/>
        <v>4.0759270000000001</v>
      </c>
      <c r="F75" s="823">
        <f t="shared" si="5"/>
        <v>3.5273729999999999</v>
      </c>
      <c r="G75" s="823">
        <f t="shared" si="5"/>
        <v>4.5000730000000004</v>
      </c>
      <c r="H75" s="823">
        <f t="shared" si="5"/>
        <v>3.9316170000000001</v>
      </c>
      <c r="I75" s="823">
        <f t="shared" si="5"/>
        <v>1.5833440000000001</v>
      </c>
      <c r="J75" s="823">
        <f t="shared" si="5"/>
        <v>0</v>
      </c>
      <c r="K75" s="823">
        <f t="shared" si="5"/>
        <v>4.8427999999999999E-2</v>
      </c>
      <c r="L75" s="823">
        <f t="shared" si="8"/>
        <v>4.5327079999999995</v>
      </c>
      <c r="M75" s="823">
        <f t="shared" si="8"/>
        <v>6.0152950000000001</v>
      </c>
      <c r="N75" s="823">
        <f t="shared" si="8"/>
        <v>6.3598889999999999</v>
      </c>
      <c r="O75" s="823">
        <f t="shared" si="8"/>
        <v>6.3922889999999999</v>
      </c>
      <c r="P75" s="824">
        <f t="shared" si="6"/>
        <v>46.047541000000002</v>
      </c>
      <c r="Q75" s="61"/>
      <c r="R75" s="503" t="s">
        <v>317</v>
      </c>
      <c r="S75" s="503">
        <v>5.0805980000000002</v>
      </c>
      <c r="T75" s="503">
        <v>4.0759270000000001</v>
      </c>
      <c r="U75" s="503">
        <v>3.5273729999999999</v>
      </c>
      <c r="V75" s="503">
        <v>4.5000730000000004</v>
      </c>
      <c r="W75" s="503">
        <v>3.9316170000000001</v>
      </c>
      <c r="X75" s="503">
        <v>1.5833440000000001</v>
      </c>
      <c r="Y75" s="503">
        <v>0</v>
      </c>
      <c r="Z75" s="503">
        <v>4.8427999999999999E-2</v>
      </c>
      <c r="AA75" s="503">
        <v>4.5327079999999995</v>
      </c>
      <c r="AB75" s="503">
        <v>6.0152950000000001</v>
      </c>
      <c r="AC75" s="503">
        <v>6.3598889999999999</v>
      </c>
      <c r="AD75" s="503">
        <v>6.3922889999999999</v>
      </c>
      <c r="AE75" s="503">
        <v>46.047541000000002</v>
      </c>
      <c r="AF75" s="1320"/>
      <c r="AG75" s="79" t="s">
        <v>313</v>
      </c>
      <c r="AH75" s="1521">
        <v>1.08E-3</v>
      </c>
      <c r="AI75" s="1521">
        <v>5.9999999999999995E-5</v>
      </c>
      <c r="AJ75" s="1521">
        <v>2.0000000000000002E-5</v>
      </c>
      <c r="AK75" s="1521">
        <v>5.9999999999999995E-5</v>
      </c>
      <c r="AL75" s="1521">
        <v>8.0000000000000007E-5</v>
      </c>
      <c r="AM75" s="1521">
        <v>2.0000000000000002E-5</v>
      </c>
      <c r="AN75" s="1521">
        <v>5.9999999999999995E-5</v>
      </c>
      <c r="AO75" s="1521">
        <v>4.0000000000000003E-5</v>
      </c>
      <c r="AP75" s="1521">
        <v>5.9999999999999995E-4</v>
      </c>
      <c r="AQ75" s="1521">
        <v>4.1600000000000005E-3</v>
      </c>
      <c r="AR75" s="1521">
        <v>2.0000000000000002E-5</v>
      </c>
      <c r="AS75" s="1521"/>
      <c r="AT75" s="1521">
        <v>2.0000000000000002E-5</v>
      </c>
      <c r="AU75" s="1521">
        <v>6.2200000000000007E-3</v>
      </c>
    </row>
    <row r="76" spans="1:49" s="820" customFormat="1" ht="20.25" customHeight="1" x14ac:dyDescent="0.25">
      <c r="A76" s="801"/>
      <c r="B76" s="821">
        <f t="shared" si="7"/>
        <v>72</v>
      </c>
      <c r="C76" s="822" t="str">
        <f t="shared" si="5"/>
        <v>Unión Andina de Cementos S.A.A.</v>
      </c>
      <c r="D76" s="823">
        <f t="shared" si="5"/>
        <v>20.079881999999998</v>
      </c>
      <c r="E76" s="823">
        <f t="shared" si="5"/>
        <v>18.413150000000002</v>
      </c>
      <c r="F76" s="823">
        <f t="shared" si="5"/>
        <v>21.470037999999999</v>
      </c>
      <c r="G76" s="823">
        <f t="shared" si="5"/>
        <v>20.459320000000002</v>
      </c>
      <c r="H76" s="823">
        <f t="shared" si="5"/>
        <v>20.221683999999996</v>
      </c>
      <c r="I76" s="823">
        <f t="shared" si="5"/>
        <v>17.375514000000003</v>
      </c>
      <c r="J76" s="823">
        <f t="shared" si="5"/>
        <v>17.563596</v>
      </c>
      <c r="K76" s="823">
        <f t="shared" si="5"/>
        <v>15.39303</v>
      </c>
      <c r="L76" s="823">
        <f t="shared" si="8"/>
        <v>12.049512</v>
      </c>
      <c r="M76" s="823">
        <f t="shared" si="8"/>
        <v>14.659095000000001</v>
      </c>
      <c r="N76" s="823">
        <f t="shared" si="8"/>
        <v>17.646148</v>
      </c>
      <c r="O76" s="823">
        <f t="shared" si="8"/>
        <v>20.147652999999998</v>
      </c>
      <c r="P76" s="824">
        <f t="shared" si="6"/>
        <v>215.478622</v>
      </c>
      <c r="Q76" s="819"/>
      <c r="R76" s="503" t="s">
        <v>319</v>
      </c>
      <c r="S76" s="503">
        <v>20.079881999999998</v>
      </c>
      <c r="T76" s="503">
        <v>18.413150000000002</v>
      </c>
      <c r="U76" s="503">
        <v>21.470037999999999</v>
      </c>
      <c r="V76" s="503">
        <v>20.459320000000002</v>
      </c>
      <c r="W76" s="503">
        <v>20.221683999999996</v>
      </c>
      <c r="X76" s="503">
        <v>17.375514000000003</v>
      </c>
      <c r="Y76" s="503">
        <v>17.563596</v>
      </c>
      <c r="Z76" s="503">
        <v>15.39303</v>
      </c>
      <c r="AA76" s="503">
        <v>12.049512</v>
      </c>
      <c r="AB76" s="503">
        <v>14.659095000000001</v>
      </c>
      <c r="AC76" s="503">
        <v>17.646148</v>
      </c>
      <c r="AD76" s="503">
        <v>20.147652999999998</v>
      </c>
      <c r="AE76" s="503">
        <v>215.478622</v>
      </c>
      <c r="AF76" s="1320"/>
      <c r="AG76" s="79" t="s">
        <v>315</v>
      </c>
      <c r="AH76" s="1521">
        <v>0</v>
      </c>
      <c r="AI76" s="1521">
        <v>0</v>
      </c>
      <c r="AJ76" s="1521">
        <v>0</v>
      </c>
      <c r="AK76" s="1521">
        <v>0</v>
      </c>
      <c r="AL76" s="1521">
        <v>0</v>
      </c>
      <c r="AM76" s="1521">
        <v>0</v>
      </c>
      <c r="AN76" s="1521">
        <v>0</v>
      </c>
      <c r="AO76" s="1521">
        <v>0</v>
      </c>
      <c r="AP76" s="1521">
        <v>0</v>
      </c>
      <c r="AQ76" s="1521">
        <v>0</v>
      </c>
      <c r="AR76" s="1521">
        <v>0</v>
      </c>
      <c r="AS76" s="1521"/>
      <c r="AT76" s="1521">
        <v>0</v>
      </c>
      <c r="AU76" s="1521">
        <v>0</v>
      </c>
    </row>
    <row r="77" spans="1:49" s="820" customFormat="1" ht="20.25" customHeight="1" x14ac:dyDescent="0.25">
      <c r="A77" s="801"/>
      <c r="B77" s="821">
        <f t="shared" si="7"/>
        <v>73</v>
      </c>
      <c r="C77" s="822" t="str">
        <f t="shared" si="5"/>
        <v>Unión de Cervecerías Peruanas Backus y Johnston S.A.A.</v>
      </c>
      <c r="D77" s="823">
        <f t="shared" si="5"/>
        <v>1.2006313775476223E-2</v>
      </c>
      <c r="E77" s="823">
        <f t="shared" si="5"/>
        <v>1.1285934948947651E-2</v>
      </c>
      <c r="F77" s="823">
        <f t="shared" si="5"/>
        <v>1.1793802021650293E-2</v>
      </c>
      <c r="G77" s="823">
        <f t="shared" si="5"/>
        <v>1.2737306183382317E-2</v>
      </c>
      <c r="H77" s="823">
        <f t="shared" si="5"/>
        <v>1.3756290678052903E-2</v>
      </c>
      <c r="I77" s="823">
        <f t="shared" si="5"/>
        <v>1.3068476144150258E-2</v>
      </c>
      <c r="J77" s="823">
        <f t="shared" si="5"/>
        <v>1.3721899951357773E-2</v>
      </c>
      <c r="K77" s="823">
        <f t="shared" si="5"/>
        <v>1.1663614958654105E-2</v>
      </c>
      <c r="L77" s="823">
        <f t="shared" si="8"/>
        <v>1.096379806113486E-2</v>
      </c>
      <c r="M77" s="823">
        <f t="shared" si="8"/>
        <v>1.1402349983580255E-2</v>
      </c>
      <c r="N77" s="823">
        <f t="shared" si="8"/>
        <v>9.6919974860432134E-3</v>
      </c>
      <c r="O77" s="823">
        <f t="shared" si="8"/>
        <v>8.2381978631367314E-3</v>
      </c>
      <c r="P77" s="824">
        <f t="shared" si="6"/>
        <v>0.14032998205556657</v>
      </c>
      <c r="Q77" s="819"/>
      <c r="R77" s="503" t="s">
        <v>321</v>
      </c>
      <c r="S77" s="503">
        <v>1.2006313775476223E-2</v>
      </c>
      <c r="T77" s="503">
        <v>1.1285934948947651E-2</v>
      </c>
      <c r="U77" s="503">
        <v>1.1793802021650293E-2</v>
      </c>
      <c r="V77" s="503">
        <v>1.2737306183382317E-2</v>
      </c>
      <c r="W77" s="503">
        <v>1.3756290678052903E-2</v>
      </c>
      <c r="X77" s="503">
        <v>1.3068476144150258E-2</v>
      </c>
      <c r="Y77" s="503">
        <v>1.3721899951357773E-2</v>
      </c>
      <c r="Z77" s="503">
        <v>1.1663614958654105E-2</v>
      </c>
      <c r="AA77" s="503">
        <v>1.096379806113486E-2</v>
      </c>
      <c r="AB77" s="503">
        <v>1.1402349983580255E-2</v>
      </c>
      <c r="AC77" s="503">
        <v>9.6919974860432134E-3</v>
      </c>
      <c r="AD77" s="503">
        <v>8.2381978631367314E-3</v>
      </c>
      <c r="AE77" s="503">
        <v>0.14032998205556657</v>
      </c>
      <c r="AF77" s="1320"/>
      <c r="AG77" s="79" t="s">
        <v>317</v>
      </c>
      <c r="AH77" s="1521">
        <v>5.0805980000000002</v>
      </c>
      <c r="AI77" s="1521">
        <v>4.0759270000000001</v>
      </c>
      <c r="AJ77" s="1521">
        <v>3.5273729999999999</v>
      </c>
      <c r="AK77" s="1521">
        <v>4.5000730000000004</v>
      </c>
      <c r="AL77" s="1521">
        <v>3.9316170000000001</v>
      </c>
      <c r="AM77" s="1521">
        <v>1.5833440000000001</v>
      </c>
      <c r="AN77" s="1521">
        <v>0</v>
      </c>
      <c r="AO77" s="1521">
        <v>4.8427999999999999E-2</v>
      </c>
      <c r="AP77" s="1521">
        <v>4.5327079999999995</v>
      </c>
      <c r="AQ77" s="1521">
        <v>6.0152950000000001</v>
      </c>
      <c r="AR77" s="1521">
        <v>6.3598889999999999</v>
      </c>
      <c r="AS77" s="1521"/>
      <c r="AT77" s="1521">
        <v>6.3922889999999999</v>
      </c>
      <c r="AU77" s="1521">
        <v>46.047541000000002</v>
      </c>
    </row>
    <row r="78" spans="1:49" s="820" customFormat="1" ht="20.25" customHeight="1" thickBot="1" x14ac:dyDescent="0.3">
      <c r="A78" s="801"/>
      <c r="B78" s="821">
        <f t="shared" si="7"/>
        <v>74</v>
      </c>
      <c r="C78" s="822" t="str">
        <f t="shared" si="5"/>
        <v>Volcan Compañia Minera S.A.A.</v>
      </c>
      <c r="D78" s="823">
        <f t="shared" si="5"/>
        <v>0</v>
      </c>
      <c r="E78" s="823">
        <f t="shared" si="5"/>
        <v>0</v>
      </c>
      <c r="F78" s="823">
        <f t="shared" si="5"/>
        <v>0</v>
      </c>
      <c r="G78" s="823">
        <f t="shared" si="5"/>
        <v>0</v>
      </c>
      <c r="H78" s="823">
        <f t="shared" si="5"/>
        <v>0</v>
      </c>
      <c r="I78" s="823">
        <f t="shared" si="5"/>
        <v>0</v>
      </c>
      <c r="J78" s="823">
        <f t="shared" si="5"/>
        <v>0</v>
      </c>
      <c r="K78" s="823">
        <f t="shared" si="5"/>
        <v>0</v>
      </c>
      <c r="L78" s="823">
        <f t="shared" si="8"/>
        <v>0</v>
      </c>
      <c r="M78" s="823">
        <f t="shared" si="8"/>
        <v>0</v>
      </c>
      <c r="N78" s="823">
        <f t="shared" si="8"/>
        <v>0</v>
      </c>
      <c r="O78" s="823">
        <f t="shared" si="8"/>
        <v>0</v>
      </c>
      <c r="P78" s="824">
        <f t="shared" si="6"/>
        <v>0</v>
      </c>
      <c r="Q78" s="819"/>
      <c r="R78" s="503" t="s">
        <v>323</v>
      </c>
      <c r="S78" s="503">
        <v>0</v>
      </c>
      <c r="T78" s="503">
        <v>0</v>
      </c>
      <c r="U78" s="503">
        <v>0</v>
      </c>
      <c r="V78" s="503">
        <v>0</v>
      </c>
      <c r="W78" s="503">
        <v>0</v>
      </c>
      <c r="X78" s="503">
        <v>0</v>
      </c>
      <c r="Y78" s="503">
        <v>0</v>
      </c>
      <c r="Z78" s="503">
        <v>0</v>
      </c>
      <c r="AA78" s="503">
        <v>0</v>
      </c>
      <c r="AB78" s="503">
        <v>0</v>
      </c>
      <c r="AC78" s="503">
        <v>0</v>
      </c>
      <c r="AD78" s="503">
        <v>0</v>
      </c>
      <c r="AE78" s="503">
        <v>0</v>
      </c>
      <c r="AF78" s="1320"/>
      <c r="AG78" s="79" t="s">
        <v>319</v>
      </c>
      <c r="AH78" s="1521">
        <v>20.079881999999998</v>
      </c>
      <c r="AI78" s="1521">
        <v>18.413150000000002</v>
      </c>
      <c r="AJ78" s="1521">
        <v>21.470037999999999</v>
      </c>
      <c r="AK78" s="1521">
        <v>20.459320000000002</v>
      </c>
      <c r="AL78" s="1521">
        <v>20.221683999999996</v>
      </c>
      <c r="AM78" s="1521">
        <v>17.375514000000003</v>
      </c>
      <c r="AN78" s="1521">
        <v>17.563596</v>
      </c>
      <c r="AO78" s="1521">
        <v>15.39303</v>
      </c>
      <c r="AP78" s="1521">
        <v>12.049512</v>
      </c>
      <c r="AQ78" s="1521">
        <v>14.659095000000001</v>
      </c>
      <c r="AR78" s="1521">
        <v>17.646148</v>
      </c>
      <c r="AS78" s="1521"/>
      <c r="AT78" s="1521">
        <v>20.147652999999998</v>
      </c>
      <c r="AU78" s="1521">
        <v>215.478622</v>
      </c>
    </row>
    <row r="79" spans="1:49" s="820" customFormat="1" ht="28.5" customHeight="1" thickTop="1" x14ac:dyDescent="0.25">
      <c r="A79" s="801"/>
      <c r="B79" s="825" t="s">
        <v>1445</v>
      </c>
      <c r="C79" s="826"/>
      <c r="D79" s="827">
        <f>SUM(D5:D78)</f>
        <v>180.56129552015295</v>
      </c>
      <c r="E79" s="827">
        <f t="shared" ref="E79:O79" si="9">SUM(E5:E78)</f>
        <v>164.24349178940446</v>
      </c>
      <c r="F79" s="827">
        <f t="shared" si="9"/>
        <v>193.83673695690584</v>
      </c>
      <c r="G79" s="827">
        <f t="shared" si="9"/>
        <v>181.15484112245565</v>
      </c>
      <c r="H79" s="827">
        <f t="shared" si="9"/>
        <v>187.21006617345583</v>
      </c>
      <c r="I79" s="827">
        <f t="shared" si="9"/>
        <v>158.38767940372199</v>
      </c>
      <c r="J79" s="827">
        <f t="shared" si="9"/>
        <v>155.06906765668953</v>
      </c>
      <c r="K79" s="827">
        <f t="shared" si="9"/>
        <v>172.81229114601564</v>
      </c>
      <c r="L79" s="827">
        <f t="shared" si="9"/>
        <v>175.26580357771826</v>
      </c>
      <c r="M79" s="827">
        <f t="shared" si="9"/>
        <v>176.85765300599095</v>
      </c>
      <c r="N79" s="827">
        <f t="shared" si="9"/>
        <v>207.53897014254326</v>
      </c>
      <c r="O79" s="827">
        <f t="shared" si="9"/>
        <v>217.0962673462893</v>
      </c>
      <c r="P79" s="828">
        <f>SUM(P5:P78)</f>
        <v>2170.0341638413433</v>
      </c>
      <c r="Q79" s="819"/>
      <c r="R79" s="503" t="s">
        <v>325</v>
      </c>
      <c r="S79" s="503">
        <v>180.56129552015295</v>
      </c>
      <c r="T79" s="503">
        <v>164.24349178940446</v>
      </c>
      <c r="U79" s="503">
        <v>193.83673695690584</v>
      </c>
      <c r="V79" s="503">
        <v>181.15484112245565</v>
      </c>
      <c r="W79" s="503">
        <v>187.21006617345583</v>
      </c>
      <c r="X79" s="503">
        <v>158.38767940372199</v>
      </c>
      <c r="Y79" s="503">
        <v>155.06906765668953</v>
      </c>
      <c r="Z79" s="503">
        <v>172.81229114601564</v>
      </c>
      <c r="AA79" s="503">
        <v>175.26580357771826</v>
      </c>
      <c r="AB79" s="503">
        <v>176.85765300599095</v>
      </c>
      <c r="AC79" s="503">
        <v>199.97909014254327</v>
      </c>
      <c r="AD79" s="503">
        <v>209.5363873462893</v>
      </c>
      <c r="AE79" s="503">
        <v>2154.9144038413433</v>
      </c>
      <c r="AF79" s="1320"/>
      <c r="AG79" s="79" t="s">
        <v>321</v>
      </c>
      <c r="AH79" s="1521">
        <v>1.2006313775476223E-2</v>
      </c>
      <c r="AI79" s="1521">
        <v>1.1285934948947651E-2</v>
      </c>
      <c r="AJ79" s="1521">
        <v>1.1793802021650293E-2</v>
      </c>
      <c r="AK79" s="1521">
        <v>1.2737306183382317E-2</v>
      </c>
      <c r="AL79" s="1521">
        <v>1.3756290678052903E-2</v>
      </c>
      <c r="AM79" s="1521">
        <v>1.3068476144150258E-2</v>
      </c>
      <c r="AN79" s="1521">
        <v>1.3721899951357773E-2</v>
      </c>
      <c r="AO79" s="1521">
        <v>1.1663614958654105E-2</v>
      </c>
      <c r="AP79" s="1521">
        <v>1.096379806113486E-2</v>
      </c>
      <c r="AQ79" s="1521">
        <v>1.1402349983580255E-2</v>
      </c>
      <c r="AR79" s="1521">
        <v>9.6919974860432134E-3</v>
      </c>
      <c r="AS79" s="1521"/>
      <c r="AT79" s="1521">
        <v>8.2381978631367314E-3</v>
      </c>
      <c r="AU79" s="1521">
        <v>0.14032998205556657</v>
      </c>
    </row>
    <row r="80" spans="1:49" s="820" customFormat="1" ht="20.25" customHeight="1" x14ac:dyDescent="0.25">
      <c r="A80" s="801"/>
      <c r="B80" s="1303" t="s">
        <v>1598</v>
      </c>
      <c r="C80" s="779"/>
      <c r="D80" s="793"/>
      <c r="E80" s="793"/>
      <c r="F80" s="793"/>
      <c r="G80" s="793"/>
      <c r="H80" s="793"/>
      <c r="I80" s="793"/>
      <c r="J80" s="793"/>
      <c r="K80" s="793"/>
      <c r="L80" s="793"/>
      <c r="M80" s="793"/>
      <c r="N80" s="793"/>
      <c r="O80" s="793"/>
      <c r="P80" s="5"/>
      <c r="Q80" s="819"/>
      <c r="R80" s="1320"/>
      <c r="S80" s="1320"/>
      <c r="T80" s="1320"/>
      <c r="U80" s="1320"/>
      <c r="V80" s="1320"/>
      <c r="W80" s="1320"/>
      <c r="X80" s="1320"/>
      <c r="Y80" s="1320"/>
      <c r="Z80" s="1320"/>
      <c r="AA80" s="1320"/>
      <c r="AB80" s="1320"/>
      <c r="AC80" s="1320"/>
      <c r="AD80" s="1320"/>
      <c r="AE80" s="1320"/>
      <c r="AF80" s="1320"/>
      <c r="AG80" s="79" t="s">
        <v>323</v>
      </c>
      <c r="AH80" s="1521">
        <v>0</v>
      </c>
      <c r="AI80" s="1521">
        <v>0</v>
      </c>
      <c r="AJ80" s="1521">
        <v>0</v>
      </c>
      <c r="AK80" s="1521">
        <v>0</v>
      </c>
      <c r="AL80" s="1521">
        <v>0</v>
      </c>
      <c r="AM80" s="1521">
        <v>0</v>
      </c>
      <c r="AN80" s="1521">
        <v>0</v>
      </c>
      <c r="AO80" s="1521">
        <v>0</v>
      </c>
      <c r="AP80" s="1521">
        <v>0</v>
      </c>
      <c r="AQ80" s="1521">
        <v>0</v>
      </c>
      <c r="AR80" s="1521">
        <v>0</v>
      </c>
      <c r="AS80" s="1521"/>
      <c r="AT80" s="1521">
        <v>0</v>
      </c>
      <c r="AU80" s="1521">
        <v>0</v>
      </c>
    </row>
    <row r="81" spans="1:47" s="59" customFormat="1" ht="20.25" customHeight="1" x14ac:dyDescent="0.25">
      <c r="A81" s="61"/>
      <c r="B81" s="25"/>
      <c r="C81" s="87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5"/>
      <c r="Q81" s="780"/>
      <c r="R81" s="501"/>
      <c r="S81" s="501"/>
      <c r="T81" s="501"/>
      <c r="U81" s="501"/>
      <c r="V81" s="501"/>
      <c r="W81" s="501"/>
      <c r="X81" s="501"/>
      <c r="Y81" s="501"/>
      <c r="Z81" s="501"/>
      <c r="AA81" s="501"/>
      <c r="AB81" s="501"/>
      <c r="AC81" s="501"/>
      <c r="AD81" s="501"/>
      <c r="AE81" s="501"/>
      <c r="AF81" s="501"/>
      <c r="AG81" s="79" t="s">
        <v>1360</v>
      </c>
      <c r="AH81" s="1521"/>
      <c r="AI81" s="1521"/>
      <c r="AJ81" s="1521"/>
      <c r="AK81" s="1521"/>
      <c r="AL81" s="1521"/>
      <c r="AM81" s="1521"/>
      <c r="AN81" s="1521"/>
      <c r="AO81" s="1521"/>
      <c r="AP81" s="1521"/>
      <c r="AQ81" s="1521"/>
      <c r="AR81" s="1521"/>
      <c r="AS81" s="1521">
        <v>349.87799976167122</v>
      </c>
      <c r="AT81" s="1521"/>
      <c r="AU81" s="1521">
        <v>349.87799976167122</v>
      </c>
    </row>
    <row r="82" spans="1:47" s="59" customFormat="1" ht="28.5" customHeight="1" x14ac:dyDescent="0.25">
      <c r="A82" s="61"/>
      <c r="B82" s="25"/>
      <c r="C82" s="87"/>
      <c r="D82" s="61"/>
      <c r="E82" s="61"/>
      <c r="F82" s="61"/>
      <c r="G82" s="61"/>
      <c r="H82" s="61"/>
      <c r="I82" s="61"/>
      <c r="J82" s="732"/>
      <c r="K82" s="61"/>
      <c r="L82" s="61"/>
      <c r="M82" s="61"/>
      <c r="N82" s="732"/>
      <c r="O82" s="732"/>
      <c r="P82" s="5"/>
      <c r="Q82" s="61"/>
      <c r="R82" s="501"/>
      <c r="S82" s="501"/>
      <c r="T82" s="501"/>
      <c r="U82" s="501"/>
      <c r="V82" s="501"/>
      <c r="W82" s="501"/>
      <c r="X82" s="501"/>
      <c r="Y82" s="501"/>
      <c r="Z82" s="501"/>
      <c r="AA82" s="501"/>
      <c r="AB82" s="501"/>
      <c r="AC82" s="501"/>
      <c r="AD82" s="501"/>
      <c r="AE82" s="501"/>
      <c r="AF82" s="501"/>
      <c r="AG82" s="79" t="s">
        <v>325</v>
      </c>
      <c r="AH82" s="1548">
        <v>180.56129552015295</v>
      </c>
      <c r="AI82" s="1548">
        <v>164.24349178940446</v>
      </c>
      <c r="AJ82" s="1548">
        <v>193.83673695690584</v>
      </c>
      <c r="AK82" s="1548">
        <v>181.15484112245565</v>
      </c>
      <c r="AL82" s="1548">
        <v>187.21006617345583</v>
      </c>
      <c r="AM82" s="1548">
        <v>158.38767940372199</v>
      </c>
      <c r="AN82" s="1548">
        <v>155.06906765668953</v>
      </c>
      <c r="AO82" s="1548">
        <v>172.81229114601564</v>
      </c>
      <c r="AP82" s="1548">
        <v>175.26580357771826</v>
      </c>
      <c r="AQ82" s="1548">
        <v>176.85765300599095</v>
      </c>
      <c r="AR82" s="1548">
        <v>199.97909014254327</v>
      </c>
      <c r="AS82" s="1548">
        <v>364.9977597616712</v>
      </c>
      <c r="AT82" s="1548">
        <v>209.5363873462893</v>
      </c>
      <c r="AU82" s="1548">
        <v>2519.9121636030145</v>
      </c>
    </row>
    <row r="83" spans="1:47" s="59" customFormat="1" x14ac:dyDescent="0.25">
      <c r="A83" s="61"/>
      <c r="B83" s="25"/>
      <c r="C83" s="674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829"/>
      <c r="Q83" s="61"/>
      <c r="R83" s="503"/>
      <c r="S83" s="503"/>
      <c r="T83" s="503"/>
      <c r="U83" s="503"/>
      <c r="V83" s="503"/>
      <c r="W83" s="503"/>
      <c r="X83" s="503"/>
      <c r="Y83" s="503"/>
      <c r="Z83" s="503"/>
      <c r="AA83" s="503"/>
      <c r="AB83" s="503"/>
      <c r="AC83" s="503"/>
      <c r="AD83" s="503"/>
      <c r="AE83" s="503"/>
      <c r="AF83" s="501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</row>
    <row r="84" spans="1:47" s="59" customFormat="1" x14ac:dyDescent="0.25">
      <c r="A84" s="61"/>
      <c r="Q84" s="61"/>
      <c r="R84" s="503"/>
      <c r="S84" s="503"/>
      <c r="T84" s="503"/>
      <c r="U84" s="503"/>
      <c r="V84" s="503"/>
      <c r="W84" s="503"/>
      <c r="X84" s="503"/>
      <c r="Y84" s="503"/>
      <c r="Z84" s="503"/>
      <c r="AA84" s="503"/>
      <c r="AB84" s="503"/>
      <c r="AC84" s="503"/>
      <c r="AD84" s="503"/>
      <c r="AE84" s="503">
        <v>2519.9121636030127</v>
      </c>
      <c r="AF84" s="5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</row>
    <row r="85" spans="1:47" s="59" customFormat="1" x14ac:dyDescent="0.25">
      <c r="A85" s="61"/>
      <c r="Q85" s="61"/>
      <c r="R85" s="503"/>
      <c r="S85" s="503"/>
      <c r="T85" s="503"/>
      <c r="U85" s="503"/>
      <c r="V85" s="503"/>
      <c r="W85" s="503"/>
      <c r="X85" s="503"/>
      <c r="Y85" s="503"/>
      <c r="Z85" s="503"/>
      <c r="AA85" s="503"/>
      <c r="AB85" s="503"/>
      <c r="AC85" s="503"/>
      <c r="AD85" s="503"/>
      <c r="AE85" s="503"/>
      <c r="AF85" s="501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</row>
    <row r="86" spans="1:47" s="59" customFormat="1" ht="17.25" customHeight="1" x14ac:dyDescent="0.25">
      <c r="A86" s="61"/>
      <c r="Q86" s="61"/>
      <c r="R86" s="503"/>
      <c r="S86" s="503"/>
      <c r="T86" s="503"/>
      <c r="U86" s="503"/>
      <c r="V86" s="503"/>
      <c r="W86" s="503"/>
      <c r="X86" s="503"/>
      <c r="Y86" s="503"/>
      <c r="Z86" s="503"/>
      <c r="AA86" s="503"/>
      <c r="AB86" s="503"/>
      <c r="AC86" s="503"/>
      <c r="AD86" s="503"/>
      <c r="AE86" s="503">
        <v>364.99775976166939</v>
      </c>
      <c r="AF86" s="501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</row>
    <row r="87" spans="1:47" ht="17.25" customHeight="1" x14ac:dyDescent="0.25">
      <c r="P87" s="1559"/>
    </row>
    <row r="88" spans="1:47" x14ac:dyDescent="0.25">
      <c r="AE88" s="503">
        <v>364.99775976167126</v>
      </c>
      <c r="AF88" s="1321">
        <v>-1.8758328224066645E-12</v>
      </c>
    </row>
    <row r="90" spans="1:47" x14ac:dyDescent="0.25">
      <c r="P90" s="1559"/>
    </row>
  </sheetData>
  <pageMargins left="0.78740157480314965" right="0.59055118110236227" top="0.59055118110236227" bottom="0.59055118110236227" header="0" footer="0"/>
  <pageSetup paperSize="9" scale="45" orientation="landscape" r:id="rId2"/>
  <headerFooter alignWithMargins="0"/>
  <rowBreaks count="1" manualBreakCount="1">
    <brk id="57" max="1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8"/>
  <sheetViews>
    <sheetView view="pageBreakPreview" zoomScale="55" zoomScaleNormal="100" zoomScaleSheetLayoutView="55" zoomScalePageLayoutView="40" workbookViewId="0">
      <selection activeCell="N56" sqref="N56"/>
    </sheetView>
  </sheetViews>
  <sheetFormatPr baseColWidth="10" defaultRowHeight="15" x14ac:dyDescent="0.25"/>
  <cols>
    <col min="1" max="14" width="20.28515625" customWidth="1"/>
    <col min="15" max="15" width="5.140625" customWidth="1"/>
    <col min="16" max="16" width="30.7109375" style="503" bestFit="1" customWidth="1"/>
    <col min="17" max="17" width="30.28515625" style="503" bestFit="1" customWidth="1"/>
    <col min="18" max="18" width="7.7109375" style="503" bestFit="1" customWidth="1"/>
    <col min="19" max="20" width="9.28515625" style="503" bestFit="1" customWidth="1"/>
    <col min="21" max="21" width="8.7109375" style="503" bestFit="1" customWidth="1"/>
    <col min="22" max="23" width="8.28515625" style="503" bestFit="1" customWidth="1"/>
    <col min="24" max="24" width="8.7109375" style="503" bestFit="1" customWidth="1"/>
    <col min="25" max="26" width="9.28515625" style="503" bestFit="1" customWidth="1"/>
    <col min="27" max="27" width="8.7109375" style="503" bestFit="1" customWidth="1"/>
    <col min="28" max="28" width="9.28515625" style="503" bestFit="1" customWidth="1"/>
    <col min="29" max="29" width="16.42578125" style="503" bestFit="1" customWidth="1"/>
    <col min="30" max="36" width="11.42578125" style="503"/>
  </cols>
  <sheetData>
    <row r="1" spans="1:36" s="59" customFormat="1" ht="13.15" x14ac:dyDescent="0.25">
      <c r="A1" s="780"/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80"/>
      <c r="O1" s="780"/>
      <c r="P1" s="1233"/>
      <c r="Q1" s="1233"/>
      <c r="R1" s="1233"/>
      <c r="S1" s="1233"/>
      <c r="T1" s="1233"/>
      <c r="U1" s="1233"/>
      <c r="V1" s="1233"/>
      <c r="W1" s="1233"/>
      <c r="X1" s="1233"/>
      <c r="Y1" s="1233"/>
      <c r="Z1" s="1306"/>
      <c r="AA1" s="1306"/>
      <c r="AB1" s="1306"/>
      <c r="AC1" s="1306"/>
      <c r="AD1" s="501"/>
      <c r="AE1" s="501"/>
      <c r="AF1" s="501"/>
      <c r="AG1" s="501"/>
      <c r="AH1" s="501"/>
      <c r="AI1" s="501"/>
      <c r="AJ1" s="501"/>
    </row>
    <row r="2" spans="1:36" s="59" customFormat="1" ht="13.15" x14ac:dyDescent="0.25">
      <c r="A2" s="780"/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80"/>
      <c r="O2" s="780"/>
      <c r="P2" s="1233"/>
      <c r="Q2" s="1233"/>
      <c r="R2" s="1233"/>
      <c r="S2" s="1233"/>
      <c r="T2" s="1233"/>
      <c r="U2" s="1233"/>
      <c r="V2" s="1233"/>
      <c r="W2" s="1233"/>
      <c r="X2" s="1233"/>
      <c r="Y2" s="1233"/>
      <c r="Z2" s="1306"/>
      <c r="AA2" s="1306"/>
      <c r="AB2" s="1306"/>
      <c r="AC2" s="1306"/>
      <c r="AD2" s="501"/>
      <c r="AE2" s="501"/>
      <c r="AF2" s="501"/>
      <c r="AG2" s="501"/>
      <c r="AH2" s="501"/>
      <c r="AI2" s="501"/>
      <c r="AJ2" s="501"/>
    </row>
    <row r="3" spans="1:36" s="59" customFormat="1" ht="13.15" x14ac:dyDescent="0.25">
      <c r="A3" s="780"/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80"/>
      <c r="O3" s="780"/>
      <c r="P3" s="1233"/>
      <c r="Q3" s="1233"/>
      <c r="R3" s="1233"/>
      <c r="S3" s="1233"/>
      <c r="T3" s="1233"/>
      <c r="U3" s="1233"/>
      <c r="V3" s="1233"/>
      <c r="W3" s="1233"/>
      <c r="X3" s="1233"/>
      <c r="Y3" s="1233"/>
      <c r="Z3" s="1306"/>
      <c r="AA3" s="1306"/>
      <c r="AB3" s="1306"/>
      <c r="AC3" s="1306"/>
      <c r="AD3" s="501"/>
      <c r="AE3" s="501"/>
      <c r="AF3" s="501"/>
      <c r="AG3" s="501"/>
      <c r="AH3" s="501"/>
      <c r="AI3" s="501"/>
      <c r="AJ3" s="501"/>
    </row>
    <row r="4" spans="1:36" s="59" customFormat="1" ht="13.15" x14ac:dyDescent="0.25">
      <c r="A4" s="780"/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80"/>
      <c r="O4" s="780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306"/>
      <c r="AA4" s="1306"/>
      <c r="AB4" s="1306"/>
      <c r="AC4" s="1306"/>
      <c r="AD4" s="501"/>
      <c r="AE4" s="501"/>
      <c r="AF4" s="501"/>
      <c r="AG4" s="501"/>
      <c r="AH4" s="501"/>
      <c r="AI4" s="501"/>
      <c r="AJ4" s="501"/>
    </row>
    <row r="5" spans="1:36" s="59" customFormat="1" ht="13.15" x14ac:dyDescent="0.25">
      <c r="A5" s="780"/>
      <c r="B5" s="793"/>
      <c r="C5" s="793"/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80"/>
      <c r="O5" s="780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306"/>
      <c r="AA5" s="1306"/>
      <c r="AB5" s="1306"/>
      <c r="AC5" s="1306"/>
      <c r="AD5" s="501"/>
      <c r="AE5" s="501"/>
      <c r="AF5" s="501"/>
      <c r="AG5" s="501"/>
      <c r="AH5" s="501"/>
      <c r="AI5" s="501"/>
      <c r="AJ5" s="501"/>
    </row>
    <row r="6" spans="1:36" s="59" customFormat="1" ht="13.15" x14ac:dyDescent="0.25">
      <c r="A6" s="780"/>
      <c r="B6" s="793"/>
      <c r="C6" s="793"/>
      <c r="D6" s="793"/>
      <c r="E6" s="793"/>
      <c r="F6" s="793"/>
      <c r="G6" s="793"/>
      <c r="H6" s="793"/>
      <c r="I6" s="793"/>
      <c r="J6" s="793"/>
      <c r="K6" s="793"/>
      <c r="L6" s="793"/>
      <c r="M6" s="793"/>
      <c r="N6" s="780"/>
      <c r="O6" s="780"/>
      <c r="P6" s="1233"/>
      <c r="Q6" s="1233"/>
      <c r="R6" s="1233"/>
      <c r="S6" s="1233"/>
      <c r="T6" s="1233"/>
      <c r="U6" s="1233"/>
      <c r="V6" s="1233"/>
      <c r="W6" s="1233"/>
      <c r="X6" s="1233"/>
      <c r="Y6" s="1233"/>
      <c r="Z6" s="1306"/>
      <c r="AA6" s="1306"/>
      <c r="AB6" s="1306"/>
      <c r="AC6" s="1306"/>
      <c r="AD6" s="501"/>
      <c r="AE6" s="501"/>
      <c r="AF6" s="501"/>
      <c r="AG6" s="501"/>
      <c r="AH6" s="501"/>
      <c r="AI6" s="501"/>
      <c r="AJ6" s="501"/>
    </row>
    <row r="7" spans="1:36" s="59" customFormat="1" ht="13.15" x14ac:dyDescent="0.25">
      <c r="A7" s="780"/>
      <c r="B7" s="793"/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793"/>
      <c r="N7" s="780"/>
      <c r="O7" s="780"/>
      <c r="P7" s="1233"/>
      <c r="Q7" s="1233"/>
      <c r="R7" s="1233"/>
      <c r="S7" s="1233"/>
      <c r="T7" s="1233"/>
      <c r="U7" s="1233"/>
      <c r="V7" s="1233"/>
      <c r="W7" s="1233"/>
      <c r="X7" s="1233"/>
      <c r="Y7" s="1233"/>
      <c r="Z7" s="1306"/>
      <c r="AA7" s="1306"/>
      <c r="AB7" s="1306"/>
      <c r="AC7" s="1306"/>
      <c r="AD7" s="501"/>
      <c r="AE7" s="501"/>
      <c r="AF7" s="501"/>
      <c r="AG7" s="501"/>
      <c r="AH7" s="501"/>
      <c r="AI7" s="501"/>
      <c r="AJ7" s="501"/>
    </row>
    <row r="8" spans="1:36" s="59" customFormat="1" ht="13.15" x14ac:dyDescent="0.25">
      <c r="A8" s="780"/>
      <c r="B8" s="793"/>
      <c r="C8" s="793"/>
      <c r="D8" s="793"/>
      <c r="E8" s="793"/>
      <c r="F8" s="793"/>
      <c r="G8" s="793"/>
      <c r="H8" s="793"/>
      <c r="I8" s="793"/>
      <c r="J8" s="793"/>
      <c r="K8" s="793"/>
      <c r="L8" s="793"/>
      <c r="M8" s="793"/>
      <c r="N8" s="780"/>
      <c r="O8" s="780"/>
      <c r="P8" s="1233"/>
      <c r="Q8" s="1233"/>
      <c r="R8" s="1233"/>
      <c r="S8" s="1233"/>
      <c r="T8" s="1233"/>
      <c r="U8" s="1233"/>
      <c r="V8" s="1233"/>
      <c r="W8" s="1233"/>
      <c r="X8" s="1233"/>
      <c r="Y8" s="1233"/>
      <c r="Z8" s="1306"/>
      <c r="AA8" s="1306"/>
      <c r="AB8" s="1306"/>
      <c r="AC8" s="1306"/>
      <c r="AD8" s="501"/>
      <c r="AE8" s="501"/>
      <c r="AF8" s="501"/>
      <c r="AG8" s="501"/>
      <c r="AH8" s="501"/>
      <c r="AI8" s="501"/>
      <c r="AJ8" s="501"/>
    </row>
    <row r="9" spans="1:36" s="59" customFormat="1" ht="13.15" x14ac:dyDescent="0.25">
      <c r="A9" s="780"/>
      <c r="B9" s="793"/>
      <c r="C9" s="793"/>
      <c r="D9" s="793"/>
      <c r="E9" s="793"/>
      <c r="F9" s="793"/>
      <c r="G9" s="793"/>
      <c r="H9" s="793"/>
      <c r="I9" s="793"/>
      <c r="J9" s="793"/>
      <c r="K9" s="793"/>
      <c r="L9" s="793"/>
      <c r="M9" s="793"/>
      <c r="N9" s="780"/>
      <c r="O9" s="780"/>
      <c r="P9" s="1233"/>
      <c r="Q9" s="1233"/>
      <c r="R9" s="1233"/>
      <c r="S9" s="1233"/>
      <c r="T9" s="1233"/>
      <c r="U9" s="1233"/>
      <c r="V9" s="1233"/>
      <c r="W9" s="1233"/>
      <c r="X9" s="1233"/>
      <c r="Y9" s="1233"/>
      <c r="Z9" s="1306"/>
      <c r="AA9" s="1306"/>
      <c r="AB9" s="1306"/>
      <c r="AC9" s="1306"/>
      <c r="AD9" s="501"/>
      <c r="AE9" s="501"/>
      <c r="AF9" s="501"/>
      <c r="AG9" s="501"/>
      <c r="AH9" s="501"/>
      <c r="AI9" s="501"/>
      <c r="AJ9" s="501"/>
    </row>
    <row r="10" spans="1:36" s="59" customFormat="1" ht="13.15" x14ac:dyDescent="0.25">
      <c r="A10" s="780"/>
      <c r="B10" s="793"/>
      <c r="C10" s="793"/>
      <c r="D10" s="793"/>
      <c r="E10" s="793"/>
      <c r="F10" s="793"/>
      <c r="G10" s="793"/>
      <c r="H10" s="793"/>
      <c r="I10" s="793"/>
      <c r="J10" s="793"/>
      <c r="K10" s="793"/>
      <c r="L10" s="793"/>
      <c r="M10" s="793"/>
      <c r="N10" s="780"/>
      <c r="O10" s="780"/>
      <c r="P10" s="1233"/>
      <c r="Q10" s="1233"/>
      <c r="R10" s="1233"/>
      <c r="S10" s="1233"/>
      <c r="T10" s="1233"/>
      <c r="U10" s="1233"/>
      <c r="V10" s="1233"/>
      <c r="W10" s="1233"/>
      <c r="X10" s="1233"/>
      <c r="Y10" s="1233"/>
      <c r="Z10" s="1306"/>
      <c r="AA10" s="1306"/>
      <c r="AB10" s="1306"/>
      <c r="AC10" s="1306"/>
      <c r="AD10" s="501"/>
      <c r="AE10" s="501"/>
      <c r="AF10" s="501"/>
      <c r="AG10" s="501"/>
      <c r="AH10" s="501"/>
      <c r="AI10" s="501"/>
      <c r="AJ10" s="501"/>
    </row>
    <row r="11" spans="1:36" s="59" customFormat="1" ht="13.15" x14ac:dyDescent="0.25">
      <c r="A11" s="780"/>
      <c r="B11" s="793"/>
      <c r="C11" s="793"/>
      <c r="D11" s="793"/>
      <c r="E11" s="793"/>
      <c r="F11" s="793"/>
      <c r="G11" s="793"/>
      <c r="H11" s="793"/>
      <c r="I11" s="793"/>
      <c r="J11" s="793"/>
      <c r="K11" s="793"/>
      <c r="L11" s="793"/>
      <c r="M11" s="793"/>
      <c r="N11" s="780"/>
      <c r="O11" s="780"/>
      <c r="P11" s="1233"/>
      <c r="Q11" s="1233"/>
      <c r="R11" s="1233"/>
      <c r="S11" s="1233"/>
      <c r="T11" s="1233"/>
      <c r="U11" s="1233"/>
      <c r="V11" s="1233"/>
      <c r="W11" s="1233"/>
      <c r="X11" s="1233"/>
      <c r="Y11" s="1233"/>
      <c r="Z11" s="1306"/>
      <c r="AA11" s="1306"/>
      <c r="AB11" s="1306"/>
      <c r="AC11" s="1306"/>
      <c r="AD11" s="501"/>
      <c r="AE11" s="501"/>
      <c r="AF11" s="501"/>
      <c r="AG11" s="501"/>
      <c r="AH11" s="501"/>
      <c r="AI11" s="501"/>
      <c r="AJ11" s="501"/>
    </row>
    <row r="12" spans="1:36" s="59" customFormat="1" ht="13.15" x14ac:dyDescent="0.25">
      <c r="A12" s="780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80"/>
      <c r="O12" s="780"/>
      <c r="P12" s="1233"/>
      <c r="Q12" s="1233"/>
      <c r="R12" s="1233"/>
      <c r="S12" s="1233"/>
      <c r="T12" s="1233"/>
      <c r="U12" s="1233"/>
      <c r="V12" s="1233"/>
      <c r="W12" s="1233"/>
      <c r="X12" s="1233"/>
      <c r="Y12" s="1233"/>
      <c r="Z12" s="1306"/>
      <c r="AA12" s="1306"/>
      <c r="AB12" s="1306"/>
      <c r="AC12" s="1306"/>
      <c r="AD12" s="501"/>
      <c r="AE12" s="501"/>
      <c r="AF12" s="501"/>
      <c r="AG12" s="501"/>
      <c r="AH12" s="501"/>
      <c r="AI12" s="501"/>
      <c r="AJ12" s="501"/>
    </row>
    <row r="13" spans="1:36" s="59" customFormat="1" ht="13.15" x14ac:dyDescent="0.25">
      <c r="A13" s="780"/>
      <c r="B13" s="793"/>
      <c r="C13" s="793"/>
      <c r="D13" s="793"/>
      <c r="E13" s="793"/>
      <c r="F13" s="793"/>
      <c r="G13" s="793"/>
      <c r="H13" s="793"/>
      <c r="I13" s="793"/>
      <c r="J13" s="793"/>
      <c r="K13" s="793"/>
      <c r="L13" s="793"/>
      <c r="M13" s="793"/>
      <c r="N13" s="780"/>
      <c r="O13" s="780"/>
      <c r="P13" s="1233"/>
      <c r="Q13" s="1233"/>
      <c r="R13" s="1233"/>
      <c r="S13" s="1233"/>
      <c r="T13" s="1233"/>
      <c r="U13" s="1233"/>
      <c r="V13" s="1233"/>
      <c r="W13" s="1233"/>
      <c r="X13" s="1233"/>
      <c r="Y13" s="1233"/>
      <c r="Z13" s="1306"/>
      <c r="AA13" s="1306"/>
      <c r="AB13" s="1306"/>
      <c r="AC13" s="1306"/>
      <c r="AD13" s="501"/>
      <c r="AE13" s="501"/>
      <c r="AF13" s="501"/>
      <c r="AG13" s="501"/>
      <c r="AH13" s="501"/>
      <c r="AI13" s="501"/>
      <c r="AJ13" s="501"/>
    </row>
    <row r="14" spans="1:36" s="59" customFormat="1" ht="13.15" x14ac:dyDescent="0.25">
      <c r="A14" s="780"/>
      <c r="B14" s="793"/>
      <c r="C14" s="793"/>
      <c r="D14" s="793"/>
      <c r="E14" s="793"/>
      <c r="F14" s="793"/>
      <c r="G14" s="793"/>
      <c r="H14" s="793"/>
      <c r="I14" s="793"/>
      <c r="J14" s="793"/>
      <c r="K14" s="793"/>
      <c r="L14" s="793"/>
      <c r="M14" s="793"/>
      <c r="N14" s="780"/>
      <c r="O14" s="780"/>
      <c r="P14" s="1233"/>
      <c r="Q14" s="1233"/>
      <c r="R14" s="1233"/>
      <c r="S14" s="1233"/>
      <c r="T14" s="1233"/>
      <c r="U14" s="1233"/>
      <c r="V14" s="1233"/>
      <c r="W14" s="1233"/>
      <c r="X14" s="1233"/>
      <c r="Y14" s="1233"/>
      <c r="Z14" s="1306"/>
      <c r="AA14" s="1306"/>
      <c r="AB14" s="1306"/>
      <c r="AC14" s="1306"/>
      <c r="AD14" s="501"/>
      <c r="AE14" s="501"/>
      <c r="AF14" s="501"/>
      <c r="AG14" s="501"/>
      <c r="AH14" s="501"/>
      <c r="AI14" s="501"/>
      <c r="AJ14" s="501"/>
    </row>
    <row r="15" spans="1:36" s="59" customFormat="1" ht="13.15" x14ac:dyDescent="0.25">
      <c r="A15" s="780"/>
      <c r="B15" s="793"/>
      <c r="C15" s="793"/>
      <c r="D15" s="793"/>
      <c r="E15" s="793"/>
      <c r="F15" s="793"/>
      <c r="G15" s="793"/>
      <c r="H15" s="793"/>
      <c r="I15" s="793"/>
      <c r="J15" s="793"/>
      <c r="K15" s="793"/>
      <c r="L15" s="793"/>
      <c r="M15" s="793"/>
      <c r="N15" s="780"/>
      <c r="O15" s="780"/>
      <c r="P15" s="1233"/>
      <c r="Q15" s="1233"/>
      <c r="R15" s="1233"/>
      <c r="S15" s="1233"/>
      <c r="T15" s="1233"/>
      <c r="U15" s="1233"/>
      <c r="V15" s="1233"/>
      <c r="W15" s="1233"/>
      <c r="X15" s="1233"/>
      <c r="Y15" s="1233"/>
      <c r="Z15" s="1306"/>
      <c r="AA15" s="1306"/>
      <c r="AB15" s="1306"/>
      <c r="AC15" s="1306"/>
      <c r="AD15" s="501"/>
      <c r="AE15" s="501"/>
      <c r="AF15" s="501"/>
      <c r="AG15" s="501"/>
      <c r="AH15" s="501"/>
      <c r="AI15" s="501"/>
      <c r="AJ15" s="501"/>
    </row>
    <row r="16" spans="1:36" s="59" customFormat="1" ht="14.45" x14ac:dyDescent="0.3">
      <c r="A16" s="780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93"/>
      <c r="N16" s="780"/>
      <c r="O16" s="780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  <c r="AA16" s="503"/>
      <c r="AB16" s="503"/>
      <c r="AC16" s="503"/>
      <c r="AD16" s="501"/>
      <c r="AE16" s="501"/>
      <c r="AF16" s="501"/>
      <c r="AG16" s="501"/>
      <c r="AH16" s="501"/>
      <c r="AI16" s="501"/>
      <c r="AJ16" s="501"/>
    </row>
    <row r="17" spans="1:36" s="59" customFormat="1" ht="14.45" x14ac:dyDescent="0.3">
      <c r="A17" s="780"/>
      <c r="B17" s="793"/>
      <c r="C17" s="793"/>
      <c r="D17" s="793"/>
      <c r="E17" s="793"/>
      <c r="F17" s="793"/>
      <c r="G17" s="793"/>
      <c r="H17" s="793"/>
      <c r="I17" s="793"/>
      <c r="J17" s="793"/>
      <c r="K17" s="793"/>
      <c r="L17" s="793"/>
      <c r="M17" s="793"/>
      <c r="N17" s="780"/>
      <c r="O17" s="780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1"/>
      <c r="AE17" s="501"/>
      <c r="AF17" s="501"/>
      <c r="AG17" s="501"/>
      <c r="AH17" s="501"/>
      <c r="AI17" s="501"/>
      <c r="AJ17" s="501"/>
    </row>
    <row r="18" spans="1:36" s="59" customFormat="1" ht="14.45" x14ac:dyDescent="0.3">
      <c r="A18" s="780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80"/>
      <c r="O18" s="780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  <c r="AA18" s="503"/>
      <c r="AB18" s="503"/>
      <c r="AC18" s="503"/>
      <c r="AD18" s="501"/>
      <c r="AE18" s="501"/>
      <c r="AF18" s="501"/>
      <c r="AG18" s="501"/>
      <c r="AH18" s="501"/>
      <c r="AI18" s="501"/>
      <c r="AJ18" s="501"/>
    </row>
    <row r="19" spans="1:36" s="59" customFormat="1" ht="14.45" x14ac:dyDescent="0.3">
      <c r="A19" s="780"/>
      <c r="B19" s="793"/>
      <c r="C19" s="793"/>
      <c r="D19" s="793"/>
      <c r="E19" s="793"/>
      <c r="F19" s="793"/>
      <c r="G19" s="793"/>
      <c r="H19" s="793"/>
      <c r="I19" s="793"/>
      <c r="J19" s="793"/>
      <c r="K19" s="793"/>
      <c r="L19" s="793"/>
      <c r="M19" s="793"/>
      <c r="N19" s="780"/>
      <c r="O19" s="780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  <c r="AA19" s="503"/>
      <c r="AB19" s="503"/>
      <c r="AC19" s="503"/>
      <c r="AD19" s="501"/>
      <c r="AE19" s="501"/>
      <c r="AF19" s="501"/>
      <c r="AG19" s="501"/>
      <c r="AH19" s="501"/>
      <c r="AI19" s="501"/>
      <c r="AJ19" s="501"/>
    </row>
    <row r="20" spans="1:36" s="59" customFormat="1" ht="14.45" x14ac:dyDescent="0.3">
      <c r="A20" s="780"/>
      <c r="B20" s="793"/>
      <c r="C20" s="793"/>
      <c r="D20" s="793"/>
      <c r="E20" s="793"/>
      <c r="F20" s="793"/>
      <c r="G20" s="793"/>
      <c r="H20" s="793"/>
      <c r="I20" s="793"/>
      <c r="J20" s="793"/>
      <c r="K20" s="793"/>
      <c r="L20" s="793"/>
      <c r="M20" s="793"/>
      <c r="N20" s="780"/>
      <c r="O20" s="780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  <c r="AA20" s="503"/>
      <c r="AB20" s="503"/>
      <c r="AC20" s="503"/>
      <c r="AD20" s="501"/>
      <c r="AE20" s="501"/>
      <c r="AF20" s="501"/>
      <c r="AG20" s="501"/>
      <c r="AH20" s="501"/>
      <c r="AI20" s="501"/>
      <c r="AJ20" s="501"/>
    </row>
    <row r="21" spans="1:36" s="59" customFormat="1" ht="14.45" x14ac:dyDescent="0.3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780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  <c r="AA21" s="503"/>
      <c r="AB21" s="503"/>
      <c r="AC21" s="503"/>
      <c r="AD21" s="501"/>
      <c r="AE21" s="501"/>
      <c r="AF21" s="501"/>
      <c r="AG21" s="501"/>
      <c r="AH21" s="501"/>
      <c r="AI21" s="501"/>
      <c r="AJ21" s="501"/>
    </row>
    <row r="22" spans="1:36" s="59" customFormat="1" ht="14.45" x14ac:dyDescent="0.3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780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  <c r="AA22" s="503"/>
      <c r="AB22" s="503"/>
      <c r="AC22" s="503"/>
      <c r="AD22" s="501"/>
      <c r="AE22" s="501"/>
      <c r="AF22" s="501"/>
      <c r="AG22" s="501"/>
      <c r="AH22" s="501"/>
      <c r="AI22" s="501"/>
      <c r="AJ22" s="501"/>
    </row>
    <row r="23" spans="1:36" s="59" customFormat="1" ht="14.45" x14ac:dyDescent="0.3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780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  <c r="AA23" s="503"/>
      <c r="AB23" s="503"/>
      <c r="AC23" s="503"/>
      <c r="AD23" s="501"/>
      <c r="AE23" s="501"/>
      <c r="AF23" s="501"/>
      <c r="AG23" s="501"/>
      <c r="AH23" s="501"/>
      <c r="AI23" s="501"/>
      <c r="AJ23" s="501"/>
    </row>
    <row r="24" spans="1:36" s="59" customFormat="1" ht="14.45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780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  <c r="AA24" s="503"/>
      <c r="AB24" s="503"/>
      <c r="AC24" s="503"/>
      <c r="AD24" s="501"/>
      <c r="AE24" s="501"/>
      <c r="AF24" s="501"/>
      <c r="AG24" s="501"/>
      <c r="AH24" s="501"/>
      <c r="AI24" s="501"/>
      <c r="AJ24" s="501"/>
    </row>
    <row r="25" spans="1:36" s="59" customFormat="1" ht="14.45" x14ac:dyDescent="0.3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780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  <c r="AA25" s="503"/>
      <c r="AB25" s="503"/>
      <c r="AC25" s="503"/>
      <c r="AD25" s="501"/>
      <c r="AE25" s="501"/>
      <c r="AF25" s="501"/>
      <c r="AG25" s="501"/>
      <c r="AH25" s="501"/>
      <c r="AI25" s="501"/>
      <c r="AJ25" s="501"/>
    </row>
    <row r="26" spans="1:36" s="59" customFormat="1" ht="14.45" x14ac:dyDescent="0.3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780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  <c r="AA26" s="503"/>
      <c r="AB26" s="503"/>
      <c r="AC26" s="503"/>
      <c r="AD26" s="501"/>
      <c r="AE26" s="501"/>
      <c r="AF26" s="501"/>
      <c r="AG26" s="501"/>
      <c r="AH26" s="501"/>
      <c r="AI26" s="501"/>
      <c r="AJ26" s="501"/>
    </row>
    <row r="27" spans="1:36" s="59" customFormat="1" ht="14.45" x14ac:dyDescent="0.3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780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  <c r="AA27" s="503"/>
      <c r="AB27" s="503"/>
      <c r="AC27" s="503"/>
      <c r="AD27" s="501"/>
      <c r="AE27" s="501"/>
      <c r="AF27" s="501"/>
      <c r="AG27" s="501"/>
      <c r="AH27" s="501"/>
      <c r="AI27" s="501"/>
      <c r="AJ27" s="501"/>
    </row>
    <row r="28" spans="1:36" s="59" customFormat="1" ht="14.45" x14ac:dyDescent="0.3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780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1"/>
      <c r="AE28" s="501"/>
      <c r="AF28" s="501"/>
      <c r="AG28" s="501"/>
      <c r="AH28" s="501"/>
      <c r="AI28" s="501"/>
      <c r="AJ28" s="501"/>
    </row>
    <row r="29" spans="1:36" s="59" customFormat="1" ht="14.45" x14ac:dyDescent="0.3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780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  <c r="AC29" s="503"/>
      <c r="AD29" s="501"/>
      <c r="AE29" s="501"/>
      <c r="AF29" s="501"/>
      <c r="AG29" s="501"/>
      <c r="AH29" s="501"/>
      <c r="AI29" s="501"/>
      <c r="AJ29" s="501"/>
    </row>
    <row r="30" spans="1:36" s="59" customFormat="1" ht="14.45" x14ac:dyDescent="0.3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780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  <c r="AA30" s="503"/>
      <c r="AB30" s="503"/>
      <c r="AC30" s="503"/>
      <c r="AD30" s="501"/>
      <c r="AE30" s="501"/>
      <c r="AF30" s="501"/>
      <c r="AG30" s="501"/>
      <c r="AH30" s="501"/>
      <c r="AI30" s="501"/>
      <c r="AJ30" s="501"/>
    </row>
    <row r="31" spans="1:36" s="59" customFormat="1" ht="14.45" x14ac:dyDescent="0.3">
      <c r="A31" s="780"/>
      <c r="B31" s="793"/>
      <c r="C31" s="793"/>
      <c r="D31" s="793"/>
      <c r="E31" s="793"/>
      <c r="F31" s="793"/>
      <c r="G31" s="793"/>
      <c r="H31" s="793"/>
      <c r="I31" s="793"/>
      <c r="J31" s="793"/>
      <c r="K31" s="793"/>
      <c r="L31" s="793"/>
      <c r="M31" s="793"/>
      <c r="N31" s="780"/>
      <c r="O31" s="780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  <c r="AA31" s="503"/>
      <c r="AB31" s="503"/>
      <c r="AC31" s="503"/>
      <c r="AD31" s="501"/>
      <c r="AE31" s="501"/>
      <c r="AF31" s="501"/>
      <c r="AG31" s="501"/>
      <c r="AH31" s="501"/>
      <c r="AI31" s="501"/>
      <c r="AJ31" s="501"/>
    </row>
    <row r="32" spans="1:36" s="59" customFormat="1" ht="14.45" x14ac:dyDescent="0.3">
      <c r="A32" s="780"/>
      <c r="B32" s="793"/>
      <c r="C32" s="793"/>
      <c r="D32" s="793"/>
      <c r="E32" s="793"/>
      <c r="F32" s="793"/>
      <c r="G32" s="793"/>
      <c r="H32" s="793"/>
      <c r="I32" s="793"/>
      <c r="J32" s="793"/>
      <c r="K32" s="793"/>
      <c r="L32" s="793"/>
      <c r="M32" s="793"/>
      <c r="N32" s="780"/>
      <c r="O32" s="780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  <c r="AA32" s="503"/>
      <c r="AB32" s="503"/>
      <c r="AC32" s="503"/>
      <c r="AD32" s="501"/>
      <c r="AE32" s="501"/>
      <c r="AF32" s="501"/>
      <c r="AG32" s="501"/>
      <c r="AH32" s="501"/>
      <c r="AI32" s="501"/>
      <c r="AJ32" s="501"/>
    </row>
    <row r="33" spans="1:36" s="59" customFormat="1" ht="14.45" x14ac:dyDescent="0.3">
      <c r="A33" s="780"/>
      <c r="B33" s="793"/>
      <c r="C33" s="793"/>
      <c r="D33" s="793"/>
      <c r="E33" s="793"/>
      <c r="F33" s="793"/>
      <c r="G33" s="793"/>
      <c r="H33" s="793"/>
      <c r="I33" s="793"/>
      <c r="J33" s="793"/>
      <c r="K33" s="793"/>
      <c r="L33" s="793"/>
      <c r="M33" s="793"/>
      <c r="N33" s="780"/>
      <c r="O33" s="780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  <c r="AA33" s="503"/>
      <c r="AB33" s="503"/>
      <c r="AC33" s="503"/>
      <c r="AD33" s="501"/>
      <c r="AE33" s="501"/>
      <c r="AF33" s="501"/>
      <c r="AG33" s="501"/>
      <c r="AH33" s="501"/>
      <c r="AI33" s="501"/>
      <c r="AJ33" s="501"/>
    </row>
    <row r="34" spans="1:36" s="59" customFormat="1" ht="14.45" x14ac:dyDescent="0.3">
      <c r="A34" s="780"/>
      <c r="B34" s="793"/>
      <c r="C34" s="793"/>
      <c r="D34" s="793"/>
      <c r="E34" s="793"/>
      <c r="F34" s="793"/>
      <c r="G34" s="793"/>
      <c r="H34" s="793"/>
      <c r="I34" s="793"/>
      <c r="J34" s="793"/>
      <c r="K34" s="793"/>
      <c r="L34" s="793"/>
      <c r="M34" s="793"/>
      <c r="N34" s="780"/>
      <c r="O34" s="780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  <c r="AA34" s="503"/>
      <c r="AB34" s="503"/>
      <c r="AC34" s="503"/>
      <c r="AD34" s="501"/>
      <c r="AE34" s="501"/>
      <c r="AF34" s="501"/>
      <c r="AG34" s="501"/>
      <c r="AH34" s="501"/>
      <c r="AI34" s="501"/>
      <c r="AJ34" s="501"/>
    </row>
    <row r="35" spans="1:36" s="59" customFormat="1" ht="14.45" x14ac:dyDescent="0.3">
      <c r="A35" s="780"/>
      <c r="B35" s="793"/>
      <c r="C35" s="793"/>
      <c r="D35" s="793"/>
      <c r="E35" s="793"/>
      <c r="F35" s="793"/>
      <c r="G35" s="793"/>
      <c r="H35" s="793"/>
      <c r="I35" s="793"/>
      <c r="J35" s="793"/>
      <c r="K35" s="793"/>
      <c r="L35" s="793"/>
      <c r="M35" s="793"/>
      <c r="N35" s="780"/>
      <c r="O35" s="780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  <c r="AA35" s="503"/>
      <c r="AB35" s="503"/>
      <c r="AC35" s="503"/>
      <c r="AD35" s="501"/>
      <c r="AE35" s="501"/>
      <c r="AF35" s="501"/>
      <c r="AG35" s="501"/>
      <c r="AH35" s="501"/>
      <c r="AI35" s="501"/>
      <c r="AJ35" s="501"/>
    </row>
    <row r="36" spans="1:36" s="59" customFormat="1" ht="14.45" x14ac:dyDescent="0.3">
      <c r="A36" s="780"/>
      <c r="B36" s="793"/>
      <c r="C36" s="793"/>
      <c r="D36" s="793"/>
      <c r="E36" s="793"/>
      <c r="F36" s="793"/>
      <c r="G36" s="793"/>
      <c r="H36" s="793"/>
      <c r="I36" s="793"/>
      <c r="J36" s="793"/>
      <c r="K36" s="793"/>
      <c r="L36" s="793"/>
      <c r="M36" s="793"/>
      <c r="N36" s="780"/>
      <c r="O36" s="780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  <c r="AA36" s="503"/>
      <c r="AB36" s="503"/>
      <c r="AC36" s="503"/>
      <c r="AD36" s="501"/>
      <c r="AE36" s="501"/>
      <c r="AF36" s="501"/>
      <c r="AG36" s="501"/>
      <c r="AH36" s="501"/>
      <c r="AI36" s="501"/>
      <c r="AJ36" s="501"/>
    </row>
    <row r="37" spans="1:36" s="59" customFormat="1" ht="14.45" x14ac:dyDescent="0.3">
      <c r="A37" s="780"/>
      <c r="B37" s="793"/>
      <c r="C37" s="793"/>
      <c r="D37" s="793"/>
      <c r="E37" s="793"/>
      <c r="F37" s="793"/>
      <c r="G37" s="793"/>
      <c r="H37" s="793"/>
      <c r="I37" s="793"/>
      <c r="J37" s="793"/>
      <c r="K37" s="793"/>
      <c r="L37" s="793"/>
      <c r="M37" s="793"/>
      <c r="N37" s="780"/>
      <c r="O37" s="780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1"/>
      <c r="AE37" s="501"/>
      <c r="AF37" s="501"/>
      <c r="AG37" s="501"/>
      <c r="AH37" s="501"/>
      <c r="AI37" s="501"/>
      <c r="AJ37" s="501"/>
    </row>
    <row r="38" spans="1:36" s="59" customFormat="1" ht="14.45" x14ac:dyDescent="0.3">
      <c r="A38" s="780"/>
      <c r="B38" s="793"/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80"/>
      <c r="O38" s="780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  <c r="AA38" s="503"/>
      <c r="AB38" s="503"/>
      <c r="AC38" s="503"/>
      <c r="AD38" s="501"/>
      <c r="AE38" s="501"/>
      <c r="AF38" s="501"/>
      <c r="AG38" s="501"/>
      <c r="AH38" s="501"/>
      <c r="AI38" s="501"/>
      <c r="AJ38" s="501"/>
    </row>
    <row r="39" spans="1:36" s="59" customFormat="1" ht="13.15" x14ac:dyDescent="0.25">
      <c r="A39" s="780"/>
      <c r="B39" s="793"/>
      <c r="C39" s="793"/>
      <c r="D39" s="793"/>
      <c r="E39" s="793"/>
      <c r="F39" s="793"/>
      <c r="G39" s="793"/>
      <c r="H39" s="793"/>
      <c r="I39" s="793"/>
      <c r="J39" s="793"/>
      <c r="K39" s="793"/>
      <c r="L39" s="793"/>
      <c r="M39" s="793"/>
      <c r="N39" s="780"/>
      <c r="O39" s="780"/>
      <c r="P39" s="1233"/>
      <c r="Q39" s="1233"/>
      <c r="R39" s="1233"/>
      <c r="S39" s="1233"/>
      <c r="T39" s="1233"/>
      <c r="U39" s="1233"/>
      <c r="V39" s="1233"/>
      <c r="W39" s="1233"/>
      <c r="X39" s="1233"/>
      <c r="Y39" s="1233"/>
      <c r="Z39" s="1306"/>
      <c r="AA39" s="1306"/>
      <c r="AB39" s="1306"/>
      <c r="AC39" s="1306"/>
      <c r="AD39" s="501"/>
      <c r="AE39" s="501"/>
      <c r="AF39" s="501"/>
      <c r="AG39" s="501"/>
      <c r="AH39" s="501"/>
      <c r="AI39" s="501"/>
      <c r="AJ39" s="501"/>
    </row>
    <row r="40" spans="1:36" s="59" customFormat="1" ht="13.15" x14ac:dyDescent="0.25">
      <c r="A40" s="780"/>
      <c r="B40" s="793"/>
      <c r="C40" s="793"/>
      <c r="D40" s="793"/>
      <c r="E40" s="793"/>
      <c r="F40" s="793"/>
      <c r="G40" s="793"/>
      <c r="H40" s="793"/>
      <c r="I40" s="793"/>
      <c r="J40" s="793"/>
      <c r="K40" s="793"/>
      <c r="L40" s="793"/>
      <c r="M40" s="793"/>
      <c r="N40" s="780"/>
      <c r="O40" s="780"/>
      <c r="P40" s="1233"/>
      <c r="Q40" s="1233"/>
      <c r="R40" s="1233"/>
      <c r="S40" s="1233"/>
      <c r="T40" s="1233"/>
      <c r="U40" s="1233"/>
      <c r="V40" s="1233"/>
      <c r="W40" s="1233"/>
      <c r="X40" s="1233"/>
      <c r="Y40" s="1233"/>
      <c r="Z40" s="1306"/>
      <c r="AA40" s="1306"/>
      <c r="AB40" s="1306"/>
      <c r="AC40" s="1306"/>
      <c r="AD40" s="501"/>
      <c r="AE40" s="501"/>
      <c r="AF40" s="501"/>
      <c r="AG40" s="501"/>
      <c r="AH40" s="501"/>
      <c r="AI40" s="501"/>
      <c r="AJ40" s="501"/>
    </row>
    <row r="41" spans="1:36" s="59" customFormat="1" ht="13.15" x14ac:dyDescent="0.25">
      <c r="A41" s="780"/>
      <c r="B41" s="793"/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93"/>
      <c r="N41" s="780"/>
      <c r="O41" s="780"/>
      <c r="P41" s="1233"/>
      <c r="Q41" s="1233"/>
      <c r="R41" s="1233"/>
      <c r="S41" s="1233"/>
      <c r="T41" s="1233"/>
      <c r="U41" s="1233"/>
      <c r="V41" s="1233"/>
      <c r="W41" s="1233"/>
      <c r="X41" s="1233"/>
      <c r="Y41" s="1233"/>
      <c r="Z41" s="1306"/>
      <c r="AA41" s="1306"/>
      <c r="AB41" s="1306"/>
      <c r="AC41" s="1306"/>
      <c r="AD41" s="501"/>
      <c r="AE41" s="501"/>
      <c r="AF41" s="501"/>
      <c r="AG41" s="501"/>
      <c r="AH41" s="501"/>
      <c r="AI41" s="501"/>
      <c r="AJ41" s="501"/>
    </row>
    <row r="42" spans="1:36" s="59" customFormat="1" ht="13.15" x14ac:dyDescent="0.25">
      <c r="A42" s="780"/>
      <c r="B42" s="793"/>
      <c r="C42" s="793"/>
      <c r="D42" s="793"/>
      <c r="E42" s="793"/>
      <c r="F42" s="793"/>
      <c r="G42" s="793"/>
      <c r="H42" s="793"/>
      <c r="I42" s="793"/>
      <c r="J42" s="793"/>
      <c r="K42" s="793"/>
      <c r="L42" s="793"/>
      <c r="M42" s="793"/>
      <c r="N42" s="780"/>
      <c r="O42" s="780"/>
      <c r="P42" s="1233"/>
      <c r="Q42" s="1233"/>
      <c r="R42" s="1233"/>
      <c r="S42" s="1233"/>
      <c r="T42" s="1233"/>
      <c r="U42" s="1233"/>
      <c r="V42" s="1233"/>
      <c r="W42" s="1233"/>
      <c r="X42" s="1233"/>
      <c r="Y42" s="1233"/>
      <c r="Z42" s="1306"/>
      <c r="AA42" s="1306"/>
      <c r="AB42" s="1306"/>
      <c r="AC42" s="1306"/>
      <c r="AD42" s="501"/>
      <c r="AE42" s="501"/>
      <c r="AF42" s="501"/>
      <c r="AG42" s="501"/>
      <c r="AH42" s="501"/>
      <c r="AI42" s="501"/>
      <c r="AJ42" s="501"/>
    </row>
    <row r="43" spans="1:36" s="59" customFormat="1" ht="13.15" x14ac:dyDescent="0.25">
      <c r="A43" s="780"/>
      <c r="B43" s="793"/>
      <c r="C43" s="793"/>
      <c r="D43" s="793"/>
      <c r="E43" s="793"/>
      <c r="F43" s="793"/>
      <c r="G43" s="793"/>
      <c r="H43" s="793"/>
      <c r="I43" s="793"/>
      <c r="J43" s="793"/>
      <c r="K43" s="793"/>
      <c r="L43" s="793"/>
      <c r="M43" s="793"/>
      <c r="N43" s="780"/>
      <c r="O43" s="780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  <c r="Z43" s="1306"/>
      <c r="AA43" s="1306"/>
      <c r="AB43" s="1306"/>
      <c r="AC43" s="1306"/>
      <c r="AD43" s="501"/>
      <c r="AE43" s="501"/>
      <c r="AF43" s="501"/>
      <c r="AG43" s="501"/>
      <c r="AH43" s="501"/>
      <c r="AI43" s="501"/>
      <c r="AJ43" s="501"/>
    </row>
    <row r="44" spans="1:36" s="59" customFormat="1" ht="13.15" x14ac:dyDescent="0.25">
      <c r="A44" s="780"/>
      <c r="B44" s="793"/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80"/>
      <c r="O44" s="780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  <c r="Z44" s="1306"/>
      <c r="AA44" s="1306"/>
      <c r="AB44" s="1306"/>
      <c r="AC44" s="1306"/>
      <c r="AD44" s="501"/>
      <c r="AE44" s="501"/>
      <c r="AF44" s="501"/>
      <c r="AG44" s="501"/>
      <c r="AH44" s="501"/>
      <c r="AI44" s="501"/>
      <c r="AJ44" s="501"/>
    </row>
    <row r="45" spans="1:36" s="59" customFormat="1" ht="13.15" x14ac:dyDescent="0.25">
      <c r="A45" s="780"/>
      <c r="B45" s="793"/>
      <c r="C45" s="793"/>
      <c r="D45" s="793"/>
      <c r="E45" s="793"/>
      <c r="F45" s="793"/>
      <c r="G45" s="793"/>
      <c r="H45" s="793"/>
      <c r="I45" s="793"/>
      <c r="J45" s="793"/>
      <c r="K45" s="793"/>
      <c r="L45" s="793"/>
      <c r="M45" s="793"/>
      <c r="N45" s="780"/>
      <c r="O45" s="780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  <c r="Z45" s="1306"/>
      <c r="AA45" s="1306"/>
      <c r="AB45" s="1306"/>
      <c r="AC45" s="1306"/>
      <c r="AD45" s="501"/>
      <c r="AE45" s="501"/>
      <c r="AF45" s="501"/>
      <c r="AG45" s="501"/>
      <c r="AH45" s="501"/>
      <c r="AI45" s="501"/>
      <c r="AJ45" s="501"/>
    </row>
    <row r="46" spans="1:36" s="59" customFormat="1" ht="13.15" x14ac:dyDescent="0.25">
      <c r="A46" s="780"/>
      <c r="B46" s="793"/>
      <c r="C46" s="793"/>
      <c r="D46" s="793"/>
      <c r="E46" s="793"/>
      <c r="F46" s="793"/>
      <c r="G46" s="793"/>
      <c r="H46" s="793"/>
      <c r="I46" s="793"/>
      <c r="J46" s="793"/>
      <c r="K46" s="793"/>
      <c r="L46" s="793"/>
      <c r="M46" s="793"/>
      <c r="N46" s="780"/>
      <c r="O46" s="780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  <c r="Z46" s="1306"/>
      <c r="AA46" s="1306"/>
      <c r="AB46" s="1306"/>
      <c r="AC46" s="1306"/>
      <c r="AD46" s="501"/>
      <c r="AE46" s="501"/>
      <c r="AF46" s="501"/>
      <c r="AG46" s="501"/>
      <c r="AH46" s="501"/>
      <c r="AI46" s="501"/>
      <c r="AJ46" s="501"/>
    </row>
    <row r="47" spans="1:36" s="59" customFormat="1" ht="13.15" x14ac:dyDescent="0.25">
      <c r="A47" s="780"/>
      <c r="B47" s="793"/>
      <c r="C47" s="793"/>
      <c r="D47" s="793"/>
      <c r="E47" s="793"/>
      <c r="F47" s="793"/>
      <c r="G47" s="793"/>
      <c r="H47" s="793"/>
      <c r="I47" s="793"/>
      <c r="J47" s="793"/>
      <c r="K47" s="793"/>
      <c r="L47" s="793"/>
      <c r="M47" s="793"/>
      <c r="N47" s="780"/>
      <c r="O47" s="780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  <c r="Z47" s="1306"/>
      <c r="AA47" s="1306"/>
      <c r="AB47" s="1306"/>
      <c r="AC47" s="1306"/>
      <c r="AD47" s="501"/>
      <c r="AE47" s="501"/>
      <c r="AF47" s="501"/>
      <c r="AG47" s="501"/>
      <c r="AH47" s="501"/>
      <c r="AI47" s="501"/>
      <c r="AJ47" s="501"/>
    </row>
    <row r="48" spans="1:36" s="59" customFormat="1" ht="13.15" x14ac:dyDescent="0.25">
      <c r="A48" s="780"/>
      <c r="B48" s="793"/>
      <c r="C48" s="793"/>
      <c r="D48" s="793"/>
      <c r="E48" s="793"/>
      <c r="F48" s="793"/>
      <c r="G48" s="793"/>
      <c r="H48" s="793"/>
      <c r="I48" s="793"/>
      <c r="J48" s="793"/>
      <c r="K48" s="793"/>
      <c r="L48" s="793"/>
      <c r="M48" s="793"/>
      <c r="N48" s="780"/>
      <c r="O48" s="780"/>
      <c r="P48" s="1233"/>
      <c r="Q48" s="1233"/>
      <c r="R48" s="1233"/>
      <c r="S48" s="1233"/>
      <c r="T48" s="1233"/>
      <c r="U48" s="1233"/>
      <c r="V48" s="1233"/>
      <c r="W48" s="1233"/>
      <c r="X48" s="1233"/>
      <c r="Y48" s="1233"/>
      <c r="Z48" s="1306"/>
      <c r="AA48" s="1306"/>
      <c r="AB48" s="1306"/>
      <c r="AC48" s="1306"/>
      <c r="AD48" s="501"/>
      <c r="AE48" s="501"/>
      <c r="AF48" s="501"/>
      <c r="AG48" s="501"/>
      <c r="AH48" s="501"/>
      <c r="AI48" s="501"/>
      <c r="AJ48" s="501"/>
    </row>
    <row r="49" spans="1:36" s="59" customFormat="1" ht="13.15" x14ac:dyDescent="0.25">
      <c r="A49" s="780"/>
      <c r="B49" s="793"/>
      <c r="C49" s="793"/>
      <c r="D49" s="793"/>
      <c r="E49" s="793"/>
      <c r="F49" s="793"/>
      <c r="G49" s="793"/>
      <c r="H49" s="793"/>
      <c r="I49" s="793"/>
      <c r="J49" s="793"/>
      <c r="K49" s="793"/>
      <c r="L49" s="793"/>
      <c r="M49" s="793"/>
      <c r="N49" s="780"/>
      <c r="O49" s="780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  <c r="Z49" s="1306"/>
      <c r="AA49" s="1306"/>
      <c r="AB49" s="1306"/>
      <c r="AC49" s="1306"/>
      <c r="AD49" s="501"/>
      <c r="AE49" s="501"/>
      <c r="AF49" s="501"/>
      <c r="AG49" s="501"/>
      <c r="AH49" s="501"/>
      <c r="AI49" s="501"/>
      <c r="AJ49" s="501"/>
    </row>
    <row r="50" spans="1:36" s="59" customFormat="1" ht="13.15" x14ac:dyDescent="0.25">
      <c r="A50" s="780"/>
      <c r="B50" s="793"/>
      <c r="C50" s="793"/>
      <c r="D50" s="793"/>
      <c r="E50" s="793"/>
      <c r="F50" s="793"/>
      <c r="G50" s="793"/>
      <c r="H50" s="793"/>
      <c r="I50" s="793"/>
      <c r="J50" s="793"/>
      <c r="K50" s="793"/>
      <c r="L50" s="793"/>
      <c r="M50" s="793"/>
      <c r="N50" s="780"/>
      <c r="O50" s="780"/>
      <c r="P50" s="1233"/>
      <c r="Q50" s="1233"/>
      <c r="R50" s="1233"/>
      <c r="S50" s="1233"/>
      <c r="T50" s="1233"/>
      <c r="U50" s="1233"/>
      <c r="V50" s="1233"/>
      <c r="W50" s="1233"/>
      <c r="X50" s="1233"/>
      <c r="Y50" s="1233"/>
      <c r="Z50" s="1306"/>
      <c r="AA50" s="1306"/>
      <c r="AB50" s="1306"/>
      <c r="AC50" s="1306"/>
      <c r="AD50" s="501"/>
      <c r="AE50" s="501"/>
      <c r="AF50" s="501"/>
      <c r="AG50" s="501"/>
      <c r="AH50" s="501"/>
      <c r="AI50" s="501"/>
      <c r="AJ50" s="501"/>
    </row>
    <row r="51" spans="1:36" s="59" customFormat="1" ht="13.15" x14ac:dyDescent="0.25">
      <c r="A51" s="780"/>
      <c r="B51" s="793"/>
      <c r="C51" s="793"/>
      <c r="D51" s="793"/>
      <c r="E51" s="793"/>
      <c r="F51" s="793"/>
      <c r="G51" s="793"/>
      <c r="H51" s="793"/>
      <c r="I51" s="793"/>
      <c r="J51" s="793"/>
      <c r="K51" s="793"/>
      <c r="L51" s="793"/>
      <c r="M51" s="793"/>
      <c r="N51" s="780"/>
      <c r="O51" s="780"/>
      <c r="P51" s="1233"/>
      <c r="Q51" s="1233"/>
      <c r="R51" s="1233"/>
      <c r="S51" s="1233"/>
      <c r="T51" s="1233"/>
      <c r="U51" s="1233"/>
      <c r="V51" s="1233"/>
      <c r="W51" s="1233"/>
      <c r="X51" s="1233"/>
      <c r="Y51" s="1233"/>
      <c r="Z51" s="1306"/>
      <c r="AA51" s="1306"/>
      <c r="AB51" s="1306"/>
      <c r="AC51" s="1306"/>
      <c r="AD51" s="501"/>
      <c r="AE51" s="501"/>
      <c r="AF51" s="501"/>
      <c r="AG51" s="501"/>
      <c r="AH51" s="501"/>
      <c r="AI51" s="501"/>
      <c r="AJ51" s="501"/>
    </row>
    <row r="52" spans="1:36" s="59" customFormat="1" ht="18" x14ac:dyDescent="0.25">
      <c r="A52" s="784" t="s">
        <v>1446</v>
      </c>
      <c r="B52" s="793"/>
      <c r="C52" s="793"/>
      <c r="D52" s="793"/>
      <c r="E52" s="793"/>
      <c r="F52" s="793"/>
      <c r="G52" s="793"/>
      <c r="H52" s="793"/>
      <c r="I52" s="793"/>
      <c r="J52" s="793"/>
      <c r="K52" s="793"/>
      <c r="L52" s="793"/>
      <c r="M52" s="793"/>
      <c r="N52" s="780"/>
      <c r="O52" s="780"/>
      <c r="P52" s="1233"/>
      <c r="Q52" s="1233"/>
      <c r="R52" s="1233"/>
      <c r="S52" s="1233"/>
      <c r="T52" s="1233"/>
      <c r="U52" s="1233"/>
      <c r="V52" s="1233"/>
      <c r="W52" s="1233"/>
      <c r="X52" s="1233"/>
      <c r="Y52" s="1233"/>
      <c r="Z52" s="1306"/>
      <c r="AA52" s="1306"/>
      <c r="AB52" s="1306"/>
      <c r="AC52" s="1306"/>
      <c r="AD52" s="501"/>
      <c r="AE52" s="501"/>
      <c r="AF52" s="501"/>
      <c r="AG52" s="501"/>
      <c r="AH52" s="501"/>
      <c r="AI52" s="501"/>
      <c r="AJ52" s="501"/>
    </row>
    <row r="53" spans="1:36" s="59" customFormat="1" ht="13.15" x14ac:dyDescent="0.25">
      <c r="A53" s="780"/>
      <c r="B53" s="793"/>
      <c r="C53" s="793"/>
      <c r="D53" s="793"/>
      <c r="E53" s="793"/>
      <c r="F53" s="793"/>
      <c r="G53" s="793"/>
      <c r="H53" s="793"/>
      <c r="I53" s="793"/>
      <c r="J53" s="793"/>
      <c r="K53" s="793"/>
      <c r="L53" s="793"/>
      <c r="M53" s="793"/>
      <c r="N53" s="780"/>
      <c r="O53" s="780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306"/>
      <c r="AA53" s="1306"/>
      <c r="AB53" s="1306"/>
      <c r="AC53" s="1306"/>
      <c r="AD53" s="501"/>
      <c r="AE53" s="501"/>
      <c r="AF53" s="501"/>
      <c r="AG53" s="501"/>
      <c r="AH53" s="501"/>
      <c r="AI53" s="501"/>
      <c r="AJ53" s="501"/>
    </row>
    <row r="54" spans="1:36" s="59" customFormat="1" ht="13.15" x14ac:dyDescent="0.25">
      <c r="A54" s="780"/>
      <c r="B54" s="793"/>
      <c r="C54" s="793"/>
      <c r="D54" s="793"/>
      <c r="E54" s="793"/>
      <c r="F54" s="793"/>
      <c r="G54" s="793"/>
      <c r="H54" s="793"/>
      <c r="I54" s="793"/>
      <c r="J54" s="793"/>
      <c r="K54" s="793"/>
      <c r="L54" s="793"/>
      <c r="M54" s="793"/>
      <c r="N54" s="780"/>
      <c r="O54" s="780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306"/>
      <c r="AA54" s="1306"/>
      <c r="AB54" s="1306"/>
      <c r="AC54" s="1306"/>
      <c r="AD54" s="501"/>
      <c r="AE54" s="501"/>
      <c r="AF54" s="501"/>
      <c r="AG54" s="501"/>
      <c r="AH54" s="501"/>
      <c r="AI54" s="501"/>
      <c r="AJ54" s="501"/>
    </row>
    <row r="55" spans="1:36" s="59" customFormat="1" ht="15.75" thickBot="1" x14ac:dyDescent="0.3">
      <c r="A55" s="1811" t="s">
        <v>1447</v>
      </c>
      <c r="B55" s="1514" t="s">
        <v>1292</v>
      </c>
      <c r="C55" s="1515" t="s">
        <v>1410</v>
      </c>
      <c r="D55" s="1516" t="s">
        <v>1411</v>
      </c>
      <c r="E55" s="1515" t="s">
        <v>1412</v>
      </c>
      <c r="F55" s="1516" t="s">
        <v>1413</v>
      </c>
      <c r="G55" s="1515" t="s">
        <v>1414</v>
      </c>
      <c r="H55" s="1516" t="s">
        <v>1317</v>
      </c>
      <c r="I55" s="1515" t="s">
        <v>1415</v>
      </c>
      <c r="J55" s="1516" t="s">
        <v>1416</v>
      </c>
      <c r="K55" s="1515" t="s">
        <v>1417</v>
      </c>
      <c r="L55" s="1516" t="s">
        <v>1318</v>
      </c>
      <c r="M55" s="1515" t="s">
        <v>1418</v>
      </c>
      <c r="N55" s="1517" t="s">
        <v>1272</v>
      </c>
      <c r="O55" s="780"/>
      <c r="P55" s="503" t="s">
        <v>171</v>
      </c>
      <c r="Q55" s="503" t="s">
        <v>172</v>
      </c>
      <c r="R55" s="503"/>
      <c r="S55" s="503"/>
      <c r="T55" s="503"/>
      <c r="U55" s="503"/>
      <c r="V55" s="503"/>
      <c r="W55" s="503"/>
      <c r="X55" s="503"/>
      <c r="Y55" s="503"/>
      <c r="Z55" s="503"/>
      <c r="AA55" s="503"/>
      <c r="AB55" s="503"/>
      <c r="AC55" s="503"/>
      <c r="AD55" s="501"/>
      <c r="AE55" s="501"/>
      <c r="AF55" s="501"/>
      <c r="AG55" s="501"/>
      <c r="AH55" s="501"/>
      <c r="AI55" s="501"/>
      <c r="AJ55" s="501"/>
    </row>
    <row r="56" spans="1:36" s="59" customFormat="1" ht="16.5" thickTop="1" x14ac:dyDescent="0.25">
      <c r="A56" s="1812"/>
      <c r="B56" s="830">
        <f>+'3.5.3.1.1'!D90+'3.5.3.1.2'!D79</f>
        <v>4801.0410503979128</v>
      </c>
      <c r="C56" s="830">
        <f>+'3.5.3.1.1'!E90+'3.5.3.1.2'!E79</f>
        <v>4429.0198023652765</v>
      </c>
      <c r="D56" s="830">
        <f>+'3.5.3.1.1'!F90+'3.5.3.1.2'!F79</f>
        <v>4916.407066104407</v>
      </c>
      <c r="E56" s="830">
        <f>+'3.5.3.1.1'!G90+'3.5.3.1.2'!G79</f>
        <v>4666.4642636124563</v>
      </c>
      <c r="F56" s="830">
        <f>+'3.5.3.1.1'!H90+'3.5.3.1.2'!H79</f>
        <v>4814.9550436759564</v>
      </c>
      <c r="G56" s="830">
        <f>+'3.5.3.1.1'!I90+'3.5.3.1.2'!I79</f>
        <v>4573.1709983962228</v>
      </c>
      <c r="H56" s="830">
        <f>+'3.5.3.1.1'!J90+'3.5.3.1.2'!J79</f>
        <v>4679.0209548357898</v>
      </c>
      <c r="I56" s="830">
        <f>+'3.5.3.1.1'!K90+'3.5.3.1.2'!K79</f>
        <v>4697.8438394529203</v>
      </c>
      <c r="J56" s="830">
        <f>+'3.5.3.1.1'!L90+'3.5.3.1.2'!L79</f>
        <v>4567.2326437861748</v>
      </c>
      <c r="K56" s="830">
        <f>+'3.5.3.1.1'!M90+'3.5.3.1.2'!M79</f>
        <v>4774.6472220431851</v>
      </c>
      <c r="L56" s="830">
        <f>+'3.5.3.1.1'!N90+'3.5.3.1.2'!N79</f>
        <v>4722.828704622405</v>
      </c>
      <c r="M56" s="830">
        <f>+'3.5.3.1.1'!O90+'3.5.3.1.2'!O79</f>
        <v>4930.6124771824479</v>
      </c>
      <c r="N56" s="831">
        <f>SUM(B56:M56)</f>
        <v>56573.244066475156</v>
      </c>
      <c r="O56" s="832"/>
      <c r="P56" s="503" t="s">
        <v>173</v>
      </c>
      <c r="Q56" s="503" t="s">
        <v>174</v>
      </c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1"/>
      <c r="AE56" s="501"/>
      <c r="AF56" s="501"/>
      <c r="AG56" s="501"/>
      <c r="AH56" s="501"/>
      <c r="AI56" s="501"/>
      <c r="AJ56" s="501"/>
    </row>
    <row r="57" spans="1:36" s="59" customFormat="1" ht="14.45" x14ac:dyDescent="0.3">
      <c r="A57" s="780"/>
      <c r="B57" s="793"/>
      <c r="C57" s="793"/>
      <c r="D57" s="793"/>
      <c r="E57" s="793"/>
      <c r="F57" s="793"/>
      <c r="G57" s="793"/>
      <c r="H57" s="793"/>
      <c r="I57" s="793"/>
      <c r="J57" s="793"/>
      <c r="K57" s="793"/>
      <c r="L57" s="793"/>
      <c r="M57" s="793"/>
      <c r="N57" s="780"/>
      <c r="O57" s="780"/>
      <c r="P57" s="503" t="s">
        <v>1407</v>
      </c>
      <c r="Q57" s="503" t="s">
        <v>329</v>
      </c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1"/>
      <c r="AE57" s="501"/>
      <c r="AF57" s="501"/>
      <c r="AG57" s="501"/>
      <c r="AH57" s="501"/>
      <c r="AI57" s="501"/>
      <c r="AJ57" s="501"/>
    </row>
    <row r="58" spans="1:36" s="59" customFormat="1" ht="18.75" x14ac:dyDescent="0.25">
      <c r="A58" s="833" t="s">
        <v>1448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798"/>
      <c r="O58" s="834"/>
      <c r="P58" s="503" t="s">
        <v>336</v>
      </c>
      <c r="Q58" s="503" t="s">
        <v>1217</v>
      </c>
      <c r="R58" s="503"/>
      <c r="S58" s="503"/>
      <c r="T58" s="503"/>
      <c r="U58" s="503"/>
      <c r="V58" s="503"/>
      <c r="W58" s="503"/>
      <c r="X58" s="503"/>
      <c r="Y58" s="503"/>
      <c r="Z58" s="503"/>
      <c r="AA58" s="503"/>
      <c r="AB58" s="503"/>
      <c r="AC58" s="503"/>
      <c r="AD58" s="501"/>
      <c r="AE58" s="501"/>
      <c r="AF58" s="501"/>
      <c r="AG58" s="501"/>
      <c r="AH58" s="501"/>
      <c r="AI58" s="501"/>
      <c r="AJ58" s="501"/>
    </row>
    <row r="59" spans="1:36" s="59" customFormat="1" ht="14.45" x14ac:dyDescent="0.3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  <c r="AA59" s="503"/>
      <c r="AB59" s="503"/>
      <c r="AC59" s="503"/>
      <c r="AD59" s="501"/>
      <c r="AE59" s="501"/>
      <c r="AF59" s="501"/>
      <c r="AG59" s="501"/>
      <c r="AH59" s="501"/>
      <c r="AI59" s="501"/>
      <c r="AJ59" s="501"/>
    </row>
    <row r="60" spans="1:36" s="1207" customFormat="1" x14ac:dyDescent="0.25">
      <c r="P60" s="503" t="s">
        <v>1213</v>
      </c>
      <c r="Q60" s="503" t="s">
        <v>335</v>
      </c>
      <c r="R60" s="503"/>
      <c r="S60" s="503"/>
      <c r="T60" s="503"/>
      <c r="U60" s="503"/>
      <c r="V60" s="503"/>
      <c r="W60" s="503"/>
      <c r="X60" s="503"/>
      <c r="Y60" s="503"/>
      <c r="Z60" s="503"/>
      <c r="AA60" s="503"/>
      <c r="AB60" s="503"/>
      <c r="AC60" s="503"/>
    </row>
    <row r="61" spans="1:36" s="1207" customFormat="1" ht="15.6" x14ac:dyDescent="0.3">
      <c r="A61" s="1326" t="s">
        <v>1430</v>
      </c>
      <c r="B61" s="1326" t="s">
        <v>1292</v>
      </c>
      <c r="C61" s="1326" t="s">
        <v>1410</v>
      </c>
      <c r="D61" s="1326" t="s">
        <v>1411</v>
      </c>
      <c r="E61" s="1326" t="s">
        <v>1412</v>
      </c>
      <c r="F61" s="1326" t="s">
        <v>1413</v>
      </c>
      <c r="G61" s="1326" t="s">
        <v>1414</v>
      </c>
      <c r="H61" s="1326" t="s">
        <v>1317</v>
      </c>
      <c r="I61" s="1326" t="s">
        <v>1415</v>
      </c>
      <c r="J61" s="1326" t="s">
        <v>1449</v>
      </c>
      <c r="K61" s="1326" t="s">
        <v>1417</v>
      </c>
      <c r="L61" s="1326" t="s">
        <v>1318</v>
      </c>
      <c r="M61" s="1326" t="s">
        <v>1418</v>
      </c>
      <c r="N61" s="1326" t="s">
        <v>1272</v>
      </c>
      <c r="P61" s="503" t="s">
        <v>350</v>
      </c>
      <c r="Q61" s="503" t="s">
        <v>924</v>
      </c>
      <c r="R61" s="503" t="s">
        <v>925</v>
      </c>
      <c r="S61" s="503" t="s">
        <v>1419</v>
      </c>
      <c r="T61" s="503" t="s">
        <v>1420</v>
      </c>
      <c r="U61" s="503" t="s">
        <v>1421</v>
      </c>
      <c r="V61" s="503" t="s">
        <v>1422</v>
      </c>
      <c r="W61" s="503" t="s">
        <v>1423</v>
      </c>
      <c r="X61" s="503" t="s">
        <v>1424</v>
      </c>
      <c r="Y61" s="503" t="s">
        <v>1425</v>
      </c>
      <c r="Z61" s="503" t="s">
        <v>1426</v>
      </c>
      <c r="AA61" s="503" t="s">
        <v>1427</v>
      </c>
      <c r="AB61" s="503" t="s">
        <v>1428</v>
      </c>
      <c r="AC61" s="503" t="s">
        <v>325</v>
      </c>
    </row>
    <row r="62" spans="1:36" s="1207" customFormat="1" ht="14.45" x14ac:dyDescent="0.3">
      <c r="A62" s="1327" t="str">
        <f t="shared" ref="A62:M67" si="0">+P62</f>
        <v>STRATUS ENERGY</v>
      </c>
      <c r="B62" s="1328">
        <f t="shared" si="0"/>
        <v>2.0356900000000002</v>
      </c>
      <c r="C62" s="1328">
        <f t="shared" si="0"/>
        <v>0.64322999999999997</v>
      </c>
      <c r="D62" s="1328">
        <f t="shared" si="0"/>
        <v>16.2866</v>
      </c>
      <c r="E62" s="1328">
        <f t="shared" si="0"/>
        <v>29.664950000000005</v>
      </c>
      <c r="F62" s="1328">
        <f t="shared" si="0"/>
        <v>30.714199999999998</v>
      </c>
      <c r="G62" s="1328">
        <f t="shared" si="0"/>
        <v>21.70937</v>
      </c>
      <c r="H62" s="1328">
        <f t="shared" si="0"/>
        <v>5.3573900000000005</v>
      </c>
      <c r="I62" s="1328">
        <f t="shared" si="0"/>
        <v>23.189219999999999</v>
      </c>
      <c r="J62" s="1328">
        <f t="shared" si="0"/>
        <v>25.99118</v>
      </c>
      <c r="K62" s="1328">
        <f t="shared" si="0"/>
        <v>30.248140000000003</v>
      </c>
      <c r="L62" s="1328">
        <f t="shared" si="0"/>
        <v>27.997280000000003</v>
      </c>
      <c r="M62" s="1328">
        <f t="shared" si="0"/>
        <v>28.50967</v>
      </c>
      <c r="N62" s="1329">
        <f t="shared" ref="N62:N67" si="1">SUM(B62:M62)</f>
        <v>242.34692000000004</v>
      </c>
      <c r="O62" s="1264"/>
      <c r="P62" s="503" t="s">
        <v>286</v>
      </c>
      <c r="Q62" s="503">
        <v>2.0356900000000002</v>
      </c>
      <c r="R62" s="503">
        <v>0.64322999999999997</v>
      </c>
      <c r="S62" s="503">
        <v>16.2866</v>
      </c>
      <c r="T62" s="503">
        <v>29.664950000000005</v>
      </c>
      <c r="U62" s="503">
        <v>30.714199999999998</v>
      </c>
      <c r="V62" s="503">
        <v>21.70937</v>
      </c>
      <c r="W62" s="503">
        <v>5.3573900000000005</v>
      </c>
      <c r="X62" s="503">
        <v>23.189219999999999</v>
      </c>
      <c r="Y62" s="503">
        <v>25.99118</v>
      </c>
      <c r="Z62" s="503">
        <v>30.248140000000003</v>
      </c>
      <c r="AA62" s="503">
        <v>27.997280000000003</v>
      </c>
      <c r="AB62" s="503">
        <v>28.50967</v>
      </c>
      <c r="AC62" s="503">
        <v>242.34692000000004</v>
      </c>
    </row>
    <row r="63" spans="1:36" s="1207" customFormat="1" x14ac:dyDescent="0.25">
      <c r="A63" s="1327" t="str">
        <f t="shared" si="0"/>
        <v>PERÚ LNG</v>
      </c>
      <c r="B63" s="1328">
        <f t="shared" si="0"/>
        <v>25.27356</v>
      </c>
      <c r="C63" s="1328">
        <f t="shared" si="0"/>
        <v>22.136779999999998</v>
      </c>
      <c r="D63" s="1328">
        <f t="shared" si="0"/>
        <v>19.51784</v>
      </c>
      <c r="E63" s="1328">
        <f t="shared" si="0"/>
        <v>16.294</v>
      </c>
      <c r="F63" s="1328">
        <f t="shared" si="0"/>
        <v>14.73706</v>
      </c>
      <c r="G63" s="1328">
        <f t="shared" si="0"/>
        <v>10.78525</v>
      </c>
      <c r="H63" s="1328">
        <f t="shared" si="0"/>
        <v>15.698840000000001</v>
      </c>
      <c r="I63" s="1328">
        <f t="shared" si="0"/>
        <v>15.801159999999999</v>
      </c>
      <c r="J63" s="1328">
        <f t="shared" si="0"/>
        <v>16.746220000000001</v>
      </c>
      <c r="K63" s="1328">
        <f t="shared" si="0"/>
        <v>19.666720000000002</v>
      </c>
      <c r="L63" s="1328">
        <f t="shared" si="0"/>
        <v>25.55772</v>
      </c>
      <c r="M63" s="1328">
        <f t="shared" si="0"/>
        <v>23.283720000000002</v>
      </c>
      <c r="N63" s="1329">
        <f t="shared" si="1"/>
        <v>225.49887000000001</v>
      </c>
      <c r="O63" s="1264"/>
      <c r="P63" s="503" t="s">
        <v>288</v>
      </c>
      <c r="Q63" s="503">
        <v>25.27356</v>
      </c>
      <c r="R63" s="503">
        <v>22.136779999999998</v>
      </c>
      <c r="S63" s="503">
        <v>19.51784</v>
      </c>
      <c r="T63" s="503">
        <v>16.294</v>
      </c>
      <c r="U63" s="503">
        <v>14.73706</v>
      </c>
      <c r="V63" s="503">
        <v>10.78525</v>
      </c>
      <c r="W63" s="503">
        <v>15.698840000000001</v>
      </c>
      <c r="X63" s="503">
        <v>15.801159999999999</v>
      </c>
      <c r="Y63" s="503">
        <v>16.746220000000001</v>
      </c>
      <c r="Z63" s="503">
        <v>19.666720000000002</v>
      </c>
      <c r="AA63" s="503">
        <v>25.55772</v>
      </c>
      <c r="AB63" s="503">
        <v>23.283720000000002</v>
      </c>
      <c r="AC63" s="503">
        <v>225.49887000000001</v>
      </c>
    </row>
    <row r="64" spans="1:36" s="1207" customFormat="1" ht="14.45" x14ac:dyDescent="0.3">
      <c r="A64" s="1327" t="str">
        <f t="shared" si="0"/>
        <v>PLUSPETROL NORTE</v>
      </c>
      <c r="B64" s="1328">
        <f t="shared" si="0"/>
        <v>21.707914000000002</v>
      </c>
      <c r="C64" s="1328">
        <f t="shared" si="0"/>
        <v>15.485714</v>
      </c>
      <c r="D64" s="1328">
        <f t="shared" si="0"/>
        <v>21.984518000000001</v>
      </c>
      <c r="E64" s="1328">
        <f t="shared" si="0"/>
        <v>14.159101</v>
      </c>
      <c r="F64" s="1328">
        <f t="shared" si="0"/>
        <v>19.572351000000001</v>
      </c>
      <c r="G64" s="1328">
        <f t="shared" si="0"/>
        <v>19.078049</v>
      </c>
      <c r="H64" s="1328">
        <f t="shared" si="0"/>
        <v>18.303808000000004</v>
      </c>
      <c r="I64" s="1328">
        <f t="shared" si="0"/>
        <v>19.679445999999999</v>
      </c>
      <c r="J64" s="1328">
        <f t="shared" si="0"/>
        <v>19.202565999999997</v>
      </c>
      <c r="K64" s="1328">
        <f t="shared" si="0"/>
        <v>12.3672</v>
      </c>
      <c r="L64" s="1328">
        <f t="shared" si="0"/>
        <v>16.942501</v>
      </c>
      <c r="M64" s="1328">
        <f t="shared" si="0"/>
        <v>20.170377000000002</v>
      </c>
      <c r="N64" s="1329">
        <f t="shared" si="1"/>
        <v>218.65354500000001</v>
      </c>
      <c r="O64" s="1264"/>
      <c r="P64" s="503" t="s">
        <v>298</v>
      </c>
      <c r="Q64" s="503">
        <v>21.707914000000002</v>
      </c>
      <c r="R64" s="503">
        <v>15.485714</v>
      </c>
      <c r="S64" s="503">
        <v>21.984518000000001</v>
      </c>
      <c r="T64" s="503">
        <v>14.159101</v>
      </c>
      <c r="U64" s="503">
        <v>19.572351000000001</v>
      </c>
      <c r="V64" s="503">
        <v>19.078049</v>
      </c>
      <c r="W64" s="503">
        <v>18.303808000000004</v>
      </c>
      <c r="X64" s="503">
        <v>19.679445999999999</v>
      </c>
      <c r="Y64" s="503">
        <v>19.202565999999997</v>
      </c>
      <c r="Z64" s="503">
        <v>12.3672</v>
      </c>
      <c r="AA64" s="503">
        <v>16.942501</v>
      </c>
      <c r="AB64" s="503">
        <v>20.170377000000002</v>
      </c>
      <c r="AC64" s="503">
        <v>218.65354500000001</v>
      </c>
    </row>
    <row r="65" spans="1:36" s="1207" customFormat="1" ht="14.45" x14ac:dyDescent="0.3">
      <c r="A65" s="1327" t="str">
        <f t="shared" si="0"/>
        <v>UNACEM</v>
      </c>
      <c r="B65" s="1328">
        <f t="shared" si="0"/>
        <v>20.079881999999998</v>
      </c>
      <c r="C65" s="1328">
        <f t="shared" si="0"/>
        <v>18.413150000000002</v>
      </c>
      <c r="D65" s="1328">
        <f t="shared" si="0"/>
        <v>21.470037999999999</v>
      </c>
      <c r="E65" s="1328">
        <f t="shared" si="0"/>
        <v>20.459320000000002</v>
      </c>
      <c r="F65" s="1328">
        <f t="shared" si="0"/>
        <v>20.221683999999996</v>
      </c>
      <c r="G65" s="1328">
        <f t="shared" si="0"/>
        <v>17.375514000000003</v>
      </c>
      <c r="H65" s="1328">
        <f t="shared" si="0"/>
        <v>17.563596</v>
      </c>
      <c r="I65" s="1328">
        <f t="shared" si="0"/>
        <v>15.39303</v>
      </c>
      <c r="J65" s="1328">
        <f t="shared" si="0"/>
        <v>12.049512</v>
      </c>
      <c r="K65" s="1328">
        <f t="shared" si="0"/>
        <v>14.659095000000001</v>
      </c>
      <c r="L65" s="1328">
        <f t="shared" si="0"/>
        <v>17.646148</v>
      </c>
      <c r="M65" s="1328">
        <f t="shared" si="0"/>
        <v>20.147652999999998</v>
      </c>
      <c r="N65" s="1329">
        <f t="shared" si="1"/>
        <v>215.478622</v>
      </c>
      <c r="O65" s="1264"/>
      <c r="P65" s="503" t="s">
        <v>320</v>
      </c>
      <c r="Q65" s="503">
        <v>20.079881999999998</v>
      </c>
      <c r="R65" s="503">
        <v>18.413150000000002</v>
      </c>
      <c r="S65" s="503">
        <v>21.470037999999999</v>
      </c>
      <c r="T65" s="503">
        <v>20.459320000000002</v>
      </c>
      <c r="U65" s="503">
        <v>20.221683999999996</v>
      </c>
      <c r="V65" s="503">
        <v>17.375514000000003</v>
      </c>
      <c r="W65" s="503">
        <v>17.563596</v>
      </c>
      <c r="X65" s="503">
        <v>15.39303</v>
      </c>
      <c r="Y65" s="503">
        <v>12.049512</v>
      </c>
      <c r="Z65" s="503">
        <v>14.659095000000001</v>
      </c>
      <c r="AA65" s="503">
        <v>17.646148</v>
      </c>
      <c r="AB65" s="503">
        <v>20.147652999999998</v>
      </c>
      <c r="AC65" s="503">
        <v>215.478622</v>
      </c>
    </row>
    <row r="66" spans="1:36" s="1207" customFormat="1" ht="14.45" x14ac:dyDescent="0.3">
      <c r="A66" s="1327" t="str">
        <f t="shared" si="0"/>
        <v>PLUSPETROL CORPORATION</v>
      </c>
      <c r="B66" s="1328">
        <f t="shared" si="0"/>
        <v>15.665604999999999</v>
      </c>
      <c r="C66" s="1328">
        <f t="shared" si="0"/>
        <v>14.325842999999999</v>
      </c>
      <c r="D66" s="1328">
        <f t="shared" si="0"/>
        <v>15.582884</v>
      </c>
      <c r="E66" s="1328">
        <f t="shared" si="0"/>
        <v>13.386663</v>
      </c>
      <c r="F66" s="1328">
        <f t="shared" si="0"/>
        <v>14.582988</v>
      </c>
      <c r="G66" s="1328">
        <f t="shared" si="0"/>
        <v>15.182288</v>
      </c>
      <c r="H66" s="1328">
        <f t="shared" si="0"/>
        <v>15.351459999999999</v>
      </c>
      <c r="I66" s="1328">
        <f t="shared" si="0"/>
        <v>15.298773000000001</v>
      </c>
      <c r="J66" s="1328">
        <f t="shared" si="0"/>
        <v>15.316732999999999</v>
      </c>
      <c r="K66" s="1328">
        <f t="shared" si="0"/>
        <v>15.173452000000001</v>
      </c>
      <c r="L66" s="1328">
        <f t="shared" si="0"/>
        <v>15.938171000000001</v>
      </c>
      <c r="M66" s="1328">
        <f t="shared" si="0"/>
        <v>15.977323</v>
      </c>
      <c r="N66" s="1329">
        <f t="shared" si="1"/>
        <v>181.78218300000003</v>
      </c>
      <c r="O66" s="1264"/>
      <c r="P66" s="503" t="s">
        <v>300</v>
      </c>
      <c r="Q66" s="503">
        <v>15.665604999999999</v>
      </c>
      <c r="R66" s="503">
        <v>14.325842999999999</v>
      </c>
      <c r="S66" s="503">
        <v>15.582884</v>
      </c>
      <c r="T66" s="503">
        <v>13.386663</v>
      </c>
      <c r="U66" s="503">
        <v>14.582988</v>
      </c>
      <c r="V66" s="503">
        <v>15.182288</v>
      </c>
      <c r="W66" s="503">
        <v>15.351459999999999</v>
      </c>
      <c r="X66" s="503">
        <v>15.298773000000001</v>
      </c>
      <c r="Y66" s="503">
        <v>15.316732999999999</v>
      </c>
      <c r="Z66" s="503">
        <v>15.173452000000001</v>
      </c>
      <c r="AA66" s="503">
        <v>15.938171000000001</v>
      </c>
      <c r="AB66" s="503">
        <v>15.977323</v>
      </c>
      <c r="AC66" s="503">
        <v>181.78218300000003</v>
      </c>
    </row>
    <row r="67" spans="1:36" s="1207" customFormat="1" ht="14.45" x14ac:dyDescent="0.3">
      <c r="A67" s="1327" t="str">
        <f t="shared" si="0"/>
        <v>CHUNGAR</v>
      </c>
      <c r="B67" s="1328">
        <f t="shared" si="0"/>
        <v>14.578068999999999</v>
      </c>
      <c r="C67" s="1328">
        <f t="shared" si="0"/>
        <v>13.500329000000001</v>
      </c>
      <c r="D67" s="1328">
        <f t="shared" si="0"/>
        <v>14.439024</v>
      </c>
      <c r="E67" s="1328">
        <f t="shared" si="0"/>
        <v>13.431809999999999</v>
      </c>
      <c r="F67" s="1328">
        <f t="shared" si="0"/>
        <v>13.431960999999999</v>
      </c>
      <c r="G67" s="1328">
        <f t="shared" si="0"/>
        <v>11.102285999999999</v>
      </c>
      <c r="H67" s="1328">
        <f t="shared" si="0"/>
        <v>11.814109</v>
      </c>
      <c r="I67" s="1328">
        <f t="shared" si="0"/>
        <v>12.603223</v>
      </c>
      <c r="J67" s="1328">
        <f t="shared" si="0"/>
        <v>11.275887000000001</v>
      </c>
      <c r="K67" s="1328">
        <f t="shared" si="0"/>
        <v>10.923474000000001</v>
      </c>
      <c r="L67" s="1328">
        <f t="shared" si="0"/>
        <v>10.781804000000001</v>
      </c>
      <c r="M67" s="1328">
        <f t="shared" si="0"/>
        <v>12.734590000000001</v>
      </c>
      <c r="N67" s="1329">
        <f t="shared" si="1"/>
        <v>150.61656599999998</v>
      </c>
      <c r="O67" s="1264"/>
      <c r="P67" s="503" t="s">
        <v>228</v>
      </c>
      <c r="Q67" s="503">
        <v>14.578068999999999</v>
      </c>
      <c r="R67" s="503">
        <v>13.500329000000001</v>
      </c>
      <c r="S67" s="503">
        <v>14.439024</v>
      </c>
      <c r="T67" s="503">
        <v>13.431809999999999</v>
      </c>
      <c r="U67" s="503">
        <v>13.431960999999999</v>
      </c>
      <c r="V67" s="503">
        <v>11.102285999999999</v>
      </c>
      <c r="W67" s="503">
        <v>11.814109</v>
      </c>
      <c r="X67" s="503">
        <v>12.603223</v>
      </c>
      <c r="Y67" s="503">
        <v>11.275887000000001</v>
      </c>
      <c r="Z67" s="503">
        <v>10.923474000000001</v>
      </c>
      <c r="AA67" s="503">
        <v>10.781804000000001</v>
      </c>
      <c r="AB67" s="503">
        <v>12.734590000000001</v>
      </c>
      <c r="AC67" s="503">
        <v>150.61656599999998</v>
      </c>
    </row>
    <row r="68" spans="1:36" s="59" customFormat="1" ht="14.45" x14ac:dyDescent="0.3">
      <c r="P68" s="503" t="s">
        <v>325</v>
      </c>
      <c r="Q68" s="503">
        <v>99.340720000000005</v>
      </c>
      <c r="R68" s="503">
        <v>84.505045999999993</v>
      </c>
      <c r="S68" s="503">
        <v>109.28090400000001</v>
      </c>
      <c r="T68" s="503">
        <v>107.395844</v>
      </c>
      <c r="U68" s="503">
        <v>113.260244</v>
      </c>
      <c r="V68" s="503">
        <v>95.232756999999992</v>
      </c>
      <c r="W68" s="503">
        <v>84.089203000000012</v>
      </c>
      <c r="X68" s="503">
        <v>101.96485199999999</v>
      </c>
      <c r="Y68" s="503">
        <v>100.58209799999999</v>
      </c>
      <c r="Z68" s="503">
        <v>103.03808100000001</v>
      </c>
      <c r="AA68" s="503">
        <v>114.86362399999999</v>
      </c>
      <c r="AB68" s="503">
        <v>120.82333300000001</v>
      </c>
      <c r="AC68" s="503">
        <v>1234.376706</v>
      </c>
      <c r="AD68" s="501"/>
      <c r="AE68" s="501"/>
      <c r="AF68" s="501"/>
      <c r="AG68" s="501"/>
      <c r="AH68" s="501"/>
      <c r="AI68" s="501"/>
      <c r="AJ68" s="501"/>
    </row>
  </sheetData>
  <mergeCells count="1">
    <mergeCell ref="A55:A56"/>
  </mergeCells>
  <pageMargins left="0.78740157480314965" right="0.59055118110236227" top="0.78740157480314965" bottom="0.59055118110236227" header="0" footer="0"/>
  <pageSetup paperSize="9" scale="45" orientation="landscape" copies="2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46"/>
  <sheetViews>
    <sheetView view="pageBreakPreview" zoomScale="70" zoomScaleNormal="60" zoomScaleSheetLayoutView="70" zoomScalePageLayoutView="85" workbookViewId="0">
      <pane ySplit="5" topLeftCell="A6" activePane="bottomLeft" state="frozen"/>
      <selection pane="bottomLeft" activeCell="B6" sqref="B6:B9"/>
    </sheetView>
  </sheetViews>
  <sheetFormatPr baseColWidth="10" defaultRowHeight="15" x14ac:dyDescent="0.25"/>
  <cols>
    <col min="1" max="1" width="2.7109375" customWidth="1"/>
    <col min="2" max="2" width="6.85546875" customWidth="1"/>
    <col min="3" max="3" width="61.140625" customWidth="1"/>
    <col min="4" max="4" width="12.5703125" customWidth="1"/>
    <col min="5" max="5" width="15.42578125" bestFit="1" customWidth="1"/>
    <col min="6" max="9" width="15.85546875" bestFit="1" customWidth="1"/>
    <col min="10" max="10" width="15.42578125" bestFit="1" customWidth="1"/>
    <col min="11" max="11" width="15.85546875" bestFit="1" customWidth="1"/>
    <col min="12" max="12" width="15.42578125" bestFit="1" customWidth="1"/>
    <col min="13" max="13" width="15.85546875" bestFit="1" customWidth="1"/>
    <col min="14" max="14" width="15.42578125" bestFit="1" customWidth="1"/>
    <col min="15" max="15" width="15.85546875" bestFit="1" customWidth="1"/>
    <col min="16" max="16" width="15.42578125" bestFit="1" customWidth="1"/>
    <col min="17" max="17" width="20.140625" customWidth="1"/>
    <col min="18" max="18" width="20.28515625" customWidth="1"/>
    <col min="19" max="19" width="24.42578125" style="503" customWidth="1"/>
    <col min="20" max="20" width="20.140625" style="503" bestFit="1" customWidth="1"/>
    <col min="21" max="33" width="13.28515625" style="503" bestFit="1" customWidth="1"/>
    <col min="34" max="34" width="11.42578125" style="503"/>
  </cols>
  <sheetData>
    <row r="1" spans="1:34" s="837" customFormat="1" ht="23.25" x14ac:dyDescent="0.35">
      <c r="A1" s="835" t="s">
        <v>1450</v>
      </c>
      <c r="B1" s="836"/>
      <c r="C1" s="61"/>
      <c r="D1" s="61"/>
      <c r="E1" s="61"/>
      <c r="F1" s="61"/>
      <c r="G1" s="61"/>
      <c r="H1" s="61"/>
      <c r="I1" s="61"/>
      <c r="J1" s="61"/>
      <c r="K1" s="61"/>
      <c r="S1" s="503" t="s">
        <v>171</v>
      </c>
      <c r="T1" s="503" t="s">
        <v>172</v>
      </c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1334"/>
    </row>
    <row r="2" spans="1:34" s="837" customFormat="1" x14ac:dyDescent="0.25">
      <c r="B2" s="836"/>
      <c r="E2" s="732"/>
      <c r="F2" s="732"/>
      <c r="G2" s="838"/>
      <c r="H2" s="732"/>
      <c r="I2" s="732"/>
      <c r="J2" s="732"/>
      <c r="K2" s="732"/>
      <c r="L2" s="732"/>
      <c r="M2" s="732"/>
      <c r="N2" s="732"/>
      <c r="O2" s="732"/>
      <c r="P2" s="732"/>
      <c r="S2" s="503" t="s">
        <v>173</v>
      </c>
      <c r="T2" s="503" t="s">
        <v>327</v>
      </c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1334"/>
    </row>
    <row r="3" spans="1:34" s="837" customFormat="1" ht="18" x14ac:dyDescent="0.25">
      <c r="B3" s="839" t="s">
        <v>1451</v>
      </c>
      <c r="C3" s="61"/>
      <c r="G3" s="838"/>
      <c r="S3" s="503"/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503"/>
      <c r="AG3" s="503"/>
      <c r="AH3" s="1334"/>
    </row>
    <row r="4" spans="1:34" s="837" customFormat="1" ht="15.75" thickBot="1" x14ac:dyDescent="0.3">
      <c r="B4" s="836"/>
      <c r="S4" s="503" t="s">
        <v>1213</v>
      </c>
      <c r="T4" s="503"/>
      <c r="U4" s="503" t="s">
        <v>1452</v>
      </c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1334"/>
    </row>
    <row r="5" spans="1:34" s="837" customFormat="1" ht="35.25" customHeight="1" thickBot="1" x14ac:dyDescent="0.3">
      <c r="B5" s="1330" t="s">
        <v>3</v>
      </c>
      <c r="C5" s="1331" t="s">
        <v>1453</v>
      </c>
      <c r="D5" s="1331" t="s">
        <v>1329</v>
      </c>
      <c r="E5" s="1331" t="s">
        <v>1292</v>
      </c>
      <c r="F5" s="1332" t="s">
        <v>1410</v>
      </c>
      <c r="G5" s="1331" t="s">
        <v>1411</v>
      </c>
      <c r="H5" s="1332" t="s">
        <v>1412</v>
      </c>
      <c r="I5" s="1331" t="s">
        <v>1413</v>
      </c>
      <c r="J5" s="1332" t="s">
        <v>1414</v>
      </c>
      <c r="K5" s="1331" t="s">
        <v>1317</v>
      </c>
      <c r="L5" s="1332" t="s">
        <v>1415</v>
      </c>
      <c r="M5" s="1331" t="s">
        <v>1416</v>
      </c>
      <c r="N5" s="1332" t="s">
        <v>1417</v>
      </c>
      <c r="O5" s="1331" t="s">
        <v>1318</v>
      </c>
      <c r="P5" s="1332" t="s">
        <v>1418</v>
      </c>
      <c r="Q5" s="1333" t="s">
        <v>1378</v>
      </c>
      <c r="S5" s="503" t="s">
        <v>175</v>
      </c>
      <c r="T5" s="503" t="s">
        <v>352</v>
      </c>
      <c r="U5" s="503" t="s">
        <v>924</v>
      </c>
      <c r="V5" s="503" t="s">
        <v>925</v>
      </c>
      <c r="W5" s="503" t="s">
        <v>1419</v>
      </c>
      <c r="X5" s="503" t="s">
        <v>1420</v>
      </c>
      <c r="Y5" s="503" t="s">
        <v>1421</v>
      </c>
      <c r="Z5" s="503" t="s">
        <v>1422</v>
      </c>
      <c r="AA5" s="503" t="s">
        <v>1423</v>
      </c>
      <c r="AB5" s="503" t="s">
        <v>1424</v>
      </c>
      <c r="AC5" s="503" t="s">
        <v>1425</v>
      </c>
      <c r="AD5" s="503" t="s">
        <v>1426</v>
      </c>
      <c r="AE5" s="503" t="s">
        <v>1427</v>
      </c>
      <c r="AF5" s="503" t="s">
        <v>1428</v>
      </c>
      <c r="AG5" s="503" t="s">
        <v>325</v>
      </c>
      <c r="AH5" s="1334"/>
    </row>
    <row r="6" spans="1:34" s="837" customFormat="1" ht="18.75" customHeight="1" x14ac:dyDescent="0.25">
      <c r="B6" s="1815">
        <v>1</v>
      </c>
      <c r="C6" s="840" t="str">
        <f>+S6</f>
        <v>Agro Industrial Paramonga S.A.A.</v>
      </c>
      <c r="D6" s="841" t="s">
        <v>340</v>
      </c>
      <c r="E6" s="842" t="str">
        <f>IF(U6="","",U6)</f>
        <v/>
      </c>
      <c r="F6" s="842" t="str">
        <f t="shared" ref="F6:P21" si="0">IF(V6="","",V6)</f>
        <v/>
      </c>
      <c r="G6" s="842" t="str">
        <f t="shared" si="0"/>
        <v/>
      </c>
      <c r="H6" s="842" t="str">
        <f t="shared" si="0"/>
        <v/>
      </c>
      <c r="I6" s="842" t="str">
        <f t="shared" si="0"/>
        <v/>
      </c>
      <c r="J6" s="842" t="str">
        <f t="shared" si="0"/>
        <v/>
      </c>
      <c r="K6" s="842" t="str">
        <f t="shared" si="0"/>
        <v/>
      </c>
      <c r="L6" s="842" t="str">
        <f t="shared" si="0"/>
        <v/>
      </c>
      <c r="M6" s="842" t="str">
        <f t="shared" si="0"/>
        <v/>
      </c>
      <c r="N6" s="842" t="str">
        <f t="shared" si="0"/>
        <v/>
      </c>
      <c r="O6" s="842" t="str">
        <f t="shared" si="0"/>
        <v/>
      </c>
      <c r="P6" s="842" t="str">
        <f>IF(AF6="","",AF6)</f>
        <v/>
      </c>
      <c r="Q6" s="843">
        <f t="shared" ref="Q6:Q69" si="1">+SUM(E6:P6)</f>
        <v>0</v>
      </c>
      <c r="S6" s="503" t="s">
        <v>6</v>
      </c>
      <c r="T6" s="503" t="s">
        <v>340</v>
      </c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1334"/>
    </row>
    <row r="7" spans="1:34" s="837" customFormat="1" ht="18.75" customHeight="1" x14ac:dyDescent="0.25">
      <c r="B7" s="1814"/>
      <c r="C7" s="844"/>
      <c r="D7" s="845" t="s">
        <v>341</v>
      </c>
      <c r="E7" s="846">
        <f>IF(U7="","",U7)</f>
        <v>7.0158670000000001</v>
      </c>
      <c r="F7" s="846">
        <f t="shared" si="0"/>
        <v>6.8800670000000004</v>
      </c>
      <c r="G7" s="846">
        <f t="shared" si="0"/>
        <v>7.6929369999999997</v>
      </c>
      <c r="H7" s="846">
        <f t="shared" si="0"/>
        <v>8.0395749999999992</v>
      </c>
      <c r="I7" s="846">
        <f t="shared" si="0"/>
        <v>7.0055820000000004</v>
      </c>
      <c r="J7" s="846">
        <f t="shared" si="0"/>
        <v>7.8379769999999995</v>
      </c>
      <c r="K7" s="846">
        <f t="shared" si="0"/>
        <v>8.3256119999999996</v>
      </c>
      <c r="L7" s="846">
        <f t="shared" si="0"/>
        <v>7.983187</v>
      </c>
      <c r="M7" s="846">
        <f t="shared" si="0"/>
        <v>9.854413000000001</v>
      </c>
      <c r="N7" s="846">
        <f t="shared" si="0"/>
        <v>8.5392450000000011</v>
      </c>
      <c r="O7" s="846">
        <f t="shared" si="0"/>
        <v>8.8531020000000016</v>
      </c>
      <c r="P7" s="846">
        <f t="shared" si="0"/>
        <v>9.2241429999999998</v>
      </c>
      <c r="Q7" s="847">
        <f t="shared" si="1"/>
        <v>97.25170700000001</v>
      </c>
      <c r="S7" s="503"/>
      <c r="T7" s="503" t="s">
        <v>341</v>
      </c>
      <c r="U7" s="503">
        <v>7.0158670000000001</v>
      </c>
      <c r="V7" s="503">
        <v>6.8800670000000004</v>
      </c>
      <c r="W7" s="503">
        <v>7.6929369999999997</v>
      </c>
      <c r="X7" s="503">
        <v>8.0395749999999992</v>
      </c>
      <c r="Y7" s="503">
        <v>7.0055820000000004</v>
      </c>
      <c r="Z7" s="503">
        <v>7.8379769999999995</v>
      </c>
      <c r="AA7" s="503">
        <v>8.3256119999999996</v>
      </c>
      <c r="AB7" s="503">
        <v>7.983187</v>
      </c>
      <c r="AC7" s="503">
        <v>9.854413000000001</v>
      </c>
      <c r="AD7" s="503">
        <v>8.5392450000000011</v>
      </c>
      <c r="AE7" s="503">
        <v>8.8531020000000016</v>
      </c>
      <c r="AF7" s="503">
        <v>9.2241429999999998</v>
      </c>
      <c r="AG7" s="503">
        <v>97.25170700000001</v>
      </c>
      <c r="AH7" s="1334"/>
    </row>
    <row r="8" spans="1:34" s="837" customFormat="1" ht="18.75" customHeight="1" x14ac:dyDescent="0.25">
      <c r="B8" s="1814"/>
      <c r="C8" s="844"/>
      <c r="D8" s="848" t="s">
        <v>342</v>
      </c>
      <c r="E8" s="846" t="str">
        <f t="shared" ref="E8:P42" si="2">IF(U8="","",U8)</f>
        <v/>
      </c>
      <c r="F8" s="846" t="str">
        <f t="shared" si="0"/>
        <v/>
      </c>
      <c r="G8" s="846" t="str">
        <f t="shared" si="0"/>
        <v/>
      </c>
      <c r="H8" s="846" t="str">
        <f t="shared" si="0"/>
        <v/>
      </c>
      <c r="I8" s="846" t="str">
        <f t="shared" si="0"/>
        <v/>
      </c>
      <c r="J8" s="846" t="str">
        <f t="shared" si="0"/>
        <v/>
      </c>
      <c r="K8" s="846" t="str">
        <f t="shared" si="0"/>
        <v/>
      </c>
      <c r="L8" s="846" t="str">
        <f t="shared" si="0"/>
        <v/>
      </c>
      <c r="M8" s="846" t="str">
        <f t="shared" si="0"/>
        <v/>
      </c>
      <c r="N8" s="846" t="str">
        <f t="shared" si="0"/>
        <v/>
      </c>
      <c r="O8" s="846" t="str">
        <f t="shared" si="0"/>
        <v/>
      </c>
      <c r="P8" s="846" t="str">
        <f t="shared" si="0"/>
        <v/>
      </c>
      <c r="Q8" s="849">
        <f t="shared" si="1"/>
        <v>0</v>
      </c>
      <c r="S8" s="503"/>
      <c r="T8" s="503" t="s">
        <v>342</v>
      </c>
      <c r="U8" s="503"/>
      <c r="V8" s="503"/>
      <c r="W8" s="503"/>
      <c r="X8" s="503"/>
      <c r="Y8" s="503"/>
      <c r="Z8" s="503"/>
      <c r="AA8" s="503"/>
      <c r="AB8" s="503"/>
      <c r="AC8" s="503"/>
      <c r="AD8" s="503"/>
      <c r="AE8" s="503"/>
      <c r="AF8" s="503"/>
      <c r="AG8" s="503"/>
      <c r="AH8" s="1334"/>
    </row>
    <row r="9" spans="1:34" s="837" customFormat="1" ht="18.75" customHeight="1" x14ac:dyDescent="0.25">
      <c r="B9" s="1814"/>
      <c r="C9" s="844"/>
      <c r="D9" s="850" t="s">
        <v>343</v>
      </c>
      <c r="E9" s="851" t="str">
        <f t="shared" si="2"/>
        <v/>
      </c>
      <c r="F9" s="851" t="str">
        <f t="shared" si="0"/>
        <v/>
      </c>
      <c r="G9" s="851" t="str">
        <f t="shared" si="0"/>
        <v/>
      </c>
      <c r="H9" s="851" t="str">
        <f t="shared" si="0"/>
        <v/>
      </c>
      <c r="I9" s="851" t="str">
        <f t="shared" si="0"/>
        <v/>
      </c>
      <c r="J9" s="851" t="str">
        <f t="shared" si="0"/>
        <v/>
      </c>
      <c r="K9" s="851" t="str">
        <f t="shared" si="0"/>
        <v/>
      </c>
      <c r="L9" s="851" t="str">
        <f t="shared" si="0"/>
        <v/>
      </c>
      <c r="M9" s="851" t="str">
        <f t="shared" si="0"/>
        <v/>
      </c>
      <c r="N9" s="851" t="str">
        <f t="shared" si="0"/>
        <v/>
      </c>
      <c r="O9" s="851" t="str">
        <f t="shared" si="0"/>
        <v/>
      </c>
      <c r="P9" s="851" t="str">
        <f t="shared" si="0"/>
        <v/>
      </c>
      <c r="Q9" s="852">
        <f t="shared" si="1"/>
        <v>0</v>
      </c>
      <c r="S9" s="503"/>
      <c r="T9" s="503" t="s">
        <v>343</v>
      </c>
      <c r="U9" s="503"/>
      <c r="V9" s="503"/>
      <c r="W9" s="503"/>
      <c r="X9" s="503"/>
      <c r="Y9" s="503"/>
      <c r="Z9" s="503"/>
      <c r="AA9" s="503"/>
      <c r="AB9" s="503"/>
      <c r="AC9" s="503"/>
      <c r="AD9" s="503"/>
      <c r="AE9" s="503"/>
      <c r="AF9" s="503"/>
      <c r="AG9" s="503"/>
      <c r="AH9" s="1334"/>
    </row>
    <row r="10" spans="1:34" s="837" customFormat="1" ht="18.75" customHeight="1" x14ac:dyDescent="0.25">
      <c r="B10" s="1816">
        <f>+B6+1</f>
        <v>2</v>
      </c>
      <c r="C10" s="853" t="str">
        <f>+S10</f>
        <v>Agroaurora S.A.C.</v>
      </c>
      <c r="D10" s="854" t="s">
        <v>340</v>
      </c>
      <c r="E10" s="855" t="str">
        <f t="shared" si="2"/>
        <v/>
      </c>
      <c r="F10" s="855" t="str">
        <f t="shared" si="0"/>
        <v/>
      </c>
      <c r="G10" s="855" t="str">
        <f t="shared" si="0"/>
        <v/>
      </c>
      <c r="H10" s="855" t="str">
        <f t="shared" si="0"/>
        <v/>
      </c>
      <c r="I10" s="855" t="str">
        <f t="shared" si="0"/>
        <v/>
      </c>
      <c r="J10" s="855" t="str">
        <f t="shared" si="0"/>
        <v/>
      </c>
      <c r="K10" s="855" t="str">
        <f t="shared" si="0"/>
        <v/>
      </c>
      <c r="L10" s="855" t="str">
        <f t="shared" si="0"/>
        <v/>
      </c>
      <c r="M10" s="855" t="str">
        <f t="shared" si="0"/>
        <v/>
      </c>
      <c r="N10" s="855" t="str">
        <f t="shared" si="0"/>
        <v/>
      </c>
      <c r="O10" s="855" t="str">
        <f t="shared" si="0"/>
        <v/>
      </c>
      <c r="P10" s="856" t="str">
        <f t="shared" si="0"/>
        <v/>
      </c>
      <c r="Q10" s="857">
        <f t="shared" si="1"/>
        <v>0</v>
      </c>
      <c r="S10" s="503" t="s">
        <v>8</v>
      </c>
      <c r="T10" s="503" t="s">
        <v>340</v>
      </c>
      <c r="U10" s="503"/>
      <c r="V10" s="503"/>
      <c r="W10" s="503"/>
      <c r="X10" s="503"/>
      <c r="Y10" s="503"/>
      <c r="Z10" s="503"/>
      <c r="AA10" s="503"/>
      <c r="AB10" s="503"/>
      <c r="AC10" s="503"/>
      <c r="AD10" s="503"/>
      <c r="AE10" s="503"/>
      <c r="AF10" s="503"/>
      <c r="AG10" s="503"/>
      <c r="AH10" s="1334"/>
    </row>
    <row r="11" spans="1:34" s="837" customFormat="1" ht="18.75" customHeight="1" x14ac:dyDescent="0.25">
      <c r="B11" s="1817"/>
      <c r="C11" s="844"/>
      <c r="D11" s="858" t="s">
        <v>341</v>
      </c>
      <c r="E11" s="846">
        <f t="shared" si="2"/>
        <v>0.14249199999999998</v>
      </c>
      <c r="F11" s="846">
        <f t="shared" si="0"/>
        <v>0</v>
      </c>
      <c r="G11" s="846">
        <f t="shared" si="0"/>
        <v>4.2022839999999997</v>
      </c>
      <c r="H11" s="846">
        <f t="shared" si="0"/>
        <v>5.372573</v>
      </c>
      <c r="I11" s="846">
        <f t="shared" si="0"/>
        <v>4.2126599999999996</v>
      </c>
      <c r="J11" s="846">
        <f t="shared" si="0"/>
        <v>5.6257700000000002</v>
      </c>
      <c r="K11" s="846">
        <f t="shared" si="0"/>
        <v>5.9208020000000001</v>
      </c>
      <c r="L11" s="846">
        <f t="shared" si="0"/>
        <v>3.165168</v>
      </c>
      <c r="M11" s="846">
        <f t="shared" si="0"/>
        <v>0</v>
      </c>
      <c r="N11" s="846">
        <f t="shared" si="0"/>
        <v>0</v>
      </c>
      <c r="O11" s="846">
        <f t="shared" si="0"/>
        <v>0</v>
      </c>
      <c r="P11" s="846">
        <f t="shared" si="0"/>
        <v>0</v>
      </c>
      <c r="Q11" s="847">
        <f t="shared" si="1"/>
        <v>28.641748999999997</v>
      </c>
      <c r="S11" s="503"/>
      <c r="T11" s="503" t="s">
        <v>341</v>
      </c>
      <c r="U11" s="503">
        <v>0.14249199999999998</v>
      </c>
      <c r="V11" s="503">
        <v>0</v>
      </c>
      <c r="W11" s="503">
        <v>4.2022839999999997</v>
      </c>
      <c r="X11" s="503">
        <v>5.372573</v>
      </c>
      <c r="Y11" s="503">
        <v>4.2126599999999996</v>
      </c>
      <c r="Z11" s="503">
        <v>5.6257700000000002</v>
      </c>
      <c r="AA11" s="503">
        <v>5.9208020000000001</v>
      </c>
      <c r="AB11" s="503">
        <v>3.165168</v>
      </c>
      <c r="AC11" s="503">
        <v>0</v>
      </c>
      <c r="AD11" s="503">
        <v>0</v>
      </c>
      <c r="AE11" s="503">
        <v>0</v>
      </c>
      <c r="AF11" s="503">
        <v>0</v>
      </c>
      <c r="AG11" s="503">
        <v>28.641748999999997</v>
      </c>
      <c r="AH11" s="1334"/>
    </row>
    <row r="12" spans="1:34" s="837" customFormat="1" ht="18.75" customHeight="1" x14ac:dyDescent="0.25">
      <c r="B12" s="1817"/>
      <c r="C12" s="844"/>
      <c r="D12" s="859" t="s">
        <v>342</v>
      </c>
      <c r="E12" s="846" t="str">
        <f t="shared" si="2"/>
        <v/>
      </c>
      <c r="F12" s="846" t="str">
        <f t="shared" si="0"/>
        <v/>
      </c>
      <c r="G12" s="846" t="str">
        <f t="shared" si="0"/>
        <v/>
      </c>
      <c r="H12" s="846" t="str">
        <f t="shared" si="0"/>
        <v/>
      </c>
      <c r="I12" s="846" t="str">
        <f t="shared" si="0"/>
        <v/>
      </c>
      <c r="J12" s="846" t="str">
        <f t="shared" si="0"/>
        <v/>
      </c>
      <c r="K12" s="846" t="str">
        <f t="shared" si="0"/>
        <v/>
      </c>
      <c r="L12" s="846" t="str">
        <f t="shared" si="0"/>
        <v/>
      </c>
      <c r="M12" s="846" t="str">
        <f t="shared" si="0"/>
        <v/>
      </c>
      <c r="N12" s="846" t="str">
        <f t="shared" si="0"/>
        <v/>
      </c>
      <c r="O12" s="846" t="str">
        <f t="shared" si="0"/>
        <v/>
      </c>
      <c r="P12" s="846" t="str">
        <f t="shared" si="0"/>
        <v/>
      </c>
      <c r="Q12" s="849">
        <f t="shared" si="1"/>
        <v>0</v>
      </c>
      <c r="S12" s="503"/>
      <c r="T12" s="503" t="s">
        <v>342</v>
      </c>
      <c r="U12" s="503"/>
      <c r="V12" s="503"/>
      <c r="W12" s="503"/>
      <c r="X12" s="503"/>
      <c r="Y12" s="503"/>
      <c r="Z12" s="503"/>
      <c r="AA12" s="503"/>
      <c r="AB12" s="503"/>
      <c r="AC12" s="503"/>
      <c r="AD12" s="503"/>
      <c r="AE12" s="503"/>
      <c r="AF12" s="503"/>
      <c r="AG12" s="503"/>
      <c r="AH12" s="1334"/>
    </row>
    <row r="13" spans="1:34" s="837" customFormat="1" ht="18.75" customHeight="1" x14ac:dyDescent="0.25">
      <c r="B13" s="1817"/>
      <c r="C13" s="860"/>
      <c r="D13" s="861" t="s">
        <v>343</v>
      </c>
      <c r="E13" s="862" t="str">
        <f t="shared" si="2"/>
        <v/>
      </c>
      <c r="F13" s="862" t="str">
        <f t="shared" si="0"/>
        <v/>
      </c>
      <c r="G13" s="862" t="str">
        <f t="shared" si="0"/>
        <v/>
      </c>
      <c r="H13" s="862" t="str">
        <f t="shared" si="0"/>
        <v/>
      </c>
      <c r="I13" s="862" t="str">
        <f t="shared" si="0"/>
        <v/>
      </c>
      <c r="J13" s="862" t="str">
        <f t="shared" si="0"/>
        <v/>
      </c>
      <c r="K13" s="862" t="str">
        <f t="shared" si="0"/>
        <v/>
      </c>
      <c r="L13" s="862" t="str">
        <f t="shared" si="0"/>
        <v/>
      </c>
      <c r="M13" s="862" t="str">
        <f t="shared" si="0"/>
        <v/>
      </c>
      <c r="N13" s="862" t="str">
        <f t="shared" si="0"/>
        <v/>
      </c>
      <c r="O13" s="862" t="str">
        <f t="shared" si="0"/>
        <v/>
      </c>
      <c r="P13" s="863" t="str">
        <f t="shared" si="0"/>
        <v/>
      </c>
      <c r="Q13" s="852">
        <f t="shared" si="1"/>
        <v>0</v>
      </c>
      <c r="S13" s="503"/>
      <c r="T13" s="503" t="s">
        <v>343</v>
      </c>
      <c r="U13" s="503"/>
      <c r="V13" s="503"/>
      <c r="W13" s="503"/>
      <c r="X13" s="503"/>
      <c r="Y13" s="503"/>
      <c r="Z13" s="503"/>
      <c r="AA13" s="503"/>
      <c r="AB13" s="503"/>
      <c r="AC13" s="503"/>
      <c r="AD13" s="503"/>
      <c r="AE13" s="503"/>
      <c r="AF13" s="503"/>
      <c r="AG13" s="503"/>
      <c r="AH13" s="1334"/>
    </row>
    <row r="14" spans="1:34" s="837" customFormat="1" ht="18.75" customHeight="1" x14ac:dyDescent="0.25">
      <c r="B14" s="1813">
        <f>+B10+1</f>
        <v>3</v>
      </c>
      <c r="C14" s="853" t="str">
        <f t="shared" ref="C14:C74" si="3">+S14</f>
        <v>Agroindustrias San Jacinto S.A.A.</v>
      </c>
      <c r="D14" s="841" t="s">
        <v>340</v>
      </c>
      <c r="E14" s="855" t="str">
        <f t="shared" si="2"/>
        <v/>
      </c>
      <c r="F14" s="855" t="str">
        <f t="shared" si="0"/>
        <v/>
      </c>
      <c r="G14" s="855" t="str">
        <f t="shared" si="0"/>
        <v/>
      </c>
      <c r="H14" s="855" t="str">
        <f t="shared" si="0"/>
        <v/>
      </c>
      <c r="I14" s="855" t="str">
        <f t="shared" si="0"/>
        <v/>
      </c>
      <c r="J14" s="855" t="str">
        <f t="shared" si="0"/>
        <v/>
      </c>
      <c r="K14" s="855" t="str">
        <f t="shared" si="0"/>
        <v/>
      </c>
      <c r="L14" s="855" t="str">
        <f t="shared" si="0"/>
        <v/>
      </c>
      <c r="M14" s="855" t="str">
        <f t="shared" si="0"/>
        <v/>
      </c>
      <c r="N14" s="855" t="str">
        <f t="shared" si="0"/>
        <v/>
      </c>
      <c r="O14" s="855" t="str">
        <f t="shared" si="0"/>
        <v/>
      </c>
      <c r="P14" s="856" t="str">
        <f t="shared" si="0"/>
        <v/>
      </c>
      <c r="Q14" s="857">
        <f t="shared" si="1"/>
        <v>0</v>
      </c>
      <c r="S14" s="503" t="s">
        <v>167</v>
      </c>
      <c r="T14" s="503" t="s">
        <v>340</v>
      </c>
      <c r="U14" s="503"/>
      <c r="V14" s="503"/>
      <c r="W14" s="503"/>
      <c r="X14" s="503"/>
      <c r="Y14" s="503"/>
      <c r="Z14" s="503"/>
      <c r="AA14" s="503"/>
      <c r="AB14" s="503"/>
      <c r="AC14" s="503"/>
      <c r="AD14" s="503"/>
      <c r="AE14" s="503"/>
      <c r="AF14" s="503"/>
      <c r="AG14" s="503"/>
      <c r="AH14" s="1334"/>
    </row>
    <row r="15" spans="1:34" s="837" customFormat="1" ht="18.75" customHeight="1" x14ac:dyDescent="0.25">
      <c r="B15" s="1814"/>
      <c r="C15" s="844"/>
      <c r="D15" s="845" t="s">
        <v>341</v>
      </c>
      <c r="E15" s="846" t="str">
        <f t="shared" si="2"/>
        <v/>
      </c>
      <c r="F15" s="846">
        <f t="shared" si="0"/>
        <v>3.776681</v>
      </c>
      <c r="G15" s="846">
        <f t="shared" si="0"/>
        <v>3.415829</v>
      </c>
      <c r="H15" s="846">
        <f t="shared" si="0"/>
        <v>0</v>
      </c>
      <c r="I15" s="846">
        <f t="shared" si="0"/>
        <v>3.5341579999999997</v>
      </c>
      <c r="J15" s="846">
        <f t="shared" si="0"/>
        <v>4.370482</v>
      </c>
      <c r="K15" s="846">
        <f t="shared" si="0"/>
        <v>5.0063399999999998</v>
      </c>
      <c r="L15" s="846">
        <f t="shared" si="0"/>
        <v>4.9461069999999996</v>
      </c>
      <c r="M15" s="846">
        <f t="shared" si="0"/>
        <v>4.6590730000000002</v>
      </c>
      <c r="N15" s="846">
        <f t="shared" si="0"/>
        <v>5.2313890000000001</v>
      </c>
      <c r="O15" s="846">
        <f t="shared" si="0"/>
        <v>4.9165169999999998</v>
      </c>
      <c r="P15" s="846">
        <f t="shared" si="0"/>
        <v>5.2535950000000007</v>
      </c>
      <c r="Q15" s="847">
        <f t="shared" si="1"/>
        <v>45.110170999999994</v>
      </c>
      <c r="S15" s="503"/>
      <c r="T15" s="503" t="s">
        <v>341</v>
      </c>
      <c r="U15" s="503"/>
      <c r="V15" s="503">
        <v>3.776681</v>
      </c>
      <c r="W15" s="503">
        <v>3.415829</v>
      </c>
      <c r="X15" s="503">
        <v>0</v>
      </c>
      <c r="Y15" s="503">
        <v>3.5341579999999997</v>
      </c>
      <c r="Z15" s="503">
        <v>4.370482</v>
      </c>
      <c r="AA15" s="503">
        <v>5.0063399999999998</v>
      </c>
      <c r="AB15" s="503">
        <v>4.9461069999999996</v>
      </c>
      <c r="AC15" s="503">
        <v>4.6590730000000002</v>
      </c>
      <c r="AD15" s="503">
        <v>5.2313890000000001</v>
      </c>
      <c r="AE15" s="503">
        <v>4.9165169999999998</v>
      </c>
      <c r="AF15" s="503">
        <v>5.2535950000000007</v>
      </c>
      <c r="AG15" s="503">
        <v>45.110170999999994</v>
      </c>
      <c r="AH15" s="1334"/>
    </row>
    <row r="16" spans="1:34" s="837" customFormat="1" ht="18.75" customHeight="1" x14ac:dyDescent="0.25">
      <c r="B16" s="1814"/>
      <c r="C16" s="844"/>
      <c r="D16" s="848" t="s">
        <v>342</v>
      </c>
      <c r="E16" s="846" t="str">
        <f t="shared" si="2"/>
        <v/>
      </c>
      <c r="F16" s="846" t="str">
        <f t="shared" si="0"/>
        <v/>
      </c>
      <c r="G16" s="846" t="str">
        <f t="shared" si="0"/>
        <v/>
      </c>
      <c r="H16" s="846" t="str">
        <f t="shared" si="0"/>
        <v/>
      </c>
      <c r="I16" s="846" t="str">
        <f t="shared" si="0"/>
        <v/>
      </c>
      <c r="J16" s="846" t="str">
        <f t="shared" si="0"/>
        <v/>
      </c>
      <c r="K16" s="846" t="str">
        <f t="shared" si="0"/>
        <v/>
      </c>
      <c r="L16" s="846" t="str">
        <f t="shared" si="0"/>
        <v/>
      </c>
      <c r="M16" s="846" t="str">
        <f t="shared" si="0"/>
        <v/>
      </c>
      <c r="N16" s="846" t="str">
        <f t="shared" si="0"/>
        <v/>
      </c>
      <c r="O16" s="846" t="str">
        <f t="shared" si="0"/>
        <v/>
      </c>
      <c r="P16" s="846" t="str">
        <f t="shared" si="0"/>
        <v/>
      </c>
      <c r="Q16" s="849">
        <f t="shared" si="1"/>
        <v>0</v>
      </c>
      <c r="S16" s="503"/>
      <c r="T16" s="503" t="s">
        <v>342</v>
      </c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/>
      <c r="AG16" s="503"/>
      <c r="AH16" s="1334"/>
    </row>
    <row r="17" spans="2:34" s="837" customFormat="1" ht="18.75" customHeight="1" x14ac:dyDescent="0.25">
      <c r="B17" s="1814"/>
      <c r="C17" s="860"/>
      <c r="D17" s="864" t="s">
        <v>343</v>
      </c>
      <c r="E17" s="862" t="str">
        <f t="shared" si="2"/>
        <v/>
      </c>
      <c r="F17" s="862" t="str">
        <f t="shared" si="0"/>
        <v/>
      </c>
      <c r="G17" s="862" t="str">
        <f t="shared" si="0"/>
        <v/>
      </c>
      <c r="H17" s="862" t="str">
        <f t="shared" si="0"/>
        <v/>
      </c>
      <c r="I17" s="862" t="str">
        <f t="shared" si="0"/>
        <v/>
      </c>
      <c r="J17" s="862" t="str">
        <f t="shared" si="0"/>
        <v/>
      </c>
      <c r="K17" s="862" t="str">
        <f t="shared" si="0"/>
        <v/>
      </c>
      <c r="L17" s="862" t="str">
        <f t="shared" si="0"/>
        <v/>
      </c>
      <c r="M17" s="862" t="str">
        <f t="shared" si="0"/>
        <v/>
      </c>
      <c r="N17" s="862" t="str">
        <f t="shared" si="0"/>
        <v/>
      </c>
      <c r="O17" s="862" t="str">
        <f t="shared" si="0"/>
        <v/>
      </c>
      <c r="P17" s="863" t="str">
        <f t="shared" si="0"/>
        <v/>
      </c>
      <c r="Q17" s="852">
        <f t="shared" si="1"/>
        <v>0</v>
      </c>
      <c r="S17" s="503"/>
      <c r="T17" s="503" t="s">
        <v>343</v>
      </c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1334"/>
    </row>
    <row r="18" spans="2:34" s="837" customFormat="1" ht="18.75" customHeight="1" x14ac:dyDescent="0.25">
      <c r="B18" s="1813">
        <f>+B14+1</f>
        <v>4</v>
      </c>
      <c r="C18" s="853" t="str">
        <f t="shared" si="3"/>
        <v>Andean Power S.A.C.</v>
      </c>
      <c r="D18" s="841" t="s">
        <v>340</v>
      </c>
      <c r="E18" s="855">
        <f t="shared" si="2"/>
        <v>8.7989959999999989</v>
      </c>
      <c r="F18" s="855">
        <f t="shared" si="0"/>
        <v>10.437652</v>
      </c>
      <c r="G18" s="855">
        <f t="shared" si="0"/>
        <v>14.603020000000001</v>
      </c>
      <c r="H18" s="855">
        <f t="shared" si="0"/>
        <v>10.447678</v>
      </c>
      <c r="I18" s="855">
        <f t="shared" si="0"/>
        <v>7.5266000000000002</v>
      </c>
      <c r="J18" s="855">
        <f t="shared" si="0"/>
        <v>8.4033739999999995</v>
      </c>
      <c r="K18" s="855">
        <f t="shared" si="0"/>
        <v>9.4588400000000004</v>
      </c>
      <c r="L18" s="855">
        <f t="shared" si="0"/>
        <v>9.6988619999999983</v>
      </c>
      <c r="M18" s="855">
        <f t="shared" si="0"/>
        <v>8.9863669999999995</v>
      </c>
      <c r="N18" s="855">
        <f t="shared" si="0"/>
        <v>8.9568580000000004</v>
      </c>
      <c r="O18" s="855">
        <f t="shared" si="0"/>
        <v>7.797028000000001</v>
      </c>
      <c r="P18" s="856">
        <f t="shared" si="0"/>
        <v>9.5464109999999991</v>
      </c>
      <c r="Q18" s="857">
        <f t="shared" si="1"/>
        <v>114.661686</v>
      </c>
      <c r="S18" s="503" t="s">
        <v>11</v>
      </c>
      <c r="T18" s="503" t="s">
        <v>340</v>
      </c>
      <c r="U18" s="503">
        <v>8.7989959999999989</v>
      </c>
      <c r="V18" s="503">
        <v>10.437652</v>
      </c>
      <c r="W18" s="503">
        <v>14.603020000000001</v>
      </c>
      <c r="X18" s="503">
        <v>10.447678</v>
      </c>
      <c r="Y18" s="503">
        <v>7.5266000000000002</v>
      </c>
      <c r="Z18" s="503">
        <v>8.4033739999999995</v>
      </c>
      <c r="AA18" s="503">
        <v>9.4588400000000004</v>
      </c>
      <c r="AB18" s="503">
        <v>9.6988619999999983</v>
      </c>
      <c r="AC18" s="503">
        <v>8.9863669999999995</v>
      </c>
      <c r="AD18" s="503">
        <v>8.9568580000000004</v>
      </c>
      <c r="AE18" s="503">
        <v>7.797028000000001</v>
      </c>
      <c r="AF18" s="503">
        <v>9.5464109999999991</v>
      </c>
      <c r="AG18" s="503">
        <v>114.661686</v>
      </c>
      <c r="AH18" s="1334"/>
    </row>
    <row r="19" spans="2:34" s="837" customFormat="1" ht="18.75" customHeight="1" x14ac:dyDescent="0.25">
      <c r="B19" s="1814"/>
      <c r="C19" s="844"/>
      <c r="D19" s="845" t="s">
        <v>341</v>
      </c>
      <c r="E19" s="846" t="str">
        <f t="shared" si="2"/>
        <v/>
      </c>
      <c r="F19" s="846" t="str">
        <f t="shared" si="0"/>
        <v/>
      </c>
      <c r="G19" s="846" t="str">
        <f t="shared" si="0"/>
        <v/>
      </c>
      <c r="H19" s="846" t="str">
        <f t="shared" si="0"/>
        <v/>
      </c>
      <c r="I19" s="846" t="str">
        <f t="shared" si="0"/>
        <v/>
      </c>
      <c r="J19" s="846" t="str">
        <f t="shared" si="0"/>
        <v/>
      </c>
      <c r="K19" s="846" t="str">
        <f t="shared" si="0"/>
        <v/>
      </c>
      <c r="L19" s="846" t="str">
        <f t="shared" si="0"/>
        <v/>
      </c>
      <c r="M19" s="846" t="str">
        <f t="shared" si="0"/>
        <v/>
      </c>
      <c r="N19" s="846" t="str">
        <f t="shared" si="0"/>
        <v/>
      </c>
      <c r="O19" s="846" t="str">
        <f t="shared" si="0"/>
        <v/>
      </c>
      <c r="P19" s="846" t="str">
        <f t="shared" si="0"/>
        <v/>
      </c>
      <c r="Q19" s="847">
        <f t="shared" si="1"/>
        <v>0</v>
      </c>
      <c r="S19" s="503"/>
      <c r="T19" s="503" t="s">
        <v>341</v>
      </c>
      <c r="U19" s="503"/>
      <c r="V19" s="503"/>
      <c r="W19" s="503"/>
      <c r="X19" s="503"/>
      <c r="Y19" s="503"/>
      <c r="Z19" s="503"/>
      <c r="AA19" s="503"/>
      <c r="AB19" s="503"/>
      <c r="AC19" s="503"/>
      <c r="AD19" s="503"/>
      <c r="AE19" s="503"/>
      <c r="AF19" s="503"/>
      <c r="AG19" s="503"/>
      <c r="AH19" s="1334"/>
    </row>
    <row r="20" spans="2:34" s="837" customFormat="1" ht="18.75" customHeight="1" x14ac:dyDescent="0.25">
      <c r="B20" s="1814"/>
      <c r="C20" s="844"/>
      <c r="D20" s="848" t="s">
        <v>342</v>
      </c>
      <c r="E20" s="846" t="str">
        <f t="shared" si="2"/>
        <v/>
      </c>
      <c r="F20" s="846" t="str">
        <f t="shared" si="0"/>
        <v/>
      </c>
      <c r="G20" s="846" t="str">
        <f t="shared" si="0"/>
        <v/>
      </c>
      <c r="H20" s="846" t="str">
        <f t="shared" si="0"/>
        <v/>
      </c>
      <c r="I20" s="846" t="str">
        <f t="shared" si="0"/>
        <v/>
      </c>
      <c r="J20" s="846" t="str">
        <f t="shared" si="0"/>
        <v/>
      </c>
      <c r="K20" s="846" t="str">
        <f t="shared" si="0"/>
        <v/>
      </c>
      <c r="L20" s="846" t="str">
        <f t="shared" si="0"/>
        <v/>
      </c>
      <c r="M20" s="846" t="str">
        <f t="shared" si="0"/>
        <v/>
      </c>
      <c r="N20" s="846" t="str">
        <f t="shared" si="0"/>
        <v/>
      </c>
      <c r="O20" s="846" t="str">
        <f t="shared" si="0"/>
        <v/>
      </c>
      <c r="P20" s="846" t="str">
        <f t="shared" si="0"/>
        <v/>
      </c>
      <c r="Q20" s="849">
        <f t="shared" si="1"/>
        <v>0</v>
      </c>
      <c r="S20" s="503"/>
      <c r="T20" s="503" t="s">
        <v>342</v>
      </c>
      <c r="U20" s="503"/>
      <c r="V20" s="503"/>
      <c r="W20" s="503"/>
      <c r="X20" s="503"/>
      <c r="Y20" s="503"/>
      <c r="Z20" s="503"/>
      <c r="AA20" s="503"/>
      <c r="AB20" s="503"/>
      <c r="AC20" s="503"/>
      <c r="AD20" s="503"/>
      <c r="AE20" s="503"/>
      <c r="AF20" s="503"/>
      <c r="AG20" s="503"/>
      <c r="AH20" s="1334"/>
    </row>
    <row r="21" spans="2:34" s="837" customFormat="1" ht="18.75" customHeight="1" x14ac:dyDescent="0.25">
      <c r="B21" s="1814"/>
      <c r="C21" s="860"/>
      <c r="D21" s="864" t="s">
        <v>343</v>
      </c>
      <c r="E21" s="862" t="str">
        <f t="shared" si="2"/>
        <v/>
      </c>
      <c r="F21" s="862" t="str">
        <f t="shared" si="0"/>
        <v/>
      </c>
      <c r="G21" s="862" t="str">
        <f t="shared" si="0"/>
        <v/>
      </c>
      <c r="H21" s="862" t="str">
        <f t="shared" si="0"/>
        <v/>
      </c>
      <c r="I21" s="862" t="str">
        <f t="shared" si="0"/>
        <v/>
      </c>
      <c r="J21" s="862" t="str">
        <f t="shared" si="0"/>
        <v/>
      </c>
      <c r="K21" s="862" t="str">
        <f t="shared" si="0"/>
        <v/>
      </c>
      <c r="L21" s="862" t="str">
        <f t="shared" si="0"/>
        <v/>
      </c>
      <c r="M21" s="862" t="str">
        <f t="shared" si="0"/>
        <v/>
      </c>
      <c r="N21" s="862" t="str">
        <f t="shared" si="0"/>
        <v/>
      </c>
      <c r="O21" s="862" t="str">
        <f t="shared" si="0"/>
        <v/>
      </c>
      <c r="P21" s="863" t="str">
        <f t="shared" si="0"/>
        <v/>
      </c>
      <c r="Q21" s="852">
        <f t="shared" si="1"/>
        <v>0</v>
      </c>
      <c r="S21" s="503"/>
      <c r="T21" s="503" t="s">
        <v>343</v>
      </c>
      <c r="U21" s="503"/>
      <c r="V21" s="503"/>
      <c r="W21" s="503"/>
      <c r="X21" s="503"/>
      <c r="Y21" s="503"/>
      <c r="Z21" s="503"/>
      <c r="AA21" s="503"/>
      <c r="AB21" s="503"/>
      <c r="AC21" s="503"/>
      <c r="AD21" s="503"/>
      <c r="AE21" s="503"/>
      <c r="AF21" s="503"/>
      <c r="AG21" s="503"/>
      <c r="AH21" s="1334"/>
    </row>
    <row r="22" spans="2:34" s="837" customFormat="1" ht="18.75" customHeight="1" x14ac:dyDescent="0.25">
      <c r="B22" s="1813">
        <f>+B18+1</f>
        <v>5</v>
      </c>
      <c r="C22" s="853" t="str">
        <f t="shared" si="3"/>
        <v>Asociación Santa Lucia de Chacas</v>
      </c>
      <c r="D22" s="841" t="s">
        <v>340</v>
      </c>
      <c r="E22" s="855">
        <f t="shared" si="2"/>
        <v>0.77699499999999999</v>
      </c>
      <c r="F22" s="855">
        <f t="shared" si="2"/>
        <v>0.48309800000000003</v>
      </c>
      <c r="G22" s="855">
        <f t="shared" si="2"/>
        <v>0.80886400000000003</v>
      </c>
      <c r="H22" s="855">
        <f t="shared" si="2"/>
        <v>0.778115</v>
      </c>
      <c r="I22" s="855">
        <f t="shared" si="2"/>
        <v>0.81606699999999999</v>
      </c>
      <c r="J22" s="855">
        <f t="shared" si="2"/>
        <v>0.79020000000000001</v>
      </c>
      <c r="K22" s="855">
        <f t="shared" si="2"/>
        <v>0.80811599999999995</v>
      </c>
      <c r="L22" s="855">
        <f t="shared" si="2"/>
        <v>0.77720100000000003</v>
      </c>
      <c r="M22" s="855">
        <f t="shared" si="2"/>
        <v>0.78484699999999996</v>
      </c>
      <c r="N22" s="855">
        <f t="shared" si="2"/>
        <v>0.77754899999999993</v>
      </c>
      <c r="O22" s="855">
        <f t="shared" si="2"/>
        <v>0.75102800000000003</v>
      </c>
      <c r="P22" s="856">
        <f t="shared" si="2"/>
        <v>0.7799640000000001</v>
      </c>
      <c r="Q22" s="857">
        <f t="shared" si="1"/>
        <v>9.1320439999999987</v>
      </c>
      <c r="S22" s="503" t="s">
        <v>13</v>
      </c>
      <c r="T22" s="503" t="s">
        <v>340</v>
      </c>
      <c r="U22" s="503">
        <v>0.77699499999999999</v>
      </c>
      <c r="V22" s="503">
        <v>0.48309800000000003</v>
      </c>
      <c r="W22" s="503">
        <v>0.80886400000000003</v>
      </c>
      <c r="X22" s="503">
        <v>0.778115</v>
      </c>
      <c r="Y22" s="503">
        <v>0.81606699999999999</v>
      </c>
      <c r="Z22" s="503">
        <v>0.79020000000000001</v>
      </c>
      <c r="AA22" s="503">
        <v>0.80811599999999995</v>
      </c>
      <c r="AB22" s="503">
        <v>0.77720100000000003</v>
      </c>
      <c r="AC22" s="503">
        <v>0.78484699999999996</v>
      </c>
      <c r="AD22" s="503">
        <v>0.77754899999999993</v>
      </c>
      <c r="AE22" s="503">
        <v>0.75102800000000003</v>
      </c>
      <c r="AF22" s="503">
        <v>0.7799640000000001</v>
      </c>
      <c r="AG22" s="503">
        <v>9.1320439999999987</v>
      </c>
      <c r="AH22" s="1334"/>
    </row>
    <row r="23" spans="2:34" s="837" customFormat="1" ht="18.75" customHeight="1" x14ac:dyDescent="0.25">
      <c r="B23" s="1814"/>
      <c r="C23" s="844"/>
      <c r="D23" s="845" t="s">
        <v>341</v>
      </c>
      <c r="E23" s="846" t="str">
        <f t="shared" si="2"/>
        <v/>
      </c>
      <c r="F23" s="846" t="str">
        <f t="shared" si="2"/>
        <v/>
      </c>
      <c r="G23" s="846" t="str">
        <f t="shared" si="2"/>
        <v/>
      </c>
      <c r="H23" s="846" t="str">
        <f t="shared" si="2"/>
        <v/>
      </c>
      <c r="I23" s="846" t="str">
        <f t="shared" si="2"/>
        <v/>
      </c>
      <c r="J23" s="846" t="str">
        <f t="shared" si="2"/>
        <v/>
      </c>
      <c r="K23" s="846" t="str">
        <f t="shared" si="2"/>
        <v/>
      </c>
      <c r="L23" s="846" t="str">
        <f t="shared" si="2"/>
        <v/>
      </c>
      <c r="M23" s="846" t="str">
        <f t="shared" si="2"/>
        <v/>
      </c>
      <c r="N23" s="846" t="str">
        <f t="shared" si="2"/>
        <v/>
      </c>
      <c r="O23" s="846" t="str">
        <f t="shared" si="2"/>
        <v/>
      </c>
      <c r="P23" s="846" t="str">
        <f t="shared" si="2"/>
        <v/>
      </c>
      <c r="Q23" s="847">
        <f t="shared" si="1"/>
        <v>0</v>
      </c>
      <c r="S23" s="503"/>
      <c r="T23" s="503" t="s">
        <v>341</v>
      </c>
      <c r="U23" s="503"/>
      <c r="V23" s="503"/>
      <c r="W23" s="503"/>
      <c r="X23" s="503"/>
      <c r="Y23" s="503"/>
      <c r="Z23" s="503"/>
      <c r="AA23" s="503"/>
      <c r="AB23" s="503"/>
      <c r="AC23" s="503"/>
      <c r="AD23" s="503"/>
      <c r="AE23" s="503"/>
      <c r="AF23" s="503"/>
      <c r="AG23" s="503"/>
      <c r="AH23" s="1334"/>
    </row>
    <row r="24" spans="2:34" s="837" customFormat="1" ht="18.75" customHeight="1" x14ac:dyDescent="0.25">
      <c r="B24" s="1814"/>
      <c r="C24" s="844"/>
      <c r="D24" s="848" t="s">
        <v>342</v>
      </c>
      <c r="E24" s="846" t="str">
        <f t="shared" si="2"/>
        <v/>
      </c>
      <c r="F24" s="846" t="str">
        <f t="shared" si="2"/>
        <v/>
      </c>
      <c r="G24" s="846" t="str">
        <f t="shared" si="2"/>
        <v/>
      </c>
      <c r="H24" s="846" t="str">
        <f t="shared" si="2"/>
        <v/>
      </c>
      <c r="I24" s="846" t="str">
        <f t="shared" si="2"/>
        <v/>
      </c>
      <c r="J24" s="846" t="str">
        <f t="shared" si="2"/>
        <v/>
      </c>
      <c r="K24" s="846" t="str">
        <f t="shared" si="2"/>
        <v/>
      </c>
      <c r="L24" s="846" t="str">
        <f t="shared" si="2"/>
        <v/>
      </c>
      <c r="M24" s="846" t="str">
        <f t="shared" si="2"/>
        <v/>
      </c>
      <c r="N24" s="846" t="str">
        <f t="shared" si="2"/>
        <v/>
      </c>
      <c r="O24" s="846" t="str">
        <f t="shared" si="2"/>
        <v/>
      </c>
      <c r="P24" s="846" t="str">
        <f t="shared" si="2"/>
        <v/>
      </c>
      <c r="Q24" s="849">
        <f t="shared" si="1"/>
        <v>0</v>
      </c>
      <c r="S24" s="503"/>
      <c r="T24" s="503" t="s">
        <v>342</v>
      </c>
      <c r="U24" s="503"/>
      <c r="V24" s="503"/>
      <c r="W24" s="503"/>
      <c r="X24" s="503"/>
      <c r="Y24" s="503"/>
      <c r="Z24" s="503"/>
      <c r="AA24" s="503"/>
      <c r="AB24" s="503"/>
      <c r="AC24" s="503"/>
      <c r="AD24" s="503"/>
      <c r="AE24" s="503"/>
      <c r="AF24" s="503"/>
      <c r="AG24" s="503"/>
      <c r="AH24" s="1334"/>
    </row>
    <row r="25" spans="2:34" s="837" customFormat="1" ht="18.75" customHeight="1" x14ac:dyDescent="0.25">
      <c r="B25" s="1814"/>
      <c r="C25" s="860"/>
      <c r="D25" s="864" t="s">
        <v>343</v>
      </c>
      <c r="E25" s="862" t="str">
        <f t="shared" si="2"/>
        <v/>
      </c>
      <c r="F25" s="862" t="str">
        <f t="shared" si="2"/>
        <v/>
      </c>
      <c r="G25" s="862" t="str">
        <f t="shared" si="2"/>
        <v/>
      </c>
      <c r="H25" s="862" t="str">
        <f t="shared" si="2"/>
        <v/>
      </c>
      <c r="I25" s="862" t="str">
        <f t="shared" si="2"/>
        <v/>
      </c>
      <c r="J25" s="862" t="str">
        <f t="shared" si="2"/>
        <v/>
      </c>
      <c r="K25" s="862" t="str">
        <f t="shared" si="2"/>
        <v/>
      </c>
      <c r="L25" s="862" t="str">
        <f t="shared" si="2"/>
        <v/>
      </c>
      <c r="M25" s="862" t="str">
        <f t="shared" si="2"/>
        <v/>
      </c>
      <c r="N25" s="862" t="str">
        <f t="shared" si="2"/>
        <v/>
      </c>
      <c r="O25" s="862" t="str">
        <f t="shared" si="2"/>
        <v/>
      </c>
      <c r="P25" s="863" t="str">
        <f t="shared" si="2"/>
        <v/>
      </c>
      <c r="Q25" s="852">
        <f t="shared" si="1"/>
        <v>0</v>
      </c>
      <c r="S25" s="503"/>
      <c r="T25" s="503" t="s">
        <v>343</v>
      </c>
      <c r="U25" s="503"/>
      <c r="V25" s="503"/>
      <c r="W25" s="503"/>
      <c r="X25" s="503"/>
      <c r="Y25" s="503"/>
      <c r="Z25" s="503"/>
      <c r="AA25" s="503"/>
      <c r="AB25" s="503"/>
      <c r="AC25" s="503"/>
      <c r="AD25" s="503"/>
      <c r="AE25" s="503"/>
      <c r="AF25" s="503"/>
      <c r="AG25" s="503"/>
      <c r="AH25" s="1334"/>
    </row>
    <row r="26" spans="2:34" s="837" customFormat="1" ht="18.75" customHeight="1" x14ac:dyDescent="0.25">
      <c r="B26" s="1813">
        <f>+B22+1</f>
        <v>6</v>
      </c>
      <c r="C26" s="853" t="s">
        <v>1637</v>
      </c>
      <c r="D26" s="841" t="s">
        <v>340</v>
      </c>
      <c r="E26" s="855" t="str">
        <f t="shared" si="2"/>
        <v/>
      </c>
      <c r="F26" s="855" t="str">
        <f t="shared" si="2"/>
        <v/>
      </c>
      <c r="G26" s="855" t="str">
        <f t="shared" si="2"/>
        <v/>
      </c>
      <c r="H26" s="855" t="str">
        <f t="shared" si="2"/>
        <v/>
      </c>
      <c r="I26" s="855" t="str">
        <f t="shared" si="2"/>
        <v/>
      </c>
      <c r="J26" s="855" t="str">
        <f t="shared" si="2"/>
        <v/>
      </c>
      <c r="K26" s="855">
        <f t="shared" si="2"/>
        <v>0.24826100000000001</v>
      </c>
      <c r="L26" s="855">
        <f t="shared" si="2"/>
        <v>0.212867</v>
      </c>
      <c r="M26" s="855">
        <f t="shared" si="2"/>
        <v>0.15951099999999999</v>
      </c>
      <c r="N26" s="855">
        <f t="shared" si="2"/>
        <v>0.240534</v>
      </c>
      <c r="O26" s="855">
        <f t="shared" si="2"/>
        <v>0.35150900000000002</v>
      </c>
      <c r="P26" s="856">
        <f t="shared" si="2"/>
        <v>0.26542500000000002</v>
      </c>
      <c r="Q26" s="857">
        <f t="shared" si="1"/>
        <v>1.4781070000000001</v>
      </c>
      <c r="S26" s="503" t="s">
        <v>168</v>
      </c>
      <c r="T26" s="503" t="s">
        <v>340</v>
      </c>
      <c r="U26" s="503"/>
      <c r="V26" s="503"/>
      <c r="W26" s="503"/>
      <c r="X26" s="503"/>
      <c r="Y26" s="503"/>
      <c r="Z26" s="503"/>
      <c r="AA26" s="503">
        <v>0.24826100000000001</v>
      </c>
      <c r="AB26" s="503">
        <v>0.212867</v>
      </c>
      <c r="AC26" s="503">
        <v>0.15951099999999999</v>
      </c>
      <c r="AD26" s="503">
        <v>0.240534</v>
      </c>
      <c r="AE26" s="503">
        <v>0.35150900000000002</v>
      </c>
      <c r="AF26" s="503">
        <v>0.26542500000000002</v>
      </c>
      <c r="AG26" s="503">
        <v>1.4781070000000001</v>
      </c>
      <c r="AH26" s="1334"/>
    </row>
    <row r="27" spans="2:34" s="837" customFormat="1" ht="18.75" customHeight="1" x14ac:dyDescent="0.25">
      <c r="B27" s="1814"/>
      <c r="C27" s="844"/>
      <c r="D27" s="845" t="s">
        <v>341</v>
      </c>
      <c r="E27" s="846" t="str">
        <f t="shared" si="2"/>
        <v/>
      </c>
      <c r="F27" s="846" t="str">
        <f t="shared" si="2"/>
        <v/>
      </c>
      <c r="G27" s="846" t="str">
        <f t="shared" si="2"/>
        <v/>
      </c>
      <c r="H27" s="846" t="str">
        <f t="shared" si="2"/>
        <v/>
      </c>
      <c r="I27" s="846" t="str">
        <f t="shared" si="2"/>
        <v/>
      </c>
      <c r="J27" s="846" t="str">
        <f t="shared" si="2"/>
        <v/>
      </c>
      <c r="K27" s="846" t="str">
        <f t="shared" si="2"/>
        <v/>
      </c>
      <c r="L27" s="846" t="str">
        <f t="shared" si="2"/>
        <v/>
      </c>
      <c r="M27" s="846" t="str">
        <f t="shared" si="2"/>
        <v/>
      </c>
      <c r="N27" s="846" t="str">
        <f t="shared" si="2"/>
        <v/>
      </c>
      <c r="O27" s="846" t="str">
        <f t="shared" si="2"/>
        <v/>
      </c>
      <c r="P27" s="846" t="str">
        <f t="shared" si="2"/>
        <v/>
      </c>
      <c r="Q27" s="847">
        <f t="shared" si="1"/>
        <v>0</v>
      </c>
      <c r="S27" s="503"/>
      <c r="T27" s="503" t="s">
        <v>341</v>
      </c>
      <c r="U27" s="503"/>
      <c r="V27" s="503"/>
      <c r="W27" s="503"/>
      <c r="X27" s="503"/>
      <c r="Y27" s="503"/>
      <c r="Z27" s="503"/>
      <c r="AA27" s="503"/>
      <c r="AB27" s="503"/>
      <c r="AC27" s="503"/>
      <c r="AD27" s="503"/>
      <c r="AE27" s="503"/>
      <c r="AF27" s="503"/>
      <c r="AG27" s="503"/>
      <c r="AH27" s="1334"/>
    </row>
    <row r="28" spans="2:34" s="837" customFormat="1" ht="18.75" customHeight="1" x14ac:dyDescent="0.25">
      <c r="B28" s="1814"/>
      <c r="C28" s="844"/>
      <c r="D28" s="848" t="s">
        <v>342</v>
      </c>
      <c r="E28" s="846" t="str">
        <f t="shared" si="2"/>
        <v/>
      </c>
      <c r="F28" s="846" t="str">
        <f t="shared" si="2"/>
        <v/>
      </c>
      <c r="G28" s="846" t="str">
        <f t="shared" si="2"/>
        <v/>
      </c>
      <c r="H28" s="846" t="str">
        <f t="shared" si="2"/>
        <v/>
      </c>
      <c r="I28" s="846" t="str">
        <f t="shared" si="2"/>
        <v/>
      </c>
      <c r="J28" s="846" t="str">
        <f t="shared" si="2"/>
        <v/>
      </c>
      <c r="K28" s="846" t="str">
        <f t="shared" si="2"/>
        <v/>
      </c>
      <c r="L28" s="846" t="str">
        <f t="shared" si="2"/>
        <v/>
      </c>
      <c r="M28" s="846" t="str">
        <f t="shared" si="2"/>
        <v/>
      </c>
      <c r="N28" s="846" t="str">
        <f t="shared" si="2"/>
        <v/>
      </c>
      <c r="O28" s="846" t="str">
        <f t="shared" si="2"/>
        <v/>
      </c>
      <c r="P28" s="846" t="str">
        <f t="shared" si="2"/>
        <v/>
      </c>
      <c r="Q28" s="849">
        <f t="shared" si="1"/>
        <v>0</v>
      </c>
      <c r="S28" s="503"/>
      <c r="T28" s="503" t="s">
        <v>342</v>
      </c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1334"/>
    </row>
    <row r="29" spans="2:34" s="837" customFormat="1" ht="18.75" customHeight="1" x14ac:dyDescent="0.25">
      <c r="B29" s="1814"/>
      <c r="C29" s="860"/>
      <c r="D29" s="864" t="s">
        <v>343</v>
      </c>
      <c r="E29" s="862" t="str">
        <f t="shared" si="2"/>
        <v/>
      </c>
      <c r="F29" s="862" t="str">
        <f t="shared" si="2"/>
        <v/>
      </c>
      <c r="G29" s="862" t="str">
        <f t="shared" si="2"/>
        <v/>
      </c>
      <c r="H29" s="862" t="str">
        <f t="shared" si="2"/>
        <v/>
      </c>
      <c r="I29" s="862" t="str">
        <f t="shared" si="2"/>
        <v/>
      </c>
      <c r="J29" s="862" t="str">
        <f t="shared" si="2"/>
        <v/>
      </c>
      <c r="K29" s="862" t="str">
        <f t="shared" si="2"/>
        <v/>
      </c>
      <c r="L29" s="862" t="str">
        <f t="shared" si="2"/>
        <v/>
      </c>
      <c r="M29" s="862" t="str">
        <f t="shared" si="2"/>
        <v/>
      </c>
      <c r="N29" s="862" t="str">
        <f t="shared" si="2"/>
        <v/>
      </c>
      <c r="O29" s="862" t="str">
        <f t="shared" si="2"/>
        <v/>
      </c>
      <c r="P29" s="863" t="str">
        <f t="shared" si="2"/>
        <v/>
      </c>
      <c r="Q29" s="852">
        <f t="shared" si="1"/>
        <v>0</v>
      </c>
      <c r="S29" s="503"/>
      <c r="T29" s="503" t="s">
        <v>343</v>
      </c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1334"/>
    </row>
    <row r="30" spans="2:34" s="837" customFormat="1" ht="18.75" customHeight="1" x14ac:dyDescent="0.25">
      <c r="B30" s="1813">
        <f>+B26+1</f>
        <v>7</v>
      </c>
      <c r="C30" s="853" t="str">
        <f t="shared" si="3"/>
        <v>Bioenergía del Chira S.A.</v>
      </c>
      <c r="D30" s="841" t="s">
        <v>340</v>
      </c>
      <c r="E30" s="855" t="str">
        <f t="shared" si="2"/>
        <v/>
      </c>
      <c r="F30" s="855" t="str">
        <f t="shared" si="2"/>
        <v/>
      </c>
      <c r="G30" s="855" t="str">
        <f t="shared" si="2"/>
        <v/>
      </c>
      <c r="H30" s="855" t="str">
        <f t="shared" si="2"/>
        <v/>
      </c>
      <c r="I30" s="855" t="str">
        <f t="shared" si="2"/>
        <v/>
      </c>
      <c r="J30" s="855" t="str">
        <f t="shared" si="2"/>
        <v/>
      </c>
      <c r="K30" s="855" t="str">
        <f t="shared" si="2"/>
        <v/>
      </c>
      <c r="L30" s="855" t="str">
        <f t="shared" si="2"/>
        <v/>
      </c>
      <c r="M30" s="855" t="str">
        <f t="shared" si="2"/>
        <v/>
      </c>
      <c r="N30" s="855" t="str">
        <f t="shared" si="2"/>
        <v/>
      </c>
      <c r="O30" s="855" t="str">
        <f t="shared" si="2"/>
        <v/>
      </c>
      <c r="P30" s="856" t="str">
        <f t="shared" si="2"/>
        <v/>
      </c>
      <c r="Q30" s="857">
        <f t="shared" si="1"/>
        <v>0</v>
      </c>
      <c r="S30" s="503" t="s">
        <v>16</v>
      </c>
      <c r="T30" s="503" t="s">
        <v>340</v>
      </c>
      <c r="U30" s="503"/>
      <c r="V30" s="503"/>
      <c r="W30" s="503"/>
      <c r="X30" s="503"/>
      <c r="Y30" s="503"/>
      <c r="Z30" s="503"/>
      <c r="AA30" s="503"/>
      <c r="AB30" s="503"/>
      <c r="AC30" s="503"/>
      <c r="AD30" s="503"/>
      <c r="AE30" s="503"/>
      <c r="AF30" s="503"/>
      <c r="AG30" s="503"/>
      <c r="AH30" s="1334"/>
    </row>
    <row r="31" spans="2:34" s="837" customFormat="1" ht="18.75" customHeight="1" x14ac:dyDescent="0.25">
      <c r="B31" s="1814"/>
      <c r="C31" s="844"/>
      <c r="D31" s="845" t="s">
        <v>341</v>
      </c>
      <c r="E31" s="846">
        <f t="shared" si="2"/>
        <v>6.0589869999999992</v>
      </c>
      <c r="F31" s="846">
        <f t="shared" si="2"/>
        <v>5.0541660000000004</v>
      </c>
      <c r="G31" s="846">
        <f t="shared" si="2"/>
        <v>4.1297110000000004</v>
      </c>
      <c r="H31" s="846">
        <f t="shared" si="2"/>
        <v>7.0833570000000003</v>
      </c>
      <c r="I31" s="846">
        <f t="shared" si="2"/>
        <v>8.2420609999999996</v>
      </c>
      <c r="J31" s="846">
        <f t="shared" si="2"/>
        <v>7.2056310000000003</v>
      </c>
      <c r="K31" s="846">
        <f t="shared" si="2"/>
        <v>6.6782169999999992</v>
      </c>
      <c r="L31" s="846">
        <f t="shared" si="2"/>
        <v>7.4992679999999998</v>
      </c>
      <c r="M31" s="846">
        <f t="shared" si="2"/>
        <v>6.6087249999999997</v>
      </c>
      <c r="N31" s="846">
        <f t="shared" si="2"/>
        <v>6.4485320000000002</v>
      </c>
      <c r="O31" s="846">
        <f t="shared" si="2"/>
        <v>6.3207079999999998</v>
      </c>
      <c r="P31" s="846">
        <f t="shared" si="2"/>
        <v>5.4968639999999995</v>
      </c>
      <c r="Q31" s="847">
        <f t="shared" si="1"/>
        <v>76.826227000000003</v>
      </c>
      <c r="S31" s="503"/>
      <c r="T31" s="503" t="s">
        <v>341</v>
      </c>
      <c r="U31" s="503">
        <v>6.0589869999999992</v>
      </c>
      <c r="V31" s="503">
        <v>5.0541660000000004</v>
      </c>
      <c r="W31" s="503">
        <v>4.1297110000000004</v>
      </c>
      <c r="X31" s="503">
        <v>7.0833570000000003</v>
      </c>
      <c r="Y31" s="503">
        <v>8.2420609999999996</v>
      </c>
      <c r="Z31" s="503">
        <v>7.2056310000000003</v>
      </c>
      <c r="AA31" s="503">
        <v>6.6782169999999992</v>
      </c>
      <c r="AB31" s="503">
        <v>7.4992679999999998</v>
      </c>
      <c r="AC31" s="503">
        <v>6.6087249999999997</v>
      </c>
      <c r="AD31" s="503">
        <v>6.4485320000000002</v>
      </c>
      <c r="AE31" s="503">
        <v>6.3207079999999998</v>
      </c>
      <c r="AF31" s="503">
        <v>5.4968639999999995</v>
      </c>
      <c r="AG31" s="503">
        <v>76.826227000000003</v>
      </c>
      <c r="AH31" s="1334"/>
    </row>
    <row r="32" spans="2:34" s="837" customFormat="1" ht="18.75" customHeight="1" x14ac:dyDescent="0.25">
      <c r="B32" s="1814"/>
      <c r="C32" s="844"/>
      <c r="D32" s="848" t="s">
        <v>342</v>
      </c>
      <c r="E32" s="846" t="str">
        <f t="shared" si="2"/>
        <v/>
      </c>
      <c r="F32" s="846" t="str">
        <f t="shared" si="2"/>
        <v/>
      </c>
      <c r="G32" s="846" t="str">
        <f t="shared" si="2"/>
        <v/>
      </c>
      <c r="H32" s="846" t="str">
        <f t="shared" si="2"/>
        <v/>
      </c>
      <c r="I32" s="846" t="str">
        <f t="shared" si="2"/>
        <v/>
      </c>
      <c r="J32" s="846" t="str">
        <f t="shared" si="2"/>
        <v/>
      </c>
      <c r="K32" s="846" t="str">
        <f t="shared" si="2"/>
        <v/>
      </c>
      <c r="L32" s="846" t="str">
        <f t="shared" si="2"/>
        <v/>
      </c>
      <c r="M32" s="846" t="str">
        <f t="shared" si="2"/>
        <v/>
      </c>
      <c r="N32" s="846" t="str">
        <f t="shared" si="2"/>
        <v/>
      </c>
      <c r="O32" s="846" t="str">
        <f t="shared" si="2"/>
        <v/>
      </c>
      <c r="P32" s="846" t="str">
        <f t="shared" si="2"/>
        <v/>
      </c>
      <c r="Q32" s="849">
        <f t="shared" si="1"/>
        <v>0</v>
      </c>
      <c r="S32" s="503"/>
      <c r="T32" s="503" t="s">
        <v>342</v>
      </c>
      <c r="U32" s="503"/>
      <c r="V32" s="503"/>
      <c r="W32" s="503"/>
      <c r="X32" s="503"/>
      <c r="Y32" s="503"/>
      <c r="Z32" s="503"/>
      <c r="AA32" s="503"/>
      <c r="AB32" s="503"/>
      <c r="AC32" s="503"/>
      <c r="AD32" s="503"/>
      <c r="AE32" s="503"/>
      <c r="AF32" s="503"/>
      <c r="AG32" s="503"/>
      <c r="AH32" s="1334"/>
    </row>
    <row r="33" spans="2:34" s="837" customFormat="1" ht="18.75" customHeight="1" x14ac:dyDescent="0.25">
      <c r="B33" s="1814"/>
      <c r="C33" s="860"/>
      <c r="D33" s="864" t="s">
        <v>343</v>
      </c>
      <c r="E33" s="862" t="str">
        <f t="shared" si="2"/>
        <v/>
      </c>
      <c r="F33" s="862" t="str">
        <f t="shared" si="2"/>
        <v/>
      </c>
      <c r="G33" s="862" t="str">
        <f t="shared" si="2"/>
        <v/>
      </c>
      <c r="H33" s="862" t="str">
        <f t="shared" si="2"/>
        <v/>
      </c>
      <c r="I33" s="862" t="str">
        <f t="shared" si="2"/>
        <v/>
      </c>
      <c r="J33" s="862" t="str">
        <f t="shared" si="2"/>
        <v/>
      </c>
      <c r="K33" s="862" t="str">
        <f t="shared" si="2"/>
        <v/>
      </c>
      <c r="L33" s="862" t="str">
        <f t="shared" si="2"/>
        <v/>
      </c>
      <c r="M33" s="862" t="str">
        <f t="shared" si="2"/>
        <v/>
      </c>
      <c r="N33" s="862" t="str">
        <f t="shared" si="2"/>
        <v/>
      </c>
      <c r="O33" s="862" t="str">
        <f t="shared" si="2"/>
        <v/>
      </c>
      <c r="P33" s="863" t="str">
        <f t="shared" si="2"/>
        <v/>
      </c>
      <c r="Q33" s="852">
        <f t="shared" si="1"/>
        <v>0</v>
      </c>
      <c r="S33" s="503"/>
      <c r="T33" s="503" t="s">
        <v>343</v>
      </c>
      <c r="U33" s="503"/>
      <c r="V33" s="503"/>
      <c r="W33" s="503"/>
      <c r="X33" s="503"/>
      <c r="Y33" s="503"/>
      <c r="Z33" s="503"/>
      <c r="AA33" s="503"/>
      <c r="AB33" s="503"/>
      <c r="AC33" s="503"/>
      <c r="AD33" s="503"/>
      <c r="AE33" s="503"/>
      <c r="AF33" s="503"/>
      <c r="AG33" s="503"/>
      <c r="AH33" s="1334"/>
    </row>
    <row r="34" spans="2:34" s="837" customFormat="1" ht="18.75" customHeight="1" x14ac:dyDescent="0.25">
      <c r="B34" s="1813">
        <f>+B30+1</f>
        <v>8</v>
      </c>
      <c r="C34" s="853" t="str">
        <f t="shared" si="3"/>
        <v>Celepsa Renovables S.R.L.</v>
      </c>
      <c r="D34" s="841" t="s">
        <v>340</v>
      </c>
      <c r="E34" s="855">
        <f t="shared" si="2"/>
        <v>13.776821</v>
      </c>
      <c r="F34" s="855">
        <f t="shared" si="2"/>
        <v>10.184273999999998</v>
      </c>
      <c r="G34" s="855">
        <f t="shared" si="2"/>
        <v>13.433332</v>
      </c>
      <c r="H34" s="855">
        <f t="shared" si="2"/>
        <v>13.343493</v>
      </c>
      <c r="I34" s="855">
        <f t="shared" si="2"/>
        <v>14.164809</v>
      </c>
      <c r="J34" s="855">
        <f t="shared" si="2"/>
        <v>13.143651</v>
      </c>
      <c r="K34" s="855">
        <f t="shared" si="2"/>
        <v>10.435492</v>
      </c>
      <c r="L34" s="855">
        <f t="shared" si="2"/>
        <v>8.1235179999999989</v>
      </c>
      <c r="M34" s="855">
        <f t="shared" si="2"/>
        <v>7.8163279999999995</v>
      </c>
      <c r="N34" s="855">
        <f t="shared" si="2"/>
        <v>9.7229390000000002</v>
      </c>
      <c r="O34" s="855">
        <f t="shared" si="2"/>
        <v>12.964817</v>
      </c>
      <c r="P34" s="856">
        <f t="shared" si="2"/>
        <v>12.762740999999998</v>
      </c>
      <c r="Q34" s="857">
        <f t="shared" si="1"/>
        <v>139.87221500000001</v>
      </c>
      <c r="S34" s="503" t="s">
        <v>18</v>
      </c>
      <c r="T34" s="503" t="s">
        <v>340</v>
      </c>
      <c r="U34" s="503">
        <v>13.776821</v>
      </c>
      <c r="V34" s="503">
        <v>10.184273999999998</v>
      </c>
      <c r="W34" s="503">
        <v>13.433332</v>
      </c>
      <c r="X34" s="503">
        <v>13.343493</v>
      </c>
      <c r="Y34" s="503">
        <v>14.164809</v>
      </c>
      <c r="Z34" s="503">
        <v>13.143651</v>
      </c>
      <c r="AA34" s="503">
        <v>10.435492</v>
      </c>
      <c r="AB34" s="503">
        <v>8.1235179999999989</v>
      </c>
      <c r="AC34" s="503">
        <v>7.8163279999999995</v>
      </c>
      <c r="AD34" s="503">
        <v>9.7229390000000002</v>
      </c>
      <c r="AE34" s="503">
        <v>12.964817</v>
      </c>
      <c r="AF34" s="503">
        <v>12.762740999999998</v>
      </c>
      <c r="AG34" s="503">
        <v>139.87221500000001</v>
      </c>
      <c r="AH34" s="1334"/>
    </row>
    <row r="35" spans="2:34" s="837" customFormat="1" ht="18.75" customHeight="1" x14ac:dyDescent="0.25">
      <c r="B35" s="1814"/>
      <c r="C35" s="844"/>
      <c r="D35" s="845" t="s">
        <v>341</v>
      </c>
      <c r="E35" s="846" t="str">
        <f t="shared" si="2"/>
        <v/>
      </c>
      <c r="F35" s="846" t="str">
        <f t="shared" si="2"/>
        <v/>
      </c>
      <c r="G35" s="846" t="str">
        <f t="shared" si="2"/>
        <v/>
      </c>
      <c r="H35" s="846" t="str">
        <f t="shared" si="2"/>
        <v/>
      </c>
      <c r="I35" s="846" t="str">
        <f t="shared" si="2"/>
        <v/>
      </c>
      <c r="J35" s="846" t="str">
        <f t="shared" si="2"/>
        <v/>
      </c>
      <c r="K35" s="846" t="str">
        <f t="shared" si="2"/>
        <v/>
      </c>
      <c r="L35" s="846" t="str">
        <f t="shared" si="2"/>
        <v/>
      </c>
      <c r="M35" s="846" t="str">
        <f t="shared" si="2"/>
        <v/>
      </c>
      <c r="N35" s="846" t="str">
        <f t="shared" si="2"/>
        <v/>
      </c>
      <c r="O35" s="846" t="str">
        <f t="shared" si="2"/>
        <v/>
      </c>
      <c r="P35" s="846" t="str">
        <f t="shared" si="2"/>
        <v/>
      </c>
      <c r="Q35" s="847">
        <f t="shared" si="1"/>
        <v>0</v>
      </c>
      <c r="S35" s="503"/>
      <c r="T35" s="503" t="s">
        <v>341</v>
      </c>
      <c r="U35" s="503"/>
      <c r="V35" s="503"/>
      <c r="W35" s="503"/>
      <c r="X35" s="503"/>
      <c r="Y35" s="503"/>
      <c r="Z35" s="503"/>
      <c r="AA35" s="503"/>
      <c r="AB35" s="503"/>
      <c r="AC35" s="503"/>
      <c r="AD35" s="503"/>
      <c r="AE35" s="503"/>
      <c r="AF35" s="503"/>
      <c r="AG35" s="503"/>
      <c r="AH35" s="1334"/>
    </row>
    <row r="36" spans="2:34" s="837" customFormat="1" ht="18.75" customHeight="1" x14ac:dyDescent="0.25">
      <c r="B36" s="1814"/>
      <c r="C36" s="844"/>
      <c r="D36" s="848" t="s">
        <v>342</v>
      </c>
      <c r="E36" s="846" t="str">
        <f t="shared" si="2"/>
        <v/>
      </c>
      <c r="F36" s="846" t="str">
        <f t="shared" si="2"/>
        <v/>
      </c>
      <c r="G36" s="846" t="str">
        <f t="shared" si="2"/>
        <v/>
      </c>
      <c r="H36" s="846" t="str">
        <f t="shared" si="2"/>
        <v/>
      </c>
      <c r="I36" s="846" t="str">
        <f t="shared" si="2"/>
        <v/>
      </c>
      <c r="J36" s="846" t="str">
        <f t="shared" si="2"/>
        <v/>
      </c>
      <c r="K36" s="846" t="str">
        <f t="shared" si="2"/>
        <v/>
      </c>
      <c r="L36" s="846" t="str">
        <f t="shared" si="2"/>
        <v/>
      </c>
      <c r="M36" s="846" t="str">
        <f t="shared" si="2"/>
        <v/>
      </c>
      <c r="N36" s="846" t="str">
        <f t="shared" si="2"/>
        <v/>
      </c>
      <c r="O36" s="846" t="str">
        <f t="shared" si="2"/>
        <v/>
      </c>
      <c r="P36" s="846" t="str">
        <f t="shared" si="2"/>
        <v/>
      </c>
      <c r="Q36" s="849">
        <f t="shared" si="1"/>
        <v>0</v>
      </c>
      <c r="S36" s="503"/>
      <c r="T36" s="503" t="s">
        <v>342</v>
      </c>
      <c r="U36" s="503"/>
      <c r="V36" s="503"/>
      <c r="W36" s="503"/>
      <c r="X36" s="503"/>
      <c r="Y36" s="503"/>
      <c r="Z36" s="503"/>
      <c r="AA36" s="503"/>
      <c r="AB36" s="503"/>
      <c r="AC36" s="503"/>
      <c r="AD36" s="503"/>
      <c r="AE36" s="503"/>
      <c r="AF36" s="503"/>
      <c r="AG36" s="503"/>
      <c r="AH36" s="1334"/>
    </row>
    <row r="37" spans="2:34" s="837" customFormat="1" ht="18.75" customHeight="1" x14ac:dyDescent="0.25">
      <c r="B37" s="1814"/>
      <c r="C37" s="860"/>
      <c r="D37" s="864" t="s">
        <v>343</v>
      </c>
      <c r="E37" s="862" t="str">
        <f t="shared" si="2"/>
        <v/>
      </c>
      <c r="F37" s="862" t="str">
        <f t="shared" si="2"/>
        <v/>
      </c>
      <c r="G37" s="862" t="str">
        <f t="shared" si="2"/>
        <v/>
      </c>
      <c r="H37" s="862" t="str">
        <f t="shared" si="2"/>
        <v/>
      </c>
      <c r="I37" s="862" t="str">
        <f t="shared" si="2"/>
        <v/>
      </c>
      <c r="J37" s="862" t="str">
        <f t="shared" si="2"/>
        <v/>
      </c>
      <c r="K37" s="862" t="str">
        <f t="shared" si="2"/>
        <v/>
      </c>
      <c r="L37" s="862" t="str">
        <f t="shared" si="2"/>
        <v/>
      </c>
      <c r="M37" s="862" t="str">
        <f t="shared" si="2"/>
        <v/>
      </c>
      <c r="N37" s="862" t="str">
        <f t="shared" si="2"/>
        <v/>
      </c>
      <c r="O37" s="862" t="str">
        <f t="shared" si="2"/>
        <v/>
      </c>
      <c r="P37" s="863" t="str">
        <f t="shared" si="2"/>
        <v/>
      </c>
      <c r="Q37" s="852">
        <f t="shared" si="1"/>
        <v>0</v>
      </c>
      <c r="S37" s="503"/>
      <c r="T37" s="503" t="s">
        <v>343</v>
      </c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1334"/>
    </row>
    <row r="38" spans="2:34" s="837" customFormat="1" ht="18.75" customHeight="1" x14ac:dyDescent="0.25">
      <c r="B38" s="1813">
        <f>+B34+1</f>
        <v>9</v>
      </c>
      <c r="C38" s="853" t="str">
        <f t="shared" si="3"/>
        <v>Central Hidroeléctrica de Langui S.A.</v>
      </c>
      <c r="D38" s="841" t="s">
        <v>340</v>
      </c>
      <c r="E38" s="855">
        <f t="shared" si="2"/>
        <v>2.2533569999999998</v>
      </c>
      <c r="F38" s="855">
        <f t="shared" si="2"/>
        <v>3.735995</v>
      </c>
      <c r="G38" s="855">
        <f t="shared" si="2"/>
        <v>3.7109030000000001</v>
      </c>
      <c r="H38" s="855">
        <f t="shared" si="2"/>
        <v>3.7405740000000001</v>
      </c>
      <c r="I38" s="855">
        <f t="shared" si="2"/>
        <v>3.2336499999999999</v>
      </c>
      <c r="J38" s="855">
        <f t="shared" si="2"/>
        <v>2.0356399999999999</v>
      </c>
      <c r="K38" s="855">
        <f t="shared" si="2"/>
        <v>1.9409519999999998</v>
      </c>
      <c r="L38" s="855">
        <f t="shared" si="2"/>
        <v>1.5320010000000002</v>
      </c>
      <c r="M38" s="855">
        <f t="shared" si="2"/>
        <v>1.2087919999999999</v>
      </c>
      <c r="N38" s="855">
        <f t="shared" si="2"/>
        <v>0.96043000000000001</v>
      </c>
      <c r="O38" s="855">
        <f t="shared" si="2"/>
        <v>1.1041619999999999</v>
      </c>
      <c r="P38" s="856">
        <f t="shared" si="2"/>
        <v>0.32848200000000005</v>
      </c>
      <c r="Q38" s="857">
        <f t="shared" si="1"/>
        <v>25.784938</v>
      </c>
      <c r="S38" s="503" t="s">
        <v>20</v>
      </c>
      <c r="T38" s="503" t="s">
        <v>340</v>
      </c>
      <c r="U38" s="503">
        <v>2.2533569999999998</v>
      </c>
      <c r="V38" s="503">
        <v>3.735995</v>
      </c>
      <c r="W38" s="503">
        <v>3.7109030000000001</v>
      </c>
      <c r="X38" s="503">
        <v>3.7405740000000001</v>
      </c>
      <c r="Y38" s="503">
        <v>3.2336499999999999</v>
      </c>
      <c r="Z38" s="503">
        <v>2.0356399999999999</v>
      </c>
      <c r="AA38" s="503">
        <v>1.9409519999999998</v>
      </c>
      <c r="AB38" s="503">
        <v>1.5320010000000002</v>
      </c>
      <c r="AC38" s="503">
        <v>1.2087919999999999</v>
      </c>
      <c r="AD38" s="503">
        <v>0.96043000000000001</v>
      </c>
      <c r="AE38" s="503">
        <v>1.1041619999999999</v>
      </c>
      <c r="AF38" s="503">
        <v>0.32848200000000005</v>
      </c>
      <c r="AG38" s="503">
        <v>25.784938</v>
      </c>
      <c r="AH38" s="1334"/>
    </row>
    <row r="39" spans="2:34" s="837" customFormat="1" ht="18.75" customHeight="1" x14ac:dyDescent="0.25">
      <c r="B39" s="1814"/>
      <c r="C39" s="844"/>
      <c r="D39" s="845" t="s">
        <v>341</v>
      </c>
      <c r="E39" s="846" t="str">
        <f t="shared" si="2"/>
        <v/>
      </c>
      <c r="F39" s="846" t="str">
        <f t="shared" si="2"/>
        <v/>
      </c>
      <c r="G39" s="846" t="str">
        <f t="shared" si="2"/>
        <v/>
      </c>
      <c r="H39" s="846" t="str">
        <f t="shared" si="2"/>
        <v/>
      </c>
      <c r="I39" s="846" t="str">
        <f t="shared" si="2"/>
        <v/>
      </c>
      <c r="J39" s="846" t="str">
        <f t="shared" si="2"/>
        <v/>
      </c>
      <c r="K39" s="846" t="str">
        <f t="shared" si="2"/>
        <v/>
      </c>
      <c r="L39" s="846" t="str">
        <f t="shared" si="2"/>
        <v/>
      </c>
      <c r="M39" s="846" t="str">
        <f t="shared" si="2"/>
        <v/>
      </c>
      <c r="N39" s="846" t="str">
        <f t="shared" si="2"/>
        <v/>
      </c>
      <c r="O39" s="846" t="str">
        <f t="shared" si="2"/>
        <v/>
      </c>
      <c r="P39" s="846" t="str">
        <f t="shared" si="2"/>
        <v/>
      </c>
      <c r="Q39" s="847">
        <f t="shared" si="1"/>
        <v>0</v>
      </c>
      <c r="S39" s="503"/>
      <c r="T39" s="503" t="s">
        <v>341</v>
      </c>
      <c r="U39" s="503"/>
      <c r="V39" s="503"/>
      <c r="W39" s="503"/>
      <c r="X39" s="503"/>
      <c r="Y39" s="503"/>
      <c r="Z39" s="503"/>
      <c r="AA39" s="503"/>
      <c r="AB39" s="503"/>
      <c r="AC39" s="503"/>
      <c r="AD39" s="503"/>
      <c r="AE39" s="503"/>
      <c r="AF39" s="503"/>
      <c r="AG39" s="503"/>
      <c r="AH39" s="1334"/>
    </row>
    <row r="40" spans="2:34" s="837" customFormat="1" ht="18.75" customHeight="1" x14ac:dyDescent="0.25">
      <c r="B40" s="1814"/>
      <c r="C40" s="844"/>
      <c r="D40" s="848" t="s">
        <v>342</v>
      </c>
      <c r="E40" s="846" t="str">
        <f t="shared" si="2"/>
        <v/>
      </c>
      <c r="F40" s="846" t="str">
        <f t="shared" si="2"/>
        <v/>
      </c>
      <c r="G40" s="846" t="str">
        <f t="shared" si="2"/>
        <v/>
      </c>
      <c r="H40" s="846" t="str">
        <f t="shared" si="2"/>
        <v/>
      </c>
      <c r="I40" s="846" t="str">
        <f t="shared" si="2"/>
        <v/>
      </c>
      <c r="J40" s="846" t="str">
        <f t="shared" si="2"/>
        <v/>
      </c>
      <c r="K40" s="846" t="str">
        <f t="shared" si="2"/>
        <v/>
      </c>
      <c r="L40" s="846" t="str">
        <f t="shared" si="2"/>
        <v/>
      </c>
      <c r="M40" s="846" t="str">
        <f t="shared" si="2"/>
        <v/>
      </c>
      <c r="N40" s="846" t="str">
        <f t="shared" si="2"/>
        <v/>
      </c>
      <c r="O40" s="846" t="str">
        <f t="shared" si="2"/>
        <v/>
      </c>
      <c r="P40" s="846" t="str">
        <f t="shared" si="2"/>
        <v/>
      </c>
      <c r="Q40" s="849">
        <f t="shared" si="1"/>
        <v>0</v>
      </c>
      <c r="S40" s="503"/>
      <c r="T40" s="503" t="s">
        <v>342</v>
      </c>
      <c r="U40" s="503"/>
      <c r="V40" s="503"/>
      <c r="W40" s="503"/>
      <c r="X40" s="503"/>
      <c r="Y40" s="503"/>
      <c r="Z40" s="503"/>
      <c r="AA40" s="503"/>
      <c r="AB40" s="503"/>
      <c r="AC40" s="503"/>
      <c r="AD40" s="503"/>
      <c r="AE40" s="503"/>
      <c r="AF40" s="503"/>
      <c r="AG40" s="503"/>
      <c r="AH40" s="1334"/>
    </row>
    <row r="41" spans="2:34" s="837" customFormat="1" ht="18.75" customHeight="1" x14ac:dyDescent="0.25">
      <c r="B41" s="1814"/>
      <c r="C41" s="860"/>
      <c r="D41" s="864" t="s">
        <v>343</v>
      </c>
      <c r="E41" s="862" t="str">
        <f t="shared" si="2"/>
        <v/>
      </c>
      <c r="F41" s="862" t="str">
        <f t="shared" si="2"/>
        <v/>
      </c>
      <c r="G41" s="862" t="str">
        <f t="shared" si="2"/>
        <v/>
      </c>
      <c r="H41" s="862" t="str">
        <f t="shared" si="2"/>
        <v/>
      </c>
      <c r="I41" s="862" t="str">
        <f t="shared" si="2"/>
        <v/>
      </c>
      <c r="J41" s="862" t="str">
        <f t="shared" si="2"/>
        <v/>
      </c>
      <c r="K41" s="862" t="str">
        <f t="shared" si="2"/>
        <v/>
      </c>
      <c r="L41" s="862" t="str">
        <f t="shared" si="2"/>
        <v/>
      </c>
      <c r="M41" s="862" t="str">
        <f t="shared" si="2"/>
        <v/>
      </c>
      <c r="N41" s="862" t="str">
        <f t="shared" si="2"/>
        <v/>
      </c>
      <c r="O41" s="862" t="str">
        <f t="shared" si="2"/>
        <v/>
      </c>
      <c r="P41" s="863" t="str">
        <f t="shared" si="2"/>
        <v/>
      </c>
      <c r="Q41" s="852">
        <f t="shared" si="1"/>
        <v>0</v>
      </c>
      <c r="S41" s="503"/>
      <c r="T41" s="503" t="s">
        <v>343</v>
      </c>
      <c r="U41" s="503"/>
      <c r="V41" s="503"/>
      <c r="W41" s="503"/>
      <c r="X41" s="503"/>
      <c r="Y41" s="503"/>
      <c r="Z41" s="503"/>
      <c r="AA41" s="503"/>
      <c r="AB41" s="503"/>
      <c r="AC41" s="503"/>
      <c r="AD41" s="503"/>
      <c r="AE41" s="503"/>
      <c r="AF41" s="503"/>
      <c r="AG41" s="503"/>
      <c r="AH41" s="1334"/>
    </row>
    <row r="42" spans="2:34" s="837" customFormat="1" ht="18.75" customHeight="1" x14ac:dyDescent="0.25">
      <c r="B42" s="1813">
        <f>+B38+1</f>
        <v>10</v>
      </c>
      <c r="C42" s="853" t="str">
        <f t="shared" si="3"/>
        <v>Centrales Santa Rosa S.A.C.</v>
      </c>
      <c r="D42" s="841" t="s">
        <v>340</v>
      </c>
      <c r="E42" s="855">
        <f t="shared" si="2"/>
        <v>1.377804</v>
      </c>
      <c r="F42" s="855">
        <f t="shared" ref="F42:P65" si="4">IF(V42="","",V42)</f>
        <v>1.2605770000000001</v>
      </c>
      <c r="G42" s="855">
        <f t="shared" si="4"/>
        <v>1.744926</v>
      </c>
      <c r="H42" s="855">
        <f t="shared" si="4"/>
        <v>1.7348910000000002</v>
      </c>
      <c r="I42" s="855">
        <f t="shared" si="4"/>
        <v>1.726051</v>
      </c>
      <c r="J42" s="855">
        <f t="shared" si="4"/>
        <v>1.0971930000000001</v>
      </c>
      <c r="K42" s="855">
        <f t="shared" si="4"/>
        <v>0.91484499999999991</v>
      </c>
      <c r="L42" s="855">
        <f t="shared" si="4"/>
        <v>0.734823</v>
      </c>
      <c r="M42" s="855">
        <f t="shared" si="4"/>
        <v>0.80487399999999998</v>
      </c>
      <c r="N42" s="855">
        <f t="shared" si="4"/>
        <v>0.59661600000000004</v>
      </c>
      <c r="O42" s="855">
        <f t="shared" si="4"/>
        <v>1.2565629999999999</v>
      </c>
      <c r="P42" s="856">
        <f t="shared" si="4"/>
        <v>1.61799</v>
      </c>
      <c r="Q42" s="857">
        <f t="shared" si="1"/>
        <v>14.867153</v>
      </c>
      <c r="S42" s="503" t="s">
        <v>22</v>
      </c>
      <c r="T42" s="503" t="s">
        <v>340</v>
      </c>
      <c r="U42" s="503">
        <v>1.377804</v>
      </c>
      <c r="V42" s="503">
        <v>1.2605770000000001</v>
      </c>
      <c r="W42" s="503">
        <v>1.744926</v>
      </c>
      <c r="X42" s="503">
        <v>1.7348910000000002</v>
      </c>
      <c r="Y42" s="503">
        <v>1.726051</v>
      </c>
      <c r="Z42" s="503">
        <v>1.0971930000000001</v>
      </c>
      <c r="AA42" s="503">
        <v>0.91484499999999991</v>
      </c>
      <c r="AB42" s="503">
        <v>0.734823</v>
      </c>
      <c r="AC42" s="503">
        <v>0.80487399999999998</v>
      </c>
      <c r="AD42" s="503">
        <v>0.59661600000000004</v>
      </c>
      <c r="AE42" s="503">
        <v>1.2565629999999999</v>
      </c>
      <c r="AF42" s="503">
        <v>1.61799</v>
      </c>
      <c r="AG42" s="503">
        <v>14.867153</v>
      </c>
      <c r="AH42" s="1334"/>
    </row>
    <row r="43" spans="2:34" s="837" customFormat="1" ht="18.75" customHeight="1" x14ac:dyDescent="0.25">
      <c r="B43" s="1814"/>
      <c r="C43" s="844"/>
      <c r="D43" s="845" t="s">
        <v>341</v>
      </c>
      <c r="E43" s="846" t="str">
        <f t="shared" ref="E43:J106" si="5">IF(U43="","",U43)</f>
        <v/>
      </c>
      <c r="F43" s="846" t="str">
        <f t="shared" si="4"/>
        <v/>
      </c>
      <c r="G43" s="846" t="str">
        <f t="shared" si="4"/>
        <v/>
      </c>
      <c r="H43" s="846" t="str">
        <f t="shared" si="4"/>
        <v/>
      </c>
      <c r="I43" s="846" t="str">
        <f t="shared" si="4"/>
        <v/>
      </c>
      <c r="J43" s="846" t="str">
        <f t="shared" si="4"/>
        <v/>
      </c>
      <c r="K43" s="846" t="str">
        <f t="shared" si="4"/>
        <v/>
      </c>
      <c r="L43" s="846" t="str">
        <f t="shared" si="4"/>
        <v/>
      </c>
      <c r="M43" s="846" t="str">
        <f t="shared" si="4"/>
        <v/>
      </c>
      <c r="N43" s="846" t="str">
        <f t="shared" si="4"/>
        <v/>
      </c>
      <c r="O43" s="846" t="str">
        <f t="shared" si="4"/>
        <v/>
      </c>
      <c r="P43" s="846" t="str">
        <f t="shared" si="4"/>
        <v/>
      </c>
      <c r="Q43" s="847">
        <f t="shared" si="1"/>
        <v>0</v>
      </c>
      <c r="S43" s="503"/>
      <c r="T43" s="503" t="s">
        <v>341</v>
      </c>
      <c r="U43" s="503"/>
      <c r="V43" s="503"/>
      <c r="W43" s="503"/>
      <c r="X43" s="503"/>
      <c r="Y43" s="503"/>
      <c r="Z43" s="503"/>
      <c r="AA43" s="503"/>
      <c r="AB43" s="503"/>
      <c r="AC43" s="503"/>
      <c r="AD43" s="503"/>
      <c r="AE43" s="503"/>
      <c r="AF43" s="503"/>
      <c r="AG43" s="503"/>
      <c r="AH43" s="1334"/>
    </row>
    <row r="44" spans="2:34" s="837" customFormat="1" ht="18.75" customHeight="1" x14ac:dyDescent="0.25">
      <c r="B44" s="1814"/>
      <c r="C44" s="844"/>
      <c r="D44" s="848" t="s">
        <v>342</v>
      </c>
      <c r="E44" s="846" t="str">
        <f t="shared" si="5"/>
        <v/>
      </c>
      <c r="F44" s="846" t="str">
        <f t="shared" si="4"/>
        <v/>
      </c>
      <c r="G44" s="846" t="str">
        <f t="shared" si="4"/>
        <v/>
      </c>
      <c r="H44" s="846" t="str">
        <f t="shared" si="4"/>
        <v/>
      </c>
      <c r="I44" s="846" t="str">
        <f t="shared" si="4"/>
        <v/>
      </c>
      <c r="J44" s="846" t="str">
        <f t="shared" si="4"/>
        <v/>
      </c>
      <c r="K44" s="846" t="str">
        <f t="shared" si="4"/>
        <v/>
      </c>
      <c r="L44" s="846" t="str">
        <f t="shared" si="4"/>
        <v/>
      </c>
      <c r="M44" s="846" t="str">
        <f t="shared" si="4"/>
        <v/>
      </c>
      <c r="N44" s="846" t="str">
        <f t="shared" si="4"/>
        <v/>
      </c>
      <c r="O44" s="846" t="str">
        <f t="shared" si="4"/>
        <v/>
      </c>
      <c r="P44" s="846" t="str">
        <f t="shared" si="4"/>
        <v/>
      </c>
      <c r="Q44" s="849">
        <f t="shared" si="1"/>
        <v>0</v>
      </c>
      <c r="S44" s="503"/>
      <c r="T44" s="503" t="s">
        <v>342</v>
      </c>
      <c r="U44" s="503"/>
      <c r="V44" s="503"/>
      <c r="W44" s="503"/>
      <c r="X44" s="503"/>
      <c r="Y44" s="503"/>
      <c r="Z44" s="503"/>
      <c r="AA44" s="503"/>
      <c r="AB44" s="503"/>
      <c r="AC44" s="503"/>
      <c r="AD44" s="503"/>
      <c r="AE44" s="503"/>
      <c r="AF44" s="503"/>
      <c r="AG44" s="503"/>
      <c r="AH44" s="1334"/>
    </row>
    <row r="45" spans="2:34" s="837" customFormat="1" ht="18.75" customHeight="1" x14ac:dyDescent="0.25">
      <c r="B45" s="1814"/>
      <c r="C45" s="860"/>
      <c r="D45" s="864" t="s">
        <v>343</v>
      </c>
      <c r="E45" s="862" t="str">
        <f t="shared" si="5"/>
        <v/>
      </c>
      <c r="F45" s="862" t="str">
        <f t="shared" si="4"/>
        <v/>
      </c>
      <c r="G45" s="862" t="str">
        <f t="shared" si="4"/>
        <v/>
      </c>
      <c r="H45" s="862" t="str">
        <f t="shared" si="4"/>
        <v/>
      </c>
      <c r="I45" s="862" t="str">
        <f t="shared" si="4"/>
        <v/>
      </c>
      <c r="J45" s="862" t="str">
        <f t="shared" si="4"/>
        <v/>
      </c>
      <c r="K45" s="862" t="str">
        <f t="shared" si="4"/>
        <v/>
      </c>
      <c r="L45" s="862" t="str">
        <f t="shared" si="4"/>
        <v/>
      </c>
      <c r="M45" s="862" t="str">
        <f t="shared" si="4"/>
        <v/>
      </c>
      <c r="N45" s="862" t="str">
        <f t="shared" si="4"/>
        <v/>
      </c>
      <c r="O45" s="862" t="str">
        <f t="shared" si="4"/>
        <v/>
      </c>
      <c r="P45" s="863" t="str">
        <f t="shared" si="4"/>
        <v/>
      </c>
      <c r="Q45" s="852">
        <f t="shared" si="1"/>
        <v>0</v>
      </c>
      <c r="S45" s="503"/>
      <c r="T45" s="503" t="s">
        <v>343</v>
      </c>
      <c r="U45" s="503"/>
      <c r="V45" s="503"/>
      <c r="W45" s="503"/>
      <c r="X45" s="503"/>
      <c r="Y45" s="503"/>
      <c r="Z45" s="503"/>
      <c r="AA45" s="503"/>
      <c r="AB45" s="503"/>
      <c r="AC45" s="503"/>
      <c r="AD45" s="503"/>
      <c r="AE45" s="503"/>
      <c r="AF45" s="503"/>
      <c r="AG45" s="503"/>
      <c r="AH45" s="1334"/>
    </row>
    <row r="46" spans="2:34" s="837" customFormat="1" ht="18.75" customHeight="1" x14ac:dyDescent="0.25">
      <c r="B46" s="1813">
        <f>+B42+1</f>
        <v>11</v>
      </c>
      <c r="C46" s="853" t="str">
        <f t="shared" si="3"/>
        <v>Chinango S.A.C</v>
      </c>
      <c r="D46" s="841" t="s">
        <v>340</v>
      </c>
      <c r="E46" s="855">
        <f t="shared" si="5"/>
        <v>110.51030399999999</v>
      </c>
      <c r="F46" s="855">
        <f t="shared" si="4"/>
        <v>105.816689</v>
      </c>
      <c r="G46" s="855">
        <f t="shared" si="4"/>
        <v>108.96512800000001</v>
      </c>
      <c r="H46" s="855">
        <f t="shared" si="4"/>
        <v>131.405044</v>
      </c>
      <c r="I46" s="855">
        <f t="shared" si="4"/>
        <v>102.075976</v>
      </c>
      <c r="J46" s="855">
        <f t="shared" si="4"/>
        <v>55.464974999999995</v>
      </c>
      <c r="K46" s="855">
        <f t="shared" si="4"/>
        <v>51.123576999999997</v>
      </c>
      <c r="L46" s="855">
        <f t="shared" si="4"/>
        <v>35.801218000000006</v>
      </c>
      <c r="M46" s="855">
        <f t="shared" si="4"/>
        <v>35.761432999999997</v>
      </c>
      <c r="N46" s="855">
        <f t="shared" si="4"/>
        <v>69.585147000000006</v>
      </c>
      <c r="O46" s="855">
        <f t="shared" si="4"/>
        <v>103.11415099999999</v>
      </c>
      <c r="P46" s="856">
        <f t="shared" si="4"/>
        <v>105.181679</v>
      </c>
      <c r="Q46" s="857">
        <f t="shared" si="1"/>
        <v>1014.8053209999999</v>
      </c>
      <c r="S46" s="503" t="s">
        <v>24</v>
      </c>
      <c r="T46" s="503" t="s">
        <v>340</v>
      </c>
      <c r="U46" s="503">
        <v>110.51030399999999</v>
      </c>
      <c r="V46" s="503">
        <v>105.816689</v>
      </c>
      <c r="W46" s="503">
        <v>108.96512800000001</v>
      </c>
      <c r="X46" s="503">
        <v>131.405044</v>
      </c>
      <c r="Y46" s="503">
        <v>102.075976</v>
      </c>
      <c r="Z46" s="503">
        <v>55.464974999999995</v>
      </c>
      <c r="AA46" s="503">
        <v>51.123576999999997</v>
      </c>
      <c r="AB46" s="503">
        <v>35.801218000000006</v>
      </c>
      <c r="AC46" s="503">
        <v>35.761432999999997</v>
      </c>
      <c r="AD46" s="503">
        <v>69.585147000000006</v>
      </c>
      <c r="AE46" s="503">
        <v>103.11415099999999</v>
      </c>
      <c r="AF46" s="503">
        <v>105.181679</v>
      </c>
      <c r="AG46" s="503">
        <v>1014.8053209999999</v>
      </c>
      <c r="AH46" s="1334"/>
    </row>
    <row r="47" spans="2:34" s="837" customFormat="1" ht="18.75" customHeight="1" x14ac:dyDescent="0.25">
      <c r="B47" s="1814"/>
      <c r="C47" s="844"/>
      <c r="D47" s="845" t="s">
        <v>341</v>
      </c>
      <c r="E47" s="846" t="str">
        <f t="shared" si="5"/>
        <v/>
      </c>
      <c r="F47" s="846" t="str">
        <f t="shared" si="4"/>
        <v/>
      </c>
      <c r="G47" s="846" t="str">
        <f t="shared" si="4"/>
        <v/>
      </c>
      <c r="H47" s="846" t="str">
        <f t="shared" si="4"/>
        <v/>
      </c>
      <c r="I47" s="846" t="str">
        <f t="shared" si="4"/>
        <v/>
      </c>
      <c r="J47" s="846" t="str">
        <f t="shared" si="4"/>
        <v/>
      </c>
      <c r="K47" s="846" t="str">
        <f t="shared" si="4"/>
        <v/>
      </c>
      <c r="L47" s="846" t="str">
        <f t="shared" si="4"/>
        <v/>
      </c>
      <c r="M47" s="846" t="str">
        <f t="shared" si="4"/>
        <v/>
      </c>
      <c r="N47" s="846" t="str">
        <f t="shared" si="4"/>
        <v/>
      </c>
      <c r="O47" s="846" t="str">
        <f t="shared" si="4"/>
        <v/>
      </c>
      <c r="P47" s="846" t="str">
        <f t="shared" si="4"/>
        <v/>
      </c>
      <c r="Q47" s="847">
        <f t="shared" si="1"/>
        <v>0</v>
      </c>
      <c r="S47" s="503"/>
      <c r="T47" s="503" t="s">
        <v>341</v>
      </c>
      <c r="U47" s="503"/>
      <c r="V47" s="503"/>
      <c r="W47" s="503"/>
      <c r="X47" s="503"/>
      <c r="Y47" s="503"/>
      <c r="Z47" s="503"/>
      <c r="AA47" s="503"/>
      <c r="AB47" s="503"/>
      <c r="AC47" s="503"/>
      <c r="AD47" s="503"/>
      <c r="AE47" s="503"/>
      <c r="AF47" s="503"/>
      <c r="AG47" s="503"/>
      <c r="AH47" s="1334"/>
    </row>
    <row r="48" spans="2:34" s="837" customFormat="1" ht="18.75" customHeight="1" x14ac:dyDescent="0.25">
      <c r="B48" s="1814"/>
      <c r="C48" s="844"/>
      <c r="D48" s="848" t="s">
        <v>342</v>
      </c>
      <c r="E48" s="846" t="str">
        <f t="shared" si="5"/>
        <v/>
      </c>
      <c r="F48" s="846" t="str">
        <f t="shared" si="4"/>
        <v/>
      </c>
      <c r="G48" s="846" t="str">
        <f t="shared" si="4"/>
        <v/>
      </c>
      <c r="H48" s="846" t="str">
        <f t="shared" si="4"/>
        <v/>
      </c>
      <c r="I48" s="846" t="str">
        <f t="shared" si="4"/>
        <v/>
      </c>
      <c r="J48" s="846" t="str">
        <f t="shared" si="4"/>
        <v/>
      </c>
      <c r="K48" s="846" t="str">
        <f t="shared" si="4"/>
        <v/>
      </c>
      <c r="L48" s="846" t="str">
        <f t="shared" si="4"/>
        <v/>
      </c>
      <c r="M48" s="846" t="str">
        <f t="shared" si="4"/>
        <v/>
      </c>
      <c r="N48" s="846" t="str">
        <f t="shared" si="4"/>
        <v/>
      </c>
      <c r="O48" s="846" t="str">
        <f t="shared" si="4"/>
        <v/>
      </c>
      <c r="P48" s="846" t="str">
        <f t="shared" si="4"/>
        <v/>
      </c>
      <c r="Q48" s="849">
        <f t="shared" si="1"/>
        <v>0</v>
      </c>
      <c r="S48" s="503"/>
      <c r="T48" s="503" t="s">
        <v>342</v>
      </c>
      <c r="U48" s="503"/>
      <c r="V48" s="503"/>
      <c r="W48" s="503"/>
      <c r="X48" s="503"/>
      <c r="Y48" s="503"/>
      <c r="Z48" s="503"/>
      <c r="AA48" s="503"/>
      <c r="AB48" s="503"/>
      <c r="AC48" s="503"/>
      <c r="AD48" s="503"/>
      <c r="AE48" s="503"/>
      <c r="AF48" s="503"/>
      <c r="AG48" s="503"/>
      <c r="AH48" s="1334"/>
    </row>
    <row r="49" spans="2:34" s="837" customFormat="1" ht="18.75" customHeight="1" x14ac:dyDescent="0.25">
      <c r="B49" s="1814"/>
      <c r="C49" s="860"/>
      <c r="D49" s="864" t="s">
        <v>343</v>
      </c>
      <c r="E49" s="862" t="str">
        <f t="shared" si="5"/>
        <v/>
      </c>
      <c r="F49" s="862" t="str">
        <f t="shared" si="4"/>
        <v/>
      </c>
      <c r="G49" s="862" t="str">
        <f t="shared" si="4"/>
        <v/>
      </c>
      <c r="H49" s="862" t="str">
        <f t="shared" si="4"/>
        <v/>
      </c>
      <c r="I49" s="862" t="str">
        <f t="shared" si="4"/>
        <v/>
      </c>
      <c r="J49" s="862" t="str">
        <f t="shared" si="4"/>
        <v/>
      </c>
      <c r="K49" s="862" t="str">
        <f t="shared" si="4"/>
        <v/>
      </c>
      <c r="L49" s="862" t="str">
        <f t="shared" si="4"/>
        <v/>
      </c>
      <c r="M49" s="862" t="str">
        <f t="shared" si="4"/>
        <v/>
      </c>
      <c r="N49" s="862" t="str">
        <f t="shared" si="4"/>
        <v/>
      </c>
      <c r="O49" s="862" t="str">
        <f t="shared" si="4"/>
        <v/>
      </c>
      <c r="P49" s="863" t="str">
        <f t="shared" si="4"/>
        <v/>
      </c>
      <c r="Q49" s="852">
        <f t="shared" si="1"/>
        <v>0</v>
      </c>
      <c r="S49" s="503"/>
      <c r="T49" s="503" t="s">
        <v>343</v>
      </c>
      <c r="U49" s="503"/>
      <c r="V49" s="503"/>
      <c r="W49" s="503"/>
      <c r="X49" s="503"/>
      <c r="Y49" s="503"/>
      <c r="Z49" s="503"/>
      <c r="AA49" s="503"/>
      <c r="AB49" s="503"/>
      <c r="AC49" s="503"/>
      <c r="AD49" s="503"/>
      <c r="AE49" s="503"/>
      <c r="AF49" s="503"/>
      <c r="AG49" s="503"/>
      <c r="AH49" s="1334"/>
    </row>
    <row r="50" spans="2:34" s="837" customFormat="1" ht="18.75" customHeight="1" x14ac:dyDescent="0.25">
      <c r="B50" s="1813">
        <f>+B46+1</f>
        <v>12</v>
      </c>
      <c r="C50" s="853" t="str">
        <f t="shared" si="3"/>
        <v>Cía Hidroeléctrica San Hilarión S.A.C.</v>
      </c>
      <c r="D50" s="841" t="s">
        <v>340</v>
      </c>
      <c r="E50" s="855">
        <f t="shared" si="5"/>
        <v>6.7745E-2</v>
      </c>
      <c r="F50" s="855">
        <f t="shared" si="4"/>
        <v>5.0668999999999999E-2</v>
      </c>
      <c r="G50" s="855">
        <f t="shared" si="4"/>
        <v>6.0759000000000001E-2</v>
      </c>
      <c r="H50" s="855">
        <f t="shared" si="4"/>
        <v>5.4049E-2</v>
      </c>
      <c r="I50" s="855">
        <f t="shared" si="4"/>
        <v>5.3276000000000004E-2</v>
      </c>
      <c r="J50" s="855">
        <f t="shared" si="4"/>
        <v>6.0079E-2</v>
      </c>
      <c r="K50" s="855">
        <f t="shared" si="4"/>
        <v>4.2625000000000003E-2</v>
      </c>
      <c r="L50" s="855">
        <f t="shared" si="4"/>
        <v>5.8026000000000001E-2</v>
      </c>
      <c r="M50" s="855">
        <f t="shared" si="4"/>
        <v>5.6511000000000006E-2</v>
      </c>
      <c r="N50" s="855">
        <f t="shared" si="4"/>
        <v>6.3271999999999995E-2</v>
      </c>
      <c r="O50" s="855">
        <f t="shared" si="4"/>
        <v>6.2301000000000002E-2</v>
      </c>
      <c r="P50" s="856">
        <f t="shared" si="4"/>
        <v>6.7546999999999996E-2</v>
      </c>
      <c r="Q50" s="857">
        <f t="shared" si="1"/>
        <v>0.69685900000000012</v>
      </c>
      <c r="S50" s="503" t="s">
        <v>26</v>
      </c>
      <c r="T50" s="503" t="s">
        <v>340</v>
      </c>
      <c r="U50" s="503">
        <v>6.7745E-2</v>
      </c>
      <c r="V50" s="503">
        <v>5.0668999999999999E-2</v>
      </c>
      <c r="W50" s="503">
        <v>6.0759000000000001E-2</v>
      </c>
      <c r="X50" s="503">
        <v>5.4049E-2</v>
      </c>
      <c r="Y50" s="503">
        <v>5.3276000000000004E-2</v>
      </c>
      <c r="Z50" s="503">
        <v>6.0079E-2</v>
      </c>
      <c r="AA50" s="503">
        <v>4.2625000000000003E-2</v>
      </c>
      <c r="AB50" s="503">
        <v>5.8026000000000001E-2</v>
      </c>
      <c r="AC50" s="503">
        <v>5.6511000000000006E-2</v>
      </c>
      <c r="AD50" s="503">
        <v>6.3271999999999995E-2</v>
      </c>
      <c r="AE50" s="503">
        <v>6.2301000000000002E-2</v>
      </c>
      <c r="AF50" s="503">
        <v>6.7546999999999996E-2</v>
      </c>
      <c r="AG50" s="503">
        <v>0.69685900000000012</v>
      </c>
      <c r="AH50" s="1334"/>
    </row>
    <row r="51" spans="2:34" s="837" customFormat="1" ht="18.75" customHeight="1" x14ac:dyDescent="0.25">
      <c r="B51" s="1814"/>
      <c r="C51" s="844"/>
      <c r="D51" s="845" t="s">
        <v>341</v>
      </c>
      <c r="E51" s="846" t="str">
        <f t="shared" si="5"/>
        <v/>
      </c>
      <c r="F51" s="846" t="str">
        <f t="shared" si="4"/>
        <v/>
      </c>
      <c r="G51" s="846" t="str">
        <f t="shared" si="4"/>
        <v/>
      </c>
      <c r="H51" s="846" t="str">
        <f t="shared" si="4"/>
        <v/>
      </c>
      <c r="I51" s="846" t="str">
        <f t="shared" si="4"/>
        <v/>
      </c>
      <c r="J51" s="846" t="str">
        <f t="shared" si="4"/>
        <v/>
      </c>
      <c r="K51" s="846" t="str">
        <f t="shared" si="4"/>
        <v/>
      </c>
      <c r="L51" s="846" t="str">
        <f t="shared" si="4"/>
        <v/>
      </c>
      <c r="M51" s="846" t="str">
        <f t="shared" si="4"/>
        <v/>
      </c>
      <c r="N51" s="846" t="str">
        <f t="shared" si="4"/>
        <v/>
      </c>
      <c r="O51" s="846" t="str">
        <f t="shared" si="4"/>
        <v/>
      </c>
      <c r="P51" s="846" t="str">
        <f t="shared" si="4"/>
        <v/>
      </c>
      <c r="Q51" s="847">
        <f t="shared" si="1"/>
        <v>0</v>
      </c>
      <c r="S51" s="503"/>
      <c r="T51" s="503" t="s">
        <v>341</v>
      </c>
      <c r="U51" s="503"/>
      <c r="V51" s="503"/>
      <c r="W51" s="503"/>
      <c r="X51" s="503"/>
      <c r="Y51" s="503"/>
      <c r="Z51" s="503"/>
      <c r="AA51" s="503"/>
      <c r="AB51" s="503"/>
      <c r="AC51" s="503"/>
      <c r="AD51" s="503"/>
      <c r="AE51" s="503"/>
      <c r="AF51" s="503"/>
      <c r="AG51" s="503"/>
      <c r="AH51" s="1334"/>
    </row>
    <row r="52" spans="2:34" s="837" customFormat="1" ht="18.75" customHeight="1" x14ac:dyDescent="0.25">
      <c r="B52" s="1814"/>
      <c r="C52" s="844"/>
      <c r="D52" s="848" t="s">
        <v>342</v>
      </c>
      <c r="E52" s="846" t="str">
        <f t="shared" si="5"/>
        <v/>
      </c>
      <c r="F52" s="846" t="str">
        <f t="shared" si="4"/>
        <v/>
      </c>
      <c r="G52" s="846" t="str">
        <f t="shared" si="4"/>
        <v/>
      </c>
      <c r="H52" s="846" t="str">
        <f t="shared" si="4"/>
        <v/>
      </c>
      <c r="I52" s="846" t="str">
        <f t="shared" si="4"/>
        <v/>
      </c>
      <c r="J52" s="846" t="str">
        <f t="shared" si="4"/>
        <v/>
      </c>
      <c r="K52" s="846" t="str">
        <f t="shared" si="4"/>
        <v/>
      </c>
      <c r="L52" s="846" t="str">
        <f t="shared" si="4"/>
        <v/>
      </c>
      <c r="M52" s="846" t="str">
        <f t="shared" si="4"/>
        <v/>
      </c>
      <c r="N52" s="846" t="str">
        <f t="shared" si="4"/>
        <v/>
      </c>
      <c r="O52" s="846" t="str">
        <f t="shared" si="4"/>
        <v/>
      </c>
      <c r="P52" s="846" t="str">
        <f t="shared" si="4"/>
        <v/>
      </c>
      <c r="Q52" s="849">
        <f t="shared" si="1"/>
        <v>0</v>
      </c>
      <c r="S52" s="503"/>
      <c r="T52" s="503" t="s">
        <v>342</v>
      </c>
      <c r="U52" s="503"/>
      <c r="V52" s="503"/>
      <c r="W52" s="503"/>
      <c r="X52" s="503"/>
      <c r="Y52" s="503"/>
      <c r="Z52" s="503"/>
      <c r="AA52" s="503"/>
      <c r="AB52" s="503"/>
      <c r="AC52" s="503"/>
      <c r="AD52" s="503"/>
      <c r="AE52" s="503"/>
      <c r="AF52" s="503"/>
      <c r="AG52" s="503"/>
      <c r="AH52" s="1334"/>
    </row>
    <row r="53" spans="2:34" s="837" customFormat="1" ht="18.75" customHeight="1" x14ac:dyDescent="0.25">
      <c r="B53" s="1814"/>
      <c r="C53" s="860"/>
      <c r="D53" s="864" t="s">
        <v>343</v>
      </c>
      <c r="E53" s="862" t="str">
        <f t="shared" si="5"/>
        <v/>
      </c>
      <c r="F53" s="862" t="str">
        <f t="shared" si="4"/>
        <v/>
      </c>
      <c r="G53" s="862" t="str">
        <f t="shared" si="4"/>
        <v/>
      </c>
      <c r="H53" s="862" t="str">
        <f t="shared" si="4"/>
        <v/>
      </c>
      <c r="I53" s="862" t="str">
        <f t="shared" si="4"/>
        <v/>
      </c>
      <c r="J53" s="862" t="str">
        <f t="shared" si="4"/>
        <v/>
      </c>
      <c r="K53" s="862" t="str">
        <f t="shared" si="4"/>
        <v/>
      </c>
      <c r="L53" s="862" t="str">
        <f t="shared" si="4"/>
        <v/>
      </c>
      <c r="M53" s="862" t="str">
        <f t="shared" si="4"/>
        <v/>
      </c>
      <c r="N53" s="862" t="str">
        <f t="shared" si="4"/>
        <v/>
      </c>
      <c r="O53" s="862" t="str">
        <f t="shared" si="4"/>
        <v/>
      </c>
      <c r="P53" s="863" t="str">
        <f t="shared" si="4"/>
        <v/>
      </c>
      <c r="Q53" s="852">
        <f t="shared" si="1"/>
        <v>0</v>
      </c>
      <c r="S53" s="503"/>
      <c r="T53" s="503" t="s">
        <v>343</v>
      </c>
      <c r="U53" s="503"/>
      <c r="V53" s="503"/>
      <c r="W53" s="503"/>
      <c r="X53" s="503"/>
      <c r="Y53" s="503"/>
      <c r="Z53" s="503"/>
      <c r="AA53" s="503"/>
      <c r="AB53" s="503"/>
      <c r="AC53" s="503"/>
      <c r="AD53" s="503"/>
      <c r="AE53" s="503"/>
      <c r="AF53" s="503"/>
      <c r="AG53" s="503"/>
      <c r="AH53" s="1334"/>
    </row>
    <row r="54" spans="2:34" s="837" customFormat="1" ht="18.75" customHeight="1" x14ac:dyDescent="0.25">
      <c r="B54" s="1813">
        <f>+B50+1</f>
        <v>13</v>
      </c>
      <c r="C54" s="853" t="str">
        <f t="shared" si="3"/>
        <v>Compañia Eléctrica El Platanal S.A.</v>
      </c>
      <c r="D54" s="841" t="s">
        <v>340</v>
      </c>
      <c r="E54" s="855">
        <f t="shared" si="5"/>
        <v>104.600302</v>
      </c>
      <c r="F54" s="855">
        <f t="shared" si="4"/>
        <v>137.04868900000002</v>
      </c>
      <c r="G54" s="855">
        <f t="shared" si="4"/>
        <v>151.41145599999999</v>
      </c>
      <c r="H54" s="855">
        <f t="shared" si="4"/>
        <v>150.88205399999998</v>
      </c>
      <c r="I54" s="855">
        <f t="shared" si="4"/>
        <v>124.44484700000001</v>
      </c>
      <c r="J54" s="855">
        <f t="shared" si="4"/>
        <v>70.613939000000002</v>
      </c>
      <c r="K54" s="855">
        <f t="shared" si="4"/>
        <v>56.944603999999998</v>
      </c>
      <c r="L54" s="855">
        <f t="shared" si="4"/>
        <v>53.394309999999997</v>
      </c>
      <c r="M54" s="855">
        <f t="shared" si="4"/>
        <v>57.352165999999997</v>
      </c>
      <c r="N54" s="855">
        <f t="shared" si="4"/>
        <v>59.264519</v>
      </c>
      <c r="O54" s="855">
        <f t="shared" si="4"/>
        <v>68.432943999999992</v>
      </c>
      <c r="P54" s="856">
        <f t="shared" si="4"/>
        <v>138.85034899999999</v>
      </c>
      <c r="Q54" s="857">
        <f t="shared" si="1"/>
        <v>1173.2401789999999</v>
      </c>
      <c r="S54" s="503" t="s">
        <v>28</v>
      </c>
      <c r="T54" s="503" t="s">
        <v>340</v>
      </c>
      <c r="U54" s="503">
        <v>104.600302</v>
      </c>
      <c r="V54" s="503">
        <v>137.04868900000002</v>
      </c>
      <c r="W54" s="503">
        <v>151.41145599999999</v>
      </c>
      <c r="X54" s="503">
        <v>150.88205399999998</v>
      </c>
      <c r="Y54" s="503">
        <v>124.44484700000001</v>
      </c>
      <c r="Z54" s="503">
        <v>70.613939000000002</v>
      </c>
      <c r="AA54" s="503">
        <v>56.944603999999998</v>
      </c>
      <c r="AB54" s="503">
        <v>53.394309999999997</v>
      </c>
      <c r="AC54" s="503">
        <v>57.352165999999997</v>
      </c>
      <c r="AD54" s="503">
        <v>59.264519</v>
      </c>
      <c r="AE54" s="503">
        <v>68.432943999999992</v>
      </c>
      <c r="AF54" s="503">
        <v>138.85034899999999</v>
      </c>
      <c r="AG54" s="503">
        <v>1173.2401789999999</v>
      </c>
      <c r="AH54" s="1334"/>
    </row>
    <row r="55" spans="2:34" s="837" customFormat="1" ht="18.75" customHeight="1" x14ac:dyDescent="0.25">
      <c r="B55" s="1814"/>
      <c r="C55" s="844"/>
      <c r="D55" s="845" t="s">
        <v>341</v>
      </c>
      <c r="E55" s="846" t="str">
        <f t="shared" si="5"/>
        <v/>
      </c>
      <c r="F55" s="846" t="str">
        <f t="shared" si="4"/>
        <v/>
      </c>
      <c r="G55" s="846" t="str">
        <f t="shared" si="4"/>
        <v/>
      </c>
      <c r="H55" s="846" t="str">
        <f t="shared" si="4"/>
        <v/>
      </c>
      <c r="I55" s="846" t="str">
        <f t="shared" si="4"/>
        <v/>
      </c>
      <c r="J55" s="846" t="str">
        <f t="shared" si="4"/>
        <v/>
      </c>
      <c r="K55" s="846" t="str">
        <f t="shared" si="4"/>
        <v/>
      </c>
      <c r="L55" s="846" t="str">
        <f t="shared" si="4"/>
        <v/>
      </c>
      <c r="M55" s="846" t="str">
        <f t="shared" si="4"/>
        <v/>
      </c>
      <c r="N55" s="846" t="str">
        <f t="shared" si="4"/>
        <v/>
      </c>
      <c r="O55" s="846" t="str">
        <f t="shared" si="4"/>
        <v/>
      </c>
      <c r="P55" s="846" t="str">
        <f t="shared" si="4"/>
        <v/>
      </c>
      <c r="Q55" s="847">
        <f t="shared" si="1"/>
        <v>0</v>
      </c>
      <c r="S55" s="503"/>
      <c r="T55" s="503" t="s">
        <v>341</v>
      </c>
      <c r="U55" s="503"/>
      <c r="V55" s="503"/>
      <c r="W55" s="503"/>
      <c r="X55" s="503"/>
      <c r="Y55" s="503"/>
      <c r="Z55" s="503"/>
      <c r="AA55" s="503"/>
      <c r="AB55" s="503"/>
      <c r="AC55" s="503"/>
      <c r="AD55" s="503"/>
      <c r="AE55" s="503"/>
      <c r="AF55" s="503"/>
      <c r="AG55" s="503"/>
      <c r="AH55" s="1334"/>
    </row>
    <row r="56" spans="2:34" s="837" customFormat="1" ht="18.75" customHeight="1" x14ac:dyDescent="0.25">
      <c r="B56" s="1814"/>
      <c r="C56" s="844"/>
      <c r="D56" s="848" t="s">
        <v>342</v>
      </c>
      <c r="E56" s="846" t="str">
        <f t="shared" si="5"/>
        <v/>
      </c>
      <c r="F56" s="846" t="str">
        <f t="shared" si="4"/>
        <v/>
      </c>
      <c r="G56" s="846" t="str">
        <f t="shared" si="4"/>
        <v/>
      </c>
      <c r="H56" s="846" t="str">
        <f t="shared" si="4"/>
        <v/>
      </c>
      <c r="I56" s="846" t="str">
        <f t="shared" si="4"/>
        <v/>
      </c>
      <c r="J56" s="846" t="str">
        <f t="shared" si="4"/>
        <v/>
      </c>
      <c r="K56" s="846" t="str">
        <f t="shared" si="4"/>
        <v/>
      </c>
      <c r="L56" s="846" t="str">
        <f t="shared" si="4"/>
        <v/>
      </c>
      <c r="M56" s="846" t="str">
        <f t="shared" si="4"/>
        <v/>
      </c>
      <c r="N56" s="846" t="str">
        <f t="shared" si="4"/>
        <v/>
      </c>
      <c r="O56" s="846" t="str">
        <f t="shared" si="4"/>
        <v/>
      </c>
      <c r="P56" s="846" t="str">
        <f t="shared" si="4"/>
        <v/>
      </c>
      <c r="Q56" s="849">
        <f t="shared" si="1"/>
        <v>0</v>
      </c>
      <c r="S56" s="503"/>
      <c r="T56" s="503" t="s">
        <v>342</v>
      </c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1334"/>
    </row>
    <row r="57" spans="2:34" s="837" customFormat="1" ht="18.75" customHeight="1" x14ac:dyDescent="0.25">
      <c r="B57" s="1814"/>
      <c r="C57" s="860"/>
      <c r="D57" s="864" t="s">
        <v>343</v>
      </c>
      <c r="E57" s="862" t="str">
        <f t="shared" si="5"/>
        <v/>
      </c>
      <c r="F57" s="862" t="str">
        <f t="shared" si="4"/>
        <v/>
      </c>
      <c r="G57" s="862" t="str">
        <f t="shared" si="4"/>
        <v/>
      </c>
      <c r="H57" s="862" t="str">
        <f t="shared" si="4"/>
        <v/>
      </c>
      <c r="I57" s="862" t="str">
        <f t="shared" si="4"/>
        <v/>
      </c>
      <c r="J57" s="862" t="str">
        <f t="shared" si="4"/>
        <v/>
      </c>
      <c r="K57" s="862" t="str">
        <f t="shared" si="4"/>
        <v/>
      </c>
      <c r="L57" s="862" t="str">
        <f t="shared" si="4"/>
        <v/>
      </c>
      <c r="M57" s="862" t="str">
        <f t="shared" si="4"/>
        <v/>
      </c>
      <c r="N57" s="862" t="str">
        <f t="shared" si="4"/>
        <v/>
      </c>
      <c r="O57" s="862" t="str">
        <f t="shared" si="4"/>
        <v/>
      </c>
      <c r="P57" s="863" t="str">
        <f t="shared" si="4"/>
        <v/>
      </c>
      <c r="Q57" s="852">
        <f t="shared" si="1"/>
        <v>0</v>
      </c>
      <c r="S57" s="503"/>
      <c r="T57" s="503" t="s">
        <v>343</v>
      </c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1334"/>
    </row>
    <row r="58" spans="2:34" s="837" customFormat="1" ht="18.75" customHeight="1" x14ac:dyDescent="0.25">
      <c r="B58" s="1813">
        <f>+B54+1</f>
        <v>14</v>
      </c>
      <c r="C58" s="853" t="str">
        <f t="shared" si="3"/>
        <v>Compañia Hidroeléctrica Tingo S.A.</v>
      </c>
      <c r="D58" s="841" t="s">
        <v>340</v>
      </c>
      <c r="E58" s="855">
        <f t="shared" si="5"/>
        <v>0.79465300000000005</v>
      </c>
      <c r="F58" s="855">
        <f t="shared" si="4"/>
        <v>0.70942100000000008</v>
      </c>
      <c r="G58" s="855">
        <f t="shared" si="4"/>
        <v>0.78542499999999993</v>
      </c>
      <c r="H58" s="855">
        <f t="shared" si="4"/>
        <v>0.76008900000000001</v>
      </c>
      <c r="I58" s="855">
        <f t="shared" si="4"/>
        <v>0.77374900000000002</v>
      </c>
      <c r="J58" s="855">
        <f t="shared" si="4"/>
        <v>0.74773100000000003</v>
      </c>
      <c r="K58" s="855">
        <f t="shared" si="4"/>
        <v>0.75812999999999997</v>
      </c>
      <c r="L58" s="855">
        <f t="shared" si="4"/>
        <v>0.70325800000000005</v>
      </c>
      <c r="M58" s="855">
        <f t="shared" si="4"/>
        <v>0.73695100000000002</v>
      </c>
      <c r="N58" s="855">
        <f t="shared" si="4"/>
        <v>0.76169200000000004</v>
      </c>
      <c r="O58" s="855">
        <f t="shared" si="4"/>
        <v>0.72719800000000001</v>
      </c>
      <c r="P58" s="856">
        <f t="shared" si="4"/>
        <v>0.37871699999999997</v>
      </c>
      <c r="Q58" s="857">
        <f t="shared" si="1"/>
        <v>8.6370140000000006</v>
      </c>
      <c r="S58" s="503" t="s">
        <v>30</v>
      </c>
      <c r="T58" s="503" t="s">
        <v>340</v>
      </c>
      <c r="U58" s="503">
        <v>0.79465300000000005</v>
      </c>
      <c r="V58" s="503">
        <v>0.70942100000000008</v>
      </c>
      <c r="W58" s="503">
        <v>0.78542499999999993</v>
      </c>
      <c r="X58" s="503">
        <v>0.76008900000000001</v>
      </c>
      <c r="Y58" s="503">
        <v>0.77374900000000002</v>
      </c>
      <c r="Z58" s="503">
        <v>0.74773100000000003</v>
      </c>
      <c r="AA58" s="503">
        <v>0.75812999999999997</v>
      </c>
      <c r="AB58" s="503">
        <v>0.70325800000000005</v>
      </c>
      <c r="AC58" s="503">
        <v>0.73695100000000002</v>
      </c>
      <c r="AD58" s="503">
        <v>0.76169200000000004</v>
      </c>
      <c r="AE58" s="503">
        <v>0.72719800000000001</v>
      </c>
      <c r="AF58" s="503">
        <v>0.37871699999999997</v>
      </c>
      <c r="AG58" s="503">
        <v>8.6370140000000006</v>
      </c>
      <c r="AH58" s="1334"/>
    </row>
    <row r="59" spans="2:34" s="837" customFormat="1" ht="18.75" customHeight="1" x14ac:dyDescent="0.25">
      <c r="B59" s="1814"/>
      <c r="C59" s="844"/>
      <c r="D59" s="845" t="s">
        <v>341</v>
      </c>
      <c r="E59" s="846" t="str">
        <f t="shared" si="5"/>
        <v/>
      </c>
      <c r="F59" s="846" t="str">
        <f t="shared" si="4"/>
        <v/>
      </c>
      <c r="G59" s="846" t="str">
        <f t="shared" si="4"/>
        <v/>
      </c>
      <c r="H59" s="846" t="str">
        <f t="shared" si="4"/>
        <v/>
      </c>
      <c r="I59" s="846" t="str">
        <f t="shared" si="4"/>
        <v/>
      </c>
      <c r="J59" s="846" t="str">
        <f t="shared" si="4"/>
        <v/>
      </c>
      <c r="K59" s="846" t="str">
        <f t="shared" si="4"/>
        <v/>
      </c>
      <c r="L59" s="846" t="str">
        <f t="shared" si="4"/>
        <v/>
      </c>
      <c r="M59" s="846" t="str">
        <f t="shared" si="4"/>
        <v/>
      </c>
      <c r="N59" s="846" t="str">
        <f t="shared" si="4"/>
        <v/>
      </c>
      <c r="O59" s="846" t="str">
        <f t="shared" si="4"/>
        <v/>
      </c>
      <c r="P59" s="846" t="str">
        <f t="shared" si="4"/>
        <v/>
      </c>
      <c r="Q59" s="847">
        <f t="shared" si="1"/>
        <v>0</v>
      </c>
      <c r="S59" s="503"/>
      <c r="T59" s="503" t="s">
        <v>341</v>
      </c>
      <c r="U59" s="503"/>
      <c r="V59" s="503"/>
      <c r="W59" s="503"/>
      <c r="X59" s="503"/>
      <c r="Y59" s="503"/>
      <c r="Z59" s="503"/>
      <c r="AA59" s="503"/>
      <c r="AB59" s="503"/>
      <c r="AC59" s="503"/>
      <c r="AD59" s="503"/>
      <c r="AE59" s="503"/>
      <c r="AF59" s="503"/>
      <c r="AG59" s="503"/>
      <c r="AH59" s="1334"/>
    </row>
    <row r="60" spans="2:34" s="837" customFormat="1" ht="18.75" customHeight="1" x14ac:dyDescent="0.25">
      <c r="B60" s="1814"/>
      <c r="C60" s="844"/>
      <c r="D60" s="848" t="s">
        <v>342</v>
      </c>
      <c r="E60" s="846" t="str">
        <f t="shared" si="5"/>
        <v/>
      </c>
      <c r="F60" s="846" t="str">
        <f t="shared" si="4"/>
        <v/>
      </c>
      <c r="G60" s="846" t="str">
        <f t="shared" si="4"/>
        <v/>
      </c>
      <c r="H60" s="846" t="str">
        <f t="shared" si="4"/>
        <v/>
      </c>
      <c r="I60" s="846" t="str">
        <f t="shared" si="4"/>
        <v/>
      </c>
      <c r="J60" s="846" t="str">
        <f t="shared" si="4"/>
        <v/>
      </c>
      <c r="K60" s="846" t="str">
        <f t="shared" si="4"/>
        <v/>
      </c>
      <c r="L60" s="846" t="str">
        <f t="shared" si="4"/>
        <v/>
      </c>
      <c r="M60" s="846" t="str">
        <f t="shared" si="4"/>
        <v/>
      </c>
      <c r="N60" s="846" t="str">
        <f t="shared" si="4"/>
        <v/>
      </c>
      <c r="O60" s="846" t="str">
        <f t="shared" si="4"/>
        <v/>
      </c>
      <c r="P60" s="846" t="str">
        <f t="shared" si="4"/>
        <v/>
      </c>
      <c r="Q60" s="849">
        <f t="shared" si="1"/>
        <v>0</v>
      </c>
      <c r="S60" s="503"/>
      <c r="T60" s="503" t="s">
        <v>342</v>
      </c>
      <c r="U60" s="503"/>
      <c r="V60" s="503"/>
      <c r="W60" s="503"/>
      <c r="X60" s="503"/>
      <c r="Y60" s="503"/>
      <c r="Z60" s="503"/>
      <c r="AA60" s="503"/>
      <c r="AB60" s="503"/>
      <c r="AC60" s="503"/>
      <c r="AD60" s="503"/>
      <c r="AE60" s="503"/>
      <c r="AF60" s="503"/>
      <c r="AG60" s="503"/>
      <c r="AH60" s="1334"/>
    </row>
    <row r="61" spans="2:34" s="837" customFormat="1" ht="18.75" customHeight="1" x14ac:dyDescent="0.25">
      <c r="B61" s="1814"/>
      <c r="C61" s="860"/>
      <c r="D61" s="864" t="s">
        <v>343</v>
      </c>
      <c r="E61" s="862" t="str">
        <f t="shared" si="5"/>
        <v/>
      </c>
      <c r="F61" s="862" t="str">
        <f t="shared" si="4"/>
        <v/>
      </c>
      <c r="G61" s="862" t="str">
        <f t="shared" si="4"/>
        <v/>
      </c>
      <c r="H61" s="862" t="str">
        <f t="shared" si="4"/>
        <v/>
      </c>
      <c r="I61" s="862" t="str">
        <f t="shared" si="4"/>
        <v/>
      </c>
      <c r="J61" s="862" t="str">
        <f t="shared" si="4"/>
        <v/>
      </c>
      <c r="K61" s="862" t="str">
        <f t="shared" si="4"/>
        <v/>
      </c>
      <c r="L61" s="862" t="str">
        <f t="shared" si="4"/>
        <v/>
      </c>
      <c r="M61" s="862" t="str">
        <f t="shared" si="4"/>
        <v/>
      </c>
      <c r="N61" s="862" t="str">
        <f t="shared" si="4"/>
        <v/>
      </c>
      <c r="O61" s="862" t="str">
        <f t="shared" si="4"/>
        <v/>
      </c>
      <c r="P61" s="863" t="str">
        <f t="shared" si="4"/>
        <v/>
      </c>
      <c r="Q61" s="852">
        <f t="shared" si="1"/>
        <v>0</v>
      </c>
      <c r="S61" s="503"/>
      <c r="T61" s="503" t="s">
        <v>343</v>
      </c>
      <c r="U61" s="503"/>
      <c r="V61" s="503"/>
      <c r="W61" s="503"/>
      <c r="X61" s="503"/>
      <c r="Y61" s="503"/>
      <c r="Z61" s="503"/>
      <c r="AA61" s="503"/>
      <c r="AB61" s="503"/>
      <c r="AC61" s="503"/>
      <c r="AD61" s="503"/>
      <c r="AE61" s="503"/>
      <c r="AF61" s="503"/>
      <c r="AG61" s="503"/>
      <c r="AH61" s="1334"/>
    </row>
    <row r="62" spans="2:34" s="837" customFormat="1" ht="18.75" customHeight="1" x14ac:dyDescent="0.25">
      <c r="B62" s="1813">
        <f>+B58+1</f>
        <v>15</v>
      </c>
      <c r="C62" s="853" t="str">
        <f t="shared" si="3"/>
        <v>Consorcio Eléctrico Villacurí S.A.C.</v>
      </c>
      <c r="D62" s="841" t="s">
        <v>340</v>
      </c>
      <c r="E62" s="855">
        <f t="shared" si="5"/>
        <v>0.65892700000000004</v>
      </c>
      <c r="F62" s="855">
        <f t="shared" si="4"/>
        <v>0.404026</v>
      </c>
      <c r="G62" s="855">
        <f t="shared" si="4"/>
        <v>0.78994000000000009</v>
      </c>
      <c r="H62" s="855">
        <f t="shared" si="4"/>
        <v>0.77170799999999995</v>
      </c>
      <c r="I62" s="855">
        <f t="shared" si="4"/>
        <v>0.5837</v>
      </c>
      <c r="J62" s="855">
        <f t="shared" si="4"/>
        <v>0.71119699999999997</v>
      </c>
      <c r="K62" s="855">
        <f t="shared" si="4"/>
        <v>0.646652</v>
      </c>
      <c r="L62" s="855">
        <f t="shared" si="4"/>
        <v>0.39691599999999999</v>
      </c>
      <c r="M62" s="855">
        <f t="shared" si="4"/>
        <v>0.46940899999999997</v>
      </c>
      <c r="N62" s="855">
        <f t="shared" si="4"/>
        <v>0.58137699999999992</v>
      </c>
      <c r="O62" s="855">
        <f t="shared" si="4"/>
        <v>0.41686399999999996</v>
      </c>
      <c r="P62" s="856">
        <f t="shared" si="4"/>
        <v>0.64388699999999999</v>
      </c>
      <c r="Q62" s="857">
        <f t="shared" si="1"/>
        <v>7.0746030000000006</v>
      </c>
      <c r="S62" s="503" t="s">
        <v>32</v>
      </c>
      <c r="T62" s="503" t="s">
        <v>340</v>
      </c>
      <c r="U62" s="503">
        <v>0.65892700000000004</v>
      </c>
      <c r="V62" s="503">
        <v>0.404026</v>
      </c>
      <c r="W62" s="503">
        <v>0.78994000000000009</v>
      </c>
      <c r="X62" s="503">
        <v>0.77170799999999995</v>
      </c>
      <c r="Y62" s="503">
        <v>0.5837</v>
      </c>
      <c r="Z62" s="503">
        <v>0.71119699999999997</v>
      </c>
      <c r="AA62" s="503">
        <v>0.646652</v>
      </c>
      <c r="AB62" s="503">
        <v>0.39691599999999999</v>
      </c>
      <c r="AC62" s="503">
        <v>0.46940899999999997</v>
      </c>
      <c r="AD62" s="503">
        <v>0.58137699999999992</v>
      </c>
      <c r="AE62" s="503">
        <v>0.41686399999999996</v>
      </c>
      <c r="AF62" s="503">
        <v>0.64388699999999999</v>
      </c>
      <c r="AG62" s="503">
        <v>7.0746030000000006</v>
      </c>
      <c r="AH62" s="1334"/>
    </row>
    <row r="63" spans="2:34" s="837" customFormat="1" ht="18.75" customHeight="1" x14ac:dyDescent="0.25">
      <c r="B63" s="1814"/>
      <c r="C63" s="844"/>
      <c r="D63" s="845" t="s">
        <v>341</v>
      </c>
      <c r="E63" s="846" t="str">
        <f t="shared" si="5"/>
        <v/>
      </c>
      <c r="F63" s="846" t="str">
        <f t="shared" si="4"/>
        <v/>
      </c>
      <c r="G63" s="846" t="str">
        <f t="shared" si="4"/>
        <v/>
      </c>
      <c r="H63" s="846" t="str">
        <f t="shared" si="4"/>
        <v/>
      </c>
      <c r="I63" s="846" t="str">
        <f t="shared" si="4"/>
        <v/>
      </c>
      <c r="J63" s="846" t="str">
        <f t="shared" si="4"/>
        <v/>
      </c>
      <c r="K63" s="846" t="str">
        <f t="shared" si="4"/>
        <v/>
      </c>
      <c r="L63" s="846" t="str">
        <f t="shared" si="4"/>
        <v/>
      </c>
      <c r="M63" s="846" t="str">
        <f t="shared" si="4"/>
        <v/>
      </c>
      <c r="N63" s="846" t="str">
        <f t="shared" si="4"/>
        <v/>
      </c>
      <c r="O63" s="846" t="str">
        <f t="shared" si="4"/>
        <v/>
      </c>
      <c r="P63" s="846" t="str">
        <f t="shared" si="4"/>
        <v/>
      </c>
      <c r="Q63" s="847">
        <f t="shared" si="1"/>
        <v>0</v>
      </c>
      <c r="S63" s="503"/>
      <c r="T63" s="503" t="s">
        <v>341</v>
      </c>
      <c r="U63" s="503"/>
      <c r="V63" s="503"/>
      <c r="W63" s="503"/>
      <c r="X63" s="503"/>
      <c r="Y63" s="503"/>
      <c r="Z63" s="503"/>
      <c r="AA63" s="503"/>
      <c r="AB63" s="503"/>
      <c r="AC63" s="503"/>
      <c r="AD63" s="503"/>
      <c r="AE63" s="503"/>
      <c r="AF63" s="503"/>
      <c r="AG63" s="503"/>
      <c r="AH63" s="1334"/>
    </row>
    <row r="64" spans="2:34" s="837" customFormat="1" ht="18.75" customHeight="1" x14ac:dyDescent="0.25">
      <c r="B64" s="1814"/>
      <c r="C64" s="844"/>
      <c r="D64" s="848" t="s">
        <v>342</v>
      </c>
      <c r="E64" s="846" t="str">
        <f t="shared" si="5"/>
        <v/>
      </c>
      <c r="F64" s="846" t="str">
        <f t="shared" si="4"/>
        <v/>
      </c>
      <c r="G64" s="846" t="str">
        <f t="shared" si="4"/>
        <v/>
      </c>
      <c r="H64" s="846" t="str">
        <f t="shared" si="4"/>
        <v/>
      </c>
      <c r="I64" s="846" t="str">
        <f t="shared" si="4"/>
        <v/>
      </c>
      <c r="J64" s="846" t="str">
        <f t="shared" si="4"/>
        <v/>
      </c>
      <c r="K64" s="846" t="str">
        <f t="shared" si="4"/>
        <v/>
      </c>
      <c r="L64" s="846" t="str">
        <f t="shared" si="4"/>
        <v/>
      </c>
      <c r="M64" s="846" t="str">
        <f t="shared" si="4"/>
        <v/>
      </c>
      <c r="N64" s="846" t="str">
        <f t="shared" si="4"/>
        <v/>
      </c>
      <c r="O64" s="846" t="str">
        <f t="shared" si="4"/>
        <v/>
      </c>
      <c r="P64" s="846" t="str">
        <f t="shared" si="4"/>
        <v/>
      </c>
      <c r="Q64" s="849">
        <f t="shared" si="1"/>
        <v>0</v>
      </c>
      <c r="S64" s="503"/>
      <c r="T64" s="503" t="s">
        <v>342</v>
      </c>
      <c r="U64" s="503"/>
      <c r="V64" s="503"/>
      <c r="W64" s="503"/>
      <c r="X64" s="503"/>
      <c r="Y64" s="503"/>
      <c r="Z64" s="503"/>
      <c r="AA64" s="503"/>
      <c r="AB64" s="503"/>
      <c r="AC64" s="503"/>
      <c r="AD64" s="503"/>
      <c r="AE64" s="503"/>
      <c r="AF64" s="503"/>
      <c r="AG64" s="503"/>
      <c r="AH64" s="1334"/>
    </row>
    <row r="65" spans="2:34" s="837" customFormat="1" ht="18.75" customHeight="1" x14ac:dyDescent="0.25">
      <c r="B65" s="1814"/>
      <c r="C65" s="860"/>
      <c r="D65" s="864" t="s">
        <v>343</v>
      </c>
      <c r="E65" s="862" t="str">
        <f t="shared" si="5"/>
        <v/>
      </c>
      <c r="F65" s="862" t="str">
        <f t="shared" si="4"/>
        <v/>
      </c>
      <c r="G65" s="862" t="str">
        <f t="shared" si="4"/>
        <v/>
      </c>
      <c r="H65" s="862" t="str">
        <f t="shared" ref="H65:P93" si="6">IF(X65="","",X65)</f>
        <v/>
      </c>
      <c r="I65" s="862" t="str">
        <f t="shared" si="6"/>
        <v/>
      </c>
      <c r="J65" s="862" t="str">
        <f t="shared" si="6"/>
        <v/>
      </c>
      <c r="K65" s="862" t="str">
        <f t="shared" si="6"/>
        <v/>
      </c>
      <c r="L65" s="862" t="str">
        <f t="shared" si="6"/>
        <v/>
      </c>
      <c r="M65" s="862" t="str">
        <f t="shared" si="6"/>
        <v/>
      </c>
      <c r="N65" s="862" t="str">
        <f t="shared" si="6"/>
        <v/>
      </c>
      <c r="O65" s="862" t="str">
        <f t="shared" si="6"/>
        <v/>
      </c>
      <c r="P65" s="863" t="str">
        <f t="shared" si="6"/>
        <v/>
      </c>
      <c r="Q65" s="852">
        <f t="shared" si="1"/>
        <v>0</v>
      </c>
      <c r="S65" s="503"/>
      <c r="T65" s="503" t="s">
        <v>343</v>
      </c>
      <c r="U65" s="503"/>
      <c r="V65" s="503"/>
      <c r="W65" s="503"/>
      <c r="X65" s="503"/>
      <c r="Y65" s="503"/>
      <c r="Z65" s="503"/>
      <c r="AA65" s="503"/>
      <c r="AB65" s="503"/>
      <c r="AC65" s="503"/>
      <c r="AD65" s="503"/>
      <c r="AE65" s="503"/>
      <c r="AF65" s="503"/>
      <c r="AG65" s="503"/>
      <c r="AH65" s="1334"/>
    </row>
    <row r="66" spans="2:34" s="837" customFormat="1" ht="18.75" customHeight="1" x14ac:dyDescent="0.25">
      <c r="B66" s="1813">
        <f>+B62+1</f>
        <v>16</v>
      </c>
      <c r="C66" s="853" t="str">
        <f t="shared" si="3"/>
        <v>E.A.W. Muller S.A.</v>
      </c>
      <c r="D66" s="841" t="s">
        <v>340</v>
      </c>
      <c r="E66" s="855">
        <f t="shared" si="5"/>
        <v>0.38593399999999994</v>
      </c>
      <c r="F66" s="855">
        <f t="shared" si="5"/>
        <v>0.36584</v>
      </c>
      <c r="G66" s="855">
        <f t="shared" si="5"/>
        <v>0.39505299999999999</v>
      </c>
      <c r="H66" s="855">
        <f t="shared" si="6"/>
        <v>0.38522400000000001</v>
      </c>
      <c r="I66" s="855">
        <f t="shared" si="6"/>
        <v>0.40479500000000002</v>
      </c>
      <c r="J66" s="855">
        <f t="shared" si="6"/>
        <v>0.39314299999999996</v>
      </c>
      <c r="K66" s="855">
        <f t="shared" si="6"/>
        <v>0.351852</v>
      </c>
      <c r="L66" s="855">
        <f t="shared" si="6"/>
        <v>0.307141</v>
      </c>
      <c r="M66" s="855">
        <f t="shared" si="6"/>
        <v>0.28137000000000001</v>
      </c>
      <c r="N66" s="855">
        <f t="shared" si="6"/>
        <v>0.27639999999999998</v>
      </c>
      <c r="O66" s="855">
        <f t="shared" si="6"/>
        <v>0.201652</v>
      </c>
      <c r="P66" s="856">
        <f t="shared" si="6"/>
        <v>0.31766499999999998</v>
      </c>
      <c r="Q66" s="857">
        <f t="shared" si="1"/>
        <v>4.0660689999999997</v>
      </c>
      <c r="S66" s="503" t="s">
        <v>34</v>
      </c>
      <c r="T66" s="503" t="s">
        <v>340</v>
      </c>
      <c r="U66" s="503">
        <v>0.38593399999999994</v>
      </c>
      <c r="V66" s="503">
        <v>0.36584</v>
      </c>
      <c r="W66" s="503">
        <v>0.39505299999999999</v>
      </c>
      <c r="X66" s="503">
        <v>0.38522400000000001</v>
      </c>
      <c r="Y66" s="503">
        <v>0.40479500000000002</v>
      </c>
      <c r="Z66" s="503">
        <v>0.39314299999999996</v>
      </c>
      <c r="AA66" s="503">
        <v>0.351852</v>
      </c>
      <c r="AB66" s="503">
        <v>0.307141</v>
      </c>
      <c r="AC66" s="503">
        <v>0.28137000000000001</v>
      </c>
      <c r="AD66" s="503">
        <v>0.27639999999999998</v>
      </c>
      <c r="AE66" s="503">
        <v>0.201652</v>
      </c>
      <c r="AF66" s="503">
        <v>0.31766499999999998</v>
      </c>
      <c r="AG66" s="503">
        <v>4.0660689999999997</v>
      </c>
      <c r="AH66" s="1334"/>
    </row>
    <row r="67" spans="2:34" s="837" customFormat="1" ht="18.75" customHeight="1" x14ac:dyDescent="0.25">
      <c r="B67" s="1814"/>
      <c r="C67" s="844"/>
      <c r="D67" s="845" t="s">
        <v>341</v>
      </c>
      <c r="E67" s="846" t="str">
        <f t="shared" si="5"/>
        <v/>
      </c>
      <c r="F67" s="846" t="str">
        <f t="shared" si="5"/>
        <v/>
      </c>
      <c r="G67" s="846" t="str">
        <f t="shared" si="5"/>
        <v/>
      </c>
      <c r="H67" s="846" t="str">
        <f t="shared" si="6"/>
        <v/>
      </c>
      <c r="I67" s="846" t="str">
        <f t="shared" si="6"/>
        <v/>
      </c>
      <c r="J67" s="846" t="str">
        <f t="shared" si="6"/>
        <v/>
      </c>
      <c r="K67" s="846" t="str">
        <f t="shared" si="6"/>
        <v/>
      </c>
      <c r="L67" s="846" t="str">
        <f t="shared" si="6"/>
        <v/>
      </c>
      <c r="M67" s="846" t="str">
        <f t="shared" si="6"/>
        <v/>
      </c>
      <c r="N67" s="846" t="str">
        <f t="shared" si="6"/>
        <v/>
      </c>
      <c r="O67" s="846" t="str">
        <f t="shared" si="6"/>
        <v/>
      </c>
      <c r="P67" s="846" t="str">
        <f t="shared" si="6"/>
        <v/>
      </c>
      <c r="Q67" s="847">
        <f t="shared" si="1"/>
        <v>0</v>
      </c>
      <c r="S67" s="503"/>
      <c r="T67" s="503" t="s">
        <v>341</v>
      </c>
      <c r="U67" s="503"/>
      <c r="V67" s="503"/>
      <c r="W67" s="503"/>
      <c r="X67" s="503"/>
      <c r="Y67" s="503"/>
      <c r="Z67" s="503"/>
      <c r="AA67" s="503"/>
      <c r="AB67" s="503"/>
      <c r="AC67" s="503"/>
      <c r="AD67" s="503"/>
      <c r="AE67" s="503"/>
      <c r="AF67" s="503"/>
      <c r="AG67" s="503"/>
      <c r="AH67" s="1334"/>
    </row>
    <row r="68" spans="2:34" s="837" customFormat="1" ht="18.75" customHeight="1" x14ac:dyDescent="0.25">
      <c r="B68" s="1814"/>
      <c r="C68" s="844"/>
      <c r="D68" s="848" t="s">
        <v>342</v>
      </c>
      <c r="E68" s="846" t="str">
        <f t="shared" si="5"/>
        <v/>
      </c>
      <c r="F68" s="846" t="str">
        <f t="shared" si="5"/>
        <v/>
      </c>
      <c r="G68" s="846" t="str">
        <f t="shared" si="5"/>
        <v/>
      </c>
      <c r="H68" s="846" t="str">
        <f t="shared" si="6"/>
        <v/>
      </c>
      <c r="I68" s="846" t="str">
        <f t="shared" si="6"/>
        <v/>
      </c>
      <c r="J68" s="846" t="str">
        <f t="shared" si="6"/>
        <v/>
      </c>
      <c r="K68" s="846" t="str">
        <f t="shared" si="6"/>
        <v/>
      </c>
      <c r="L68" s="846" t="str">
        <f t="shared" si="6"/>
        <v/>
      </c>
      <c r="M68" s="846" t="str">
        <f t="shared" si="6"/>
        <v/>
      </c>
      <c r="N68" s="846" t="str">
        <f t="shared" si="6"/>
        <v/>
      </c>
      <c r="O68" s="846" t="str">
        <f t="shared" si="6"/>
        <v/>
      </c>
      <c r="P68" s="846" t="str">
        <f t="shared" si="6"/>
        <v/>
      </c>
      <c r="Q68" s="849">
        <f t="shared" si="1"/>
        <v>0</v>
      </c>
      <c r="S68" s="503"/>
      <c r="T68" s="503" t="s">
        <v>342</v>
      </c>
      <c r="U68" s="503"/>
      <c r="V68" s="503"/>
      <c r="W68" s="503"/>
      <c r="X68" s="503"/>
      <c r="Y68" s="503"/>
      <c r="Z68" s="503"/>
      <c r="AA68" s="503"/>
      <c r="AB68" s="503"/>
      <c r="AC68" s="503"/>
      <c r="AD68" s="503"/>
      <c r="AE68" s="503"/>
      <c r="AF68" s="503"/>
      <c r="AG68" s="503"/>
      <c r="AH68" s="1334"/>
    </row>
    <row r="69" spans="2:34" s="837" customFormat="1" ht="18.75" customHeight="1" x14ac:dyDescent="0.25">
      <c r="B69" s="1814"/>
      <c r="C69" s="860"/>
      <c r="D69" s="864" t="s">
        <v>343</v>
      </c>
      <c r="E69" s="862" t="str">
        <f t="shared" si="5"/>
        <v/>
      </c>
      <c r="F69" s="862" t="str">
        <f t="shared" si="5"/>
        <v/>
      </c>
      <c r="G69" s="862" t="str">
        <f t="shared" si="5"/>
        <v/>
      </c>
      <c r="H69" s="862" t="str">
        <f t="shared" si="6"/>
        <v/>
      </c>
      <c r="I69" s="862" t="str">
        <f t="shared" si="6"/>
        <v/>
      </c>
      <c r="J69" s="862" t="str">
        <f t="shared" si="6"/>
        <v/>
      </c>
      <c r="K69" s="862" t="str">
        <f t="shared" si="6"/>
        <v/>
      </c>
      <c r="L69" s="862" t="str">
        <f t="shared" si="6"/>
        <v/>
      </c>
      <c r="M69" s="862" t="str">
        <f t="shared" si="6"/>
        <v/>
      </c>
      <c r="N69" s="862" t="str">
        <f t="shared" si="6"/>
        <v/>
      </c>
      <c r="O69" s="862" t="str">
        <f t="shared" si="6"/>
        <v/>
      </c>
      <c r="P69" s="863" t="str">
        <f t="shared" si="6"/>
        <v/>
      </c>
      <c r="Q69" s="852">
        <f t="shared" si="1"/>
        <v>0</v>
      </c>
      <c r="S69" s="503"/>
      <c r="T69" s="503" t="s">
        <v>343</v>
      </c>
      <c r="U69" s="503"/>
      <c r="V69" s="503"/>
      <c r="W69" s="503"/>
      <c r="X69" s="503"/>
      <c r="Y69" s="503"/>
      <c r="Z69" s="503"/>
      <c r="AA69" s="503"/>
      <c r="AB69" s="503"/>
      <c r="AC69" s="503"/>
      <c r="AD69" s="503"/>
      <c r="AE69" s="503"/>
      <c r="AF69" s="503"/>
      <c r="AG69" s="503"/>
      <c r="AH69" s="1334"/>
    </row>
    <row r="70" spans="2:34" s="837" customFormat="1" ht="18.75" customHeight="1" x14ac:dyDescent="0.25">
      <c r="B70" s="1813">
        <f>+B66+1</f>
        <v>17</v>
      </c>
      <c r="C70" s="853" t="s">
        <v>1636</v>
      </c>
      <c r="D70" s="841" t="s">
        <v>340</v>
      </c>
      <c r="E70" s="855">
        <f t="shared" si="5"/>
        <v>0.27054199999999995</v>
      </c>
      <c r="F70" s="855">
        <f t="shared" si="5"/>
        <v>0.17120500000000002</v>
      </c>
      <c r="G70" s="855">
        <f t="shared" si="5"/>
        <v>4.5796999999999997E-2</v>
      </c>
      <c r="H70" s="855">
        <f t="shared" si="6"/>
        <v>0.13411000000000001</v>
      </c>
      <c r="I70" s="855">
        <f t="shared" si="6"/>
        <v>4.0769E-2</v>
      </c>
      <c r="J70" s="855">
        <f t="shared" si="6"/>
        <v>0.14853</v>
      </c>
      <c r="K70" s="855" t="str">
        <f t="shared" si="6"/>
        <v/>
      </c>
      <c r="L70" s="855" t="str">
        <f t="shared" si="6"/>
        <v/>
      </c>
      <c r="M70" s="855" t="str">
        <f t="shared" si="6"/>
        <v/>
      </c>
      <c r="N70" s="855" t="str">
        <f t="shared" si="6"/>
        <v/>
      </c>
      <c r="O70" s="855" t="str">
        <f t="shared" si="6"/>
        <v/>
      </c>
      <c r="P70" s="856" t="str">
        <f t="shared" si="6"/>
        <v/>
      </c>
      <c r="Q70" s="857">
        <f t="shared" ref="Q70:Q133" si="7">+SUM(E70:P70)</f>
        <v>0.81095300000000003</v>
      </c>
      <c r="S70" s="503" t="s">
        <v>169</v>
      </c>
      <c r="T70" s="503" t="s">
        <v>340</v>
      </c>
      <c r="U70" s="503">
        <v>0.27054199999999995</v>
      </c>
      <c r="V70" s="503">
        <v>0.17120500000000002</v>
      </c>
      <c r="W70" s="503">
        <v>4.5796999999999997E-2</v>
      </c>
      <c r="X70" s="503">
        <v>0.13411000000000001</v>
      </c>
      <c r="Y70" s="503">
        <v>4.0769E-2</v>
      </c>
      <c r="Z70" s="503">
        <v>0.14853</v>
      </c>
      <c r="AA70" s="503"/>
      <c r="AB70" s="503"/>
      <c r="AC70" s="503"/>
      <c r="AD70" s="503"/>
      <c r="AE70" s="503"/>
      <c r="AF70" s="503"/>
      <c r="AG70" s="503">
        <v>0.81095300000000003</v>
      </c>
      <c r="AH70" s="1334"/>
    </row>
    <row r="71" spans="2:34" s="837" customFormat="1" ht="18.75" customHeight="1" x14ac:dyDescent="0.25">
      <c r="B71" s="1814"/>
      <c r="C71" s="844"/>
      <c r="D71" s="845" t="s">
        <v>341</v>
      </c>
      <c r="E71" s="846" t="str">
        <f t="shared" si="5"/>
        <v/>
      </c>
      <c r="F71" s="846" t="str">
        <f t="shared" si="5"/>
        <v/>
      </c>
      <c r="G71" s="846" t="str">
        <f t="shared" si="5"/>
        <v/>
      </c>
      <c r="H71" s="846" t="str">
        <f t="shared" si="6"/>
        <v/>
      </c>
      <c r="I71" s="846" t="str">
        <f t="shared" si="6"/>
        <v/>
      </c>
      <c r="J71" s="846" t="str">
        <f t="shared" si="6"/>
        <v/>
      </c>
      <c r="K71" s="846" t="str">
        <f t="shared" si="6"/>
        <v/>
      </c>
      <c r="L71" s="846" t="str">
        <f t="shared" si="6"/>
        <v/>
      </c>
      <c r="M71" s="846" t="str">
        <f t="shared" si="6"/>
        <v/>
      </c>
      <c r="N71" s="846" t="str">
        <f t="shared" si="6"/>
        <v/>
      </c>
      <c r="O71" s="846" t="str">
        <f t="shared" si="6"/>
        <v/>
      </c>
      <c r="P71" s="846" t="str">
        <f t="shared" si="6"/>
        <v/>
      </c>
      <c r="Q71" s="847">
        <f t="shared" si="7"/>
        <v>0</v>
      </c>
      <c r="S71" s="503"/>
      <c r="T71" s="503" t="s">
        <v>341</v>
      </c>
      <c r="U71" s="503"/>
      <c r="V71" s="503"/>
      <c r="W71" s="503"/>
      <c r="X71" s="503"/>
      <c r="Y71" s="503"/>
      <c r="Z71" s="503"/>
      <c r="AA71" s="503"/>
      <c r="AB71" s="503"/>
      <c r="AC71" s="503"/>
      <c r="AD71" s="503"/>
      <c r="AE71" s="503"/>
      <c r="AF71" s="503"/>
      <c r="AG71" s="503"/>
      <c r="AH71" s="1334"/>
    </row>
    <row r="72" spans="2:34" s="837" customFormat="1" ht="18.75" customHeight="1" x14ac:dyDescent="0.25">
      <c r="B72" s="1814"/>
      <c r="C72" s="844"/>
      <c r="D72" s="848" t="s">
        <v>342</v>
      </c>
      <c r="E72" s="846" t="str">
        <f t="shared" si="5"/>
        <v/>
      </c>
      <c r="F72" s="846" t="str">
        <f t="shared" si="5"/>
        <v/>
      </c>
      <c r="G72" s="846" t="str">
        <f t="shared" si="5"/>
        <v/>
      </c>
      <c r="H72" s="846" t="str">
        <f t="shared" si="6"/>
        <v/>
      </c>
      <c r="I72" s="846" t="str">
        <f t="shared" si="6"/>
        <v/>
      </c>
      <c r="J72" s="846" t="str">
        <f t="shared" si="6"/>
        <v/>
      </c>
      <c r="K72" s="846" t="str">
        <f t="shared" si="6"/>
        <v/>
      </c>
      <c r="L72" s="846" t="str">
        <f t="shared" si="6"/>
        <v/>
      </c>
      <c r="M72" s="846" t="str">
        <f t="shared" si="6"/>
        <v/>
      </c>
      <c r="N72" s="846" t="str">
        <f t="shared" si="6"/>
        <v/>
      </c>
      <c r="O72" s="846" t="str">
        <f t="shared" si="6"/>
        <v/>
      </c>
      <c r="P72" s="846" t="str">
        <f t="shared" si="6"/>
        <v/>
      </c>
      <c r="Q72" s="849">
        <f t="shared" si="7"/>
        <v>0</v>
      </c>
      <c r="S72" s="503"/>
      <c r="T72" s="503" t="s">
        <v>342</v>
      </c>
      <c r="U72" s="503"/>
      <c r="V72" s="503"/>
      <c r="W72" s="503"/>
      <c r="X72" s="503"/>
      <c r="Y72" s="503"/>
      <c r="Z72" s="503"/>
      <c r="AA72" s="503"/>
      <c r="AB72" s="503"/>
      <c r="AC72" s="503"/>
      <c r="AD72" s="503"/>
      <c r="AE72" s="503"/>
      <c r="AF72" s="503"/>
      <c r="AG72" s="503"/>
      <c r="AH72" s="1334"/>
    </row>
    <row r="73" spans="2:34" s="837" customFormat="1" ht="18.75" customHeight="1" x14ac:dyDescent="0.25">
      <c r="B73" s="1814"/>
      <c r="C73" s="860"/>
      <c r="D73" s="864" t="s">
        <v>343</v>
      </c>
      <c r="E73" s="862" t="str">
        <f t="shared" si="5"/>
        <v/>
      </c>
      <c r="F73" s="862" t="str">
        <f t="shared" si="5"/>
        <v/>
      </c>
      <c r="G73" s="862" t="str">
        <f t="shared" si="5"/>
        <v/>
      </c>
      <c r="H73" s="862" t="str">
        <f t="shared" si="6"/>
        <v/>
      </c>
      <c r="I73" s="862" t="str">
        <f t="shared" si="6"/>
        <v/>
      </c>
      <c r="J73" s="862" t="str">
        <f t="shared" si="6"/>
        <v/>
      </c>
      <c r="K73" s="862" t="str">
        <f t="shared" si="6"/>
        <v/>
      </c>
      <c r="L73" s="862" t="str">
        <f t="shared" si="6"/>
        <v/>
      </c>
      <c r="M73" s="862" t="str">
        <f t="shared" si="6"/>
        <v/>
      </c>
      <c r="N73" s="862" t="str">
        <f t="shared" si="6"/>
        <v/>
      </c>
      <c r="O73" s="862" t="str">
        <f t="shared" si="6"/>
        <v/>
      </c>
      <c r="P73" s="863" t="str">
        <f t="shared" si="6"/>
        <v/>
      </c>
      <c r="Q73" s="852">
        <f t="shared" si="7"/>
        <v>0</v>
      </c>
      <c r="S73" s="503"/>
      <c r="T73" s="503" t="s">
        <v>343</v>
      </c>
      <c r="U73" s="503"/>
      <c r="V73" s="503"/>
      <c r="W73" s="503"/>
      <c r="X73" s="503"/>
      <c r="Y73" s="503"/>
      <c r="Z73" s="503"/>
      <c r="AA73" s="503"/>
      <c r="AB73" s="503"/>
      <c r="AC73" s="503"/>
      <c r="AD73" s="503"/>
      <c r="AE73" s="503"/>
      <c r="AF73" s="503"/>
      <c r="AG73" s="503"/>
      <c r="AH73" s="1334"/>
    </row>
    <row r="74" spans="2:34" s="837" customFormat="1" ht="18.75" customHeight="1" x14ac:dyDescent="0.25">
      <c r="B74" s="1813">
        <f>+B70+1</f>
        <v>18</v>
      </c>
      <c r="C74" s="853" t="str">
        <f t="shared" si="3"/>
        <v>Eléctrica Yanapampa S.A.C.</v>
      </c>
      <c r="D74" s="841" t="s">
        <v>340</v>
      </c>
      <c r="E74" s="855">
        <f t="shared" si="5"/>
        <v>2.3299509999999999</v>
      </c>
      <c r="F74" s="855">
        <f t="shared" si="5"/>
        <v>0.9383220000000001</v>
      </c>
      <c r="G74" s="855">
        <f t="shared" si="5"/>
        <v>2.2362830000000002</v>
      </c>
      <c r="H74" s="855">
        <f t="shared" si="6"/>
        <v>2.4756520000000002</v>
      </c>
      <c r="I74" s="855">
        <f t="shared" si="6"/>
        <v>2.2550940000000002</v>
      </c>
      <c r="J74" s="855">
        <f t="shared" si="6"/>
        <v>1.8726229999999999</v>
      </c>
      <c r="K74" s="855">
        <f t="shared" si="6"/>
        <v>1.723681</v>
      </c>
      <c r="L74" s="855">
        <f t="shared" si="6"/>
        <v>1.545329</v>
      </c>
      <c r="M74" s="855">
        <f t="shared" si="6"/>
        <v>1.3882239999999999</v>
      </c>
      <c r="N74" s="855">
        <f t="shared" si="6"/>
        <v>1.7032820000000002</v>
      </c>
      <c r="O74" s="855">
        <f t="shared" si="6"/>
        <v>2.2764890000000002</v>
      </c>
      <c r="P74" s="856">
        <f t="shared" si="6"/>
        <v>2.535771</v>
      </c>
      <c r="Q74" s="857">
        <f t="shared" si="7"/>
        <v>23.280701000000004</v>
      </c>
      <c r="S74" s="503" t="s">
        <v>37</v>
      </c>
      <c r="T74" s="503" t="s">
        <v>340</v>
      </c>
      <c r="U74" s="503">
        <v>2.3299509999999999</v>
      </c>
      <c r="V74" s="503">
        <v>0.9383220000000001</v>
      </c>
      <c r="W74" s="503">
        <v>2.2362830000000002</v>
      </c>
      <c r="X74" s="503">
        <v>2.4756520000000002</v>
      </c>
      <c r="Y74" s="503">
        <v>2.2550940000000002</v>
      </c>
      <c r="Z74" s="503">
        <v>1.8726229999999999</v>
      </c>
      <c r="AA74" s="503">
        <v>1.723681</v>
      </c>
      <c r="AB74" s="503">
        <v>1.545329</v>
      </c>
      <c r="AC74" s="503">
        <v>1.3882239999999999</v>
      </c>
      <c r="AD74" s="503">
        <v>1.7032820000000002</v>
      </c>
      <c r="AE74" s="503">
        <v>2.2764890000000002</v>
      </c>
      <c r="AF74" s="503">
        <v>2.535771</v>
      </c>
      <c r="AG74" s="503">
        <v>23.280701000000004</v>
      </c>
      <c r="AH74" s="1334"/>
    </row>
    <row r="75" spans="2:34" s="837" customFormat="1" ht="18.75" customHeight="1" x14ac:dyDescent="0.25">
      <c r="B75" s="1814"/>
      <c r="C75" s="844"/>
      <c r="D75" s="845" t="s">
        <v>341</v>
      </c>
      <c r="E75" s="846" t="str">
        <f t="shared" si="5"/>
        <v/>
      </c>
      <c r="F75" s="846" t="str">
        <f t="shared" si="5"/>
        <v/>
      </c>
      <c r="G75" s="846" t="str">
        <f t="shared" si="5"/>
        <v/>
      </c>
      <c r="H75" s="846" t="str">
        <f t="shared" si="6"/>
        <v/>
      </c>
      <c r="I75" s="846" t="str">
        <f t="shared" si="6"/>
        <v/>
      </c>
      <c r="J75" s="846" t="str">
        <f t="shared" si="6"/>
        <v/>
      </c>
      <c r="K75" s="846" t="str">
        <f t="shared" si="6"/>
        <v/>
      </c>
      <c r="L75" s="846" t="str">
        <f t="shared" si="6"/>
        <v/>
      </c>
      <c r="M75" s="846" t="str">
        <f t="shared" si="6"/>
        <v/>
      </c>
      <c r="N75" s="846" t="str">
        <f t="shared" si="6"/>
        <v/>
      </c>
      <c r="O75" s="846" t="str">
        <f t="shared" si="6"/>
        <v/>
      </c>
      <c r="P75" s="846" t="str">
        <f t="shared" si="6"/>
        <v/>
      </c>
      <c r="Q75" s="847">
        <f t="shared" si="7"/>
        <v>0</v>
      </c>
      <c r="S75" s="503"/>
      <c r="T75" s="503" t="s">
        <v>341</v>
      </c>
      <c r="U75" s="503"/>
      <c r="V75" s="503"/>
      <c r="W75" s="503"/>
      <c r="X75" s="503"/>
      <c r="Y75" s="503"/>
      <c r="Z75" s="503"/>
      <c r="AA75" s="503"/>
      <c r="AB75" s="503"/>
      <c r="AC75" s="503"/>
      <c r="AD75" s="503"/>
      <c r="AE75" s="503"/>
      <c r="AF75" s="503"/>
      <c r="AG75" s="503"/>
      <c r="AH75" s="1334"/>
    </row>
    <row r="76" spans="2:34" s="837" customFormat="1" ht="18.75" customHeight="1" x14ac:dyDescent="0.25">
      <c r="B76" s="1814"/>
      <c r="C76" s="844"/>
      <c r="D76" s="848" t="s">
        <v>342</v>
      </c>
      <c r="E76" s="846" t="str">
        <f t="shared" si="5"/>
        <v/>
      </c>
      <c r="F76" s="846" t="str">
        <f t="shared" si="5"/>
        <v/>
      </c>
      <c r="G76" s="846" t="str">
        <f t="shared" si="5"/>
        <v/>
      </c>
      <c r="H76" s="846" t="str">
        <f t="shared" si="6"/>
        <v/>
      </c>
      <c r="I76" s="846" t="str">
        <f t="shared" si="6"/>
        <v/>
      </c>
      <c r="J76" s="846" t="str">
        <f t="shared" si="6"/>
        <v/>
      </c>
      <c r="K76" s="846" t="str">
        <f t="shared" si="6"/>
        <v/>
      </c>
      <c r="L76" s="846" t="str">
        <f t="shared" si="6"/>
        <v/>
      </c>
      <c r="M76" s="846" t="str">
        <f t="shared" si="6"/>
        <v/>
      </c>
      <c r="N76" s="846" t="str">
        <f t="shared" si="6"/>
        <v/>
      </c>
      <c r="O76" s="846" t="str">
        <f t="shared" si="6"/>
        <v/>
      </c>
      <c r="P76" s="846" t="str">
        <f t="shared" si="6"/>
        <v/>
      </c>
      <c r="Q76" s="849">
        <f t="shared" si="7"/>
        <v>0</v>
      </c>
      <c r="S76" s="503"/>
      <c r="T76" s="503" t="s">
        <v>342</v>
      </c>
      <c r="U76" s="503"/>
      <c r="V76" s="503"/>
      <c r="W76" s="503"/>
      <c r="X76" s="503"/>
      <c r="Y76" s="503"/>
      <c r="Z76" s="503"/>
      <c r="AA76" s="503"/>
      <c r="AB76" s="503"/>
      <c r="AC76" s="503"/>
      <c r="AD76" s="503"/>
      <c r="AE76" s="503"/>
      <c r="AF76" s="503"/>
      <c r="AG76" s="503"/>
      <c r="AH76" s="1334"/>
    </row>
    <row r="77" spans="2:34" s="837" customFormat="1" ht="18.75" customHeight="1" x14ac:dyDescent="0.25">
      <c r="B77" s="1814"/>
      <c r="C77" s="860"/>
      <c r="D77" s="864" t="s">
        <v>343</v>
      </c>
      <c r="E77" s="862" t="str">
        <f t="shared" si="5"/>
        <v/>
      </c>
      <c r="F77" s="862" t="str">
        <f t="shared" si="5"/>
        <v/>
      </c>
      <c r="G77" s="862" t="str">
        <f t="shared" si="5"/>
        <v/>
      </c>
      <c r="H77" s="862" t="str">
        <f t="shared" si="6"/>
        <v/>
      </c>
      <c r="I77" s="862" t="str">
        <f t="shared" si="6"/>
        <v/>
      </c>
      <c r="J77" s="862" t="str">
        <f t="shared" si="6"/>
        <v/>
      </c>
      <c r="K77" s="862" t="str">
        <f t="shared" si="6"/>
        <v/>
      </c>
      <c r="L77" s="862" t="str">
        <f t="shared" si="6"/>
        <v/>
      </c>
      <c r="M77" s="862" t="str">
        <f t="shared" si="6"/>
        <v/>
      </c>
      <c r="N77" s="862" t="str">
        <f t="shared" si="6"/>
        <v/>
      </c>
      <c r="O77" s="862" t="str">
        <f t="shared" si="6"/>
        <v/>
      </c>
      <c r="P77" s="863" t="str">
        <f t="shared" si="6"/>
        <v/>
      </c>
      <c r="Q77" s="852">
        <f t="shared" si="7"/>
        <v>0</v>
      </c>
      <c r="S77" s="503"/>
      <c r="T77" s="503" t="s">
        <v>343</v>
      </c>
      <c r="U77" s="503"/>
      <c r="V77" s="503"/>
      <c r="W77" s="503"/>
      <c r="X77" s="503"/>
      <c r="Y77" s="503"/>
      <c r="Z77" s="503"/>
      <c r="AA77" s="503"/>
      <c r="AB77" s="503"/>
      <c r="AC77" s="503"/>
      <c r="AD77" s="503"/>
      <c r="AE77" s="503"/>
      <c r="AF77" s="503"/>
      <c r="AG77" s="503"/>
      <c r="AH77" s="1334"/>
    </row>
    <row r="78" spans="2:34" s="837" customFormat="1" ht="18.75" customHeight="1" x14ac:dyDescent="0.25">
      <c r="B78" s="1813">
        <f>+B74+1</f>
        <v>19</v>
      </c>
      <c r="C78" s="853" t="str">
        <f t="shared" ref="C78:C138" si="8">+S78</f>
        <v>Electro Dunas S.A.A.</v>
      </c>
      <c r="D78" s="841" t="s">
        <v>340</v>
      </c>
      <c r="E78" s="855">
        <f t="shared" si="5"/>
        <v>0.120278</v>
      </c>
      <c r="F78" s="855">
        <f t="shared" si="5"/>
        <v>0.11662999999999998</v>
      </c>
      <c r="G78" s="855">
        <f t="shared" si="5"/>
        <v>0.128499</v>
      </c>
      <c r="H78" s="855">
        <f t="shared" si="6"/>
        <v>0.117372</v>
      </c>
      <c r="I78" s="855">
        <f t="shared" si="6"/>
        <v>0.12936600000000001</v>
      </c>
      <c r="J78" s="855">
        <f t="shared" si="6"/>
        <v>8.6227999999999999E-2</v>
      </c>
      <c r="K78" s="855">
        <f t="shared" si="6"/>
        <v>6.4665E-2</v>
      </c>
      <c r="L78" s="855">
        <f t="shared" si="6"/>
        <v>5.9254000000000001E-2</v>
      </c>
      <c r="M78" s="855">
        <f t="shared" si="6"/>
        <v>3.7069999999999999E-2</v>
      </c>
      <c r="N78" s="855">
        <f t="shared" si="6"/>
        <v>0</v>
      </c>
      <c r="O78" s="855">
        <f t="shared" si="6"/>
        <v>0</v>
      </c>
      <c r="P78" s="856">
        <f t="shared" si="6"/>
        <v>0</v>
      </c>
      <c r="Q78" s="857">
        <f t="shared" si="7"/>
        <v>0.85936199999999996</v>
      </c>
      <c r="S78" s="503" t="s">
        <v>39</v>
      </c>
      <c r="T78" s="503" t="s">
        <v>340</v>
      </c>
      <c r="U78" s="503">
        <v>0.120278</v>
      </c>
      <c r="V78" s="503">
        <v>0.11662999999999998</v>
      </c>
      <c r="W78" s="503">
        <v>0.128499</v>
      </c>
      <c r="X78" s="503">
        <v>0.117372</v>
      </c>
      <c r="Y78" s="503">
        <v>0.12936600000000001</v>
      </c>
      <c r="Z78" s="503">
        <v>8.6227999999999999E-2</v>
      </c>
      <c r="AA78" s="503">
        <v>6.4665E-2</v>
      </c>
      <c r="AB78" s="503">
        <v>5.9254000000000001E-2</v>
      </c>
      <c r="AC78" s="503">
        <v>3.7069999999999999E-2</v>
      </c>
      <c r="AD78" s="503">
        <v>0</v>
      </c>
      <c r="AE78" s="503">
        <v>0</v>
      </c>
      <c r="AF78" s="503">
        <v>0</v>
      </c>
      <c r="AG78" s="503">
        <v>0.85936199999999996</v>
      </c>
      <c r="AH78" s="1334"/>
    </row>
    <row r="79" spans="2:34" s="837" customFormat="1" ht="18.75" customHeight="1" x14ac:dyDescent="0.25">
      <c r="B79" s="1814"/>
      <c r="C79" s="844"/>
      <c r="D79" s="845" t="s">
        <v>341</v>
      </c>
      <c r="E79" s="846">
        <f t="shared" si="5"/>
        <v>13.138418999999999</v>
      </c>
      <c r="F79" s="846">
        <f t="shared" si="5"/>
        <v>11.70091</v>
      </c>
      <c r="G79" s="846">
        <f t="shared" si="5"/>
        <v>11.345659999999999</v>
      </c>
      <c r="H79" s="846">
        <f t="shared" si="6"/>
        <v>16.678339999999999</v>
      </c>
      <c r="I79" s="846">
        <f t="shared" si="6"/>
        <v>20.967120000000001</v>
      </c>
      <c r="J79" s="846">
        <f t="shared" si="6"/>
        <v>20.446400000000001</v>
      </c>
      <c r="K79" s="846">
        <f t="shared" si="6"/>
        <v>19.274889999999999</v>
      </c>
      <c r="L79" s="846">
        <f t="shared" si="6"/>
        <v>19.127359999999999</v>
      </c>
      <c r="M79" s="846">
        <f t="shared" si="6"/>
        <v>18.534269999999999</v>
      </c>
      <c r="N79" s="846">
        <f t="shared" si="6"/>
        <v>19.409709999999997</v>
      </c>
      <c r="O79" s="846">
        <f t="shared" si="6"/>
        <v>18.280100000000001</v>
      </c>
      <c r="P79" s="846">
        <f t="shared" si="6"/>
        <v>19.143000000000001</v>
      </c>
      <c r="Q79" s="847">
        <f t="shared" si="7"/>
        <v>208.046179</v>
      </c>
      <c r="S79" s="503"/>
      <c r="T79" s="503" t="s">
        <v>341</v>
      </c>
      <c r="U79" s="503">
        <v>13.138418999999999</v>
      </c>
      <c r="V79" s="503">
        <v>11.70091</v>
      </c>
      <c r="W79" s="503">
        <v>11.345659999999999</v>
      </c>
      <c r="X79" s="503">
        <v>16.678339999999999</v>
      </c>
      <c r="Y79" s="503">
        <v>20.967120000000001</v>
      </c>
      <c r="Z79" s="503">
        <v>20.446400000000001</v>
      </c>
      <c r="AA79" s="503">
        <v>19.274889999999999</v>
      </c>
      <c r="AB79" s="503">
        <v>19.127359999999999</v>
      </c>
      <c r="AC79" s="503">
        <v>18.534269999999999</v>
      </c>
      <c r="AD79" s="503">
        <v>19.409709999999997</v>
      </c>
      <c r="AE79" s="503">
        <v>18.280100000000001</v>
      </c>
      <c r="AF79" s="503">
        <v>19.143000000000001</v>
      </c>
      <c r="AG79" s="503">
        <v>208.046179</v>
      </c>
      <c r="AH79" s="1334"/>
    </row>
    <row r="80" spans="2:34" s="837" customFormat="1" ht="18.75" customHeight="1" x14ac:dyDescent="0.25">
      <c r="B80" s="1814"/>
      <c r="C80" s="844"/>
      <c r="D80" s="848" t="s">
        <v>342</v>
      </c>
      <c r="E80" s="846" t="str">
        <f t="shared" si="5"/>
        <v/>
      </c>
      <c r="F80" s="846" t="str">
        <f t="shared" si="5"/>
        <v/>
      </c>
      <c r="G80" s="846" t="str">
        <f t="shared" si="5"/>
        <v/>
      </c>
      <c r="H80" s="846" t="str">
        <f t="shared" si="6"/>
        <v/>
      </c>
      <c r="I80" s="846" t="str">
        <f t="shared" si="6"/>
        <v/>
      </c>
      <c r="J80" s="846" t="str">
        <f t="shared" si="6"/>
        <v/>
      </c>
      <c r="K80" s="846" t="str">
        <f t="shared" si="6"/>
        <v/>
      </c>
      <c r="L80" s="846" t="str">
        <f t="shared" si="6"/>
        <v/>
      </c>
      <c r="M80" s="846" t="str">
        <f t="shared" si="6"/>
        <v/>
      </c>
      <c r="N80" s="846" t="str">
        <f t="shared" si="6"/>
        <v/>
      </c>
      <c r="O80" s="846" t="str">
        <f t="shared" si="6"/>
        <v/>
      </c>
      <c r="P80" s="846" t="str">
        <f t="shared" si="6"/>
        <v/>
      </c>
      <c r="Q80" s="849">
        <f t="shared" si="7"/>
        <v>0</v>
      </c>
      <c r="S80" s="503"/>
      <c r="T80" s="503" t="s">
        <v>342</v>
      </c>
      <c r="U80" s="503"/>
      <c r="V80" s="503"/>
      <c r="W80" s="503"/>
      <c r="X80" s="503"/>
      <c r="Y80" s="503"/>
      <c r="Z80" s="503"/>
      <c r="AA80" s="503"/>
      <c r="AB80" s="503"/>
      <c r="AC80" s="503"/>
      <c r="AD80" s="503"/>
      <c r="AE80" s="503"/>
      <c r="AF80" s="503"/>
      <c r="AG80" s="503"/>
      <c r="AH80" s="1334"/>
    </row>
    <row r="81" spans="2:34" s="837" customFormat="1" ht="18.75" customHeight="1" x14ac:dyDescent="0.25">
      <c r="B81" s="1814"/>
      <c r="C81" s="860"/>
      <c r="D81" s="864" t="s">
        <v>343</v>
      </c>
      <c r="E81" s="862" t="str">
        <f t="shared" si="5"/>
        <v/>
      </c>
      <c r="F81" s="862" t="str">
        <f t="shared" si="5"/>
        <v/>
      </c>
      <c r="G81" s="862" t="str">
        <f t="shared" si="5"/>
        <v/>
      </c>
      <c r="H81" s="862" t="str">
        <f t="shared" si="6"/>
        <v/>
      </c>
      <c r="I81" s="862" t="str">
        <f t="shared" si="6"/>
        <v/>
      </c>
      <c r="J81" s="862" t="str">
        <f t="shared" si="6"/>
        <v/>
      </c>
      <c r="K81" s="862" t="str">
        <f t="shared" si="6"/>
        <v/>
      </c>
      <c r="L81" s="862" t="str">
        <f t="shared" si="6"/>
        <v/>
      </c>
      <c r="M81" s="862" t="str">
        <f t="shared" si="6"/>
        <v/>
      </c>
      <c r="N81" s="862" t="str">
        <f t="shared" si="6"/>
        <v/>
      </c>
      <c r="O81" s="862" t="str">
        <f t="shared" si="6"/>
        <v/>
      </c>
      <c r="P81" s="863" t="str">
        <f t="shared" si="6"/>
        <v/>
      </c>
      <c r="Q81" s="852">
        <f t="shared" si="7"/>
        <v>0</v>
      </c>
      <c r="S81" s="503"/>
      <c r="T81" s="503" t="s">
        <v>343</v>
      </c>
      <c r="U81" s="503"/>
      <c r="V81" s="503"/>
      <c r="W81" s="503"/>
      <c r="X81" s="503"/>
      <c r="Y81" s="503"/>
      <c r="Z81" s="503"/>
      <c r="AA81" s="503"/>
      <c r="AB81" s="503"/>
      <c r="AC81" s="503"/>
      <c r="AD81" s="503"/>
      <c r="AE81" s="503"/>
      <c r="AF81" s="503"/>
      <c r="AG81" s="503"/>
      <c r="AH81" s="1334"/>
    </row>
    <row r="82" spans="2:34" s="837" customFormat="1" ht="18.75" customHeight="1" x14ac:dyDescent="0.25">
      <c r="B82" s="1813">
        <f>+B78+1</f>
        <v>20</v>
      </c>
      <c r="C82" s="853" t="str">
        <f t="shared" si="8"/>
        <v>Electro Oriente S. A.</v>
      </c>
      <c r="D82" s="841" t="s">
        <v>340</v>
      </c>
      <c r="E82" s="855">
        <f t="shared" si="5"/>
        <v>12.448515</v>
      </c>
      <c r="F82" s="855">
        <f t="shared" si="5"/>
        <v>12.155241999999999</v>
      </c>
      <c r="G82" s="855">
        <f t="shared" si="5"/>
        <v>12.841095999999999</v>
      </c>
      <c r="H82" s="855">
        <f t="shared" si="6"/>
        <v>11.249161999999998</v>
      </c>
      <c r="I82" s="855">
        <f t="shared" si="6"/>
        <v>11.047048</v>
      </c>
      <c r="J82" s="855">
        <f t="shared" si="6"/>
        <v>9.412229</v>
      </c>
      <c r="K82" s="855">
        <f t="shared" si="6"/>
        <v>9.4454850000000015</v>
      </c>
      <c r="L82" s="855">
        <f t="shared" si="6"/>
        <v>7.9380130000000007</v>
      </c>
      <c r="M82" s="855">
        <f t="shared" si="6"/>
        <v>7.8783700000000003</v>
      </c>
      <c r="N82" s="855">
        <f t="shared" si="6"/>
        <v>8.806375000000001</v>
      </c>
      <c r="O82" s="855">
        <f t="shared" si="6"/>
        <v>10.050700000000001</v>
      </c>
      <c r="P82" s="856">
        <f t="shared" si="6"/>
        <v>10.967598999999998</v>
      </c>
      <c r="Q82" s="857">
        <f t="shared" si="7"/>
        <v>124.239834</v>
      </c>
      <c r="S82" s="503" t="s">
        <v>41</v>
      </c>
      <c r="T82" s="503" t="s">
        <v>340</v>
      </c>
      <c r="U82" s="503">
        <v>12.448515</v>
      </c>
      <c r="V82" s="503">
        <v>12.155241999999999</v>
      </c>
      <c r="W82" s="503">
        <v>12.841095999999999</v>
      </c>
      <c r="X82" s="503">
        <v>11.249161999999998</v>
      </c>
      <c r="Y82" s="503">
        <v>11.047048</v>
      </c>
      <c r="Z82" s="503">
        <v>9.412229</v>
      </c>
      <c r="AA82" s="503">
        <v>9.4454850000000015</v>
      </c>
      <c r="AB82" s="503">
        <v>7.9380130000000007</v>
      </c>
      <c r="AC82" s="503">
        <v>7.8783700000000003</v>
      </c>
      <c r="AD82" s="503">
        <v>8.806375000000001</v>
      </c>
      <c r="AE82" s="503">
        <v>10.050700000000001</v>
      </c>
      <c r="AF82" s="503">
        <v>10.967598999999998</v>
      </c>
      <c r="AG82" s="503">
        <v>124.239834</v>
      </c>
      <c r="AH82" s="1334"/>
    </row>
    <row r="83" spans="2:34" s="837" customFormat="1" ht="18.75" customHeight="1" x14ac:dyDescent="0.25">
      <c r="B83" s="1814"/>
      <c r="C83" s="844"/>
      <c r="D83" s="845" t="s">
        <v>341</v>
      </c>
      <c r="E83" s="846">
        <f t="shared" si="5"/>
        <v>5.275138000000001</v>
      </c>
      <c r="F83" s="846">
        <f t="shared" si="5"/>
        <v>3.3119969999999999</v>
      </c>
      <c r="G83" s="846">
        <f t="shared" si="5"/>
        <v>3.833599</v>
      </c>
      <c r="H83" s="846">
        <f t="shared" si="6"/>
        <v>3.7854910000000013</v>
      </c>
      <c r="I83" s="846">
        <f t="shared" si="6"/>
        <v>3.5082930000000005</v>
      </c>
      <c r="J83" s="846">
        <f t="shared" si="6"/>
        <v>3.2614590000000008</v>
      </c>
      <c r="K83" s="846">
        <f t="shared" si="6"/>
        <v>3.7062919999999999</v>
      </c>
      <c r="L83" s="846">
        <f t="shared" si="6"/>
        <v>4.5236579999999993</v>
      </c>
      <c r="M83" s="846">
        <f t="shared" si="6"/>
        <v>4.355836</v>
      </c>
      <c r="N83" s="846">
        <f t="shared" si="6"/>
        <v>4.0237059999999998</v>
      </c>
      <c r="O83" s="846">
        <f t="shared" si="6"/>
        <v>4.0848269999999998</v>
      </c>
      <c r="P83" s="846">
        <f t="shared" si="6"/>
        <v>3.6102249999999998</v>
      </c>
      <c r="Q83" s="847">
        <f t="shared" si="7"/>
        <v>47.280520999999993</v>
      </c>
      <c r="S83" s="503"/>
      <c r="T83" s="503" t="s">
        <v>341</v>
      </c>
      <c r="U83" s="503">
        <v>5.275138000000001</v>
      </c>
      <c r="V83" s="503">
        <v>3.3119969999999999</v>
      </c>
      <c r="W83" s="503">
        <v>3.833599</v>
      </c>
      <c r="X83" s="503">
        <v>3.7854910000000013</v>
      </c>
      <c r="Y83" s="503">
        <v>3.5082930000000005</v>
      </c>
      <c r="Z83" s="503">
        <v>3.2614590000000008</v>
      </c>
      <c r="AA83" s="503">
        <v>3.7062919999999999</v>
      </c>
      <c r="AB83" s="503">
        <v>4.5236579999999993</v>
      </c>
      <c r="AC83" s="503">
        <v>4.355836</v>
      </c>
      <c r="AD83" s="503">
        <v>4.0237059999999998</v>
      </c>
      <c r="AE83" s="503">
        <v>4.0848269999999998</v>
      </c>
      <c r="AF83" s="503">
        <v>3.6102249999999998</v>
      </c>
      <c r="AG83" s="503">
        <v>47.280520999999993</v>
      </c>
      <c r="AH83" s="1334"/>
    </row>
    <row r="84" spans="2:34" s="837" customFormat="1" ht="18.75" customHeight="1" x14ac:dyDescent="0.25">
      <c r="B84" s="1814"/>
      <c r="C84" s="844"/>
      <c r="D84" s="848" t="s">
        <v>342</v>
      </c>
      <c r="E84" s="846" t="str">
        <f t="shared" si="5"/>
        <v/>
      </c>
      <c r="F84" s="846" t="str">
        <f t="shared" si="5"/>
        <v/>
      </c>
      <c r="G84" s="846" t="str">
        <f t="shared" si="5"/>
        <v/>
      </c>
      <c r="H84" s="846" t="str">
        <f t="shared" si="6"/>
        <v/>
      </c>
      <c r="I84" s="846" t="str">
        <f t="shared" si="6"/>
        <v/>
      </c>
      <c r="J84" s="846" t="str">
        <f t="shared" si="6"/>
        <v/>
      </c>
      <c r="K84" s="846" t="str">
        <f t="shared" si="6"/>
        <v/>
      </c>
      <c r="L84" s="846" t="str">
        <f t="shared" si="6"/>
        <v/>
      </c>
      <c r="M84" s="846" t="str">
        <f t="shared" si="6"/>
        <v/>
      </c>
      <c r="N84" s="846" t="str">
        <f t="shared" si="6"/>
        <v/>
      </c>
      <c r="O84" s="846" t="str">
        <f t="shared" si="6"/>
        <v/>
      </c>
      <c r="P84" s="846" t="str">
        <f t="shared" si="6"/>
        <v/>
      </c>
      <c r="Q84" s="849">
        <f t="shared" si="7"/>
        <v>0</v>
      </c>
      <c r="S84" s="503"/>
      <c r="T84" s="503" t="s">
        <v>342</v>
      </c>
      <c r="U84" s="503"/>
      <c r="V84" s="503"/>
      <c r="W84" s="503"/>
      <c r="X84" s="503"/>
      <c r="Y84" s="503"/>
      <c r="Z84" s="503"/>
      <c r="AA84" s="503"/>
      <c r="AB84" s="503"/>
      <c r="AC84" s="503"/>
      <c r="AD84" s="503"/>
      <c r="AE84" s="503"/>
      <c r="AF84" s="503"/>
      <c r="AG84" s="503"/>
      <c r="AH84" s="1334"/>
    </row>
    <row r="85" spans="2:34" s="837" customFormat="1" ht="18.75" customHeight="1" x14ac:dyDescent="0.25">
      <c r="B85" s="1814"/>
      <c r="C85" s="860"/>
      <c r="D85" s="864" t="s">
        <v>343</v>
      </c>
      <c r="E85" s="862" t="str">
        <f t="shared" si="5"/>
        <v/>
      </c>
      <c r="F85" s="862" t="str">
        <f t="shared" si="5"/>
        <v/>
      </c>
      <c r="G85" s="862" t="str">
        <f t="shared" si="5"/>
        <v/>
      </c>
      <c r="H85" s="862" t="str">
        <f t="shared" si="6"/>
        <v/>
      </c>
      <c r="I85" s="862" t="str">
        <f t="shared" si="6"/>
        <v/>
      </c>
      <c r="J85" s="862" t="str">
        <f t="shared" si="6"/>
        <v/>
      </c>
      <c r="K85" s="862" t="str">
        <f t="shared" si="6"/>
        <v/>
      </c>
      <c r="L85" s="862" t="str">
        <f t="shared" si="6"/>
        <v/>
      </c>
      <c r="M85" s="862" t="str">
        <f t="shared" si="6"/>
        <v/>
      </c>
      <c r="N85" s="862" t="str">
        <f t="shared" si="6"/>
        <v/>
      </c>
      <c r="O85" s="862" t="str">
        <f t="shared" si="6"/>
        <v/>
      </c>
      <c r="P85" s="863" t="str">
        <f t="shared" si="6"/>
        <v/>
      </c>
      <c r="Q85" s="852">
        <f t="shared" si="7"/>
        <v>0</v>
      </c>
      <c r="S85" s="503"/>
      <c r="T85" s="503" t="s">
        <v>343</v>
      </c>
      <c r="U85" s="503"/>
      <c r="V85" s="503"/>
      <c r="W85" s="503"/>
      <c r="X85" s="503"/>
      <c r="Y85" s="503"/>
      <c r="Z85" s="503"/>
      <c r="AA85" s="503"/>
      <c r="AB85" s="503"/>
      <c r="AC85" s="503"/>
      <c r="AD85" s="503"/>
      <c r="AE85" s="503"/>
      <c r="AF85" s="503"/>
      <c r="AG85" s="503"/>
      <c r="AH85" s="1334"/>
    </row>
    <row r="86" spans="2:34" s="837" customFormat="1" ht="18.75" customHeight="1" x14ac:dyDescent="0.25">
      <c r="B86" s="1813">
        <f>+B82+1</f>
        <v>21</v>
      </c>
      <c r="C86" s="853" t="str">
        <f t="shared" si="8"/>
        <v>Electro Puno S.A.A.</v>
      </c>
      <c r="D86" s="841" t="s">
        <v>340</v>
      </c>
      <c r="E86" s="855">
        <f t="shared" si="5"/>
        <v>2.270721</v>
      </c>
      <c r="F86" s="855">
        <f t="shared" si="5"/>
        <v>1.288931</v>
      </c>
      <c r="G86" s="855">
        <f t="shared" si="5"/>
        <v>2.1009429999999996</v>
      </c>
      <c r="H86" s="855">
        <f t="shared" si="6"/>
        <v>2.1511749999999998</v>
      </c>
      <c r="I86" s="855">
        <f t="shared" si="6"/>
        <v>2.2582299999999997</v>
      </c>
      <c r="J86" s="855">
        <f t="shared" si="6"/>
        <v>1.32904</v>
      </c>
      <c r="K86" s="855">
        <f t="shared" si="6"/>
        <v>0.73525499999999999</v>
      </c>
      <c r="L86" s="855">
        <f t="shared" si="6"/>
        <v>0.47749999999999998</v>
      </c>
      <c r="M86" s="855">
        <f t="shared" si="6"/>
        <v>0.66770000000000007</v>
      </c>
      <c r="N86" s="855">
        <f t="shared" si="6"/>
        <v>0.69169000000000003</v>
      </c>
      <c r="O86" s="855">
        <f t="shared" si="6"/>
        <v>0.70894000000000001</v>
      </c>
      <c r="P86" s="856">
        <f t="shared" si="6"/>
        <v>1.24953</v>
      </c>
      <c r="Q86" s="857">
        <f t="shared" si="7"/>
        <v>15.929654999999999</v>
      </c>
      <c r="S86" s="503" t="s">
        <v>43</v>
      </c>
      <c r="T86" s="503" t="s">
        <v>340</v>
      </c>
      <c r="U86" s="503">
        <v>2.270721</v>
      </c>
      <c r="V86" s="503">
        <v>1.288931</v>
      </c>
      <c r="W86" s="503">
        <v>2.1009429999999996</v>
      </c>
      <c r="X86" s="503">
        <v>2.1511749999999998</v>
      </c>
      <c r="Y86" s="503">
        <v>2.2582299999999997</v>
      </c>
      <c r="Z86" s="503">
        <v>1.32904</v>
      </c>
      <c r="AA86" s="503">
        <v>0.73525499999999999</v>
      </c>
      <c r="AB86" s="503">
        <v>0.47749999999999998</v>
      </c>
      <c r="AC86" s="503">
        <v>0.66770000000000007</v>
      </c>
      <c r="AD86" s="503">
        <v>0.69169000000000003</v>
      </c>
      <c r="AE86" s="503">
        <v>0.70894000000000001</v>
      </c>
      <c r="AF86" s="503">
        <v>1.24953</v>
      </c>
      <c r="AG86" s="503">
        <v>15.929654999999999</v>
      </c>
      <c r="AH86" s="1334"/>
    </row>
    <row r="87" spans="2:34" s="837" customFormat="1" ht="18.75" customHeight="1" x14ac:dyDescent="0.25">
      <c r="B87" s="1814"/>
      <c r="C87" s="844"/>
      <c r="D87" s="845" t="s">
        <v>341</v>
      </c>
      <c r="E87" s="846" t="str">
        <f t="shared" si="5"/>
        <v/>
      </c>
      <c r="F87" s="846" t="str">
        <f t="shared" si="5"/>
        <v/>
      </c>
      <c r="G87" s="846" t="str">
        <f t="shared" si="5"/>
        <v/>
      </c>
      <c r="H87" s="846" t="str">
        <f t="shared" si="6"/>
        <v/>
      </c>
      <c r="I87" s="846" t="str">
        <f t="shared" si="6"/>
        <v/>
      </c>
      <c r="J87" s="846" t="str">
        <f t="shared" si="6"/>
        <v/>
      </c>
      <c r="K87" s="846" t="str">
        <f t="shared" si="6"/>
        <v/>
      </c>
      <c r="L87" s="846" t="str">
        <f t="shared" si="6"/>
        <v/>
      </c>
      <c r="M87" s="846" t="str">
        <f t="shared" si="6"/>
        <v/>
      </c>
      <c r="N87" s="846" t="str">
        <f t="shared" si="6"/>
        <v/>
      </c>
      <c r="O87" s="846" t="str">
        <f t="shared" si="6"/>
        <v/>
      </c>
      <c r="P87" s="846" t="str">
        <f t="shared" si="6"/>
        <v/>
      </c>
      <c r="Q87" s="847">
        <f t="shared" si="7"/>
        <v>0</v>
      </c>
      <c r="S87" s="503"/>
      <c r="T87" s="503" t="s">
        <v>341</v>
      </c>
      <c r="U87" s="503"/>
      <c r="V87" s="503"/>
      <c r="W87" s="503"/>
      <c r="X87" s="503"/>
      <c r="Y87" s="503"/>
      <c r="Z87" s="503"/>
      <c r="AA87" s="503"/>
      <c r="AB87" s="503"/>
      <c r="AC87" s="503"/>
      <c r="AD87" s="503"/>
      <c r="AE87" s="503"/>
      <c r="AF87" s="503"/>
      <c r="AG87" s="503"/>
      <c r="AH87" s="1334"/>
    </row>
    <row r="88" spans="2:34" s="837" customFormat="1" ht="18.75" customHeight="1" x14ac:dyDescent="0.25">
      <c r="B88" s="1814"/>
      <c r="C88" s="844"/>
      <c r="D88" s="848" t="s">
        <v>342</v>
      </c>
      <c r="E88" s="846" t="str">
        <f t="shared" si="5"/>
        <v/>
      </c>
      <c r="F88" s="846" t="str">
        <f t="shared" si="5"/>
        <v/>
      </c>
      <c r="G88" s="846" t="str">
        <f t="shared" si="5"/>
        <v/>
      </c>
      <c r="H88" s="846" t="str">
        <f t="shared" si="6"/>
        <v/>
      </c>
      <c r="I88" s="846" t="str">
        <f t="shared" si="6"/>
        <v/>
      </c>
      <c r="J88" s="846" t="str">
        <f t="shared" si="6"/>
        <v/>
      </c>
      <c r="K88" s="846" t="str">
        <f t="shared" si="6"/>
        <v/>
      </c>
      <c r="L88" s="846" t="str">
        <f t="shared" si="6"/>
        <v/>
      </c>
      <c r="M88" s="846" t="str">
        <f t="shared" si="6"/>
        <v/>
      </c>
      <c r="N88" s="846" t="str">
        <f t="shared" si="6"/>
        <v/>
      </c>
      <c r="O88" s="846" t="str">
        <f t="shared" si="6"/>
        <v/>
      </c>
      <c r="P88" s="846" t="str">
        <f t="shared" si="6"/>
        <v/>
      </c>
      <c r="Q88" s="849">
        <f t="shared" si="7"/>
        <v>0</v>
      </c>
      <c r="S88" s="503"/>
      <c r="T88" s="503" t="s">
        <v>342</v>
      </c>
      <c r="U88" s="503"/>
      <c r="V88" s="503"/>
      <c r="W88" s="503"/>
      <c r="X88" s="503"/>
      <c r="Y88" s="503"/>
      <c r="Z88" s="503"/>
      <c r="AA88" s="503"/>
      <c r="AB88" s="503"/>
      <c r="AC88" s="503"/>
      <c r="AD88" s="503"/>
      <c r="AE88" s="503"/>
      <c r="AF88" s="503"/>
      <c r="AG88" s="503"/>
      <c r="AH88" s="1334"/>
    </row>
    <row r="89" spans="2:34" s="837" customFormat="1" ht="18.75" customHeight="1" x14ac:dyDescent="0.25">
      <c r="B89" s="1814"/>
      <c r="C89" s="860"/>
      <c r="D89" s="864" t="s">
        <v>343</v>
      </c>
      <c r="E89" s="862" t="str">
        <f t="shared" si="5"/>
        <v/>
      </c>
      <c r="F89" s="862" t="str">
        <f t="shared" si="5"/>
        <v/>
      </c>
      <c r="G89" s="862" t="str">
        <f t="shared" si="5"/>
        <v/>
      </c>
      <c r="H89" s="862" t="str">
        <f t="shared" si="6"/>
        <v/>
      </c>
      <c r="I89" s="862" t="str">
        <f t="shared" si="6"/>
        <v/>
      </c>
      <c r="J89" s="862" t="str">
        <f t="shared" si="6"/>
        <v/>
      </c>
      <c r="K89" s="862" t="str">
        <f t="shared" si="6"/>
        <v/>
      </c>
      <c r="L89" s="862" t="str">
        <f t="shared" si="6"/>
        <v/>
      </c>
      <c r="M89" s="862" t="str">
        <f t="shared" si="6"/>
        <v/>
      </c>
      <c r="N89" s="862" t="str">
        <f t="shared" si="6"/>
        <v/>
      </c>
      <c r="O89" s="862" t="str">
        <f t="shared" si="6"/>
        <v/>
      </c>
      <c r="P89" s="863" t="str">
        <f t="shared" si="6"/>
        <v/>
      </c>
      <c r="Q89" s="852">
        <f t="shared" si="7"/>
        <v>0</v>
      </c>
      <c r="S89" s="503"/>
      <c r="T89" s="503" t="s">
        <v>343</v>
      </c>
      <c r="U89" s="503"/>
      <c r="V89" s="503"/>
      <c r="W89" s="503"/>
      <c r="X89" s="503"/>
      <c r="Y89" s="503"/>
      <c r="Z89" s="503"/>
      <c r="AA89" s="503"/>
      <c r="AB89" s="503"/>
      <c r="AC89" s="503"/>
      <c r="AD89" s="503"/>
      <c r="AE89" s="503"/>
      <c r="AF89" s="503"/>
      <c r="AG89" s="503"/>
      <c r="AH89" s="1334"/>
    </row>
    <row r="90" spans="2:34" s="837" customFormat="1" ht="18.75" customHeight="1" x14ac:dyDescent="0.25">
      <c r="B90" s="1813">
        <f>+B86+1</f>
        <v>22</v>
      </c>
      <c r="C90" s="853" t="str">
        <f t="shared" si="8"/>
        <v>Electro Sur Este S.A.A.</v>
      </c>
      <c r="D90" s="841" t="s">
        <v>340</v>
      </c>
      <c r="E90" s="855">
        <f t="shared" si="5"/>
        <v>5.6953249999999995</v>
      </c>
      <c r="F90" s="855">
        <f t="shared" si="5"/>
        <v>5.4628449999999997</v>
      </c>
      <c r="G90" s="855">
        <f t="shared" si="5"/>
        <v>6.0602540000000005</v>
      </c>
      <c r="H90" s="855">
        <f t="shared" si="6"/>
        <v>5.9189309999999997</v>
      </c>
      <c r="I90" s="855">
        <f t="shared" si="6"/>
        <v>5.7041379999999986</v>
      </c>
      <c r="J90" s="855">
        <f t="shared" si="6"/>
        <v>4.3938480000000002</v>
      </c>
      <c r="K90" s="855">
        <f t="shared" si="6"/>
        <v>4.3576910000000009</v>
      </c>
      <c r="L90" s="855">
        <f t="shared" si="6"/>
        <v>3.8125470000000004</v>
      </c>
      <c r="M90" s="855">
        <f t="shared" si="6"/>
        <v>3.1996689999999992</v>
      </c>
      <c r="N90" s="855">
        <f t="shared" si="6"/>
        <v>3.7499509999999998</v>
      </c>
      <c r="O90" s="855">
        <f t="shared" si="6"/>
        <v>5.1970699999999992</v>
      </c>
      <c r="P90" s="856">
        <f t="shared" si="6"/>
        <v>6.2867469999999992</v>
      </c>
      <c r="Q90" s="857">
        <f t="shared" si="7"/>
        <v>59.839016000000001</v>
      </c>
      <c r="S90" s="503" t="s">
        <v>45</v>
      </c>
      <c r="T90" s="503" t="s">
        <v>340</v>
      </c>
      <c r="U90" s="503">
        <v>5.6953249999999995</v>
      </c>
      <c r="V90" s="503">
        <v>5.4628449999999997</v>
      </c>
      <c r="W90" s="503">
        <v>6.0602540000000005</v>
      </c>
      <c r="X90" s="503">
        <v>5.9189309999999997</v>
      </c>
      <c r="Y90" s="503">
        <v>5.7041379999999986</v>
      </c>
      <c r="Z90" s="503">
        <v>4.3938480000000002</v>
      </c>
      <c r="AA90" s="503">
        <v>4.3576910000000009</v>
      </c>
      <c r="AB90" s="503">
        <v>3.8125470000000004</v>
      </c>
      <c r="AC90" s="503">
        <v>3.1996689999999992</v>
      </c>
      <c r="AD90" s="503">
        <v>3.7499509999999998</v>
      </c>
      <c r="AE90" s="503">
        <v>5.1970699999999992</v>
      </c>
      <c r="AF90" s="503">
        <v>6.2867469999999992</v>
      </c>
      <c r="AG90" s="503">
        <v>59.839016000000001</v>
      </c>
      <c r="AH90" s="1334"/>
    </row>
    <row r="91" spans="2:34" s="837" customFormat="1" ht="18.75" customHeight="1" x14ac:dyDescent="0.25">
      <c r="B91" s="1814"/>
      <c r="C91" s="844"/>
      <c r="D91" s="845" t="s">
        <v>341</v>
      </c>
      <c r="E91" s="846">
        <f t="shared" si="5"/>
        <v>1.1801000000000001E-2</v>
      </c>
      <c r="F91" s="846">
        <f t="shared" si="5"/>
        <v>6.8479999999999999E-3</v>
      </c>
      <c r="G91" s="846">
        <f t="shared" si="5"/>
        <v>1.0368E-2</v>
      </c>
      <c r="H91" s="846">
        <f t="shared" si="6"/>
        <v>9.5100000000000011E-3</v>
      </c>
      <c r="I91" s="846">
        <f t="shared" si="6"/>
        <v>1.6116999999999999E-2</v>
      </c>
      <c r="J91" s="846">
        <f t="shared" si="6"/>
        <v>2.7871E-2</v>
      </c>
      <c r="K91" s="846">
        <f t="shared" si="6"/>
        <v>2.4374E-2</v>
      </c>
      <c r="L91" s="846">
        <f t="shared" si="6"/>
        <v>6.3287999999999997E-2</v>
      </c>
      <c r="M91" s="846">
        <f t="shared" si="6"/>
        <v>4.1807999999999998E-2</v>
      </c>
      <c r="N91" s="846">
        <f t="shared" si="6"/>
        <v>6.0557E-2</v>
      </c>
      <c r="O91" s="846">
        <f t="shared" si="6"/>
        <v>2.7272999999999999E-2</v>
      </c>
      <c r="P91" s="846">
        <f t="shared" si="6"/>
        <v>2.3718999999999997E-2</v>
      </c>
      <c r="Q91" s="847">
        <f t="shared" si="7"/>
        <v>0.32353400000000004</v>
      </c>
      <c r="S91" s="503"/>
      <c r="T91" s="503" t="s">
        <v>341</v>
      </c>
      <c r="U91" s="503">
        <v>1.1801000000000001E-2</v>
      </c>
      <c r="V91" s="503">
        <v>6.8479999999999999E-3</v>
      </c>
      <c r="W91" s="503">
        <v>1.0368E-2</v>
      </c>
      <c r="X91" s="503">
        <v>9.5100000000000011E-3</v>
      </c>
      <c r="Y91" s="503">
        <v>1.6116999999999999E-2</v>
      </c>
      <c r="Z91" s="503">
        <v>2.7871E-2</v>
      </c>
      <c r="AA91" s="503">
        <v>2.4374E-2</v>
      </c>
      <c r="AB91" s="503">
        <v>6.3287999999999997E-2</v>
      </c>
      <c r="AC91" s="503">
        <v>4.1807999999999998E-2</v>
      </c>
      <c r="AD91" s="503">
        <v>6.0557E-2</v>
      </c>
      <c r="AE91" s="503">
        <v>2.7272999999999999E-2</v>
      </c>
      <c r="AF91" s="503">
        <v>2.3718999999999997E-2</v>
      </c>
      <c r="AG91" s="503">
        <v>0.32353400000000004</v>
      </c>
      <c r="AH91" s="1334"/>
    </row>
    <row r="92" spans="2:34" s="837" customFormat="1" ht="18.75" customHeight="1" x14ac:dyDescent="0.25">
      <c r="B92" s="1814"/>
      <c r="C92" s="844"/>
      <c r="D92" s="848" t="s">
        <v>342</v>
      </c>
      <c r="E92" s="846" t="str">
        <f t="shared" si="5"/>
        <v/>
      </c>
      <c r="F92" s="846" t="str">
        <f t="shared" si="5"/>
        <v/>
      </c>
      <c r="G92" s="846" t="str">
        <f t="shared" si="5"/>
        <v/>
      </c>
      <c r="H92" s="846" t="str">
        <f t="shared" si="6"/>
        <v/>
      </c>
      <c r="I92" s="846" t="str">
        <f t="shared" si="6"/>
        <v/>
      </c>
      <c r="J92" s="846" t="str">
        <f t="shared" si="6"/>
        <v/>
      </c>
      <c r="K92" s="846" t="str">
        <f t="shared" si="6"/>
        <v/>
      </c>
      <c r="L92" s="846" t="str">
        <f t="shared" si="6"/>
        <v/>
      </c>
      <c r="M92" s="846" t="str">
        <f t="shared" si="6"/>
        <v/>
      </c>
      <c r="N92" s="846" t="str">
        <f t="shared" si="6"/>
        <v/>
      </c>
      <c r="O92" s="846" t="str">
        <f t="shared" si="6"/>
        <v/>
      </c>
      <c r="P92" s="846" t="str">
        <f t="shared" si="6"/>
        <v/>
      </c>
      <c r="Q92" s="849">
        <f t="shared" si="7"/>
        <v>0</v>
      </c>
      <c r="S92" s="503"/>
      <c r="T92" s="503" t="s">
        <v>342</v>
      </c>
      <c r="U92" s="503"/>
      <c r="V92" s="503"/>
      <c r="W92" s="503"/>
      <c r="X92" s="503"/>
      <c r="Y92" s="503"/>
      <c r="Z92" s="503"/>
      <c r="AA92" s="503"/>
      <c r="AB92" s="503"/>
      <c r="AC92" s="503"/>
      <c r="AD92" s="503"/>
      <c r="AE92" s="503"/>
      <c r="AF92" s="503"/>
      <c r="AG92" s="503"/>
      <c r="AH92" s="1334"/>
    </row>
    <row r="93" spans="2:34" s="837" customFormat="1" ht="18.75" customHeight="1" x14ac:dyDescent="0.25">
      <c r="B93" s="1814"/>
      <c r="C93" s="860"/>
      <c r="D93" s="864" t="s">
        <v>343</v>
      </c>
      <c r="E93" s="862" t="str">
        <f t="shared" si="5"/>
        <v/>
      </c>
      <c r="F93" s="862" t="str">
        <f t="shared" si="5"/>
        <v/>
      </c>
      <c r="G93" s="862" t="str">
        <f t="shared" si="5"/>
        <v/>
      </c>
      <c r="H93" s="862" t="str">
        <f t="shared" si="6"/>
        <v/>
      </c>
      <c r="I93" s="862" t="str">
        <f t="shared" si="6"/>
        <v/>
      </c>
      <c r="J93" s="862" t="str">
        <f t="shared" si="6"/>
        <v/>
      </c>
      <c r="K93" s="862" t="str">
        <f t="shared" ref="K93:P135" si="9">IF(AA93="","",AA93)</f>
        <v/>
      </c>
      <c r="L93" s="862" t="str">
        <f t="shared" si="9"/>
        <v/>
      </c>
      <c r="M93" s="862" t="str">
        <f t="shared" si="9"/>
        <v/>
      </c>
      <c r="N93" s="862" t="str">
        <f t="shared" si="9"/>
        <v/>
      </c>
      <c r="O93" s="862" t="str">
        <f t="shared" si="9"/>
        <v/>
      </c>
      <c r="P93" s="863" t="str">
        <f t="shared" si="9"/>
        <v/>
      </c>
      <c r="Q93" s="852">
        <f t="shared" si="7"/>
        <v>0</v>
      </c>
      <c r="S93" s="503"/>
      <c r="T93" s="503" t="s">
        <v>343</v>
      </c>
      <c r="U93" s="503"/>
      <c r="V93" s="503"/>
      <c r="W93" s="503"/>
      <c r="X93" s="503"/>
      <c r="Y93" s="503"/>
      <c r="Z93" s="503"/>
      <c r="AA93" s="503"/>
      <c r="AB93" s="503"/>
      <c r="AC93" s="503"/>
      <c r="AD93" s="503"/>
      <c r="AE93" s="503"/>
      <c r="AF93" s="503"/>
      <c r="AG93" s="503"/>
      <c r="AH93" s="1334"/>
    </row>
    <row r="94" spans="2:34" s="837" customFormat="1" ht="18.75" customHeight="1" x14ac:dyDescent="0.25">
      <c r="B94" s="1813">
        <f>+B90+1</f>
        <v>23</v>
      </c>
      <c r="C94" s="853" t="str">
        <f t="shared" si="8"/>
        <v>Electro Ucayali S.A.</v>
      </c>
      <c r="D94" s="841" t="s">
        <v>340</v>
      </c>
      <c r="E94" s="855">
        <f t="shared" si="5"/>
        <v>0.384857</v>
      </c>
      <c r="F94" s="855">
        <f t="shared" si="5"/>
        <v>0.47914799999999996</v>
      </c>
      <c r="G94" s="855">
        <f t="shared" si="5"/>
        <v>0.56430000000000002</v>
      </c>
      <c r="H94" s="855">
        <f t="shared" si="5"/>
        <v>0.47026000000000001</v>
      </c>
      <c r="I94" s="855">
        <f t="shared" si="5"/>
        <v>0.52540999999999993</v>
      </c>
      <c r="J94" s="855">
        <f t="shared" si="5"/>
        <v>0.49696399999999996</v>
      </c>
      <c r="K94" s="855">
        <f t="shared" si="9"/>
        <v>0.40314499999999998</v>
      </c>
      <c r="L94" s="855">
        <f t="shared" si="9"/>
        <v>0.34008899999999997</v>
      </c>
      <c r="M94" s="855">
        <f t="shared" si="9"/>
        <v>0.28168099999999996</v>
      </c>
      <c r="N94" s="855">
        <f t="shared" si="9"/>
        <v>0.33124399999999998</v>
      </c>
      <c r="O94" s="855">
        <f t="shared" si="9"/>
        <v>0.335984</v>
      </c>
      <c r="P94" s="856">
        <f t="shared" si="9"/>
        <v>0.531806</v>
      </c>
      <c r="Q94" s="857">
        <f t="shared" si="7"/>
        <v>5.1448879999999999</v>
      </c>
      <c r="S94" s="503" t="s">
        <v>47</v>
      </c>
      <c r="T94" s="503" t="s">
        <v>340</v>
      </c>
      <c r="U94" s="503">
        <v>0.384857</v>
      </c>
      <c r="V94" s="503">
        <v>0.47914799999999996</v>
      </c>
      <c r="W94" s="503">
        <v>0.56430000000000002</v>
      </c>
      <c r="X94" s="503">
        <v>0.47026000000000001</v>
      </c>
      <c r="Y94" s="503">
        <v>0.52540999999999993</v>
      </c>
      <c r="Z94" s="503">
        <v>0.49696399999999996</v>
      </c>
      <c r="AA94" s="503">
        <v>0.40314499999999998</v>
      </c>
      <c r="AB94" s="503">
        <v>0.34008899999999997</v>
      </c>
      <c r="AC94" s="503">
        <v>0.28168099999999996</v>
      </c>
      <c r="AD94" s="503">
        <v>0.33124399999999998</v>
      </c>
      <c r="AE94" s="503">
        <v>0.335984</v>
      </c>
      <c r="AF94" s="503">
        <v>0.531806</v>
      </c>
      <c r="AG94" s="503">
        <v>5.1448879999999999</v>
      </c>
      <c r="AH94" s="1334"/>
    </row>
    <row r="95" spans="2:34" s="837" customFormat="1" ht="18.75" customHeight="1" x14ac:dyDescent="0.25">
      <c r="B95" s="1814"/>
      <c r="C95" s="844"/>
      <c r="D95" s="845" t="s">
        <v>341</v>
      </c>
      <c r="E95" s="846">
        <f t="shared" si="5"/>
        <v>0.24240699999999998</v>
      </c>
      <c r="F95" s="846">
        <f t="shared" si="5"/>
        <v>0.111287</v>
      </c>
      <c r="G95" s="846">
        <f t="shared" si="5"/>
        <v>0.13045400000000001</v>
      </c>
      <c r="H95" s="846">
        <f t="shared" si="5"/>
        <v>0.19173200000000001</v>
      </c>
      <c r="I95" s="846">
        <f t="shared" si="5"/>
        <v>0.17280699999999999</v>
      </c>
      <c r="J95" s="846">
        <f t="shared" si="5"/>
        <v>0.21142100000000003</v>
      </c>
      <c r="K95" s="846">
        <f t="shared" si="9"/>
        <v>0.28564299999999998</v>
      </c>
      <c r="L95" s="846">
        <f t="shared" si="9"/>
        <v>0.350217</v>
      </c>
      <c r="M95" s="846">
        <f t="shared" si="9"/>
        <v>0.43031299999999995</v>
      </c>
      <c r="N95" s="846">
        <f t="shared" si="9"/>
        <v>0.40538399999999997</v>
      </c>
      <c r="O95" s="846">
        <f t="shared" si="9"/>
        <v>0.39282099999999998</v>
      </c>
      <c r="P95" s="846">
        <f t="shared" si="9"/>
        <v>0.18811799999999998</v>
      </c>
      <c r="Q95" s="847">
        <f t="shared" si="7"/>
        <v>3.1126039999999993</v>
      </c>
      <c r="S95" s="503"/>
      <c r="T95" s="503" t="s">
        <v>341</v>
      </c>
      <c r="U95" s="503">
        <v>0.24240699999999998</v>
      </c>
      <c r="V95" s="503">
        <v>0.111287</v>
      </c>
      <c r="W95" s="503">
        <v>0.13045400000000001</v>
      </c>
      <c r="X95" s="503">
        <v>0.19173200000000001</v>
      </c>
      <c r="Y95" s="503">
        <v>0.17280699999999999</v>
      </c>
      <c r="Z95" s="503">
        <v>0.21142100000000003</v>
      </c>
      <c r="AA95" s="503">
        <v>0.28564299999999998</v>
      </c>
      <c r="AB95" s="503">
        <v>0.350217</v>
      </c>
      <c r="AC95" s="503">
        <v>0.43031299999999995</v>
      </c>
      <c r="AD95" s="503">
        <v>0.40538399999999997</v>
      </c>
      <c r="AE95" s="503">
        <v>0.39282099999999998</v>
      </c>
      <c r="AF95" s="503">
        <v>0.18811799999999998</v>
      </c>
      <c r="AG95" s="503">
        <v>3.1126039999999993</v>
      </c>
      <c r="AH95" s="1334"/>
    </row>
    <row r="96" spans="2:34" s="837" customFormat="1" ht="18.75" customHeight="1" x14ac:dyDescent="0.25">
      <c r="B96" s="1814"/>
      <c r="C96" s="844"/>
      <c r="D96" s="848" t="s">
        <v>342</v>
      </c>
      <c r="E96" s="846" t="str">
        <f t="shared" si="5"/>
        <v/>
      </c>
      <c r="F96" s="846" t="str">
        <f t="shared" si="5"/>
        <v/>
      </c>
      <c r="G96" s="846" t="str">
        <f t="shared" si="5"/>
        <v/>
      </c>
      <c r="H96" s="846" t="str">
        <f t="shared" si="5"/>
        <v/>
      </c>
      <c r="I96" s="846">
        <f t="shared" si="5"/>
        <v>5.9519999999999998E-3</v>
      </c>
      <c r="J96" s="846">
        <f t="shared" si="5"/>
        <v>5.9519999999999998E-3</v>
      </c>
      <c r="K96" s="846">
        <f t="shared" si="9"/>
        <v>5.7599999999999995E-3</v>
      </c>
      <c r="L96" s="846">
        <f t="shared" si="9"/>
        <v>5.7599999999999995E-3</v>
      </c>
      <c r="M96" s="846">
        <f t="shared" si="9"/>
        <v>5.7599999999999995E-3</v>
      </c>
      <c r="N96" s="846">
        <f t="shared" si="9"/>
        <v>6.5010000000000007E-3</v>
      </c>
      <c r="O96" s="846">
        <f t="shared" si="9"/>
        <v>6.5010000000000007E-3</v>
      </c>
      <c r="P96" s="846">
        <f t="shared" si="9"/>
        <v>6.5010000000000007E-3</v>
      </c>
      <c r="Q96" s="849">
        <f t="shared" si="7"/>
        <v>4.8687000000000001E-2</v>
      </c>
      <c r="S96" s="503"/>
      <c r="T96" s="503" t="s">
        <v>342</v>
      </c>
      <c r="U96" s="503"/>
      <c r="V96" s="503"/>
      <c r="W96" s="503"/>
      <c r="X96" s="503"/>
      <c r="Y96" s="503">
        <v>5.9519999999999998E-3</v>
      </c>
      <c r="Z96" s="503">
        <v>5.9519999999999998E-3</v>
      </c>
      <c r="AA96" s="503">
        <v>5.7599999999999995E-3</v>
      </c>
      <c r="AB96" s="503">
        <v>5.7599999999999995E-3</v>
      </c>
      <c r="AC96" s="503">
        <v>5.7599999999999995E-3</v>
      </c>
      <c r="AD96" s="503">
        <v>6.5010000000000007E-3</v>
      </c>
      <c r="AE96" s="503">
        <v>6.5010000000000007E-3</v>
      </c>
      <c r="AF96" s="503">
        <v>6.5010000000000007E-3</v>
      </c>
      <c r="AG96" s="503">
        <v>4.8687000000000001E-2</v>
      </c>
      <c r="AH96" s="1334"/>
    </row>
    <row r="97" spans="2:34" s="837" customFormat="1" ht="18.75" customHeight="1" x14ac:dyDescent="0.25">
      <c r="B97" s="1814"/>
      <c r="C97" s="860"/>
      <c r="D97" s="864" t="s">
        <v>343</v>
      </c>
      <c r="E97" s="862" t="str">
        <f t="shared" si="5"/>
        <v/>
      </c>
      <c r="F97" s="862" t="str">
        <f t="shared" si="5"/>
        <v/>
      </c>
      <c r="G97" s="862" t="str">
        <f t="shared" si="5"/>
        <v/>
      </c>
      <c r="H97" s="862" t="str">
        <f t="shared" si="5"/>
        <v/>
      </c>
      <c r="I97" s="862" t="str">
        <f t="shared" si="5"/>
        <v/>
      </c>
      <c r="J97" s="862" t="str">
        <f t="shared" si="5"/>
        <v/>
      </c>
      <c r="K97" s="862" t="str">
        <f t="shared" si="9"/>
        <v/>
      </c>
      <c r="L97" s="862" t="str">
        <f t="shared" si="9"/>
        <v/>
      </c>
      <c r="M97" s="862" t="str">
        <f t="shared" si="9"/>
        <v/>
      </c>
      <c r="N97" s="862" t="str">
        <f t="shared" si="9"/>
        <v/>
      </c>
      <c r="O97" s="862" t="str">
        <f t="shared" si="9"/>
        <v/>
      </c>
      <c r="P97" s="863" t="str">
        <f t="shared" si="9"/>
        <v/>
      </c>
      <c r="Q97" s="852">
        <f t="shared" si="7"/>
        <v>0</v>
      </c>
      <c r="S97" s="503"/>
      <c r="T97" s="503" t="s">
        <v>343</v>
      </c>
      <c r="U97" s="503"/>
      <c r="V97" s="503"/>
      <c r="W97" s="503"/>
      <c r="X97" s="503"/>
      <c r="Y97" s="503"/>
      <c r="Z97" s="503"/>
      <c r="AA97" s="503"/>
      <c r="AB97" s="503"/>
      <c r="AC97" s="503"/>
      <c r="AD97" s="503"/>
      <c r="AE97" s="503"/>
      <c r="AF97" s="503"/>
      <c r="AG97" s="503"/>
      <c r="AH97" s="1334"/>
    </row>
    <row r="98" spans="2:34" s="837" customFormat="1" ht="18.75" customHeight="1" x14ac:dyDescent="0.25">
      <c r="B98" s="1813">
        <f>+B94+1</f>
        <v>24</v>
      </c>
      <c r="C98" s="853" t="str">
        <f t="shared" si="8"/>
        <v>Electro Zaña S.A.C.</v>
      </c>
      <c r="D98" s="841" t="s">
        <v>340</v>
      </c>
      <c r="E98" s="855">
        <f t="shared" si="5"/>
        <v>0.377446</v>
      </c>
      <c r="F98" s="855">
        <f t="shared" si="5"/>
        <v>4.2278259999999994</v>
      </c>
      <c r="G98" s="855">
        <f t="shared" si="5"/>
        <v>10.380834</v>
      </c>
      <c r="H98" s="855">
        <f t="shared" si="5"/>
        <v>10.288789</v>
      </c>
      <c r="I98" s="855">
        <f t="shared" si="5"/>
        <v>11.24098</v>
      </c>
      <c r="J98" s="855">
        <f t="shared" si="5"/>
        <v>8.2297520000000013</v>
      </c>
      <c r="K98" s="855">
        <f t="shared" si="9"/>
        <v>5.7645600000000004</v>
      </c>
      <c r="L98" s="855">
        <f t="shared" si="9"/>
        <v>4.0665320000000005</v>
      </c>
      <c r="M98" s="855">
        <f t="shared" si="9"/>
        <v>3.0013040000000002</v>
      </c>
      <c r="N98" s="855">
        <f t="shared" si="9"/>
        <v>3.1651720000000001</v>
      </c>
      <c r="O98" s="855">
        <f t="shared" si="9"/>
        <v>6.1786139999999996</v>
      </c>
      <c r="P98" s="856">
        <f t="shared" si="9"/>
        <v>8.7329810000000005</v>
      </c>
      <c r="Q98" s="857">
        <f t="shared" si="7"/>
        <v>75.654789999999991</v>
      </c>
      <c r="S98" s="503" t="s">
        <v>49</v>
      </c>
      <c r="T98" s="503" t="s">
        <v>340</v>
      </c>
      <c r="U98" s="503">
        <v>0.377446</v>
      </c>
      <c r="V98" s="503">
        <v>4.2278259999999994</v>
      </c>
      <c r="W98" s="503">
        <v>10.380834</v>
      </c>
      <c r="X98" s="503">
        <v>10.288789</v>
      </c>
      <c r="Y98" s="503">
        <v>11.24098</v>
      </c>
      <c r="Z98" s="503">
        <v>8.2297520000000013</v>
      </c>
      <c r="AA98" s="503">
        <v>5.7645600000000004</v>
      </c>
      <c r="AB98" s="503">
        <v>4.0665320000000005</v>
      </c>
      <c r="AC98" s="503">
        <v>3.0013040000000002</v>
      </c>
      <c r="AD98" s="503">
        <v>3.1651720000000001</v>
      </c>
      <c r="AE98" s="503">
        <v>6.1786139999999996</v>
      </c>
      <c r="AF98" s="503">
        <v>8.7329810000000005</v>
      </c>
      <c r="AG98" s="503">
        <v>75.654789999999991</v>
      </c>
      <c r="AH98" s="1334"/>
    </row>
    <row r="99" spans="2:34" s="837" customFormat="1" ht="18.75" customHeight="1" x14ac:dyDescent="0.25">
      <c r="B99" s="1814"/>
      <c r="C99" s="844"/>
      <c r="D99" s="845" t="s">
        <v>341</v>
      </c>
      <c r="E99" s="846" t="str">
        <f t="shared" si="5"/>
        <v/>
      </c>
      <c r="F99" s="846" t="str">
        <f t="shared" si="5"/>
        <v/>
      </c>
      <c r="G99" s="846" t="str">
        <f t="shared" si="5"/>
        <v/>
      </c>
      <c r="H99" s="846" t="str">
        <f t="shared" si="5"/>
        <v/>
      </c>
      <c r="I99" s="846" t="str">
        <f t="shared" si="5"/>
        <v/>
      </c>
      <c r="J99" s="846" t="str">
        <f t="shared" si="5"/>
        <v/>
      </c>
      <c r="K99" s="846" t="str">
        <f t="shared" si="9"/>
        <v/>
      </c>
      <c r="L99" s="846" t="str">
        <f t="shared" si="9"/>
        <v/>
      </c>
      <c r="M99" s="846" t="str">
        <f t="shared" si="9"/>
        <v/>
      </c>
      <c r="N99" s="846" t="str">
        <f t="shared" si="9"/>
        <v/>
      </c>
      <c r="O99" s="846" t="str">
        <f t="shared" si="9"/>
        <v/>
      </c>
      <c r="P99" s="846" t="str">
        <f t="shared" si="9"/>
        <v/>
      </c>
      <c r="Q99" s="847">
        <f t="shared" si="7"/>
        <v>0</v>
      </c>
      <c r="S99" s="503"/>
      <c r="T99" s="503" t="s">
        <v>341</v>
      </c>
      <c r="U99" s="503"/>
      <c r="V99" s="503"/>
      <c r="W99" s="503"/>
      <c r="X99" s="503"/>
      <c r="Y99" s="503"/>
      <c r="Z99" s="503"/>
      <c r="AA99" s="503"/>
      <c r="AB99" s="503"/>
      <c r="AC99" s="503"/>
      <c r="AD99" s="503"/>
      <c r="AE99" s="503"/>
      <c r="AF99" s="503"/>
      <c r="AG99" s="503"/>
      <c r="AH99" s="1334"/>
    </row>
    <row r="100" spans="2:34" s="837" customFormat="1" ht="18.75" customHeight="1" x14ac:dyDescent="0.25">
      <c r="B100" s="1814"/>
      <c r="C100" s="844"/>
      <c r="D100" s="848" t="s">
        <v>342</v>
      </c>
      <c r="E100" s="846" t="str">
        <f t="shared" si="5"/>
        <v/>
      </c>
      <c r="F100" s="846" t="str">
        <f t="shared" si="5"/>
        <v/>
      </c>
      <c r="G100" s="846" t="str">
        <f t="shared" si="5"/>
        <v/>
      </c>
      <c r="H100" s="846" t="str">
        <f t="shared" si="5"/>
        <v/>
      </c>
      <c r="I100" s="846" t="str">
        <f t="shared" si="5"/>
        <v/>
      </c>
      <c r="J100" s="846" t="str">
        <f t="shared" si="5"/>
        <v/>
      </c>
      <c r="K100" s="846" t="str">
        <f t="shared" si="9"/>
        <v/>
      </c>
      <c r="L100" s="846" t="str">
        <f t="shared" si="9"/>
        <v/>
      </c>
      <c r="M100" s="846" t="str">
        <f t="shared" si="9"/>
        <v/>
      </c>
      <c r="N100" s="846" t="str">
        <f t="shared" si="9"/>
        <v/>
      </c>
      <c r="O100" s="846" t="str">
        <f t="shared" si="9"/>
        <v/>
      </c>
      <c r="P100" s="846" t="str">
        <f t="shared" si="9"/>
        <v/>
      </c>
      <c r="Q100" s="849">
        <f t="shared" si="7"/>
        <v>0</v>
      </c>
      <c r="S100" s="503"/>
      <c r="T100" s="503" t="s">
        <v>342</v>
      </c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1334"/>
    </row>
    <row r="101" spans="2:34" s="837" customFormat="1" ht="18.75" customHeight="1" x14ac:dyDescent="0.25">
      <c r="B101" s="1814"/>
      <c r="C101" s="860"/>
      <c r="D101" s="864" t="s">
        <v>343</v>
      </c>
      <c r="E101" s="862" t="str">
        <f t="shared" si="5"/>
        <v/>
      </c>
      <c r="F101" s="862" t="str">
        <f t="shared" si="5"/>
        <v/>
      </c>
      <c r="G101" s="862" t="str">
        <f t="shared" si="5"/>
        <v/>
      </c>
      <c r="H101" s="862" t="str">
        <f t="shared" si="5"/>
        <v/>
      </c>
      <c r="I101" s="862" t="str">
        <f t="shared" si="5"/>
        <v/>
      </c>
      <c r="J101" s="862" t="str">
        <f t="shared" si="5"/>
        <v/>
      </c>
      <c r="K101" s="862" t="str">
        <f t="shared" si="9"/>
        <v/>
      </c>
      <c r="L101" s="862" t="str">
        <f t="shared" si="9"/>
        <v/>
      </c>
      <c r="M101" s="862" t="str">
        <f t="shared" si="9"/>
        <v/>
      </c>
      <c r="N101" s="862" t="str">
        <f t="shared" si="9"/>
        <v/>
      </c>
      <c r="O101" s="862" t="str">
        <f t="shared" si="9"/>
        <v/>
      </c>
      <c r="P101" s="863" t="str">
        <f t="shared" si="9"/>
        <v/>
      </c>
      <c r="Q101" s="852">
        <f t="shared" si="7"/>
        <v>0</v>
      </c>
      <c r="S101" s="503"/>
      <c r="T101" s="503" t="s">
        <v>343</v>
      </c>
      <c r="U101" s="503"/>
      <c r="V101" s="503"/>
      <c r="W101" s="503"/>
      <c r="X101" s="503"/>
      <c r="Y101" s="503"/>
      <c r="Z101" s="503"/>
      <c r="AA101" s="503"/>
      <c r="AB101" s="503"/>
      <c r="AC101" s="503"/>
      <c r="AD101" s="503"/>
      <c r="AE101" s="503"/>
      <c r="AF101" s="503"/>
      <c r="AG101" s="503"/>
      <c r="AH101" s="1334"/>
    </row>
    <row r="102" spans="2:34" s="837" customFormat="1" ht="18.75" customHeight="1" x14ac:dyDescent="0.25">
      <c r="B102" s="1813">
        <f>+B98+1</f>
        <v>25</v>
      </c>
      <c r="C102" s="853" t="str">
        <f t="shared" si="8"/>
        <v>Electrocentro S.A.</v>
      </c>
      <c r="D102" s="841" t="s">
        <v>340</v>
      </c>
      <c r="E102" s="855">
        <f t="shared" si="5"/>
        <v>5.0148719999999996</v>
      </c>
      <c r="F102" s="855">
        <f t="shared" si="5"/>
        <v>5.6290369999999985</v>
      </c>
      <c r="G102" s="855">
        <f t="shared" si="5"/>
        <v>7.0578570000000012</v>
      </c>
      <c r="H102" s="855">
        <f t="shared" si="5"/>
        <v>7.2446120000000001</v>
      </c>
      <c r="I102" s="855">
        <f t="shared" si="5"/>
        <v>6.3078849999999989</v>
      </c>
      <c r="J102" s="855">
        <f t="shared" si="5"/>
        <v>2.9592170000000007</v>
      </c>
      <c r="K102" s="855">
        <f t="shared" si="9"/>
        <v>4.9900410000000006</v>
      </c>
      <c r="L102" s="855">
        <f t="shared" si="9"/>
        <v>5.9877409999999998</v>
      </c>
      <c r="M102" s="855">
        <f t="shared" si="9"/>
        <v>6.5713920000000003</v>
      </c>
      <c r="N102" s="855">
        <f t="shared" si="9"/>
        <v>7.3570830000000003</v>
      </c>
      <c r="O102" s="855">
        <f t="shared" si="9"/>
        <v>6.8270360000000005</v>
      </c>
      <c r="P102" s="856">
        <f t="shared" si="9"/>
        <v>7.4785369999999993</v>
      </c>
      <c r="Q102" s="857">
        <f t="shared" si="7"/>
        <v>73.42531000000001</v>
      </c>
      <c r="S102" s="503" t="s">
        <v>51</v>
      </c>
      <c r="T102" s="503" t="s">
        <v>340</v>
      </c>
      <c r="U102" s="503">
        <v>5.0148719999999996</v>
      </c>
      <c r="V102" s="503">
        <v>5.6290369999999985</v>
      </c>
      <c r="W102" s="503">
        <v>7.0578570000000012</v>
      </c>
      <c r="X102" s="503">
        <v>7.2446120000000001</v>
      </c>
      <c r="Y102" s="503">
        <v>6.3078849999999989</v>
      </c>
      <c r="Z102" s="503">
        <v>2.9592170000000007</v>
      </c>
      <c r="AA102" s="503">
        <v>4.9900410000000006</v>
      </c>
      <c r="AB102" s="503">
        <v>5.9877409999999998</v>
      </c>
      <c r="AC102" s="503">
        <v>6.5713920000000003</v>
      </c>
      <c r="AD102" s="503">
        <v>7.3570830000000003</v>
      </c>
      <c r="AE102" s="503">
        <v>6.8270360000000005</v>
      </c>
      <c r="AF102" s="503">
        <v>7.4785369999999993</v>
      </c>
      <c r="AG102" s="503">
        <v>73.42531000000001</v>
      </c>
      <c r="AH102" s="1334"/>
    </row>
    <row r="103" spans="2:34" s="837" customFormat="1" ht="18.75" customHeight="1" x14ac:dyDescent="0.25">
      <c r="B103" s="1814"/>
      <c r="C103" s="844"/>
      <c r="D103" s="845" t="s">
        <v>341</v>
      </c>
      <c r="E103" s="846">
        <f t="shared" si="5"/>
        <v>3.8020000000000003E-3</v>
      </c>
      <c r="F103" s="846">
        <f t="shared" si="5"/>
        <v>4.8110000000000002E-3</v>
      </c>
      <c r="G103" s="846">
        <f t="shared" si="5"/>
        <v>1.0999E-2</v>
      </c>
      <c r="H103" s="846">
        <f t="shared" si="5"/>
        <v>1.1397000000000001E-2</v>
      </c>
      <c r="I103" s="846">
        <f t="shared" si="5"/>
        <v>6.9529999999999991E-3</v>
      </c>
      <c r="J103" s="846">
        <f t="shared" si="5"/>
        <v>1.2863000000000001E-2</v>
      </c>
      <c r="K103" s="846">
        <f t="shared" si="9"/>
        <v>1.0057E-2</v>
      </c>
      <c r="L103" s="846">
        <f t="shared" si="9"/>
        <v>5.3706999999999998E-2</v>
      </c>
      <c r="M103" s="846">
        <f t="shared" si="9"/>
        <v>1.3836000000000001E-2</v>
      </c>
      <c r="N103" s="846">
        <f t="shared" si="9"/>
        <v>1.771E-3</v>
      </c>
      <c r="O103" s="846">
        <f t="shared" si="9"/>
        <v>2.6197999999999999E-2</v>
      </c>
      <c r="P103" s="846">
        <f t="shared" si="9"/>
        <v>1.3329000000000001E-2</v>
      </c>
      <c r="Q103" s="847">
        <f t="shared" si="7"/>
        <v>0.16972300000000001</v>
      </c>
      <c r="S103" s="503"/>
      <c r="T103" s="503" t="s">
        <v>341</v>
      </c>
      <c r="U103" s="503">
        <v>3.8020000000000003E-3</v>
      </c>
      <c r="V103" s="503">
        <v>4.8110000000000002E-3</v>
      </c>
      <c r="W103" s="503">
        <v>1.0999E-2</v>
      </c>
      <c r="X103" s="503">
        <v>1.1397000000000001E-2</v>
      </c>
      <c r="Y103" s="503">
        <v>6.9529999999999991E-3</v>
      </c>
      <c r="Z103" s="503">
        <v>1.2863000000000001E-2</v>
      </c>
      <c r="AA103" s="503">
        <v>1.0057E-2</v>
      </c>
      <c r="AB103" s="503">
        <v>5.3706999999999998E-2</v>
      </c>
      <c r="AC103" s="503">
        <v>1.3836000000000001E-2</v>
      </c>
      <c r="AD103" s="503">
        <v>1.771E-3</v>
      </c>
      <c r="AE103" s="503">
        <v>2.6197999999999999E-2</v>
      </c>
      <c r="AF103" s="503">
        <v>1.3329000000000001E-2</v>
      </c>
      <c r="AG103" s="503">
        <v>0.16972300000000001</v>
      </c>
      <c r="AH103" s="1334"/>
    </row>
    <row r="104" spans="2:34" s="837" customFormat="1" ht="18.75" customHeight="1" x14ac:dyDescent="0.25">
      <c r="B104" s="1814"/>
      <c r="C104" s="844"/>
      <c r="D104" s="848" t="s">
        <v>342</v>
      </c>
      <c r="E104" s="846" t="str">
        <f t="shared" si="5"/>
        <v/>
      </c>
      <c r="F104" s="846" t="str">
        <f t="shared" si="5"/>
        <v/>
      </c>
      <c r="G104" s="846" t="str">
        <f t="shared" si="5"/>
        <v/>
      </c>
      <c r="H104" s="846" t="str">
        <f t="shared" si="5"/>
        <v/>
      </c>
      <c r="I104" s="846" t="str">
        <f t="shared" si="5"/>
        <v/>
      </c>
      <c r="J104" s="846" t="str">
        <f t="shared" si="5"/>
        <v/>
      </c>
      <c r="K104" s="846" t="str">
        <f t="shared" si="9"/>
        <v/>
      </c>
      <c r="L104" s="846" t="str">
        <f t="shared" si="9"/>
        <v/>
      </c>
      <c r="M104" s="846" t="str">
        <f t="shared" si="9"/>
        <v/>
      </c>
      <c r="N104" s="846" t="str">
        <f t="shared" si="9"/>
        <v/>
      </c>
      <c r="O104" s="846" t="str">
        <f t="shared" si="9"/>
        <v/>
      </c>
      <c r="P104" s="846" t="str">
        <f t="shared" si="9"/>
        <v/>
      </c>
      <c r="Q104" s="849">
        <f t="shared" si="7"/>
        <v>0</v>
      </c>
      <c r="S104" s="503"/>
      <c r="T104" s="503" t="s">
        <v>342</v>
      </c>
      <c r="U104" s="503"/>
      <c r="V104" s="503"/>
      <c r="W104" s="503"/>
      <c r="X104" s="503"/>
      <c r="Y104" s="503"/>
      <c r="Z104" s="503"/>
      <c r="AA104" s="503"/>
      <c r="AB104" s="503"/>
      <c r="AC104" s="503"/>
      <c r="AD104" s="503"/>
      <c r="AE104" s="503"/>
      <c r="AF104" s="503"/>
      <c r="AG104" s="503"/>
      <c r="AH104" s="1334"/>
    </row>
    <row r="105" spans="2:34" s="837" customFormat="1" ht="18.75" customHeight="1" x14ac:dyDescent="0.25">
      <c r="B105" s="1814"/>
      <c r="C105" s="860"/>
      <c r="D105" s="864" t="s">
        <v>343</v>
      </c>
      <c r="E105" s="862" t="str">
        <f t="shared" si="5"/>
        <v/>
      </c>
      <c r="F105" s="862" t="str">
        <f t="shared" si="5"/>
        <v/>
      </c>
      <c r="G105" s="862" t="str">
        <f t="shared" si="5"/>
        <v/>
      </c>
      <c r="H105" s="862" t="str">
        <f t="shared" si="5"/>
        <v/>
      </c>
      <c r="I105" s="862" t="str">
        <f t="shared" si="5"/>
        <v/>
      </c>
      <c r="J105" s="862" t="str">
        <f t="shared" si="5"/>
        <v/>
      </c>
      <c r="K105" s="862" t="str">
        <f t="shared" si="9"/>
        <v/>
      </c>
      <c r="L105" s="862" t="str">
        <f t="shared" si="9"/>
        <v/>
      </c>
      <c r="M105" s="862" t="str">
        <f t="shared" si="9"/>
        <v/>
      </c>
      <c r="N105" s="862" t="str">
        <f t="shared" si="9"/>
        <v/>
      </c>
      <c r="O105" s="862" t="str">
        <f t="shared" si="9"/>
        <v/>
      </c>
      <c r="P105" s="863" t="str">
        <f t="shared" si="9"/>
        <v/>
      </c>
      <c r="Q105" s="852">
        <f t="shared" si="7"/>
        <v>0</v>
      </c>
      <c r="S105" s="503"/>
      <c r="T105" s="503" t="s">
        <v>343</v>
      </c>
      <c r="U105" s="503"/>
      <c r="V105" s="503"/>
      <c r="W105" s="503"/>
      <c r="X105" s="503"/>
      <c r="Y105" s="503"/>
      <c r="Z105" s="503"/>
      <c r="AA105" s="503"/>
      <c r="AB105" s="503"/>
      <c r="AC105" s="503"/>
      <c r="AD105" s="503"/>
      <c r="AE105" s="503"/>
      <c r="AF105" s="503"/>
      <c r="AG105" s="503"/>
      <c r="AH105" s="1334"/>
    </row>
    <row r="106" spans="2:34" s="837" customFormat="1" ht="18.75" customHeight="1" x14ac:dyDescent="0.25">
      <c r="B106" s="1813">
        <f>+B102+1</f>
        <v>26</v>
      </c>
      <c r="C106" s="853" t="str">
        <f t="shared" si="8"/>
        <v>Electronoroeste S. A.</v>
      </c>
      <c r="D106" s="841" t="s">
        <v>340</v>
      </c>
      <c r="E106" s="855">
        <f t="shared" si="5"/>
        <v>0.11652699999999999</v>
      </c>
      <c r="F106" s="855">
        <f t="shared" si="5"/>
        <v>0.85195200000000004</v>
      </c>
      <c r="G106" s="855">
        <f t="shared" si="5"/>
        <v>1.0268120000000001</v>
      </c>
      <c r="H106" s="855">
        <f t="shared" si="5"/>
        <v>1.084705</v>
      </c>
      <c r="I106" s="855">
        <f t="shared" si="5"/>
        <v>1.3160639999999999</v>
      </c>
      <c r="J106" s="855">
        <f t="shared" si="5"/>
        <v>0.46286700000000003</v>
      </c>
      <c r="K106" s="855">
        <f t="shared" si="9"/>
        <v>1.214151</v>
      </c>
      <c r="L106" s="855">
        <f t="shared" si="9"/>
        <v>1.1814079999999998</v>
      </c>
      <c r="M106" s="855">
        <f t="shared" si="9"/>
        <v>1.198663</v>
      </c>
      <c r="N106" s="855">
        <f t="shared" si="9"/>
        <v>1.2046399999999997</v>
      </c>
      <c r="O106" s="855">
        <f t="shared" si="9"/>
        <v>1.1975070000000001</v>
      </c>
      <c r="P106" s="856">
        <f t="shared" si="9"/>
        <v>1.130145</v>
      </c>
      <c r="Q106" s="857">
        <f t="shared" si="7"/>
        <v>11.985441</v>
      </c>
      <c r="S106" s="503" t="s">
        <v>53</v>
      </c>
      <c r="T106" s="503" t="s">
        <v>340</v>
      </c>
      <c r="U106" s="503">
        <v>0.11652699999999999</v>
      </c>
      <c r="V106" s="503">
        <v>0.85195200000000004</v>
      </c>
      <c r="W106" s="503">
        <v>1.0268120000000001</v>
      </c>
      <c r="X106" s="503">
        <v>1.084705</v>
      </c>
      <c r="Y106" s="503">
        <v>1.3160639999999999</v>
      </c>
      <c r="Z106" s="503">
        <v>0.46286700000000003</v>
      </c>
      <c r="AA106" s="503">
        <v>1.214151</v>
      </c>
      <c r="AB106" s="503">
        <v>1.1814079999999998</v>
      </c>
      <c r="AC106" s="503">
        <v>1.198663</v>
      </c>
      <c r="AD106" s="503">
        <v>1.2046399999999997</v>
      </c>
      <c r="AE106" s="503">
        <v>1.1975070000000001</v>
      </c>
      <c r="AF106" s="503">
        <v>1.130145</v>
      </c>
      <c r="AG106" s="503">
        <v>11.985441</v>
      </c>
      <c r="AH106" s="1334"/>
    </row>
    <row r="107" spans="2:34" s="837" customFormat="1" ht="18.75" customHeight="1" x14ac:dyDescent="0.25">
      <c r="B107" s="1814"/>
      <c r="C107" s="844"/>
      <c r="D107" s="845" t="s">
        <v>341</v>
      </c>
      <c r="E107" s="846">
        <f t="shared" ref="E107:M144" si="10">IF(U107="","",U107)</f>
        <v>18.776183</v>
      </c>
      <c r="F107" s="846">
        <f t="shared" si="10"/>
        <v>17.684218000000001</v>
      </c>
      <c r="G107" s="846">
        <f t="shared" si="10"/>
        <v>19.912497999999999</v>
      </c>
      <c r="H107" s="846">
        <f t="shared" si="10"/>
        <v>19.394335999999999</v>
      </c>
      <c r="I107" s="846">
        <f t="shared" si="10"/>
        <v>20.241745999999999</v>
      </c>
      <c r="J107" s="846">
        <f t="shared" si="10"/>
        <v>19.912392000000001</v>
      </c>
      <c r="K107" s="846">
        <f t="shared" si="9"/>
        <v>20.903594000000002</v>
      </c>
      <c r="L107" s="846">
        <f t="shared" si="9"/>
        <v>20.672597000000003</v>
      </c>
      <c r="M107" s="846">
        <f t="shared" si="9"/>
        <v>19.057796</v>
      </c>
      <c r="N107" s="846">
        <f t="shared" si="9"/>
        <v>17.194156</v>
      </c>
      <c r="O107" s="846">
        <f t="shared" si="9"/>
        <v>19.778295999999997</v>
      </c>
      <c r="P107" s="846">
        <f t="shared" si="9"/>
        <v>19.981528999999998</v>
      </c>
      <c r="Q107" s="847">
        <f t="shared" si="7"/>
        <v>233.50934099999998</v>
      </c>
      <c r="S107" s="503"/>
      <c r="T107" s="503" t="s">
        <v>341</v>
      </c>
      <c r="U107" s="503">
        <v>18.776183</v>
      </c>
      <c r="V107" s="503">
        <v>17.684218000000001</v>
      </c>
      <c r="W107" s="503">
        <v>19.912497999999999</v>
      </c>
      <c r="X107" s="503">
        <v>19.394335999999999</v>
      </c>
      <c r="Y107" s="503">
        <v>20.241745999999999</v>
      </c>
      <c r="Z107" s="503">
        <v>19.912392000000001</v>
      </c>
      <c r="AA107" s="503">
        <v>20.903594000000002</v>
      </c>
      <c r="AB107" s="503">
        <v>20.672597000000003</v>
      </c>
      <c r="AC107" s="503">
        <v>19.057796</v>
      </c>
      <c r="AD107" s="503">
        <v>17.194156</v>
      </c>
      <c r="AE107" s="503">
        <v>19.778295999999997</v>
      </c>
      <c r="AF107" s="503">
        <v>19.981528999999998</v>
      </c>
      <c r="AG107" s="503">
        <v>233.50934099999998</v>
      </c>
      <c r="AH107" s="1334"/>
    </row>
    <row r="108" spans="2:34" s="837" customFormat="1" ht="18.75" customHeight="1" x14ac:dyDescent="0.25">
      <c r="B108" s="1814"/>
      <c r="C108" s="844"/>
      <c r="D108" s="848" t="s">
        <v>342</v>
      </c>
      <c r="E108" s="846" t="str">
        <f t="shared" si="10"/>
        <v/>
      </c>
      <c r="F108" s="846" t="str">
        <f t="shared" si="10"/>
        <v/>
      </c>
      <c r="G108" s="846" t="str">
        <f t="shared" si="10"/>
        <v/>
      </c>
      <c r="H108" s="846" t="str">
        <f t="shared" si="10"/>
        <v/>
      </c>
      <c r="I108" s="846" t="str">
        <f t="shared" si="10"/>
        <v/>
      </c>
      <c r="J108" s="846" t="str">
        <f t="shared" si="10"/>
        <v/>
      </c>
      <c r="K108" s="846" t="str">
        <f t="shared" si="9"/>
        <v/>
      </c>
      <c r="L108" s="846" t="str">
        <f t="shared" si="9"/>
        <v/>
      </c>
      <c r="M108" s="846" t="str">
        <f t="shared" si="9"/>
        <v/>
      </c>
      <c r="N108" s="846" t="str">
        <f t="shared" si="9"/>
        <v/>
      </c>
      <c r="O108" s="846" t="str">
        <f t="shared" si="9"/>
        <v/>
      </c>
      <c r="P108" s="846" t="str">
        <f t="shared" si="9"/>
        <v/>
      </c>
      <c r="Q108" s="849">
        <f t="shared" si="7"/>
        <v>0</v>
      </c>
      <c r="S108" s="503"/>
      <c r="T108" s="503" t="s">
        <v>342</v>
      </c>
      <c r="U108" s="503"/>
      <c r="V108" s="503"/>
      <c r="W108" s="503"/>
      <c r="X108" s="503"/>
      <c r="Y108" s="503"/>
      <c r="Z108" s="503"/>
      <c r="AA108" s="503"/>
      <c r="AB108" s="503"/>
      <c r="AC108" s="503"/>
      <c r="AD108" s="503"/>
      <c r="AE108" s="503"/>
      <c r="AF108" s="503"/>
      <c r="AG108" s="503"/>
      <c r="AH108" s="1334"/>
    </row>
    <row r="109" spans="2:34" s="837" customFormat="1" ht="18.75" customHeight="1" x14ac:dyDescent="0.25">
      <c r="B109" s="1814"/>
      <c r="C109" s="860"/>
      <c r="D109" s="864" t="s">
        <v>343</v>
      </c>
      <c r="E109" s="862" t="str">
        <f t="shared" si="10"/>
        <v/>
      </c>
      <c r="F109" s="862" t="str">
        <f t="shared" si="10"/>
        <v/>
      </c>
      <c r="G109" s="862" t="str">
        <f t="shared" si="10"/>
        <v/>
      </c>
      <c r="H109" s="862" t="str">
        <f t="shared" si="10"/>
        <v/>
      </c>
      <c r="I109" s="862" t="str">
        <f t="shared" si="10"/>
        <v/>
      </c>
      <c r="J109" s="862" t="str">
        <f t="shared" si="10"/>
        <v/>
      </c>
      <c r="K109" s="862" t="str">
        <f t="shared" si="9"/>
        <v/>
      </c>
      <c r="L109" s="862" t="str">
        <f t="shared" si="9"/>
        <v/>
      </c>
      <c r="M109" s="862" t="str">
        <f t="shared" si="9"/>
        <v/>
      </c>
      <c r="N109" s="862" t="str">
        <f t="shared" si="9"/>
        <v/>
      </c>
      <c r="O109" s="862" t="str">
        <f t="shared" si="9"/>
        <v/>
      </c>
      <c r="P109" s="863" t="str">
        <f t="shared" si="9"/>
        <v/>
      </c>
      <c r="Q109" s="865">
        <f t="shared" si="7"/>
        <v>0</v>
      </c>
      <c r="S109" s="503"/>
      <c r="T109" s="503" t="s">
        <v>343</v>
      </c>
      <c r="U109" s="503"/>
      <c r="V109" s="503"/>
      <c r="W109" s="503"/>
      <c r="X109" s="503"/>
      <c r="Y109" s="503"/>
      <c r="Z109" s="503"/>
      <c r="AA109" s="503"/>
      <c r="AB109" s="503"/>
      <c r="AC109" s="503"/>
      <c r="AD109" s="503"/>
      <c r="AE109" s="503"/>
      <c r="AF109" s="503"/>
      <c r="AG109" s="503"/>
      <c r="AH109" s="1334"/>
    </row>
    <row r="110" spans="2:34" s="837" customFormat="1" ht="18.75" customHeight="1" x14ac:dyDescent="0.25">
      <c r="B110" s="1813">
        <f>+B106+1</f>
        <v>27</v>
      </c>
      <c r="C110" s="853" t="str">
        <f t="shared" si="8"/>
        <v>Electronorte S.A.</v>
      </c>
      <c r="D110" s="841" t="s">
        <v>340</v>
      </c>
      <c r="E110" s="855">
        <f t="shared" si="10"/>
        <v>1.6633929999999997</v>
      </c>
      <c r="F110" s="855">
        <f t="shared" si="10"/>
        <v>1.1239319999999999</v>
      </c>
      <c r="G110" s="855">
        <f t="shared" si="10"/>
        <v>1.4030939999999998</v>
      </c>
      <c r="H110" s="855">
        <f t="shared" si="10"/>
        <v>0.99507699999999999</v>
      </c>
      <c r="I110" s="855">
        <f t="shared" si="10"/>
        <v>1.1635759999999999</v>
      </c>
      <c r="J110" s="855">
        <f t="shared" si="10"/>
        <v>1.1348640000000001</v>
      </c>
      <c r="K110" s="855">
        <f t="shared" si="9"/>
        <v>1.41659</v>
      </c>
      <c r="L110" s="855">
        <f t="shared" si="9"/>
        <v>1.2578200000000002</v>
      </c>
      <c r="M110" s="855">
        <f t="shared" si="9"/>
        <v>1.096112</v>
      </c>
      <c r="N110" s="855">
        <f t="shared" si="9"/>
        <v>0.76134600000000008</v>
      </c>
      <c r="O110" s="855">
        <f t="shared" si="9"/>
        <v>0.55371199999999998</v>
      </c>
      <c r="P110" s="856">
        <f t="shared" si="9"/>
        <v>0.58767900000000006</v>
      </c>
      <c r="Q110" s="857">
        <f t="shared" si="7"/>
        <v>13.157195</v>
      </c>
      <c r="S110" s="503" t="s">
        <v>55</v>
      </c>
      <c r="T110" s="503" t="s">
        <v>340</v>
      </c>
      <c r="U110" s="503">
        <v>1.6633929999999997</v>
      </c>
      <c r="V110" s="503">
        <v>1.1239319999999999</v>
      </c>
      <c r="W110" s="503">
        <v>1.4030939999999998</v>
      </c>
      <c r="X110" s="503">
        <v>0.99507699999999999</v>
      </c>
      <c r="Y110" s="503">
        <v>1.1635759999999999</v>
      </c>
      <c r="Z110" s="503">
        <v>1.1348640000000001</v>
      </c>
      <c r="AA110" s="503">
        <v>1.41659</v>
      </c>
      <c r="AB110" s="503">
        <v>1.2578200000000002</v>
      </c>
      <c r="AC110" s="503">
        <v>1.096112</v>
      </c>
      <c r="AD110" s="503">
        <v>0.76134600000000008</v>
      </c>
      <c r="AE110" s="503">
        <v>0.55371199999999998</v>
      </c>
      <c r="AF110" s="503">
        <v>0.58767900000000006</v>
      </c>
      <c r="AG110" s="503">
        <v>13.157195</v>
      </c>
      <c r="AH110" s="1334"/>
    </row>
    <row r="111" spans="2:34" s="837" customFormat="1" ht="18.75" customHeight="1" x14ac:dyDescent="0.25">
      <c r="B111" s="1814"/>
      <c r="C111" s="844"/>
      <c r="D111" s="845" t="s">
        <v>341</v>
      </c>
      <c r="E111" s="846">
        <f t="shared" si="10"/>
        <v>0</v>
      </c>
      <c r="F111" s="846">
        <f t="shared" si="10"/>
        <v>2.99E-3</v>
      </c>
      <c r="G111" s="846">
        <f t="shared" si="10"/>
        <v>2.99E-3</v>
      </c>
      <c r="H111" s="846">
        <f t="shared" si="10"/>
        <v>0</v>
      </c>
      <c r="I111" s="846">
        <f t="shared" si="10"/>
        <v>0</v>
      </c>
      <c r="J111" s="846">
        <f t="shared" si="10"/>
        <v>0</v>
      </c>
      <c r="K111" s="846">
        <f t="shared" si="9"/>
        <v>0</v>
      </c>
      <c r="L111" s="846">
        <f t="shared" si="9"/>
        <v>2.5600000000000002E-3</v>
      </c>
      <c r="M111" s="846">
        <f t="shared" si="9"/>
        <v>0</v>
      </c>
      <c r="N111" s="846">
        <f t="shared" si="9"/>
        <v>1.968E-2</v>
      </c>
      <c r="O111" s="846">
        <f t="shared" si="9"/>
        <v>2.6450999999999999E-2</v>
      </c>
      <c r="P111" s="846">
        <f t="shared" si="9"/>
        <v>1.681E-3</v>
      </c>
      <c r="Q111" s="847">
        <f t="shared" si="7"/>
        <v>5.6351999999999999E-2</v>
      </c>
      <c r="S111" s="503"/>
      <c r="T111" s="503" t="s">
        <v>341</v>
      </c>
      <c r="U111" s="503">
        <v>0</v>
      </c>
      <c r="V111" s="503">
        <v>2.99E-3</v>
      </c>
      <c r="W111" s="503">
        <v>2.99E-3</v>
      </c>
      <c r="X111" s="503">
        <v>0</v>
      </c>
      <c r="Y111" s="503">
        <v>0</v>
      </c>
      <c r="Z111" s="503">
        <v>0</v>
      </c>
      <c r="AA111" s="503">
        <v>0</v>
      </c>
      <c r="AB111" s="503">
        <v>2.5600000000000002E-3</v>
      </c>
      <c r="AC111" s="503">
        <v>0</v>
      </c>
      <c r="AD111" s="503">
        <v>1.968E-2</v>
      </c>
      <c r="AE111" s="503">
        <v>2.6450999999999999E-2</v>
      </c>
      <c r="AF111" s="503">
        <v>1.681E-3</v>
      </c>
      <c r="AG111" s="503">
        <v>5.6351999999999999E-2</v>
      </c>
      <c r="AH111" s="1334"/>
    </row>
    <row r="112" spans="2:34" s="837" customFormat="1" ht="18.75" customHeight="1" x14ac:dyDescent="0.25">
      <c r="B112" s="1814"/>
      <c r="C112" s="844"/>
      <c r="D112" s="848" t="s">
        <v>342</v>
      </c>
      <c r="E112" s="846" t="str">
        <f t="shared" si="10"/>
        <v/>
      </c>
      <c r="F112" s="846" t="str">
        <f t="shared" si="10"/>
        <v/>
      </c>
      <c r="G112" s="846" t="str">
        <f t="shared" si="10"/>
        <v/>
      </c>
      <c r="H112" s="846" t="str">
        <f t="shared" si="10"/>
        <v/>
      </c>
      <c r="I112" s="846" t="str">
        <f t="shared" si="10"/>
        <v/>
      </c>
      <c r="J112" s="846" t="str">
        <f t="shared" si="10"/>
        <v/>
      </c>
      <c r="K112" s="846" t="str">
        <f t="shared" si="9"/>
        <v/>
      </c>
      <c r="L112" s="846" t="str">
        <f t="shared" si="9"/>
        <v/>
      </c>
      <c r="M112" s="846" t="str">
        <f t="shared" si="9"/>
        <v/>
      </c>
      <c r="N112" s="846" t="str">
        <f t="shared" si="9"/>
        <v/>
      </c>
      <c r="O112" s="846" t="str">
        <f t="shared" si="9"/>
        <v/>
      </c>
      <c r="P112" s="846" t="str">
        <f t="shared" si="9"/>
        <v/>
      </c>
      <c r="Q112" s="849">
        <f t="shared" si="7"/>
        <v>0</v>
      </c>
      <c r="S112" s="503"/>
      <c r="T112" s="503" t="s">
        <v>342</v>
      </c>
      <c r="U112" s="503"/>
      <c r="V112" s="503"/>
      <c r="W112" s="503"/>
      <c r="X112" s="503"/>
      <c r="Y112" s="503"/>
      <c r="Z112" s="503"/>
      <c r="AA112" s="503"/>
      <c r="AB112" s="503"/>
      <c r="AC112" s="503"/>
      <c r="AD112" s="503"/>
      <c r="AE112" s="503"/>
      <c r="AF112" s="503"/>
      <c r="AG112" s="503"/>
      <c r="AH112" s="1334"/>
    </row>
    <row r="113" spans="2:34" s="837" customFormat="1" ht="18.75" customHeight="1" x14ac:dyDescent="0.25">
      <c r="B113" s="1814"/>
      <c r="C113" s="860"/>
      <c r="D113" s="864" t="s">
        <v>343</v>
      </c>
      <c r="E113" s="862" t="str">
        <f t="shared" si="10"/>
        <v/>
      </c>
      <c r="F113" s="862" t="str">
        <f t="shared" si="10"/>
        <v/>
      </c>
      <c r="G113" s="862" t="str">
        <f t="shared" si="10"/>
        <v/>
      </c>
      <c r="H113" s="862" t="str">
        <f t="shared" si="10"/>
        <v/>
      </c>
      <c r="I113" s="862" t="str">
        <f t="shared" si="10"/>
        <v/>
      </c>
      <c r="J113" s="862" t="str">
        <f t="shared" si="10"/>
        <v/>
      </c>
      <c r="K113" s="862" t="str">
        <f t="shared" si="9"/>
        <v/>
      </c>
      <c r="L113" s="862" t="str">
        <f t="shared" si="9"/>
        <v/>
      </c>
      <c r="M113" s="862" t="str">
        <f t="shared" si="9"/>
        <v/>
      </c>
      <c r="N113" s="862" t="str">
        <f t="shared" si="9"/>
        <v/>
      </c>
      <c r="O113" s="862" t="str">
        <f t="shared" si="9"/>
        <v/>
      </c>
      <c r="P113" s="863" t="str">
        <f t="shared" si="9"/>
        <v/>
      </c>
      <c r="Q113" s="852">
        <f t="shared" si="7"/>
        <v>0</v>
      </c>
      <c r="S113" s="503"/>
      <c r="T113" s="503" t="s">
        <v>343</v>
      </c>
      <c r="U113" s="503"/>
      <c r="V113" s="503"/>
      <c r="W113" s="503"/>
      <c r="X113" s="503"/>
      <c r="Y113" s="503"/>
      <c r="Z113" s="503"/>
      <c r="AA113" s="503"/>
      <c r="AB113" s="503"/>
      <c r="AC113" s="503"/>
      <c r="AD113" s="503"/>
      <c r="AE113" s="503"/>
      <c r="AF113" s="503"/>
      <c r="AG113" s="503"/>
      <c r="AH113" s="1334"/>
    </row>
    <row r="114" spans="2:34" s="837" customFormat="1" ht="18.75" customHeight="1" x14ac:dyDescent="0.25">
      <c r="B114" s="1813">
        <f>+B110+1</f>
        <v>28</v>
      </c>
      <c r="C114" s="853" t="str">
        <f t="shared" si="8"/>
        <v>Electroperú S. A.</v>
      </c>
      <c r="D114" s="841" t="s">
        <v>340</v>
      </c>
      <c r="E114" s="855">
        <f t="shared" si="10"/>
        <v>567.71311600000013</v>
      </c>
      <c r="F114" s="855">
        <f t="shared" si="10"/>
        <v>558.92074200000002</v>
      </c>
      <c r="G114" s="855">
        <f t="shared" si="10"/>
        <v>615.24603200000001</v>
      </c>
      <c r="H114" s="855">
        <f t="shared" si="10"/>
        <v>603.61079399999994</v>
      </c>
      <c r="I114" s="855">
        <f t="shared" si="10"/>
        <v>627.22497899999996</v>
      </c>
      <c r="J114" s="855">
        <f t="shared" si="10"/>
        <v>605.78804700000001</v>
      </c>
      <c r="K114" s="855">
        <f t="shared" si="9"/>
        <v>629.54093300000011</v>
      </c>
      <c r="L114" s="855">
        <f t="shared" si="9"/>
        <v>600.33277299999997</v>
      </c>
      <c r="M114" s="855">
        <f t="shared" si="9"/>
        <v>566.85764899999992</v>
      </c>
      <c r="N114" s="855">
        <f t="shared" si="9"/>
        <v>572.38532099999998</v>
      </c>
      <c r="O114" s="855">
        <f t="shared" si="9"/>
        <v>598.03115200000002</v>
      </c>
      <c r="P114" s="856">
        <f t="shared" si="9"/>
        <v>632.41309699999999</v>
      </c>
      <c r="Q114" s="857">
        <f t="shared" si="7"/>
        <v>7178.0646349999997</v>
      </c>
      <c r="S114" s="503" t="s">
        <v>57</v>
      </c>
      <c r="T114" s="503" t="s">
        <v>340</v>
      </c>
      <c r="U114" s="503">
        <v>567.71311600000013</v>
      </c>
      <c r="V114" s="503">
        <v>558.92074200000002</v>
      </c>
      <c r="W114" s="503">
        <v>615.24603200000001</v>
      </c>
      <c r="X114" s="503">
        <v>603.61079399999994</v>
      </c>
      <c r="Y114" s="503">
        <v>627.22497899999996</v>
      </c>
      <c r="Z114" s="503">
        <v>605.78804700000001</v>
      </c>
      <c r="AA114" s="503">
        <v>629.54093300000011</v>
      </c>
      <c r="AB114" s="503">
        <v>600.33277299999997</v>
      </c>
      <c r="AC114" s="503">
        <v>566.85764899999992</v>
      </c>
      <c r="AD114" s="503">
        <v>572.38532099999998</v>
      </c>
      <c r="AE114" s="503">
        <v>598.03115200000002</v>
      </c>
      <c r="AF114" s="503">
        <v>632.41309699999999</v>
      </c>
      <c r="AG114" s="503">
        <v>7178.0646349999997</v>
      </c>
      <c r="AH114" s="1334"/>
    </row>
    <row r="115" spans="2:34" s="837" customFormat="1" ht="18.75" customHeight="1" x14ac:dyDescent="0.25">
      <c r="B115" s="1814"/>
      <c r="C115" s="844"/>
      <c r="D115" s="845" t="s">
        <v>341</v>
      </c>
      <c r="E115" s="846">
        <f t="shared" si="10"/>
        <v>0</v>
      </c>
      <c r="F115" s="846">
        <f t="shared" si="10"/>
        <v>6.4617999999999995E-2</v>
      </c>
      <c r="G115" s="846">
        <f t="shared" si="10"/>
        <v>0</v>
      </c>
      <c r="H115" s="846">
        <f t="shared" si="10"/>
        <v>0</v>
      </c>
      <c r="I115" s="846">
        <f t="shared" si="10"/>
        <v>0</v>
      </c>
      <c r="J115" s="846">
        <f t="shared" si="10"/>
        <v>2.4912E-2</v>
      </c>
      <c r="K115" s="846">
        <f t="shared" si="9"/>
        <v>0.137352</v>
      </c>
      <c r="L115" s="846">
        <f t="shared" si="9"/>
        <v>0</v>
      </c>
      <c r="M115" s="846">
        <f t="shared" si="9"/>
        <v>0</v>
      </c>
      <c r="N115" s="846">
        <f t="shared" si="9"/>
        <v>5.5587999999999999E-2</v>
      </c>
      <c r="O115" s="846">
        <f t="shared" si="9"/>
        <v>0</v>
      </c>
      <c r="P115" s="846">
        <f t="shared" si="9"/>
        <v>0</v>
      </c>
      <c r="Q115" s="847">
        <f t="shared" si="7"/>
        <v>0.28247</v>
      </c>
      <c r="S115" s="503"/>
      <c r="T115" s="503" t="s">
        <v>341</v>
      </c>
      <c r="U115" s="503">
        <v>0</v>
      </c>
      <c r="V115" s="503">
        <v>6.4617999999999995E-2</v>
      </c>
      <c r="W115" s="503">
        <v>0</v>
      </c>
      <c r="X115" s="503">
        <v>0</v>
      </c>
      <c r="Y115" s="503">
        <v>0</v>
      </c>
      <c r="Z115" s="503">
        <v>2.4912E-2</v>
      </c>
      <c r="AA115" s="503">
        <v>0.137352</v>
      </c>
      <c r="AB115" s="503">
        <v>0</v>
      </c>
      <c r="AC115" s="503">
        <v>0</v>
      </c>
      <c r="AD115" s="503">
        <v>5.5587999999999999E-2</v>
      </c>
      <c r="AE115" s="503">
        <v>0</v>
      </c>
      <c r="AF115" s="503">
        <v>0</v>
      </c>
      <c r="AG115" s="503">
        <v>0.28247</v>
      </c>
      <c r="AH115" s="1334"/>
    </row>
    <row r="116" spans="2:34" s="837" customFormat="1" ht="18.75" customHeight="1" x14ac:dyDescent="0.25">
      <c r="B116" s="1814"/>
      <c r="C116" s="844"/>
      <c r="D116" s="848" t="s">
        <v>342</v>
      </c>
      <c r="E116" s="846" t="str">
        <f t="shared" si="10"/>
        <v/>
      </c>
      <c r="F116" s="846" t="str">
        <f t="shared" si="10"/>
        <v/>
      </c>
      <c r="G116" s="846" t="str">
        <f t="shared" si="10"/>
        <v/>
      </c>
      <c r="H116" s="846" t="str">
        <f t="shared" si="10"/>
        <v/>
      </c>
      <c r="I116" s="846" t="str">
        <f t="shared" si="10"/>
        <v/>
      </c>
      <c r="J116" s="846" t="str">
        <f t="shared" si="10"/>
        <v/>
      </c>
      <c r="K116" s="846" t="str">
        <f t="shared" si="9"/>
        <v/>
      </c>
      <c r="L116" s="846" t="str">
        <f t="shared" si="9"/>
        <v/>
      </c>
      <c r="M116" s="846" t="str">
        <f t="shared" si="9"/>
        <v/>
      </c>
      <c r="N116" s="846" t="str">
        <f t="shared" si="9"/>
        <v/>
      </c>
      <c r="O116" s="846" t="str">
        <f t="shared" si="9"/>
        <v/>
      </c>
      <c r="P116" s="846" t="str">
        <f t="shared" si="9"/>
        <v/>
      </c>
      <c r="Q116" s="849">
        <f t="shared" si="7"/>
        <v>0</v>
      </c>
      <c r="S116" s="503"/>
      <c r="T116" s="503" t="s">
        <v>342</v>
      </c>
      <c r="U116" s="503"/>
      <c r="V116" s="503"/>
      <c r="W116" s="503"/>
      <c r="X116" s="503"/>
      <c r="Y116" s="503"/>
      <c r="Z116" s="503"/>
      <c r="AA116" s="503"/>
      <c r="AB116" s="503"/>
      <c r="AC116" s="503"/>
      <c r="AD116" s="503"/>
      <c r="AE116" s="503"/>
      <c r="AF116" s="503"/>
      <c r="AG116" s="503"/>
      <c r="AH116" s="1334"/>
    </row>
    <row r="117" spans="2:34" s="837" customFormat="1" ht="18.75" customHeight="1" x14ac:dyDescent="0.25">
      <c r="B117" s="1814"/>
      <c r="C117" s="860"/>
      <c r="D117" s="864" t="s">
        <v>343</v>
      </c>
      <c r="E117" s="862" t="str">
        <f t="shared" si="10"/>
        <v/>
      </c>
      <c r="F117" s="862" t="str">
        <f t="shared" si="10"/>
        <v/>
      </c>
      <c r="G117" s="862" t="str">
        <f t="shared" si="10"/>
        <v/>
      </c>
      <c r="H117" s="862" t="str">
        <f t="shared" si="10"/>
        <v/>
      </c>
      <c r="I117" s="862" t="str">
        <f t="shared" si="10"/>
        <v/>
      </c>
      <c r="J117" s="862" t="str">
        <f t="shared" si="10"/>
        <v/>
      </c>
      <c r="K117" s="862" t="str">
        <f t="shared" si="9"/>
        <v/>
      </c>
      <c r="L117" s="862" t="str">
        <f t="shared" si="9"/>
        <v/>
      </c>
      <c r="M117" s="862" t="str">
        <f t="shared" si="9"/>
        <v/>
      </c>
      <c r="N117" s="862" t="str">
        <f t="shared" si="9"/>
        <v/>
      </c>
      <c r="O117" s="862" t="str">
        <f t="shared" si="9"/>
        <v/>
      </c>
      <c r="P117" s="863" t="str">
        <f t="shared" si="9"/>
        <v/>
      </c>
      <c r="Q117" s="852">
        <f t="shared" si="7"/>
        <v>0</v>
      </c>
      <c r="S117" s="503"/>
      <c r="T117" s="503" t="s">
        <v>343</v>
      </c>
      <c r="U117" s="503"/>
      <c r="V117" s="503"/>
      <c r="W117" s="503"/>
      <c r="X117" s="503"/>
      <c r="Y117" s="503"/>
      <c r="Z117" s="503"/>
      <c r="AA117" s="503"/>
      <c r="AB117" s="503"/>
      <c r="AC117" s="503"/>
      <c r="AD117" s="503"/>
      <c r="AE117" s="503"/>
      <c r="AF117" s="503"/>
      <c r="AG117" s="503"/>
      <c r="AH117" s="1334"/>
    </row>
    <row r="118" spans="2:34" s="837" customFormat="1" ht="18.75" customHeight="1" x14ac:dyDescent="0.25">
      <c r="B118" s="1813">
        <f>+B114+1</f>
        <v>29</v>
      </c>
      <c r="C118" s="853" t="str">
        <f t="shared" si="8"/>
        <v>Emp. de Generación Eléctrica de Arequipa S. A.</v>
      </c>
      <c r="D118" s="841" t="s">
        <v>340</v>
      </c>
      <c r="E118" s="855">
        <f t="shared" si="10"/>
        <v>74.934190000000001</v>
      </c>
      <c r="F118" s="855">
        <f t="shared" si="10"/>
        <v>97.541912999999994</v>
      </c>
      <c r="G118" s="855">
        <f t="shared" si="10"/>
        <v>108.165238</v>
      </c>
      <c r="H118" s="855">
        <f t="shared" si="10"/>
        <v>90.07352800000001</v>
      </c>
      <c r="I118" s="855">
        <f t="shared" si="10"/>
        <v>71.143135000000001</v>
      </c>
      <c r="J118" s="855">
        <f t="shared" si="10"/>
        <v>69.78581299999999</v>
      </c>
      <c r="K118" s="855">
        <f t="shared" si="9"/>
        <v>71.183254000000005</v>
      </c>
      <c r="L118" s="855">
        <f t="shared" si="9"/>
        <v>72.913255000000007</v>
      </c>
      <c r="M118" s="855">
        <f t="shared" si="9"/>
        <v>70.558253999999991</v>
      </c>
      <c r="N118" s="855">
        <f t="shared" si="9"/>
        <v>78.874543999999986</v>
      </c>
      <c r="O118" s="855">
        <f t="shared" si="9"/>
        <v>81.026362000000006</v>
      </c>
      <c r="P118" s="856">
        <f t="shared" si="9"/>
        <v>75.028636999999989</v>
      </c>
      <c r="Q118" s="857">
        <f t="shared" si="7"/>
        <v>961.22812300000021</v>
      </c>
      <c r="S118" s="503" t="s">
        <v>59</v>
      </c>
      <c r="T118" s="503" t="s">
        <v>340</v>
      </c>
      <c r="U118" s="503">
        <v>74.934190000000001</v>
      </c>
      <c r="V118" s="503">
        <v>97.541912999999994</v>
      </c>
      <c r="W118" s="503">
        <v>108.165238</v>
      </c>
      <c r="X118" s="503">
        <v>90.07352800000001</v>
      </c>
      <c r="Y118" s="503">
        <v>71.143135000000001</v>
      </c>
      <c r="Z118" s="503">
        <v>69.78581299999999</v>
      </c>
      <c r="AA118" s="503">
        <v>71.183254000000005</v>
      </c>
      <c r="AB118" s="503">
        <v>72.913255000000007</v>
      </c>
      <c r="AC118" s="503">
        <v>70.558253999999991</v>
      </c>
      <c r="AD118" s="503">
        <v>78.874543999999986</v>
      </c>
      <c r="AE118" s="503">
        <v>81.026362000000006</v>
      </c>
      <c r="AF118" s="503">
        <v>75.028636999999989</v>
      </c>
      <c r="AG118" s="503">
        <v>961.22812300000021</v>
      </c>
      <c r="AH118" s="1334"/>
    </row>
    <row r="119" spans="2:34" s="837" customFormat="1" ht="18.75" customHeight="1" x14ac:dyDescent="0.25">
      <c r="B119" s="1814"/>
      <c r="C119" s="844"/>
      <c r="D119" s="845" t="s">
        <v>341</v>
      </c>
      <c r="E119" s="846">
        <f t="shared" si="10"/>
        <v>9.6204090000000004</v>
      </c>
      <c r="F119" s="846">
        <f t="shared" si="10"/>
        <v>12.045995</v>
      </c>
      <c r="G119" s="846">
        <f t="shared" si="10"/>
        <v>9.4254730000000002</v>
      </c>
      <c r="H119" s="846">
        <f t="shared" si="10"/>
        <v>2.6919999999999999E-2</v>
      </c>
      <c r="I119" s="846">
        <f t="shared" si="10"/>
        <v>2.0239999999999998E-2</v>
      </c>
      <c r="J119" s="846">
        <f t="shared" si="10"/>
        <v>2.6213999999999998E-2</v>
      </c>
      <c r="K119" s="846">
        <f t="shared" si="9"/>
        <v>3.7414000000000003E-2</v>
      </c>
      <c r="L119" s="846">
        <f t="shared" si="9"/>
        <v>1.0884E-2</v>
      </c>
      <c r="M119" s="846">
        <f t="shared" si="9"/>
        <v>0.34961199999999998</v>
      </c>
      <c r="N119" s="846">
        <f t="shared" si="9"/>
        <v>3.2466000000000002E-2</v>
      </c>
      <c r="O119" s="846">
        <f t="shared" si="9"/>
        <v>4.3720999999999996E-2</v>
      </c>
      <c r="P119" s="846">
        <f t="shared" si="9"/>
        <v>0.11403300000000001</v>
      </c>
      <c r="Q119" s="847">
        <f t="shared" si="7"/>
        <v>31.753381000000001</v>
      </c>
      <c r="S119" s="503"/>
      <c r="T119" s="503" t="s">
        <v>341</v>
      </c>
      <c r="U119" s="503">
        <v>9.6204090000000004</v>
      </c>
      <c r="V119" s="503">
        <v>12.045995</v>
      </c>
      <c r="W119" s="503">
        <v>9.4254730000000002</v>
      </c>
      <c r="X119" s="503">
        <v>2.6919999999999999E-2</v>
      </c>
      <c r="Y119" s="503">
        <v>2.0239999999999998E-2</v>
      </c>
      <c r="Z119" s="503">
        <v>2.6213999999999998E-2</v>
      </c>
      <c r="AA119" s="503">
        <v>3.7414000000000003E-2</v>
      </c>
      <c r="AB119" s="503">
        <v>1.0884E-2</v>
      </c>
      <c r="AC119" s="503">
        <v>0.34961199999999998</v>
      </c>
      <c r="AD119" s="503">
        <v>3.2466000000000002E-2</v>
      </c>
      <c r="AE119" s="503">
        <v>4.3720999999999996E-2</v>
      </c>
      <c r="AF119" s="503">
        <v>0.11403300000000001</v>
      </c>
      <c r="AG119" s="503">
        <v>31.753381000000001</v>
      </c>
      <c r="AH119" s="1334"/>
    </row>
    <row r="120" spans="2:34" s="837" customFormat="1" ht="18.75" customHeight="1" x14ac:dyDescent="0.25">
      <c r="B120" s="1814"/>
      <c r="C120" s="844"/>
      <c r="D120" s="848" t="s">
        <v>342</v>
      </c>
      <c r="E120" s="846" t="str">
        <f t="shared" si="10"/>
        <v/>
      </c>
      <c r="F120" s="846" t="str">
        <f t="shared" si="10"/>
        <v/>
      </c>
      <c r="G120" s="846" t="str">
        <f t="shared" si="10"/>
        <v/>
      </c>
      <c r="H120" s="846" t="str">
        <f t="shared" si="10"/>
        <v/>
      </c>
      <c r="I120" s="846" t="str">
        <f t="shared" si="10"/>
        <v/>
      </c>
      <c r="J120" s="846" t="str">
        <f t="shared" si="10"/>
        <v/>
      </c>
      <c r="K120" s="846" t="str">
        <f t="shared" si="9"/>
        <v/>
      </c>
      <c r="L120" s="846" t="str">
        <f t="shared" si="9"/>
        <v/>
      </c>
      <c r="M120" s="846" t="str">
        <f t="shared" si="9"/>
        <v/>
      </c>
      <c r="N120" s="846" t="str">
        <f t="shared" si="9"/>
        <v/>
      </c>
      <c r="O120" s="846" t="str">
        <f t="shared" si="9"/>
        <v/>
      </c>
      <c r="P120" s="846" t="str">
        <f t="shared" si="9"/>
        <v/>
      </c>
      <c r="Q120" s="849">
        <f t="shared" si="7"/>
        <v>0</v>
      </c>
      <c r="S120" s="503"/>
      <c r="T120" s="503" t="s">
        <v>342</v>
      </c>
      <c r="U120" s="503"/>
      <c r="V120" s="503"/>
      <c r="W120" s="503"/>
      <c r="X120" s="503"/>
      <c r="Y120" s="503"/>
      <c r="Z120" s="503"/>
      <c r="AA120" s="503"/>
      <c r="AB120" s="503"/>
      <c r="AC120" s="503"/>
      <c r="AD120" s="503"/>
      <c r="AE120" s="503"/>
      <c r="AF120" s="503"/>
      <c r="AG120" s="503"/>
      <c r="AH120" s="1334"/>
    </row>
    <row r="121" spans="2:34" s="837" customFormat="1" ht="18.75" customHeight="1" x14ac:dyDescent="0.25">
      <c r="B121" s="1814"/>
      <c r="C121" s="860"/>
      <c r="D121" s="864" t="s">
        <v>343</v>
      </c>
      <c r="E121" s="862" t="str">
        <f t="shared" si="10"/>
        <v/>
      </c>
      <c r="F121" s="862" t="str">
        <f t="shared" si="10"/>
        <v/>
      </c>
      <c r="G121" s="862" t="str">
        <f t="shared" si="10"/>
        <v/>
      </c>
      <c r="H121" s="862" t="str">
        <f t="shared" si="10"/>
        <v/>
      </c>
      <c r="I121" s="862" t="str">
        <f t="shared" si="10"/>
        <v/>
      </c>
      <c r="J121" s="862" t="str">
        <f t="shared" si="10"/>
        <v/>
      </c>
      <c r="K121" s="862" t="str">
        <f t="shared" si="9"/>
        <v/>
      </c>
      <c r="L121" s="862" t="str">
        <f t="shared" si="9"/>
        <v/>
      </c>
      <c r="M121" s="862" t="str">
        <f t="shared" si="9"/>
        <v/>
      </c>
      <c r="N121" s="862" t="str">
        <f t="shared" si="9"/>
        <v/>
      </c>
      <c r="O121" s="862" t="str">
        <f t="shared" si="9"/>
        <v/>
      </c>
      <c r="P121" s="863" t="str">
        <f t="shared" si="9"/>
        <v/>
      </c>
      <c r="Q121" s="852">
        <f t="shared" si="7"/>
        <v>0</v>
      </c>
      <c r="S121" s="503"/>
      <c r="T121" s="503" t="s">
        <v>343</v>
      </c>
      <c r="U121" s="503"/>
      <c r="V121" s="503"/>
      <c r="W121" s="503"/>
      <c r="X121" s="503"/>
      <c r="Y121" s="503"/>
      <c r="Z121" s="503"/>
      <c r="AA121" s="503"/>
      <c r="AB121" s="503"/>
      <c r="AC121" s="503"/>
      <c r="AD121" s="503"/>
      <c r="AE121" s="503"/>
      <c r="AF121" s="503"/>
      <c r="AG121" s="503"/>
      <c r="AH121" s="1334"/>
    </row>
    <row r="122" spans="2:34" s="837" customFormat="1" ht="18.75" customHeight="1" x14ac:dyDescent="0.25">
      <c r="B122" s="1813">
        <f>+B118+1</f>
        <v>30</v>
      </c>
      <c r="C122" s="853" t="str">
        <f t="shared" si="8"/>
        <v>Emp. de Generación Eléctrica del Sur S. A.</v>
      </c>
      <c r="D122" s="841" t="s">
        <v>340</v>
      </c>
      <c r="E122" s="855">
        <f t="shared" si="10"/>
        <v>9.419556</v>
      </c>
      <c r="F122" s="855">
        <f t="shared" si="10"/>
        <v>8.606287</v>
      </c>
      <c r="G122" s="855">
        <f t="shared" si="10"/>
        <v>6.7967359999999992</v>
      </c>
      <c r="H122" s="855">
        <f t="shared" si="10"/>
        <v>9.1280219999999996</v>
      </c>
      <c r="I122" s="855">
        <f t="shared" si="10"/>
        <v>9.4843410000000006</v>
      </c>
      <c r="J122" s="855">
        <f t="shared" si="10"/>
        <v>9.1066079999999996</v>
      </c>
      <c r="K122" s="855">
        <f t="shared" si="9"/>
        <v>9.2898440000000004</v>
      </c>
      <c r="L122" s="855">
        <f t="shared" si="9"/>
        <v>8.079796</v>
      </c>
      <c r="M122" s="855">
        <f t="shared" si="9"/>
        <v>8.6315439999999999</v>
      </c>
      <c r="N122" s="855">
        <f t="shared" si="9"/>
        <v>8.6129449999999999</v>
      </c>
      <c r="O122" s="855">
        <f t="shared" si="9"/>
        <v>8.4370569999999994</v>
      </c>
      <c r="P122" s="856">
        <f t="shared" si="9"/>
        <v>8.9824339999999996</v>
      </c>
      <c r="Q122" s="857">
        <f t="shared" si="7"/>
        <v>104.57517</v>
      </c>
      <c r="S122" s="503" t="s">
        <v>61</v>
      </c>
      <c r="T122" s="503" t="s">
        <v>340</v>
      </c>
      <c r="U122" s="503">
        <v>9.419556</v>
      </c>
      <c r="V122" s="503">
        <v>8.606287</v>
      </c>
      <c r="W122" s="503">
        <v>6.7967359999999992</v>
      </c>
      <c r="X122" s="503">
        <v>9.1280219999999996</v>
      </c>
      <c r="Y122" s="503">
        <v>9.4843410000000006</v>
      </c>
      <c r="Z122" s="503">
        <v>9.1066079999999996</v>
      </c>
      <c r="AA122" s="503">
        <v>9.2898440000000004</v>
      </c>
      <c r="AB122" s="503">
        <v>8.079796</v>
      </c>
      <c r="AC122" s="503">
        <v>8.6315439999999999</v>
      </c>
      <c r="AD122" s="503">
        <v>8.6129449999999999</v>
      </c>
      <c r="AE122" s="503">
        <v>8.4370569999999994</v>
      </c>
      <c r="AF122" s="503">
        <v>8.9824339999999996</v>
      </c>
      <c r="AG122" s="503">
        <v>104.57517</v>
      </c>
      <c r="AH122" s="1334"/>
    </row>
    <row r="123" spans="2:34" s="837" customFormat="1" ht="18.75" customHeight="1" x14ac:dyDescent="0.25">
      <c r="B123" s="1814"/>
      <c r="C123" s="844"/>
      <c r="D123" s="845" t="s">
        <v>341</v>
      </c>
      <c r="E123" s="846">
        <f t="shared" si="10"/>
        <v>12.804961</v>
      </c>
      <c r="F123" s="846">
        <f t="shared" si="10"/>
        <v>8.8326169999999991</v>
      </c>
      <c r="G123" s="846">
        <f t="shared" si="10"/>
        <v>8.7989850000000018</v>
      </c>
      <c r="H123" s="846">
        <f t="shared" si="10"/>
        <v>4.7098069999999996</v>
      </c>
      <c r="I123" s="846">
        <f t="shared" si="10"/>
        <v>10.574332999999999</v>
      </c>
      <c r="J123" s="846">
        <f t="shared" si="10"/>
        <v>11.124533</v>
      </c>
      <c r="K123" s="846">
        <f t="shared" si="9"/>
        <v>0.111152</v>
      </c>
      <c r="L123" s="846">
        <f t="shared" si="9"/>
        <v>0.36713099999999999</v>
      </c>
      <c r="M123" s="846">
        <f t="shared" si="9"/>
        <v>4.9457000000000001E-2</v>
      </c>
      <c r="N123" s="846">
        <f t="shared" si="9"/>
        <v>1.0762870000000002</v>
      </c>
      <c r="O123" s="846">
        <f t="shared" si="9"/>
        <v>0.95242999999999989</v>
      </c>
      <c r="P123" s="846">
        <f t="shared" si="9"/>
        <v>1.551747</v>
      </c>
      <c r="Q123" s="847">
        <f t="shared" si="7"/>
        <v>60.953439999999993</v>
      </c>
      <c r="S123" s="503"/>
      <c r="T123" s="503" t="s">
        <v>341</v>
      </c>
      <c r="U123" s="503">
        <v>12.804961</v>
      </c>
      <c r="V123" s="503">
        <v>8.8326169999999991</v>
      </c>
      <c r="W123" s="503">
        <v>8.7989850000000018</v>
      </c>
      <c r="X123" s="503">
        <v>4.7098069999999996</v>
      </c>
      <c r="Y123" s="503">
        <v>10.574332999999999</v>
      </c>
      <c r="Z123" s="503">
        <v>11.124533</v>
      </c>
      <c r="AA123" s="503">
        <v>0.111152</v>
      </c>
      <c r="AB123" s="503">
        <v>0.36713099999999999</v>
      </c>
      <c r="AC123" s="503">
        <v>4.9457000000000001E-2</v>
      </c>
      <c r="AD123" s="503">
        <v>1.0762870000000002</v>
      </c>
      <c r="AE123" s="503">
        <v>0.95242999999999989</v>
      </c>
      <c r="AF123" s="503">
        <v>1.551747</v>
      </c>
      <c r="AG123" s="503">
        <v>60.953439999999993</v>
      </c>
      <c r="AH123" s="1334"/>
    </row>
    <row r="124" spans="2:34" s="837" customFormat="1" ht="18.75" customHeight="1" x14ac:dyDescent="0.25">
      <c r="B124" s="1814"/>
      <c r="C124" s="844"/>
      <c r="D124" s="848" t="s">
        <v>342</v>
      </c>
      <c r="E124" s="846" t="str">
        <f t="shared" si="10"/>
        <v/>
      </c>
      <c r="F124" s="846" t="str">
        <f t="shared" si="10"/>
        <v/>
      </c>
      <c r="G124" s="846" t="str">
        <f t="shared" si="10"/>
        <v/>
      </c>
      <c r="H124" s="846" t="str">
        <f t="shared" si="10"/>
        <v/>
      </c>
      <c r="I124" s="846" t="str">
        <f t="shared" si="10"/>
        <v/>
      </c>
      <c r="J124" s="846" t="str">
        <f t="shared" si="10"/>
        <v/>
      </c>
      <c r="K124" s="846" t="str">
        <f t="shared" si="9"/>
        <v/>
      </c>
      <c r="L124" s="846" t="str">
        <f t="shared" si="9"/>
        <v/>
      </c>
      <c r="M124" s="846" t="str">
        <f t="shared" si="9"/>
        <v/>
      </c>
      <c r="N124" s="846" t="str">
        <f t="shared" si="9"/>
        <v/>
      </c>
      <c r="O124" s="846" t="str">
        <f t="shared" si="9"/>
        <v/>
      </c>
      <c r="P124" s="846" t="str">
        <f t="shared" si="9"/>
        <v/>
      </c>
      <c r="Q124" s="849">
        <f t="shared" si="7"/>
        <v>0</v>
      </c>
      <c r="S124" s="503"/>
      <c r="T124" s="503" t="s">
        <v>342</v>
      </c>
      <c r="U124" s="503"/>
      <c r="V124" s="503"/>
      <c r="W124" s="503"/>
      <c r="X124" s="503"/>
      <c r="Y124" s="503"/>
      <c r="Z124" s="503"/>
      <c r="AA124" s="503"/>
      <c r="AB124" s="503"/>
      <c r="AC124" s="503"/>
      <c r="AD124" s="503"/>
      <c r="AE124" s="503"/>
      <c r="AF124" s="503"/>
      <c r="AG124" s="503"/>
      <c r="AH124" s="1334"/>
    </row>
    <row r="125" spans="2:34" s="837" customFormat="1" ht="18.75" customHeight="1" x14ac:dyDescent="0.25">
      <c r="B125" s="1814"/>
      <c r="C125" s="860"/>
      <c r="D125" s="864" t="s">
        <v>343</v>
      </c>
      <c r="E125" s="862" t="str">
        <f t="shared" si="10"/>
        <v/>
      </c>
      <c r="F125" s="862" t="str">
        <f t="shared" si="10"/>
        <v/>
      </c>
      <c r="G125" s="862" t="str">
        <f t="shared" si="10"/>
        <v/>
      </c>
      <c r="H125" s="862" t="str">
        <f t="shared" si="10"/>
        <v/>
      </c>
      <c r="I125" s="862" t="str">
        <f t="shared" si="10"/>
        <v/>
      </c>
      <c r="J125" s="862" t="str">
        <f t="shared" si="10"/>
        <v/>
      </c>
      <c r="K125" s="862" t="str">
        <f t="shared" si="9"/>
        <v/>
      </c>
      <c r="L125" s="862" t="str">
        <f t="shared" si="9"/>
        <v/>
      </c>
      <c r="M125" s="862" t="str">
        <f t="shared" si="9"/>
        <v/>
      </c>
      <c r="N125" s="862" t="str">
        <f t="shared" si="9"/>
        <v/>
      </c>
      <c r="O125" s="862" t="str">
        <f t="shared" si="9"/>
        <v/>
      </c>
      <c r="P125" s="863" t="str">
        <f t="shared" si="9"/>
        <v/>
      </c>
      <c r="Q125" s="865">
        <f t="shared" si="7"/>
        <v>0</v>
      </c>
      <c r="S125" s="503"/>
      <c r="T125" s="503" t="s">
        <v>343</v>
      </c>
      <c r="U125" s="503"/>
      <c r="V125" s="503"/>
      <c r="W125" s="503"/>
      <c r="X125" s="503"/>
      <c r="Y125" s="503"/>
      <c r="Z125" s="503"/>
      <c r="AA125" s="503"/>
      <c r="AB125" s="503"/>
      <c r="AC125" s="503"/>
      <c r="AD125" s="503"/>
      <c r="AE125" s="503"/>
      <c r="AF125" s="503"/>
      <c r="AG125" s="503"/>
      <c r="AH125" s="1334"/>
    </row>
    <row r="126" spans="2:34" s="837" customFormat="1" ht="18.75" customHeight="1" x14ac:dyDescent="0.25">
      <c r="B126" s="1813">
        <f>+B122+1</f>
        <v>31</v>
      </c>
      <c r="C126" s="853" t="str">
        <f t="shared" si="8"/>
        <v>Emp. Gen y Comercializadora de Serv Pub de Elec. Pangoa</v>
      </c>
      <c r="D126" s="841" t="s">
        <v>340</v>
      </c>
      <c r="E126" s="855">
        <f t="shared" si="10"/>
        <v>0.29676900000000001</v>
      </c>
      <c r="F126" s="855">
        <f t="shared" si="10"/>
        <v>0.28091999999999995</v>
      </c>
      <c r="G126" s="855">
        <f t="shared" si="10"/>
        <v>0.31322099999999997</v>
      </c>
      <c r="H126" s="855">
        <f t="shared" si="10"/>
        <v>0.29254499999999994</v>
      </c>
      <c r="I126" s="855">
        <f t="shared" si="10"/>
        <v>0.32187300000000002</v>
      </c>
      <c r="J126" s="855">
        <f t="shared" si="10"/>
        <v>0.22551599999999999</v>
      </c>
      <c r="K126" s="855">
        <f t="shared" si="9"/>
        <v>0.20080500000000001</v>
      </c>
      <c r="L126" s="855">
        <f t="shared" si="9"/>
        <v>0.19547999999999999</v>
      </c>
      <c r="M126" s="855">
        <f t="shared" si="9"/>
        <v>0.19269</v>
      </c>
      <c r="N126" s="855">
        <f t="shared" si="9"/>
        <v>0.22038600000000003</v>
      </c>
      <c r="O126" s="855">
        <f t="shared" si="9"/>
        <v>0.230403</v>
      </c>
      <c r="P126" s="856">
        <f t="shared" si="9"/>
        <v>0.287499</v>
      </c>
      <c r="Q126" s="857">
        <f t="shared" si="7"/>
        <v>3.0581069999999997</v>
      </c>
      <c r="S126" s="503" t="s">
        <v>63</v>
      </c>
      <c r="T126" s="503" t="s">
        <v>340</v>
      </c>
      <c r="U126" s="503">
        <v>0.29676900000000001</v>
      </c>
      <c r="V126" s="503">
        <v>0.28091999999999995</v>
      </c>
      <c r="W126" s="503">
        <v>0.31322099999999997</v>
      </c>
      <c r="X126" s="503">
        <v>0.29254499999999994</v>
      </c>
      <c r="Y126" s="503">
        <v>0.32187300000000002</v>
      </c>
      <c r="Z126" s="503">
        <v>0.22551599999999999</v>
      </c>
      <c r="AA126" s="503">
        <v>0.20080500000000001</v>
      </c>
      <c r="AB126" s="503">
        <v>0.19547999999999999</v>
      </c>
      <c r="AC126" s="503">
        <v>0.19269</v>
      </c>
      <c r="AD126" s="503">
        <v>0.22038600000000003</v>
      </c>
      <c r="AE126" s="503">
        <v>0.230403</v>
      </c>
      <c r="AF126" s="503">
        <v>0.287499</v>
      </c>
      <c r="AG126" s="503">
        <v>3.0581069999999997</v>
      </c>
      <c r="AH126" s="1334"/>
    </row>
    <row r="127" spans="2:34" s="837" customFormat="1" ht="18.75" customHeight="1" x14ac:dyDescent="0.25">
      <c r="B127" s="1814"/>
      <c r="C127" s="844"/>
      <c r="D127" s="845" t="s">
        <v>341</v>
      </c>
      <c r="E127" s="846" t="str">
        <f t="shared" si="10"/>
        <v/>
      </c>
      <c r="F127" s="846" t="str">
        <f t="shared" si="10"/>
        <v/>
      </c>
      <c r="G127" s="846" t="str">
        <f t="shared" si="10"/>
        <v/>
      </c>
      <c r="H127" s="846" t="str">
        <f t="shared" si="10"/>
        <v/>
      </c>
      <c r="I127" s="846" t="str">
        <f t="shared" si="10"/>
        <v/>
      </c>
      <c r="J127" s="846" t="str">
        <f t="shared" si="10"/>
        <v/>
      </c>
      <c r="K127" s="846" t="str">
        <f t="shared" si="9"/>
        <v/>
      </c>
      <c r="L127" s="846" t="str">
        <f t="shared" si="9"/>
        <v/>
      </c>
      <c r="M127" s="846" t="str">
        <f t="shared" si="9"/>
        <v/>
      </c>
      <c r="N127" s="846" t="str">
        <f t="shared" si="9"/>
        <v/>
      </c>
      <c r="O127" s="846" t="str">
        <f t="shared" si="9"/>
        <v/>
      </c>
      <c r="P127" s="846" t="str">
        <f t="shared" si="9"/>
        <v/>
      </c>
      <c r="Q127" s="847">
        <f t="shared" si="7"/>
        <v>0</v>
      </c>
      <c r="S127" s="503"/>
      <c r="T127" s="503" t="s">
        <v>341</v>
      </c>
      <c r="U127" s="503"/>
      <c r="V127" s="503"/>
      <c r="W127" s="503"/>
      <c r="X127" s="503"/>
      <c r="Y127" s="503"/>
      <c r="Z127" s="503"/>
      <c r="AA127" s="503"/>
      <c r="AB127" s="503"/>
      <c r="AC127" s="503"/>
      <c r="AD127" s="503"/>
      <c r="AE127" s="503"/>
      <c r="AF127" s="503"/>
      <c r="AG127" s="503"/>
      <c r="AH127" s="1334"/>
    </row>
    <row r="128" spans="2:34" s="837" customFormat="1" ht="18.75" customHeight="1" x14ac:dyDescent="0.25">
      <c r="B128" s="1814"/>
      <c r="C128" s="844"/>
      <c r="D128" s="848" t="s">
        <v>342</v>
      </c>
      <c r="E128" s="846" t="str">
        <f t="shared" si="10"/>
        <v/>
      </c>
      <c r="F128" s="846" t="str">
        <f t="shared" si="10"/>
        <v/>
      </c>
      <c r="G128" s="846" t="str">
        <f t="shared" si="10"/>
        <v/>
      </c>
      <c r="H128" s="846" t="str">
        <f t="shared" si="10"/>
        <v/>
      </c>
      <c r="I128" s="846" t="str">
        <f t="shared" si="10"/>
        <v/>
      </c>
      <c r="J128" s="846" t="str">
        <f t="shared" si="10"/>
        <v/>
      </c>
      <c r="K128" s="846" t="str">
        <f t="shared" si="9"/>
        <v/>
      </c>
      <c r="L128" s="846" t="str">
        <f t="shared" si="9"/>
        <v/>
      </c>
      <c r="M128" s="846" t="str">
        <f t="shared" si="9"/>
        <v/>
      </c>
      <c r="N128" s="846" t="str">
        <f t="shared" si="9"/>
        <v/>
      </c>
      <c r="O128" s="846" t="str">
        <f t="shared" si="9"/>
        <v/>
      </c>
      <c r="P128" s="846" t="str">
        <f t="shared" si="9"/>
        <v/>
      </c>
      <c r="Q128" s="849">
        <f t="shared" si="7"/>
        <v>0</v>
      </c>
      <c r="S128" s="503"/>
      <c r="T128" s="503" t="s">
        <v>342</v>
      </c>
      <c r="U128" s="503"/>
      <c r="V128" s="503"/>
      <c r="W128" s="503"/>
      <c r="X128" s="503"/>
      <c r="Y128" s="503"/>
      <c r="Z128" s="503"/>
      <c r="AA128" s="503"/>
      <c r="AB128" s="503"/>
      <c r="AC128" s="503"/>
      <c r="AD128" s="503"/>
      <c r="AE128" s="503"/>
      <c r="AF128" s="503"/>
      <c r="AG128" s="503"/>
      <c r="AH128" s="1334"/>
    </row>
    <row r="129" spans="2:34" s="837" customFormat="1" ht="18.75" customHeight="1" x14ac:dyDescent="0.25">
      <c r="B129" s="1814"/>
      <c r="C129" s="860"/>
      <c r="D129" s="864" t="s">
        <v>343</v>
      </c>
      <c r="E129" s="862" t="str">
        <f t="shared" si="10"/>
        <v/>
      </c>
      <c r="F129" s="862" t="str">
        <f t="shared" si="10"/>
        <v/>
      </c>
      <c r="G129" s="862" t="str">
        <f t="shared" si="10"/>
        <v/>
      </c>
      <c r="H129" s="862" t="str">
        <f t="shared" si="10"/>
        <v/>
      </c>
      <c r="I129" s="862" t="str">
        <f t="shared" si="10"/>
        <v/>
      </c>
      <c r="J129" s="862" t="str">
        <f t="shared" si="10"/>
        <v/>
      </c>
      <c r="K129" s="862" t="str">
        <f t="shared" si="9"/>
        <v/>
      </c>
      <c r="L129" s="862" t="str">
        <f t="shared" si="9"/>
        <v/>
      </c>
      <c r="M129" s="862" t="str">
        <f t="shared" si="9"/>
        <v/>
      </c>
      <c r="N129" s="862" t="str">
        <f t="shared" si="9"/>
        <v/>
      </c>
      <c r="O129" s="862" t="str">
        <f t="shared" si="9"/>
        <v/>
      </c>
      <c r="P129" s="863" t="str">
        <f t="shared" si="9"/>
        <v/>
      </c>
      <c r="Q129" s="852">
        <f t="shared" si="7"/>
        <v>0</v>
      </c>
      <c r="S129" s="503"/>
      <c r="T129" s="503" t="s">
        <v>343</v>
      </c>
      <c r="U129" s="503"/>
      <c r="V129" s="503"/>
      <c r="W129" s="503"/>
      <c r="X129" s="503"/>
      <c r="Y129" s="503"/>
      <c r="Z129" s="503"/>
      <c r="AA129" s="503"/>
      <c r="AB129" s="503"/>
      <c r="AC129" s="503"/>
      <c r="AD129" s="503"/>
      <c r="AE129" s="503"/>
      <c r="AF129" s="503"/>
      <c r="AG129" s="503"/>
      <c r="AH129" s="1334"/>
    </row>
    <row r="130" spans="2:34" s="837" customFormat="1" ht="18.75" customHeight="1" x14ac:dyDescent="0.25">
      <c r="B130" s="1813">
        <f>+B126+1</f>
        <v>32</v>
      </c>
      <c r="C130" s="853" t="str">
        <f t="shared" si="8"/>
        <v>Empresa de Generación Eléctrica Canchayllo S.A.C.</v>
      </c>
      <c r="D130" s="841" t="s">
        <v>340</v>
      </c>
      <c r="E130" s="855">
        <f t="shared" si="10"/>
        <v>2.6223809999999999</v>
      </c>
      <c r="F130" s="855">
        <f t="shared" si="10"/>
        <v>3.206207</v>
      </c>
      <c r="G130" s="855">
        <f t="shared" si="10"/>
        <v>2.9748710000000003</v>
      </c>
      <c r="H130" s="855">
        <f t="shared" si="10"/>
        <v>3.428471</v>
      </c>
      <c r="I130" s="855">
        <f t="shared" si="10"/>
        <v>3.1325470000000002</v>
      </c>
      <c r="J130" s="855">
        <f t="shared" si="10"/>
        <v>0.641953</v>
      </c>
      <c r="K130" s="855">
        <f t="shared" si="9"/>
        <v>2.671176</v>
      </c>
      <c r="L130" s="855">
        <f t="shared" si="9"/>
        <v>3.5328710000000001</v>
      </c>
      <c r="M130" s="855">
        <f t="shared" si="9"/>
        <v>3.2224149999999998</v>
      </c>
      <c r="N130" s="855">
        <f t="shared" si="9"/>
        <v>1.2097739999999999</v>
      </c>
      <c r="O130" s="855">
        <f t="shared" si="9"/>
        <v>1.4731069999999999</v>
      </c>
      <c r="P130" s="856">
        <f t="shared" si="9"/>
        <v>2.1941889999999997</v>
      </c>
      <c r="Q130" s="857">
        <f t="shared" si="7"/>
        <v>30.309961999999999</v>
      </c>
      <c r="S130" s="503" t="s">
        <v>65</v>
      </c>
      <c r="T130" s="503" t="s">
        <v>340</v>
      </c>
      <c r="U130" s="503">
        <v>2.6223809999999999</v>
      </c>
      <c r="V130" s="503">
        <v>3.206207</v>
      </c>
      <c r="W130" s="503">
        <v>2.9748710000000003</v>
      </c>
      <c r="X130" s="503">
        <v>3.428471</v>
      </c>
      <c r="Y130" s="503">
        <v>3.1325470000000002</v>
      </c>
      <c r="Z130" s="503">
        <v>0.641953</v>
      </c>
      <c r="AA130" s="503">
        <v>2.671176</v>
      </c>
      <c r="AB130" s="503">
        <v>3.5328710000000001</v>
      </c>
      <c r="AC130" s="503">
        <v>3.2224149999999998</v>
      </c>
      <c r="AD130" s="503">
        <v>1.2097739999999999</v>
      </c>
      <c r="AE130" s="503">
        <v>1.4731069999999999</v>
      </c>
      <c r="AF130" s="503">
        <v>2.1941889999999997</v>
      </c>
      <c r="AG130" s="503">
        <v>30.309961999999999</v>
      </c>
      <c r="AH130" s="1334"/>
    </row>
    <row r="131" spans="2:34" s="837" customFormat="1" ht="18.75" customHeight="1" x14ac:dyDescent="0.25">
      <c r="B131" s="1814"/>
      <c r="C131" s="844"/>
      <c r="D131" s="845" t="s">
        <v>341</v>
      </c>
      <c r="E131" s="846" t="str">
        <f t="shared" si="10"/>
        <v/>
      </c>
      <c r="F131" s="846" t="str">
        <f t="shared" si="10"/>
        <v/>
      </c>
      <c r="G131" s="846" t="str">
        <f t="shared" si="10"/>
        <v/>
      </c>
      <c r="H131" s="846" t="str">
        <f t="shared" si="10"/>
        <v/>
      </c>
      <c r="I131" s="846" t="str">
        <f t="shared" si="10"/>
        <v/>
      </c>
      <c r="J131" s="846" t="str">
        <f t="shared" si="10"/>
        <v/>
      </c>
      <c r="K131" s="846" t="str">
        <f t="shared" si="9"/>
        <v/>
      </c>
      <c r="L131" s="846" t="str">
        <f t="shared" si="9"/>
        <v/>
      </c>
      <c r="M131" s="846" t="str">
        <f t="shared" si="9"/>
        <v/>
      </c>
      <c r="N131" s="846" t="str">
        <f t="shared" si="9"/>
        <v/>
      </c>
      <c r="O131" s="846" t="str">
        <f t="shared" si="9"/>
        <v/>
      </c>
      <c r="P131" s="846" t="str">
        <f t="shared" si="9"/>
        <v/>
      </c>
      <c r="Q131" s="847">
        <f t="shared" si="7"/>
        <v>0</v>
      </c>
      <c r="S131" s="503"/>
      <c r="T131" s="503" t="s">
        <v>341</v>
      </c>
      <c r="U131" s="503"/>
      <c r="V131" s="503"/>
      <c r="W131" s="503"/>
      <c r="X131" s="503"/>
      <c r="Y131" s="503"/>
      <c r="Z131" s="503"/>
      <c r="AA131" s="503"/>
      <c r="AB131" s="503"/>
      <c r="AC131" s="503"/>
      <c r="AD131" s="503"/>
      <c r="AE131" s="503"/>
      <c r="AF131" s="503"/>
      <c r="AG131" s="503"/>
      <c r="AH131" s="1334"/>
    </row>
    <row r="132" spans="2:34" s="837" customFormat="1" ht="18.75" customHeight="1" x14ac:dyDescent="0.25">
      <c r="B132" s="1814"/>
      <c r="C132" s="844"/>
      <c r="D132" s="848" t="s">
        <v>342</v>
      </c>
      <c r="E132" s="846" t="str">
        <f t="shared" si="10"/>
        <v/>
      </c>
      <c r="F132" s="846" t="str">
        <f t="shared" si="10"/>
        <v/>
      </c>
      <c r="G132" s="846" t="str">
        <f t="shared" si="10"/>
        <v/>
      </c>
      <c r="H132" s="846" t="str">
        <f t="shared" si="10"/>
        <v/>
      </c>
      <c r="I132" s="846" t="str">
        <f t="shared" si="10"/>
        <v/>
      </c>
      <c r="J132" s="846" t="str">
        <f t="shared" si="10"/>
        <v/>
      </c>
      <c r="K132" s="846" t="str">
        <f t="shared" si="9"/>
        <v/>
      </c>
      <c r="L132" s="846" t="str">
        <f t="shared" si="9"/>
        <v/>
      </c>
      <c r="M132" s="846" t="str">
        <f t="shared" si="9"/>
        <v/>
      </c>
      <c r="N132" s="846" t="str">
        <f t="shared" si="9"/>
        <v/>
      </c>
      <c r="O132" s="846" t="str">
        <f t="shared" si="9"/>
        <v/>
      </c>
      <c r="P132" s="846" t="str">
        <f t="shared" si="9"/>
        <v/>
      </c>
      <c r="Q132" s="849">
        <f t="shared" si="7"/>
        <v>0</v>
      </c>
      <c r="S132" s="503"/>
      <c r="T132" s="503" t="s">
        <v>342</v>
      </c>
      <c r="U132" s="503"/>
      <c r="V132" s="503"/>
      <c r="W132" s="503"/>
      <c r="X132" s="503"/>
      <c r="Y132" s="503"/>
      <c r="Z132" s="503"/>
      <c r="AA132" s="503"/>
      <c r="AB132" s="503"/>
      <c r="AC132" s="503"/>
      <c r="AD132" s="503"/>
      <c r="AE132" s="503"/>
      <c r="AF132" s="503"/>
      <c r="AG132" s="503"/>
      <c r="AH132" s="1334"/>
    </row>
    <row r="133" spans="2:34" s="837" customFormat="1" ht="18.75" customHeight="1" x14ac:dyDescent="0.25">
      <c r="B133" s="1814"/>
      <c r="C133" s="860"/>
      <c r="D133" s="864" t="s">
        <v>343</v>
      </c>
      <c r="E133" s="862" t="str">
        <f t="shared" si="10"/>
        <v/>
      </c>
      <c r="F133" s="862" t="str">
        <f t="shared" si="10"/>
        <v/>
      </c>
      <c r="G133" s="862" t="str">
        <f t="shared" si="10"/>
        <v/>
      </c>
      <c r="H133" s="862" t="str">
        <f t="shared" si="10"/>
        <v/>
      </c>
      <c r="I133" s="862" t="str">
        <f t="shared" si="10"/>
        <v/>
      </c>
      <c r="J133" s="862" t="str">
        <f t="shared" si="10"/>
        <v/>
      </c>
      <c r="K133" s="862" t="str">
        <f t="shared" si="9"/>
        <v/>
      </c>
      <c r="L133" s="862" t="str">
        <f t="shared" si="9"/>
        <v/>
      </c>
      <c r="M133" s="862" t="str">
        <f t="shared" si="9"/>
        <v/>
      </c>
      <c r="N133" s="862" t="str">
        <f t="shared" si="9"/>
        <v/>
      </c>
      <c r="O133" s="862" t="str">
        <f t="shared" si="9"/>
        <v/>
      </c>
      <c r="P133" s="863" t="str">
        <f t="shared" si="9"/>
        <v/>
      </c>
      <c r="Q133" s="852">
        <f t="shared" si="7"/>
        <v>0</v>
      </c>
      <c r="S133" s="503"/>
      <c r="T133" s="503" t="s">
        <v>343</v>
      </c>
      <c r="U133" s="503"/>
      <c r="V133" s="503"/>
      <c r="W133" s="503"/>
      <c r="X133" s="503"/>
      <c r="Y133" s="503"/>
      <c r="Z133" s="503"/>
      <c r="AA133" s="503"/>
      <c r="AB133" s="503"/>
      <c r="AC133" s="503"/>
      <c r="AD133" s="503"/>
      <c r="AE133" s="503"/>
      <c r="AF133" s="503"/>
      <c r="AG133" s="503"/>
      <c r="AH133" s="1334"/>
    </row>
    <row r="134" spans="2:34" s="837" customFormat="1" ht="18.75" customHeight="1" x14ac:dyDescent="0.25">
      <c r="B134" s="1813">
        <f>+B130+1</f>
        <v>33</v>
      </c>
      <c r="C134" s="853" t="s">
        <v>1634</v>
      </c>
      <c r="D134" s="841" t="s">
        <v>340</v>
      </c>
      <c r="E134" s="855">
        <f t="shared" si="10"/>
        <v>27.438182000000001</v>
      </c>
      <c r="F134" s="855">
        <f t="shared" si="10"/>
        <v>25.129407</v>
      </c>
      <c r="G134" s="855">
        <f t="shared" si="10"/>
        <v>27.721420000000002</v>
      </c>
      <c r="H134" s="855">
        <f t="shared" si="10"/>
        <v>25.777522999999999</v>
      </c>
      <c r="I134" s="855">
        <f t="shared" si="10"/>
        <v>18.352917999999999</v>
      </c>
      <c r="J134" s="855">
        <f t="shared" si="10"/>
        <v>17.334</v>
      </c>
      <c r="K134" s="855">
        <f t="shared" si="9"/>
        <v>13.975777000000003</v>
      </c>
      <c r="L134" s="855">
        <f t="shared" si="9"/>
        <v>9.7602589999999996</v>
      </c>
      <c r="M134" s="855">
        <f t="shared" si="9"/>
        <v>11.560706000000001</v>
      </c>
      <c r="N134" s="855">
        <f t="shared" si="9"/>
        <v>20.615694000000001</v>
      </c>
      <c r="O134" s="855">
        <f t="shared" si="9"/>
        <v>36.686548000000002</v>
      </c>
      <c r="P134" s="856">
        <f t="shared" si="9"/>
        <v>48.669134</v>
      </c>
      <c r="Q134" s="857">
        <f t="shared" ref="Q134:Q197" si="11">+SUM(E134:P134)</f>
        <v>283.02156799999995</v>
      </c>
      <c r="S134" s="503" t="s">
        <v>67</v>
      </c>
      <c r="T134" s="503" t="s">
        <v>340</v>
      </c>
      <c r="U134" s="503">
        <v>27.438182000000001</v>
      </c>
      <c r="V134" s="503">
        <v>25.129407</v>
      </c>
      <c r="W134" s="503">
        <v>27.721420000000002</v>
      </c>
      <c r="X134" s="503">
        <v>25.777522999999999</v>
      </c>
      <c r="Y134" s="503">
        <v>18.352917999999999</v>
      </c>
      <c r="Z134" s="503">
        <v>17.334</v>
      </c>
      <c r="AA134" s="503">
        <v>13.975777000000003</v>
      </c>
      <c r="AB134" s="503">
        <v>9.7602589999999996</v>
      </c>
      <c r="AC134" s="503">
        <v>11.560706000000001</v>
      </c>
      <c r="AD134" s="503">
        <v>20.615694000000001</v>
      </c>
      <c r="AE134" s="503">
        <v>36.686548000000002</v>
      </c>
      <c r="AF134" s="503">
        <v>48.669134</v>
      </c>
      <c r="AG134" s="503">
        <v>283.02156799999995</v>
      </c>
      <c r="AH134" s="1334"/>
    </row>
    <row r="135" spans="2:34" s="837" customFormat="1" ht="18.75" customHeight="1" x14ac:dyDescent="0.25">
      <c r="B135" s="1814"/>
      <c r="C135" s="844"/>
      <c r="D135" s="845" t="s">
        <v>341</v>
      </c>
      <c r="E135" s="846" t="str">
        <f t="shared" si="10"/>
        <v/>
      </c>
      <c r="F135" s="846" t="str">
        <f t="shared" si="10"/>
        <v/>
      </c>
      <c r="G135" s="846" t="str">
        <f t="shared" si="10"/>
        <v/>
      </c>
      <c r="H135" s="846" t="str">
        <f t="shared" si="10"/>
        <v/>
      </c>
      <c r="I135" s="846" t="str">
        <f t="shared" si="10"/>
        <v/>
      </c>
      <c r="J135" s="846" t="str">
        <f t="shared" si="10"/>
        <v/>
      </c>
      <c r="K135" s="846" t="str">
        <f t="shared" si="9"/>
        <v/>
      </c>
      <c r="L135" s="846" t="str">
        <f t="shared" si="9"/>
        <v/>
      </c>
      <c r="M135" s="846" t="str">
        <f t="shared" si="9"/>
        <v/>
      </c>
      <c r="N135" s="846" t="str">
        <f t="shared" ref="N135:P198" si="12">IF(AD135="","",AD135)</f>
        <v/>
      </c>
      <c r="O135" s="846" t="str">
        <f t="shared" si="12"/>
        <v/>
      </c>
      <c r="P135" s="846" t="str">
        <f t="shared" si="12"/>
        <v/>
      </c>
      <c r="Q135" s="847">
        <f t="shared" si="11"/>
        <v>0</v>
      </c>
      <c r="S135" s="503"/>
      <c r="T135" s="503" t="s">
        <v>341</v>
      </c>
      <c r="U135" s="503"/>
      <c r="V135" s="503"/>
      <c r="W135" s="503"/>
      <c r="X135" s="503"/>
      <c r="Y135" s="503"/>
      <c r="Z135" s="503"/>
      <c r="AA135" s="503"/>
      <c r="AB135" s="503"/>
      <c r="AC135" s="503"/>
      <c r="AD135" s="503"/>
      <c r="AE135" s="503"/>
      <c r="AF135" s="503"/>
      <c r="AG135" s="503"/>
      <c r="AH135" s="1334"/>
    </row>
    <row r="136" spans="2:34" s="837" customFormat="1" ht="18.75" customHeight="1" x14ac:dyDescent="0.25">
      <c r="B136" s="1814"/>
      <c r="C136" s="844"/>
      <c r="D136" s="848" t="s">
        <v>342</v>
      </c>
      <c r="E136" s="846" t="str">
        <f t="shared" si="10"/>
        <v/>
      </c>
      <c r="F136" s="846" t="str">
        <f t="shared" si="10"/>
        <v/>
      </c>
      <c r="G136" s="846" t="str">
        <f t="shared" si="10"/>
        <v/>
      </c>
      <c r="H136" s="846" t="str">
        <f t="shared" si="10"/>
        <v/>
      </c>
      <c r="I136" s="846" t="str">
        <f t="shared" si="10"/>
        <v/>
      </c>
      <c r="J136" s="846" t="str">
        <f t="shared" si="10"/>
        <v/>
      </c>
      <c r="K136" s="846" t="str">
        <f t="shared" si="10"/>
        <v/>
      </c>
      <c r="L136" s="846" t="str">
        <f t="shared" si="10"/>
        <v/>
      </c>
      <c r="M136" s="846" t="str">
        <f t="shared" si="10"/>
        <v/>
      </c>
      <c r="N136" s="846" t="str">
        <f t="shared" si="12"/>
        <v/>
      </c>
      <c r="O136" s="846" t="str">
        <f t="shared" si="12"/>
        <v/>
      </c>
      <c r="P136" s="846" t="str">
        <f t="shared" si="12"/>
        <v/>
      </c>
      <c r="Q136" s="849">
        <f t="shared" si="11"/>
        <v>0</v>
      </c>
      <c r="S136" s="503"/>
      <c r="T136" s="503" t="s">
        <v>342</v>
      </c>
      <c r="U136" s="503"/>
      <c r="V136" s="503"/>
      <c r="W136" s="503"/>
      <c r="X136" s="503"/>
      <c r="Y136" s="503"/>
      <c r="Z136" s="503"/>
      <c r="AA136" s="503"/>
      <c r="AB136" s="503"/>
      <c r="AC136" s="503"/>
      <c r="AD136" s="503"/>
      <c r="AE136" s="503"/>
      <c r="AF136" s="503"/>
      <c r="AG136" s="503"/>
      <c r="AH136" s="1334"/>
    </row>
    <row r="137" spans="2:34" s="837" customFormat="1" ht="18.75" customHeight="1" x14ac:dyDescent="0.25">
      <c r="B137" s="1814"/>
      <c r="C137" s="860"/>
      <c r="D137" s="864" t="s">
        <v>343</v>
      </c>
      <c r="E137" s="862" t="str">
        <f t="shared" si="10"/>
        <v/>
      </c>
      <c r="F137" s="862" t="str">
        <f t="shared" si="10"/>
        <v/>
      </c>
      <c r="G137" s="862" t="str">
        <f t="shared" si="10"/>
        <v/>
      </c>
      <c r="H137" s="862" t="str">
        <f t="shared" si="10"/>
        <v/>
      </c>
      <c r="I137" s="862" t="str">
        <f t="shared" si="10"/>
        <v/>
      </c>
      <c r="J137" s="862" t="str">
        <f t="shared" si="10"/>
        <v/>
      </c>
      <c r="K137" s="862" t="str">
        <f t="shared" si="10"/>
        <v/>
      </c>
      <c r="L137" s="862" t="str">
        <f t="shared" si="10"/>
        <v/>
      </c>
      <c r="M137" s="862" t="str">
        <f t="shared" si="10"/>
        <v/>
      </c>
      <c r="N137" s="862" t="str">
        <f t="shared" si="12"/>
        <v/>
      </c>
      <c r="O137" s="862" t="str">
        <f t="shared" si="12"/>
        <v/>
      </c>
      <c r="P137" s="863" t="str">
        <f t="shared" si="12"/>
        <v/>
      </c>
      <c r="Q137" s="852">
        <f t="shared" si="11"/>
        <v>0</v>
      </c>
      <c r="S137" s="503"/>
      <c r="T137" s="503" t="s">
        <v>343</v>
      </c>
      <c r="U137" s="503"/>
      <c r="V137" s="503"/>
      <c r="W137" s="503"/>
      <c r="X137" s="503"/>
      <c r="Y137" s="503"/>
      <c r="Z137" s="503"/>
      <c r="AA137" s="503"/>
      <c r="AB137" s="503"/>
      <c r="AC137" s="503"/>
      <c r="AD137" s="503"/>
      <c r="AE137" s="503"/>
      <c r="AF137" s="503"/>
      <c r="AG137" s="503"/>
      <c r="AH137" s="1334"/>
    </row>
    <row r="138" spans="2:34" s="837" customFormat="1" ht="18.75" customHeight="1" x14ac:dyDescent="0.25">
      <c r="B138" s="1813">
        <f>+B134+1</f>
        <v>34</v>
      </c>
      <c r="C138" s="853" t="str">
        <f t="shared" si="8"/>
        <v>Empresa de Generacion Electrica Machupicchu S.A.</v>
      </c>
      <c r="D138" s="841" t="s">
        <v>340</v>
      </c>
      <c r="E138" s="855">
        <f t="shared" si="10"/>
        <v>123.21893500000002</v>
      </c>
      <c r="F138" s="855">
        <f t="shared" si="10"/>
        <v>111.45442399999999</v>
      </c>
      <c r="G138" s="855">
        <f t="shared" si="10"/>
        <v>123.57826700000001</v>
      </c>
      <c r="H138" s="855">
        <f t="shared" si="10"/>
        <v>118.83863700000001</v>
      </c>
      <c r="I138" s="855">
        <f t="shared" si="10"/>
        <v>118.15736299999999</v>
      </c>
      <c r="J138" s="855">
        <f t="shared" si="10"/>
        <v>92.365385000000003</v>
      </c>
      <c r="K138" s="855">
        <f t="shared" si="10"/>
        <v>93.487536000000006</v>
      </c>
      <c r="L138" s="855">
        <f t="shared" si="10"/>
        <v>79.580962999999997</v>
      </c>
      <c r="M138" s="855">
        <f t="shared" si="10"/>
        <v>68.187194000000005</v>
      </c>
      <c r="N138" s="855">
        <f t="shared" si="12"/>
        <v>88.806342000000015</v>
      </c>
      <c r="O138" s="855">
        <f t="shared" si="12"/>
        <v>114.74266600000001</v>
      </c>
      <c r="P138" s="856">
        <f t="shared" si="12"/>
        <v>121.69653300000002</v>
      </c>
      <c r="Q138" s="857">
        <f t="shared" si="11"/>
        <v>1254.114245</v>
      </c>
      <c r="S138" s="503" t="s">
        <v>69</v>
      </c>
      <c r="T138" s="503" t="s">
        <v>340</v>
      </c>
      <c r="U138" s="503">
        <v>123.21893500000002</v>
      </c>
      <c r="V138" s="503">
        <v>111.45442399999999</v>
      </c>
      <c r="W138" s="503">
        <v>123.57826700000001</v>
      </c>
      <c r="X138" s="503">
        <v>118.83863700000001</v>
      </c>
      <c r="Y138" s="503">
        <v>118.15736299999999</v>
      </c>
      <c r="Z138" s="503">
        <v>92.365385000000003</v>
      </c>
      <c r="AA138" s="503">
        <v>93.487536000000006</v>
      </c>
      <c r="AB138" s="503">
        <v>79.580962999999997</v>
      </c>
      <c r="AC138" s="503">
        <v>68.187194000000005</v>
      </c>
      <c r="AD138" s="503">
        <v>88.806342000000015</v>
      </c>
      <c r="AE138" s="503">
        <v>114.74266600000001</v>
      </c>
      <c r="AF138" s="503">
        <v>121.69653300000002</v>
      </c>
      <c r="AG138" s="503">
        <v>1254.114245</v>
      </c>
      <c r="AH138" s="1334"/>
    </row>
    <row r="139" spans="2:34" s="837" customFormat="1" ht="18.75" customHeight="1" x14ac:dyDescent="0.25">
      <c r="B139" s="1814"/>
      <c r="C139" s="844"/>
      <c r="D139" s="845" t="s">
        <v>341</v>
      </c>
      <c r="E139" s="846">
        <f t="shared" si="10"/>
        <v>0</v>
      </c>
      <c r="F139" s="846">
        <f t="shared" si="10"/>
        <v>0</v>
      </c>
      <c r="G139" s="846">
        <f t="shared" si="10"/>
        <v>0</v>
      </c>
      <c r="H139" s="846">
        <f t="shared" si="10"/>
        <v>0</v>
      </c>
      <c r="I139" s="846">
        <f t="shared" si="10"/>
        <v>0</v>
      </c>
      <c r="J139" s="846">
        <f t="shared" si="10"/>
        <v>0</v>
      </c>
      <c r="K139" s="846">
        <f t="shared" si="10"/>
        <v>0</v>
      </c>
      <c r="L139" s="846">
        <f t="shared" si="10"/>
        <v>0</v>
      </c>
      <c r="M139" s="846">
        <f t="shared" si="10"/>
        <v>0</v>
      </c>
      <c r="N139" s="846">
        <f t="shared" si="12"/>
        <v>0</v>
      </c>
      <c r="O139" s="846">
        <f t="shared" si="12"/>
        <v>0</v>
      </c>
      <c r="P139" s="846">
        <f t="shared" si="12"/>
        <v>0</v>
      </c>
      <c r="Q139" s="847">
        <f t="shared" si="11"/>
        <v>0</v>
      </c>
      <c r="S139" s="503"/>
      <c r="T139" s="503" t="s">
        <v>341</v>
      </c>
      <c r="U139" s="503">
        <v>0</v>
      </c>
      <c r="V139" s="503">
        <v>0</v>
      </c>
      <c r="W139" s="503">
        <v>0</v>
      </c>
      <c r="X139" s="503">
        <v>0</v>
      </c>
      <c r="Y139" s="503">
        <v>0</v>
      </c>
      <c r="Z139" s="503">
        <v>0</v>
      </c>
      <c r="AA139" s="503">
        <v>0</v>
      </c>
      <c r="AB139" s="503">
        <v>0</v>
      </c>
      <c r="AC139" s="503">
        <v>0</v>
      </c>
      <c r="AD139" s="503">
        <v>0</v>
      </c>
      <c r="AE139" s="503">
        <v>0</v>
      </c>
      <c r="AF139" s="503">
        <v>0</v>
      </c>
      <c r="AG139" s="503">
        <v>0</v>
      </c>
      <c r="AH139" s="1334"/>
    </row>
    <row r="140" spans="2:34" s="837" customFormat="1" ht="18.75" customHeight="1" x14ac:dyDescent="0.25">
      <c r="B140" s="1814"/>
      <c r="C140" s="844"/>
      <c r="D140" s="848" t="s">
        <v>342</v>
      </c>
      <c r="E140" s="846" t="str">
        <f t="shared" si="10"/>
        <v/>
      </c>
      <c r="F140" s="846" t="str">
        <f t="shared" si="10"/>
        <v/>
      </c>
      <c r="G140" s="846" t="str">
        <f t="shared" si="10"/>
        <v/>
      </c>
      <c r="H140" s="846" t="str">
        <f t="shared" si="10"/>
        <v/>
      </c>
      <c r="I140" s="846" t="str">
        <f t="shared" si="10"/>
        <v/>
      </c>
      <c r="J140" s="846" t="str">
        <f t="shared" si="10"/>
        <v/>
      </c>
      <c r="K140" s="846" t="str">
        <f t="shared" si="10"/>
        <v/>
      </c>
      <c r="L140" s="846" t="str">
        <f t="shared" si="10"/>
        <v/>
      </c>
      <c r="M140" s="846" t="str">
        <f t="shared" si="10"/>
        <v/>
      </c>
      <c r="N140" s="846" t="str">
        <f t="shared" si="12"/>
        <v/>
      </c>
      <c r="O140" s="846" t="str">
        <f t="shared" si="12"/>
        <v/>
      </c>
      <c r="P140" s="846" t="str">
        <f t="shared" si="12"/>
        <v/>
      </c>
      <c r="Q140" s="849">
        <f t="shared" si="11"/>
        <v>0</v>
      </c>
      <c r="S140" s="503"/>
      <c r="T140" s="503" t="s">
        <v>342</v>
      </c>
      <c r="U140" s="503"/>
      <c r="V140" s="503"/>
      <c r="W140" s="503"/>
      <c r="X140" s="503"/>
      <c r="Y140" s="503"/>
      <c r="Z140" s="503"/>
      <c r="AA140" s="503"/>
      <c r="AB140" s="503"/>
      <c r="AC140" s="503"/>
      <c r="AD140" s="503"/>
      <c r="AE140" s="503"/>
      <c r="AF140" s="503"/>
      <c r="AG140" s="503"/>
      <c r="AH140" s="1334"/>
    </row>
    <row r="141" spans="2:34" s="837" customFormat="1" ht="18.75" customHeight="1" x14ac:dyDescent="0.25">
      <c r="B141" s="1814"/>
      <c r="C141" s="860"/>
      <c r="D141" s="864" t="s">
        <v>343</v>
      </c>
      <c r="E141" s="862" t="str">
        <f t="shared" si="10"/>
        <v/>
      </c>
      <c r="F141" s="862" t="str">
        <f t="shared" si="10"/>
        <v/>
      </c>
      <c r="G141" s="862" t="str">
        <f t="shared" si="10"/>
        <v/>
      </c>
      <c r="H141" s="862" t="str">
        <f t="shared" si="10"/>
        <v/>
      </c>
      <c r="I141" s="862" t="str">
        <f t="shared" si="10"/>
        <v/>
      </c>
      <c r="J141" s="862" t="str">
        <f t="shared" si="10"/>
        <v/>
      </c>
      <c r="K141" s="862" t="str">
        <f t="shared" si="10"/>
        <v/>
      </c>
      <c r="L141" s="862" t="str">
        <f t="shared" si="10"/>
        <v/>
      </c>
      <c r="M141" s="862" t="str">
        <f t="shared" si="10"/>
        <v/>
      </c>
      <c r="N141" s="862" t="str">
        <f t="shared" si="12"/>
        <v/>
      </c>
      <c r="O141" s="862" t="str">
        <f t="shared" si="12"/>
        <v/>
      </c>
      <c r="P141" s="863" t="str">
        <f t="shared" si="12"/>
        <v/>
      </c>
      <c r="Q141" s="852">
        <f t="shared" si="11"/>
        <v>0</v>
      </c>
      <c r="S141" s="503"/>
      <c r="T141" s="503" t="s">
        <v>343</v>
      </c>
      <c r="U141" s="503"/>
      <c r="V141" s="503"/>
      <c r="W141" s="503"/>
      <c r="X141" s="503"/>
      <c r="Y141" s="503"/>
      <c r="Z141" s="503"/>
      <c r="AA141" s="503"/>
      <c r="AB141" s="503"/>
      <c r="AC141" s="503"/>
      <c r="AD141" s="503"/>
      <c r="AE141" s="503"/>
      <c r="AF141" s="503"/>
      <c r="AG141" s="503"/>
      <c r="AH141" s="1334"/>
    </row>
    <row r="142" spans="2:34" s="837" customFormat="1" ht="18.75" customHeight="1" x14ac:dyDescent="0.25">
      <c r="B142" s="1813">
        <f>+B138+1</f>
        <v>35</v>
      </c>
      <c r="C142" s="853" t="str">
        <f t="shared" ref="C142:C202" si="13">+S142</f>
        <v>Empresa de Generación Eléctrica Rio Baños S.A.C.</v>
      </c>
      <c r="D142" s="841" t="s">
        <v>340</v>
      </c>
      <c r="E142" s="855">
        <f t="shared" si="10"/>
        <v>0</v>
      </c>
      <c r="F142" s="855">
        <f t="shared" si="10"/>
        <v>0</v>
      </c>
      <c r="G142" s="855">
        <f t="shared" si="10"/>
        <v>0</v>
      </c>
      <c r="H142" s="855">
        <f t="shared" si="10"/>
        <v>0</v>
      </c>
      <c r="I142" s="855">
        <f t="shared" si="10"/>
        <v>1.8045469999999999</v>
      </c>
      <c r="J142" s="855">
        <f t="shared" si="10"/>
        <v>8.2740779999999994</v>
      </c>
      <c r="K142" s="855">
        <f t="shared" si="10"/>
        <v>8.3234360000000009</v>
      </c>
      <c r="L142" s="855">
        <f t="shared" si="10"/>
        <v>8.3862199999999998</v>
      </c>
      <c r="M142" s="855">
        <f t="shared" si="10"/>
        <v>9.5471700000000013</v>
      </c>
      <c r="N142" s="855">
        <f t="shared" si="12"/>
        <v>8.3398419999999991</v>
      </c>
      <c r="O142" s="855">
        <f t="shared" si="12"/>
        <v>8.7916489999999996</v>
      </c>
      <c r="P142" s="856">
        <f t="shared" si="12"/>
        <v>14.270871999999999</v>
      </c>
      <c r="Q142" s="857">
        <f t="shared" si="11"/>
        <v>67.737814</v>
      </c>
      <c r="S142" s="503" t="s">
        <v>71</v>
      </c>
      <c r="T142" s="503" t="s">
        <v>340</v>
      </c>
      <c r="U142" s="503">
        <v>0</v>
      </c>
      <c r="V142" s="503">
        <v>0</v>
      </c>
      <c r="W142" s="503">
        <v>0</v>
      </c>
      <c r="X142" s="503">
        <v>0</v>
      </c>
      <c r="Y142" s="503">
        <v>1.8045469999999999</v>
      </c>
      <c r="Z142" s="503">
        <v>8.2740779999999994</v>
      </c>
      <c r="AA142" s="503">
        <v>8.3234360000000009</v>
      </c>
      <c r="AB142" s="503">
        <v>8.3862199999999998</v>
      </c>
      <c r="AC142" s="503">
        <v>9.5471700000000013</v>
      </c>
      <c r="AD142" s="503">
        <v>8.3398419999999991</v>
      </c>
      <c r="AE142" s="503">
        <v>8.7916489999999996</v>
      </c>
      <c r="AF142" s="503">
        <v>14.270871999999999</v>
      </c>
      <c r="AG142" s="503">
        <v>67.737814</v>
      </c>
      <c r="AH142" s="1334"/>
    </row>
    <row r="143" spans="2:34" s="837" customFormat="1" ht="18.75" customHeight="1" x14ac:dyDescent="0.25">
      <c r="B143" s="1814"/>
      <c r="C143" s="844"/>
      <c r="D143" s="845" t="s">
        <v>341</v>
      </c>
      <c r="E143" s="846" t="str">
        <f t="shared" si="10"/>
        <v/>
      </c>
      <c r="F143" s="846" t="str">
        <f t="shared" si="10"/>
        <v/>
      </c>
      <c r="G143" s="846" t="str">
        <f t="shared" si="10"/>
        <v/>
      </c>
      <c r="H143" s="846" t="str">
        <f t="shared" si="10"/>
        <v/>
      </c>
      <c r="I143" s="846" t="str">
        <f t="shared" si="10"/>
        <v/>
      </c>
      <c r="J143" s="846" t="str">
        <f t="shared" si="10"/>
        <v/>
      </c>
      <c r="K143" s="846" t="str">
        <f t="shared" si="10"/>
        <v/>
      </c>
      <c r="L143" s="846" t="str">
        <f t="shared" si="10"/>
        <v/>
      </c>
      <c r="M143" s="846" t="str">
        <f t="shared" si="10"/>
        <v/>
      </c>
      <c r="N143" s="846" t="str">
        <f t="shared" si="12"/>
        <v/>
      </c>
      <c r="O143" s="846" t="str">
        <f t="shared" si="12"/>
        <v/>
      </c>
      <c r="P143" s="846" t="str">
        <f t="shared" si="12"/>
        <v/>
      </c>
      <c r="Q143" s="847">
        <f t="shared" si="11"/>
        <v>0</v>
      </c>
      <c r="S143" s="503"/>
      <c r="T143" s="503" t="s">
        <v>341</v>
      </c>
      <c r="U143" s="503"/>
      <c r="V143" s="503"/>
      <c r="W143" s="503"/>
      <c r="X143" s="503"/>
      <c r="Y143" s="503"/>
      <c r="Z143" s="503"/>
      <c r="AA143" s="503"/>
      <c r="AB143" s="503"/>
      <c r="AC143" s="503"/>
      <c r="AD143" s="503"/>
      <c r="AE143" s="503"/>
      <c r="AF143" s="503"/>
      <c r="AG143" s="503"/>
      <c r="AH143" s="1334"/>
    </row>
    <row r="144" spans="2:34" s="837" customFormat="1" ht="18.75" customHeight="1" x14ac:dyDescent="0.25">
      <c r="B144" s="1814"/>
      <c r="C144" s="844"/>
      <c r="D144" s="848" t="s">
        <v>342</v>
      </c>
      <c r="E144" s="846" t="str">
        <f t="shared" si="10"/>
        <v/>
      </c>
      <c r="F144" s="846" t="str">
        <f t="shared" si="10"/>
        <v/>
      </c>
      <c r="G144" s="846" t="str">
        <f t="shared" si="10"/>
        <v/>
      </c>
      <c r="H144" s="846" t="str">
        <f t="shared" si="10"/>
        <v/>
      </c>
      <c r="I144" s="846" t="str">
        <f t="shared" si="10"/>
        <v/>
      </c>
      <c r="J144" s="846" t="str">
        <f t="shared" si="10"/>
        <v/>
      </c>
      <c r="K144" s="846" t="str">
        <f t="shared" si="10"/>
        <v/>
      </c>
      <c r="L144" s="846" t="str">
        <f t="shared" si="10"/>
        <v/>
      </c>
      <c r="M144" s="846" t="str">
        <f t="shared" si="10"/>
        <v/>
      </c>
      <c r="N144" s="846" t="str">
        <f t="shared" si="12"/>
        <v/>
      </c>
      <c r="O144" s="846" t="str">
        <f t="shared" si="12"/>
        <v/>
      </c>
      <c r="P144" s="846" t="str">
        <f t="shared" si="12"/>
        <v/>
      </c>
      <c r="Q144" s="849">
        <f t="shared" si="11"/>
        <v>0</v>
      </c>
      <c r="S144" s="503"/>
      <c r="T144" s="503" t="s">
        <v>342</v>
      </c>
      <c r="U144" s="503"/>
      <c r="V144" s="503"/>
      <c r="W144" s="503"/>
      <c r="X144" s="503"/>
      <c r="Y144" s="503"/>
      <c r="Z144" s="503"/>
      <c r="AA144" s="503"/>
      <c r="AB144" s="503"/>
      <c r="AC144" s="503"/>
      <c r="AD144" s="503"/>
      <c r="AE144" s="503"/>
      <c r="AF144" s="503"/>
      <c r="AG144" s="503"/>
      <c r="AH144" s="1334"/>
    </row>
    <row r="145" spans="2:34" s="837" customFormat="1" ht="18.75" customHeight="1" x14ac:dyDescent="0.25">
      <c r="B145" s="1814"/>
      <c r="C145" s="860"/>
      <c r="D145" s="864" t="s">
        <v>343</v>
      </c>
      <c r="E145" s="862" t="str">
        <f t="shared" ref="E145:M173" si="14">IF(U145="","",U145)</f>
        <v/>
      </c>
      <c r="F145" s="862" t="str">
        <f t="shared" si="14"/>
        <v/>
      </c>
      <c r="G145" s="862" t="str">
        <f t="shared" si="14"/>
        <v/>
      </c>
      <c r="H145" s="862" t="str">
        <f t="shared" si="14"/>
        <v/>
      </c>
      <c r="I145" s="862" t="str">
        <f t="shared" si="14"/>
        <v/>
      </c>
      <c r="J145" s="862" t="str">
        <f t="shared" si="14"/>
        <v/>
      </c>
      <c r="K145" s="862" t="str">
        <f t="shared" si="14"/>
        <v/>
      </c>
      <c r="L145" s="862" t="str">
        <f t="shared" si="14"/>
        <v/>
      </c>
      <c r="M145" s="862" t="str">
        <f t="shared" si="14"/>
        <v/>
      </c>
      <c r="N145" s="862" t="str">
        <f t="shared" si="12"/>
        <v/>
      </c>
      <c r="O145" s="862" t="str">
        <f t="shared" si="12"/>
        <v/>
      </c>
      <c r="P145" s="863" t="str">
        <f t="shared" si="12"/>
        <v/>
      </c>
      <c r="Q145" s="852">
        <f t="shared" si="11"/>
        <v>0</v>
      </c>
      <c r="S145" s="503"/>
      <c r="T145" s="503" t="s">
        <v>343</v>
      </c>
      <c r="U145" s="503"/>
      <c r="V145" s="503"/>
      <c r="W145" s="503"/>
      <c r="X145" s="503"/>
      <c r="Y145" s="503"/>
      <c r="Z145" s="503"/>
      <c r="AA145" s="503"/>
      <c r="AB145" s="503"/>
      <c r="AC145" s="503"/>
      <c r="AD145" s="503"/>
      <c r="AE145" s="503"/>
      <c r="AF145" s="503"/>
      <c r="AG145" s="503"/>
      <c r="AH145" s="1334"/>
    </row>
    <row r="146" spans="2:34" s="837" customFormat="1" ht="18.75" customHeight="1" x14ac:dyDescent="0.25">
      <c r="B146" s="1813">
        <f>+B142+1</f>
        <v>36</v>
      </c>
      <c r="C146" s="853" t="str">
        <f t="shared" si="13"/>
        <v>Empresa de Generación Eléctrica San Gabán S. A.</v>
      </c>
      <c r="D146" s="841" t="s">
        <v>340</v>
      </c>
      <c r="E146" s="855">
        <f t="shared" si="14"/>
        <v>81.888166999999996</v>
      </c>
      <c r="F146" s="855">
        <f t="shared" si="14"/>
        <v>74.293545999999992</v>
      </c>
      <c r="G146" s="855">
        <f t="shared" si="14"/>
        <v>81.505072999999996</v>
      </c>
      <c r="H146" s="855">
        <f t="shared" si="14"/>
        <v>40.233359</v>
      </c>
      <c r="I146" s="855">
        <f t="shared" si="14"/>
        <v>56.514584999999997</v>
      </c>
      <c r="J146" s="855">
        <f t="shared" si="14"/>
        <v>53.306522999999999</v>
      </c>
      <c r="K146" s="855">
        <f t="shared" si="14"/>
        <v>42.822244999999995</v>
      </c>
      <c r="L146" s="855">
        <f t="shared" si="14"/>
        <v>42.667805999999999</v>
      </c>
      <c r="M146" s="855">
        <f t="shared" si="14"/>
        <v>48.571563999999995</v>
      </c>
      <c r="N146" s="855">
        <f t="shared" si="12"/>
        <v>60.646512999999999</v>
      </c>
      <c r="O146" s="855">
        <f t="shared" si="12"/>
        <v>68.09496200000001</v>
      </c>
      <c r="P146" s="856">
        <f t="shared" si="12"/>
        <v>77.696075999999991</v>
      </c>
      <c r="Q146" s="857">
        <f t="shared" si="11"/>
        <v>728.24041899999997</v>
      </c>
      <c r="S146" s="503" t="s">
        <v>73</v>
      </c>
      <c r="T146" s="503" t="s">
        <v>340</v>
      </c>
      <c r="U146" s="503">
        <v>81.888166999999996</v>
      </c>
      <c r="V146" s="503">
        <v>74.293545999999992</v>
      </c>
      <c r="W146" s="503">
        <v>81.505072999999996</v>
      </c>
      <c r="X146" s="503">
        <v>40.233359</v>
      </c>
      <c r="Y146" s="503">
        <v>56.514584999999997</v>
      </c>
      <c r="Z146" s="503">
        <v>53.306522999999999</v>
      </c>
      <c r="AA146" s="503">
        <v>42.822244999999995</v>
      </c>
      <c r="AB146" s="503">
        <v>42.667805999999999</v>
      </c>
      <c r="AC146" s="503">
        <v>48.571563999999995</v>
      </c>
      <c r="AD146" s="503">
        <v>60.646512999999999</v>
      </c>
      <c r="AE146" s="503">
        <v>68.09496200000001</v>
      </c>
      <c r="AF146" s="503">
        <v>77.696075999999991</v>
      </c>
      <c r="AG146" s="503">
        <v>728.24041899999997</v>
      </c>
      <c r="AH146" s="1334"/>
    </row>
    <row r="147" spans="2:34" s="837" customFormat="1" ht="18.75" customHeight="1" x14ac:dyDescent="0.25">
      <c r="B147" s="1814"/>
      <c r="C147" s="844"/>
      <c r="D147" s="845" t="s">
        <v>341</v>
      </c>
      <c r="E147" s="846">
        <f t="shared" si="14"/>
        <v>0</v>
      </c>
      <c r="F147" s="846">
        <f t="shared" si="14"/>
        <v>0</v>
      </c>
      <c r="G147" s="846">
        <f t="shared" si="14"/>
        <v>0</v>
      </c>
      <c r="H147" s="846">
        <f t="shared" si="14"/>
        <v>0</v>
      </c>
      <c r="I147" s="846">
        <f t="shared" si="14"/>
        <v>0</v>
      </c>
      <c r="J147" s="846">
        <f t="shared" si="14"/>
        <v>0</v>
      </c>
      <c r="K147" s="846">
        <f t="shared" si="14"/>
        <v>0</v>
      </c>
      <c r="L147" s="846">
        <f t="shared" si="14"/>
        <v>0</v>
      </c>
      <c r="M147" s="846">
        <f t="shared" si="14"/>
        <v>0</v>
      </c>
      <c r="N147" s="846">
        <f t="shared" si="12"/>
        <v>0</v>
      </c>
      <c r="O147" s="846">
        <f t="shared" si="12"/>
        <v>0</v>
      </c>
      <c r="P147" s="846">
        <f t="shared" si="12"/>
        <v>0</v>
      </c>
      <c r="Q147" s="847">
        <f t="shared" si="11"/>
        <v>0</v>
      </c>
      <c r="S147" s="503"/>
      <c r="T147" s="503" t="s">
        <v>341</v>
      </c>
      <c r="U147" s="503">
        <v>0</v>
      </c>
      <c r="V147" s="503">
        <v>0</v>
      </c>
      <c r="W147" s="503">
        <v>0</v>
      </c>
      <c r="X147" s="503">
        <v>0</v>
      </c>
      <c r="Y147" s="503">
        <v>0</v>
      </c>
      <c r="Z147" s="503">
        <v>0</v>
      </c>
      <c r="AA147" s="503">
        <v>0</v>
      </c>
      <c r="AB147" s="503">
        <v>0</v>
      </c>
      <c r="AC147" s="503">
        <v>0</v>
      </c>
      <c r="AD147" s="503">
        <v>0</v>
      </c>
      <c r="AE147" s="503">
        <v>0</v>
      </c>
      <c r="AF147" s="503">
        <v>0</v>
      </c>
      <c r="AG147" s="503">
        <v>0</v>
      </c>
      <c r="AH147" s="1334"/>
    </row>
    <row r="148" spans="2:34" s="837" customFormat="1" ht="18.75" customHeight="1" x14ac:dyDescent="0.25">
      <c r="B148" s="1814"/>
      <c r="C148" s="844"/>
      <c r="D148" s="848" t="s">
        <v>342</v>
      </c>
      <c r="E148" s="846" t="str">
        <f t="shared" si="14"/>
        <v/>
      </c>
      <c r="F148" s="846" t="str">
        <f t="shared" si="14"/>
        <v/>
      </c>
      <c r="G148" s="846" t="str">
        <f t="shared" si="14"/>
        <v/>
      </c>
      <c r="H148" s="846" t="str">
        <f t="shared" si="14"/>
        <v/>
      </c>
      <c r="I148" s="846" t="str">
        <f t="shared" si="14"/>
        <v/>
      </c>
      <c r="J148" s="846" t="str">
        <f t="shared" si="14"/>
        <v/>
      </c>
      <c r="K148" s="846" t="str">
        <f t="shared" si="14"/>
        <v/>
      </c>
      <c r="L148" s="846" t="str">
        <f t="shared" si="14"/>
        <v/>
      </c>
      <c r="M148" s="846" t="str">
        <f t="shared" si="14"/>
        <v/>
      </c>
      <c r="N148" s="846" t="str">
        <f t="shared" si="12"/>
        <v/>
      </c>
      <c r="O148" s="846" t="str">
        <f t="shared" si="12"/>
        <v/>
      </c>
      <c r="P148" s="846" t="str">
        <f t="shared" si="12"/>
        <v/>
      </c>
      <c r="Q148" s="849">
        <f t="shared" si="11"/>
        <v>0</v>
      </c>
      <c r="S148" s="503"/>
      <c r="T148" s="503" t="s">
        <v>342</v>
      </c>
      <c r="U148" s="503"/>
      <c r="V148" s="503"/>
      <c r="W148" s="503"/>
      <c r="X148" s="503"/>
      <c r="Y148" s="503"/>
      <c r="Z148" s="503"/>
      <c r="AA148" s="503"/>
      <c r="AB148" s="503"/>
      <c r="AC148" s="503"/>
      <c r="AD148" s="503"/>
      <c r="AE148" s="503"/>
      <c r="AF148" s="503"/>
      <c r="AG148" s="503"/>
      <c r="AH148" s="1334"/>
    </row>
    <row r="149" spans="2:34" s="837" customFormat="1" ht="18.75" customHeight="1" x14ac:dyDescent="0.25">
      <c r="B149" s="1814"/>
      <c r="C149" s="860"/>
      <c r="D149" s="864" t="s">
        <v>343</v>
      </c>
      <c r="E149" s="862" t="str">
        <f t="shared" si="14"/>
        <v/>
      </c>
      <c r="F149" s="862" t="str">
        <f t="shared" si="14"/>
        <v/>
      </c>
      <c r="G149" s="862" t="str">
        <f t="shared" si="14"/>
        <v/>
      </c>
      <c r="H149" s="862" t="str">
        <f t="shared" si="14"/>
        <v/>
      </c>
      <c r="I149" s="862" t="str">
        <f t="shared" si="14"/>
        <v/>
      </c>
      <c r="J149" s="862" t="str">
        <f t="shared" si="14"/>
        <v/>
      </c>
      <c r="K149" s="862" t="str">
        <f t="shared" si="14"/>
        <v/>
      </c>
      <c r="L149" s="862" t="str">
        <f t="shared" si="14"/>
        <v/>
      </c>
      <c r="M149" s="862" t="str">
        <f t="shared" si="14"/>
        <v/>
      </c>
      <c r="N149" s="862" t="str">
        <f t="shared" si="12"/>
        <v/>
      </c>
      <c r="O149" s="862" t="str">
        <f t="shared" si="12"/>
        <v/>
      </c>
      <c r="P149" s="863" t="str">
        <f t="shared" si="12"/>
        <v/>
      </c>
      <c r="Q149" s="852">
        <f t="shared" si="11"/>
        <v>0</v>
      </c>
      <c r="S149" s="503"/>
      <c r="T149" s="503" t="s">
        <v>343</v>
      </c>
      <c r="U149" s="503"/>
      <c r="V149" s="503"/>
      <c r="W149" s="503"/>
      <c r="X149" s="503"/>
      <c r="Y149" s="503"/>
      <c r="Z149" s="503"/>
      <c r="AA149" s="503"/>
      <c r="AB149" s="503"/>
      <c r="AC149" s="503"/>
      <c r="AD149" s="503"/>
      <c r="AE149" s="503"/>
      <c r="AF149" s="503"/>
      <c r="AG149" s="503"/>
      <c r="AH149" s="1334"/>
    </row>
    <row r="150" spans="2:34" s="837" customFormat="1" ht="18.75" customHeight="1" x14ac:dyDescent="0.25">
      <c r="B150" s="1813">
        <f>+B146+1</f>
        <v>37</v>
      </c>
      <c r="C150" s="853" t="str">
        <f t="shared" si="13"/>
        <v>Empresa de Generación Eléctrica Santa Ana S.R.L.</v>
      </c>
      <c r="D150" s="841" t="s">
        <v>340</v>
      </c>
      <c r="E150" s="855">
        <f t="shared" si="14"/>
        <v>11.917450000000001</v>
      </c>
      <c r="F150" s="855">
        <f t="shared" si="14"/>
        <v>13.266301</v>
      </c>
      <c r="G150" s="855">
        <f t="shared" si="14"/>
        <v>12.917401</v>
      </c>
      <c r="H150" s="855">
        <f t="shared" si="14"/>
        <v>10.645458000000001</v>
      </c>
      <c r="I150" s="855">
        <f t="shared" si="14"/>
        <v>14.763446999999999</v>
      </c>
      <c r="J150" s="855">
        <f t="shared" si="14"/>
        <v>14.4124</v>
      </c>
      <c r="K150" s="855">
        <f t="shared" si="14"/>
        <v>14.709033</v>
      </c>
      <c r="L150" s="855">
        <f t="shared" si="14"/>
        <v>13.140486999999998</v>
      </c>
      <c r="M150" s="855">
        <f t="shared" si="14"/>
        <v>12.534996999999999</v>
      </c>
      <c r="N150" s="855">
        <f t="shared" si="12"/>
        <v>14.566454</v>
      </c>
      <c r="O150" s="855">
        <f t="shared" si="12"/>
        <v>14.318528000000001</v>
      </c>
      <c r="P150" s="856">
        <f t="shared" si="12"/>
        <v>14.363519</v>
      </c>
      <c r="Q150" s="857">
        <f t="shared" si="11"/>
        <v>161.555475</v>
      </c>
      <c r="S150" s="503" t="s">
        <v>75</v>
      </c>
      <c r="T150" s="503" t="s">
        <v>340</v>
      </c>
      <c r="U150" s="503">
        <v>11.917450000000001</v>
      </c>
      <c r="V150" s="503">
        <v>13.266301</v>
      </c>
      <c r="W150" s="503">
        <v>12.917401</v>
      </c>
      <c r="X150" s="503">
        <v>10.645458000000001</v>
      </c>
      <c r="Y150" s="503">
        <v>14.763446999999999</v>
      </c>
      <c r="Z150" s="503">
        <v>14.4124</v>
      </c>
      <c r="AA150" s="503">
        <v>14.709033</v>
      </c>
      <c r="AB150" s="503">
        <v>13.140486999999998</v>
      </c>
      <c r="AC150" s="503">
        <v>12.534996999999999</v>
      </c>
      <c r="AD150" s="503">
        <v>14.566454</v>
      </c>
      <c r="AE150" s="503">
        <v>14.318528000000001</v>
      </c>
      <c r="AF150" s="503">
        <v>14.363519</v>
      </c>
      <c r="AG150" s="503">
        <v>161.555475</v>
      </c>
      <c r="AH150" s="1334"/>
    </row>
    <row r="151" spans="2:34" s="837" customFormat="1" ht="18.75" customHeight="1" x14ac:dyDescent="0.25">
      <c r="B151" s="1814"/>
      <c r="C151" s="844"/>
      <c r="D151" s="845" t="s">
        <v>341</v>
      </c>
      <c r="E151" s="846" t="str">
        <f t="shared" si="14"/>
        <v/>
      </c>
      <c r="F151" s="846" t="str">
        <f t="shared" si="14"/>
        <v/>
      </c>
      <c r="G151" s="846" t="str">
        <f t="shared" si="14"/>
        <v/>
      </c>
      <c r="H151" s="846" t="str">
        <f t="shared" si="14"/>
        <v/>
      </c>
      <c r="I151" s="846" t="str">
        <f t="shared" si="14"/>
        <v/>
      </c>
      <c r="J151" s="846" t="str">
        <f t="shared" si="14"/>
        <v/>
      </c>
      <c r="K151" s="846" t="str">
        <f t="shared" si="14"/>
        <v/>
      </c>
      <c r="L151" s="846" t="str">
        <f t="shared" si="14"/>
        <v/>
      </c>
      <c r="M151" s="846" t="str">
        <f t="shared" si="14"/>
        <v/>
      </c>
      <c r="N151" s="846" t="str">
        <f t="shared" si="12"/>
        <v/>
      </c>
      <c r="O151" s="846" t="str">
        <f t="shared" si="12"/>
        <v/>
      </c>
      <c r="P151" s="846" t="str">
        <f t="shared" si="12"/>
        <v/>
      </c>
      <c r="Q151" s="847">
        <f t="shared" si="11"/>
        <v>0</v>
      </c>
      <c r="S151" s="503"/>
      <c r="T151" s="503" t="s">
        <v>341</v>
      </c>
      <c r="U151" s="503"/>
      <c r="V151" s="503"/>
      <c r="W151" s="503"/>
      <c r="X151" s="503"/>
      <c r="Y151" s="503"/>
      <c r="Z151" s="503"/>
      <c r="AA151" s="503"/>
      <c r="AB151" s="503"/>
      <c r="AC151" s="503"/>
      <c r="AD151" s="503"/>
      <c r="AE151" s="503"/>
      <c r="AF151" s="503"/>
      <c r="AG151" s="503"/>
      <c r="AH151" s="1334"/>
    </row>
    <row r="152" spans="2:34" s="837" customFormat="1" ht="18.75" customHeight="1" x14ac:dyDescent="0.25">
      <c r="B152" s="1814"/>
      <c r="C152" s="844"/>
      <c r="D152" s="848" t="s">
        <v>342</v>
      </c>
      <c r="E152" s="846" t="str">
        <f t="shared" si="14"/>
        <v/>
      </c>
      <c r="F152" s="846" t="str">
        <f t="shared" si="14"/>
        <v/>
      </c>
      <c r="G152" s="846" t="str">
        <f t="shared" si="14"/>
        <v/>
      </c>
      <c r="H152" s="846" t="str">
        <f t="shared" si="14"/>
        <v/>
      </c>
      <c r="I152" s="846" t="str">
        <f t="shared" si="14"/>
        <v/>
      </c>
      <c r="J152" s="846" t="str">
        <f t="shared" si="14"/>
        <v/>
      </c>
      <c r="K152" s="846" t="str">
        <f t="shared" si="14"/>
        <v/>
      </c>
      <c r="L152" s="846" t="str">
        <f t="shared" si="14"/>
        <v/>
      </c>
      <c r="M152" s="846" t="str">
        <f t="shared" si="14"/>
        <v/>
      </c>
      <c r="N152" s="846" t="str">
        <f t="shared" si="12"/>
        <v/>
      </c>
      <c r="O152" s="846" t="str">
        <f t="shared" si="12"/>
        <v/>
      </c>
      <c r="P152" s="846" t="str">
        <f t="shared" si="12"/>
        <v/>
      </c>
      <c r="Q152" s="849">
        <f t="shared" si="11"/>
        <v>0</v>
      </c>
      <c r="S152" s="503"/>
      <c r="T152" s="503" t="s">
        <v>342</v>
      </c>
      <c r="U152" s="503"/>
      <c r="V152" s="503"/>
      <c r="W152" s="503"/>
      <c r="X152" s="503"/>
      <c r="Y152" s="503"/>
      <c r="Z152" s="503"/>
      <c r="AA152" s="503"/>
      <c r="AB152" s="503"/>
      <c r="AC152" s="503"/>
      <c r="AD152" s="503"/>
      <c r="AE152" s="503"/>
      <c r="AF152" s="503"/>
      <c r="AG152" s="503"/>
      <c r="AH152" s="1334"/>
    </row>
    <row r="153" spans="2:34" s="837" customFormat="1" ht="18.75" customHeight="1" x14ac:dyDescent="0.25">
      <c r="B153" s="1814"/>
      <c r="C153" s="860"/>
      <c r="D153" s="864" t="s">
        <v>343</v>
      </c>
      <c r="E153" s="862" t="str">
        <f t="shared" si="14"/>
        <v/>
      </c>
      <c r="F153" s="862" t="str">
        <f t="shared" si="14"/>
        <v/>
      </c>
      <c r="G153" s="862" t="str">
        <f t="shared" si="14"/>
        <v/>
      </c>
      <c r="H153" s="862" t="str">
        <f t="shared" si="14"/>
        <v/>
      </c>
      <c r="I153" s="862" t="str">
        <f t="shared" si="14"/>
        <v/>
      </c>
      <c r="J153" s="862" t="str">
        <f t="shared" si="14"/>
        <v/>
      </c>
      <c r="K153" s="862" t="str">
        <f t="shared" si="14"/>
        <v/>
      </c>
      <c r="L153" s="862" t="str">
        <f t="shared" si="14"/>
        <v/>
      </c>
      <c r="M153" s="862" t="str">
        <f t="shared" si="14"/>
        <v/>
      </c>
      <c r="N153" s="862" t="str">
        <f t="shared" si="12"/>
        <v/>
      </c>
      <c r="O153" s="862" t="str">
        <f t="shared" si="12"/>
        <v/>
      </c>
      <c r="P153" s="863" t="str">
        <f t="shared" si="12"/>
        <v/>
      </c>
      <c r="Q153" s="852">
        <f t="shared" si="11"/>
        <v>0</v>
      </c>
      <c r="S153" s="503"/>
      <c r="T153" s="503" t="s">
        <v>343</v>
      </c>
      <c r="U153" s="503"/>
      <c r="V153" s="503"/>
      <c r="W153" s="503"/>
      <c r="X153" s="503"/>
      <c r="Y153" s="503"/>
      <c r="Z153" s="503"/>
      <c r="AA153" s="503"/>
      <c r="AB153" s="503"/>
      <c r="AC153" s="503"/>
      <c r="AD153" s="503"/>
      <c r="AE153" s="503"/>
      <c r="AF153" s="503"/>
      <c r="AG153" s="503"/>
      <c r="AH153" s="1334"/>
    </row>
    <row r="154" spans="2:34" s="837" customFormat="1" ht="18.75" customHeight="1" x14ac:dyDescent="0.25">
      <c r="B154" s="1813">
        <f>+B150+1</f>
        <v>38</v>
      </c>
      <c r="C154" s="853" t="str">
        <f t="shared" si="13"/>
        <v>Empresa de Generación Huallaga S.A.</v>
      </c>
      <c r="D154" s="841" t="s">
        <v>340</v>
      </c>
      <c r="E154" s="855">
        <f t="shared" si="14"/>
        <v>305.90334999999999</v>
      </c>
      <c r="F154" s="855">
        <f t="shared" si="14"/>
        <v>286.778729</v>
      </c>
      <c r="G154" s="855">
        <f t="shared" si="14"/>
        <v>293.13882599999999</v>
      </c>
      <c r="H154" s="855">
        <f t="shared" si="14"/>
        <v>307.98539199999999</v>
      </c>
      <c r="I154" s="855">
        <f t="shared" si="14"/>
        <v>208.24383800000001</v>
      </c>
      <c r="J154" s="855">
        <f t="shared" si="14"/>
        <v>103.07324199999998</v>
      </c>
      <c r="K154" s="855">
        <f t="shared" si="14"/>
        <v>92.340127999999993</v>
      </c>
      <c r="L154" s="855">
        <f t="shared" si="14"/>
        <v>57.021234000000007</v>
      </c>
      <c r="M154" s="855">
        <f t="shared" si="14"/>
        <v>49.993241000000005</v>
      </c>
      <c r="N154" s="855">
        <f t="shared" si="12"/>
        <v>113.63428400000001</v>
      </c>
      <c r="O154" s="855">
        <f t="shared" si="12"/>
        <v>178.101913</v>
      </c>
      <c r="P154" s="856">
        <f t="shared" si="12"/>
        <v>301.249483</v>
      </c>
      <c r="Q154" s="857">
        <f t="shared" si="11"/>
        <v>2297.4636599999999</v>
      </c>
      <c r="S154" s="503" t="s">
        <v>77</v>
      </c>
      <c r="T154" s="503" t="s">
        <v>340</v>
      </c>
      <c r="U154" s="503">
        <v>305.90334999999999</v>
      </c>
      <c r="V154" s="503">
        <v>286.778729</v>
      </c>
      <c r="W154" s="503">
        <v>293.13882599999999</v>
      </c>
      <c r="X154" s="503">
        <v>307.98539199999999</v>
      </c>
      <c r="Y154" s="503">
        <v>208.24383800000001</v>
      </c>
      <c r="Z154" s="503">
        <v>103.07324199999998</v>
      </c>
      <c r="AA154" s="503">
        <v>92.340127999999993</v>
      </c>
      <c r="AB154" s="503">
        <v>57.021234000000007</v>
      </c>
      <c r="AC154" s="503">
        <v>49.993241000000005</v>
      </c>
      <c r="AD154" s="503">
        <v>113.63428400000001</v>
      </c>
      <c r="AE154" s="503">
        <v>178.101913</v>
      </c>
      <c r="AF154" s="503">
        <v>301.249483</v>
      </c>
      <c r="AG154" s="503">
        <v>2297.4636599999999</v>
      </c>
      <c r="AH154" s="1334"/>
    </row>
    <row r="155" spans="2:34" s="837" customFormat="1" ht="18.75" customHeight="1" x14ac:dyDescent="0.25">
      <c r="B155" s="1814"/>
      <c r="C155" s="844"/>
      <c r="D155" s="845" t="s">
        <v>341</v>
      </c>
      <c r="E155" s="846" t="str">
        <f t="shared" si="14"/>
        <v/>
      </c>
      <c r="F155" s="846" t="str">
        <f t="shared" si="14"/>
        <v/>
      </c>
      <c r="G155" s="846" t="str">
        <f t="shared" si="14"/>
        <v/>
      </c>
      <c r="H155" s="846" t="str">
        <f t="shared" si="14"/>
        <v/>
      </c>
      <c r="I155" s="846" t="str">
        <f t="shared" si="14"/>
        <v/>
      </c>
      <c r="J155" s="846" t="str">
        <f t="shared" si="14"/>
        <v/>
      </c>
      <c r="K155" s="846" t="str">
        <f t="shared" si="14"/>
        <v/>
      </c>
      <c r="L155" s="846" t="str">
        <f t="shared" si="14"/>
        <v/>
      </c>
      <c r="M155" s="846" t="str">
        <f t="shared" si="14"/>
        <v/>
      </c>
      <c r="N155" s="846" t="str">
        <f t="shared" si="12"/>
        <v/>
      </c>
      <c r="O155" s="846" t="str">
        <f t="shared" si="12"/>
        <v/>
      </c>
      <c r="P155" s="846" t="str">
        <f t="shared" si="12"/>
        <v/>
      </c>
      <c r="Q155" s="847">
        <f t="shared" si="11"/>
        <v>0</v>
      </c>
      <c r="S155" s="503"/>
      <c r="T155" s="503" t="s">
        <v>341</v>
      </c>
      <c r="U155" s="503"/>
      <c r="V155" s="503"/>
      <c r="W155" s="503"/>
      <c r="X155" s="503"/>
      <c r="Y155" s="503"/>
      <c r="Z155" s="503"/>
      <c r="AA155" s="503"/>
      <c r="AB155" s="503"/>
      <c r="AC155" s="503"/>
      <c r="AD155" s="503"/>
      <c r="AE155" s="503"/>
      <c r="AF155" s="503"/>
      <c r="AG155" s="503"/>
      <c r="AH155" s="1334"/>
    </row>
    <row r="156" spans="2:34" s="837" customFormat="1" ht="18.75" customHeight="1" x14ac:dyDescent="0.25">
      <c r="B156" s="1814"/>
      <c r="C156" s="844"/>
      <c r="D156" s="848" t="s">
        <v>342</v>
      </c>
      <c r="E156" s="846" t="str">
        <f t="shared" si="14"/>
        <v/>
      </c>
      <c r="F156" s="846" t="str">
        <f t="shared" si="14"/>
        <v/>
      </c>
      <c r="G156" s="846" t="str">
        <f t="shared" si="14"/>
        <v/>
      </c>
      <c r="H156" s="846" t="str">
        <f t="shared" si="14"/>
        <v/>
      </c>
      <c r="I156" s="846" t="str">
        <f t="shared" si="14"/>
        <v/>
      </c>
      <c r="J156" s="846" t="str">
        <f t="shared" si="14"/>
        <v/>
      </c>
      <c r="K156" s="846" t="str">
        <f t="shared" si="14"/>
        <v/>
      </c>
      <c r="L156" s="846" t="str">
        <f t="shared" si="14"/>
        <v/>
      </c>
      <c r="M156" s="846" t="str">
        <f t="shared" si="14"/>
        <v/>
      </c>
      <c r="N156" s="846" t="str">
        <f t="shared" si="12"/>
        <v/>
      </c>
      <c r="O156" s="846" t="str">
        <f t="shared" si="12"/>
        <v/>
      </c>
      <c r="P156" s="846" t="str">
        <f t="shared" si="12"/>
        <v/>
      </c>
      <c r="Q156" s="849">
        <f t="shared" si="11"/>
        <v>0</v>
      </c>
      <c r="S156" s="503"/>
      <c r="T156" s="503" t="s">
        <v>342</v>
      </c>
      <c r="U156" s="503"/>
      <c r="V156" s="503"/>
      <c r="W156" s="503"/>
      <c r="X156" s="503"/>
      <c r="Y156" s="503"/>
      <c r="Z156" s="503"/>
      <c r="AA156" s="503"/>
      <c r="AB156" s="503"/>
      <c r="AC156" s="503"/>
      <c r="AD156" s="503"/>
      <c r="AE156" s="503"/>
      <c r="AF156" s="503"/>
      <c r="AG156" s="503"/>
      <c r="AH156" s="1334"/>
    </row>
    <row r="157" spans="2:34" s="837" customFormat="1" ht="18.75" customHeight="1" x14ac:dyDescent="0.25">
      <c r="B157" s="1814"/>
      <c r="C157" s="860"/>
      <c r="D157" s="864" t="s">
        <v>343</v>
      </c>
      <c r="E157" s="862" t="str">
        <f t="shared" si="14"/>
        <v/>
      </c>
      <c r="F157" s="862" t="str">
        <f t="shared" si="14"/>
        <v/>
      </c>
      <c r="G157" s="862" t="str">
        <f t="shared" si="14"/>
        <v/>
      </c>
      <c r="H157" s="862" t="str">
        <f t="shared" si="14"/>
        <v/>
      </c>
      <c r="I157" s="862" t="str">
        <f t="shared" si="14"/>
        <v/>
      </c>
      <c r="J157" s="862" t="str">
        <f t="shared" si="14"/>
        <v/>
      </c>
      <c r="K157" s="862" t="str">
        <f t="shared" si="14"/>
        <v/>
      </c>
      <c r="L157" s="862" t="str">
        <f t="shared" si="14"/>
        <v/>
      </c>
      <c r="M157" s="862" t="str">
        <f t="shared" si="14"/>
        <v/>
      </c>
      <c r="N157" s="862" t="str">
        <f t="shared" si="12"/>
        <v/>
      </c>
      <c r="O157" s="862" t="str">
        <f t="shared" si="12"/>
        <v/>
      </c>
      <c r="P157" s="863" t="str">
        <f t="shared" si="12"/>
        <v/>
      </c>
      <c r="Q157" s="852">
        <f t="shared" si="11"/>
        <v>0</v>
      </c>
      <c r="S157" s="503"/>
      <c r="T157" s="503" t="s">
        <v>343</v>
      </c>
      <c r="U157" s="503"/>
      <c r="V157" s="503"/>
      <c r="W157" s="503"/>
      <c r="X157" s="503"/>
      <c r="Y157" s="503"/>
      <c r="Z157" s="503"/>
      <c r="AA157" s="503"/>
      <c r="AB157" s="503"/>
      <c r="AC157" s="503"/>
      <c r="AD157" s="503"/>
      <c r="AE157" s="503"/>
      <c r="AF157" s="503"/>
      <c r="AG157" s="503"/>
      <c r="AH157" s="1334"/>
    </row>
    <row r="158" spans="2:34" s="837" customFormat="1" ht="18.75" customHeight="1" x14ac:dyDescent="0.25">
      <c r="B158" s="1813">
        <f>+B154+1</f>
        <v>39</v>
      </c>
      <c r="C158" s="853" t="str">
        <f t="shared" si="13"/>
        <v>Empresa de Generación Huanza S.A.</v>
      </c>
      <c r="D158" s="841" t="s">
        <v>340</v>
      </c>
      <c r="E158" s="855">
        <f t="shared" si="14"/>
        <v>28.551411999999999</v>
      </c>
      <c r="F158" s="855">
        <f t="shared" si="14"/>
        <v>32.333632999999999</v>
      </c>
      <c r="G158" s="855">
        <f t="shared" si="14"/>
        <v>36.639660999999997</v>
      </c>
      <c r="H158" s="855">
        <f t="shared" si="14"/>
        <v>32.919905999999997</v>
      </c>
      <c r="I158" s="855">
        <f t="shared" si="14"/>
        <v>28.120761999999999</v>
      </c>
      <c r="J158" s="855">
        <f t="shared" si="14"/>
        <v>32.757447999999997</v>
      </c>
      <c r="K158" s="855">
        <f t="shared" si="14"/>
        <v>35.189583999999996</v>
      </c>
      <c r="L158" s="855">
        <f t="shared" si="14"/>
        <v>36.409530000000004</v>
      </c>
      <c r="M158" s="855">
        <f t="shared" si="14"/>
        <v>36.474604999999997</v>
      </c>
      <c r="N158" s="855">
        <f t="shared" si="12"/>
        <v>36.543818999999999</v>
      </c>
      <c r="O158" s="855">
        <f t="shared" si="12"/>
        <v>29.916698000000004</v>
      </c>
      <c r="P158" s="856">
        <f t="shared" si="12"/>
        <v>31.009253000000001</v>
      </c>
      <c r="Q158" s="857">
        <f t="shared" si="11"/>
        <v>396.866311</v>
      </c>
      <c r="S158" s="503" t="s">
        <v>79</v>
      </c>
      <c r="T158" s="503" t="s">
        <v>340</v>
      </c>
      <c r="U158" s="503">
        <v>28.551411999999999</v>
      </c>
      <c r="V158" s="503">
        <v>32.333632999999999</v>
      </c>
      <c r="W158" s="503">
        <v>36.639660999999997</v>
      </c>
      <c r="X158" s="503">
        <v>32.919905999999997</v>
      </c>
      <c r="Y158" s="503">
        <v>28.120761999999999</v>
      </c>
      <c r="Z158" s="503">
        <v>32.757447999999997</v>
      </c>
      <c r="AA158" s="503">
        <v>35.189583999999996</v>
      </c>
      <c r="AB158" s="503">
        <v>36.409530000000004</v>
      </c>
      <c r="AC158" s="503">
        <v>36.474604999999997</v>
      </c>
      <c r="AD158" s="503">
        <v>36.543818999999999</v>
      </c>
      <c r="AE158" s="503">
        <v>29.916698000000004</v>
      </c>
      <c r="AF158" s="503">
        <v>31.009253000000001</v>
      </c>
      <c r="AG158" s="503">
        <v>396.866311</v>
      </c>
      <c r="AH158" s="1334"/>
    </row>
    <row r="159" spans="2:34" s="837" customFormat="1" ht="18.75" customHeight="1" x14ac:dyDescent="0.25">
      <c r="B159" s="1814"/>
      <c r="C159" s="844"/>
      <c r="D159" s="845" t="s">
        <v>341</v>
      </c>
      <c r="E159" s="846" t="str">
        <f t="shared" si="14"/>
        <v/>
      </c>
      <c r="F159" s="846" t="str">
        <f t="shared" si="14"/>
        <v/>
      </c>
      <c r="G159" s="846" t="str">
        <f t="shared" si="14"/>
        <v/>
      </c>
      <c r="H159" s="846" t="str">
        <f t="shared" si="14"/>
        <v/>
      </c>
      <c r="I159" s="846" t="str">
        <f t="shared" si="14"/>
        <v/>
      </c>
      <c r="J159" s="846" t="str">
        <f t="shared" si="14"/>
        <v/>
      </c>
      <c r="K159" s="846" t="str">
        <f t="shared" si="14"/>
        <v/>
      </c>
      <c r="L159" s="846" t="str">
        <f t="shared" si="14"/>
        <v/>
      </c>
      <c r="M159" s="846" t="str">
        <f t="shared" si="14"/>
        <v/>
      </c>
      <c r="N159" s="846" t="str">
        <f t="shared" si="12"/>
        <v/>
      </c>
      <c r="O159" s="846" t="str">
        <f t="shared" si="12"/>
        <v/>
      </c>
      <c r="P159" s="846" t="str">
        <f t="shared" si="12"/>
        <v/>
      </c>
      <c r="Q159" s="847">
        <f t="shared" si="11"/>
        <v>0</v>
      </c>
      <c r="S159" s="503"/>
      <c r="T159" s="503" t="s">
        <v>341</v>
      </c>
      <c r="U159" s="503"/>
      <c r="V159" s="503"/>
      <c r="W159" s="503"/>
      <c r="X159" s="503"/>
      <c r="Y159" s="503"/>
      <c r="Z159" s="503"/>
      <c r="AA159" s="503"/>
      <c r="AB159" s="503"/>
      <c r="AC159" s="503"/>
      <c r="AD159" s="503"/>
      <c r="AE159" s="503"/>
      <c r="AF159" s="503"/>
      <c r="AG159" s="503"/>
      <c r="AH159" s="1334"/>
    </row>
    <row r="160" spans="2:34" s="837" customFormat="1" ht="18.75" customHeight="1" x14ac:dyDescent="0.25">
      <c r="B160" s="1814"/>
      <c r="C160" s="844"/>
      <c r="D160" s="848" t="s">
        <v>342</v>
      </c>
      <c r="E160" s="846" t="str">
        <f t="shared" si="14"/>
        <v/>
      </c>
      <c r="F160" s="846" t="str">
        <f t="shared" si="14"/>
        <v/>
      </c>
      <c r="G160" s="846" t="str">
        <f t="shared" si="14"/>
        <v/>
      </c>
      <c r="H160" s="846" t="str">
        <f t="shared" si="14"/>
        <v/>
      </c>
      <c r="I160" s="846" t="str">
        <f t="shared" si="14"/>
        <v/>
      </c>
      <c r="J160" s="846" t="str">
        <f t="shared" si="14"/>
        <v/>
      </c>
      <c r="K160" s="846" t="str">
        <f t="shared" si="14"/>
        <v/>
      </c>
      <c r="L160" s="846" t="str">
        <f t="shared" si="14"/>
        <v/>
      </c>
      <c r="M160" s="846" t="str">
        <f t="shared" si="14"/>
        <v/>
      </c>
      <c r="N160" s="846" t="str">
        <f t="shared" si="12"/>
        <v/>
      </c>
      <c r="O160" s="846" t="str">
        <f t="shared" si="12"/>
        <v/>
      </c>
      <c r="P160" s="846" t="str">
        <f t="shared" si="12"/>
        <v/>
      </c>
      <c r="Q160" s="849">
        <f t="shared" si="11"/>
        <v>0</v>
      </c>
      <c r="S160" s="503"/>
      <c r="T160" s="503" t="s">
        <v>342</v>
      </c>
      <c r="U160" s="503"/>
      <c r="V160" s="503"/>
      <c r="W160" s="503"/>
      <c r="X160" s="503"/>
      <c r="Y160" s="503"/>
      <c r="Z160" s="503"/>
      <c r="AA160" s="503"/>
      <c r="AB160" s="503"/>
      <c r="AC160" s="503"/>
      <c r="AD160" s="503"/>
      <c r="AE160" s="503"/>
      <c r="AF160" s="503"/>
      <c r="AG160" s="503"/>
      <c r="AH160" s="1334"/>
    </row>
    <row r="161" spans="2:34" s="837" customFormat="1" ht="18.75" customHeight="1" x14ac:dyDescent="0.25">
      <c r="B161" s="1814"/>
      <c r="C161" s="860"/>
      <c r="D161" s="864" t="s">
        <v>343</v>
      </c>
      <c r="E161" s="862" t="str">
        <f t="shared" si="14"/>
        <v/>
      </c>
      <c r="F161" s="862" t="str">
        <f t="shared" si="14"/>
        <v/>
      </c>
      <c r="G161" s="862" t="str">
        <f t="shared" si="14"/>
        <v/>
      </c>
      <c r="H161" s="862" t="str">
        <f t="shared" si="14"/>
        <v/>
      </c>
      <c r="I161" s="862" t="str">
        <f t="shared" si="14"/>
        <v/>
      </c>
      <c r="J161" s="862" t="str">
        <f t="shared" si="14"/>
        <v/>
      </c>
      <c r="K161" s="862" t="str">
        <f t="shared" si="14"/>
        <v/>
      </c>
      <c r="L161" s="862" t="str">
        <f t="shared" si="14"/>
        <v/>
      </c>
      <c r="M161" s="862" t="str">
        <f t="shared" si="14"/>
        <v/>
      </c>
      <c r="N161" s="862" t="str">
        <f t="shared" si="12"/>
        <v/>
      </c>
      <c r="O161" s="862" t="str">
        <f t="shared" si="12"/>
        <v/>
      </c>
      <c r="P161" s="863" t="str">
        <f t="shared" si="12"/>
        <v/>
      </c>
      <c r="Q161" s="852">
        <f t="shared" si="11"/>
        <v>0</v>
      </c>
      <c r="S161" s="503"/>
      <c r="T161" s="503" t="s">
        <v>343</v>
      </c>
      <c r="U161" s="503"/>
      <c r="V161" s="503"/>
      <c r="W161" s="503"/>
      <c r="X161" s="503"/>
      <c r="Y161" s="503"/>
      <c r="Z161" s="503"/>
      <c r="AA161" s="503"/>
      <c r="AB161" s="503"/>
      <c r="AC161" s="503"/>
      <c r="AD161" s="503"/>
      <c r="AE161" s="503"/>
      <c r="AF161" s="503"/>
      <c r="AG161" s="503"/>
      <c r="AH161" s="1334"/>
    </row>
    <row r="162" spans="2:34" s="837" customFormat="1" ht="18.75" customHeight="1" x14ac:dyDescent="0.25">
      <c r="B162" s="1813">
        <f>+B158+1</f>
        <v>40</v>
      </c>
      <c r="C162" s="853" t="str">
        <f t="shared" si="13"/>
        <v>Empresa de Interés Local Hidroeléctrica S.A. de Chacas</v>
      </c>
      <c r="D162" s="841" t="s">
        <v>340</v>
      </c>
      <c r="E162" s="855">
        <f t="shared" si="14"/>
        <v>0.27865400000000001</v>
      </c>
      <c r="F162" s="855">
        <f t="shared" si="14"/>
        <v>0.274177</v>
      </c>
      <c r="G162" s="855">
        <f t="shared" si="14"/>
        <v>0.31691900000000001</v>
      </c>
      <c r="H162" s="855">
        <f t="shared" si="14"/>
        <v>0.32542199999999999</v>
      </c>
      <c r="I162" s="855">
        <f t="shared" si="14"/>
        <v>0.31019099999999999</v>
      </c>
      <c r="J162" s="855">
        <f t="shared" si="14"/>
        <v>0.29718299999999997</v>
      </c>
      <c r="K162" s="855">
        <f t="shared" si="14"/>
        <v>0.31620599999999999</v>
      </c>
      <c r="L162" s="855">
        <f t="shared" si="14"/>
        <v>0.34999799999999998</v>
      </c>
      <c r="M162" s="855">
        <f t="shared" si="14"/>
        <v>0.32469100000000001</v>
      </c>
      <c r="N162" s="855">
        <f t="shared" si="12"/>
        <v>0.33230199999999999</v>
      </c>
      <c r="O162" s="855">
        <f t="shared" si="12"/>
        <v>0.32456799999999997</v>
      </c>
      <c r="P162" s="856">
        <f t="shared" si="12"/>
        <v>0.32074800000000003</v>
      </c>
      <c r="Q162" s="857">
        <f t="shared" si="11"/>
        <v>3.7710589999999993</v>
      </c>
      <c r="S162" s="503" t="s">
        <v>81</v>
      </c>
      <c r="T162" s="503" t="s">
        <v>340</v>
      </c>
      <c r="U162" s="503">
        <v>0.27865400000000001</v>
      </c>
      <c r="V162" s="503">
        <v>0.274177</v>
      </c>
      <c r="W162" s="503">
        <v>0.31691900000000001</v>
      </c>
      <c r="X162" s="503">
        <v>0.32542199999999999</v>
      </c>
      <c r="Y162" s="503">
        <v>0.31019099999999999</v>
      </c>
      <c r="Z162" s="503">
        <v>0.29718299999999997</v>
      </c>
      <c r="AA162" s="503">
        <v>0.31620599999999999</v>
      </c>
      <c r="AB162" s="503">
        <v>0.34999799999999998</v>
      </c>
      <c r="AC162" s="503">
        <v>0.32469100000000001</v>
      </c>
      <c r="AD162" s="503">
        <v>0.33230199999999999</v>
      </c>
      <c r="AE162" s="503">
        <v>0.32456799999999997</v>
      </c>
      <c r="AF162" s="503">
        <v>0.32074800000000003</v>
      </c>
      <c r="AG162" s="503">
        <v>3.7710589999999993</v>
      </c>
      <c r="AH162" s="1334"/>
    </row>
    <row r="163" spans="2:34" s="837" customFormat="1" ht="18.75" customHeight="1" x14ac:dyDescent="0.25">
      <c r="B163" s="1814"/>
      <c r="C163" s="844"/>
      <c r="D163" s="845" t="s">
        <v>341</v>
      </c>
      <c r="E163" s="846" t="str">
        <f t="shared" si="14"/>
        <v/>
      </c>
      <c r="F163" s="846" t="str">
        <f t="shared" si="14"/>
        <v/>
      </c>
      <c r="G163" s="846" t="str">
        <f t="shared" si="14"/>
        <v/>
      </c>
      <c r="H163" s="846" t="str">
        <f t="shared" si="14"/>
        <v/>
      </c>
      <c r="I163" s="846" t="str">
        <f t="shared" si="14"/>
        <v/>
      </c>
      <c r="J163" s="846" t="str">
        <f t="shared" si="14"/>
        <v/>
      </c>
      <c r="K163" s="846" t="str">
        <f t="shared" si="14"/>
        <v/>
      </c>
      <c r="L163" s="846" t="str">
        <f t="shared" si="14"/>
        <v/>
      </c>
      <c r="M163" s="846" t="str">
        <f t="shared" si="14"/>
        <v/>
      </c>
      <c r="N163" s="846" t="str">
        <f t="shared" si="12"/>
        <v/>
      </c>
      <c r="O163" s="846" t="str">
        <f t="shared" si="12"/>
        <v/>
      </c>
      <c r="P163" s="846" t="str">
        <f t="shared" si="12"/>
        <v/>
      </c>
      <c r="Q163" s="847">
        <f t="shared" si="11"/>
        <v>0</v>
      </c>
      <c r="S163" s="503"/>
      <c r="T163" s="503" t="s">
        <v>341</v>
      </c>
      <c r="U163" s="503"/>
      <c r="V163" s="503"/>
      <c r="W163" s="503"/>
      <c r="X163" s="503"/>
      <c r="Y163" s="503"/>
      <c r="Z163" s="503"/>
      <c r="AA163" s="503"/>
      <c r="AB163" s="503"/>
      <c r="AC163" s="503"/>
      <c r="AD163" s="503"/>
      <c r="AE163" s="503"/>
      <c r="AF163" s="503"/>
      <c r="AG163" s="503"/>
      <c r="AH163" s="1334"/>
    </row>
    <row r="164" spans="2:34" s="837" customFormat="1" ht="18.75" customHeight="1" x14ac:dyDescent="0.25">
      <c r="B164" s="1814"/>
      <c r="C164" s="844"/>
      <c r="D164" s="848" t="s">
        <v>342</v>
      </c>
      <c r="E164" s="846" t="str">
        <f t="shared" si="14"/>
        <v/>
      </c>
      <c r="F164" s="846" t="str">
        <f t="shared" si="14"/>
        <v/>
      </c>
      <c r="G164" s="846" t="str">
        <f t="shared" si="14"/>
        <v/>
      </c>
      <c r="H164" s="846" t="str">
        <f t="shared" si="14"/>
        <v/>
      </c>
      <c r="I164" s="846" t="str">
        <f t="shared" si="14"/>
        <v/>
      </c>
      <c r="J164" s="846" t="str">
        <f t="shared" si="14"/>
        <v/>
      </c>
      <c r="K164" s="846" t="str">
        <f t="shared" si="14"/>
        <v/>
      </c>
      <c r="L164" s="846" t="str">
        <f t="shared" si="14"/>
        <v/>
      </c>
      <c r="M164" s="846" t="str">
        <f t="shared" si="14"/>
        <v/>
      </c>
      <c r="N164" s="846" t="str">
        <f t="shared" si="12"/>
        <v/>
      </c>
      <c r="O164" s="846" t="str">
        <f t="shared" si="12"/>
        <v/>
      </c>
      <c r="P164" s="846" t="str">
        <f t="shared" si="12"/>
        <v/>
      </c>
      <c r="Q164" s="849">
        <f t="shared" si="11"/>
        <v>0</v>
      </c>
      <c r="S164" s="503"/>
      <c r="T164" s="503" t="s">
        <v>342</v>
      </c>
      <c r="U164" s="503"/>
      <c r="V164" s="503"/>
      <c r="W164" s="503"/>
      <c r="X164" s="503"/>
      <c r="Y164" s="503"/>
      <c r="Z164" s="503"/>
      <c r="AA164" s="503"/>
      <c r="AB164" s="503"/>
      <c r="AC164" s="503"/>
      <c r="AD164" s="503"/>
      <c r="AE164" s="503"/>
      <c r="AF164" s="503"/>
      <c r="AG164" s="503"/>
      <c r="AH164" s="1334"/>
    </row>
    <row r="165" spans="2:34" s="837" customFormat="1" ht="18.75" customHeight="1" x14ac:dyDescent="0.25">
      <c r="B165" s="1814"/>
      <c r="C165" s="860"/>
      <c r="D165" s="864" t="s">
        <v>343</v>
      </c>
      <c r="E165" s="862" t="str">
        <f t="shared" si="14"/>
        <v/>
      </c>
      <c r="F165" s="862" t="str">
        <f t="shared" si="14"/>
        <v/>
      </c>
      <c r="G165" s="862" t="str">
        <f t="shared" si="14"/>
        <v/>
      </c>
      <c r="H165" s="862" t="str">
        <f t="shared" si="14"/>
        <v/>
      </c>
      <c r="I165" s="862" t="str">
        <f t="shared" si="14"/>
        <v/>
      </c>
      <c r="J165" s="862" t="str">
        <f t="shared" si="14"/>
        <v/>
      </c>
      <c r="K165" s="862" t="str">
        <f t="shared" si="14"/>
        <v/>
      </c>
      <c r="L165" s="862" t="str">
        <f t="shared" si="14"/>
        <v/>
      </c>
      <c r="M165" s="862" t="str">
        <f t="shared" si="14"/>
        <v/>
      </c>
      <c r="N165" s="862" t="str">
        <f t="shared" si="12"/>
        <v/>
      </c>
      <c r="O165" s="862" t="str">
        <f t="shared" si="12"/>
        <v/>
      </c>
      <c r="P165" s="863" t="str">
        <f t="shared" si="12"/>
        <v/>
      </c>
      <c r="Q165" s="852">
        <f t="shared" si="11"/>
        <v>0</v>
      </c>
      <c r="S165" s="503"/>
      <c r="T165" s="503" t="s">
        <v>343</v>
      </c>
      <c r="U165" s="503"/>
      <c r="V165" s="503"/>
      <c r="W165" s="503"/>
      <c r="X165" s="503"/>
      <c r="Y165" s="503"/>
      <c r="Z165" s="503"/>
      <c r="AA165" s="503"/>
      <c r="AB165" s="503"/>
      <c r="AC165" s="503"/>
      <c r="AD165" s="503"/>
      <c r="AE165" s="503"/>
      <c r="AF165" s="503"/>
      <c r="AG165" s="503"/>
      <c r="AH165" s="1334"/>
    </row>
    <row r="166" spans="2:34" s="837" customFormat="1" ht="18.75" customHeight="1" x14ac:dyDescent="0.25">
      <c r="B166" s="1813">
        <f>+B162+1</f>
        <v>41</v>
      </c>
      <c r="C166" s="853" t="str">
        <f t="shared" si="13"/>
        <v>Empresa Eléctrica Agua Azul S.A.</v>
      </c>
      <c r="D166" s="841" t="s">
        <v>340</v>
      </c>
      <c r="E166" s="855">
        <f t="shared" si="14"/>
        <v>12.451411999999999</v>
      </c>
      <c r="F166" s="855">
        <f t="shared" si="14"/>
        <v>13.134164000000002</v>
      </c>
      <c r="G166" s="855">
        <f t="shared" si="14"/>
        <v>13.007313</v>
      </c>
      <c r="H166" s="855">
        <f t="shared" si="14"/>
        <v>13.728797</v>
      </c>
      <c r="I166" s="855">
        <f t="shared" si="14"/>
        <v>13.91018</v>
      </c>
      <c r="J166" s="855">
        <f t="shared" si="14"/>
        <v>5.9288639999999999</v>
      </c>
      <c r="K166" s="855">
        <f t="shared" si="14"/>
        <v>3.8178139999999998</v>
      </c>
      <c r="L166" s="855">
        <f t="shared" si="14"/>
        <v>1.3378290000000002</v>
      </c>
      <c r="M166" s="855">
        <f t="shared" si="14"/>
        <v>2.2444569999999997</v>
      </c>
      <c r="N166" s="855">
        <f t="shared" si="12"/>
        <v>9.2432090000000002</v>
      </c>
      <c r="O166" s="855">
        <f t="shared" si="12"/>
        <v>13.109511000000001</v>
      </c>
      <c r="P166" s="856">
        <f t="shared" si="12"/>
        <v>14.007038</v>
      </c>
      <c r="Q166" s="857">
        <f t="shared" si="11"/>
        <v>115.92058799999998</v>
      </c>
      <c r="S166" s="503" t="s">
        <v>83</v>
      </c>
      <c r="T166" s="503" t="s">
        <v>340</v>
      </c>
      <c r="U166" s="503">
        <v>12.451411999999999</v>
      </c>
      <c r="V166" s="503">
        <v>13.134164000000002</v>
      </c>
      <c r="W166" s="503">
        <v>13.007313</v>
      </c>
      <c r="X166" s="503">
        <v>13.728797</v>
      </c>
      <c r="Y166" s="503">
        <v>13.91018</v>
      </c>
      <c r="Z166" s="503">
        <v>5.9288639999999999</v>
      </c>
      <c r="AA166" s="503">
        <v>3.8178139999999998</v>
      </c>
      <c r="AB166" s="503">
        <v>1.3378290000000002</v>
      </c>
      <c r="AC166" s="503">
        <v>2.2444569999999997</v>
      </c>
      <c r="AD166" s="503">
        <v>9.2432090000000002</v>
      </c>
      <c r="AE166" s="503">
        <v>13.109511000000001</v>
      </c>
      <c r="AF166" s="503">
        <v>14.007038</v>
      </c>
      <c r="AG166" s="503">
        <v>115.92058799999998</v>
      </c>
      <c r="AH166" s="1334"/>
    </row>
    <row r="167" spans="2:34" s="837" customFormat="1" ht="18.75" customHeight="1" x14ac:dyDescent="0.25">
      <c r="B167" s="1814"/>
      <c r="C167" s="844"/>
      <c r="D167" s="845" t="s">
        <v>341</v>
      </c>
      <c r="E167" s="846" t="str">
        <f t="shared" si="14"/>
        <v/>
      </c>
      <c r="F167" s="846" t="str">
        <f t="shared" si="14"/>
        <v/>
      </c>
      <c r="G167" s="846" t="str">
        <f t="shared" si="14"/>
        <v/>
      </c>
      <c r="H167" s="846" t="str">
        <f t="shared" si="14"/>
        <v/>
      </c>
      <c r="I167" s="846" t="str">
        <f t="shared" si="14"/>
        <v/>
      </c>
      <c r="J167" s="846" t="str">
        <f t="shared" si="14"/>
        <v/>
      </c>
      <c r="K167" s="846" t="str">
        <f t="shared" si="14"/>
        <v/>
      </c>
      <c r="L167" s="846" t="str">
        <f t="shared" si="14"/>
        <v/>
      </c>
      <c r="M167" s="846" t="str">
        <f t="shared" si="14"/>
        <v/>
      </c>
      <c r="N167" s="846" t="str">
        <f t="shared" si="12"/>
        <v/>
      </c>
      <c r="O167" s="846" t="str">
        <f t="shared" si="12"/>
        <v/>
      </c>
      <c r="P167" s="846" t="str">
        <f t="shared" si="12"/>
        <v/>
      </c>
      <c r="Q167" s="847">
        <f t="shared" si="11"/>
        <v>0</v>
      </c>
      <c r="S167" s="503"/>
      <c r="T167" s="503" t="s">
        <v>341</v>
      </c>
      <c r="U167" s="503"/>
      <c r="V167" s="503"/>
      <c r="W167" s="503"/>
      <c r="X167" s="503"/>
      <c r="Y167" s="503"/>
      <c r="Z167" s="503"/>
      <c r="AA167" s="503"/>
      <c r="AB167" s="503"/>
      <c r="AC167" s="503"/>
      <c r="AD167" s="503"/>
      <c r="AE167" s="503"/>
      <c r="AF167" s="503"/>
      <c r="AG167" s="503"/>
      <c r="AH167" s="1334"/>
    </row>
    <row r="168" spans="2:34" s="837" customFormat="1" ht="18.75" customHeight="1" x14ac:dyDescent="0.25">
      <c r="B168" s="1814"/>
      <c r="C168" s="844"/>
      <c r="D168" s="848" t="s">
        <v>342</v>
      </c>
      <c r="E168" s="846" t="str">
        <f t="shared" si="14"/>
        <v/>
      </c>
      <c r="F168" s="846" t="str">
        <f t="shared" si="14"/>
        <v/>
      </c>
      <c r="G168" s="846" t="str">
        <f t="shared" si="14"/>
        <v/>
      </c>
      <c r="H168" s="846" t="str">
        <f t="shared" si="14"/>
        <v/>
      </c>
      <c r="I168" s="846" t="str">
        <f t="shared" si="14"/>
        <v/>
      </c>
      <c r="J168" s="846" t="str">
        <f t="shared" si="14"/>
        <v/>
      </c>
      <c r="K168" s="846" t="str">
        <f t="shared" si="14"/>
        <v/>
      </c>
      <c r="L168" s="846" t="str">
        <f t="shared" si="14"/>
        <v/>
      </c>
      <c r="M168" s="846" t="str">
        <f t="shared" si="14"/>
        <v/>
      </c>
      <c r="N168" s="846" t="str">
        <f t="shared" si="12"/>
        <v/>
      </c>
      <c r="O168" s="846" t="str">
        <f t="shared" si="12"/>
        <v/>
      </c>
      <c r="P168" s="846" t="str">
        <f t="shared" si="12"/>
        <v/>
      </c>
      <c r="Q168" s="849">
        <f t="shared" si="11"/>
        <v>0</v>
      </c>
      <c r="S168" s="503"/>
      <c r="T168" s="503" t="s">
        <v>342</v>
      </c>
      <c r="U168" s="503"/>
      <c r="V168" s="503"/>
      <c r="W168" s="503"/>
      <c r="X168" s="503"/>
      <c r="Y168" s="503"/>
      <c r="Z168" s="503"/>
      <c r="AA168" s="503"/>
      <c r="AB168" s="503"/>
      <c r="AC168" s="503"/>
      <c r="AD168" s="503"/>
      <c r="AE168" s="503"/>
      <c r="AF168" s="503"/>
      <c r="AG168" s="503"/>
      <c r="AH168" s="1334"/>
    </row>
    <row r="169" spans="2:34" s="837" customFormat="1" ht="18.75" customHeight="1" x14ac:dyDescent="0.25">
      <c r="B169" s="1814"/>
      <c r="C169" s="860"/>
      <c r="D169" s="864" t="s">
        <v>343</v>
      </c>
      <c r="E169" s="862" t="str">
        <f t="shared" si="14"/>
        <v/>
      </c>
      <c r="F169" s="862" t="str">
        <f t="shared" si="14"/>
        <v/>
      </c>
      <c r="G169" s="862" t="str">
        <f t="shared" si="14"/>
        <v/>
      </c>
      <c r="H169" s="862" t="str">
        <f t="shared" si="14"/>
        <v/>
      </c>
      <c r="I169" s="862" t="str">
        <f t="shared" si="14"/>
        <v/>
      </c>
      <c r="J169" s="862" t="str">
        <f t="shared" si="14"/>
        <v/>
      </c>
      <c r="K169" s="862" t="str">
        <f t="shared" si="14"/>
        <v/>
      </c>
      <c r="L169" s="862" t="str">
        <f t="shared" si="14"/>
        <v/>
      </c>
      <c r="M169" s="862" t="str">
        <f t="shared" si="14"/>
        <v/>
      </c>
      <c r="N169" s="862" t="str">
        <f t="shared" si="12"/>
        <v/>
      </c>
      <c r="O169" s="862" t="str">
        <f t="shared" si="12"/>
        <v/>
      </c>
      <c r="P169" s="863" t="str">
        <f t="shared" si="12"/>
        <v/>
      </c>
      <c r="Q169" s="852">
        <f t="shared" si="11"/>
        <v>0</v>
      </c>
      <c r="S169" s="503"/>
      <c r="T169" s="503" t="s">
        <v>343</v>
      </c>
      <c r="U169" s="503"/>
      <c r="V169" s="503"/>
      <c r="W169" s="503"/>
      <c r="X169" s="503"/>
      <c r="Y169" s="503"/>
      <c r="Z169" s="503"/>
      <c r="AA169" s="503"/>
      <c r="AB169" s="503"/>
      <c r="AC169" s="503"/>
      <c r="AD169" s="503"/>
      <c r="AE169" s="503"/>
      <c r="AF169" s="503"/>
      <c r="AG169" s="503"/>
      <c r="AH169" s="1334"/>
    </row>
    <row r="170" spans="2:34" s="837" customFormat="1" ht="18.75" customHeight="1" x14ac:dyDescent="0.25">
      <c r="B170" s="1813">
        <f>+B166+1</f>
        <v>42</v>
      </c>
      <c r="C170" s="853" t="str">
        <f t="shared" si="13"/>
        <v>Empresa Eléctrica Rio Doble S.A.</v>
      </c>
      <c r="D170" s="841" t="s">
        <v>340</v>
      </c>
      <c r="E170" s="855">
        <f t="shared" si="14"/>
        <v>8.5054379999999998</v>
      </c>
      <c r="F170" s="855">
        <f t="shared" si="14"/>
        <v>12.382494000000001</v>
      </c>
      <c r="G170" s="855">
        <f t="shared" si="14"/>
        <v>13.889116000000001</v>
      </c>
      <c r="H170" s="855">
        <f t="shared" si="14"/>
        <v>13.556964000000001</v>
      </c>
      <c r="I170" s="855">
        <f t="shared" si="14"/>
        <v>13.851485</v>
      </c>
      <c r="J170" s="855">
        <f t="shared" si="14"/>
        <v>7.2777289999999999</v>
      </c>
      <c r="K170" s="855">
        <f t="shared" si="14"/>
        <v>3.9679319999999998</v>
      </c>
      <c r="L170" s="855">
        <f t="shared" si="14"/>
        <v>1.8266669999999998</v>
      </c>
      <c r="M170" s="855">
        <f t="shared" si="14"/>
        <v>1.7975209999999999</v>
      </c>
      <c r="N170" s="855">
        <f t="shared" si="12"/>
        <v>4.7817679999999996</v>
      </c>
      <c r="O170" s="855">
        <f t="shared" si="12"/>
        <v>11.053061</v>
      </c>
      <c r="P170" s="856">
        <f t="shared" si="12"/>
        <v>13.136805000000001</v>
      </c>
      <c r="Q170" s="857">
        <f t="shared" si="11"/>
        <v>106.02697999999999</v>
      </c>
      <c r="S170" s="503" t="s">
        <v>85</v>
      </c>
      <c r="T170" s="503" t="s">
        <v>340</v>
      </c>
      <c r="U170" s="503">
        <v>8.5054379999999998</v>
      </c>
      <c r="V170" s="503">
        <v>12.382494000000001</v>
      </c>
      <c r="W170" s="503">
        <v>13.889116000000001</v>
      </c>
      <c r="X170" s="503">
        <v>13.556964000000001</v>
      </c>
      <c r="Y170" s="503">
        <v>13.851485</v>
      </c>
      <c r="Z170" s="503">
        <v>7.2777289999999999</v>
      </c>
      <c r="AA170" s="503">
        <v>3.9679319999999998</v>
      </c>
      <c r="AB170" s="503">
        <v>1.8266669999999998</v>
      </c>
      <c r="AC170" s="503">
        <v>1.7975209999999999</v>
      </c>
      <c r="AD170" s="503">
        <v>4.7817679999999996</v>
      </c>
      <c r="AE170" s="503">
        <v>11.053061</v>
      </c>
      <c r="AF170" s="503">
        <v>13.136805000000001</v>
      </c>
      <c r="AG170" s="503">
        <v>106.02697999999999</v>
      </c>
      <c r="AH170" s="1334"/>
    </row>
    <row r="171" spans="2:34" s="837" customFormat="1" ht="18.75" customHeight="1" x14ac:dyDescent="0.25">
      <c r="B171" s="1814"/>
      <c r="C171" s="844"/>
      <c r="D171" s="845" t="s">
        <v>341</v>
      </c>
      <c r="E171" s="846">
        <f t="shared" si="14"/>
        <v>0</v>
      </c>
      <c r="F171" s="846">
        <f t="shared" si="14"/>
        <v>0</v>
      </c>
      <c r="G171" s="846">
        <f t="shared" si="14"/>
        <v>0</v>
      </c>
      <c r="H171" s="846">
        <f t="shared" si="14"/>
        <v>0</v>
      </c>
      <c r="I171" s="846" t="str">
        <f t="shared" si="14"/>
        <v/>
      </c>
      <c r="J171" s="846">
        <f t="shared" si="14"/>
        <v>0</v>
      </c>
      <c r="K171" s="846">
        <f t="shared" si="14"/>
        <v>0</v>
      </c>
      <c r="L171" s="846">
        <f t="shared" si="14"/>
        <v>0</v>
      </c>
      <c r="M171" s="846">
        <f t="shared" si="14"/>
        <v>0</v>
      </c>
      <c r="N171" s="846" t="str">
        <f t="shared" si="12"/>
        <v/>
      </c>
      <c r="O171" s="846">
        <f t="shared" si="12"/>
        <v>0</v>
      </c>
      <c r="P171" s="846">
        <f t="shared" si="12"/>
        <v>0</v>
      </c>
      <c r="Q171" s="847">
        <f t="shared" si="11"/>
        <v>0</v>
      </c>
      <c r="S171" s="503"/>
      <c r="T171" s="503" t="s">
        <v>341</v>
      </c>
      <c r="U171" s="503">
        <v>0</v>
      </c>
      <c r="V171" s="503">
        <v>0</v>
      </c>
      <c r="W171" s="503">
        <v>0</v>
      </c>
      <c r="X171" s="503">
        <v>0</v>
      </c>
      <c r="Y171" s="503"/>
      <c r="Z171" s="503">
        <v>0</v>
      </c>
      <c r="AA171" s="503">
        <v>0</v>
      </c>
      <c r="AB171" s="503">
        <v>0</v>
      </c>
      <c r="AC171" s="503">
        <v>0</v>
      </c>
      <c r="AD171" s="503"/>
      <c r="AE171" s="503">
        <v>0</v>
      </c>
      <c r="AF171" s="503">
        <v>0</v>
      </c>
      <c r="AG171" s="503">
        <v>0</v>
      </c>
      <c r="AH171" s="1334"/>
    </row>
    <row r="172" spans="2:34" s="837" customFormat="1" ht="18.75" customHeight="1" x14ac:dyDescent="0.25">
      <c r="B172" s="1814"/>
      <c r="C172" s="844"/>
      <c r="D172" s="848" t="s">
        <v>342</v>
      </c>
      <c r="E172" s="846" t="str">
        <f t="shared" si="14"/>
        <v/>
      </c>
      <c r="F172" s="846" t="str">
        <f t="shared" si="14"/>
        <v/>
      </c>
      <c r="G172" s="846" t="str">
        <f t="shared" si="14"/>
        <v/>
      </c>
      <c r="H172" s="846" t="str">
        <f t="shared" si="14"/>
        <v/>
      </c>
      <c r="I172" s="846" t="str">
        <f t="shared" si="14"/>
        <v/>
      </c>
      <c r="J172" s="846" t="str">
        <f t="shared" si="14"/>
        <v/>
      </c>
      <c r="K172" s="846" t="str">
        <f t="shared" si="14"/>
        <v/>
      </c>
      <c r="L172" s="846" t="str">
        <f t="shared" si="14"/>
        <v/>
      </c>
      <c r="M172" s="846" t="str">
        <f t="shared" si="14"/>
        <v/>
      </c>
      <c r="N172" s="846" t="str">
        <f t="shared" si="12"/>
        <v/>
      </c>
      <c r="O172" s="846" t="str">
        <f t="shared" si="12"/>
        <v/>
      </c>
      <c r="P172" s="846" t="str">
        <f t="shared" si="12"/>
        <v/>
      </c>
      <c r="Q172" s="849">
        <f t="shared" si="11"/>
        <v>0</v>
      </c>
      <c r="S172" s="503"/>
      <c r="T172" s="503" t="s">
        <v>342</v>
      </c>
      <c r="U172" s="503"/>
      <c r="V172" s="503"/>
      <c r="W172" s="503"/>
      <c r="X172" s="503"/>
      <c r="Y172" s="503"/>
      <c r="Z172" s="503"/>
      <c r="AA172" s="503"/>
      <c r="AB172" s="503"/>
      <c r="AC172" s="503"/>
      <c r="AD172" s="503"/>
      <c r="AE172" s="503"/>
      <c r="AF172" s="503"/>
      <c r="AG172" s="503"/>
      <c r="AH172" s="1334"/>
    </row>
    <row r="173" spans="2:34" s="837" customFormat="1" ht="18.75" customHeight="1" x14ac:dyDescent="0.25">
      <c r="B173" s="1814"/>
      <c r="C173" s="860"/>
      <c r="D173" s="864" t="s">
        <v>343</v>
      </c>
      <c r="E173" s="862" t="str">
        <f t="shared" si="14"/>
        <v/>
      </c>
      <c r="F173" s="862" t="str">
        <f t="shared" si="14"/>
        <v/>
      </c>
      <c r="G173" s="862" t="str">
        <f t="shared" si="14"/>
        <v/>
      </c>
      <c r="H173" s="862" t="str">
        <f t="shared" ref="H173:P209" si="15">IF(X173="","",X173)</f>
        <v/>
      </c>
      <c r="I173" s="862" t="str">
        <f t="shared" si="15"/>
        <v/>
      </c>
      <c r="J173" s="862" t="str">
        <f t="shared" si="15"/>
        <v/>
      </c>
      <c r="K173" s="862" t="str">
        <f t="shared" si="15"/>
        <v/>
      </c>
      <c r="L173" s="862" t="str">
        <f t="shared" si="15"/>
        <v/>
      </c>
      <c r="M173" s="862" t="str">
        <f t="shared" si="15"/>
        <v/>
      </c>
      <c r="N173" s="862" t="str">
        <f t="shared" si="12"/>
        <v/>
      </c>
      <c r="O173" s="862" t="str">
        <f t="shared" si="12"/>
        <v/>
      </c>
      <c r="P173" s="863" t="str">
        <f t="shared" si="12"/>
        <v/>
      </c>
      <c r="Q173" s="852">
        <f t="shared" si="11"/>
        <v>0</v>
      </c>
      <c r="S173" s="503"/>
      <c r="T173" s="503" t="s">
        <v>343</v>
      </c>
      <c r="U173" s="503"/>
      <c r="V173" s="503"/>
      <c r="W173" s="503"/>
      <c r="X173" s="503"/>
      <c r="Y173" s="503"/>
      <c r="Z173" s="503"/>
      <c r="AA173" s="503"/>
      <c r="AB173" s="503"/>
      <c r="AC173" s="503"/>
      <c r="AD173" s="503"/>
      <c r="AE173" s="503"/>
      <c r="AF173" s="503"/>
      <c r="AG173" s="503"/>
      <c r="AH173" s="1334"/>
    </row>
    <row r="174" spans="2:34" s="837" customFormat="1" ht="18.75" customHeight="1" x14ac:dyDescent="0.25">
      <c r="B174" s="1813">
        <f>+B170+1</f>
        <v>43</v>
      </c>
      <c r="C174" s="853" t="str">
        <f t="shared" si="13"/>
        <v>Enel Distribución Perú S.A.A.</v>
      </c>
      <c r="D174" s="841" t="s">
        <v>340</v>
      </c>
      <c r="E174" s="855">
        <f t="shared" ref="E174:P222" si="16">IF(U174="","",U174)</f>
        <v>0.50344100000000003</v>
      </c>
      <c r="F174" s="855">
        <f t="shared" si="16"/>
        <v>0.45804400000000006</v>
      </c>
      <c r="G174" s="855">
        <f t="shared" si="16"/>
        <v>0.52492399999999995</v>
      </c>
      <c r="H174" s="855">
        <f t="shared" si="15"/>
        <v>0.49742799999999998</v>
      </c>
      <c r="I174" s="855">
        <f t="shared" si="15"/>
        <v>0.56026500000000001</v>
      </c>
      <c r="J174" s="855">
        <f t="shared" si="15"/>
        <v>0.57373699999999994</v>
      </c>
      <c r="K174" s="855">
        <f t="shared" si="15"/>
        <v>0.58760899999999994</v>
      </c>
      <c r="L174" s="855">
        <f t="shared" si="15"/>
        <v>0.5408400000000001</v>
      </c>
      <c r="M174" s="855">
        <f t="shared" si="15"/>
        <v>0.37889099999999998</v>
      </c>
      <c r="N174" s="855">
        <f t="shared" si="12"/>
        <v>0.35333599999999998</v>
      </c>
      <c r="O174" s="855">
        <f t="shared" si="12"/>
        <v>0.31955899999999998</v>
      </c>
      <c r="P174" s="856">
        <f t="shared" si="12"/>
        <v>0.315465</v>
      </c>
      <c r="Q174" s="857">
        <f t="shared" si="11"/>
        <v>5.6135389999999994</v>
      </c>
      <c r="S174" s="503" t="s">
        <v>87</v>
      </c>
      <c r="T174" s="503" t="s">
        <v>340</v>
      </c>
      <c r="U174" s="503">
        <v>0.50344100000000003</v>
      </c>
      <c r="V174" s="503">
        <v>0.45804400000000006</v>
      </c>
      <c r="W174" s="503">
        <v>0.52492399999999995</v>
      </c>
      <c r="X174" s="503">
        <v>0.49742799999999998</v>
      </c>
      <c r="Y174" s="503">
        <v>0.56026500000000001</v>
      </c>
      <c r="Z174" s="503">
        <v>0.57373699999999994</v>
      </c>
      <c r="AA174" s="503">
        <v>0.58760899999999994</v>
      </c>
      <c r="AB174" s="503">
        <v>0.5408400000000001</v>
      </c>
      <c r="AC174" s="503">
        <v>0.37889099999999998</v>
      </c>
      <c r="AD174" s="503">
        <v>0.35333599999999998</v>
      </c>
      <c r="AE174" s="503">
        <v>0.31955899999999998</v>
      </c>
      <c r="AF174" s="503">
        <v>0.315465</v>
      </c>
      <c r="AG174" s="503">
        <v>5.6135389999999994</v>
      </c>
      <c r="AH174" s="1334"/>
    </row>
    <row r="175" spans="2:34" s="837" customFormat="1" ht="18.75" customHeight="1" x14ac:dyDescent="0.25">
      <c r="B175" s="1814"/>
      <c r="C175" s="844"/>
      <c r="D175" s="845" t="s">
        <v>341</v>
      </c>
      <c r="E175" s="846">
        <f t="shared" si="16"/>
        <v>4.8089999999999999E-3</v>
      </c>
      <c r="F175" s="846">
        <f t="shared" si="16"/>
        <v>2.9700000000000001E-4</v>
      </c>
      <c r="G175" s="846">
        <f t="shared" si="16"/>
        <v>5.13E-4</v>
      </c>
      <c r="H175" s="846" t="str">
        <f t="shared" si="15"/>
        <v/>
      </c>
      <c r="I175" s="846" t="str">
        <f t="shared" si="15"/>
        <v/>
      </c>
      <c r="J175" s="846">
        <f t="shared" si="15"/>
        <v>3.3E-4</v>
      </c>
      <c r="K175" s="846">
        <f t="shared" si="15"/>
        <v>1.1757999999999999E-2</v>
      </c>
      <c r="L175" s="846">
        <f t="shared" si="15"/>
        <v>1.5416999999999998E-2</v>
      </c>
      <c r="M175" s="846">
        <f t="shared" si="15"/>
        <v>8.1000000000000004E-5</v>
      </c>
      <c r="N175" s="846">
        <f t="shared" si="12"/>
        <v>1.908E-3</v>
      </c>
      <c r="O175" s="846" t="str">
        <f t="shared" si="12"/>
        <v/>
      </c>
      <c r="P175" s="846">
        <f t="shared" si="12"/>
        <v>3.614E-3</v>
      </c>
      <c r="Q175" s="847">
        <f t="shared" si="11"/>
        <v>3.8726999999999998E-2</v>
      </c>
      <c r="S175" s="503"/>
      <c r="T175" s="503" t="s">
        <v>341</v>
      </c>
      <c r="U175" s="503">
        <v>4.8089999999999999E-3</v>
      </c>
      <c r="V175" s="503">
        <v>2.9700000000000001E-4</v>
      </c>
      <c r="W175" s="503">
        <v>5.13E-4</v>
      </c>
      <c r="X175" s="503"/>
      <c r="Y175" s="503"/>
      <c r="Z175" s="503">
        <v>3.3E-4</v>
      </c>
      <c r="AA175" s="503">
        <v>1.1757999999999999E-2</v>
      </c>
      <c r="AB175" s="503">
        <v>1.5416999999999998E-2</v>
      </c>
      <c r="AC175" s="503">
        <v>8.1000000000000004E-5</v>
      </c>
      <c r="AD175" s="503">
        <v>1.908E-3</v>
      </c>
      <c r="AE175" s="503"/>
      <c r="AF175" s="503">
        <v>3.614E-3</v>
      </c>
      <c r="AG175" s="503">
        <v>3.8726999999999998E-2</v>
      </c>
      <c r="AH175" s="1334"/>
    </row>
    <row r="176" spans="2:34" s="837" customFormat="1" ht="18.75" customHeight="1" x14ac:dyDescent="0.25">
      <c r="B176" s="1814"/>
      <c r="C176" s="844"/>
      <c r="D176" s="848" t="s">
        <v>342</v>
      </c>
      <c r="E176" s="846" t="str">
        <f t="shared" si="16"/>
        <v/>
      </c>
      <c r="F176" s="846" t="str">
        <f t="shared" si="16"/>
        <v/>
      </c>
      <c r="G176" s="846" t="str">
        <f t="shared" si="16"/>
        <v/>
      </c>
      <c r="H176" s="846" t="str">
        <f t="shared" si="15"/>
        <v/>
      </c>
      <c r="I176" s="846" t="str">
        <f t="shared" si="15"/>
        <v/>
      </c>
      <c r="J176" s="846" t="str">
        <f t="shared" si="15"/>
        <v/>
      </c>
      <c r="K176" s="846" t="str">
        <f t="shared" si="15"/>
        <v/>
      </c>
      <c r="L176" s="846" t="str">
        <f t="shared" si="15"/>
        <v/>
      </c>
      <c r="M176" s="846" t="str">
        <f t="shared" si="15"/>
        <v/>
      </c>
      <c r="N176" s="846" t="str">
        <f t="shared" si="12"/>
        <v/>
      </c>
      <c r="O176" s="846" t="str">
        <f t="shared" si="12"/>
        <v/>
      </c>
      <c r="P176" s="846" t="str">
        <f t="shared" si="12"/>
        <v/>
      </c>
      <c r="Q176" s="849">
        <f t="shared" si="11"/>
        <v>0</v>
      </c>
      <c r="S176" s="503"/>
      <c r="T176" s="503" t="s">
        <v>342</v>
      </c>
      <c r="U176" s="503"/>
      <c r="V176" s="503"/>
      <c r="W176" s="503"/>
      <c r="X176" s="503"/>
      <c r="Y176" s="503"/>
      <c r="Z176" s="503"/>
      <c r="AA176" s="503"/>
      <c r="AB176" s="503"/>
      <c r="AC176" s="503"/>
      <c r="AD176" s="503"/>
      <c r="AE176" s="503"/>
      <c r="AF176" s="503"/>
      <c r="AG176" s="503"/>
      <c r="AH176" s="1334"/>
    </row>
    <row r="177" spans="2:34" s="837" customFormat="1" ht="18.75" customHeight="1" x14ac:dyDescent="0.25">
      <c r="B177" s="1814"/>
      <c r="C177" s="860"/>
      <c r="D177" s="864" t="s">
        <v>343</v>
      </c>
      <c r="E177" s="862" t="str">
        <f t="shared" si="16"/>
        <v/>
      </c>
      <c r="F177" s="862" t="str">
        <f t="shared" si="16"/>
        <v/>
      </c>
      <c r="G177" s="862" t="str">
        <f t="shared" si="16"/>
        <v/>
      </c>
      <c r="H177" s="862" t="str">
        <f t="shared" si="15"/>
        <v/>
      </c>
      <c r="I177" s="862" t="str">
        <f t="shared" si="15"/>
        <v/>
      </c>
      <c r="J177" s="862" t="str">
        <f t="shared" si="15"/>
        <v/>
      </c>
      <c r="K177" s="862" t="str">
        <f t="shared" si="15"/>
        <v/>
      </c>
      <c r="L177" s="862" t="str">
        <f t="shared" si="15"/>
        <v/>
      </c>
      <c r="M177" s="862" t="str">
        <f t="shared" si="15"/>
        <v/>
      </c>
      <c r="N177" s="862" t="str">
        <f t="shared" si="12"/>
        <v/>
      </c>
      <c r="O177" s="862" t="str">
        <f t="shared" si="12"/>
        <v/>
      </c>
      <c r="P177" s="863" t="str">
        <f t="shared" si="12"/>
        <v/>
      </c>
      <c r="Q177" s="852">
        <f t="shared" si="11"/>
        <v>0</v>
      </c>
      <c r="S177" s="503"/>
      <c r="T177" s="503" t="s">
        <v>343</v>
      </c>
      <c r="U177" s="503"/>
      <c r="V177" s="503"/>
      <c r="W177" s="503"/>
      <c r="X177" s="503"/>
      <c r="Y177" s="503"/>
      <c r="Z177" s="503"/>
      <c r="AA177" s="503"/>
      <c r="AB177" s="503"/>
      <c r="AC177" s="503"/>
      <c r="AD177" s="503"/>
      <c r="AE177" s="503"/>
      <c r="AF177" s="503"/>
      <c r="AG177" s="503"/>
      <c r="AH177" s="1334"/>
    </row>
    <row r="178" spans="2:34" s="837" customFormat="1" ht="18.75" customHeight="1" x14ac:dyDescent="0.25">
      <c r="B178" s="1813">
        <f>+B174+1</f>
        <v>44</v>
      </c>
      <c r="C178" s="853" t="str">
        <f t="shared" si="13"/>
        <v>Enel Generación Perú S.A.A.</v>
      </c>
      <c r="D178" s="841" t="s">
        <v>340</v>
      </c>
      <c r="E178" s="855">
        <f t="shared" si="16"/>
        <v>238.45670999999999</v>
      </c>
      <c r="F178" s="855">
        <f t="shared" si="16"/>
        <v>274.46493100000004</v>
      </c>
      <c r="G178" s="855">
        <f t="shared" si="16"/>
        <v>355.61784600000004</v>
      </c>
      <c r="H178" s="855">
        <f t="shared" si="15"/>
        <v>321.833867</v>
      </c>
      <c r="I178" s="855">
        <f t="shared" si="15"/>
        <v>285.29731199999998</v>
      </c>
      <c r="J178" s="855">
        <f t="shared" si="15"/>
        <v>241.942894</v>
      </c>
      <c r="K178" s="855">
        <f t="shared" si="15"/>
        <v>267.49645099999998</v>
      </c>
      <c r="L178" s="855">
        <f t="shared" si="15"/>
        <v>267.21014600000001</v>
      </c>
      <c r="M178" s="855">
        <f t="shared" si="15"/>
        <v>254.05201700000003</v>
      </c>
      <c r="N178" s="855">
        <f t="shared" si="12"/>
        <v>264.447992</v>
      </c>
      <c r="O178" s="855">
        <f t="shared" si="12"/>
        <v>262.49430000000001</v>
      </c>
      <c r="P178" s="856">
        <f t="shared" si="12"/>
        <v>321.90153300000003</v>
      </c>
      <c r="Q178" s="857">
        <f t="shared" si="11"/>
        <v>3355.215999</v>
      </c>
      <c r="S178" s="503" t="s">
        <v>89</v>
      </c>
      <c r="T178" s="503" t="s">
        <v>340</v>
      </c>
      <c r="U178" s="503">
        <v>238.45670999999999</v>
      </c>
      <c r="V178" s="503">
        <v>274.46493100000004</v>
      </c>
      <c r="W178" s="503">
        <v>355.61784600000004</v>
      </c>
      <c r="X178" s="503">
        <v>321.833867</v>
      </c>
      <c r="Y178" s="503">
        <v>285.29731199999998</v>
      </c>
      <c r="Z178" s="503">
        <v>241.942894</v>
      </c>
      <c r="AA178" s="503">
        <v>267.49645099999998</v>
      </c>
      <c r="AB178" s="503">
        <v>267.21014600000001</v>
      </c>
      <c r="AC178" s="503">
        <v>254.05201700000003</v>
      </c>
      <c r="AD178" s="503">
        <v>264.447992</v>
      </c>
      <c r="AE178" s="503">
        <v>262.49430000000001</v>
      </c>
      <c r="AF178" s="503">
        <v>321.90153300000003</v>
      </c>
      <c r="AG178" s="503">
        <v>3355.215999</v>
      </c>
      <c r="AH178" s="1334"/>
    </row>
    <row r="179" spans="2:34" s="837" customFormat="1" ht="18.75" customHeight="1" x14ac:dyDescent="0.25">
      <c r="B179" s="1814"/>
      <c r="C179" s="844"/>
      <c r="D179" s="845" t="s">
        <v>341</v>
      </c>
      <c r="E179" s="846">
        <f t="shared" si="16"/>
        <v>240.16763599999999</v>
      </c>
      <c r="F179" s="846">
        <f t="shared" si="16"/>
        <v>212.91068099999998</v>
      </c>
      <c r="G179" s="846">
        <f t="shared" si="16"/>
        <v>269.53257600000001</v>
      </c>
      <c r="H179" s="846">
        <f t="shared" si="15"/>
        <v>203.95523499999999</v>
      </c>
      <c r="I179" s="846">
        <f t="shared" si="15"/>
        <v>301.01667000000003</v>
      </c>
      <c r="J179" s="846">
        <f t="shared" si="15"/>
        <v>364.75737299999997</v>
      </c>
      <c r="K179" s="846">
        <f t="shared" si="15"/>
        <v>311.401251</v>
      </c>
      <c r="L179" s="846">
        <f t="shared" si="15"/>
        <v>339.49563600000005</v>
      </c>
      <c r="M179" s="846">
        <f t="shared" si="15"/>
        <v>320.78952900000002</v>
      </c>
      <c r="N179" s="846">
        <f t="shared" si="12"/>
        <v>335.02307800000005</v>
      </c>
      <c r="O179" s="846">
        <f t="shared" si="12"/>
        <v>263.18686500000001</v>
      </c>
      <c r="P179" s="846">
        <f t="shared" si="12"/>
        <v>184.05145300000001</v>
      </c>
      <c r="Q179" s="847">
        <f t="shared" si="11"/>
        <v>3346.2879830000006</v>
      </c>
      <c r="S179" s="503"/>
      <c r="T179" s="503" t="s">
        <v>341</v>
      </c>
      <c r="U179" s="503">
        <v>240.16763599999999</v>
      </c>
      <c r="V179" s="503">
        <v>212.91068099999998</v>
      </c>
      <c r="W179" s="503">
        <v>269.53257600000001</v>
      </c>
      <c r="X179" s="503">
        <v>203.95523499999999</v>
      </c>
      <c r="Y179" s="503">
        <v>301.01667000000003</v>
      </c>
      <c r="Z179" s="503">
        <v>364.75737299999997</v>
      </c>
      <c r="AA179" s="503">
        <v>311.401251</v>
      </c>
      <c r="AB179" s="503">
        <v>339.49563600000005</v>
      </c>
      <c r="AC179" s="503">
        <v>320.78952900000002</v>
      </c>
      <c r="AD179" s="503">
        <v>335.02307800000005</v>
      </c>
      <c r="AE179" s="503">
        <v>263.18686500000001</v>
      </c>
      <c r="AF179" s="503">
        <v>184.05145300000001</v>
      </c>
      <c r="AG179" s="503">
        <v>3346.2879830000006</v>
      </c>
      <c r="AH179" s="1334"/>
    </row>
    <row r="180" spans="2:34" s="837" customFormat="1" ht="18.75" customHeight="1" x14ac:dyDescent="0.25">
      <c r="B180" s="1814"/>
      <c r="C180" s="844"/>
      <c r="D180" s="848" t="s">
        <v>342</v>
      </c>
      <c r="E180" s="846" t="str">
        <f t="shared" si="16"/>
        <v/>
      </c>
      <c r="F180" s="846" t="str">
        <f t="shared" si="16"/>
        <v/>
      </c>
      <c r="G180" s="846" t="str">
        <f t="shared" si="16"/>
        <v/>
      </c>
      <c r="H180" s="846" t="str">
        <f t="shared" si="15"/>
        <v/>
      </c>
      <c r="I180" s="846" t="str">
        <f t="shared" si="15"/>
        <v/>
      </c>
      <c r="J180" s="846" t="str">
        <f t="shared" si="15"/>
        <v/>
      </c>
      <c r="K180" s="846" t="str">
        <f t="shared" si="15"/>
        <v/>
      </c>
      <c r="L180" s="846" t="str">
        <f t="shared" si="15"/>
        <v/>
      </c>
      <c r="M180" s="846" t="str">
        <f t="shared" si="15"/>
        <v/>
      </c>
      <c r="N180" s="846" t="str">
        <f t="shared" si="12"/>
        <v/>
      </c>
      <c r="O180" s="846" t="str">
        <f t="shared" si="12"/>
        <v/>
      </c>
      <c r="P180" s="846" t="str">
        <f t="shared" si="12"/>
        <v/>
      </c>
      <c r="Q180" s="849">
        <f t="shared" si="11"/>
        <v>0</v>
      </c>
      <c r="S180" s="503"/>
      <c r="T180" s="503" t="s">
        <v>342</v>
      </c>
      <c r="U180" s="503"/>
      <c r="V180" s="503"/>
      <c r="W180" s="503"/>
      <c r="X180" s="503"/>
      <c r="Y180" s="503"/>
      <c r="Z180" s="503"/>
      <c r="AA180" s="503"/>
      <c r="AB180" s="503"/>
      <c r="AC180" s="503"/>
      <c r="AD180" s="503"/>
      <c r="AE180" s="503"/>
      <c r="AF180" s="503"/>
      <c r="AG180" s="503"/>
      <c r="AH180" s="1334"/>
    </row>
    <row r="181" spans="2:34" s="837" customFormat="1" ht="18.75" customHeight="1" x14ac:dyDescent="0.25">
      <c r="B181" s="1814"/>
      <c r="C181" s="860"/>
      <c r="D181" s="864" t="s">
        <v>343</v>
      </c>
      <c r="E181" s="862" t="str">
        <f t="shared" si="16"/>
        <v/>
      </c>
      <c r="F181" s="862" t="str">
        <f t="shared" si="16"/>
        <v/>
      </c>
      <c r="G181" s="862" t="str">
        <f t="shared" si="16"/>
        <v/>
      </c>
      <c r="H181" s="862" t="str">
        <f t="shared" si="15"/>
        <v/>
      </c>
      <c r="I181" s="862" t="str">
        <f t="shared" si="15"/>
        <v/>
      </c>
      <c r="J181" s="862" t="str">
        <f t="shared" si="15"/>
        <v/>
      </c>
      <c r="K181" s="862" t="str">
        <f t="shared" si="15"/>
        <v/>
      </c>
      <c r="L181" s="862" t="str">
        <f t="shared" si="15"/>
        <v/>
      </c>
      <c r="M181" s="862" t="str">
        <f t="shared" si="15"/>
        <v/>
      </c>
      <c r="N181" s="862" t="str">
        <f t="shared" si="12"/>
        <v/>
      </c>
      <c r="O181" s="862" t="str">
        <f t="shared" si="12"/>
        <v/>
      </c>
      <c r="P181" s="863" t="str">
        <f t="shared" si="12"/>
        <v/>
      </c>
      <c r="Q181" s="852">
        <f t="shared" si="11"/>
        <v>0</v>
      </c>
      <c r="S181" s="503"/>
      <c r="T181" s="503" t="s">
        <v>343</v>
      </c>
      <c r="U181" s="503"/>
      <c r="V181" s="503"/>
      <c r="W181" s="503"/>
      <c r="X181" s="503"/>
      <c r="Y181" s="503"/>
      <c r="Z181" s="503"/>
      <c r="AA181" s="503"/>
      <c r="AB181" s="503"/>
      <c r="AC181" s="503"/>
      <c r="AD181" s="503"/>
      <c r="AE181" s="503"/>
      <c r="AF181" s="503"/>
      <c r="AG181" s="503"/>
      <c r="AH181" s="1334"/>
    </row>
    <row r="182" spans="2:34" s="837" customFormat="1" ht="18.75" customHeight="1" x14ac:dyDescent="0.25">
      <c r="B182" s="1813">
        <f>+B178+1</f>
        <v>45</v>
      </c>
      <c r="C182" s="853" t="str">
        <f t="shared" si="13"/>
        <v>Enel Generación Piura S.A.</v>
      </c>
      <c r="D182" s="841" t="s">
        <v>340</v>
      </c>
      <c r="E182" s="855" t="str">
        <f t="shared" si="16"/>
        <v/>
      </c>
      <c r="F182" s="855" t="str">
        <f t="shared" si="16"/>
        <v/>
      </c>
      <c r="G182" s="855" t="str">
        <f t="shared" si="16"/>
        <v/>
      </c>
      <c r="H182" s="855" t="str">
        <f t="shared" si="15"/>
        <v/>
      </c>
      <c r="I182" s="855" t="str">
        <f t="shared" si="15"/>
        <v/>
      </c>
      <c r="J182" s="855" t="str">
        <f t="shared" si="15"/>
        <v/>
      </c>
      <c r="K182" s="855" t="str">
        <f t="shared" si="15"/>
        <v/>
      </c>
      <c r="L182" s="855" t="str">
        <f t="shared" si="15"/>
        <v/>
      </c>
      <c r="M182" s="855" t="str">
        <f t="shared" si="15"/>
        <v/>
      </c>
      <c r="N182" s="855" t="str">
        <f t="shared" si="12"/>
        <v/>
      </c>
      <c r="O182" s="855" t="str">
        <f t="shared" si="12"/>
        <v/>
      </c>
      <c r="P182" s="856" t="str">
        <f t="shared" si="12"/>
        <v/>
      </c>
      <c r="Q182" s="857">
        <f t="shared" si="11"/>
        <v>0</v>
      </c>
      <c r="S182" s="503" t="s">
        <v>91</v>
      </c>
      <c r="T182" s="503" t="s">
        <v>340</v>
      </c>
      <c r="U182" s="503"/>
      <c r="V182" s="503"/>
      <c r="W182" s="503"/>
      <c r="X182" s="503"/>
      <c r="Y182" s="503"/>
      <c r="Z182" s="503"/>
      <c r="AA182" s="503"/>
      <c r="AB182" s="503"/>
      <c r="AC182" s="503"/>
      <c r="AD182" s="503"/>
      <c r="AE182" s="503"/>
      <c r="AF182" s="503"/>
      <c r="AG182" s="503"/>
      <c r="AH182" s="1334"/>
    </row>
    <row r="183" spans="2:34" s="837" customFormat="1" ht="18.75" customHeight="1" x14ac:dyDescent="0.25">
      <c r="B183" s="1814"/>
      <c r="C183" s="844"/>
      <c r="D183" s="845" t="s">
        <v>341</v>
      </c>
      <c r="E183" s="846">
        <f t="shared" si="16"/>
        <v>55.561610000000002</v>
      </c>
      <c r="F183" s="846">
        <f t="shared" si="16"/>
        <v>42.63335</v>
      </c>
      <c r="G183" s="846">
        <f t="shared" si="16"/>
        <v>40.516590000000001</v>
      </c>
      <c r="H183" s="846">
        <f t="shared" si="15"/>
        <v>39.354559999999999</v>
      </c>
      <c r="I183" s="846">
        <f t="shared" si="15"/>
        <v>59.229149999999997</v>
      </c>
      <c r="J183" s="846">
        <f t="shared" si="15"/>
        <v>58.869</v>
      </c>
      <c r="K183" s="846">
        <f t="shared" si="15"/>
        <v>64.338030000000003</v>
      </c>
      <c r="L183" s="846">
        <f t="shared" si="15"/>
        <v>61.765360000000001</v>
      </c>
      <c r="M183" s="846">
        <f t="shared" si="15"/>
        <v>63.313719999999996</v>
      </c>
      <c r="N183" s="846">
        <f t="shared" si="12"/>
        <v>64.667760000000001</v>
      </c>
      <c r="O183" s="846">
        <f t="shared" si="12"/>
        <v>61.515419999999992</v>
      </c>
      <c r="P183" s="846">
        <f t="shared" si="12"/>
        <v>52.930489999999999</v>
      </c>
      <c r="Q183" s="847">
        <f t="shared" si="11"/>
        <v>664.69503999999995</v>
      </c>
      <c r="S183" s="503"/>
      <c r="T183" s="503" t="s">
        <v>341</v>
      </c>
      <c r="U183" s="503">
        <v>55.561610000000002</v>
      </c>
      <c r="V183" s="503">
        <v>42.63335</v>
      </c>
      <c r="W183" s="503">
        <v>40.516590000000001</v>
      </c>
      <c r="X183" s="503">
        <v>39.354559999999999</v>
      </c>
      <c r="Y183" s="503">
        <v>59.229149999999997</v>
      </c>
      <c r="Z183" s="503">
        <v>58.869</v>
      </c>
      <c r="AA183" s="503">
        <v>64.338030000000003</v>
      </c>
      <c r="AB183" s="503">
        <v>61.765360000000001</v>
      </c>
      <c r="AC183" s="503">
        <v>63.313719999999996</v>
      </c>
      <c r="AD183" s="503">
        <v>64.667760000000001</v>
      </c>
      <c r="AE183" s="503">
        <v>61.515419999999992</v>
      </c>
      <c r="AF183" s="503">
        <v>52.930489999999999</v>
      </c>
      <c r="AG183" s="503">
        <v>664.69503999999995</v>
      </c>
      <c r="AH183" s="1334"/>
    </row>
    <row r="184" spans="2:34" s="837" customFormat="1" ht="18.75" customHeight="1" x14ac:dyDescent="0.25">
      <c r="B184" s="1814"/>
      <c r="C184" s="844"/>
      <c r="D184" s="848" t="s">
        <v>342</v>
      </c>
      <c r="E184" s="846" t="str">
        <f t="shared" si="16"/>
        <v/>
      </c>
      <c r="F184" s="846" t="str">
        <f t="shared" si="16"/>
        <v/>
      </c>
      <c r="G184" s="846" t="str">
        <f t="shared" si="16"/>
        <v/>
      </c>
      <c r="H184" s="846" t="str">
        <f t="shared" si="15"/>
        <v/>
      </c>
      <c r="I184" s="846" t="str">
        <f t="shared" si="15"/>
        <v/>
      </c>
      <c r="J184" s="846" t="str">
        <f t="shared" si="15"/>
        <v/>
      </c>
      <c r="K184" s="846" t="str">
        <f t="shared" si="15"/>
        <v/>
      </c>
      <c r="L184" s="846" t="str">
        <f t="shared" si="15"/>
        <v/>
      </c>
      <c r="M184" s="846" t="str">
        <f t="shared" si="15"/>
        <v/>
      </c>
      <c r="N184" s="846" t="str">
        <f t="shared" si="12"/>
        <v/>
      </c>
      <c r="O184" s="846" t="str">
        <f t="shared" si="12"/>
        <v/>
      </c>
      <c r="P184" s="846" t="str">
        <f t="shared" si="12"/>
        <v/>
      </c>
      <c r="Q184" s="849">
        <f t="shared" si="11"/>
        <v>0</v>
      </c>
      <c r="S184" s="503"/>
      <c r="T184" s="503" t="s">
        <v>342</v>
      </c>
      <c r="U184" s="503"/>
      <c r="V184" s="503"/>
      <c r="W184" s="503"/>
      <c r="X184" s="503"/>
      <c r="Y184" s="503"/>
      <c r="Z184" s="503"/>
      <c r="AA184" s="503"/>
      <c r="AB184" s="503"/>
      <c r="AC184" s="503"/>
      <c r="AD184" s="503"/>
      <c r="AE184" s="503"/>
      <c r="AF184" s="503"/>
      <c r="AG184" s="503"/>
      <c r="AH184" s="1334"/>
    </row>
    <row r="185" spans="2:34" s="837" customFormat="1" ht="18.75" customHeight="1" x14ac:dyDescent="0.25">
      <c r="B185" s="1814"/>
      <c r="C185" s="860"/>
      <c r="D185" s="864" t="s">
        <v>343</v>
      </c>
      <c r="E185" s="862" t="str">
        <f t="shared" si="16"/>
        <v/>
      </c>
      <c r="F185" s="862" t="str">
        <f t="shared" si="16"/>
        <v/>
      </c>
      <c r="G185" s="862" t="str">
        <f t="shared" si="16"/>
        <v/>
      </c>
      <c r="H185" s="862" t="str">
        <f t="shared" si="15"/>
        <v/>
      </c>
      <c r="I185" s="862" t="str">
        <f t="shared" si="15"/>
        <v/>
      </c>
      <c r="J185" s="862" t="str">
        <f t="shared" si="15"/>
        <v/>
      </c>
      <c r="K185" s="862" t="str">
        <f t="shared" si="15"/>
        <v/>
      </c>
      <c r="L185" s="862" t="str">
        <f t="shared" si="15"/>
        <v/>
      </c>
      <c r="M185" s="862" t="str">
        <f t="shared" si="15"/>
        <v/>
      </c>
      <c r="N185" s="862" t="str">
        <f t="shared" si="12"/>
        <v/>
      </c>
      <c r="O185" s="862" t="str">
        <f t="shared" si="12"/>
        <v/>
      </c>
      <c r="P185" s="863" t="str">
        <f t="shared" si="12"/>
        <v/>
      </c>
      <c r="Q185" s="852">
        <f t="shared" si="11"/>
        <v>0</v>
      </c>
      <c r="S185" s="503"/>
      <c r="T185" s="503" t="s">
        <v>343</v>
      </c>
      <c r="U185" s="503"/>
      <c r="V185" s="503"/>
      <c r="W185" s="503"/>
      <c r="X185" s="503"/>
      <c r="Y185" s="503"/>
      <c r="Z185" s="503"/>
      <c r="AA185" s="503"/>
      <c r="AB185" s="503"/>
      <c r="AC185" s="503"/>
      <c r="AD185" s="503"/>
      <c r="AE185" s="503"/>
      <c r="AF185" s="503"/>
      <c r="AG185" s="503"/>
      <c r="AH185" s="1334"/>
    </row>
    <row r="186" spans="2:34" s="837" customFormat="1" ht="18.75" customHeight="1" x14ac:dyDescent="0.25">
      <c r="B186" s="1813">
        <f>+B182+1</f>
        <v>46</v>
      </c>
      <c r="C186" s="853" t="str">
        <f t="shared" si="13"/>
        <v>ENEL Green Power Perú S.A.</v>
      </c>
      <c r="D186" s="841" t="s">
        <v>340</v>
      </c>
      <c r="E186" s="855" t="str">
        <f t="shared" si="16"/>
        <v/>
      </c>
      <c r="F186" s="855" t="str">
        <f t="shared" si="16"/>
        <v/>
      </c>
      <c r="G186" s="855" t="str">
        <f t="shared" si="16"/>
        <v/>
      </c>
      <c r="H186" s="855" t="str">
        <f t="shared" si="15"/>
        <v/>
      </c>
      <c r="I186" s="855" t="str">
        <f t="shared" si="15"/>
        <v/>
      </c>
      <c r="J186" s="855" t="str">
        <f t="shared" si="15"/>
        <v/>
      </c>
      <c r="K186" s="855" t="str">
        <f t="shared" si="15"/>
        <v/>
      </c>
      <c r="L186" s="855" t="str">
        <f t="shared" si="15"/>
        <v/>
      </c>
      <c r="M186" s="855" t="str">
        <f t="shared" si="15"/>
        <v/>
      </c>
      <c r="N186" s="855" t="str">
        <f t="shared" si="12"/>
        <v/>
      </c>
      <c r="O186" s="855" t="str">
        <f t="shared" si="12"/>
        <v/>
      </c>
      <c r="P186" s="856" t="str">
        <f t="shared" si="12"/>
        <v/>
      </c>
      <c r="Q186" s="857">
        <f t="shared" si="11"/>
        <v>0</v>
      </c>
      <c r="S186" s="503" t="s">
        <v>93</v>
      </c>
      <c r="T186" s="503" t="s">
        <v>340</v>
      </c>
      <c r="U186" s="503"/>
      <c r="V186" s="503"/>
      <c r="W186" s="503"/>
      <c r="X186" s="503"/>
      <c r="Y186" s="503"/>
      <c r="Z186" s="503"/>
      <c r="AA186" s="503"/>
      <c r="AB186" s="503"/>
      <c r="AC186" s="503"/>
      <c r="AD186" s="503"/>
      <c r="AE186" s="503"/>
      <c r="AF186" s="503"/>
      <c r="AG186" s="503"/>
      <c r="AH186" s="1334"/>
    </row>
    <row r="187" spans="2:34" s="837" customFormat="1" ht="18.75" customHeight="1" x14ac:dyDescent="0.25">
      <c r="B187" s="1814"/>
      <c r="C187" s="844"/>
      <c r="D187" s="845" t="s">
        <v>341</v>
      </c>
      <c r="E187" s="846" t="str">
        <f t="shared" si="16"/>
        <v/>
      </c>
      <c r="F187" s="846" t="str">
        <f t="shared" si="16"/>
        <v/>
      </c>
      <c r="G187" s="846" t="str">
        <f t="shared" si="16"/>
        <v/>
      </c>
      <c r="H187" s="846" t="str">
        <f t="shared" si="15"/>
        <v/>
      </c>
      <c r="I187" s="846" t="str">
        <f t="shared" si="15"/>
        <v/>
      </c>
      <c r="J187" s="846" t="str">
        <f t="shared" si="15"/>
        <v/>
      </c>
      <c r="K187" s="846" t="str">
        <f t="shared" si="15"/>
        <v/>
      </c>
      <c r="L187" s="846" t="str">
        <f t="shared" si="15"/>
        <v/>
      </c>
      <c r="M187" s="846" t="str">
        <f t="shared" si="15"/>
        <v/>
      </c>
      <c r="N187" s="846" t="str">
        <f t="shared" si="12"/>
        <v/>
      </c>
      <c r="O187" s="846" t="str">
        <f t="shared" si="12"/>
        <v/>
      </c>
      <c r="P187" s="846" t="str">
        <f t="shared" si="12"/>
        <v/>
      </c>
      <c r="Q187" s="847">
        <f t="shared" si="11"/>
        <v>0</v>
      </c>
      <c r="S187" s="503"/>
      <c r="T187" s="503" t="s">
        <v>341</v>
      </c>
      <c r="U187" s="503"/>
      <c r="V187" s="503"/>
      <c r="W187" s="503"/>
      <c r="X187" s="503"/>
      <c r="Y187" s="503"/>
      <c r="Z187" s="503"/>
      <c r="AA187" s="503"/>
      <c r="AB187" s="503"/>
      <c r="AC187" s="503"/>
      <c r="AD187" s="503"/>
      <c r="AE187" s="503"/>
      <c r="AF187" s="503"/>
      <c r="AG187" s="503"/>
      <c r="AH187" s="1334"/>
    </row>
    <row r="188" spans="2:34" s="837" customFormat="1" ht="18.75" customHeight="1" x14ac:dyDescent="0.25">
      <c r="B188" s="1814"/>
      <c r="C188" s="844"/>
      <c r="D188" s="848" t="s">
        <v>342</v>
      </c>
      <c r="E188" s="846">
        <f t="shared" si="16"/>
        <v>30.833757999999996</v>
      </c>
      <c r="F188" s="846">
        <f t="shared" si="16"/>
        <v>25.413549</v>
      </c>
      <c r="G188" s="846">
        <f t="shared" si="16"/>
        <v>37.367148999999998</v>
      </c>
      <c r="H188" s="846">
        <f t="shared" si="15"/>
        <v>31.393261999999993</v>
      </c>
      <c r="I188" s="846">
        <f t="shared" si="15"/>
        <v>31.393601999999998</v>
      </c>
      <c r="J188" s="846">
        <f t="shared" si="15"/>
        <v>29.502499999999998</v>
      </c>
      <c r="K188" s="846">
        <f t="shared" si="15"/>
        <v>31.834250000000001</v>
      </c>
      <c r="L188" s="846">
        <f t="shared" si="15"/>
        <v>36.69359</v>
      </c>
      <c r="M188" s="846">
        <f t="shared" si="15"/>
        <v>37.783142999999995</v>
      </c>
      <c r="N188" s="846">
        <f t="shared" si="12"/>
        <v>44.046171000000001</v>
      </c>
      <c r="O188" s="846">
        <f t="shared" si="12"/>
        <v>42.62018599999999</v>
      </c>
      <c r="P188" s="846">
        <f t="shared" si="12"/>
        <v>44.374960000000002</v>
      </c>
      <c r="Q188" s="849">
        <f t="shared" si="11"/>
        <v>423.25611999999995</v>
      </c>
      <c r="S188" s="503"/>
      <c r="T188" s="503" t="s">
        <v>342</v>
      </c>
      <c r="U188" s="503">
        <v>30.833757999999996</v>
      </c>
      <c r="V188" s="503">
        <v>25.413549</v>
      </c>
      <c r="W188" s="503">
        <v>37.367148999999998</v>
      </c>
      <c r="X188" s="503">
        <v>31.393261999999993</v>
      </c>
      <c r="Y188" s="503">
        <v>31.393601999999998</v>
      </c>
      <c r="Z188" s="503">
        <v>29.502499999999998</v>
      </c>
      <c r="AA188" s="503">
        <v>31.834250000000001</v>
      </c>
      <c r="AB188" s="503">
        <v>36.69359</v>
      </c>
      <c r="AC188" s="503">
        <v>37.783142999999995</v>
      </c>
      <c r="AD188" s="503">
        <v>44.046171000000001</v>
      </c>
      <c r="AE188" s="503">
        <v>42.62018599999999</v>
      </c>
      <c r="AF188" s="503">
        <v>44.374960000000002</v>
      </c>
      <c r="AG188" s="503">
        <v>423.25611999999995</v>
      </c>
      <c r="AH188" s="1334"/>
    </row>
    <row r="189" spans="2:34" s="837" customFormat="1" ht="18.75" customHeight="1" x14ac:dyDescent="0.25">
      <c r="B189" s="1814"/>
      <c r="C189" s="860"/>
      <c r="D189" s="864" t="s">
        <v>343</v>
      </c>
      <c r="E189" s="862">
        <f t="shared" si="16"/>
        <v>39.320574999999998</v>
      </c>
      <c r="F189" s="862">
        <f t="shared" si="16"/>
        <v>32.852507000000003</v>
      </c>
      <c r="G189" s="862">
        <f t="shared" si="16"/>
        <v>54.204267999999999</v>
      </c>
      <c r="H189" s="862">
        <f t="shared" si="15"/>
        <v>47.417435999999995</v>
      </c>
      <c r="I189" s="862">
        <f t="shared" si="15"/>
        <v>46.933451999999996</v>
      </c>
      <c r="J189" s="862">
        <f t="shared" si="15"/>
        <v>52.986578999999999</v>
      </c>
      <c r="K189" s="862">
        <f t="shared" si="15"/>
        <v>58.484282999999998</v>
      </c>
      <c r="L189" s="862">
        <f t="shared" si="15"/>
        <v>46.300021000000001</v>
      </c>
      <c r="M189" s="862">
        <f t="shared" si="15"/>
        <v>53.364817000000002</v>
      </c>
      <c r="N189" s="862">
        <f t="shared" si="12"/>
        <v>57.43617900000001</v>
      </c>
      <c r="O189" s="862">
        <f t="shared" si="12"/>
        <v>47.643517000000003</v>
      </c>
      <c r="P189" s="863">
        <f t="shared" si="12"/>
        <v>47.971843</v>
      </c>
      <c r="Q189" s="852">
        <f t="shared" si="11"/>
        <v>584.91547700000001</v>
      </c>
      <c r="S189" s="503"/>
      <c r="T189" s="503" t="s">
        <v>343</v>
      </c>
      <c r="U189" s="503">
        <v>39.320574999999998</v>
      </c>
      <c r="V189" s="503">
        <v>32.852507000000003</v>
      </c>
      <c r="W189" s="503">
        <v>54.204267999999999</v>
      </c>
      <c r="X189" s="503">
        <v>47.417435999999995</v>
      </c>
      <c r="Y189" s="503">
        <v>46.933451999999996</v>
      </c>
      <c r="Z189" s="503">
        <v>52.986578999999999</v>
      </c>
      <c r="AA189" s="503">
        <v>58.484282999999998</v>
      </c>
      <c r="AB189" s="503">
        <v>46.300021000000001</v>
      </c>
      <c r="AC189" s="503">
        <v>53.364817000000002</v>
      </c>
      <c r="AD189" s="503">
        <v>57.43617900000001</v>
      </c>
      <c r="AE189" s="503">
        <v>47.643517000000003</v>
      </c>
      <c r="AF189" s="503">
        <v>47.971843</v>
      </c>
      <c r="AG189" s="503">
        <v>584.91547700000001</v>
      </c>
      <c r="AH189" s="1334"/>
    </row>
    <row r="190" spans="2:34" s="837" customFormat="1" ht="18.75" customHeight="1" x14ac:dyDescent="0.25">
      <c r="B190" s="1813">
        <f>+B186+1</f>
        <v>47</v>
      </c>
      <c r="C190" s="853" t="str">
        <f t="shared" si="13"/>
        <v>Energía Eólica S.A.</v>
      </c>
      <c r="D190" s="841" t="s">
        <v>340</v>
      </c>
      <c r="E190" s="855" t="str">
        <f t="shared" si="16"/>
        <v/>
      </c>
      <c r="F190" s="855" t="str">
        <f t="shared" si="16"/>
        <v/>
      </c>
      <c r="G190" s="855" t="str">
        <f t="shared" si="16"/>
        <v/>
      </c>
      <c r="H190" s="855" t="str">
        <f t="shared" si="15"/>
        <v/>
      </c>
      <c r="I190" s="855" t="str">
        <f t="shared" si="15"/>
        <v/>
      </c>
      <c r="J190" s="855" t="str">
        <f t="shared" si="15"/>
        <v/>
      </c>
      <c r="K190" s="855" t="str">
        <f t="shared" si="15"/>
        <v/>
      </c>
      <c r="L190" s="855" t="str">
        <f t="shared" si="15"/>
        <v/>
      </c>
      <c r="M190" s="855" t="str">
        <f t="shared" si="15"/>
        <v/>
      </c>
      <c r="N190" s="855" t="str">
        <f t="shared" si="12"/>
        <v/>
      </c>
      <c r="O190" s="855" t="str">
        <f t="shared" si="12"/>
        <v/>
      </c>
      <c r="P190" s="856" t="str">
        <f t="shared" si="12"/>
        <v/>
      </c>
      <c r="Q190" s="857">
        <f t="shared" si="11"/>
        <v>0</v>
      </c>
      <c r="S190" s="503" t="s">
        <v>95</v>
      </c>
      <c r="T190" s="503" t="s">
        <v>340</v>
      </c>
      <c r="U190" s="503"/>
      <c r="V190" s="503"/>
      <c r="W190" s="503"/>
      <c r="X190" s="503"/>
      <c r="Y190" s="503"/>
      <c r="Z190" s="503"/>
      <c r="AA190" s="503"/>
      <c r="AB190" s="503"/>
      <c r="AC190" s="503"/>
      <c r="AD190" s="503"/>
      <c r="AE190" s="503"/>
      <c r="AF190" s="503"/>
      <c r="AG190" s="503"/>
      <c r="AH190" s="1334"/>
    </row>
    <row r="191" spans="2:34" s="837" customFormat="1" ht="18.75" customHeight="1" x14ac:dyDescent="0.25">
      <c r="B191" s="1814"/>
      <c r="C191" s="844"/>
      <c r="D191" s="845" t="s">
        <v>341</v>
      </c>
      <c r="E191" s="846" t="str">
        <f t="shared" si="16"/>
        <v/>
      </c>
      <c r="F191" s="846" t="str">
        <f t="shared" si="16"/>
        <v/>
      </c>
      <c r="G191" s="846" t="str">
        <f t="shared" si="16"/>
        <v/>
      </c>
      <c r="H191" s="846" t="str">
        <f t="shared" si="15"/>
        <v/>
      </c>
      <c r="I191" s="846" t="str">
        <f t="shared" si="15"/>
        <v/>
      </c>
      <c r="J191" s="846" t="str">
        <f t="shared" si="15"/>
        <v/>
      </c>
      <c r="K191" s="846" t="str">
        <f t="shared" si="15"/>
        <v/>
      </c>
      <c r="L191" s="846" t="str">
        <f t="shared" si="15"/>
        <v/>
      </c>
      <c r="M191" s="846" t="str">
        <f t="shared" si="15"/>
        <v/>
      </c>
      <c r="N191" s="846" t="str">
        <f t="shared" si="12"/>
        <v/>
      </c>
      <c r="O191" s="846" t="str">
        <f t="shared" si="12"/>
        <v/>
      </c>
      <c r="P191" s="846" t="str">
        <f t="shared" si="12"/>
        <v/>
      </c>
      <c r="Q191" s="847">
        <f t="shared" si="11"/>
        <v>0</v>
      </c>
      <c r="S191" s="503"/>
      <c r="T191" s="503" t="s">
        <v>341</v>
      </c>
      <c r="U191" s="503"/>
      <c r="V191" s="503"/>
      <c r="W191" s="503"/>
      <c r="X191" s="503"/>
      <c r="Y191" s="503"/>
      <c r="Z191" s="503"/>
      <c r="AA191" s="503"/>
      <c r="AB191" s="503"/>
      <c r="AC191" s="503"/>
      <c r="AD191" s="503"/>
      <c r="AE191" s="503"/>
      <c r="AF191" s="503"/>
      <c r="AG191" s="503"/>
      <c r="AH191" s="1334"/>
    </row>
    <row r="192" spans="2:34" s="837" customFormat="1" ht="18.75" customHeight="1" x14ac:dyDescent="0.25">
      <c r="B192" s="1814"/>
      <c r="C192" s="844"/>
      <c r="D192" s="848" t="s">
        <v>342</v>
      </c>
      <c r="E192" s="846" t="str">
        <f t="shared" si="16"/>
        <v/>
      </c>
      <c r="F192" s="846" t="str">
        <f t="shared" si="16"/>
        <v/>
      </c>
      <c r="G192" s="846" t="str">
        <f t="shared" si="16"/>
        <v/>
      </c>
      <c r="H192" s="846" t="str">
        <f t="shared" si="15"/>
        <v/>
      </c>
      <c r="I192" s="846" t="str">
        <f t="shared" si="15"/>
        <v/>
      </c>
      <c r="J192" s="846" t="str">
        <f t="shared" si="15"/>
        <v/>
      </c>
      <c r="K192" s="846" t="str">
        <f t="shared" si="15"/>
        <v/>
      </c>
      <c r="L192" s="846" t="str">
        <f t="shared" si="15"/>
        <v/>
      </c>
      <c r="M192" s="846" t="str">
        <f t="shared" si="15"/>
        <v/>
      </c>
      <c r="N192" s="846" t="str">
        <f t="shared" si="12"/>
        <v/>
      </c>
      <c r="O192" s="846" t="str">
        <f t="shared" si="12"/>
        <v/>
      </c>
      <c r="P192" s="846" t="str">
        <f t="shared" si="12"/>
        <v/>
      </c>
      <c r="Q192" s="849">
        <f t="shared" si="11"/>
        <v>0</v>
      </c>
      <c r="S192" s="503"/>
      <c r="T192" s="503" t="s">
        <v>342</v>
      </c>
      <c r="U192" s="503"/>
      <c r="V192" s="503"/>
      <c r="W192" s="503"/>
      <c r="X192" s="503"/>
      <c r="Y192" s="503"/>
      <c r="Z192" s="503"/>
      <c r="AA192" s="503"/>
      <c r="AB192" s="503"/>
      <c r="AC192" s="503"/>
      <c r="AD192" s="503"/>
      <c r="AE192" s="503"/>
      <c r="AF192" s="503"/>
      <c r="AG192" s="503"/>
      <c r="AH192" s="1334"/>
    </row>
    <row r="193" spans="2:34" s="837" customFormat="1" ht="18.75" customHeight="1" x14ac:dyDescent="0.25">
      <c r="B193" s="1814"/>
      <c r="C193" s="860"/>
      <c r="D193" s="864" t="s">
        <v>343</v>
      </c>
      <c r="E193" s="862">
        <f t="shared" si="16"/>
        <v>32.100560000000002</v>
      </c>
      <c r="F193" s="862">
        <f t="shared" si="16"/>
        <v>19.56521</v>
      </c>
      <c r="G193" s="862">
        <f t="shared" si="16"/>
        <v>33.185020000000002</v>
      </c>
      <c r="H193" s="862">
        <f t="shared" si="15"/>
        <v>44.810750000000006</v>
      </c>
      <c r="I193" s="862">
        <f t="shared" si="15"/>
        <v>44.870699999999999</v>
      </c>
      <c r="J193" s="862">
        <f t="shared" si="15"/>
        <v>42.063029999999998</v>
      </c>
      <c r="K193" s="862">
        <f t="shared" si="15"/>
        <v>39.06644</v>
      </c>
      <c r="L193" s="862">
        <f t="shared" si="15"/>
        <v>29.44171</v>
      </c>
      <c r="M193" s="862">
        <f t="shared" si="15"/>
        <v>40.788759999999996</v>
      </c>
      <c r="N193" s="862">
        <f t="shared" si="12"/>
        <v>45.883869999999995</v>
      </c>
      <c r="O193" s="862">
        <f t="shared" si="12"/>
        <v>37.61589</v>
      </c>
      <c r="P193" s="863">
        <f t="shared" si="12"/>
        <v>41.224409999999999</v>
      </c>
      <c r="Q193" s="852">
        <f t="shared" si="11"/>
        <v>450.61635000000001</v>
      </c>
      <c r="S193" s="503"/>
      <c r="T193" s="503" t="s">
        <v>343</v>
      </c>
      <c r="U193" s="503">
        <v>32.100560000000002</v>
      </c>
      <c r="V193" s="503">
        <v>19.56521</v>
      </c>
      <c r="W193" s="503">
        <v>33.185020000000002</v>
      </c>
      <c r="X193" s="503">
        <v>44.810750000000006</v>
      </c>
      <c r="Y193" s="503">
        <v>44.870699999999999</v>
      </c>
      <c r="Z193" s="503">
        <v>42.063029999999998</v>
      </c>
      <c r="AA193" s="503">
        <v>39.06644</v>
      </c>
      <c r="AB193" s="503">
        <v>29.44171</v>
      </c>
      <c r="AC193" s="503">
        <v>40.788759999999996</v>
      </c>
      <c r="AD193" s="503">
        <v>45.883869999999995</v>
      </c>
      <c r="AE193" s="503">
        <v>37.61589</v>
      </c>
      <c r="AF193" s="503">
        <v>41.224409999999999</v>
      </c>
      <c r="AG193" s="503">
        <v>450.61635000000001</v>
      </c>
      <c r="AH193" s="1334"/>
    </row>
    <row r="194" spans="2:34" s="837" customFormat="1" ht="18.75" customHeight="1" x14ac:dyDescent="0.25">
      <c r="B194" s="1813">
        <f>+B190+1</f>
        <v>48</v>
      </c>
      <c r="C194" s="853" t="str">
        <f t="shared" si="13"/>
        <v>ENGIE EnergÍa Perú S.A.</v>
      </c>
      <c r="D194" s="841" t="s">
        <v>340</v>
      </c>
      <c r="E194" s="855">
        <f t="shared" si="16"/>
        <v>156.26453199999997</v>
      </c>
      <c r="F194" s="855">
        <f t="shared" si="16"/>
        <v>152.16324900000001</v>
      </c>
      <c r="G194" s="855">
        <f t="shared" si="16"/>
        <v>172.80914900000002</v>
      </c>
      <c r="H194" s="855">
        <f t="shared" si="15"/>
        <v>159.60255799999999</v>
      </c>
      <c r="I194" s="855">
        <f t="shared" si="15"/>
        <v>126.64923899999999</v>
      </c>
      <c r="J194" s="855">
        <f t="shared" si="15"/>
        <v>91.890228000000008</v>
      </c>
      <c r="K194" s="855">
        <f t="shared" si="15"/>
        <v>76.026483999999996</v>
      </c>
      <c r="L194" s="855">
        <f t="shared" si="15"/>
        <v>72.981830000000002</v>
      </c>
      <c r="M194" s="855">
        <f t="shared" si="15"/>
        <v>65.086576000000008</v>
      </c>
      <c r="N194" s="855">
        <f t="shared" si="12"/>
        <v>92.562968000000012</v>
      </c>
      <c r="O194" s="855">
        <f t="shared" si="12"/>
        <v>115.744045</v>
      </c>
      <c r="P194" s="856">
        <f t="shared" si="12"/>
        <v>164.60791499999999</v>
      </c>
      <c r="Q194" s="857">
        <f t="shared" si="11"/>
        <v>1446.3887729999999</v>
      </c>
      <c r="S194" s="503" t="s">
        <v>97</v>
      </c>
      <c r="T194" s="503" t="s">
        <v>340</v>
      </c>
      <c r="U194" s="503">
        <v>156.26453199999997</v>
      </c>
      <c r="V194" s="503">
        <v>152.16324900000001</v>
      </c>
      <c r="W194" s="503">
        <v>172.80914900000002</v>
      </c>
      <c r="X194" s="503">
        <v>159.60255799999999</v>
      </c>
      <c r="Y194" s="503">
        <v>126.64923899999999</v>
      </c>
      <c r="Z194" s="503">
        <v>91.890228000000008</v>
      </c>
      <c r="AA194" s="503">
        <v>76.026483999999996</v>
      </c>
      <c r="AB194" s="503">
        <v>72.981830000000002</v>
      </c>
      <c r="AC194" s="503">
        <v>65.086576000000008</v>
      </c>
      <c r="AD194" s="503">
        <v>92.562968000000012</v>
      </c>
      <c r="AE194" s="503">
        <v>115.744045</v>
      </c>
      <c r="AF194" s="503">
        <v>164.60791499999999</v>
      </c>
      <c r="AG194" s="503">
        <v>1446.3887729999999</v>
      </c>
      <c r="AH194" s="1334"/>
    </row>
    <row r="195" spans="2:34" s="837" customFormat="1" ht="18.75" customHeight="1" x14ac:dyDescent="0.25">
      <c r="B195" s="1814"/>
      <c r="C195" s="844"/>
      <c r="D195" s="845" t="s">
        <v>341</v>
      </c>
      <c r="E195" s="846">
        <f t="shared" si="16"/>
        <v>441.61302400000005</v>
      </c>
      <c r="F195" s="846">
        <f t="shared" si="16"/>
        <v>115.34242800000001</v>
      </c>
      <c r="G195" s="846">
        <f t="shared" si="16"/>
        <v>199.02582100000001</v>
      </c>
      <c r="H195" s="846">
        <f t="shared" si="15"/>
        <v>351.13205999999997</v>
      </c>
      <c r="I195" s="846">
        <f t="shared" si="15"/>
        <v>365.73540700000001</v>
      </c>
      <c r="J195" s="846">
        <f t="shared" si="15"/>
        <v>433.41415799999999</v>
      </c>
      <c r="K195" s="846">
        <f t="shared" si="15"/>
        <v>517.94555500000001</v>
      </c>
      <c r="L195" s="846">
        <f t="shared" si="15"/>
        <v>540.01268900000002</v>
      </c>
      <c r="M195" s="846">
        <f t="shared" si="15"/>
        <v>581.96652800000004</v>
      </c>
      <c r="N195" s="846">
        <f t="shared" si="12"/>
        <v>566.08269099999995</v>
      </c>
      <c r="O195" s="846">
        <f t="shared" si="12"/>
        <v>531.8125490000001</v>
      </c>
      <c r="P195" s="846">
        <f t="shared" si="12"/>
        <v>407.58324299999992</v>
      </c>
      <c r="Q195" s="847">
        <f t="shared" si="11"/>
        <v>5051.6661530000001</v>
      </c>
      <c r="S195" s="503"/>
      <c r="T195" s="503" t="s">
        <v>341</v>
      </c>
      <c r="U195" s="503">
        <v>441.61302400000005</v>
      </c>
      <c r="V195" s="503">
        <v>115.34242800000001</v>
      </c>
      <c r="W195" s="503">
        <v>199.02582100000001</v>
      </c>
      <c r="X195" s="503">
        <v>351.13205999999997</v>
      </c>
      <c r="Y195" s="503">
        <v>365.73540700000001</v>
      </c>
      <c r="Z195" s="503">
        <v>433.41415799999999</v>
      </c>
      <c r="AA195" s="503">
        <v>517.94555500000001</v>
      </c>
      <c r="AB195" s="503">
        <v>540.01268900000002</v>
      </c>
      <c r="AC195" s="503">
        <v>581.96652800000004</v>
      </c>
      <c r="AD195" s="503">
        <v>566.08269099999995</v>
      </c>
      <c r="AE195" s="503">
        <v>531.8125490000001</v>
      </c>
      <c r="AF195" s="503">
        <v>407.58324299999992</v>
      </c>
      <c r="AG195" s="503">
        <v>5051.6661530000001</v>
      </c>
      <c r="AH195" s="1334"/>
    </row>
    <row r="196" spans="2:34" s="837" customFormat="1" ht="18.75" customHeight="1" x14ac:dyDescent="0.25">
      <c r="B196" s="1814"/>
      <c r="C196" s="844"/>
      <c r="D196" s="848" t="s">
        <v>342</v>
      </c>
      <c r="E196" s="846">
        <f t="shared" si="16"/>
        <v>7.2850000000000001</v>
      </c>
      <c r="F196" s="846">
        <f t="shared" si="16"/>
        <v>6.465185</v>
      </c>
      <c r="G196" s="846">
        <f t="shared" si="16"/>
        <v>9.1830880000000015</v>
      </c>
      <c r="H196" s="846">
        <f t="shared" si="15"/>
        <v>7.9028769999999984</v>
      </c>
      <c r="I196" s="846">
        <f t="shared" si="15"/>
        <v>8.2608240000000013</v>
      </c>
      <c r="J196" s="846">
        <f t="shared" si="15"/>
        <v>7.2596670000000003</v>
      </c>
      <c r="K196" s="846">
        <f t="shared" si="15"/>
        <v>7.9331160000000001</v>
      </c>
      <c r="L196" s="846">
        <f t="shared" si="15"/>
        <v>9.057938</v>
      </c>
      <c r="M196" s="846">
        <f t="shared" si="15"/>
        <v>9.3615339999999989</v>
      </c>
      <c r="N196" s="846">
        <f t="shared" si="12"/>
        <v>10.980269</v>
      </c>
      <c r="O196" s="846">
        <f t="shared" si="12"/>
        <v>10.772760999999999</v>
      </c>
      <c r="P196" s="846">
        <f t="shared" si="12"/>
        <v>11.219322999999999</v>
      </c>
      <c r="Q196" s="849">
        <f t="shared" si="11"/>
        <v>105.68158199999999</v>
      </c>
      <c r="S196" s="503"/>
      <c r="T196" s="503" t="s">
        <v>342</v>
      </c>
      <c r="U196" s="503">
        <v>7.2850000000000001</v>
      </c>
      <c r="V196" s="503">
        <v>6.465185</v>
      </c>
      <c r="W196" s="503">
        <v>9.1830880000000015</v>
      </c>
      <c r="X196" s="503">
        <v>7.9028769999999984</v>
      </c>
      <c r="Y196" s="503">
        <v>8.2608240000000013</v>
      </c>
      <c r="Z196" s="503">
        <v>7.2596670000000003</v>
      </c>
      <c r="AA196" s="503">
        <v>7.9331160000000001</v>
      </c>
      <c r="AB196" s="503">
        <v>9.057938</v>
      </c>
      <c r="AC196" s="503">
        <v>9.3615339999999989</v>
      </c>
      <c r="AD196" s="503">
        <v>10.980269</v>
      </c>
      <c r="AE196" s="503">
        <v>10.772760999999999</v>
      </c>
      <c r="AF196" s="503">
        <v>11.219322999999999</v>
      </c>
      <c r="AG196" s="503">
        <v>105.68158199999999</v>
      </c>
      <c r="AH196" s="1334"/>
    </row>
    <row r="197" spans="2:34" s="837" customFormat="1" ht="18.75" customHeight="1" x14ac:dyDescent="0.25">
      <c r="B197" s="1814"/>
      <c r="C197" s="860"/>
      <c r="D197" s="864" t="s">
        <v>343</v>
      </c>
      <c r="E197" s="862" t="str">
        <f t="shared" si="16"/>
        <v/>
      </c>
      <c r="F197" s="862" t="str">
        <f t="shared" si="16"/>
        <v/>
      </c>
      <c r="G197" s="862" t="str">
        <f t="shared" si="16"/>
        <v/>
      </c>
      <c r="H197" s="862" t="str">
        <f t="shared" si="15"/>
        <v/>
      </c>
      <c r="I197" s="862" t="str">
        <f t="shared" si="15"/>
        <v/>
      </c>
      <c r="J197" s="862" t="str">
        <f t="shared" si="15"/>
        <v/>
      </c>
      <c r="K197" s="862" t="str">
        <f t="shared" si="15"/>
        <v/>
      </c>
      <c r="L197" s="862" t="str">
        <f t="shared" si="15"/>
        <v/>
      </c>
      <c r="M197" s="862" t="str">
        <f t="shared" si="15"/>
        <v/>
      </c>
      <c r="N197" s="862" t="str">
        <f t="shared" si="12"/>
        <v/>
      </c>
      <c r="O197" s="862" t="str">
        <f t="shared" si="12"/>
        <v/>
      </c>
      <c r="P197" s="863" t="str">
        <f t="shared" si="12"/>
        <v/>
      </c>
      <c r="Q197" s="852">
        <f t="shared" si="11"/>
        <v>0</v>
      </c>
      <c r="S197" s="503"/>
      <c r="T197" s="503" t="s">
        <v>343</v>
      </c>
      <c r="U197" s="503"/>
      <c r="V197" s="503"/>
      <c r="W197" s="503"/>
      <c r="X197" s="503"/>
      <c r="Y197" s="503"/>
      <c r="Z197" s="503"/>
      <c r="AA197" s="503"/>
      <c r="AB197" s="503"/>
      <c r="AC197" s="503"/>
      <c r="AD197" s="503"/>
      <c r="AE197" s="503"/>
      <c r="AF197" s="503"/>
      <c r="AG197" s="503"/>
      <c r="AH197" s="1334"/>
    </row>
    <row r="198" spans="2:34" s="837" customFormat="1" ht="18.75" customHeight="1" x14ac:dyDescent="0.25">
      <c r="B198" s="1813">
        <f>+B194+1</f>
        <v>49</v>
      </c>
      <c r="C198" s="853" t="str">
        <f t="shared" si="13"/>
        <v>Fénix Power Perú S.A.</v>
      </c>
      <c r="D198" s="841" t="s">
        <v>340</v>
      </c>
      <c r="E198" s="855" t="str">
        <f t="shared" si="16"/>
        <v/>
      </c>
      <c r="F198" s="855" t="str">
        <f t="shared" si="16"/>
        <v/>
      </c>
      <c r="G198" s="855" t="str">
        <f t="shared" si="16"/>
        <v/>
      </c>
      <c r="H198" s="855" t="str">
        <f t="shared" si="15"/>
        <v/>
      </c>
      <c r="I198" s="855" t="str">
        <f t="shared" si="15"/>
        <v/>
      </c>
      <c r="J198" s="855" t="str">
        <f t="shared" si="15"/>
        <v/>
      </c>
      <c r="K198" s="855" t="str">
        <f t="shared" si="15"/>
        <v/>
      </c>
      <c r="L198" s="855" t="str">
        <f t="shared" si="15"/>
        <v/>
      </c>
      <c r="M198" s="855" t="str">
        <f t="shared" si="15"/>
        <v/>
      </c>
      <c r="N198" s="855" t="str">
        <f t="shared" si="12"/>
        <v/>
      </c>
      <c r="O198" s="855" t="str">
        <f t="shared" si="12"/>
        <v/>
      </c>
      <c r="P198" s="856" t="str">
        <f t="shared" si="12"/>
        <v/>
      </c>
      <c r="Q198" s="857">
        <f t="shared" ref="Q198:Q261" si="17">+SUM(E198:P198)</f>
        <v>0</v>
      </c>
      <c r="S198" s="503" t="s">
        <v>99</v>
      </c>
      <c r="T198" s="503" t="s">
        <v>340</v>
      </c>
      <c r="U198" s="503"/>
      <c r="V198" s="503"/>
      <c r="W198" s="503"/>
      <c r="X198" s="503"/>
      <c r="Y198" s="503"/>
      <c r="Z198" s="503"/>
      <c r="AA198" s="503"/>
      <c r="AB198" s="503"/>
      <c r="AC198" s="503"/>
      <c r="AD198" s="503"/>
      <c r="AE198" s="503"/>
      <c r="AF198" s="503"/>
      <c r="AG198" s="503"/>
      <c r="AH198" s="1334"/>
    </row>
    <row r="199" spans="2:34" s="837" customFormat="1" ht="18.75" customHeight="1" x14ac:dyDescent="0.25">
      <c r="B199" s="1814"/>
      <c r="C199" s="844"/>
      <c r="D199" s="845" t="s">
        <v>341</v>
      </c>
      <c r="E199" s="846">
        <f t="shared" si="16"/>
        <v>374.35760699999997</v>
      </c>
      <c r="F199" s="846">
        <f t="shared" si="16"/>
        <v>342.54277500000001</v>
      </c>
      <c r="G199" s="846">
        <f t="shared" si="16"/>
        <v>214.72006499999998</v>
      </c>
      <c r="H199" s="846">
        <f t="shared" si="15"/>
        <v>153.28943100000001</v>
      </c>
      <c r="I199" s="846">
        <f t="shared" si="15"/>
        <v>391.62154800000008</v>
      </c>
      <c r="J199" s="846">
        <f t="shared" si="15"/>
        <v>392.35149799999999</v>
      </c>
      <c r="K199" s="846">
        <f t="shared" si="15"/>
        <v>404.84561099999996</v>
      </c>
      <c r="L199" s="846">
        <f t="shared" si="15"/>
        <v>402.44336099999998</v>
      </c>
      <c r="M199" s="846">
        <f t="shared" si="15"/>
        <v>378.10918600000002</v>
      </c>
      <c r="N199" s="846">
        <f t="shared" si="15"/>
        <v>347.31674499999997</v>
      </c>
      <c r="O199" s="846">
        <f t="shared" si="15"/>
        <v>187.75061600000001</v>
      </c>
      <c r="P199" s="846">
        <f t="shared" si="15"/>
        <v>178.11238299999999</v>
      </c>
      <c r="Q199" s="847">
        <f t="shared" si="17"/>
        <v>3767.4608260000005</v>
      </c>
      <c r="S199" s="503"/>
      <c r="T199" s="503" t="s">
        <v>341</v>
      </c>
      <c r="U199" s="503">
        <v>374.35760699999997</v>
      </c>
      <c r="V199" s="503">
        <v>342.54277500000001</v>
      </c>
      <c r="W199" s="503">
        <v>214.72006499999998</v>
      </c>
      <c r="X199" s="503">
        <v>153.28943100000001</v>
      </c>
      <c r="Y199" s="503">
        <v>391.62154800000008</v>
      </c>
      <c r="Z199" s="503">
        <v>392.35149799999999</v>
      </c>
      <c r="AA199" s="503">
        <v>404.84561099999996</v>
      </c>
      <c r="AB199" s="503">
        <v>402.44336099999998</v>
      </c>
      <c r="AC199" s="503">
        <v>378.10918600000002</v>
      </c>
      <c r="AD199" s="503">
        <v>347.31674499999997</v>
      </c>
      <c r="AE199" s="503">
        <v>187.75061600000001</v>
      </c>
      <c r="AF199" s="503">
        <v>178.11238299999999</v>
      </c>
      <c r="AG199" s="503">
        <v>3767.4608260000005</v>
      </c>
      <c r="AH199" s="1334"/>
    </row>
    <row r="200" spans="2:34" s="837" customFormat="1" ht="18.75" customHeight="1" x14ac:dyDescent="0.25">
      <c r="B200" s="1814"/>
      <c r="C200" s="844"/>
      <c r="D200" s="848" t="s">
        <v>342</v>
      </c>
      <c r="E200" s="846" t="str">
        <f t="shared" si="16"/>
        <v/>
      </c>
      <c r="F200" s="846" t="str">
        <f t="shared" si="16"/>
        <v/>
      </c>
      <c r="G200" s="846" t="str">
        <f t="shared" si="16"/>
        <v/>
      </c>
      <c r="H200" s="846" t="str">
        <f t="shared" si="15"/>
        <v/>
      </c>
      <c r="I200" s="846" t="str">
        <f t="shared" si="15"/>
        <v/>
      </c>
      <c r="J200" s="846" t="str">
        <f t="shared" si="15"/>
        <v/>
      </c>
      <c r="K200" s="846" t="str">
        <f t="shared" si="15"/>
        <v/>
      </c>
      <c r="L200" s="846" t="str">
        <f t="shared" si="15"/>
        <v/>
      </c>
      <c r="M200" s="846" t="str">
        <f t="shared" si="15"/>
        <v/>
      </c>
      <c r="N200" s="846" t="str">
        <f t="shared" si="15"/>
        <v/>
      </c>
      <c r="O200" s="846" t="str">
        <f t="shared" si="15"/>
        <v/>
      </c>
      <c r="P200" s="846" t="str">
        <f t="shared" si="15"/>
        <v/>
      </c>
      <c r="Q200" s="849">
        <f t="shared" si="17"/>
        <v>0</v>
      </c>
      <c r="S200" s="503"/>
      <c r="T200" s="503" t="s">
        <v>342</v>
      </c>
      <c r="U200" s="503"/>
      <c r="V200" s="503"/>
      <c r="W200" s="503"/>
      <c r="X200" s="503"/>
      <c r="Y200" s="503"/>
      <c r="Z200" s="503"/>
      <c r="AA200" s="503"/>
      <c r="AB200" s="503"/>
      <c r="AC200" s="503"/>
      <c r="AD200" s="503"/>
      <c r="AE200" s="503"/>
      <c r="AF200" s="503"/>
      <c r="AG200" s="503"/>
      <c r="AH200" s="1334"/>
    </row>
    <row r="201" spans="2:34" s="837" customFormat="1" ht="18.75" customHeight="1" x14ac:dyDescent="0.25">
      <c r="B201" s="1814"/>
      <c r="C201" s="860"/>
      <c r="D201" s="864" t="s">
        <v>343</v>
      </c>
      <c r="E201" s="862" t="str">
        <f t="shared" si="16"/>
        <v/>
      </c>
      <c r="F201" s="862" t="str">
        <f t="shared" si="16"/>
        <v/>
      </c>
      <c r="G201" s="862" t="str">
        <f t="shared" si="16"/>
        <v/>
      </c>
      <c r="H201" s="862" t="str">
        <f t="shared" si="15"/>
        <v/>
      </c>
      <c r="I201" s="862" t="str">
        <f t="shared" si="15"/>
        <v/>
      </c>
      <c r="J201" s="862" t="str">
        <f t="shared" si="15"/>
        <v/>
      </c>
      <c r="K201" s="862" t="str">
        <f t="shared" si="15"/>
        <v/>
      </c>
      <c r="L201" s="862" t="str">
        <f t="shared" si="15"/>
        <v/>
      </c>
      <c r="M201" s="862" t="str">
        <f t="shared" si="15"/>
        <v/>
      </c>
      <c r="N201" s="862" t="str">
        <f t="shared" si="15"/>
        <v/>
      </c>
      <c r="O201" s="862" t="str">
        <f t="shared" si="15"/>
        <v/>
      </c>
      <c r="P201" s="863" t="str">
        <f t="shared" si="15"/>
        <v/>
      </c>
      <c r="Q201" s="852">
        <f t="shared" si="17"/>
        <v>0</v>
      </c>
      <c r="S201" s="503"/>
      <c r="T201" s="503" t="s">
        <v>343</v>
      </c>
      <c r="U201" s="503"/>
      <c r="V201" s="503"/>
      <c r="W201" s="503"/>
      <c r="X201" s="503"/>
      <c r="Y201" s="503"/>
      <c r="Z201" s="503"/>
      <c r="AA201" s="503"/>
      <c r="AB201" s="503"/>
      <c r="AC201" s="503"/>
      <c r="AD201" s="503"/>
      <c r="AE201" s="503"/>
      <c r="AF201" s="503"/>
      <c r="AG201" s="503"/>
      <c r="AH201" s="1334"/>
    </row>
    <row r="202" spans="2:34" s="837" customFormat="1" ht="18.75" customHeight="1" x14ac:dyDescent="0.25">
      <c r="B202" s="1813">
        <f>+B198+1</f>
        <v>50</v>
      </c>
      <c r="C202" s="853" t="str">
        <f t="shared" si="13"/>
        <v>Generación Andina S.A.C.</v>
      </c>
      <c r="D202" s="841" t="s">
        <v>340</v>
      </c>
      <c r="E202" s="855" t="str">
        <f t="shared" si="16"/>
        <v/>
      </c>
      <c r="F202" s="855" t="str">
        <f t="shared" si="16"/>
        <v/>
      </c>
      <c r="G202" s="855" t="str">
        <f t="shared" si="16"/>
        <v/>
      </c>
      <c r="H202" s="855" t="str">
        <f t="shared" si="15"/>
        <v/>
      </c>
      <c r="I202" s="855" t="str">
        <f t="shared" si="15"/>
        <v/>
      </c>
      <c r="J202" s="855" t="str">
        <f t="shared" si="15"/>
        <v/>
      </c>
      <c r="K202" s="855" t="str">
        <f t="shared" si="15"/>
        <v/>
      </c>
      <c r="L202" s="855" t="str">
        <f t="shared" si="15"/>
        <v/>
      </c>
      <c r="M202" s="855" t="str">
        <f t="shared" si="15"/>
        <v/>
      </c>
      <c r="N202" s="855" t="str">
        <f t="shared" si="15"/>
        <v/>
      </c>
      <c r="O202" s="855">
        <f t="shared" si="15"/>
        <v>3.5885131550000011</v>
      </c>
      <c r="P202" s="856">
        <f t="shared" si="15"/>
        <v>12.606602310000005</v>
      </c>
      <c r="Q202" s="857">
        <f t="shared" si="17"/>
        <v>16.195115465000008</v>
      </c>
      <c r="S202" s="503" t="s">
        <v>101</v>
      </c>
      <c r="T202" s="503" t="s">
        <v>340</v>
      </c>
      <c r="U202" s="503"/>
      <c r="V202" s="503"/>
      <c r="W202" s="503"/>
      <c r="X202" s="503"/>
      <c r="Y202" s="503"/>
      <c r="Z202" s="503"/>
      <c r="AA202" s="503"/>
      <c r="AB202" s="503"/>
      <c r="AC202" s="503"/>
      <c r="AD202" s="503"/>
      <c r="AE202" s="503">
        <v>3.5885131550000011</v>
      </c>
      <c r="AF202" s="503">
        <v>12.606602310000005</v>
      </c>
      <c r="AG202" s="503">
        <v>16.195115465000008</v>
      </c>
      <c r="AH202" s="1334"/>
    </row>
    <row r="203" spans="2:34" s="837" customFormat="1" ht="18.75" customHeight="1" x14ac:dyDescent="0.25">
      <c r="B203" s="1814"/>
      <c r="C203" s="844"/>
      <c r="D203" s="845" t="s">
        <v>341</v>
      </c>
      <c r="E203" s="846" t="str">
        <f t="shared" si="16"/>
        <v/>
      </c>
      <c r="F203" s="846" t="str">
        <f t="shared" si="16"/>
        <v/>
      </c>
      <c r="G203" s="846" t="str">
        <f t="shared" si="16"/>
        <v/>
      </c>
      <c r="H203" s="846" t="str">
        <f t="shared" si="15"/>
        <v/>
      </c>
      <c r="I203" s="846" t="str">
        <f t="shared" si="15"/>
        <v/>
      </c>
      <c r="J203" s="846" t="str">
        <f t="shared" si="15"/>
        <v/>
      </c>
      <c r="K203" s="846" t="str">
        <f t="shared" si="15"/>
        <v/>
      </c>
      <c r="L203" s="846" t="str">
        <f t="shared" si="15"/>
        <v/>
      </c>
      <c r="M203" s="846" t="str">
        <f t="shared" si="15"/>
        <v/>
      </c>
      <c r="N203" s="846" t="str">
        <f t="shared" si="15"/>
        <v/>
      </c>
      <c r="O203" s="846" t="str">
        <f t="shared" si="15"/>
        <v/>
      </c>
      <c r="P203" s="846" t="str">
        <f t="shared" si="15"/>
        <v/>
      </c>
      <c r="Q203" s="847">
        <f t="shared" si="17"/>
        <v>0</v>
      </c>
      <c r="S203" s="503"/>
      <c r="T203" s="503" t="s">
        <v>341</v>
      </c>
      <c r="U203" s="503"/>
      <c r="V203" s="503"/>
      <c r="W203" s="503"/>
      <c r="X203" s="503"/>
      <c r="Y203" s="503"/>
      <c r="Z203" s="503"/>
      <c r="AA203" s="503"/>
      <c r="AB203" s="503"/>
      <c r="AC203" s="503"/>
      <c r="AD203" s="503"/>
      <c r="AE203" s="503"/>
      <c r="AF203" s="503"/>
      <c r="AG203" s="503"/>
      <c r="AH203" s="1334"/>
    </row>
    <row r="204" spans="2:34" s="837" customFormat="1" ht="18.75" customHeight="1" x14ac:dyDescent="0.25">
      <c r="B204" s="1814"/>
      <c r="C204" s="844"/>
      <c r="D204" s="848" t="s">
        <v>342</v>
      </c>
      <c r="E204" s="846" t="str">
        <f t="shared" si="16"/>
        <v/>
      </c>
      <c r="F204" s="846" t="str">
        <f t="shared" si="16"/>
        <v/>
      </c>
      <c r="G204" s="846" t="str">
        <f t="shared" si="16"/>
        <v/>
      </c>
      <c r="H204" s="846" t="str">
        <f t="shared" si="15"/>
        <v/>
      </c>
      <c r="I204" s="846" t="str">
        <f t="shared" si="15"/>
        <v/>
      </c>
      <c r="J204" s="846" t="str">
        <f t="shared" si="15"/>
        <v/>
      </c>
      <c r="K204" s="846" t="str">
        <f t="shared" si="15"/>
        <v/>
      </c>
      <c r="L204" s="846" t="str">
        <f t="shared" si="15"/>
        <v/>
      </c>
      <c r="M204" s="846" t="str">
        <f t="shared" si="15"/>
        <v/>
      </c>
      <c r="N204" s="846" t="str">
        <f t="shared" si="15"/>
        <v/>
      </c>
      <c r="O204" s="846" t="str">
        <f t="shared" si="15"/>
        <v/>
      </c>
      <c r="P204" s="846" t="str">
        <f t="shared" si="15"/>
        <v/>
      </c>
      <c r="Q204" s="849">
        <f t="shared" si="17"/>
        <v>0</v>
      </c>
      <c r="S204" s="503"/>
      <c r="T204" s="503" t="s">
        <v>342</v>
      </c>
      <c r="U204" s="503"/>
      <c r="V204" s="503"/>
      <c r="W204" s="503"/>
      <c r="X204" s="503"/>
      <c r="Y204" s="503"/>
      <c r="Z204" s="503"/>
      <c r="AA204" s="503"/>
      <c r="AB204" s="503"/>
      <c r="AC204" s="503"/>
      <c r="AD204" s="503"/>
      <c r="AE204" s="503"/>
      <c r="AF204" s="503"/>
      <c r="AG204" s="503"/>
      <c r="AH204" s="1334"/>
    </row>
    <row r="205" spans="2:34" s="837" customFormat="1" ht="18.75" customHeight="1" x14ac:dyDescent="0.25">
      <c r="B205" s="1814"/>
      <c r="C205" s="860"/>
      <c r="D205" s="864" t="s">
        <v>343</v>
      </c>
      <c r="E205" s="862" t="str">
        <f t="shared" si="16"/>
        <v/>
      </c>
      <c r="F205" s="862" t="str">
        <f t="shared" si="16"/>
        <v/>
      </c>
      <c r="G205" s="862" t="str">
        <f t="shared" si="16"/>
        <v/>
      </c>
      <c r="H205" s="862" t="str">
        <f t="shared" si="15"/>
        <v/>
      </c>
      <c r="I205" s="862" t="str">
        <f t="shared" si="15"/>
        <v/>
      </c>
      <c r="J205" s="862" t="str">
        <f t="shared" si="15"/>
        <v/>
      </c>
      <c r="K205" s="862" t="str">
        <f t="shared" si="15"/>
        <v/>
      </c>
      <c r="L205" s="862" t="str">
        <f t="shared" si="15"/>
        <v/>
      </c>
      <c r="M205" s="862" t="str">
        <f t="shared" si="15"/>
        <v/>
      </c>
      <c r="N205" s="862" t="str">
        <f t="shared" si="15"/>
        <v/>
      </c>
      <c r="O205" s="862" t="str">
        <f t="shared" si="15"/>
        <v/>
      </c>
      <c r="P205" s="863" t="str">
        <f t="shared" si="15"/>
        <v/>
      </c>
      <c r="Q205" s="852">
        <f t="shared" si="17"/>
        <v>0</v>
      </c>
      <c r="S205" s="503"/>
      <c r="T205" s="503" t="s">
        <v>343</v>
      </c>
      <c r="U205" s="503"/>
      <c r="V205" s="503"/>
      <c r="W205" s="503"/>
      <c r="X205" s="503"/>
      <c r="Y205" s="503"/>
      <c r="Z205" s="503"/>
      <c r="AA205" s="503"/>
      <c r="AB205" s="503"/>
      <c r="AC205" s="503"/>
      <c r="AD205" s="503"/>
      <c r="AE205" s="503"/>
      <c r="AF205" s="503"/>
      <c r="AG205" s="503"/>
      <c r="AH205" s="1334"/>
    </row>
    <row r="206" spans="2:34" s="837" customFormat="1" ht="18.75" customHeight="1" x14ac:dyDescent="0.25">
      <c r="B206" s="1813">
        <f>+B202+1</f>
        <v>51</v>
      </c>
      <c r="C206" s="853" t="str">
        <f t="shared" ref="C206:C266" si="18">+S206</f>
        <v>Generadora de Energía del Perú S.A.</v>
      </c>
      <c r="D206" s="841" t="s">
        <v>340</v>
      </c>
      <c r="E206" s="855">
        <f t="shared" si="16"/>
        <v>23.463644790000004</v>
      </c>
      <c r="F206" s="855">
        <f t="shared" si="16"/>
        <v>18.690372830000008</v>
      </c>
      <c r="G206" s="855">
        <f t="shared" si="16"/>
        <v>23.79165764750001</v>
      </c>
      <c r="H206" s="855">
        <f t="shared" si="15"/>
        <v>31.661278240000023</v>
      </c>
      <c r="I206" s="855">
        <f t="shared" si="15"/>
        <v>37.117330352499962</v>
      </c>
      <c r="J206" s="855">
        <f t="shared" si="15"/>
        <v>21.692901962500017</v>
      </c>
      <c r="K206" s="855">
        <f t="shared" si="15"/>
        <v>17.591431767499994</v>
      </c>
      <c r="L206" s="855">
        <f t="shared" si="15"/>
        <v>14.336763724999996</v>
      </c>
      <c r="M206" s="855">
        <f t="shared" si="15"/>
        <v>15.076538490000011</v>
      </c>
      <c r="N206" s="855">
        <f t="shared" si="15"/>
        <v>22.286423530000008</v>
      </c>
      <c r="O206" s="855">
        <f t="shared" si="15"/>
        <v>39.268048854999989</v>
      </c>
      <c r="P206" s="856">
        <f t="shared" si="15"/>
        <v>48.403522997499969</v>
      </c>
      <c r="Q206" s="857">
        <f t="shared" si="17"/>
        <v>313.37991518749999</v>
      </c>
      <c r="S206" s="503" t="s">
        <v>103</v>
      </c>
      <c r="T206" s="503" t="s">
        <v>340</v>
      </c>
      <c r="U206" s="503">
        <v>23.463644790000004</v>
      </c>
      <c r="V206" s="503">
        <v>18.690372830000008</v>
      </c>
      <c r="W206" s="503">
        <v>23.79165764750001</v>
      </c>
      <c r="X206" s="503">
        <v>31.661278240000023</v>
      </c>
      <c r="Y206" s="503">
        <v>37.117330352499962</v>
      </c>
      <c r="Z206" s="503">
        <v>21.692901962500017</v>
      </c>
      <c r="AA206" s="503">
        <v>17.591431767499994</v>
      </c>
      <c r="AB206" s="503">
        <v>14.336763724999996</v>
      </c>
      <c r="AC206" s="503">
        <v>15.076538490000011</v>
      </c>
      <c r="AD206" s="503">
        <v>22.286423530000008</v>
      </c>
      <c r="AE206" s="503">
        <v>39.268048854999989</v>
      </c>
      <c r="AF206" s="503">
        <v>48.403522997499969</v>
      </c>
      <c r="AG206" s="503">
        <v>313.37991518749999</v>
      </c>
      <c r="AH206" s="1334"/>
    </row>
    <row r="207" spans="2:34" s="837" customFormat="1" ht="18.75" customHeight="1" x14ac:dyDescent="0.25">
      <c r="B207" s="1814"/>
      <c r="C207" s="844"/>
      <c r="D207" s="845" t="s">
        <v>341</v>
      </c>
      <c r="E207" s="846" t="str">
        <f t="shared" si="16"/>
        <v/>
      </c>
      <c r="F207" s="846" t="str">
        <f t="shared" si="16"/>
        <v/>
      </c>
      <c r="G207" s="846" t="str">
        <f t="shared" si="16"/>
        <v/>
      </c>
      <c r="H207" s="846" t="str">
        <f t="shared" si="15"/>
        <v/>
      </c>
      <c r="I207" s="846" t="str">
        <f t="shared" si="15"/>
        <v/>
      </c>
      <c r="J207" s="846" t="str">
        <f t="shared" si="15"/>
        <v/>
      </c>
      <c r="K207" s="846" t="str">
        <f t="shared" si="15"/>
        <v/>
      </c>
      <c r="L207" s="846" t="str">
        <f t="shared" si="15"/>
        <v/>
      </c>
      <c r="M207" s="846" t="str">
        <f t="shared" si="15"/>
        <v/>
      </c>
      <c r="N207" s="846" t="str">
        <f t="shared" si="15"/>
        <v/>
      </c>
      <c r="O207" s="846" t="str">
        <f t="shared" si="15"/>
        <v/>
      </c>
      <c r="P207" s="846" t="str">
        <f t="shared" si="15"/>
        <v/>
      </c>
      <c r="Q207" s="847">
        <f t="shared" si="17"/>
        <v>0</v>
      </c>
      <c r="S207" s="503"/>
      <c r="T207" s="503" t="s">
        <v>341</v>
      </c>
      <c r="U207" s="503"/>
      <c r="V207" s="503"/>
      <c r="W207" s="503"/>
      <c r="X207" s="503"/>
      <c r="Y207" s="503"/>
      <c r="Z207" s="503"/>
      <c r="AA207" s="503"/>
      <c r="AB207" s="503"/>
      <c r="AC207" s="503"/>
      <c r="AD207" s="503"/>
      <c r="AE207" s="503"/>
      <c r="AF207" s="503"/>
      <c r="AG207" s="503"/>
      <c r="AH207" s="1334"/>
    </row>
    <row r="208" spans="2:34" s="837" customFormat="1" ht="18.75" customHeight="1" x14ac:dyDescent="0.25">
      <c r="B208" s="1814"/>
      <c r="C208" s="844"/>
      <c r="D208" s="848" t="s">
        <v>342</v>
      </c>
      <c r="E208" s="846" t="str">
        <f t="shared" si="16"/>
        <v/>
      </c>
      <c r="F208" s="846" t="str">
        <f t="shared" si="16"/>
        <v/>
      </c>
      <c r="G208" s="846" t="str">
        <f t="shared" si="16"/>
        <v/>
      </c>
      <c r="H208" s="846" t="str">
        <f t="shared" si="15"/>
        <v/>
      </c>
      <c r="I208" s="846" t="str">
        <f t="shared" si="15"/>
        <v/>
      </c>
      <c r="J208" s="846" t="str">
        <f t="shared" si="15"/>
        <v/>
      </c>
      <c r="K208" s="846" t="str">
        <f t="shared" si="15"/>
        <v/>
      </c>
      <c r="L208" s="846" t="str">
        <f t="shared" si="15"/>
        <v/>
      </c>
      <c r="M208" s="846" t="str">
        <f t="shared" si="15"/>
        <v/>
      </c>
      <c r="N208" s="846" t="str">
        <f t="shared" si="15"/>
        <v/>
      </c>
      <c r="O208" s="846" t="str">
        <f t="shared" si="15"/>
        <v/>
      </c>
      <c r="P208" s="846" t="str">
        <f t="shared" si="15"/>
        <v/>
      </c>
      <c r="Q208" s="849">
        <f t="shared" si="17"/>
        <v>0</v>
      </c>
      <c r="S208" s="503"/>
      <c r="T208" s="503" t="s">
        <v>342</v>
      </c>
      <c r="U208" s="503"/>
      <c r="V208" s="503"/>
      <c r="W208" s="503"/>
      <c r="X208" s="503"/>
      <c r="Y208" s="503"/>
      <c r="Z208" s="503"/>
      <c r="AA208" s="503"/>
      <c r="AB208" s="503"/>
      <c r="AC208" s="503"/>
      <c r="AD208" s="503"/>
      <c r="AE208" s="503"/>
      <c r="AF208" s="503"/>
      <c r="AG208" s="503"/>
      <c r="AH208" s="1334"/>
    </row>
    <row r="209" spans="2:34" s="837" customFormat="1" ht="18.75" customHeight="1" x14ac:dyDescent="0.25">
      <c r="B209" s="1814"/>
      <c r="C209" s="860"/>
      <c r="D209" s="864" t="s">
        <v>343</v>
      </c>
      <c r="E209" s="862" t="str">
        <f t="shared" si="16"/>
        <v/>
      </c>
      <c r="F209" s="862" t="str">
        <f t="shared" si="16"/>
        <v/>
      </c>
      <c r="G209" s="862" t="str">
        <f t="shared" si="16"/>
        <v/>
      </c>
      <c r="H209" s="862" t="str">
        <f t="shared" si="15"/>
        <v/>
      </c>
      <c r="I209" s="862" t="str">
        <f t="shared" si="15"/>
        <v/>
      </c>
      <c r="J209" s="862" t="str">
        <f t="shared" si="15"/>
        <v/>
      </c>
      <c r="K209" s="862" t="str">
        <f t="shared" si="15"/>
        <v/>
      </c>
      <c r="L209" s="862" t="str">
        <f t="shared" si="15"/>
        <v/>
      </c>
      <c r="M209" s="862" t="str">
        <f t="shared" si="15"/>
        <v/>
      </c>
      <c r="N209" s="862" t="str">
        <f t="shared" si="15"/>
        <v/>
      </c>
      <c r="O209" s="862" t="str">
        <f t="shared" si="15"/>
        <v/>
      </c>
      <c r="P209" s="863" t="str">
        <f t="shared" si="15"/>
        <v/>
      </c>
      <c r="Q209" s="852">
        <f t="shared" si="17"/>
        <v>0</v>
      </c>
      <c r="S209" s="503"/>
      <c r="T209" s="503" t="s">
        <v>343</v>
      </c>
      <c r="U209" s="503"/>
      <c r="V209" s="503"/>
      <c r="W209" s="503"/>
      <c r="X209" s="503"/>
      <c r="Y209" s="503"/>
      <c r="Z209" s="503"/>
      <c r="AA209" s="503"/>
      <c r="AB209" s="503"/>
      <c r="AC209" s="503"/>
      <c r="AD209" s="503"/>
      <c r="AE209" s="503"/>
      <c r="AF209" s="503"/>
      <c r="AG209" s="503"/>
      <c r="AH209" s="1334"/>
    </row>
    <row r="210" spans="2:34" s="837" customFormat="1" ht="18.75" customHeight="1" x14ac:dyDescent="0.25">
      <c r="B210" s="1813">
        <f>+B206+1</f>
        <v>52</v>
      </c>
      <c r="C210" s="853" t="str">
        <f t="shared" si="18"/>
        <v>Genrent del Peru S.A.C.</v>
      </c>
      <c r="D210" s="841" t="s">
        <v>340</v>
      </c>
      <c r="E210" s="855" t="str">
        <f t="shared" si="16"/>
        <v/>
      </c>
      <c r="F210" s="855" t="str">
        <f t="shared" si="16"/>
        <v/>
      </c>
      <c r="G210" s="855" t="str">
        <f t="shared" si="16"/>
        <v/>
      </c>
      <c r="H210" s="855" t="str">
        <f t="shared" si="16"/>
        <v/>
      </c>
      <c r="I210" s="855" t="str">
        <f t="shared" si="16"/>
        <v/>
      </c>
      <c r="J210" s="855" t="str">
        <f t="shared" si="16"/>
        <v/>
      </c>
      <c r="K210" s="855" t="str">
        <f t="shared" si="16"/>
        <v/>
      </c>
      <c r="L210" s="855" t="str">
        <f t="shared" si="16"/>
        <v/>
      </c>
      <c r="M210" s="855" t="str">
        <f t="shared" si="16"/>
        <v/>
      </c>
      <c r="N210" s="855" t="str">
        <f t="shared" si="16"/>
        <v/>
      </c>
      <c r="O210" s="855" t="str">
        <f t="shared" si="16"/>
        <v/>
      </c>
      <c r="P210" s="856" t="str">
        <f t="shared" si="16"/>
        <v/>
      </c>
      <c r="Q210" s="857">
        <f t="shared" si="17"/>
        <v>0</v>
      </c>
      <c r="S210" s="503" t="s">
        <v>105</v>
      </c>
      <c r="T210" s="503" t="s">
        <v>340</v>
      </c>
      <c r="U210" s="503"/>
      <c r="V210" s="503"/>
      <c r="W210" s="503"/>
      <c r="X210" s="503"/>
      <c r="Y210" s="503"/>
      <c r="Z210" s="503"/>
      <c r="AA210" s="503"/>
      <c r="AB210" s="503"/>
      <c r="AC210" s="503"/>
      <c r="AD210" s="503"/>
      <c r="AE210" s="503"/>
      <c r="AF210" s="503"/>
      <c r="AG210" s="503"/>
      <c r="AH210" s="1334"/>
    </row>
    <row r="211" spans="2:34" s="837" customFormat="1" ht="18.75" customHeight="1" x14ac:dyDescent="0.25">
      <c r="B211" s="1814"/>
      <c r="C211" s="844"/>
      <c r="D211" s="845" t="s">
        <v>341</v>
      </c>
      <c r="E211" s="846">
        <f t="shared" si="16"/>
        <v>27.310307999999999</v>
      </c>
      <c r="F211" s="846">
        <f t="shared" si="16"/>
        <v>26.668075999999999</v>
      </c>
      <c r="G211" s="846">
        <f t="shared" si="16"/>
        <v>30.221744000000001</v>
      </c>
      <c r="H211" s="846">
        <f t="shared" si="16"/>
        <v>29.694393000000002</v>
      </c>
      <c r="I211" s="846">
        <f t="shared" si="16"/>
        <v>30.303659</v>
      </c>
      <c r="J211" s="846">
        <f t="shared" si="16"/>
        <v>28.175587999999998</v>
      </c>
      <c r="K211" s="846">
        <f t="shared" si="16"/>
        <v>27.801431999999998</v>
      </c>
      <c r="L211" s="846">
        <f t="shared" si="16"/>
        <v>28.781272000000001</v>
      </c>
      <c r="M211" s="846">
        <f t="shared" si="16"/>
        <v>29.495314</v>
      </c>
      <c r="N211" s="846">
        <f t="shared" si="16"/>
        <v>29.585630999999999</v>
      </c>
      <c r="O211" s="846">
        <f t="shared" si="16"/>
        <v>27.850269000000001</v>
      </c>
      <c r="P211" s="846">
        <f t="shared" si="16"/>
        <v>30.462376000000003</v>
      </c>
      <c r="Q211" s="847">
        <f t="shared" si="17"/>
        <v>346.35006200000004</v>
      </c>
      <c r="S211" s="503"/>
      <c r="T211" s="503" t="s">
        <v>341</v>
      </c>
      <c r="U211" s="503">
        <v>27.310307999999999</v>
      </c>
      <c r="V211" s="503">
        <v>26.668075999999999</v>
      </c>
      <c r="W211" s="503">
        <v>30.221744000000001</v>
      </c>
      <c r="X211" s="503">
        <v>29.694393000000002</v>
      </c>
      <c r="Y211" s="503">
        <v>30.303659</v>
      </c>
      <c r="Z211" s="503">
        <v>28.175587999999998</v>
      </c>
      <c r="AA211" s="503">
        <v>27.801431999999998</v>
      </c>
      <c r="AB211" s="503">
        <v>28.781272000000001</v>
      </c>
      <c r="AC211" s="503">
        <v>29.495314</v>
      </c>
      <c r="AD211" s="503">
        <v>29.585630999999999</v>
      </c>
      <c r="AE211" s="503">
        <v>27.850269000000001</v>
      </c>
      <c r="AF211" s="503">
        <v>30.462376000000003</v>
      </c>
      <c r="AG211" s="503">
        <v>346.35006200000004</v>
      </c>
      <c r="AH211" s="1334"/>
    </row>
    <row r="212" spans="2:34" s="837" customFormat="1" ht="18.75" customHeight="1" x14ac:dyDescent="0.25">
      <c r="B212" s="1814"/>
      <c r="C212" s="844"/>
      <c r="D212" s="848" t="s">
        <v>342</v>
      </c>
      <c r="E212" s="846" t="str">
        <f t="shared" si="16"/>
        <v/>
      </c>
      <c r="F212" s="846" t="str">
        <f t="shared" si="16"/>
        <v/>
      </c>
      <c r="G212" s="846" t="str">
        <f t="shared" si="16"/>
        <v/>
      </c>
      <c r="H212" s="846" t="str">
        <f t="shared" si="16"/>
        <v/>
      </c>
      <c r="I212" s="846" t="str">
        <f t="shared" si="16"/>
        <v/>
      </c>
      <c r="J212" s="846" t="str">
        <f t="shared" si="16"/>
        <v/>
      </c>
      <c r="K212" s="846" t="str">
        <f t="shared" si="16"/>
        <v/>
      </c>
      <c r="L212" s="846" t="str">
        <f t="shared" si="16"/>
        <v/>
      </c>
      <c r="M212" s="846" t="str">
        <f t="shared" si="16"/>
        <v/>
      </c>
      <c r="N212" s="846" t="str">
        <f t="shared" si="16"/>
        <v/>
      </c>
      <c r="O212" s="846" t="str">
        <f t="shared" si="16"/>
        <v/>
      </c>
      <c r="P212" s="846" t="str">
        <f t="shared" si="16"/>
        <v/>
      </c>
      <c r="Q212" s="849">
        <f t="shared" si="17"/>
        <v>0</v>
      </c>
      <c r="S212" s="503"/>
      <c r="T212" s="503" t="s">
        <v>342</v>
      </c>
      <c r="U212" s="503"/>
      <c r="V212" s="503"/>
      <c r="W212" s="503"/>
      <c r="X212" s="503"/>
      <c r="Y212" s="503"/>
      <c r="Z212" s="503"/>
      <c r="AA212" s="503"/>
      <c r="AB212" s="503"/>
      <c r="AC212" s="503"/>
      <c r="AD212" s="503"/>
      <c r="AE212" s="503"/>
      <c r="AF212" s="503"/>
      <c r="AG212" s="503"/>
      <c r="AH212" s="1334"/>
    </row>
    <row r="213" spans="2:34" s="837" customFormat="1" ht="18.75" customHeight="1" x14ac:dyDescent="0.25">
      <c r="B213" s="1814"/>
      <c r="C213" s="860"/>
      <c r="D213" s="864" t="s">
        <v>343</v>
      </c>
      <c r="E213" s="862" t="str">
        <f t="shared" si="16"/>
        <v/>
      </c>
      <c r="F213" s="862" t="str">
        <f t="shared" si="16"/>
        <v/>
      </c>
      <c r="G213" s="862" t="str">
        <f t="shared" si="16"/>
        <v/>
      </c>
      <c r="H213" s="862" t="str">
        <f t="shared" si="16"/>
        <v/>
      </c>
      <c r="I213" s="862" t="str">
        <f t="shared" si="16"/>
        <v/>
      </c>
      <c r="J213" s="862" t="str">
        <f t="shared" si="16"/>
        <v/>
      </c>
      <c r="K213" s="862" t="str">
        <f t="shared" si="16"/>
        <v/>
      </c>
      <c r="L213" s="862" t="str">
        <f t="shared" si="16"/>
        <v/>
      </c>
      <c r="M213" s="862" t="str">
        <f t="shared" si="16"/>
        <v/>
      </c>
      <c r="N213" s="862" t="str">
        <f t="shared" si="16"/>
        <v/>
      </c>
      <c r="O213" s="862" t="str">
        <f t="shared" si="16"/>
        <v/>
      </c>
      <c r="P213" s="863" t="str">
        <f t="shared" si="16"/>
        <v/>
      </c>
      <c r="Q213" s="852">
        <f t="shared" si="17"/>
        <v>0</v>
      </c>
      <c r="S213" s="503"/>
      <c r="T213" s="503" t="s">
        <v>343</v>
      </c>
      <c r="U213" s="503"/>
      <c r="V213" s="503"/>
      <c r="W213" s="503"/>
      <c r="X213" s="503"/>
      <c r="Y213" s="503"/>
      <c r="Z213" s="503"/>
      <c r="AA213" s="503"/>
      <c r="AB213" s="503"/>
      <c r="AC213" s="503"/>
      <c r="AD213" s="503"/>
      <c r="AE213" s="503"/>
      <c r="AF213" s="503"/>
      <c r="AG213" s="503"/>
      <c r="AH213" s="1334"/>
    </row>
    <row r="214" spans="2:34" s="837" customFormat="1" ht="18.75" customHeight="1" x14ac:dyDescent="0.25">
      <c r="B214" s="1813">
        <f>+B210+1</f>
        <v>53</v>
      </c>
      <c r="C214" s="853" t="str">
        <f t="shared" si="18"/>
        <v>GTS Majes S.A.C.</v>
      </c>
      <c r="D214" s="841" t="s">
        <v>340</v>
      </c>
      <c r="E214" s="855" t="str">
        <f t="shared" si="16"/>
        <v/>
      </c>
      <c r="F214" s="855" t="str">
        <f t="shared" si="16"/>
        <v/>
      </c>
      <c r="G214" s="855" t="str">
        <f t="shared" si="16"/>
        <v/>
      </c>
      <c r="H214" s="855" t="str">
        <f t="shared" si="16"/>
        <v/>
      </c>
      <c r="I214" s="855" t="str">
        <f t="shared" si="16"/>
        <v/>
      </c>
      <c r="J214" s="855" t="str">
        <f t="shared" si="16"/>
        <v/>
      </c>
      <c r="K214" s="855" t="str">
        <f t="shared" si="16"/>
        <v/>
      </c>
      <c r="L214" s="855" t="str">
        <f t="shared" si="16"/>
        <v/>
      </c>
      <c r="M214" s="855" t="str">
        <f t="shared" si="16"/>
        <v/>
      </c>
      <c r="N214" s="855" t="str">
        <f t="shared" si="16"/>
        <v/>
      </c>
      <c r="O214" s="855" t="str">
        <f t="shared" si="16"/>
        <v/>
      </c>
      <c r="P214" s="856" t="str">
        <f t="shared" si="16"/>
        <v/>
      </c>
      <c r="Q214" s="857">
        <f t="shared" si="17"/>
        <v>0</v>
      </c>
      <c r="S214" s="503" t="s">
        <v>107</v>
      </c>
      <c r="T214" s="503" t="s">
        <v>340</v>
      </c>
      <c r="U214" s="503"/>
      <c r="V214" s="503"/>
      <c r="W214" s="503"/>
      <c r="X214" s="503"/>
      <c r="Y214" s="503"/>
      <c r="Z214" s="503"/>
      <c r="AA214" s="503"/>
      <c r="AB214" s="503"/>
      <c r="AC214" s="503"/>
      <c r="AD214" s="503"/>
      <c r="AE214" s="503"/>
      <c r="AF214" s="503"/>
      <c r="AG214" s="503"/>
      <c r="AH214" s="1334"/>
    </row>
    <row r="215" spans="2:34" s="837" customFormat="1" ht="18.75" customHeight="1" x14ac:dyDescent="0.25">
      <c r="B215" s="1814"/>
      <c r="C215" s="844"/>
      <c r="D215" s="845" t="s">
        <v>341</v>
      </c>
      <c r="E215" s="846" t="str">
        <f t="shared" si="16"/>
        <v/>
      </c>
      <c r="F215" s="846" t="str">
        <f t="shared" si="16"/>
        <v/>
      </c>
      <c r="G215" s="846" t="str">
        <f t="shared" si="16"/>
        <v/>
      </c>
      <c r="H215" s="846" t="str">
        <f t="shared" si="16"/>
        <v/>
      </c>
      <c r="I215" s="846" t="str">
        <f t="shared" si="16"/>
        <v/>
      </c>
      <c r="J215" s="846" t="str">
        <f t="shared" si="16"/>
        <v/>
      </c>
      <c r="K215" s="846" t="str">
        <f t="shared" si="16"/>
        <v/>
      </c>
      <c r="L215" s="846" t="str">
        <f t="shared" si="16"/>
        <v/>
      </c>
      <c r="M215" s="846" t="str">
        <f t="shared" si="16"/>
        <v/>
      </c>
      <c r="N215" s="846" t="str">
        <f t="shared" si="16"/>
        <v/>
      </c>
      <c r="O215" s="846" t="str">
        <f t="shared" si="16"/>
        <v/>
      </c>
      <c r="P215" s="846" t="str">
        <f t="shared" si="16"/>
        <v/>
      </c>
      <c r="Q215" s="847">
        <f t="shared" si="17"/>
        <v>0</v>
      </c>
      <c r="S215" s="503"/>
      <c r="T215" s="503" t="s">
        <v>341</v>
      </c>
      <c r="U215" s="503"/>
      <c r="V215" s="503"/>
      <c r="W215" s="503"/>
      <c r="X215" s="503"/>
      <c r="Y215" s="503"/>
      <c r="Z215" s="503"/>
      <c r="AA215" s="503"/>
      <c r="AB215" s="503"/>
      <c r="AC215" s="503"/>
      <c r="AD215" s="503"/>
      <c r="AE215" s="503"/>
      <c r="AF215" s="503"/>
      <c r="AG215" s="503"/>
      <c r="AH215" s="1334"/>
    </row>
    <row r="216" spans="2:34" s="837" customFormat="1" ht="18.75" customHeight="1" x14ac:dyDescent="0.25">
      <c r="B216" s="1814"/>
      <c r="C216" s="844"/>
      <c r="D216" s="848" t="s">
        <v>342</v>
      </c>
      <c r="E216" s="846">
        <f t="shared" si="16"/>
        <v>3.6655799999999998</v>
      </c>
      <c r="F216" s="846">
        <f t="shared" si="16"/>
        <v>3.0692810000000001</v>
      </c>
      <c r="G216" s="846">
        <f t="shared" si="16"/>
        <v>4.0272969999999999</v>
      </c>
      <c r="H216" s="846">
        <f t="shared" si="16"/>
        <v>3.5649740000000003</v>
      </c>
      <c r="I216" s="846">
        <f t="shared" si="16"/>
        <v>3.5680000000000001</v>
      </c>
      <c r="J216" s="846">
        <f t="shared" si="16"/>
        <v>3.303331</v>
      </c>
      <c r="K216" s="846">
        <f t="shared" si="16"/>
        <v>3.4995770000000004</v>
      </c>
      <c r="L216" s="846">
        <f t="shared" si="16"/>
        <v>3.7582450000000001</v>
      </c>
      <c r="M216" s="846">
        <f t="shared" si="16"/>
        <v>3.852293</v>
      </c>
      <c r="N216" s="846">
        <f t="shared" si="16"/>
        <v>3.9791129999999999</v>
      </c>
      <c r="O216" s="846">
        <f t="shared" si="16"/>
        <v>3.978952</v>
      </c>
      <c r="P216" s="846">
        <f t="shared" si="16"/>
        <v>4.0165160000000002</v>
      </c>
      <c r="Q216" s="849">
        <f t="shared" si="17"/>
        <v>44.283158999999998</v>
      </c>
      <c r="S216" s="503"/>
      <c r="T216" s="503" t="s">
        <v>342</v>
      </c>
      <c r="U216" s="503">
        <v>3.6655799999999998</v>
      </c>
      <c r="V216" s="503">
        <v>3.0692810000000001</v>
      </c>
      <c r="W216" s="503">
        <v>4.0272969999999999</v>
      </c>
      <c r="X216" s="503">
        <v>3.5649740000000003</v>
      </c>
      <c r="Y216" s="503">
        <v>3.5680000000000001</v>
      </c>
      <c r="Z216" s="503">
        <v>3.303331</v>
      </c>
      <c r="AA216" s="503">
        <v>3.4995770000000004</v>
      </c>
      <c r="AB216" s="503">
        <v>3.7582450000000001</v>
      </c>
      <c r="AC216" s="503">
        <v>3.852293</v>
      </c>
      <c r="AD216" s="503">
        <v>3.9791129999999999</v>
      </c>
      <c r="AE216" s="503">
        <v>3.978952</v>
      </c>
      <c r="AF216" s="503">
        <v>4.0165160000000002</v>
      </c>
      <c r="AG216" s="503">
        <v>44.283158999999998</v>
      </c>
      <c r="AH216" s="1334"/>
    </row>
    <row r="217" spans="2:34" s="837" customFormat="1" ht="18.75" customHeight="1" x14ac:dyDescent="0.25">
      <c r="B217" s="1814"/>
      <c r="C217" s="860"/>
      <c r="D217" s="864" t="s">
        <v>343</v>
      </c>
      <c r="E217" s="862" t="str">
        <f t="shared" si="16"/>
        <v/>
      </c>
      <c r="F217" s="862" t="str">
        <f t="shared" si="16"/>
        <v/>
      </c>
      <c r="G217" s="862" t="str">
        <f t="shared" si="16"/>
        <v/>
      </c>
      <c r="H217" s="862" t="str">
        <f t="shared" si="16"/>
        <v/>
      </c>
      <c r="I217" s="862" t="str">
        <f t="shared" si="16"/>
        <v/>
      </c>
      <c r="J217" s="862" t="str">
        <f t="shared" si="16"/>
        <v/>
      </c>
      <c r="K217" s="862" t="str">
        <f t="shared" si="16"/>
        <v/>
      </c>
      <c r="L217" s="862" t="str">
        <f t="shared" si="16"/>
        <v/>
      </c>
      <c r="M217" s="862" t="str">
        <f t="shared" si="16"/>
        <v/>
      </c>
      <c r="N217" s="862" t="str">
        <f t="shared" si="16"/>
        <v/>
      </c>
      <c r="O217" s="862" t="str">
        <f t="shared" si="16"/>
        <v/>
      </c>
      <c r="P217" s="863" t="str">
        <f t="shared" si="16"/>
        <v/>
      </c>
      <c r="Q217" s="852">
        <f t="shared" si="17"/>
        <v>0</v>
      </c>
      <c r="S217" s="503"/>
      <c r="T217" s="503" t="s">
        <v>343</v>
      </c>
      <c r="U217" s="503"/>
      <c r="V217" s="503"/>
      <c r="W217" s="503"/>
      <c r="X217" s="503"/>
      <c r="Y217" s="503"/>
      <c r="Z217" s="503"/>
      <c r="AA217" s="503"/>
      <c r="AB217" s="503"/>
      <c r="AC217" s="503"/>
      <c r="AD217" s="503"/>
      <c r="AE217" s="503"/>
      <c r="AF217" s="503"/>
      <c r="AG217" s="503"/>
      <c r="AH217" s="1334"/>
    </row>
    <row r="218" spans="2:34" s="837" customFormat="1" ht="18.75" customHeight="1" x14ac:dyDescent="0.25">
      <c r="B218" s="1813">
        <f>+B214+1</f>
        <v>54</v>
      </c>
      <c r="C218" s="853" t="str">
        <f t="shared" si="18"/>
        <v>GTS Repartición S.A.C.</v>
      </c>
      <c r="D218" s="841" t="s">
        <v>340</v>
      </c>
      <c r="E218" s="855" t="str">
        <f t="shared" si="16"/>
        <v/>
      </c>
      <c r="F218" s="855" t="str">
        <f t="shared" si="16"/>
        <v/>
      </c>
      <c r="G218" s="855" t="str">
        <f t="shared" si="16"/>
        <v/>
      </c>
      <c r="H218" s="855" t="str">
        <f t="shared" si="16"/>
        <v/>
      </c>
      <c r="I218" s="855" t="str">
        <f t="shared" si="16"/>
        <v/>
      </c>
      <c r="J218" s="855" t="str">
        <f t="shared" si="16"/>
        <v/>
      </c>
      <c r="K218" s="855" t="str">
        <f t="shared" si="16"/>
        <v/>
      </c>
      <c r="L218" s="855" t="str">
        <f t="shared" si="16"/>
        <v/>
      </c>
      <c r="M218" s="855" t="str">
        <f t="shared" si="16"/>
        <v/>
      </c>
      <c r="N218" s="855" t="str">
        <f t="shared" si="16"/>
        <v/>
      </c>
      <c r="O218" s="855" t="str">
        <f t="shared" si="16"/>
        <v/>
      </c>
      <c r="P218" s="856" t="str">
        <f t="shared" si="16"/>
        <v/>
      </c>
      <c r="Q218" s="857">
        <f t="shared" si="17"/>
        <v>0</v>
      </c>
      <c r="S218" s="503" t="s">
        <v>109</v>
      </c>
      <c r="T218" s="503" t="s">
        <v>340</v>
      </c>
      <c r="U218" s="503"/>
      <c r="V218" s="503"/>
      <c r="W218" s="503"/>
      <c r="X218" s="503"/>
      <c r="Y218" s="503"/>
      <c r="Z218" s="503"/>
      <c r="AA218" s="503"/>
      <c r="AB218" s="503"/>
      <c r="AC218" s="503"/>
      <c r="AD218" s="503"/>
      <c r="AE218" s="503"/>
      <c r="AF218" s="503"/>
      <c r="AG218" s="503"/>
      <c r="AH218" s="1334"/>
    </row>
    <row r="219" spans="2:34" s="837" customFormat="1" ht="18.75" customHeight="1" x14ac:dyDescent="0.25">
      <c r="B219" s="1814"/>
      <c r="C219" s="844"/>
      <c r="D219" s="845" t="s">
        <v>341</v>
      </c>
      <c r="E219" s="846" t="str">
        <f t="shared" si="16"/>
        <v/>
      </c>
      <c r="F219" s="846" t="str">
        <f t="shared" si="16"/>
        <v/>
      </c>
      <c r="G219" s="846" t="str">
        <f t="shared" si="16"/>
        <v/>
      </c>
      <c r="H219" s="846" t="str">
        <f t="shared" si="16"/>
        <v/>
      </c>
      <c r="I219" s="846" t="str">
        <f t="shared" si="16"/>
        <v/>
      </c>
      <c r="J219" s="846" t="str">
        <f t="shared" si="16"/>
        <v/>
      </c>
      <c r="K219" s="846" t="str">
        <f t="shared" si="16"/>
        <v/>
      </c>
      <c r="L219" s="846" t="str">
        <f t="shared" si="16"/>
        <v/>
      </c>
      <c r="M219" s="846" t="str">
        <f t="shared" si="16"/>
        <v/>
      </c>
      <c r="N219" s="846" t="str">
        <f t="shared" si="16"/>
        <v/>
      </c>
      <c r="O219" s="846" t="str">
        <f t="shared" si="16"/>
        <v/>
      </c>
      <c r="P219" s="846" t="str">
        <f t="shared" si="16"/>
        <v/>
      </c>
      <c r="Q219" s="847">
        <f t="shared" si="17"/>
        <v>0</v>
      </c>
      <c r="S219" s="503"/>
      <c r="T219" s="503" t="s">
        <v>341</v>
      </c>
      <c r="U219" s="503"/>
      <c r="V219" s="503"/>
      <c r="W219" s="503"/>
      <c r="X219" s="503"/>
      <c r="Y219" s="503"/>
      <c r="Z219" s="503"/>
      <c r="AA219" s="503"/>
      <c r="AB219" s="503"/>
      <c r="AC219" s="503"/>
      <c r="AD219" s="503"/>
      <c r="AE219" s="503"/>
      <c r="AF219" s="503"/>
      <c r="AG219" s="503"/>
      <c r="AH219" s="1334"/>
    </row>
    <row r="220" spans="2:34" s="837" customFormat="1" ht="18.75" customHeight="1" x14ac:dyDescent="0.25">
      <c r="B220" s="1814"/>
      <c r="C220" s="844"/>
      <c r="D220" s="848" t="s">
        <v>342</v>
      </c>
      <c r="E220" s="846">
        <f t="shared" si="16"/>
        <v>3.3811019999999998</v>
      </c>
      <c r="F220" s="846">
        <f t="shared" si="16"/>
        <v>2.815728</v>
      </c>
      <c r="G220" s="846">
        <f t="shared" si="16"/>
        <v>3.9595180000000001</v>
      </c>
      <c r="H220" s="846">
        <f t="shared" si="16"/>
        <v>3.4401250000000001</v>
      </c>
      <c r="I220" s="846">
        <f t="shared" si="16"/>
        <v>3.6010749999999998</v>
      </c>
      <c r="J220" s="846">
        <f t="shared" si="16"/>
        <v>3.2226790000000003</v>
      </c>
      <c r="K220" s="846">
        <f t="shared" si="16"/>
        <v>3.5730529999999998</v>
      </c>
      <c r="L220" s="846">
        <f t="shared" si="16"/>
        <v>3.838838</v>
      </c>
      <c r="M220" s="846">
        <f t="shared" si="16"/>
        <v>3.821005</v>
      </c>
      <c r="N220" s="846">
        <f t="shared" si="16"/>
        <v>3.8874630000000003</v>
      </c>
      <c r="O220" s="846">
        <f t="shared" si="16"/>
        <v>3.904064</v>
      </c>
      <c r="P220" s="846">
        <f t="shared" si="16"/>
        <v>3.9413860000000001</v>
      </c>
      <c r="Q220" s="849">
        <f t="shared" si="17"/>
        <v>43.386035999999997</v>
      </c>
      <c r="S220" s="503"/>
      <c r="T220" s="503" t="s">
        <v>342</v>
      </c>
      <c r="U220" s="503">
        <v>3.3811019999999998</v>
      </c>
      <c r="V220" s="503">
        <v>2.815728</v>
      </c>
      <c r="W220" s="503">
        <v>3.9595180000000001</v>
      </c>
      <c r="X220" s="503">
        <v>3.4401250000000001</v>
      </c>
      <c r="Y220" s="503">
        <v>3.6010749999999998</v>
      </c>
      <c r="Z220" s="503">
        <v>3.2226790000000003</v>
      </c>
      <c r="AA220" s="503">
        <v>3.5730529999999998</v>
      </c>
      <c r="AB220" s="503">
        <v>3.838838</v>
      </c>
      <c r="AC220" s="503">
        <v>3.821005</v>
      </c>
      <c r="AD220" s="503">
        <v>3.8874630000000003</v>
      </c>
      <c r="AE220" s="503">
        <v>3.904064</v>
      </c>
      <c r="AF220" s="503">
        <v>3.9413860000000001</v>
      </c>
      <c r="AG220" s="503">
        <v>43.386035999999997</v>
      </c>
      <c r="AH220" s="1334"/>
    </row>
    <row r="221" spans="2:34" s="837" customFormat="1" ht="18.75" customHeight="1" x14ac:dyDescent="0.25">
      <c r="B221" s="1814"/>
      <c r="C221" s="860"/>
      <c r="D221" s="864" t="s">
        <v>343</v>
      </c>
      <c r="E221" s="862" t="str">
        <f t="shared" si="16"/>
        <v/>
      </c>
      <c r="F221" s="862" t="str">
        <f t="shared" si="16"/>
        <v/>
      </c>
      <c r="G221" s="862" t="str">
        <f t="shared" si="16"/>
        <v/>
      </c>
      <c r="H221" s="862" t="str">
        <f t="shared" si="16"/>
        <v/>
      </c>
      <c r="I221" s="862" t="str">
        <f t="shared" si="16"/>
        <v/>
      </c>
      <c r="J221" s="862" t="str">
        <f t="shared" si="16"/>
        <v/>
      </c>
      <c r="K221" s="862" t="str">
        <f t="shared" si="16"/>
        <v/>
      </c>
      <c r="L221" s="862" t="str">
        <f t="shared" si="16"/>
        <v/>
      </c>
      <c r="M221" s="862" t="str">
        <f t="shared" si="16"/>
        <v/>
      </c>
      <c r="N221" s="862" t="str">
        <f t="shared" si="16"/>
        <v/>
      </c>
      <c r="O221" s="862" t="str">
        <f t="shared" si="16"/>
        <v/>
      </c>
      <c r="P221" s="863" t="str">
        <f t="shared" si="16"/>
        <v/>
      </c>
      <c r="Q221" s="852">
        <f t="shared" si="17"/>
        <v>0</v>
      </c>
      <c r="S221" s="503"/>
      <c r="T221" s="503" t="s">
        <v>343</v>
      </c>
      <c r="U221" s="503"/>
      <c r="V221" s="503"/>
      <c r="W221" s="503"/>
      <c r="X221" s="503"/>
      <c r="Y221" s="503"/>
      <c r="Z221" s="503"/>
      <c r="AA221" s="503"/>
      <c r="AB221" s="503"/>
      <c r="AC221" s="503"/>
      <c r="AD221" s="503"/>
      <c r="AE221" s="503"/>
      <c r="AF221" s="503"/>
      <c r="AG221" s="503"/>
      <c r="AH221" s="1334"/>
    </row>
    <row r="222" spans="2:34" s="837" customFormat="1" ht="18.75" customHeight="1" x14ac:dyDescent="0.25">
      <c r="B222" s="1813">
        <f>+B218+1</f>
        <v>55</v>
      </c>
      <c r="C222" s="853" t="str">
        <f t="shared" si="18"/>
        <v>Hidrandina S.A.</v>
      </c>
      <c r="D222" s="841" t="s">
        <v>340</v>
      </c>
      <c r="E222" s="855">
        <f t="shared" si="16"/>
        <v>4.2587970000000004</v>
      </c>
      <c r="F222" s="855">
        <f t="shared" si="16"/>
        <v>2.9357200000000003</v>
      </c>
      <c r="G222" s="855">
        <f t="shared" si="16"/>
        <v>2.5843920000000002</v>
      </c>
      <c r="H222" s="855">
        <f t="shared" ref="H222:P250" si="19">IF(X222="","",X222)</f>
        <v>2.3816710000000003</v>
      </c>
      <c r="I222" s="855">
        <f t="shared" si="19"/>
        <v>2.3336669999999997</v>
      </c>
      <c r="J222" s="855">
        <f t="shared" si="19"/>
        <v>2.4668310000000004</v>
      </c>
      <c r="K222" s="855">
        <f t="shared" si="19"/>
        <v>3.2896970000000008</v>
      </c>
      <c r="L222" s="855">
        <f t="shared" si="19"/>
        <v>3.1157420000000005</v>
      </c>
      <c r="M222" s="855">
        <f t="shared" si="19"/>
        <v>3.0040149999999999</v>
      </c>
      <c r="N222" s="855">
        <f t="shared" si="19"/>
        <v>3.3786100000000006</v>
      </c>
      <c r="O222" s="855">
        <f t="shared" si="19"/>
        <v>3.5208220000000003</v>
      </c>
      <c r="P222" s="856">
        <f t="shared" si="19"/>
        <v>3.1438200000000003</v>
      </c>
      <c r="Q222" s="857">
        <f t="shared" si="17"/>
        <v>36.413784000000007</v>
      </c>
      <c r="S222" s="503" t="s">
        <v>111</v>
      </c>
      <c r="T222" s="503" t="s">
        <v>340</v>
      </c>
      <c r="U222" s="503">
        <v>4.2587970000000004</v>
      </c>
      <c r="V222" s="503">
        <v>2.9357200000000003</v>
      </c>
      <c r="W222" s="503">
        <v>2.5843920000000002</v>
      </c>
      <c r="X222" s="503">
        <v>2.3816710000000003</v>
      </c>
      <c r="Y222" s="503">
        <v>2.3336669999999997</v>
      </c>
      <c r="Z222" s="503">
        <v>2.4668310000000004</v>
      </c>
      <c r="AA222" s="503">
        <v>3.2896970000000008</v>
      </c>
      <c r="AB222" s="503">
        <v>3.1157420000000005</v>
      </c>
      <c r="AC222" s="503">
        <v>3.0040149999999999</v>
      </c>
      <c r="AD222" s="503">
        <v>3.3786100000000006</v>
      </c>
      <c r="AE222" s="503">
        <v>3.5208220000000003</v>
      </c>
      <c r="AF222" s="503">
        <v>3.1438200000000003</v>
      </c>
      <c r="AG222" s="503">
        <v>36.413784000000007</v>
      </c>
      <c r="AH222" s="1334"/>
    </row>
    <row r="223" spans="2:34" s="837" customFormat="1" ht="18.75" customHeight="1" x14ac:dyDescent="0.25">
      <c r="B223" s="1814"/>
      <c r="C223" s="844"/>
      <c r="D223" s="845" t="s">
        <v>341</v>
      </c>
      <c r="E223" s="846">
        <f t="shared" ref="E223:J279" si="20">IF(U223="","",U223)</f>
        <v>3.1222E-2</v>
      </c>
      <c r="F223" s="846">
        <f t="shared" si="20"/>
        <v>9.4399999999999996E-4</v>
      </c>
      <c r="G223" s="846">
        <f t="shared" si="20"/>
        <v>3.6999999999999999E-4</v>
      </c>
      <c r="H223" s="846">
        <f t="shared" si="19"/>
        <v>2.4800000000000001E-4</v>
      </c>
      <c r="I223" s="846">
        <f t="shared" si="19"/>
        <v>3.1E-4</v>
      </c>
      <c r="J223" s="846">
        <f t="shared" si="19"/>
        <v>1.7999999999999998E-4</v>
      </c>
      <c r="K223" s="846">
        <f t="shared" si="19"/>
        <v>8.1400000000000014E-3</v>
      </c>
      <c r="L223" s="846">
        <f t="shared" si="19"/>
        <v>1.3000000000000002E-4</v>
      </c>
      <c r="M223" s="846">
        <f t="shared" si="19"/>
        <v>2.9999999999999997E-5</v>
      </c>
      <c r="N223" s="846">
        <f t="shared" si="19"/>
        <v>2.7499999999999998E-3</v>
      </c>
      <c r="O223" s="846">
        <f t="shared" si="19"/>
        <v>7.0000000000000007E-5</v>
      </c>
      <c r="P223" s="846">
        <f t="shared" si="19"/>
        <v>1.94E-4</v>
      </c>
      <c r="Q223" s="847">
        <f t="shared" si="17"/>
        <v>4.4588000000000003E-2</v>
      </c>
      <c r="S223" s="503"/>
      <c r="T223" s="503" t="s">
        <v>341</v>
      </c>
      <c r="U223" s="503">
        <v>3.1222E-2</v>
      </c>
      <c r="V223" s="503">
        <v>9.4399999999999996E-4</v>
      </c>
      <c r="W223" s="503">
        <v>3.6999999999999999E-4</v>
      </c>
      <c r="X223" s="503">
        <v>2.4800000000000001E-4</v>
      </c>
      <c r="Y223" s="503">
        <v>3.1E-4</v>
      </c>
      <c r="Z223" s="503">
        <v>1.7999999999999998E-4</v>
      </c>
      <c r="AA223" s="503">
        <v>8.1400000000000014E-3</v>
      </c>
      <c r="AB223" s="503">
        <v>1.3000000000000002E-4</v>
      </c>
      <c r="AC223" s="503">
        <v>2.9999999999999997E-5</v>
      </c>
      <c r="AD223" s="503">
        <v>2.7499999999999998E-3</v>
      </c>
      <c r="AE223" s="503">
        <v>7.0000000000000007E-5</v>
      </c>
      <c r="AF223" s="503">
        <v>1.94E-4</v>
      </c>
      <c r="AG223" s="503">
        <v>4.4588000000000003E-2</v>
      </c>
      <c r="AH223" s="1334"/>
    </row>
    <row r="224" spans="2:34" s="837" customFormat="1" ht="18.75" customHeight="1" x14ac:dyDescent="0.25">
      <c r="B224" s="1814"/>
      <c r="C224" s="844"/>
      <c r="D224" s="848" t="s">
        <v>342</v>
      </c>
      <c r="E224" s="846" t="str">
        <f t="shared" si="20"/>
        <v/>
      </c>
      <c r="F224" s="846" t="str">
        <f t="shared" si="20"/>
        <v/>
      </c>
      <c r="G224" s="846" t="str">
        <f t="shared" si="20"/>
        <v/>
      </c>
      <c r="H224" s="846" t="str">
        <f t="shared" si="19"/>
        <v/>
      </c>
      <c r="I224" s="846" t="str">
        <f t="shared" si="19"/>
        <v/>
      </c>
      <c r="J224" s="846" t="str">
        <f t="shared" si="19"/>
        <v/>
      </c>
      <c r="K224" s="846" t="str">
        <f t="shared" si="19"/>
        <v/>
      </c>
      <c r="L224" s="846" t="str">
        <f t="shared" si="19"/>
        <v/>
      </c>
      <c r="M224" s="846" t="str">
        <f t="shared" si="19"/>
        <v/>
      </c>
      <c r="N224" s="846" t="str">
        <f t="shared" si="19"/>
        <v/>
      </c>
      <c r="O224" s="846" t="str">
        <f t="shared" si="19"/>
        <v/>
      </c>
      <c r="P224" s="846" t="str">
        <f t="shared" si="19"/>
        <v/>
      </c>
      <c r="Q224" s="849">
        <f t="shared" si="17"/>
        <v>0</v>
      </c>
      <c r="S224" s="503"/>
      <c r="T224" s="503" t="s">
        <v>342</v>
      </c>
      <c r="U224" s="503"/>
      <c r="V224" s="503"/>
      <c r="W224" s="503"/>
      <c r="X224" s="503"/>
      <c r="Y224" s="503"/>
      <c r="Z224" s="503"/>
      <c r="AA224" s="503"/>
      <c r="AB224" s="503"/>
      <c r="AC224" s="503"/>
      <c r="AD224" s="503"/>
      <c r="AE224" s="503"/>
      <c r="AF224" s="503"/>
      <c r="AG224" s="503"/>
      <c r="AH224" s="1334"/>
    </row>
    <row r="225" spans="2:34" s="837" customFormat="1" ht="18.75" customHeight="1" x14ac:dyDescent="0.25">
      <c r="B225" s="1814"/>
      <c r="C225" s="860"/>
      <c r="D225" s="864" t="s">
        <v>343</v>
      </c>
      <c r="E225" s="862" t="str">
        <f t="shared" si="20"/>
        <v/>
      </c>
      <c r="F225" s="862" t="str">
        <f t="shared" si="20"/>
        <v/>
      </c>
      <c r="G225" s="862" t="str">
        <f t="shared" si="20"/>
        <v/>
      </c>
      <c r="H225" s="862" t="str">
        <f t="shared" si="19"/>
        <v/>
      </c>
      <c r="I225" s="862" t="str">
        <f t="shared" si="19"/>
        <v/>
      </c>
      <c r="J225" s="862" t="str">
        <f t="shared" si="19"/>
        <v/>
      </c>
      <c r="K225" s="862" t="str">
        <f t="shared" si="19"/>
        <v/>
      </c>
      <c r="L225" s="862" t="str">
        <f t="shared" si="19"/>
        <v/>
      </c>
      <c r="M225" s="862" t="str">
        <f t="shared" si="19"/>
        <v/>
      </c>
      <c r="N225" s="862" t="str">
        <f t="shared" si="19"/>
        <v/>
      </c>
      <c r="O225" s="862" t="str">
        <f t="shared" si="19"/>
        <v/>
      </c>
      <c r="P225" s="863" t="str">
        <f t="shared" si="19"/>
        <v/>
      </c>
      <c r="Q225" s="852">
        <f t="shared" si="17"/>
        <v>0</v>
      </c>
      <c r="S225" s="503"/>
      <c r="T225" s="503" t="s">
        <v>343</v>
      </c>
      <c r="U225" s="503"/>
      <c r="V225" s="503"/>
      <c r="W225" s="503"/>
      <c r="X225" s="503"/>
      <c r="Y225" s="503"/>
      <c r="Z225" s="503"/>
      <c r="AA225" s="503"/>
      <c r="AB225" s="503"/>
      <c r="AC225" s="503"/>
      <c r="AD225" s="503"/>
      <c r="AE225" s="503"/>
      <c r="AF225" s="503"/>
      <c r="AG225" s="503"/>
      <c r="AH225" s="1334"/>
    </row>
    <row r="226" spans="2:34" s="837" customFormat="1" ht="18.75" customHeight="1" x14ac:dyDescent="0.25">
      <c r="B226" s="1813">
        <f>+B222+1</f>
        <v>56</v>
      </c>
      <c r="C226" s="853" t="str">
        <f t="shared" si="18"/>
        <v>Hidro Pátapo S.A.C.</v>
      </c>
      <c r="D226" s="841" t="s">
        <v>340</v>
      </c>
      <c r="E226" s="855">
        <f t="shared" si="20"/>
        <v>0.69537625000000036</v>
      </c>
      <c r="F226" s="855">
        <f t="shared" si="20"/>
        <v>0.59677075000000035</v>
      </c>
      <c r="G226" s="855">
        <f t="shared" si="20"/>
        <v>0.51303150000000064</v>
      </c>
      <c r="H226" s="855">
        <f t="shared" si="19"/>
        <v>0.59312825000000025</v>
      </c>
      <c r="I226" s="855">
        <f t="shared" si="19"/>
        <v>0.5693297500000003</v>
      </c>
      <c r="J226" s="855">
        <f t="shared" si="19"/>
        <v>0.22750074999999997</v>
      </c>
      <c r="K226" s="855">
        <f t="shared" si="19"/>
        <v>9.8008250000000005E-2</v>
      </c>
      <c r="L226" s="855">
        <f t="shared" si="19"/>
        <v>0.2411112500000005</v>
      </c>
      <c r="M226" s="855">
        <f t="shared" si="19"/>
        <v>0</v>
      </c>
      <c r="N226" s="855">
        <f t="shared" si="19"/>
        <v>0.41032699999999894</v>
      </c>
      <c r="O226" s="855">
        <f t="shared" si="19"/>
        <v>0.2833730000000001</v>
      </c>
      <c r="P226" s="856">
        <f t="shared" si="19"/>
        <v>0.52047599999999972</v>
      </c>
      <c r="Q226" s="857">
        <f t="shared" si="17"/>
        <v>4.7484327500000001</v>
      </c>
      <c r="S226" s="503" t="s">
        <v>113</v>
      </c>
      <c r="T226" s="503" t="s">
        <v>340</v>
      </c>
      <c r="U226" s="503">
        <v>0.69537625000000036</v>
      </c>
      <c r="V226" s="503">
        <v>0.59677075000000035</v>
      </c>
      <c r="W226" s="503">
        <v>0.51303150000000064</v>
      </c>
      <c r="X226" s="503">
        <v>0.59312825000000025</v>
      </c>
      <c r="Y226" s="503">
        <v>0.5693297500000003</v>
      </c>
      <c r="Z226" s="503">
        <v>0.22750074999999997</v>
      </c>
      <c r="AA226" s="503">
        <v>9.8008250000000005E-2</v>
      </c>
      <c r="AB226" s="503">
        <v>0.2411112500000005</v>
      </c>
      <c r="AC226" s="503">
        <v>0</v>
      </c>
      <c r="AD226" s="503">
        <v>0.41032699999999894</v>
      </c>
      <c r="AE226" s="503">
        <v>0.2833730000000001</v>
      </c>
      <c r="AF226" s="503">
        <v>0.52047599999999972</v>
      </c>
      <c r="AG226" s="503">
        <v>4.7484327500000001</v>
      </c>
      <c r="AH226" s="1334"/>
    </row>
    <row r="227" spans="2:34" s="837" customFormat="1" ht="18.75" customHeight="1" x14ac:dyDescent="0.25">
      <c r="B227" s="1814"/>
      <c r="C227" s="844"/>
      <c r="D227" s="845" t="s">
        <v>341</v>
      </c>
      <c r="E227" s="846" t="str">
        <f t="shared" si="20"/>
        <v/>
      </c>
      <c r="F227" s="846" t="str">
        <f t="shared" si="20"/>
        <v/>
      </c>
      <c r="G227" s="846" t="str">
        <f t="shared" si="20"/>
        <v/>
      </c>
      <c r="H227" s="846" t="str">
        <f t="shared" si="19"/>
        <v/>
      </c>
      <c r="I227" s="846" t="str">
        <f t="shared" si="19"/>
        <v/>
      </c>
      <c r="J227" s="846" t="str">
        <f t="shared" si="19"/>
        <v/>
      </c>
      <c r="K227" s="846" t="str">
        <f t="shared" si="19"/>
        <v/>
      </c>
      <c r="L227" s="846" t="str">
        <f t="shared" si="19"/>
        <v/>
      </c>
      <c r="M227" s="846" t="str">
        <f t="shared" si="19"/>
        <v/>
      </c>
      <c r="N227" s="846" t="str">
        <f t="shared" si="19"/>
        <v/>
      </c>
      <c r="O227" s="846" t="str">
        <f t="shared" si="19"/>
        <v/>
      </c>
      <c r="P227" s="846" t="str">
        <f t="shared" si="19"/>
        <v/>
      </c>
      <c r="Q227" s="847">
        <f t="shared" si="17"/>
        <v>0</v>
      </c>
      <c r="S227" s="503"/>
      <c r="T227" s="503" t="s">
        <v>341</v>
      </c>
      <c r="U227" s="503"/>
      <c r="V227" s="503"/>
      <c r="W227" s="503"/>
      <c r="X227" s="503"/>
      <c r="Y227" s="503"/>
      <c r="Z227" s="503"/>
      <c r="AA227" s="503"/>
      <c r="AB227" s="503"/>
      <c r="AC227" s="503"/>
      <c r="AD227" s="503"/>
      <c r="AE227" s="503"/>
      <c r="AF227" s="503"/>
      <c r="AG227" s="503"/>
      <c r="AH227" s="1334"/>
    </row>
    <row r="228" spans="2:34" s="837" customFormat="1" ht="18.75" customHeight="1" x14ac:dyDescent="0.25">
      <c r="B228" s="1814"/>
      <c r="C228" s="844"/>
      <c r="D228" s="848" t="s">
        <v>342</v>
      </c>
      <c r="E228" s="846" t="str">
        <f t="shared" si="20"/>
        <v/>
      </c>
      <c r="F228" s="846" t="str">
        <f t="shared" si="20"/>
        <v/>
      </c>
      <c r="G228" s="846" t="str">
        <f t="shared" si="20"/>
        <v/>
      </c>
      <c r="H228" s="846" t="str">
        <f t="shared" si="19"/>
        <v/>
      </c>
      <c r="I228" s="846" t="str">
        <f t="shared" si="19"/>
        <v/>
      </c>
      <c r="J228" s="846" t="str">
        <f t="shared" si="19"/>
        <v/>
      </c>
      <c r="K228" s="846" t="str">
        <f t="shared" si="19"/>
        <v/>
      </c>
      <c r="L228" s="846" t="str">
        <f t="shared" si="19"/>
        <v/>
      </c>
      <c r="M228" s="846" t="str">
        <f t="shared" si="19"/>
        <v/>
      </c>
      <c r="N228" s="846" t="str">
        <f t="shared" si="19"/>
        <v/>
      </c>
      <c r="O228" s="846" t="str">
        <f t="shared" si="19"/>
        <v/>
      </c>
      <c r="P228" s="846" t="str">
        <f t="shared" si="19"/>
        <v/>
      </c>
      <c r="Q228" s="849">
        <f t="shared" si="17"/>
        <v>0</v>
      </c>
      <c r="S228" s="503"/>
      <c r="T228" s="503" t="s">
        <v>342</v>
      </c>
      <c r="U228" s="503"/>
      <c r="V228" s="503"/>
      <c r="W228" s="503"/>
      <c r="X228" s="503"/>
      <c r="Y228" s="503"/>
      <c r="Z228" s="503"/>
      <c r="AA228" s="503"/>
      <c r="AB228" s="503"/>
      <c r="AC228" s="503"/>
      <c r="AD228" s="503"/>
      <c r="AE228" s="503"/>
      <c r="AF228" s="503"/>
      <c r="AG228" s="503"/>
      <c r="AH228" s="1334"/>
    </row>
    <row r="229" spans="2:34" s="837" customFormat="1" ht="18.75" customHeight="1" x14ac:dyDescent="0.25">
      <c r="B229" s="1814"/>
      <c r="C229" s="860"/>
      <c r="D229" s="864" t="s">
        <v>343</v>
      </c>
      <c r="E229" s="862" t="str">
        <f t="shared" si="20"/>
        <v/>
      </c>
      <c r="F229" s="862" t="str">
        <f t="shared" si="20"/>
        <v/>
      </c>
      <c r="G229" s="862" t="str">
        <f t="shared" si="20"/>
        <v/>
      </c>
      <c r="H229" s="862" t="str">
        <f t="shared" si="19"/>
        <v/>
      </c>
      <c r="I229" s="862" t="str">
        <f t="shared" si="19"/>
        <v/>
      </c>
      <c r="J229" s="862" t="str">
        <f t="shared" si="19"/>
        <v/>
      </c>
      <c r="K229" s="862" t="str">
        <f t="shared" si="19"/>
        <v/>
      </c>
      <c r="L229" s="862" t="str">
        <f t="shared" si="19"/>
        <v/>
      </c>
      <c r="M229" s="862" t="str">
        <f t="shared" si="19"/>
        <v/>
      </c>
      <c r="N229" s="862" t="str">
        <f t="shared" si="19"/>
        <v/>
      </c>
      <c r="O229" s="862" t="str">
        <f t="shared" si="19"/>
        <v/>
      </c>
      <c r="P229" s="863" t="str">
        <f t="shared" si="19"/>
        <v/>
      </c>
      <c r="Q229" s="852">
        <f t="shared" si="17"/>
        <v>0</v>
      </c>
      <c r="S229" s="503"/>
      <c r="T229" s="503" t="s">
        <v>343</v>
      </c>
      <c r="U229" s="503"/>
      <c r="V229" s="503"/>
      <c r="W229" s="503"/>
      <c r="X229" s="503"/>
      <c r="Y229" s="503"/>
      <c r="Z229" s="503"/>
      <c r="AA229" s="503"/>
      <c r="AB229" s="503"/>
      <c r="AC229" s="503"/>
      <c r="AD229" s="503"/>
      <c r="AE229" s="503"/>
      <c r="AF229" s="503"/>
      <c r="AG229" s="503"/>
      <c r="AH229" s="1334"/>
    </row>
    <row r="230" spans="2:34" s="837" customFormat="1" ht="18.75" customHeight="1" x14ac:dyDescent="0.25">
      <c r="B230" s="1813">
        <f>+B226+1</f>
        <v>57</v>
      </c>
      <c r="C230" s="853" t="str">
        <f t="shared" si="18"/>
        <v>Hidrocañete S.A.</v>
      </c>
      <c r="D230" s="841" t="s">
        <v>340</v>
      </c>
      <c r="E230" s="855">
        <f t="shared" si="20"/>
        <v>2.4388000000000001</v>
      </c>
      <c r="F230" s="855">
        <f t="shared" si="20"/>
        <v>2.2294</v>
      </c>
      <c r="G230" s="855">
        <f t="shared" si="20"/>
        <v>2.5378000000000003</v>
      </c>
      <c r="H230" s="855">
        <f t="shared" si="19"/>
        <v>2.3195999999999999</v>
      </c>
      <c r="I230" s="855">
        <f t="shared" si="19"/>
        <v>1.9652000000000001</v>
      </c>
      <c r="J230" s="855">
        <f t="shared" si="19"/>
        <v>2.3144</v>
      </c>
      <c r="K230" s="855">
        <f t="shared" si="19"/>
        <v>2.3740999999999999</v>
      </c>
      <c r="L230" s="855">
        <f t="shared" si="19"/>
        <v>2.3971</v>
      </c>
      <c r="M230" s="855">
        <f t="shared" si="19"/>
        <v>2.4851999999999999</v>
      </c>
      <c r="N230" s="855">
        <f t="shared" si="19"/>
        <v>2.4540999999999999</v>
      </c>
      <c r="O230" s="855">
        <f t="shared" si="19"/>
        <v>1.7484999999999999</v>
      </c>
      <c r="P230" s="856">
        <f t="shared" si="19"/>
        <v>2.5846999999999998</v>
      </c>
      <c r="Q230" s="857">
        <f t="shared" si="17"/>
        <v>27.8489</v>
      </c>
      <c r="S230" s="503" t="s">
        <v>115</v>
      </c>
      <c r="T230" s="503" t="s">
        <v>340</v>
      </c>
      <c r="U230" s="503">
        <v>2.4388000000000001</v>
      </c>
      <c r="V230" s="503">
        <v>2.2294</v>
      </c>
      <c r="W230" s="503">
        <v>2.5378000000000003</v>
      </c>
      <c r="X230" s="503">
        <v>2.3195999999999999</v>
      </c>
      <c r="Y230" s="503">
        <v>1.9652000000000001</v>
      </c>
      <c r="Z230" s="503">
        <v>2.3144</v>
      </c>
      <c r="AA230" s="503">
        <v>2.3740999999999999</v>
      </c>
      <c r="AB230" s="503">
        <v>2.3971</v>
      </c>
      <c r="AC230" s="503">
        <v>2.4851999999999999</v>
      </c>
      <c r="AD230" s="503">
        <v>2.4540999999999999</v>
      </c>
      <c r="AE230" s="503">
        <v>1.7484999999999999</v>
      </c>
      <c r="AF230" s="503">
        <v>2.5846999999999998</v>
      </c>
      <c r="AG230" s="503">
        <v>27.8489</v>
      </c>
      <c r="AH230" s="1334"/>
    </row>
    <row r="231" spans="2:34" s="837" customFormat="1" ht="18.75" customHeight="1" x14ac:dyDescent="0.25">
      <c r="B231" s="1814"/>
      <c r="C231" s="844"/>
      <c r="D231" s="845" t="s">
        <v>341</v>
      </c>
      <c r="E231" s="846" t="str">
        <f t="shared" si="20"/>
        <v/>
      </c>
      <c r="F231" s="846" t="str">
        <f t="shared" si="20"/>
        <v/>
      </c>
      <c r="G231" s="846" t="str">
        <f t="shared" si="20"/>
        <v/>
      </c>
      <c r="H231" s="846" t="str">
        <f t="shared" si="19"/>
        <v/>
      </c>
      <c r="I231" s="846" t="str">
        <f t="shared" si="19"/>
        <v/>
      </c>
      <c r="J231" s="846" t="str">
        <f t="shared" si="19"/>
        <v/>
      </c>
      <c r="K231" s="846" t="str">
        <f t="shared" si="19"/>
        <v/>
      </c>
      <c r="L231" s="846" t="str">
        <f t="shared" si="19"/>
        <v/>
      </c>
      <c r="M231" s="846" t="str">
        <f t="shared" si="19"/>
        <v/>
      </c>
      <c r="N231" s="846" t="str">
        <f t="shared" si="19"/>
        <v/>
      </c>
      <c r="O231" s="846" t="str">
        <f t="shared" si="19"/>
        <v/>
      </c>
      <c r="P231" s="846" t="str">
        <f t="shared" si="19"/>
        <v/>
      </c>
      <c r="Q231" s="847">
        <f t="shared" si="17"/>
        <v>0</v>
      </c>
      <c r="S231" s="503"/>
      <c r="T231" s="503" t="s">
        <v>341</v>
      </c>
      <c r="U231" s="503"/>
      <c r="V231" s="503"/>
      <c r="W231" s="503"/>
      <c r="X231" s="503"/>
      <c r="Y231" s="503"/>
      <c r="Z231" s="503"/>
      <c r="AA231" s="503"/>
      <c r="AB231" s="503"/>
      <c r="AC231" s="503"/>
      <c r="AD231" s="503"/>
      <c r="AE231" s="503"/>
      <c r="AF231" s="503"/>
      <c r="AG231" s="503"/>
      <c r="AH231" s="1334"/>
    </row>
    <row r="232" spans="2:34" s="837" customFormat="1" ht="18.75" customHeight="1" x14ac:dyDescent="0.25">
      <c r="B232" s="1814"/>
      <c r="C232" s="844"/>
      <c r="D232" s="848" t="s">
        <v>342</v>
      </c>
      <c r="E232" s="846" t="str">
        <f t="shared" si="20"/>
        <v/>
      </c>
      <c r="F232" s="846" t="str">
        <f t="shared" si="20"/>
        <v/>
      </c>
      <c r="G232" s="846" t="str">
        <f t="shared" si="20"/>
        <v/>
      </c>
      <c r="H232" s="846" t="str">
        <f t="shared" si="19"/>
        <v/>
      </c>
      <c r="I232" s="846" t="str">
        <f t="shared" si="19"/>
        <v/>
      </c>
      <c r="J232" s="846" t="str">
        <f t="shared" si="19"/>
        <v/>
      </c>
      <c r="K232" s="846" t="str">
        <f t="shared" si="19"/>
        <v/>
      </c>
      <c r="L232" s="846" t="str">
        <f t="shared" si="19"/>
        <v/>
      </c>
      <c r="M232" s="846" t="str">
        <f t="shared" si="19"/>
        <v/>
      </c>
      <c r="N232" s="846" t="str">
        <f t="shared" si="19"/>
        <v/>
      </c>
      <c r="O232" s="846" t="str">
        <f t="shared" si="19"/>
        <v/>
      </c>
      <c r="P232" s="846" t="str">
        <f t="shared" si="19"/>
        <v/>
      </c>
      <c r="Q232" s="849">
        <f t="shared" si="17"/>
        <v>0</v>
      </c>
      <c r="S232" s="503"/>
      <c r="T232" s="503" t="s">
        <v>342</v>
      </c>
      <c r="U232" s="503"/>
      <c r="V232" s="503"/>
      <c r="W232" s="503"/>
      <c r="X232" s="503"/>
      <c r="Y232" s="503"/>
      <c r="Z232" s="503"/>
      <c r="AA232" s="503"/>
      <c r="AB232" s="503"/>
      <c r="AC232" s="503"/>
      <c r="AD232" s="503"/>
      <c r="AE232" s="503"/>
      <c r="AF232" s="503"/>
      <c r="AG232" s="503"/>
      <c r="AH232" s="1334"/>
    </row>
    <row r="233" spans="2:34" s="837" customFormat="1" ht="18.75" customHeight="1" x14ac:dyDescent="0.25">
      <c r="B233" s="1814"/>
      <c r="C233" s="860"/>
      <c r="D233" s="864" t="s">
        <v>343</v>
      </c>
      <c r="E233" s="862" t="str">
        <f t="shared" si="20"/>
        <v/>
      </c>
      <c r="F233" s="862" t="str">
        <f t="shared" si="20"/>
        <v/>
      </c>
      <c r="G233" s="862" t="str">
        <f t="shared" si="20"/>
        <v/>
      </c>
      <c r="H233" s="862" t="str">
        <f t="shared" si="19"/>
        <v/>
      </c>
      <c r="I233" s="862" t="str">
        <f t="shared" si="19"/>
        <v/>
      </c>
      <c r="J233" s="862" t="str">
        <f t="shared" si="19"/>
        <v/>
      </c>
      <c r="K233" s="862" t="str">
        <f t="shared" si="19"/>
        <v/>
      </c>
      <c r="L233" s="862" t="str">
        <f t="shared" si="19"/>
        <v/>
      </c>
      <c r="M233" s="862" t="str">
        <f t="shared" si="19"/>
        <v/>
      </c>
      <c r="N233" s="862" t="str">
        <f t="shared" si="19"/>
        <v/>
      </c>
      <c r="O233" s="862" t="str">
        <f t="shared" si="19"/>
        <v/>
      </c>
      <c r="P233" s="863" t="str">
        <f t="shared" si="19"/>
        <v/>
      </c>
      <c r="Q233" s="852">
        <f t="shared" si="17"/>
        <v>0</v>
      </c>
      <c r="S233" s="503"/>
      <c r="T233" s="503" t="s">
        <v>343</v>
      </c>
      <c r="U233" s="503"/>
      <c r="V233" s="503"/>
      <c r="W233" s="503"/>
      <c r="X233" s="503"/>
      <c r="Y233" s="503"/>
      <c r="Z233" s="503"/>
      <c r="AA233" s="503"/>
      <c r="AB233" s="503"/>
      <c r="AC233" s="503"/>
      <c r="AD233" s="503"/>
      <c r="AE233" s="503"/>
      <c r="AF233" s="503"/>
      <c r="AG233" s="503"/>
      <c r="AH233" s="1334"/>
    </row>
    <row r="234" spans="2:34" s="837" customFormat="1" ht="18.75" customHeight="1" x14ac:dyDescent="0.25">
      <c r="B234" s="1813">
        <f>+B230+1</f>
        <v>58</v>
      </c>
      <c r="C234" s="853" t="str">
        <f t="shared" si="18"/>
        <v>Hidroeléctrica Huanchor S.A.C.</v>
      </c>
      <c r="D234" s="841" t="s">
        <v>340</v>
      </c>
      <c r="E234" s="855">
        <f t="shared" si="20"/>
        <v>13.781912</v>
      </c>
      <c r="F234" s="855">
        <f t="shared" si="20"/>
        <v>12.945648</v>
      </c>
      <c r="G234" s="855">
        <f t="shared" si="20"/>
        <v>14.392685</v>
      </c>
      <c r="H234" s="855">
        <f t="shared" si="19"/>
        <v>13.984442999999999</v>
      </c>
      <c r="I234" s="855">
        <f t="shared" si="19"/>
        <v>14.049440000000001</v>
      </c>
      <c r="J234" s="855">
        <f t="shared" si="19"/>
        <v>12.211815000000001</v>
      </c>
      <c r="K234" s="855">
        <f t="shared" si="19"/>
        <v>12.621842000000001</v>
      </c>
      <c r="L234" s="855">
        <f t="shared" si="19"/>
        <v>12.708361</v>
      </c>
      <c r="M234" s="855">
        <f t="shared" si="19"/>
        <v>11.708155999999999</v>
      </c>
      <c r="N234" s="855">
        <f t="shared" si="19"/>
        <v>12.929279999999999</v>
      </c>
      <c r="O234" s="855">
        <f t="shared" si="19"/>
        <v>13.333306</v>
      </c>
      <c r="P234" s="856">
        <f t="shared" si="19"/>
        <v>14.408087999999999</v>
      </c>
      <c r="Q234" s="857">
        <f t="shared" si="17"/>
        <v>159.07497599999999</v>
      </c>
      <c r="S234" s="503" t="s">
        <v>117</v>
      </c>
      <c r="T234" s="503" t="s">
        <v>340</v>
      </c>
      <c r="U234" s="503">
        <v>13.781912</v>
      </c>
      <c r="V234" s="503">
        <v>12.945648</v>
      </c>
      <c r="W234" s="503">
        <v>14.392685</v>
      </c>
      <c r="X234" s="503">
        <v>13.984442999999999</v>
      </c>
      <c r="Y234" s="503">
        <v>14.049440000000001</v>
      </c>
      <c r="Z234" s="503">
        <v>12.211815000000001</v>
      </c>
      <c r="AA234" s="503">
        <v>12.621842000000001</v>
      </c>
      <c r="AB234" s="503">
        <v>12.708361</v>
      </c>
      <c r="AC234" s="503">
        <v>11.708155999999999</v>
      </c>
      <c r="AD234" s="503">
        <v>12.929279999999999</v>
      </c>
      <c r="AE234" s="503">
        <v>13.333306</v>
      </c>
      <c r="AF234" s="503">
        <v>14.408087999999999</v>
      </c>
      <c r="AG234" s="503">
        <v>159.07497599999999</v>
      </c>
      <c r="AH234" s="1334"/>
    </row>
    <row r="235" spans="2:34" s="837" customFormat="1" ht="18.75" customHeight="1" x14ac:dyDescent="0.25">
      <c r="B235" s="1814"/>
      <c r="C235" s="844"/>
      <c r="D235" s="845" t="s">
        <v>341</v>
      </c>
      <c r="E235" s="846" t="str">
        <f t="shared" si="20"/>
        <v/>
      </c>
      <c r="F235" s="846" t="str">
        <f t="shared" si="20"/>
        <v/>
      </c>
      <c r="G235" s="846" t="str">
        <f t="shared" si="20"/>
        <v/>
      </c>
      <c r="H235" s="846" t="str">
        <f t="shared" si="19"/>
        <v/>
      </c>
      <c r="I235" s="846" t="str">
        <f t="shared" si="19"/>
        <v/>
      </c>
      <c r="J235" s="846" t="str">
        <f t="shared" si="19"/>
        <v/>
      </c>
      <c r="K235" s="846" t="str">
        <f t="shared" si="19"/>
        <v/>
      </c>
      <c r="L235" s="846" t="str">
        <f t="shared" si="19"/>
        <v/>
      </c>
      <c r="M235" s="846" t="str">
        <f t="shared" si="19"/>
        <v/>
      </c>
      <c r="N235" s="846" t="str">
        <f t="shared" si="19"/>
        <v/>
      </c>
      <c r="O235" s="846" t="str">
        <f t="shared" si="19"/>
        <v/>
      </c>
      <c r="P235" s="846" t="str">
        <f t="shared" si="19"/>
        <v/>
      </c>
      <c r="Q235" s="847">
        <f t="shared" si="17"/>
        <v>0</v>
      </c>
      <c r="S235" s="503"/>
      <c r="T235" s="503" t="s">
        <v>341</v>
      </c>
      <c r="U235" s="503"/>
      <c r="V235" s="503"/>
      <c r="W235" s="503"/>
      <c r="X235" s="503"/>
      <c r="Y235" s="503"/>
      <c r="Z235" s="503"/>
      <c r="AA235" s="503"/>
      <c r="AB235" s="503"/>
      <c r="AC235" s="503"/>
      <c r="AD235" s="503"/>
      <c r="AE235" s="503"/>
      <c r="AF235" s="503"/>
      <c r="AG235" s="503"/>
      <c r="AH235" s="1334"/>
    </row>
    <row r="236" spans="2:34" s="837" customFormat="1" ht="18.75" customHeight="1" x14ac:dyDescent="0.25">
      <c r="B236" s="1814"/>
      <c r="C236" s="844"/>
      <c r="D236" s="848" t="s">
        <v>342</v>
      </c>
      <c r="E236" s="846" t="str">
        <f t="shared" si="20"/>
        <v/>
      </c>
      <c r="F236" s="846" t="str">
        <f t="shared" si="20"/>
        <v/>
      </c>
      <c r="G236" s="846" t="str">
        <f t="shared" si="20"/>
        <v/>
      </c>
      <c r="H236" s="846" t="str">
        <f t="shared" si="19"/>
        <v/>
      </c>
      <c r="I236" s="846" t="str">
        <f t="shared" si="19"/>
        <v/>
      </c>
      <c r="J236" s="846" t="str">
        <f t="shared" si="19"/>
        <v/>
      </c>
      <c r="K236" s="846" t="str">
        <f t="shared" si="19"/>
        <v/>
      </c>
      <c r="L236" s="846" t="str">
        <f t="shared" si="19"/>
        <v/>
      </c>
      <c r="M236" s="846" t="str">
        <f t="shared" si="19"/>
        <v/>
      </c>
      <c r="N236" s="846" t="str">
        <f t="shared" si="19"/>
        <v/>
      </c>
      <c r="O236" s="846" t="str">
        <f t="shared" si="19"/>
        <v/>
      </c>
      <c r="P236" s="846" t="str">
        <f t="shared" si="19"/>
        <v/>
      </c>
      <c r="Q236" s="849">
        <f t="shared" si="17"/>
        <v>0</v>
      </c>
      <c r="S236" s="503"/>
      <c r="T236" s="503" t="s">
        <v>342</v>
      </c>
      <c r="U236" s="503"/>
      <c r="V236" s="503"/>
      <c r="W236" s="503"/>
      <c r="X236" s="503"/>
      <c r="Y236" s="503"/>
      <c r="Z236" s="503"/>
      <c r="AA236" s="503"/>
      <c r="AB236" s="503"/>
      <c r="AC236" s="503"/>
      <c r="AD236" s="503"/>
      <c r="AE236" s="503"/>
      <c r="AF236" s="503"/>
      <c r="AG236" s="503"/>
      <c r="AH236" s="1334"/>
    </row>
    <row r="237" spans="2:34" s="837" customFormat="1" ht="18.75" customHeight="1" x14ac:dyDescent="0.25">
      <c r="B237" s="1814"/>
      <c r="C237" s="860"/>
      <c r="D237" s="864" t="s">
        <v>343</v>
      </c>
      <c r="E237" s="862" t="str">
        <f t="shared" si="20"/>
        <v/>
      </c>
      <c r="F237" s="862" t="str">
        <f t="shared" si="20"/>
        <v/>
      </c>
      <c r="G237" s="862" t="str">
        <f t="shared" si="20"/>
        <v/>
      </c>
      <c r="H237" s="862" t="str">
        <f t="shared" si="19"/>
        <v/>
      </c>
      <c r="I237" s="862" t="str">
        <f t="shared" si="19"/>
        <v/>
      </c>
      <c r="J237" s="862" t="str">
        <f t="shared" si="19"/>
        <v/>
      </c>
      <c r="K237" s="862" t="str">
        <f t="shared" si="19"/>
        <v/>
      </c>
      <c r="L237" s="862" t="str">
        <f t="shared" si="19"/>
        <v/>
      </c>
      <c r="M237" s="862" t="str">
        <f t="shared" si="19"/>
        <v/>
      </c>
      <c r="N237" s="862" t="str">
        <f t="shared" si="19"/>
        <v/>
      </c>
      <c r="O237" s="862" t="str">
        <f t="shared" si="19"/>
        <v/>
      </c>
      <c r="P237" s="863" t="str">
        <f t="shared" si="19"/>
        <v/>
      </c>
      <c r="Q237" s="852">
        <f t="shared" si="17"/>
        <v>0</v>
      </c>
      <c r="S237" s="503"/>
      <c r="T237" s="503" t="s">
        <v>343</v>
      </c>
      <c r="U237" s="503"/>
      <c r="V237" s="503"/>
      <c r="W237" s="503"/>
      <c r="X237" s="503"/>
      <c r="Y237" s="503"/>
      <c r="Z237" s="503"/>
      <c r="AA237" s="503"/>
      <c r="AB237" s="503"/>
      <c r="AC237" s="503"/>
      <c r="AD237" s="503"/>
      <c r="AE237" s="503"/>
      <c r="AF237" s="503"/>
      <c r="AG237" s="503"/>
      <c r="AH237" s="1334"/>
    </row>
    <row r="238" spans="2:34" s="837" customFormat="1" ht="18.75" customHeight="1" x14ac:dyDescent="0.25">
      <c r="B238" s="1813">
        <f>+B234+1</f>
        <v>59</v>
      </c>
      <c r="C238" s="853" t="s">
        <v>1638</v>
      </c>
      <c r="D238" s="841" t="s">
        <v>340</v>
      </c>
      <c r="E238" s="855">
        <f t="shared" si="20"/>
        <v>21.310982000000003</v>
      </c>
      <c r="F238" s="855">
        <f t="shared" si="20"/>
        <v>21.387275000000002</v>
      </c>
      <c r="G238" s="855">
        <f t="shared" si="20"/>
        <v>23.481772999999997</v>
      </c>
      <c r="H238" s="855">
        <f t="shared" si="19"/>
        <v>21.486804999999997</v>
      </c>
      <c r="I238" s="855">
        <f t="shared" si="19"/>
        <v>15.004814000000001</v>
      </c>
      <c r="J238" s="855" t="str">
        <f t="shared" si="19"/>
        <v/>
      </c>
      <c r="K238" s="855" t="str">
        <f t="shared" si="19"/>
        <v/>
      </c>
      <c r="L238" s="855" t="str">
        <f t="shared" si="19"/>
        <v/>
      </c>
      <c r="M238" s="855" t="str">
        <f t="shared" si="19"/>
        <v/>
      </c>
      <c r="N238" s="855" t="str">
        <f t="shared" si="19"/>
        <v/>
      </c>
      <c r="O238" s="855" t="str">
        <f t="shared" si="19"/>
        <v/>
      </c>
      <c r="P238" s="856" t="str">
        <f t="shared" si="19"/>
        <v/>
      </c>
      <c r="Q238" s="857">
        <f t="shared" si="17"/>
        <v>102.67164899999999</v>
      </c>
      <c r="S238" s="503" t="s">
        <v>119</v>
      </c>
      <c r="T238" s="503" t="s">
        <v>340</v>
      </c>
      <c r="U238" s="503">
        <v>21.310982000000003</v>
      </c>
      <c r="V238" s="503">
        <v>21.387275000000002</v>
      </c>
      <c r="W238" s="503">
        <v>23.481772999999997</v>
      </c>
      <c r="X238" s="503">
        <v>21.486804999999997</v>
      </c>
      <c r="Y238" s="503">
        <v>15.004814000000001</v>
      </c>
      <c r="Z238" s="503"/>
      <c r="AA238" s="503"/>
      <c r="AB238" s="503"/>
      <c r="AC238" s="503"/>
      <c r="AD238" s="503"/>
      <c r="AE238" s="503"/>
      <c r="AF238" s="503"/>
      <c r="AG238" s="503">
        <v>102.67164899999999</v>
      </c>
      <c r="AH238" s="1334"/>
    </row>
    <row r="239" spans="2:34" s="837" customFormat="1" ht="18.75" customHeight="1" x14ac:dyDescent="0.25">
      <c r="B239" s="1814"/>
      <c r="C239" s="844"/>
      <c r="D239" s="845" t="s">
        <v>341</v>
      </c>
      <c r="E239" s="846" t="str">
        <f t="shared" si="20"/>
        <v/>
      </c>
      <c r="F239" s="846" t="str">
        <f t="shared" si="20"/>
        <v/>
      </c>
      <c r="G239" s="846" t="str">
        <f t="shared" si="20"/>
        <v/>
      </c>
      <c r="H239" s="846" t="str">
        <f t="shared" si="19"/>
        <v/>
      </c>
      <c r="I239" s="846" t="str">
        <f t="shared" si="19"/>
        <v/>
      </c>
      <c r="J239" s="846" t="str">
        <f t="shared" si="19"/>
        <v/>
      </c>
      <c r="K239" s="846" t="str">
        <f t="shared" si="19"/>
        <v/>
      </c>
      <c r="L239" s="846" t="str">
        <f t="shared" si="19"/>
        <v/>
      </c>
      <c r="M239" s="846" t="str">
        <f t="shared" si="19"/>
        <v/>
      </c>
      <c r="N239" s="846" t="str">
        <f t="shared" si="19"/>
        <v/>
      </c>
      <c r="O239" s="846" t="str">
        <f t="shared" si="19"/>
        <v/>
      </c>
      <c r="P239" s="846" t="str">
        <f t="shared" si="19"/>
        <v/>
      </c>
      <c r="Q239" s="847">
        <f t="shared" si="17"/>
        <v>0</v>
      </c>
      <c r="S239" s="503"/>
      <c r="T239" s="503" t="s">
        <v>341</v>
      </c>
      <c r="U239" s="503"/>
      <c r="V239" s="503"/>
      <c r="W239" s="503"/>
      <c r="X239" s="503"/>
      <c r="Y239" s="503"/>
      <c r="Z239" s="503"/>
      <c r="AA239" s="503"/>
      <c r="AB239" s="503"/>
      <c r="AC239" s="503"/>
      <c r="AD239" s="503"/>
      <c r="AE239" s="503"/>
      <c r="AF239" s="503"/>
      <c r="AG239" s="503"/>
      <c r="AH239" s="1334"/>
    </row>
    <row r="240" spans="2:34" s="837" customFormat="1" ht="18.75" customHeight="1" x14ac:dyDescent="0.25">
      <c r="B240" s="1814"/>
      <c r="C240" s="844"/>
      <c r="D240" s="848" t="s">
        <v>342</v>
      </c>
      <c r="E240" s="846" t="str">
        <f t="shared" si="20"/>
        <v/>
      </c>
      <c r="F240" s="846" t="str">
        <f t="shared" si="20"/>
        <v/>
      </c>
      <c r="G240" s="846" t="str">
        <f t="shared" si="20"/>
        <v/>
      </c>
      <c r="H240" s="846" t="str">
        <f t="shared" si="19"/>
        <v/>
      </c>
      <c r="I240" s="846" t="str">
        <f t="shared" si="19"/>
        <v/>
      </c>
      <c r="J240" s="846" t="str">
        <f t="shared" si="19"/>
        <v/>
      </c>
      <c r="K240" s="846" t="str">
        <f t="shared" si="19"/>
        <v/>
      </c>
      <c r="L240" s="846" t="str">
        <f t="shared" si="19"/>
        <v/>
      </c>
      <c r="M240" s="846" t="str">
        <f t="shared" si="19"/>
        <v/>
      </c>
      <c r="N240" s="846" t="str">
        <f t="shared" si="19"/>
        <v/>
      </c>
      <c r="O240" s="846" t="str">
        <f t="shared" si="19"/>
        <v/>
      </c>
      <c r="P240" s="846" t="str">
        <f t="shared" si="19"/>
        <v/>
      </c>
      <c r="Q240" s="849">
        <f t="shared" si="17"/>
        <v>0</v>
      </c>
      <c r="S240" s="503"/>
      <c r="T240" s="503" t="s">
        <v>342</v>
      </c>
      <c r="U240" s="503"/>
      <c r="V240" s="503"/>
      <c r="W240" s="503"/>
      <c r="X240" s="503"/>
      <c r="Y240" s="503"/>
      <c r="Z240" s="503"/>
      <c r="AA240" s="503"/>
      <c r="AB240" s="503"/>
      <c r="AC240" s="503"/>
      <c r="AD240" s="503"/>
      <c r="AE240" s="503"/>
      <c r="AF240" s="503"/>
      <c r="AG240" s="503"/>
      <c r="AH240" s="1334"/>
    </row>
    <row r="241" spans="2:34" s="837" customFormat="1" ht="18.75" customHeight="1" x14ac:dyDescent="0.25">
      <c r="B241" s="1814"/>
      <c r="C241" s="860"/>
      <c r="D241" s="864" t="s">
        <v>343</v>
      </c>
      <c r="E241" s="862" t="str">
        <f t="shared" si="20"/>
        <v/>
      </c>
      <c r="F241" s="862" t="str">
        <f t="shared" si="20"/>
        <v/>
      </c>
      <c r="G241" s="862" t="str">
        <f t="shared" si="20"/>
        <v/>
      </c>
      <c r="H241" s="862" t="str">
        <f t="shared" si="19"/>
        <v/>
      </c>
      <c r="I241" s="862" t="str">
        <f t="shared" si="19"/>
        <v/>
      </c>
      <c r="J241" s="862" t="str">
        <f t="shared" si="19"/>
        <v/>
      </c>
      <c r="K241" s="862" t="str">
        <f t="shared" si="19"/>
        <v/>
      </c>
      <c r="L241" s="862" t="str">
        <f t="shared" si="19"/>
        <v/>
      </c>
      <c r="M241" s="862" t="str">
        <f t="shared" si="19"/>
        <v/>
      </c>
      <c r="N241" s="862" t="str">
        <f t="shared" si="19"/>
        <v/>
      </c>
      <c r="O241" s="862" t="str">
        <f t="shared" si="19"/>
        <v/>
      </c>
      <c r="P241" s="863" t="str">
        <f t="shared" si="19"/>
        <v/>
      </c>
      <c r="Q241" s="852">
        <f t="shared" si="17"/>
        <v>0</v>
      </c>
      <c r="S241" s="503"/>
      <c r="T241" s="503" t="s">
        <v>343</v>
      </c>
      <c r="U241" s="503"/>
      <c r="V241" s="503"/>
      <c r="W241" s="503"/>
      <c r="X241" s="503"/>
      <c r="Y241" s="503"/>
      <c r="Z241" s="503"/>
      <c r="AA241" s="503"/>
      <c r="AB241" s="503"/>
      <c r="AC241" s="503"/>
      <c r="AD241" s="503"/>
      <c r="AE241" s="503"/>
      <c r="AF241" s="503"/>
      <c r="AG241" s="503"/>
      <c r="AH241" s="1334"/>
    </row>
    <row r="242" spans="2:34" s="837" customFormat="1" ht="18.75" customHeight="1" x14ac:dyDescent="0.25">
      <c r="B242" s="1813">
        <f>+B238+1</f>
        <v>60</v>
      </c>
      <c r="C242" s="853" t="str">
        <f t="shared" si="18"/>
        <v>Huaura Power Group S.A.</v>
      </c>
      <c r="D242" s="841" t="s">
        <v>340</v>
      </c>
      <c r="E242" s="855">
        <f t="shared" si="20"/>
        <v>12.711199000000001</v>
      </c>
      <c r="F242" s="855">
        <f t="shared" si="20"/>
        <v>7.2382359999999997</v>
      </c>
      <c r="G242" s="855">
        <f t="shared" si="20"/>
        <v>12.288165999999999</v>
      </c>
      <c r="H242" s="855">
        <f t="shared" si="19"/>
        <v>12.175692999999999</v>
      </c>
      <c r="I242" s="855">
        <f t="shared" si="19"/>
        <v>13.332613</v>
      </c>
      <c r="J242" s="855">
        <f t="shared" si="19"/>
        <v>12.126311999999999</v>
      </c>
      <c r="K242" s="855">
        <f t="shared" si="19"/>
        <v>11.13575</v>
      </c>
      <c r="L242" s="855">
        <f t="shared" si="19"/>
        <v>8.9337760000000017</v>
      </c>
      <c r="M242" s="855">
        <f t="shared" si="19"/>
        <v>10.729279999999999</v>
      </c>
      <c r="N242" s="855">
        <f t="shared" si="19"/>
        <v>12.249862</v>
      </c>
      <c r="O242" s="855">
        <f t="shared" si="19"/>
        <v>12.172421</v>
      </c>
      <c r="P242" s="856">
        <f t="shared" si="19"/>
        <v>13.620979999999999</v>
      </c>
      <c r="Q242" s="857">
        <f t="shared" si="17"/>
        <v>138.71428799999998</v>
      </c>
      <c r="S242" s="503" t="s">
        <v>121</v>
      </c>
      <c r="T242" s="503" t="s">
        <v>340</v>
      </c>
      <c r="U242" s="503">
        <v>12.711199000000001</v>
      </c>
      <c r="V242" s="503">
        <v>7.2382359999999997</v>
      </c>
      <c r="W242" s="503">
        <v>12.288165999999999</v>
      </c>
      <c r="X242" s="503">
        <v>12.175692999999999</v>
      </c>
      <c r="Y242" s="503">
        <v>13.332613</v>
      </c>
      <c r="Z242" s="503">
        <v>12.126311999999999</v>
      </c>
      <c r="AA242" s="503">
        <v>11.13575</v>
      </c>
      <c r="AB242" s="503">
        <v>8.9337760000000017</v>
      </c>
      <c r="AC242" s="503">
        <v>10.729279999999999</v>
      </c>
      <c r="AD242" s="503">
        <v>12.249862</v>
      </c>
      <c r="AE242" s="503">
        <v>12.172421</v>
      </c>
      <c r="AF242" s="503">
        <v>13.620979999999999</v>
      </c>
      <c r="AG242" s="503">
        <v>138.71428799999998</v>
      </c>
      <c r="AH242" s="1334"/>
    </row>
    <row r="243" spans="2:34" s="837" customFormat="1" ht="18.75" customHeight="1" x14ac:dyDescent="0.25">
      <c r="B243" s="1814"/>
      <c r="C243" s="844"/>
      <c r="D243" s="845" t="s">
        <v>341</v>
      </c>
      <c r="E243" s="846" t="str">
        <f t="shared" si="20"/>
        <v/>
      </c>
      <c r="F243" s="846" t="str">
        <f t="shared" si="20"/>
        <v/>
      </c>
      <c r="G243" s="846" t="str">
        <f t="shared" si="20"/>
        <v/>
      </c>
      <c r="H243" s="846" t="str">
        <f t="shared" si="19"/>
        <v/>
      </c>
      <c r="I243" s="846" t="str">
        <f t="shared" si="19"/>
        <v/>
      </c>
      <c r="J243" s="846" t="str">
        <f t="shared" si="19"/>
        <v/>
      </c>
      <c r="K243" s="846" t="str">
        <f t="shared" si="19"/>
        <v/>
      </c>
      <c r="L243" s="846" t="str">
        <f t="shared" si="19"/>
        <v/>
      </c>
      <c r="M243" s="846" t="str">
        <f t="shared" si="19"/>
        <v/>
      </c>
      <c r="N243" s="846" t="str">
        <f t="shared" si="19"/>
        <v/>
      </c>
      <c r="O243" s="846" t="str">
        <f t="shared" si="19"/>
        <v/>
      </c>
      <c r="P243" s="846" t="str">
        <f t="shared" si="19"/>
        <v/>
      </c>
      <c r="Q243" s="847">
        <f t="shared" si="17"/>
        <v>0</v>
      </c>
      <c r="S243" s="503"/>
      <c r="T243" s="503" t="s">
        <v>341</v>
      </c>
      <c r="U243" s="503"/>
      <c r="V243" s="503"/>
      <c r="W243" s="503"/>
      <c r="X243" s="503"/>
      <c r="Y243" s="503"/>
      <c r="Z243" s="503"/>
      <c r="AA243" s="503"/>
      <c r="AB243" s="503"/>
      <c r="AC243" s="503"/>
      <c r="AD243" s="503"/>
      <c r="AE243" s="503"/>
      <c r="AF243" s="503"/>
      <c r="AG243" s="503"/>
      <c r="AH243" s="1334"/>
    </row>
    <row r="244" spans="2:34" s="837" customFormat="1" ht="18.75" customHeight="1" x14ac:dyDescent="0.25">
      <c r="B244" s="1814"/>
      <c r="C244" s="844"/>
      <c r="D244" s="848" t="s">
        <v>342</v>
      </c>
      <c r="E244" s="846" t="str">
        <f t="shared" si="20"/>
        <v/>
      </c>
      <c r="F244" s="846" t="str">
        <f t="shared" si="20"/>
        <v/>
      </c>
      <c r="G244" s="846" t="str">
        <f t="shared" si="20"/>
        <v/>
      </c>
      <c r="H244" s="846" t="str">
        <f t="shared" si="19"/>
        <v/>
      </c>
      <c r="I244" s="846" t="str">
        <f t="shared" si="19"/>
        <v/>
      </c>
      <c r="J244" s="846" t="str">
        <f t="shared" si="19"/>
        <v/>
      </c>
      <c r="K244" s="846" t="str">
        <f t="shared" si="19"/>
        <v/>
      </c>
      <c r="L244" s="846" t="str">
        <f t="shared" si="19"/>
        <v/>
      </c>
      <c r="M244" s="846" t="str">
        <f t="shared" si="19"/>
        <v/>
      </c>
      <c r="N244" s="846" t="str">
        <f t="shared" si="19"/>
        <v/>
      </c>
      <c r="O244" s="846" t="str">
        <f t="shared" si="19"/>
        <v/>
      </c>
      <c r="P244" s="846" t="str">
        <f t="shared" si="19"/>
        <v/>
      </c>
      <c r="Q244" s="849">
        <f t="shared" si="17"/>
        <v>0</v>
      </c>
      <c r="S244" s="503"/>
      <c r="T244" s="503" t="s">
        <v>342</v>
      </c>
      <c r="U244" s="503"/>
      <c r="V244" s="503"/>
      <c r="W244" s="503"/>
      <c r="X244" s="503"/>
      <c r="Y244" s="503"/>
      <c r="Z244" s="503"/>
      <c r="AA244" s="503"/>
      <c r="AB244" s="503"/>
      <c r="AC244" s="503"/>
      <c r="AD244" s="503"/>
      <c r="AE244" s="503"/>
      <c r="AF244" s="503"/>
      <c r="AG244" s="503"/>
      <c r="AH244" s="1334"/>
    </row>
    <row r="245" spans="2:34" s="837" customFormat="1" ht="18.75" customHeight="1" x14ac:dyDescent="0.25">
      <c r="B245" s="1814"/>
      <c r="C245" s="860"/>
      <c r="D245" s="864" t="s">
        <v>343</v>
      </c>
      <c r="E245" s="862" t="str">
        <f t="shared" si="20"/>
        <v/>
      </c>
      <c r="F245" s="862" t="str">
        <f t="shared" si="20"/>
        <v/>
      </c>
      <c r="G245" s="862" t="str">
        <f t="shared" si="20"/>
        <v/>
      </c>
      <c r="H245" s="862" t="str">
        <f t="shared" si="19"/>
        <v/>
      </c>
      <c r="I245" s="862" t="str">
        <f t="shared" si="19"/>
        <v/>
      </c>
      <c r="J245" s="862" t="str">
        <f t="shared" si="19"/>
        <v/>
      </c>
      <c r="K245" s="862" t="str">
        <f t="shared" si="19"/>
        <v/>
      </c>
      <c r="L245" s="862" t="str">
        <f t="shared" si="19"/>
        <v/>
      </c>
      <c r="M245" s="862" t="str">
        <f t="shared" si="19"/>
        <v/>
      </c>
      <c r="N245" s="862" t="str">
        <f t="shared" si="19"/>
        <v/>
      </c>
      <c r="O245" s="862" t="str">
        <f t="shared" si="19"/>
        <v/>
      </c>
      <c r="P245" s="863" t="str">
        <f t="shared" si="19"/>
        <v/>
      </c>
      <c r="Q245" s="852">
        <f t="shared" si="17"/>
        <v>0</v>
      </c>
      <c r="S245" s="503"/>
      <c r="T245" s="503" t="s">
        <v>343</v>
      </c>
      <c r="U245" s="503"/>
      <c r="V245" s="503"/>
      <c r="W245" s="503"/>
      <c r="X245" s="503"/>
      <c r="Y245" s="503"/>
      <c r="Z245" s="503"/>
      <c r="AA245" s="503"/>
      <c r="AB245" s="503"/>
      <c r="AC245" s="503"/>
      <c r="AD245" s="503"/>
      <c r="AE245" s="503"/>
      <c r="AF245" s="503"/>
      <c r="AG245" s="503"/>
      <c r="AH245" s="1334"/>
    </row>
    <row r="246" spans="2:34" s="837" customFormat="1" ht="18.75" customHeight="1" x14ac:dyDescent="0.25">
      <c r="B246" s="1813">
        <f>+B242+1</f>
        <v>61</v>
      </c>
      <c r="C246" s="853" t="str">
        <f t="shared" si="18"/>
        <v xml:space="preserve">Infraestructuras y Energías del Perú S.A.C. </v>
      </c>
      <c r="D246" s="841" t="s">
        <v>340</v>
      </c>
      <c r="E246" s="855" t="str">
        <f t="shared" si="20"/>
        <v/>
      </c>
      <c r="F246" s="855" t="str">
        <f t="shared" si="20"/>
        <v/>
      </c>
      <c r="G246" s="855" t="str">
        <f t="shared" si="20"/>
        <v/>
      </c>
      <c r="H246" s="855" t="str">
        <f t="shared" si="19"/>
        <v/>
      </c>
      <c r="I246" s="855" t="str">
        <f t="shared" si="19"/>
        <v/>
      </c>
      <c r="J246" s="855" t="str">
        <f t="shared" si="19"/>
        <v/>
      </c>
      <c r="K246" s="855" t="str">
        <f t="shared" si="19"/>
        <v/>
      </c>
      <c r="L246" s="855" t="str">
        <f t="shared" si="19"/>
        <v/>
      </c>
      <c r="M246" s="855" t="str">
        <f t="shared" si="19"/>
        <v/>
      </c>
      <c r="N246" s="855" t="str">
        <f t="shared" si="19"/>
        <v/>
      </c>
      <c r="O246" s="855" t="str">
        <f t="shared" si="19"/>
        <v/>
      </c>
      <c r="P246" s="856" t="str">
        <f t="shared" si="19"/>
        <v/>
      </c>
      <c r="Q246" s="857">
        <f t="shared" si="17"/>
        <v>0</v>
      </c>
      <c r="S246" s="503" t="s">
        <v>123</v>
      </c>
      <c r="T246" s="503" t="s">
        <v>340</v>
      </c>
      <c r="U246" s="503"/>
      <c r="V246" s="503"/>
      <c r="W246" s="503"/>
      <c r="X246" s="503"/>
      <c r="Y246" s="503"/>
      <c r="Z246" s="503"/>
      <c r="AA246" s="503"/>
      <c r="AB246" s="503"/>
      <c r="AC246" s="503"/>
      <c r="AD246" s="503"/>
      <c r="AE246" s="503"/>
      <c r="AF246" s="503"/>
      <c r="AG246" s="503"/>
      <c r="AH246" s="1334"/>
    </row>
    <row r="247" spans="2:34" s="837" customFormat="1" ht="18.75" customHeight="1" x14ac:dyDescent="0.25">
      <c r="B247" s="1814"/>
      <c r="C247" s="844"/>
      <c r="D247" s="845" t="s">
        <v>341</v>
      </c>
      <c r="E247" s="846">
        <f t="shared" si="20"/>
        <v>0.25223000000000001</v>
      </c>
      <c r="F247" s="846">
        <f t="shared" si="20"/>
        <v>0.22985999999999998</v>
      </c>
      <c r="G247" s="846">
        <f t="shared" si="20"/>
        <v>0.29388999999999998</v>
      </c>
      <c r="H247" s="846">
        <f t="shared" si="19"/>
        <v>0.2913</v>
      </c>
      <c r="I247" s="846">
        <f t="shared" si="19"/>
        <v>0.21501999999999999</v>
      </c>
      <c r="J247" s="846">
        <f t="shared" si="19"/>
        <v>0.39942</v>
      </c>
      <c r="K247" s="846">
        <f t="shared" si="19"/>
        <v>2.7350000000000003E-2</v>
      </c>
      <c r="L247" s="846">
        <f t="shared" si="19"/>
        <v>7.8799999999999999E-3</v>
      </c>
      <c r="M247" s="846">
        <f t="shared" si="19"/>
        <v>1.58E-3</v>
      </c>
      <c r="N247" s="846">
        <f t="shared" si="19"/>
        <v>0.90992000000000006</v>
      </c>
      <c r="O247" s="846">
        <f t="shared" si="19"/>
        <v>3.0800000000000003E-3</v>
      </c>
      <c r="P247" s="846">
        <f t="shared" si="19"/>
        <v>0.12551999999999999</v>
      </c>
      <c r="Q247" s="847">
        <f t="shared" si="17"/>
        <v>2.75705</v>
      </c>
      <c r="S247" s="503"/>
      <c r="T247" s="503" t="s">
        <v>341</v>
      </c>
      <c r="U247" s="503">
        <v>0.25223000000000001</v>
      </c>
      <c r="V247" s="503">
        <v>0.22985999999999998</v>
      </c>
      <c r="W247" s="503">
        <v>0.29388999999999998</v>
      </c>
      <c r="X247" s="503">
        <v>0.2913</v>
      </c>
      <c r="Y247" s="503">
        <v>0.21501999999999999</v>
      </c>
      <c r="Z247" s="503">
        <v>0.39942</v>
      </c>
      <c r="AA247" s="503">
        <v>2.7350000000000003E-2</v>
      </c>
      <c r="AB247" s="503">
        <v>7.8799999999999999E-3</v>
      </c>
      <c r="AC247" s="503">
        <v>1.58E-3</v>
      </c>
      <c r="AD247" s="503">
        <v>0.90992000000000006</v>
      </c>
      <c r="AE247" s="503">
        <v>3.0800000000000003E-3</v>
      </c>
      <c r="AF247" s="503">
        <v>0.12551999999999999</v>
      </c>
      <c r="AG247" s="503">
        <v>2.75705</v>
      </c>
      <c r="AH247" s="1334"/>
    </row>
    <row r="248" spans="2:34" s="837" customFormat="1" ht="18.75" customHeight="1" x14ac:dyDescent="0.25">
      <c r="B248" s="1814"/>
      <c r="C248" s="844"/>
      <c r="D248" s="848" t="s">
        <v>342</v>
      </c>
      <c r="E248" s="846" t="str">
        <f t="shared" si="20"/>
        <v/>
      </c>
      <c r="F248" s="846" t="str">
        <f t="shared" si="20"/>
        <v/>
      </c>
      <c r="G248" s="846" t="str">
        <f t="shared" si="20"/>
        <v/>
      </c>
      <c r="H248" s="846" t="str">
        <f t="shared" si="19"/>
        <v/>
      </c>
      <c r="I248" s="846" t="str">
        <f t="shared" si="19"/>
        <v/>
      </c>
      <c r="J248" s="846" t="str">
        <f t="shared" si="19"/>
        <v/>
      </c>
      <c r="K248" s="846" t="str">
        <f t="shared" si="19"/>
        <v/>
      </c>
      <c r="L248" s="846" t="str">
        <f t="shared" si="19"/>
        <v/>
      </c>
      <c r="M248" s="846" t="str">
        <f t="shared" si="19"/>
        <v/>
      </c>
      <c r="N248" s="846" t="str">
        <f t="shared" si="19"/>
        <v/>
      </c>
      <c r="O248" s="846" t="str">
        <f t="shared" si="19"/>
        <v/>
      </c>
      <c r="P248" s="846" t="str">
        <f t="shared" si="19"/>
        <v/>
      </c>
      <c r="Q248" s="849">
        <f t="shared" si="17"/>
        <v>0</v>
      </c>
      <c r="S248" s="503"/>
      <c r="T248" s="503" t="s">
        <v>342</v>
      </c>
      <c r="U248" s="503"/>
      <c r="V248" s="503"/>
      <c r="W248" s="503"/>
      <c r="X248" s="503"/>
      <c r="Y248" s="503"/>
      <c r="Z248" s="503"/>
      <c r="AA248" s="503"/>
      <c r="AB248" s="503"/>
      <c r="AC248" s="503"/>
      <c r="AD248" s="503"/>
      <c r="AE248" s="503"/>
      <c r="AF248" s="503"/>
      <c r="AG248" s="503"/>
      <c r="AH248" s="1334"/>
    </row>
    <row r="249" spans="2:34" s="837" customFormat="1" ht="18.75" customHeight="1" x14ac:dyDescent="0.25">
      <c r="B249" s="1814"/>
      <c r="C249" s="860"/>
      <c r="D249" s="864" t="s">
        <v>343</v>
      </c>
      <c r="E249" s="862" t="str">
        <f t="shared" si="20"/>
        <v/>
      </c>
      <c r="F249" s="862" t="str">
        <f t="shared" si="20"/>
        <v/>
      </c>
      <c r="G249" s="862" t="str">
        <f t="shared" si="20"/>
        <v/>
      </c>
      <c r="H249" s="862" t="str">
        <f t="shared" si="19"/>
        <v/>
      </c>
      <c r="I249" s="862" t="str">
        <f t="shared" si="19"/>
        <v/>
      </c>
      <c r="J249" s="862" t="str">
        <f t="shared" si="19"/>
        <v/>
      </c>
      <c r="K249" s="862" t="str">
        <f t="shared" si="19"/>
        <v/>
      </c>
      <c r="L249" s="862" t="str">
        <f t="shared" si="19"/>
        <v/>
      </c>
      <c r="M249" s="862" t="str">
        <f t="shared" si="19"/>
        <v/>
      </c>
      <c r="N249" s="862" t="str">
        <f t="shared" si="19"/>
        <v/>
      </c>
      <c r="O249" s="862" t="str">
        <f t="shared" si="19"/>
        <v/>
      </c>
      <c r="P249" s="863" t="str">
        <f t="shared" si="19"/>
        <v/>
      </c>
      <c r="Q249" s="852">
        <f t="shared" si="17"/>
        <v>0</v>
      </c>
      <c r="S249" s="503"/>
      <c r="T249" s="503" t="s">
        <v>343</v>
      </c>
      <c r="U249" s="503"/>
      <c r="V249" s="503"/>
      <c r="W249" s="503"/>
      <c r="X249" s="503"/>
      <c r="Y249" s="503"/>
      <c r="Z249" s="503"/>
      <c r="AA249" s="503"/>
      <c r="AB249" s="503"/>
      <c r="AC249" s="503"/>
      <c r="AD249" s="503"/>
      <c r="AE249" s="503"/>
      <c r="AF249" s="503"/>
      <c r="AG249" s="503"/>
      <c r="AH249" s="1334"/>
    </row>
    <row r="250" spans="2:34" s="837" customFormat="1" ht="18.75" customHeight="1" x14ac:dyDescent="0.25">
      <c r="B250" s="1813">
        <f>+B246+1</f>
        <v>62</v>
      </c>
      <c r="C250" s="853" t="str">
        <f t="shared" si="18"/>
        <v>Inland Energy S.A.C.</v>
      </c>
      <c r="D250" s="841" t="s">
        <v>340</v>
      </c>
      <c r="E250" s="855">
        <f t="shared" si="20"/>
        <v>66.598919999999993</v>
      </c>
      <c r="F250" s="855">
        <f t="shared" si="20"/>
        <v>59.273830000000004</v>
      </c>
      <c r="G250" s="855">
        <f t="shared" si="20"/>
        <v>66.617889999999989</v>
      </c>
      <c r="H250" s="855">
        <f t="shared" si="19"/>
        <v>64.531549999999996</v>
      </c>
      <c r="I250" s="855">
        <f t="shared" si="19"/>
        <v>63.742609999999999</v>
      </c>
      <c r="J250" s="855">
        <f t="shared" si="19"/>
        <v>48.274159999999995</v>
      </c>
      <c r="K250" s="855">
        <f t="shared" ref="K250:P292" si="21">IF(AA250="","",AA250)</f>
        <v>48.790839999999996</v>
      </c>
      <c r="L250" s="855">
        <f t="shared" si="21"/>
        <v>41.937080000000002</v>
      </c>
      <c r="M250" s="855">
        <f t="shared" si="21"/>
        <v>37.214570000000002</v>
      </c>
      <c r="N250" s="855">
        <f t="shared" si="21"/>
        <v>46.5839</v>
      </c>
      <c r="O250" s="855">
        <f t="shared" si="21"/>
        <v>62.2988</v>
      </c>
      <c r="P250" s="856">
        <f t="shared" si="21"/>
        <v>66.214100000000002</v>
      </c>
      <c r="Q250" s="857">
        <f t="shared" si="17"/>
        <v>672.07825000000003</v>
      </c>
      <c r="S250" s="503" t="s">
        <v>125</v>
      </c>
      <c r="T250" s="503" t="s">
        <v>340</v>
      </c>
      <c r="U250" s="503">
        <v>66.598919999999993</v>
      </c>
      <c r="V250" s="503">
        <v>59.273830000000004</v>
      </c>
      <c r="W250" s="503">
        <v>66.617889999999989</v>
      </c>
      <c r="X250" s="503">
        <v>64.531549999999996</v>
      </c>
      <c r="Y250" s="503">
        <v>63.742609999999999</v>
      </c>
      <c r="Z250" s="503">
        <v>48.274159999999995</v>
      </c>
      <c r="AA250" s="503">
        <v>48.790839999999996</v>
      </c>
      <c r="AB250" s="503">
        <v>41.937080000000002</v>
      </c>
      <c r="AC250" s="503">
        <v>37.214570000000002</v>
      </c>
      <c r="AD250" s="503">
        <v>46.5839</v>
      </c>
      <c r="AE250" s="503">
        <v>62.2988</v>
      </c>
      <c r="AF250" s="503">
        <v>66.214100000000002</v>
      </c>
      <c r="AG250" s="503">
        <v>672.07825000000003</v>
      </c>
      <c r="AH250" s="1334"/>
    </row>
    <row r="251" spans="2:34" s="837" customFormat="1" ht="18.75" customHeight="1" x14ac:dyDescent="0.25">
      <c r="B251" s="1814"/>
      <c r="C251" s="844"/>
      <c r="D251" s="845" t="s">
        <v>341</v>
      </c>
      <c r="E251" s="846" t="str">
        <f t="shared" si="20"/>
        <v/>
      </c>
      <c r="F251" s="846" t="str">
        <f t="shared" si="20"/>
        <v/>
      </c>
      <c r="G251" s="846" t="str">
        <f t="shared" si="20"/>
        <v/>
      </c>
      <c r="H251" s="846" t="str">
        <f t="shared" si="20"/>
        <v/>
      </c>
      <c r="I251" s="846" t="str">
        <f t="shared" si="20"/>
        <v/>
      </c>
      <c r="J251" s="846" t="str">
        <f t="shared" si="20"/>
        <v/>
      </c>
      <c r="K251" s="846" t="str">
        <f t="shared" si="21"/>
        <v/>
      </c>
      <c r="L251" s="846" t="str">
        <f t="shared" si="21"/>
        <v/>
      </c>
      <c r="M251" s="846" t="str">
        <f t="shared" si="21"/>
        <v/>
      </c>
      <c r="N251" s="846" t="str">
        <f t="shared" si="21"/>
        <v/>
      </c>
      <c r="O251" s="846" t="str">
        <f t="shared" si="21"/>
        <v/>
      </c>
      <c r="P251" s="846" t="str">
        <f t="shared" si="21"/>
        <v/>
      </c>
      <c r="Q251" s="847">
        <f t="shared" si="17"/>
        <v>0</v>
      </c>
      <c r="S251" s="503"/>
      <c r="T251" s="503" t="s">
        <v>341</v>
      </c>
      <c r="U251" s="503"/>
      <c r="V251" s="503"/>
      <c r="W251" s="503"/>
      <c r="X251" s="503"/>
      <c r="Y251" s="503"/>
      <c r="Z251" s="503"/>
      <c r="AA251" s="503"/>
      <c r="AB251" s="503"/>
      <c r="AC251" s="503"/>
      <c r="AD251" s="503"/>
      <c r="AE251" s="503"/>
      <c r="AF251" s="503"/>
      <c r="AG251" s="503"/>
      <c r="AH251" s="1334"/>
    </row>
    <row r="252" spans="2:34" s="837" customFormat="1" ht="18.75" customHeight="1" x14ac:dyDescent="0.25">
      <c r="B252" s="1814"/>
      <c r="C252" s="844"/>
      <c r="D252" s="848" t="s">
        <v>342</v>
      </c>
      <c r="E252" s="846" t="str">
        <f t="shared" si="20"/>
        <v/>
      </c>
      <c r="F252" s="846" t="str">
        <f t="shared" si="20"/>
        <v/>
      </c>
      <c r="G252" s="846" t="str">
        <f t="shared" si="20"/>
        <v/>
      </c>
      <c r="H252" s="846" t="str">
        <f t="shared" si="20"/>
        <v/>
      </c>
      <c r="I252" s="846" t="str">
        <f t="shared" si="20"/>
        <v/>
      </c>
      <c r="J252" s="846" t="str">
        <f t="shared" si="20"/>
        <v/>
      </c>
      <c r="K252" s="846" t="str">
        <f t="shared" si="21"/>
        <v/>
      </c>
      <c r="L252" s="846" t="str">
        <f t="shared" si="21"/>
        <v/>
      </c>
      <c r="M252" s="846" t="str">
        <f t="shared" si="21"/>
        <v/>
      </c>
      <c r="N252" s="846" t="str">
        <f t="shared" si="21"/>
        <v/>
      </c>
      <c r="O252" s="846" t="str">
        <f t="shared" si="21"/>
        <v/>
      </c>
      <c r="P252" s="846" t="str">
        <f t="shared" si="21"/>
        <v/>
      </c>
      <c r="Q252" s="849">
        <f t="shared" si="17"/>
        <v>0</v>
      </c>
      <c r="S252" s="503"/>
      <c r="T252" s="503" t="s">
        <v>342</v>
      </c>
      <c r="U252" s="503"/>
      <c r="V252" s="503"/>
      <c r="W252" s="503"/>
      <c r="X252" s="503"/>
      <c r="Y252" s="503"/>
      <c r="Z252" s="503"/>
      <c r="AA252" s="503"/>
      <c r="AB252" s="503"/>
      <c r="AC252" s="503"/>
      <c r="AD252" s="503"/>
      <c r="AE252" s="503"/>
      <c r="AF252" s="503"/>
      <c r="AG252" s="503"/>
      <c r="AH252" s="1334"/>
    </row>
    <row r="253" spans="2:34" s="837" customFormat="1" ht="18.75" customHeight="1" x14ac:dyDescent="0.25">
      <c r="B253" s="1814"/>
      <c r="C253" s="860"/>
      <c r="D253" s="864" t="s">
        <v>343</v>
      </c>
      <c r="E253" s="862" t="str">
        <f t="shared" si="20"/>
        <v/>
      </c>
      <c r="F253" s="862" t="str">
        <f t="shared" si="20"/>
        <v/>
      </c>
      <c r="G253" s="862" t="str">
        <f t="shared" si="20"/>
        <v/>
      </c>
      <c r="H253" s="862" t="str">
        <f t="shared" si="20"/>
        <v/>
      </c>
      <c r="I253" s="862" t="str">
        <f t="shared" si="20"/>
        <v/>
      </c>
      <c r="J253" s="862" t="str">
        <f t="shared" si="20"/>
        <v/>
      </c>
      <c r="K253" s="862" t="str">
        <f t="shared" si="21"/>
        <v/>
      </c>
      <c r="L253" s="862" t="str">
        <f t="shared" si="21"/>
        <v/>
      </c>
      <c r="M253" s="862" t="str">
        <f t="shared" si="21"/>
        <v/>
      </c>
      <c r="N253" s="862" t="str">
        <f t="shared" si="21"/>
        <v/>
      </c>
      <c r="O253" s="862" t="str">
        <f t="shared" si="21"/>
        <v/>
      </c>
      <c r="P253" s="863" t="str">
        <f t="shared" si="21"/>
        <v/>
      </c>
      <c r="Q253" s="852">
        <f t="shared" si="17"/>
        <v>0</v>
      </c>
      <c r="S253" s="503"/>
      <c r="T253" s="503" t="s">
        <v>343</v>
      </c>
      <c r="U253" s="503"/>
      <c r="V253" s="503"/>
      <c r="W253" s="503"/>
      <c r="X253" s="503"/>
      <c r="Y253" s="503"/>
      <c r="Z253" s="503"/>
      <c r="AA253" s="503"/>
      <c r="AB253" s="503"/>
      <c r="AC253" s="503"/>
      <c r="AD253" s="503"/>
      <c r="AE253" s="503"/>
      <c r="AF253" s="503"/>
      <c r="AG253" s="503"/>
      <c r="AH253" s="1334"/>
    </row>
    <row r="254" spans="2:34" s="837" customFormat="1" ht="18.75" customHeight="1" x14ac:dyDescent="0.25">
      <c r="B254" s="1813">
        <f>+B250+1</f>
        <v>63</v>
      </c>
      <c r="C254" s="853" t="str">
        <f t="shared" si="18"/>
        <v>Kallpa Generación S.A.</v>
      </c>
      <c r="D254" s="841" t="s">
        <v>340</v>
      </c>
      <c r="E254" s="855">
        <f t="shared" si="20"/>
        <v>273.62778500000002</v>
      </c>
      <c r="F254" s="855">
        <f t="shared" si="20"/>
        <v>322.18838900000003</v>
      </c>
      <c r="G254" s="855">
        <f t="shared" si="20"/>
        <v>220.954364</v>
      </c>
      <c r="H254" s="855">
        <f t="shared" si="20"/>
        <v>368.75704899999999</v>
      </c>
      <c r="I254" s="855">
        <f t="shared" si="20"/>
        <v>335.94355699999994</v>
      </c>
      <c r="J254" s="855">
        <f t="shared" si="20"/>
        <v>205.81634599999998</v>
      </c>
      <c r="K254" s="855">
        <f t="shared" si="21"/>
        <v>214.163016</v>
      </c>
      <c r="L254" s="855">
        <f t="shared" si="21"/>
        <v>186.76343699999998</v>
      </c>
      <c r="M254" s="855">
        <f t="shared" si="21"/>
        <v>184.008725</v>
      </c>
      <c r="N254" s="855">
        <f t="shared" si="21"/>
        <v>196.48493500000004</v>
      </c>
      <c r="O254" s="855">
        <f t="shared" si="21"/>
        <v>227.37549300000001</v>
      </c>
      <c r="P254" s="856">
        <f t="shared" si="21"/>
        <v>343.25146799999999</v>
      </c>
      <c r="Q254" s="857">
        <f t="shared" si="17"/>
        <v>3079.3345640000002</v>
      </c>
      <c r="R254" s="866"/>
      <c r="S254" s="503" t="s">
        <v>127</v>
      </c>
      <c r="T254" s="503" t="s">
        <v>340</v>
      </c>
      <c r="U254" s="503">
        <v>273.62778500000002</v>
      </c>
      <c r="V254" s="503">
        <v>322.18838900000003</v>
      </c>
      <c r="W254" s="503">
        <v>220.954364</v>
      </c>
      <c r="X254" s="503">
        <v>368.75704899999999</v>
      </c>
      <c r="Y254" s="503">
        <v>335.94355699999994</v>
      </c>
      <c r="Z254" s="503">
        <v>205.81634599999998</v>
      </c>
      <c r="AA254" s="503">
        <v>214.163016</v>
      </c>
      <c r="AB254" s="503">
        <v>186.76343699999998</v>
      </c>
      <c r="AC254" s="503">
        <v>184.008725</v>
      </c>
      <c r="AD254" s="503">
        <v>196.48493500000004</v>
      </c>
      <c r="AE254" s="503">
        <v>227.37549300000001</v>
      </c>
      <c r="AF254" s="503">
        <v>343.25146799999999</v>
      </c>
      <c r="AG254" s="503">
        <v>3079.3345640000002</v>
      </c>
      <c r="AH254" s="1334"/>
    </row>
    <row r="255" spans="2:34" s="837" customFormat="1" ht="18.75" customHeight="1" x14ac:dyDescent="0.25">
      <c r="B255" s="1814"/>
      <c r="C255" s="844"/>
      <c r="D255" s="845" t="s">
        <v>341</v>
      </c>
      <c r="E255" s="846">
        <f t="shared" si="20"/>
        <v>211.27047300000001</v>
      </c>
      <c r="F255" s="846">
        <f t="shared" si="20"/>
        <v>267.79724499999998</v>
      </c>
      <c r="G255" s="846">
        <f t="shared" si="20"/>
        <v>350.57286399999998</v>
      </c>
      <c r="H255" s="846">
        <f t="shared" si="20"/>
        <v>107.03418300000001</v>
      </c>
      <c r="I255" s="846">
        <f t="shared" si="20"/>
        <v>162.01279599999998</v>
      </c>
      <c r="J255" s="846">
        <f t="shared" si="20"/>
        <v>509.74487299999998</v>
      </c>
      <c r="K255" s="846">
        <f t="shared" si="21"/>
        <v>545.27175799999998</v>
      </c>
      <c r="L255" s="846">
        <f t="shared" si="21"/>
        <v>684.948217</v>
      </c>
      <c r="M255" s="846">
        <f t="shared" si="21"/>
        <v>637.59312699999998</v>
      </c>
      <c r="N255" s="846">
        <f t="shared" si="21"/>
        <v>582.10333099999991</v>
      </c>
      <c r="O255" s="846">
        <f t="shared" si="21"/>
        <v>555.22356300000001</v>
      </c>
      <c r="P255" s="846">
        <f t="shared" si="21"/>
        <v>275.02452299999999</v>
      </c>
      <c r="Q255" s="847">
        <f t="shared" si="17"/>
        <v>4888.5969530000002</v>
      </c>
      <c r="S255" s="503"/>
      <c r="T255" s="503" t="s">
        <v>341</v>
      </c>
      <c r="U255" s="503">
        <v>211.27047300000001</v>
      </c>
      <c r="V255" s="503">
        <v>267.79724499999998</v>
      </c>
      <c r="W255" s="503">
        <v>350.57286399999998</v>
      </c>
      <c r="X255" s="503">
        <v>107.03418300000001</v>
      </c>
      <c r="Y255" s="503">
        <v>162.01279599999998</v>
      </c>
      <c r="Z255" s="503">
        <v>509.74487299999998</v>
      </c>
      <c r="AA255" s="503">
        <v>545.27175799999998</v>
      </c>
      <c r="AB255" s="503">
        <v>684.948217</v>
      </c>
      <c r="AC255" s="503">
        <v>637.59312699999998</v>
      </c>
      <c r="AD255" s="503">
        <v>582.10333099999991</v>
      </c>
      <c r="AE255" s="503">
        <v>555.22356300000001</v>
      </c>
      <c r="AF255" s="503">
        <v>275.02452299999999</v>
      </c>
      <c r="AG255" s="503">
        <v>4888.5969530000002</v>
      </c>
      <c r="AH255" s="1334"/>
    </row>
    <row r="256" spans="2:34" s="837" customFormat="1" ht="18.75" customHeight="1" x14ac:dyDescent="0.25">
      <c r="B256" s="1814"/>
      <c r="C256" s="844"/>
      <c r="D256" s="848" t="s">
        <v>342</v>
      </c>
      <c r="E256" s="846" t="str">
        <f t="shared" si="20"/>
        <v/>
      </c>
      <c r="F256" s="846" t="str">
        <f t="shared" si="20"/>
        <v/>
      </c>
      <c r="G256" s="846" t="str">
        <f t="shared" si="20"/>
        <v/>
      </c>
      <c r="H256" s="846" t="str">
        <f t="shared" si="20"/>
        <v/>
      </c>
      <c r="I256" s="846" t="str">
        <f t="shared" si="20"/>
        <v/>
      </c>
      <c r="J256" s="846" t="str">
        <f t="shared" si="20"/>
        <v/>
      </c>
      <c r="K256" s="846" t="str">
        <f t="shared" si="21"/>
        <v/>
      </c>
      <c r="L256" s="846" t="str">
        <f t="shared" si="21"/>
        <v/>
      </c>
      <c r="M256" s="846" t="str">
        <f t="shared" si="21"/>
        <v/>
      </c>
      <c r="N256" s="846" t="str">
        <f t="shared" si="21"/>
        <v/>
      </c>
      <c r="O256" s="846" t="str">
        <f t="shared" si="21"/>
        <v/>
      </c>
      <c r="P256" s="846" t="str">
        <f t="shared" si="21"/>
        <v/>
      </c>
      <c r="Q256" s="849">
        <f t="shared" si="17"/>
        <v>0</v>
      </c>
      <c r="S256" s="503"/>
      <c r="T256" s="503" t="s">
        <v>342</v>
      </c>
      <c r="U256" s="503"/>
      <c r="V256" s="503"/>
      <c r="W256" s="503"/>
      <c r="X256" s="503"/>
      <c r="Y256" s="503"/>
      <c r="Z256" s="503"/>
      <c r="AA256" s="503"/>
      <c r="AB256" s="503"/>
      <c r="AC256" s="503"/>
      <c r="AD256" s="503"/>
      <c r="AE256" s="503"/>
      <c r="AF256" s="503"/>
      <c r="AG256" s="503"/>
      <c r="AH256" s="1334"/>
    </row>
    <row r="257" spans="2:34" s="837" customFormat="1" ht="18.75" customHeight="1" x14ac:dyDescent="0.25">
      <c r="B257" s="1814"/>
      <c r="C257" s="860"/>
      <c r="D257" s="864" t="s">
        <v>343</v>
      </c>
      <c r="E257" s="862" t="str">
        <f t="shared" si="20"/>
        <v/>
      </c>
      <c r="F257" s="862" t="str">
        <f t="shared" si="20"/>
        <v/>
      </c>
      <c r="G257" s="862" t="str">
        <f t="shared" si="20"/>
        <v/>
      </c>
      <c r="H257" s="862" t="str">
        <f t="shared" si="20"/>
        <v/>
      </c>
      <c r="I257" s="862" t="str">
        <f t="shared" si="20"/>
        <v/>
      </c>
      <c r="J257" s="862" t="str">
        <f t="shared" si="20"/>
        <v/>
      </c>
      <c r="K257" s="862" t="str">
        <f t="shared" si="21"/>
        <v/>
      </c>
      <c r="L257" s="862" t="str">
        <f t="shared" si="21"/>
        <v/>
      </c>
      <c r="M257" s="862" t="str">
        <f t="shared" si="21"/>
        <v/>
      </c>
      <c r="N257" s="862" t="str">
        <f t="shared" si="21"/>
        <v/>
      </c>
      <c r="O257" s="862" t="str">
        <f t="shared" si="21"/>
        <v/>
      </c>
      <c r="P257" s="863" t="str">
        <f t="shared" si="21"/>
        <v/>
      </c>
      <c r="Q257" s="852">
        <f t="shared" si="17"/>
        <v>0</v>
      </c>
      <c r="R257" s="866"/>
      <c r="S257" s="503"/>
      <c r="T257" s="503" t="s">
        <v>343</v>
      </c>
      <c r="U257" s="503"/>
      <c r="V257" s="503"/>
      <c r="W257" s="503"/>
      <c r="X257" s="503"/>
      <c r="Y257" s="503"/>
      <c r="Z257" s="503"/>
      <c r="AA257" s="503"/>
      <c r="AB257" s="503"/>
      <c r="AC257" s="503"/>
      <c r="AD257" s="503"/>
      <c r="AE257" s="503"/>
      <c r="AF257" s="503"/>
      <c r="AG257" s="503"/>
      <c r="AH257" s="1334"/>
    </row>
    <row r="258" spans="2:34" s="837" customFormat="1" ht="18.75" customHeight="1" x14ac:dyDescent="0.25">
      <c r="B258" s="1813">
        <f>+B254+1</f>
        <v>64</v>
      </c>
      <c r="C258" s="853" t="str">
        <f t="shared" si="18"/>
        <v>Maja Energía S.A.C.</v>
      </c>
      <c r="D258" s="841" t="s">
        <v>340</v>
      </c>
      <c r="E258" s="855">
        <f t="shared" si="20"/>
        <v>1.8692470000000001</v>
      </c>
      <c r="F258" s="855">
        <f t="shared" si="20"/>
        <v>1.3163399999999998</v>
      </c>
      <c r="G258" s="855">
        <f t="shared" si="20"/>
        <v>1.3811249999999999</v>
      </c>
      <c r="H258" s="855">
        <f t="shared" si="20"/>
        <v>1.5099689999999999</v>
      </c>
      <c r="I258" s="855">
        <f t="shared" si="20"/>
        <v>1.3168839999999999</v>
      </c>
      <c r="J258" s="855">
        <f t="shared" si="20"/>
        <v>1.3037559999999999</v>
      </c>
      <c r="K258" s="855">
        <f t="shared" si="21"/>
        <v>1.1476820000000001</v>
      </c>
      <c r="L258" s="855">
        <f t="shared" si="21"/>
        <v>0.83940199999999998</v>
      </c>
      <c r="M258" s="855">
        <f t="shared" si="21"/>
        <v>0.66961999999999988</v>
      </c>
      <c r="N258" s="855">
        <f t="shared" si="21"/>
        <v>0.91619799999999996</v>
      </c>
      <c r="O258" s="855">
        <f t="shared" si="21"/>
        <v>1.007924</v>
      </c>
      <c r="P258" s="856">
        <f t="shared" si="21"/>
        <v>2.072505</v>
      </c>
      <c r="Q258" s="857">
        <f t="shared" si="17"/>
        <v>15.350651999999997</v>
      </c>
      <c r="S258" s="503" t="s">
        <v>129</v>
      </c>
      <c r="T258" s="503" t="s">
        <v>340</v>
      </c>
      <c r="U258" s="503">
        <v>1.8692470000000001</v>
      </c>
      <c r="V258" s="503">
        <v>1.3163399999999998</v>
      </c>
      <c r="W258" s="503">
        <v>1.3811249999999999</v>
      </c>
      <c r="X258" s="503">
        <v>1.5099689999999999</v>
      </c>
      <c r="Y258" s="503">
        <v>1.3168839999999999</v>
      </c>
      <c r="Z258" s="503">
        <v>1.3037559999999999</v>
      </c>
      <c r="AA258" s="503">
        <v>1.1476820000000001</v>
      </c>
      <c r="AB258" s="503">
        <v>0.83940199999999998</v>
      </c>
      <c r="AC258" s="503">
        <v>0.66961999999999988</v>
      </c>
      <c r="AD258" s="503">
        <v>0.91619799999999996</v>
      </c>
      <c r="AE258" s="503">
        <v>1.007924</v>
      </c>
      <c r="AF258" s="503">
        <v>2.072505</v>
      </c>
      <c r="AG258" s="503">
        <v>15.350651999999997</v>
      </c>
      <c r="AH258" s="1334"/>
    </row>
    <row r="259" spans="2:34" s="837" customFormat="1" ht="18.75" customHeight="1" x14ac:dyDescent="0.25">
      <c r="B259" s="1814"/>
      <c r="C259" s="844"/>
      <c r="D259" s="845" t="s">
        <v>341</v>
      </c>
      <c r="E259" s="846" t="str">
        <f t="shared" si="20"/>
        <v/>
      </c>
      <c r="F259" s="846" t="str">
        <f t="shared" si="20"/>
        <v/>
      </c>
      <c r="G259" s="846" t="str">
        <f t="shared" si="20"/>
        <v/>
      </c>
      <c r="H259" s="846" t="str">
        <f t="shared" si="20"/>
        <v/>
      </c>
      <c r="I259" s="846" t="str">
        <f t="shared" si="20"/>
        <v/>
      </c>
      <c r="J259" s="846" t="str">
        <f t="shared" si="20"/>
        <v/>
      </c>
      <c r="K259" s="846" t="str">
        <f t="shared" si="21"/>
        <v/>
      </c>
      <c r="L259" s="846" t="str">
        <f t="shared" si="21"/>
        <v/>
      </c>
      <c r="M259" s="846" t="str">
        <f t="shared" si="21"/>
        <v/>
      </c>
      <c r="N259" s="846" t="str">
        <f t="shared" si="21"/>
        <v/>
      </c>
      <c r="O259" s="846" t="str">
        <f t="shared" si="21"/>
        <v/>
      </c>
      <c r="P259" s="846" t="str">
        <f t="shared" si="21"/>
        <v/>
      </c>
      <c r="Q259" s="847">
        <f t="shared" si="17"/>
        <v>0</v>
      </c>
      <c r="S259" s="503"/>
      <c r="T259" s="503" t="s">
        <v>341</v>
      </c>
      <c r="U259" s="503"/>
      <c r="V259" s="503"/>
      <c r="W259" s="503"/>
      <c r="X259" s="503"/>
      <c r="Y259" s="503"/>
      <c r="Z259" s="503"/>
      <c r="AA259" s="503"/>
      <c r="AB259" s="503"/>
      <c r="AC259" s="503"/>
      <c r="AD259" s="503"/>
      <c r="AE259" s="503"/>
      <c r="AF259" s="503"/>
      <c r="AG259" s="503"/>
      <c r="AH259" s="1334"/>
    </row>
    <row r="260" spans="2:34" s="837" customFormat="1" ht="18.75" customHeight="1" x14ac:dyDescent="0.25">
      <c r="B260" s="1814"/>
      <c r="C260" s="844"/>
      <c r="D260" s="848" t="s">
        <v>342</v>
      </c>
      <c r="E260" s="846" t="str">
        <f t="shared" si="20"/>
        <v/>
      </c>
      <c r="F260" s="846" t="str">
        <f t="shared" si="20"/>
        <v/>
      </c>
      <c r="G260" s="846" t="str">
        <f t="shared" si="20"/>
        <v/>
      </c>
      <c r="H260" s="846" t="str">
        <f t="shared" si="20"/>
        <v/>
      </c>
      <c r="I260" s="846" t="str">
        <f t="shared" si="20"/>
        <v/>
      </c>
      <c r="J260" s="846" t="str">
        <f t="shared" si="20"/>
        <v/>
      </c>
      <c r="K260" s="846" t="str">
        <f t="shared" si="21"/>
        <v/>
      </c>
      <c r="L260" s="846" t="str">
        <f t="shared" si="21"/>
        <v/>
      </c>
      <c r="M260" s="846" t="str">
        <f t="shared" si="21"/>
        <v/>
      </c>
      <c r="N260" s="846" t="str">
        <f t="shared" si="21"/>
        <v/>
      </c>
      <c r="O260" s="846" t="str">
        <f t="shared" si="21"/>
        <v/>
      </c>
      <c r="P260" s="846" t="str">
        <f t="shared" si="21"/>
        <v/>
      </c>
      <c r="Q260" s="849">
        <f t="shared" si="17"/>
        <v>0</v>
      </c>
      <c r="S260" s="503"/>
      <c r="T260" s="503" t="s">
        <v>342</v>
      </c>
      <c r="U260" s="503"/>
      <c r="V260" s="503"/>
      <c r="W260" s="503"/>
      <c r="X260" s="503"/>
      <c r="Y260" s="503"/>
      <c r="Z260" s="503"/>
      <c r="AA260" s="503"/>
      <c r="AB260" s="503"/>
      <c r="AC260" s="503"/>
      <c r="AD260" s="503"/>
      <c r="AE260" s="503"/>
      <c r="AF260" s="503"/>
      <c r="AG260" s="503"/>
      <c r="AH260" s="1334"/>
    </row>
    <row r="261" spans="2:34" s="837" customFormat="1" ht="18.75" customHeight="1" x14ac:dyDescent="0.25">
      <c r="B261" s="1814"/>
      <c r="C261" s="860"/>
      <c r="D261" s="864" t="s">
        <v>343</v>
      </c>
      <c r="E261" s="862" t="str">
        <f t="shared" si="20"/>
        <v/>
      </c>
      <c r="F261" s="862" t="str">
        <f t="shared" si="20"/>
        <v/>
      </c>
      <c r="G261" s="862" t="str">
        <f t="shared" si="20"/>
        <v/>
      </c>
      <c r="H261" s="862" t="str">
        <f t="shared" si="20"/>
        <v/>
      </c>
      <c r="I261" s="862" t="str">
        <f t="shared" si="20"/>
        <v/>
      </c>
      <c r="J261" s="862" t="str">
        <f t="shared" si="20"/>
        <v/>
      </c>
      <c r="K261" s="862" t="str">
        <f t="shared" si="21"/>
        <v/>
      </c>
      <c r="L261" s="862" t="str">
        <f t="shared" si="21"/>
        <v/>
      </c>
      <c r="M261" s="862" t="str">
        <f t="shared" si="21"/>
        <v/>
      </c>
      <c r="N261" s="862" t="str">
        <f t="shared" si="21"/>
        <v/>
      </c>
      <c r="O261" s="862" t="str">
        <f t="shared" si="21"/>
        <v/>
      </c>
      <c r="P261" s="863" t="str">
        <f t="shared" si="21"/>
        <v/>
      </c>
      <c r="Q261" s="852">
        <f t="shared" si="17"/>
        <v>0</v>
      </c>
      <c r="S261" s="503"/>
      <c r="T261" s="503" t="s">
        <v>343</v>
      </c>
      <c r="U261" s="503"/>
      <c r="V261" s="503"/>
      <c r="W261" s="503"/>
      <c r="X261" s="503"/>
      <c r="Y261" s="503"/>
      <c r="Z261" s="503"/>
      <c r="AA261" s="503"/>
      <c r="AB261" s="503"/>
      <c r="AC261" s="503"/>
      <c r="AD261" s="503"/>
      <c r="AE261" s="503"/>
      <c r="AF261" s="503"/>
      <c r="AG261" s="503"/>
      <c r="AH261" s="1334"/>
    </row>
    <row r="262" spans="2:34" s="837" customFormat="1" ht="18.75" customHeight="1" x14ac:dyDescent="0.25">
      <c r="B262" s="1813">
        <f>+B258+1</f>
        <v>65</v>
      </c>
      <c r="C262" s="853" t="str">
        <f t="shared" si="18"/>
        <v>Moquegua FV S.A.C.</v>
      </c>
      <c r="D262" s="841" t="s">
        <v>340</v>
      </c>
      <c r="E262" s="855" t="str">
        <f t="shared" si="20"/>
        <v/>
      </c>
      <c r="F262" s="855" t="str">
        <f t="shared" si="20"/>
        <v/>
      </c>
      <c r="G262" s="855" t="str">
        <f t="shared" si="20"/>
        <v/>
      </c>
      <c r="H262" s="855" t="str">
        <f t="shared" si="20"/>
        <v/>
      </c>
      <c r="I262" s="855" t="str">
        <f t="shared" si="20"/>
        <v/>
      </c>
      <c r="J262" s="855" t="str">
        <f t="shared" si="20"/>
        <v/>
      </c>
      <c r="K262" s="855" t="str">
        <f t="shared" si="21"/>
        <v/>
      </c>
      <c r="L262" s="855" t="str">
        <f t="shared" si="21"/>
        <v/>
      </c>
      <c r="M262" s="855" t="str">
        <f t="shared" si="21"/>
        <v/>
      </c>
      <c r="N262" s="855" t="str">
        <f t="shared" si="21"/>
        <v/>
      </c>
      <c r="O262" s="855" t="str">
        <f t="shared" si="21"/>
        <v/>
      </c>
      <c r="P262" s="856" t="str">
        <f t="shared" si="21"/>
        <v/>
      </c>
      <c r="Q262" s="857">
        <f t="shared" ref="Q262:Q325" si="22">+SUM(E262:P262)</f>
        <v>0</v>
      </c>
      <c r="S262" s="503" t="s">
        <v>131</v>
      </c>
      <c r="T262" s="503" t="s">
        <v>340</v>
      </c>
      <c r="U262" s="503"/>
      <c r="V262" s="503"/>
      <c r="W262" s="503"/>
      <c r="X262" s="503"/>
      <c r="Y262" s="503"/>
      <c r="Z262" s="503"/>
      <c r="AA262" s="503"/>
      <c r="AB262" s="503"/>
      <c r="AC262" s="503"/>
      <c r="AD262" s="503"/>
      <c r="AE262" s="503"/>
      <c r="AF262" s="503"/>
      <c r="AG262" s="503"/>
      <c r="AH262" s="1334"/>
    </row>
    <row r="263" spans="2:34" s="837" customFormat="1" ht="18.75" customHeight="1" x14ac:dyDescent="0.25">
      <c r="B263" s="1814"/>
      <c r="C263" s="844"/>
      <c r="D263" s="845" t="s">
        <v>341</v>
      </c>
      <c r="E263" s="846" t="str">
        <f t="shared" si="20"/>
        <v/>
      </c>
      <c r="F263" s="846" t="str">
        <f t="shared" si="20"/>
        <v/>
      </c>
      <c r="G263" s="846" t="str">
        <f t="shared" si="20"/>
        <v/>
      </c>
      <c r="H263" s="846" t="str">
        <f t="shared" si="20"/>
        <v/>
      </c>
      <c r="I263" s="846" t="str">
        <f t="shared" si="20"/>
        <v/>
      </c>
      <c r="J263" s="846" t="str">
        <f t="shared" si="20"/>
        <v/>
      </c>
      <c r="K263" s="846" t="str">
        <f t="shared" si="21"/>
        <v/>
      </c>
      <c r="L263" s="846" t="str">
        <f t="shared" si="21"/>
        <v/>
      </c>
      <c r="M263" s="846" t="str">
        <f t="shared" si="21"/>
        <v/>
      </c>
      <c r="N263" s="846" t="str">
        <f t="shared" si="21"/>
        <v/>
      </c>
      <c r="O263" s="846" t="str">
        <f t="shared" si="21"/>
        <v/>
      </c>
      <c r="P263" s="846" t="str">
        <f t="shared" si="21"/>
        <v/>
      </c>
      <c r="Q263" s="847">
        <f t="shared" si="22"/>
        <v>0</v>
      </c>
      <c r="S263" s="503"/>
      <c r="T263" s="503" t="s">
        <v>341</v>
      </c>
      <c r="U263" s="503"/>
      <c r="V263" s="503"/>
      <c r="W263" s="503"/>
      <c r="X263" s="503"/>
      <c r="Y263" s="503"/>
      <c r="Z263" s="503"/>
      <c r="AA263" s="503"/>
      <c r="AB263" s="503"/>
      <c r="AC263" s="503"/>
      <c r="AD263" s="503"/>
      <c r="AE263" s="503"/>
      <c r="AF263" s="503"/>
      <c r="AG263" s="503"/>
      <c r="AH263" s="1334"/>
    </row>
    <row r="264" spans="2:34" s="837" customFormat="1" ht="18.75" customHeight="1" x14ac:dyDescent="0.25">
      <c r="B264" s="1814"/>
      <c r="C264" s="844"/>
      <c r="D264" s="848" t="s">
        <v>342</v>
      </c>
      <c r="E264" s="846">
        <f t="shared" si="20"/>
        <v>3.3401039999999997</v>
      </c>
      <c r="F264" s="846">
        <f t="shared" si="20"/>
        <v>3.5452699999999999</v>
      </c>
      <c r="G264" s="846">
        <f t="shared" si="20"/>
        <v>4.3965500000000004</v>
      </c>
      <c r="H264" s="846">
        <f t="shared" si="20"/>
        <v>3.4458510000000002</v>
      </c>
      <c r="I264" s="846">
        <f t="shared" si="20"/>
        <v>3.453916</v>
      </c>
      <c r="J264" s="846">
        <f t="shared" si="20"/>
        <v>3.2727370000000002</v>
      </c>
      <c r="K264" s="846">
        <f t="shared" si="21"/>
        <v>3.669384</v>
      </c>
      <c r="L264" s="846">
        <f t="shared" si="21"/>
        <v>4.1884679999999994</v>
      </c>
      <c r="M264" s="846">
        <f t="shared" si="21"/>
        <v>4.1241919999999999</v>
      </c>
      <c r="N264" s="846">
        <f t="shared" si="21"/>
        <v>4.6652179999999994</v>
      </c>
      <c r="O264" s="846">
        <f t="shared" si="21"/>
        <v>4.4904440000000001</v>
      </c>
      <c r="P264" s="846">
        <f t="shared" si="21"/>
        <v>4.7439099999999996</v>
      </c>
      <c r="Q264" s="849">
        <f t="shared" si="22"/>
        <v>47.336044000000001</v>
      </c>
      <c r="S264" s="503"/>
      <c r="T264" s="503" t="s">
        <v>342</v>
      </c>
      <c r="U264" s="503">
        <v>3.3401039999999997</v>
      </c>
      <c r="V264" s="503">
        <v>3.5452699999999999</v>
      </c>
      <c r="W264" s="503">
        <v>4.3965500000000004</v>
      </c>
      <c r="X264" s="503">
        <v>3.4458510000000002</v>
      </c>
      <c r="Y264" s="503">
        <v>3.453916</v>
      </c>
      <c r="Z264" s="503">
        <v>3.2727370000000002</v>
      </c>
      <c r="AA264" s="503">
        <v>3.669384</v>
      </c>
      <c r="AB264" s="503">
        <v>4.1884679999999994</v>
      </c>
      <c r="AC264" s="503">
        <v>4.1241919999999999</v>
      </c>
      <c r="AD264" s="503">
        <v>4.6652179999999994</v>
      </c>
      <c r="AE264" s="503">
        <v>4.4904440000000001</v>
      </c>
      <c r="AF264" s="503">
        <v>4.7439099999999996</v>
      </c>
      <c r="AG264" s="503">
        <v>47.336044000000001</v>
      </c>
      <c r="AH264" s="1334"/>
    </row>
    <row r="265" spans="2:34" s="837" customFormat="1" ht="18.75" customHeight="1" x14ac:dyDescent="0.25">
      <c r="B265" s="1814"/>
      <c r="C265" s="860"/>
      <c r="D265" s="864" t="s">
        <v>343</v>
      </c>
      <c r="E265" s="862" t="str">
        <f t="shared" si="20"/>
        <v/>
      </c>
      <c r="F265" s="862" t="str">
        <f t="shared" si="20"/>
        <v/>
      </c>
      <c r="G265" s="862" t="str">
        <f t="shared" si="20"/>
        <v/>
      </c>
      <c r="H265" s="862" t="str">
        <f t="shared" si="20"/>
        <v/>
      </c>
      <c r="I265" s="862" t="str">
        <f t="shared" si="20"/>
        <v/>
      </c>
      <c r="J265" s="862" t="str">
        <f t="shared" si="20"/>
        <v/>
      </c>
      <c r="K265" s="862" t="str">
        <f t="shared" si="21"/>
        <v/>
      </c>
      <c r="L265" s="862" t="str">
        <f t="shared" si="21"/>
        <v/>
      </c>
      <c r="M265" s="862" t="str">
        <f t="shared" si="21"/>
        <v/>
      </c>
      <c r="N265" s="862" t="str">
        <f t="shared" si="21"/>
        <v/>
      </c>
      <c r="O265" s="862" t="str">
        <f t="shared" si="21"/>
        <v/>
      </c>
      <c r="P265" s="863" t="str">
        <f t="shared" si="21"/>
        <v/>
      </c>
      <c r="Q265" s="852">
        <f t="shared" si="22"/>
        <v>0</v>
      </c>
      <c r="S265" s="503"/>
      <c r="T265" s="503" t="s">
        <v>343</v>
      </c>
      <c r="U265" s="503"/>
      <c r="V265" s="503"/>
      <c r="W265" s="503"/>
      <c r="X265" s="503"/>
      <c r="Y265" s="503"/>
      <c r="Z265" s="503"/>
      <c r="AA265" s="503"/>
      <c r="AB265" s="503"/>
      <c r="AC265" s="503"/>
      <c r="AD265" s="503"/>
      <c r="AE265" s="503"/>
      <c r="AF265" s="503"/>
      <c r="AG265" s="503"/>
      <c r="AH265" s="1334"/>
    </row>
    <row r="266" spans="2:34" s="837" customFormat="1" ht="18.75" customHeight="1" x14ac:dyDescent="0.25">
      <c r="B266" s="1813">
        <f>+B262+1</f>
        <v>66</v>
      </c>
      <c r="C266" s="853" t="str">
        <f t="shared" si="18"/>
        <v>Orazul Energy Perú S.A.</v>
      </c>
      <c r="D266" s="841" t="s">
        <v>340</v>
      </c>
      <c r="E266" s="855">
        <f t="shared" si="20"/>
        <v>235.398608</v>
      </c>
      <c r="F266" s="855">
        <f t="shared" si="20"/>
        <v>212.83507700000004</v>
      </c>
      <c r="G266" s="855">
        <f t="shared" si="20"/>
        <v>241.03782400000006</v>
      </c>
      <c r="H266" s="855">
        <f t="shared" si="20"/>
        <v>243.50396200000003</v>
      </c>
      <c r="I266" s="855">
        <f t="shared" si="20"/>
        <v>214.84238200000004</v>
      </c>
      <c r="J266" s="855">
        <f t="shared" si="20"/>
        <v>133.59416100000001</v>
      </c>
      <c r="K266" s="855">
        <f t="shared" si="21"/>
        <v>91.609536000000006</v>
      </c>
      <c r="L266" s="855">
        <f t="shared" si="21"/>
        <v>78.873924999999986</v>
      </c>
      <c r="M266" s="855">
        <f t="shared" si="21"/>
        <v>81.856646000000012</v>
      </c>
      <c r="N266" s="855">
        <f t="shared" si="21"/>
        <v>120.61338900000003</v>
      </c>
      <c r="O266" s="855">
        <f t="shared" si="21"/>
        <v>197.05010900000002</v>
      </c>
      <c r="P266" s="856">
        <f t="shared" si="21"/>
        <v>242.79777400000006</v>
      </c>
      <c r="Q266" s="857">
        <f t="shared" si="22"/>
        <v>2094.0133930000002</v>
      </c>
      <c r="S266" s="503" t="s">
        <v>133</v>
      </c>
      <c r="T266" s="503" t="s">
        <v>340</v>
      </c>
      <c r="U266" s="503">
        <v>235.398608</v>
      </c>
      <c r="V266" s="503">
        <v>212.83507700000004</v>
      </c>
      <c r="W266" s="503">
        <v>241.03782400000006</v>
      </c>
      <c r="X266" s="503">
        <v>243.50396200000003</v>
      </c>
      <c r="Y266" s="503">
        <v>214.84238200000004</v>
      </c>
      <c r="Z266" s="503">
        <v>133.59416100000001</v>
      </c>
      <c r="AA266" s="503">
        <v>91.609536000000006</v>
      </c>
      <c r="AB266" s="503">
        <v>78.873924999999986</v>
      </c>
      <c r="AC266" s="503">
        <v>81.856646000000012</v>
      </c>
      <c r="AD266" s="503">
        <v>120.61338900000003</v>
      </c>
      <c r="AE266" s="503">
        <v>197.05010900000002</v>
      </c>
      <c r="AF266" s="503">
        <v>242.79777400000006</v>
      </c>
      <c r="AG266" s="503">
        <v>2094.0133930000002</v>
      </c>
      <c r="AH266" s="1334"/>
    </row>
    <row r="267" spans="2:34" s="837" customFormat="1" ht="18.75" customHeight="1" x14ac:dyDescent="0.25">
      <c r="B267" s="1814"/>
      <c r="C267" s="844"/>
      <c r="D267" s="845" t="s">
        <v>341</v>
      </c>
      <c r="E267" s="846" t="str">
        <f t="shared" si="20"/>
        <v/>
      </c>
      <c r="F267" s="846" t="str">
        <f t="shared" si="20"/>
        <v/>
      </c>
      <c r="G267" s="846" t="str">
        <f t="shared" si="20"/>
        <v/>
      </c>
      <c r="H267" s="846" t="str">
        <f t="shared" si="20"/>
        <v/>
      </c>
      <c r="I267" s="846" t="str">
        <f t="shared" si="20"/>
        <v/>
      </c>
      <c r="J267" s="846" t="str">
        <f t="shared" si="20"/>
        <v/>
      </c>
      <c r="K267" s="846" t="str">
        <f t="shared" si="21"/>
        <v/>
      </c>
      <c r="L267" s="846" t="str">
        <f t="shared" si="21"/>
        <v/>
      </c>
      <c r="M267" s="846" t="str">
        <f t="shared" si="21"/>
        <v/>
      </c>
      <c r="N267" s="846" t="str">
        <f t="shared" si="21"/>
        <v/>
      </c>
      <c r="O267" s="846" t="str">
        <f t="shared" si="21"/>
        <v/>
      </c>
      <c r="P267" s="846" t="str">
        <f t="shared" si="21"/>
        <v/>
      </c>
      <c r="Q267" s="847">
        <f t="shared" si="22"/>
        <v>0</v>
      </c>
      <c r="S267" s="503"/>
      <c r="T267" s="503" t="s">
        <v>341</v>
      </c>
      <c r="U267" s="503"/>
      <c r="V267" s="503"/>
      <c r="W267" s="503"/>
      <c r="X267" s="503"/>
      <c r="Y267" s="503"/>
      <c r="Z267" s="503"/>
      <c r="AA267" s="503"/>
      <c r="AB267" s="503"/>
      <c r="AC267" s="503"/>
      <c r="AD267" s="503"/>
      <c r="AE267" s="503"/>
      <c r="AF267" s="503"/>
      <c r="AG267" s="503"/>
      <c r="AH267" s="1334"/>
    </row>
    <row r="268" spans="2:34" s="837" customFormat="1" ht="18.75" customHeight="1" x14ac:dyDescent="0.25">
      <c r="B268" s="1814"/>
      <c r="C268" s="844"/>
      <c r="D268" s="848" t="s">
        <v>342</v>
      </c>
      <c r="E268" s="846" t="str">
        <f t="shared" si="20"/>
        <v/>
      </c>
      <c r="F268" s="846" t="str">
        <f t="shared" si="20"/>
        <v/>
      </c>
      <c r="G268" s="846" t="str">
        <f t="shared" si="20"/>
        <v/>
      </c>
      <c r="H268" s="846" t="str">
        <f t="shared" si="20"/>
        <v/>
      </c>
      <c r="I268" s="846" t="str">
        <f t="shared" si="20"/>
        <v/>
      </c>
      <c r="J268" s="846" t="str">
        <f t="shared" si="20"/>
        <v/>
      </c>
      <c r="K268" s="846" t="str">
        <f t="shared" si="21"/>
        <v/>
      </c>
      <c r="L268" s="846" t="str">
        <f t="shared" si="21"/>
        <v/>
      </c>
      <c r="M268" s="846" t="str">
        <f t="shared" si="21"/>
        <v/>
      </c>
      <c r="N268" s="846" t="str">
        <f t="shared" si="21"/>
        <v/>
      </c>
      <c r="O268" s="846" t="str">
        <f t="shared" si="21"/>
        <v/>
      </c>
      <c r="P268" s="846" t="str">
        <f t="shared" si="21"/>
        <v/>
      </c>
      <c r="Q268" s="849">
        <f t="shared" si="22"/>
        <v>0</v>
      </c>
      <c r="S268" s="503"/>
      <c r="T268" s="503" t="s">
        <v>342</v>
      </c>
      <c r="U268" s="503"/>
      <c r="V268" s="503"/>
      <c r="W268" s="503"/>
      <c r="X268" s="503"/>
      <c r="Y268" s="503"/>
      <c r="Z268" s="503"/>
      <c r="AA268" s="503"/>
      <c r="AB268" s="503"/>
      <c r="AC268" s="503"/>
      <c r="AD268" s="503"/>
      <c r="AE268" s="503"/>
      <c r="AF268" s="503"/>
      <c r="AG268" s="503"/>
      <c r="AH268" s="1334"/>
    </row>
    <row r="269" spans="2:34" s="837" customFormat="1" ht="18.75" customHeight="1" x14ac:dyDescent="0.25">
      <c r="B269" s="1814"/>
      <c r="C269" s="860"/>
      <c r="D269" s="864" t="s">
        <v>343</v>
      </c>
      <c r="E269" s="862" t="str">
        <f t="shared" si="20"/>
        <v/>
      </c>
      <c r="F269" s="862" t="str">
        <f t="shared" si="20"/>
        <v/>
      </c>
      <c r="G269" s="862" t="str">
        <f t="shared" si="20"/>
        <v/>
      </c>
      <c r="H269" s="862" t="str">
        <f t="shared" si="20"/>
        <v/>
      </c>
      <c r="I269" s="862" t="str">
        <f t="shared" si="20"/>
        <v/>
      </c>
      <c r="J269" s="862" t="str">
        <f t="shared" si="20"/>
        <v/>
      </c>
      <c r="K269" s="862" t="str">
        <f t="shared" si="21"/>
        <v/>
      </c>
      <c r="L269" s="862" t="str">
        <f t="shared" si="21"/>
        <v/>
      </c>
      <c r="M269" s="862" t="str">
        <f t="shared" si="21"/>
        <v/>
      </c>
      <c r="N269" s="862" t="str">
        <f t="shared" si="21"/>
        <v/>
      </c>
      <c r="O269" s="862" t="str">
        <f t="shared" si="21"/>
        <v/>
      </c>
      <c r="P269" s="863" t="str">
        <f t="shared" si="21"/>
        <v/>
      </c>
      <c r="Q269" s="852">
        <f t="shared" si="22"/>
        <v>0</v>
      </c>
      <c r="S269" s="503"/>
      <c r="T269" s="503" t="s">
        <v>343</v>
      </c>
      <c r="U269" s="503"/>
      <c r="V269" s="503"/>
      <c r="W269" s="503"/>
      <c r="X269" s="503"/>
      <c r="Y269" s="503"/>
      <c r="Z269" s="503"/>
      <c r="AA269" s="503"/>
      <c r="AB269" s="503"/>
      <c r="AC269" s="503"/>
      <c r="AD269" s="503"/>
      <c r="AE269" s="503"/>
      <c r="AF269" s="503"/>
      <c r="AG269" s="503"/>
      <c r="AH269" s="1334"/>
    </row>
    <row r="270" spans="2:34" s="837" customFormat="1" ht="18.75" customHeight="1" x14ac:dyDescent="0.25">
      <c r="B270" s="1813">
        <f>+B266+1</f>
        <v>67</v>
      </c>
      <c r="C270" s="853" t="str">
        <f t="shared" ref="C270:C330" si="23">+S270</f>
        <v>Panamericana Solar S.A.C.</v>
      </c>
      <c r="D270" s="841" t="s">
        <v>340</v>
      </c>
      <c r="E270" s="855" t="str">
        <f t="shared" si="20"/>
        <v/>
      </c>
      <c r="F270" s="855" t="str">
        <f t="shared" si="20"/>
        <v/>
      </c>
      <c r="G270" s="855" t="str">
        <f t="shared" si="20"/>
        <v/>
      </c>
      <c r="H270" s="855" t="str">
        <f t="shared" si="20"/>
        <v/>
      </c>
      <c r="I270" s="855" t="str">
        <f t="shared" si="20"/>
        <v/>
      </c>
      <c r="J270" s="855" t="str">
        <f t="shared" si="20"/>
        <v/>
      </c>
      <c r="K270" s="855" t="str">
        <f t="shared" si="21"/>
        <v/>
      </c>
      <c r="L270" s="855" t="str">
        <f t="shared" si="21"/>
        <v/>
      </c>
      <c r="M270" s="855" t="str">
        <f t="shared" si="21"/>
        <v/>
      </c>
      <c r="N270" s="855" t="str">
        <f t="shared" si="21"/>
        <v/>
      </c>
      <c r="O270" s="855" t="str">
        <f t="shared" si="21"/>
        <v/>
      </c>
      <c r="P270" s="856" t="str">
        <f t="shared" si="21"/>
        <v/>
      </c>
      <c r="Q270" s="857">
        <f t="shared" si="22"/>
        <v>0</v>
      </c>
      <c r="S270" s="503" t="s">
        <v>135</v>
      </c>
      <c r="T270" s="503" t="s">
        <v>340</v>
      </c>
      <c r="U270" s="503"/>
      <c r="V270" s="503"/>
      <c r="W270" s="503"/>
      <c r="X270" s="503"/>
      <c r="Y270" s="503"/>
      <c r="Z270" s="503"/>
      <c r="AA270" s="503"/>
      <c r="AB270" s="503"/>
      <c r="AC270" s="503"/>
      <c r="AD270" s="503"/>
      <c r="AE270" s="503"/>
      <c r="AF270" s="503"/>
      <c r="AG270" s="503"/>
      <c r="AH270" s="1334"/>
    </row>
    <row r="271" spans="2:34" s="837" customFormat="1" ht="18.75" customHeight="1" x14ac:dyDescent="0.25">
      <c r="B271" s="1814"/>
      <c r="C271" s="844"/>
      <c r="D271" s="845" t="s">
        <v>341</v>
      </c>
      <c r="E271" s="846" t="str">
        <f t="shared" si="20"/>
        <v/>
      </c>
      <c r="F271" s="846" t="str">
        <f t="shared" si="20"/>
        <v/>
      </c>
      <c r="G271" s="846" t="str">
        <f t="shared" si="20"/>
        <v/>
      </c>
      <c r="H271" s="846" t="str">
        <f t="shared" si="20"/>
        <v/>
      </c>
      <c r="I271" s="846" t="str">
        <f t="shared" si="20"/>
        <v/>
      </c>
      <c r="J271" s="846" t="str">
        <f t="shared" si="20"/>
        <v/>
      </c>
      <c r="K271" s="846" t="str">
        <f t="shared" si="21"/>
        <v/>
      </c>
      <c r="L271" s="846" t="str">
        <f t="shared" si="21"/>
        <v/>
      </c>
      <c r="M271" s="846" t="str">
        <f t="shared" si="21"/>
        <v/>
      </c>
      <c r="N271" s="846" t="str">
        <f t="shared" si="21"/>
        <v/>
      </c>
      <c r="O271" s="846" t="str">
        <f t="shared" si="21"/>
        <v/>
      </c>
      <c r="P271" s="846" t="str">
        <f t="shared" si="21"/>
        <v/>
      </c>
      <c r="Q271" s="847">
        <f t="shared" si="22"/>
        <v>0</v>
      </c>
      <c r="S271" s="503"/>
      <c r="T271" s="503" t="s">
        <v>341</v>
      </c>
      <c r="U271" s="503"/>
      <c r="V271" s="503"/>
      <c r="W271" s="503"/>
      <c r="X271" s="503"/>
      <c r="Y271" s="503"/>
      <c r="Z271" s="503"/>
      <c r="AA271" s="503"/>
      <c r="AB271" s="503"/>
      <c r="AC271" s="503"/>
      <c r="AD271" s="503"/>
      <c r="AE271" s="503"/>
      <c r="AF271" s="503"/>
      <c r="AG271" s="503"/>
      <c r="AH271" s="1334"/>
    </row>
    <row r="272" spans="2:34" s="837" customFormat="1" ht="18.75" customHeight="1" x14ac:dyDescent="0.25">
      <c r="B272" s="1814"/>
      <c r="C272" s="844"/>
      <c r="D272" s="848" t="s">
        <v>342</v>
      </c>
      <c r="E272" s="846">
        <f t="shared" si="20"/>
        <v>3.6369699999999998</v>
      </c>
      <c r="F272" s="846">
        <f t="shared" si="20"/>
        <v>3.8605970000000003</v>
      </c>
      <c r="G272" s="846">
        <f t="shared" si="20"/>
        <v>4.760256</v>
      </c>
      <c r="H272" s="846">
        <f t="shared" si="20"/>
        <v>3.741927</v>
      </c>
      <c r="I272" s="846">
        <f t="shared" si="20"/>
        <v>3.8232179999999998</v>
      </c>
      <c r="J272" s="846">
        <f t="shared" si="20"/>
        <v>3.4844149999999998</v>
      </c>
      <c r="K272" s="846">
        <f t="shared" si="21"/>
        <v>3.930069</v>
      </c>
      <c r="L272" s="846">
        <f t="shared" si="21"/>
        <v>4.5067690000000002</v>
      </c>
      <c r="M272" s="846">
        <f t="shared" si="21"/>
        <v>4.4721120000000001</v>
      </c>
      <c r="N272" s="846">
        <f t="shared" si="21"/>
        <v>5.0934309999999998</v>
      </c>
      <c r="O272" s="846">
        <f t="shared" si="21"/>
        <v>4.8791760000000002</v>
      </c>
      <c r="P272" s="846">
        <f t="shared" si="21"/>
        <v>5.1446499999999995</v>
      </c>
      <c r="Q272" s="849">
        <f t="shared" si="22"/>
        <v>51.333590000000001</v>
      </c>
      <c r="S272" s="503"/>
      <c r="T272" s="503" t="s">
        <v>342</v>
      </c>
      <c r="U272" s="503">
        <v>3.6369699999999998</v>
      </c>
      <c r="V272" s="503">
        <v>3.8605970000000003</v>
      </c>
      <c r="W272" s="503">
        <v>4.760256</v>
      </c>
      <c r="X272" s="503">
        <v>3.741927</v>
      </c>
      <c r="Y272" s="503">
        <v>3.8232179999999998</v>
      </c>
      <c r="Z272" s="503">
        <v>3.4844149999999998</v>
      </c>
      <c r="AA272" s="503">
        <v>3.930069</v>
      </c>
      <c r="AB272" s="503">
        <v>4.5067690000000002</v>
      </c>
      <c r="AC272" s="503">
        <v>4.4721120000000001</v>
      </c>
      <c r="AD272" s="503">
        <v>5.0934309999999998</v>
      </c>
      <c r="AE272" s="503">
        <v>4.8791760000000002</v>
      </c>
      <c r="AF272" s="503">
        <v>5.1446499999999995</v>
      </c>
      <c r="AG272" s="503">
        <v>51.333590000000001</v>
      </c>
      <c r="AH272" s="1334"/>
    </row>
    <row r="273" spans="2:34" s="837" customFormat="1" ht="18.75" customHeight="1" x14ac:dyDescent="0.25">
      <c r="B273" s="1814"/>
      <c r="C273" s="860"/>
      <c r="D273" s="864" t="s">
        <v>343</v>
      </c>
      <c r="E273" s="862" t="str">
        <f t="shared" si="20"/>
        <v/>
      </c>
      <c r="F273" s="862" t="str">
        <f t="shared" si="20"/>
        <v/>
      </c>
      <c r="G273" s="862" t="str">
        <f t="shared" si="20"/>
        <v/>
      </c>
      <c r="H273" s="862" t="str">
        <f t="shared" si="20"/>
        <v/>
      </c>
      <c r="I273" s="862" t="str">
        <f t="shared" si="20"/>
        <v/>
      </c>
      <c r="J273" s="862" t="str">
        <f t="shared" si="20"/>
        <v/>
      </c>
      <c r="K273" s="862" t="str">
        <f t="shared" si="21"/>
        <v/>
      </c>
      <c r="L273" s="862" t="str">
        <f t="shared" si="21"/>
        <v/>
      </c>
      <c r="M273" s="862" t="str">
        <f t="shared" si="21"/>
        <v/>
      </c>
      <c r="N273" s="862" t="str">
        <f t="shared" si="21"/>
        <v/>
      </c>
      <c r="O273" s="862" t="str">
        <f t="shared" si="21"/>
        <v/>
      </c>
      <c r="P273" s="863" t="str">
        <f t="shared" si="21"/>
        <v/>
      </c>
      <c r="Q273" s="852">
        <f t="shared" si="22"/>
        <v>0</v>
      </c>
      <c r="S273" s="503"/>
      <c r="T273" s="503" t="s">
        <v>343</v>
      </c>
      <c r="U273" s="503"/>
      <c r="V273" s="503"/>
      <c r="W273" s="503"/>
      <c r="X273" s="503"/>
      <c r="Y273" s="503"/>
      <c r="Z273" s="503"/>
      <c r="AA273" s="503"/>
      <c r="AB273" s="503"/>
      <c r="AC273" s="503"/>
      <c r="AD273" s="503"/>
      <c r="AE273" s="503"/>
      <c r="AF273" s="503"/>
      <c r="AG273" s="503"/>
      <c r="AH273" s="1334"/>
    </row>
    <row r="274" spans="2:34" s="837" customFormat="1" ht="18.75" customHeight="1" x14ac:dyDescent="0.25">
      <c r="B274" s="1813">
        <f>+B270+1</f>
        <v>68</v>
      </c>
      <c r="C274" s="853" t="str">
        <f t="shared" si="23"/>
        <v>Parque Eolico Marcona S.A.C.</v>
      </c>
      <c r="D274" s="841" t="s">
        <v>340</v>
      </c>
      <c r="E274" s="855" t="str">
        <f t="shared" si="20"/>
        <v/>
      </c>
      <c r="F274" s="855" t="str">
        <f t="shared" si="20"/>
        <v/>
      </c>
      <c r="G274" s="855" t="str">
        <f t="shared" si="20"/>
        <v/>
      </c>
      <c r="H274" s="855" t="str">
        <f t="shared" si="20"/>
        <v/>
      </c>
      <c r="I274" s="855" t="str">
        <f t="shared" si="20"/>
        <v/>
      </c>
      <c r="J274" s="855" t="str">
        <f t="shared" si="20"/>
        <v/>
      </c>
      <c r="K274" s="855" t="str">
        <f t="shared" si="21"/>
        <v/>
      </c>
      <c r="L274" s="855" t="str">
        <f t="shared" si="21"/>
        <v/>
      </c>
      <c r="M274" s="855" t="str">
        <f t="shared" si="21"/>
        <v/>
      </c>
      <c r="N274" s="855" t="str">
        <f t="shared" si="21"/>
        <v/>
      </c>
      <c r="O274" s="855" t="str">
        <f t="shared" si="21"/>
        <v/>
      </c>
      <c r="P274" s="856" t="str">
        <f t="shared" si="21"/>
        <v/>
      </c>
      <c r="Q274" s="857">
        <f t="shared" si="22"/>
        <v>0</v>
      </c>
      <c r="S274" s="503" t="s">
        <v>137</v>
      </c>
      <c r="T274" s="503" t="s">
        <v>340</v>
      </c>
      <c r="U274" s="503"/>
      <c r="V274" s="503"/>
      <c r="W274" s="503"/>
      <c r="X274" s="503"/>
      <c r="Y274" s="503"/>
      <c r="Z274" s="503"/>
      <c r="AA274" s="503"/>
      <c r="AB274" s="503"/>
      <c r="AC274" s="503"/>
      <c r="AD274" s="503"/>
      <c r="AE274" s="503"/>
      <c r="AF274" s="503"/>
      <c r="AG274" s="503"/>
      <c r="AH274" s="1334"/>
    </row>
    <row r="275" spans="2:34" s="837" customFormat="1" ht="18.75" customHeight="1" x14ac:dyDescent="0.25">
      <c r="B275" s="1814"/>
      <c r="C275" s="844"/>
      <c r="D275" s="845" t="s">
        <v>341</v>
      </c>
      <c r="E275" s="846" t="str">
        <f t="shared" si="20"/>
        <v/>
      </c>
      <c r="F275" s="846" t="str">
        <f t="shared" si="20"/>
        <v/>
      </c>
      <c r="G275" s="846" t="str">
        <f t="shared" si="20"/>
        <v/>
      </c>
      <c r="H275" s="846" t="str">
        <f t="shared" si="20"/>
        <v/>
      </c>
      <c r="I275" s="846" t="str">
        <f t="shared" si="20"/>
        <v/>
      </c>
      <c r="J275" s="846" t="str">
        <f t="shared" si="20"/>
        <v/>
      </c>
      <c r="K275" s="846" t="str">
        <f t="shared" si="21"/>
        <v/>
      </c>
      <c r="L275" s="846" t="str">
        <f t="shared" si="21"/>
        <v/>
      </c>
      <c r="M275" s="846" t="str">
        <f t="shared" si="21"/>
        <v/>
      </c>
      <c r="N275" s="846" t="str">
        <f t="shared" si="21"/>
        <v/>
      </c>
      <c r="O275" s="846" t="str">
        <f t="shared" si="21"/>
        <v/>
      </c>
      <c r="P275" s="846" t="str">
        <f t="shared" si="21"/>
        <v/>
      </c>
      <c r="Q275" s="847">
        <f t="shared" si="22"/>
        <v>0</v>
      </c>
      <c r="S275" s="503"/>
      <c r="T275" s="503" t="s">
        <v>341</v>
      </c>
      <c r="U275" s="503"/>
      <c r="V275" s="503"/>
      <c r="W275" s="503"/>
      <c r="X275" s="503"/>
      <c r="Y275" s="503"/>
      <c r="Z275" s="503"/>
      <c r="AA275" s="503"/>
      <c r="AB275" s="503"/>
      <c r="AC275" s="503"/>
      <c r="AD275" s="503"/>
      <c r="AE275" s="503"/>
      <c r="AF275" s="503"/>
      <c r="AG275" s="503"/>
      <c r="AH275" s="1334"/>
    </row>
    <row r="276" spans="2:34" s="837" customFormat="1" ht="18.75" customHeight="1" x14ac:dyDescent="0.25">
      <c r="B276" s="1814"/>
      <c r="C276" s="844"/>
      <c r="D276" s="848" t="s">
        <v>342</v>
      </c>
      <c r="E276" s="846" t="str">
        <f t="shared" si="20"/>
        <v/>
      </c>
      <c r="F276" s="846" t="str">
        <f t="shared" si="20"/>
        <v/>
      </c>
      <c r="G276" s="846" t="str">
        <f t="shared" si="20"/>
        <v/>
      </c>
      <c r="H276" s="846" t="str">
        <f t="shared" si="20"/>
        <v/>
      </c>
      <c r="I276" s="846" t="str">
        <f t="shared" si="20"/>
        <v/>
      </c>
      <c r="J276" s="846" t="str">
        <f t="shared" si="20"/>
        <v/>
      </c>
      <c r="K276" s="846" t="str">
        <f t="shared" si="21"/>
        <v/>
      </c>
      <c r="L276" s="846" t="str">
        <f t="shared" si="21"/>
        <v/>
      </c>
      <c r="M276" s="846" t="str">
        <f t="shared" si="21"/>
        <v/>
      </c>
      <c r="N276" s="846" t="str">
        <f t="shared" si="21"/>
        <v/>
      </c>
      <c r="O276" s="846" t="str">
        <f t="shared" si="21"/>
        <v/>
      </c>
      <c r="P276" s="846" t="str">
        <f t="shared" si="21"/>
        <v/>
      </c>
      <c r="Q276" s="849">
        <f t="shared" si="22"/>
        <v>0</v>
      </c>
      <c r="S276" s="503"/>
      <c r="T276" s="503" t="s">
        <v>342</v>
      </c>
      <c r="U276" s="503"/>
      <c r="V276" s="503"/>
      <c r="W276" s="503"/>
      <c r="X276" s="503"/>
      <c r="Y276" s="503"/>
      <c r="Z276" s="503"/>
      <c r="AA276" s="503"/>
      <c r="AB276" s="503"/>
      <c r="AC276" s="503"/>
      <c r="AD276" s="503"/>
      <c r="AE276" s="503"/>
      <c r="AF276" s="503"/>
      <c r="AG276" s="503"/>
      <c r="AH276" s="1334"/>
    </row>
    <row r="277" spans="2:34" s="837" customFormat="1" ht="18.75" customHeight="1" x14ac:dyDescent="0.25">
      <c r="B277" s="1814"/>
      <c r="C277" s="860"/>
      <c r="D277" s="864" t="s">
        <v>343</v>
      </c>
      <c r="E277" s="862">
        <f t="shared" si="20"/>
        <v>9.4312920000000009</v>
      </c>
      <c r="F277" s="862">
        <f t="shared" si="20"/>
        <v>9.6544530000000002</v>
      </c>
      <c r="G277" s="862">
        <f t="shared" si="20"/>
        <v>16.876417</v>
      </c>
      <c r="H277" s="862">
        <f t="shared" si="20"/>
        <v>14.540085000000001</v>
      </c>
      <c r="I277" s="862">
        <f t="shared" si="20"/>
        <v>13.515203</v>
      </c>
      <c r="J277" s="862">
        <f t="shared" si="20"/>
        <v>13.713851</v>
      </c>
      <c r="K277" s="862">
        <f t="shared" si="21"/>
        <v>15.786856</v>
      </c>
      <c r="L277" s="862">
        <f t="shared" si="21"/>
        <v>12.752367</v>
      </c>
      <c r="M277" s="862">
        <f t="shared" si="21"/>
        <v>13.998349999999999</v>
      </c>
      <c r="N277" s="862">
        <f t="shared" si="21"/>
        <v>15.261196999999999</v>
      </c>
      <c r="O277" s="862">
        <f t="shared" si="21"/>
        <v>10.998069000000001</v>
      </c>
      <c r="P277" s="863">
        <f t="shared" si="21"/>
        <v>10.586933</v>
      </c>
      <c r="Q277" s="852">
        <f t="shared" si="22"/>
        <v>157.115073</v>
      </c>
      <c r="S277" s="503"/>
      <c r="T277" s="503" t="s">
        <v>343</v>
      </c>
      <c r="U277" s="503">
        <v>9.4312920000000009</v>
      </c>
      <c r="V277" s="503">
        <v>9.6544530000000002</v>
      </c>
      <c r="W277" s="503">
        <v>16.876417</v>
      </c>
      <c r="X277" s="503">
        <v>14.540085000000001</v>
      </c>
      <c r="Y277" s="503">
        <v>13.515203</v>
      </c>
      <c r="Z277" s="503">
        <v>13.713851</v>
      </c>
      <c r="AA277" s="503">
        <v>15.786856</v>
      </c>
      <c r="AB277" s="503">
        <v>12.752367</v>
      </c>
      <c r="AC277" s="503">
        <v>13.998349999999999</v>
      </c>
      <c r="AD277" s="503">
        <v>15.261196999999999</v>
      </c>
      <c r="AE277" s="503">
        <v>10.998069000000001</v>
      </c>
      <c r="AF277" s="503">
        <v>10.586933</v>
      </c>
      <c r="AG277" s="503">
        <v>157.115073</v>
      </c>
      <c r="AH277" s="1334"/>
    </row>
    <row r="278" spans="2:34" s="837" customFormat="1" ht="18.75" customHeight="1" x14ac:dyDescent="0.25">
      <c r="B278" s="1813">
        <f>+B274+1</f>
        <v>69</v>
      </c>
      <c r="C278" s="853" t="str">
        <f t="shared" si="23"/>
        <v>Parque Eolico Tres Hermanas S.A.C.</v>
      </c>
      <c r="D278" s="841" t="s">
        <v>340</v>
      </c>
      <c r="E278" s="855" t="str">
        <f t="shared" si="20"/>
        <v/>
      </c>
      <c r="F278" s="855" t="str">
        <f t="shared" si="20"/>
        <v/>
      </c>
      <c r="G278" s="855" t="str">
        <f t="shared" si="20"/>
        <v/>
      </c>
      <c r="H278" s="855" t="str">
        <f t="shared" si="20"/>
        <v/>
      </c>
      <c r="I278" s="855" t="str">
        <f t="shared" si="20"/>
        <v/>
      </c>
      <c r="J278" s="855" t="str">
        <f t="shared" si="20"/>
        <v/>
      </c>
      <c r="K278" s="855" t="str">
        <f t="shared" si="21"/>
        <v/>
      </c>
      <c r="L278" s="855" t="str">
        <f t="shared" si="21"/>
        <v/>
      </c>
      <c r="M278" s="855" t="str">
        <f t="shared" si="21"/>
        <v/>
      </c>
      <c r="N278" s="855" t="str">
        <f t="shared" si="21"/>
        <v/>
      </c>
      <c r="O278" s="855" t="str">
        <f t="shared" si="21"/>
        <v/>
      </c>
      <c r="P278" s="856" t="str">
        <f t="shared" si="21"/>
        <v/>
      </c>
      <c r="Q278" s="857">
        <f t="shared" si="22"/>
        <v>0</v>
      </c>
      <c r="S278" s="503" t="s">
        <v>139</v>
      </c>
      <c r="T278" s="503" t="s">
        <v>340</v>
      </c>
      <c r="U278" s="503"/>
      <c r="V278" s="503"/>
      <c r="W278" s="503"/>
      <c r="X278" s="503"/>
      <c r="Y278" s="503"/>
      <c r="Z278" s="503"/>
      <c r="AA278" s="503"/>
      <c r="AB278" s="503"/>
      <c r="AC278" s="503"/>
      <c r="AD278" s="503"/>
      <c r="AE278" s="503"/>
      <c r="AF278" s="503"/>
      <c r="AG278" s="503"/>
      <c r="AH278" s="1334"/>
    </row>
    <row r="279" spans="2:34" s="837" customFormat="1" ht="18.75" customHeight="1" x14ac:dyDescent="0.25">
      <c r="B279" s="1814"/>
      <c r="C279" s="844"/>
      <c r="D279" s="845" t="s">
        <v>341</v>
      </c>
      <c r="E279" s="846" t="str">
        <f t="shared" si="20"/>
        <v/>
      </c>
      <c r="F279" s="846" t="str">
        <f t="shared" si="20"/>
        <v/>
      </c>
      <c r="G279" s="846" t="str">
        <f t="shared" si="20"/>
        <v/>
      </c>
      <c r="H279" s="846" t="str">
        <f t="shared" ref="H279:M328" si="24">IF(X279="","",X279)</f>
        <v/>
      </c>
      <c r="I279" s="846" t="str">
        <f t="shared" si="24"/>
        <v/>
      </c>
      <c r="J279" s="846" t="str">
        <f t="shared" si="24"/>
        <v/>
      </c>
      <c r="K279" s="846" t="str">
        <f t="shared" si="21"/>
        <v/>
      </c>
      <c r="L279" s="846" t="str">
        <f t="shared" si="21"/>
        <v/>
      </c>
      <c r="M279" s="846" t="str">
        <f t="shared" si="21"/>
        <v/>
      </c>
      <c r="N279" s="846" t="str">
        <f t="shared" si="21"/>
        <v/>
      </c>
      <c r="O279" s="846" t="str">
        <f t="shared" si="21"/>
        <v/>
      </c>
      <c r="P279" s="846" t="str">
        <f t="shared" si="21"/>
        <v/>
      </c>
      <c r="Q279" s="847">
        <f t="shared" si="22"/>
        <v>0</v>
      </c>
      <c r="S279" s="503"/>
      <c r="T279" s="503" t="s">
        <v>341</v>
      </c>
      <c r="U279" s="503"/>
      <c r="V279" s="503"/>
      <c r="W279" s="503"/>
      <c r="X279" s="503"/>
      <c r="Y279" s="503"/>
      <c r="Z279" s="503"/>
      <c r="AA279" s="503"/>
      <c r="AB279" s="503"/>
      <c r="AC279" s="503"/>
      <c r="AD279" s="503"/>
      <c r="AE279" s="503"/>
      <c r="AF279" s="503"/>
      <c r="AG279" s="503"/>
      <c r="AH279" s="1334"/>
    </row>
    <row r="280" spans="2:34" s="837" customFormat="1" ht="18.75" customHeight="1" x14ac:dyDescent="0.25">
      <c r="B280" s="1814"/>
      <c r="C280" s="844"/>
      <c r="D280" s="848" t="s">
        <v>342</v>
      </c>
      <c r="E280" s="846" t="str">
        <f t="shared" ref="E280:J333" si="25">IF(U280="","",U280)</f>
        <v/>
      </c>
      <c r="F280" s="846" t="str">
        <f t="shared" si="25"/>
        <v/>
      </c>
      <c r="G280" s="846" t="str">
        <f t="shared" si="25"/>
        <v/>
      </c>
      <c r="H280" s="846" t="str">
        <f t="shared" si="24"/>
        <v/>
      </c>
      <c r="I280" s="846" t="str">
        <f t="shared" si="24"/>
        <v/>
      </c>
      <c r="J280" s="846" t="str">
        <f t="shared" si="24"/>
        <v/>
      </c>
      <c r="K280" s="846" t="str">
        <f t="shared" si="21"/>
        <v/>
      </c>
      <c r="L280" s="846" t="str">
        <f t="shared" si="21"/>
        <v/>
      </c>
      <c r="M280" s="846" t="str">
        <f t="shared" si="21"/>
        <v/>
      </c>
      <c r="N280" s="846" t="str">
        <f t="shared" si="21"/>
        <v/>
      </c>
      <c r="O280" s="846" t="str">
        <f t="shared" si="21"/>
        <v/>
      </c>
      <c r="P280" s="846" t="str">
        <f t="shared" si="21"/>
        <v/>
      </c>
      <c r="Q280" s="849">
        <f t="shared" si="22"/>
        <v>0</v>
      </c>
      <c r="S280" s="503"/>
      <c r="T280" s="503" t="s">
        <v>342</v>
      </c>
      <c r="U280" s="503"/>
      <c r="V280" s="503"/>
      <c r="W280" s="503"/>
      <c r="X280" s="503"/>
      <c r="Y280" s="503"/>
      <c r="Z280" s="503"/>
      <c r="AA280" s="503"/>
      <c r="AB280" s="503"/>
      <c r="AC280" s="503"/>
      <c r="AD280" s="503"/>
      <c r="AE280" s="503"/>
      <c r="AF280" s="503"/>
      <c r="AG280" s="503"/>
      <c r="AH280" s="1334"/>
    </row>
    <row r="281" spans="2:34" s="837" customFormat="1" ht="18.75" customHeight="1" x14ac:dyDescent="0.25">
      <c r="B281" s="1814"/>
      <c r="C281" s="860"/>
      <c r="D281" s="864" t="s">
        <v>343</v>
      </c>
      <c r="E281" s="862">
        <f t="shared" si="25"/>
        <v>29.883272999999999</v>
      </c>
      <c r="F281" s="862">
        <f t="shared" si="25"/>
        <v>30.897745</v>
      </c>
      <c r="G281" s="862">
        <f t="shared" si="25"/>
        <v>48.806111000000001</v>
      </c>
      <c r="H281" s="862">
        <f t="shared" si="24"/>
        <v>43.598644</v>
      </c>
      <c r="I281" s="862">
        <f t="shared" si="24"/>
        <v>38.000302000000005</v>
      </c>
      <c r="J281" s="862">
        <f t="shared" si="24"/>
        <v>39.743769999999998</v>
      </c>
      <c r="K281" s="862">
        <f t="shared" si="21"/>
        <v>44.431992000000001</v>
      </c>
      <c r="L281" s="862">
        <f t="shared" si="21"/>
        <v>36.627182000000005</v>
      </c>
      <c r="M281" s="862">
        <f t="shared" si="21"/>
        <v>40.208553000000002</v>
      </c>
      <c r="N281" s="862">
        <f t="shared" si="21"/>
        <v>44.209400000000002</v>
      </c>
      <c r="O281" s="862">
        <f t="shared" si="21"/>
        <v>32.795808000000001</v>
      </c>
      <c r="P281" s="863">
        <f t="shared" si="21"/>
        <v>31.962913</v>
      </c>
      <c r="Q281" s="852">
        <f t="shared" si="22"/>
        <v>461.16569300000003</v>
      </c>
      <c r="S281" s="503"/>
      <c r="T281" s="503" t="s">
        <v>343</v>
      </c>
      <c r="U281" s="503">
        <v>29.883272999999999</v>
      </c>
      <c r="V281" s="503">
        <v>30.897745</v>
      </c>
      <c r="W281" s="503">
        <v>48.806111000000001</v>
      </c>
      <c r="X281" s="503">
        <v>43.598644</v>
      </c>
      <c r="Y281" s="503">
        <v>38.000302000000005</v>
      </c>
      <c r="Z281" s="503">
        <v>39.743769999999998</v>
      </c>
      <c r="AA281" s="503">
        <v>44.431992000000001</v>
      </c>
      <c r="AB281" s="503">
        <v>36.627182000000005</v>
      </c>
      <c r="AC281" s="503">
        <v>40.208553000000002</v>
      </c>
      <c r="AD281" s="503">
        <v>44.209400000000002</v>
      </c>
      <c r="AE281" s="503">
        <v>32.795808000000001</v>
      </c>
      <c r="AF281" s="503">
        <v>31.962913</v>
      </c>
      <c r="AG281" s="503">
        <v>461.16569300000003</v>
      </c>
      <c r="AH281" s="1334"/>
    </row>
    <row r="282" spans="2:34" s="837" customFormat="1" ht="18.75" customHeight="1" x14ac:dyDescent="0.25">
      <c r="B282" s="1813">
        <f>+B278+1</f>
        <v>70</v>
      </c>
      <c r="C282" s="853" t="str">
        <f t="shared" si="23"/>
        <v>Petramas S.A.C.</v>
      </c>
      <c r="D282" s="841" t="s">
        <v>340</v>
      </c>
      <c r="E282" s="855" t="str">
        <f t="shared" si="25"/>
        <v/>
      </c>
      <c r="F282" s="855" t="str">
        <f t="shared" si="25"/>
        <v/>
      </c>
      <c r="G282" s="855" t="str">
        <f t="shared" si="25"/>
        <v/>
      </c>
      <c r="H282" s="855" t="str">
        <f t="shared" si="24"/>
        <v/>
      </c>
      <c r="I282" s="855" t="str">
        <f t="shared" si="24"/>
        <v/>
      </c>
      <c r="J282" s="855" t="str">
        <f t="shared" si="24"/>
        <v/>
      </c>
      <c r="K282" s="855" t="str">
        <f t="shared" si="21"/>
        <v/>
      </c>
      <c r="L282" s="855" t="str">
        <f t="shared" si="21"/>
        <v/>
      </c>
      <c r="M282" s="855" t="str">
        <f t="shared" si="21"/>
        <v/>
      </c>
      <c r="N282" s="855" t="str">
        <f t="shared" si="21"/>
        <v/>
      </c>
      <c r="O282" s="855" t="str">
        <f t="shared" si="21"/>
        <v/>
      </c>
      <c r="P282" s="856" t="str">
        <f t="shared" si="21"/>
        <v/>
      </c>
      <c r="Q282" s="857">
        <f t="shared" si="22"/>
        <v>0</v>
      </c>
      <c r="S282" s="503" t="s">
        <v>141</v>
      </c>
      <c r="T282" s="503" t="s">
        <v>340</v>
      </c>
      <c r="U282" s="503"/>
      <c r="V282" s="503"/>
      <c r="W282" s="503"/>
      <c r="X282" s="503"/>
      <c r="Y282" s="503"/>
      <c r="Z282" s="503"/>
      <c r="AA282" s="503"/>
      <c r="AB282" s="503"/>
      <c r="AC282" s="503"/>
      <c r="AD282" s="503"/>
      <c r="AE282" s="503"/>
      <c r="AF282" s="503"/>
      <c r="AG282" s="503"/>
      <c r="AH282" s="1334"/>
    </row>
    <row r="283" spans="2:34" s="837" customFormat="1" ht="18.75" customHeight="1" x14ac:dyDescent="0.25">
      <c r="B283" s="1814"/>
      <c r="C283" s="844"/>
      <c r="D283" s="845" t="s">
        <v>341</v>
      </c>
      <c r="E283" s="846">
        <f t="shared" si="25"/>
        <v>5.749212</v>
      </c>
      <c r="F283" s="846">
        <f t="shared" si="25"/>
        <v>5.6906020000000002</v>
      </c>
      <c r="G283" s="846">
        <f t="shared" si="25"/>
        <v>6.3871000000000002</v>
      </c>
      <c r="H283" s="846">
        <f t="shared" si="24"/>
        <v>4.6720420000000003</v>
      </c>
      <c r="I283" s="846">
        <f t="shared" si="24"/>
        <v>4.6992969999999996</v>
      </c>
      <c r="J283" s="846">
        <f t="shared" si="24"/>
        <v>4.4198019999999998</v>
      </c>
      <c r="K283" s="846">
        <f t="shared" si="21"/>
        <v>6.2322559999999996</v>
      </c>
      <c r="L283" s="846">
        <f t="shared" si="21"/>
        <v>5.8137980000000002</v>
      </c>
      <c r="M283" s="846">
        <f t="shared" si="21"/>
        <v>5.5660930000000004</v>
      </c>
      <c r="N283" s="846">
        <f t="shared" si="21"/>
        <v>6.0872639999999993</v>
      </c>
      <c r="O283" s="846">
        <f t="shared" si="21"/>
        <v>5.6516289999999998</v>
      </c>
      <c r="P283" s="846">
        <f t="shared" si="21"/>
        <v>4.6526380000000005</v>
      </c>
      <c r="Q283" s="847">
        <f t="shared" si="22"/>
        <v>65.621733000000006</v>
      </c>
      <c r="S283" s="503"/>
      <c r="T283" s="503" t="s">
        <v>341</v>
      </c>
      <c r="U283" s="503">
        <v>5.749212</v>
      </c>
      <c r="V283" s="503">
        <v>5.6906020000000002</v>
      </c>
      <c r="W283" s="503">
        <v>6.3871000000000002</v>
      </c>
      <c r="X283" s="503">
        <v>4.6720420000000003</v>
      </c>
      <c r="Y283" s="503">
        <v>4.6992969999999996</v>
      </c>
      <c r="Z283" s="503">
        <v>4.4198019999999998</v>
      </c>
      <c r="AA283" s="503">
        <v>6.2322559999999996</v>
      </c>
      <c r="AB283" s="503">
        <v>5.8137980000000002</v>
      </c>
      <c r="AC283" s="503">
        <v>5.5660930000000004</v>
      </c>
      <c r="AD283" s="503">
        <v>6.0872639999999993</v>
      </c>
      <c r="AE283" s="503">
        <v>5.6516289999999998</v>
      </c>
      <c r="AF283" s="503">
        <v>4.6526380000000005</v>
      </c>
      <c r="AG283" s="503">
        <v>65.621733000000006</v>
      </c>
      <c r="AH283" s="1334"/>
    </row>
    <row r="284" spans="2:34" s="837" customFormat="1" ht="18.75" customHeight="1" x14ac:dyDescent="0.25">
      <c r="B284" s="1814"/>
      <c r="C284" s="844"/>
      <c r="D284" s="848" t="s">
        <v>342</v>
      </c>
      <c r="E284" s="846" t="str">
        <f t="shared" si="25"/>
        <v/>
      </c>
      <c r="F284" s="846" t="str">
        <f t="shared" si="25"/>
        <v/>
      </c>
      <c r="G284" s="846" t="str">
        <f t="shared" si="25"/>
        <v/>
      </c>
      <c r="H284" s="846" t="str">
        <f t="shared" si="24"/>
        <v/>
      </c>
      <c r="I284" s="846" t="str">
        <f t="shared" si="24"/>
        <v/>
      </c>
      <c r="J284" s="846" t="str">
        <f t="shared" si="24"/>
        <v/>
      </c>
      <c r="K284" s="846" t="str">
        <f t="shared" si="21"/>
        <v/>
      </c>
      <c r="L284" s="846" t="str">
        <f t="shared" si="21"/>
        <v/>
      </c>
      <c r="M284" s="846" t="str">
        <f t="shared" si="21"/>
        <v/>
      </c>
      <c r="N284" s="846" t="str">
        <f t="shared" si="21"/>
        <v/>
      </c>
      <c r="O284" s="846" t="str">
        <f t="shared" si="21"/>
        <v/>
      </c>
      <c r="P284" s="846" t="str">
        <f t="shared" si="21"/>
        <v/>
      </c>
      <c r="Q284" s="849">
        <f t="shared" si="22"/>
        <v>0</v>
      </c>
      <c r="S284" s="503"/>
      <c r="T284" s="503" t="s">
        <v>342</v>
      </c>
      <c r="U284" s="503"/>
      <c r="V284" s="503"/>
      <c r="W284" s="503"/>
      <c r="X284" s="503"/>
      <c r="Y284" s="503"/>
      <c r="Z284" s="503"/>
      <c r="AA284" s="503"/>
      <c r="AB284" s="503"/>
      <c r="AC284" s="503"/>
      <c r="AD284" s="503"/>
      <c r="AE284" s="503"/>
      <c r="AF284" s="503"/>
      <c r="AG284" s="503"/>
      <c r="AH284" s="1334"/>
    </row>
    <row r="285" spans="2:34" s="837" customFormat="1" ht="18.75" customHeight="1" x14ac:dyDescent="0.25">
      <c r="B285" s="1814"/>
      <c r="C285" s="860"/>
      <c r="D285" s="864" t="s">
        <v>343</v>
      </c>
      <c r="E285" s="862" t="str">
        <f t="shared" si="25"/>
        <v/>
      </c>
      <c r="F285" s="862" t="str">
        <f t="shared" si="25"/>
        <v/>
      </c>
      <c r="G285" s="862" t="str">
        <f t="shared" si="25"/>
        <v/>
      </c>
      <c r="H285" s="862" t="str">
        <f t="shared" si="24"/>
        <v/>
      </c>
      <c r="I285" s="862" t="str">
        <f t="shared" si="24"/>
        <v/>
      </c>
      <c r="J285" s="862" t="str">
        <f t="shared" si="24"/>
        <v/>
      </c>
      <c r="K285" s="862" t="str">
        <f t="shared" si="21"/>
        <v/>
      </c>
      <c r="L285" s="862" t="str">
        <f t="shared" si="21"/>
        <v/>
      </c>
      <c r="M285" s="862" t="str">
        <f t="shared" si="21"/>
        <v/>
      </c>
      <c r="N285" s="862" t="str">
        <f t="shared" si="21"/>
        <v/>
      </c>
      <c r="O285" s="862" t="str">
        <f t="shared" si="21"/>
        <v/>
      </c>
      <c r="P285" s="863" t="str">
        <f t="shared" si="21"/>
        <v/>
      </c>
      <c r="Q285" s="852">
        <f t="shared" si="22"/>
        <v>0</v>
      </c>
      <c r="S285" s="503"/>
      <c r="T285" s="503" t="s">
        <v>343</v>
      </c>
      <c r="U285" s="503"/>
      <c r="V285" s="503"/>
      <c r="W285" s="503"/>
      <c r="X285" s="503"/>
      <c r="Y285" s="503"/>
      <c r="Z285" s="503"/>
      <c r="AA285" s="503"/>
      <c r="AB285" s="503"/>
      <c r="AC285" s="503"/>
      <c r="AD285" s="503"/>
      <c r="AE285" s="503"/>
      <c r="AF285" s="503"/>
      <c r="AG285" s="503"/>
      <c r="AH285" s="1334"/>
    </row>
    <row r="286" spans="2:34" s="837" customFormat="1" ht="18.75" customHeight="1" x14ac:dyDescent="0.25">
      <c r="B286" s="1813">
        <f>+B282+1</f>
        <v>71</v>
      </c>
      <c r="C286" s="853" t="str">
        <f t="shared" si="23"/>
        <v>Planta de Reserva Fría de Generación Éten S.A.</v>
      </c>
      <c r="D286" s="841" t="s">
        <v>340</v>
      </c>
      <c r="E286" s="855" t="str">
        <f t="shared" si="25"/>
        <v/>
      </c>
      <c r="F286" s="855" t="str">
        <f t="shared" si="25"/>
        <v/>
      </c>
      <c r="G286" s="855" t="str">
        <f t="shared" si="25"/>
        <v/>
      </c>
      <c r="H286" s="855" t="str">
        <f t="shared" si="24"/>
        <v/>
      </c>
      <c r="I286" s="855" t="str">
        <f t="shared" si="24"/>
        <v/>
      </c>
      <c r="J286" s="855" t="str">
        <f t="shared" si="24"/>
        <v/>
      </c>
      <c r="K286" s="855" t="str">
        <f t="shared" si="21"/>
        <v/>
      </c>
      <c r="L286" s="855" t="str">
        <f t="shared" si="21"/>
        <v/>
      </c>
      <c r="M286" s="855" t="str">
        <f t="shared" si="21"/>
        <v/>
      </c>
      <c r="N286" s="855" t="str">
        <f t="shared" si="21"/>
        <v/>
      </c>
      <c r="O286" s="855" t="str">
        <f t="shared" si="21"/>
        <v/>
      </c>
      <c r="P286" s="856" t="str">
        <f t="shared" si="21"/>
        <v/>
      </c>
      <c r="Q286" s="857">
        <f t="shared" si="22"/>
        <v>0</v>
      </c>
      <c r="S286" s="503" t="s">
        <v>143</v>
      </c>
      <c r="T286" s="503" t="s">
        <v>340</v>
      </c>
      <c r="U286" s="503"/>
      <c r="V286" s="503"/>
      <c r="W286" s="503"/>
      <c r="X286" s="503"/>
      <c r="Y286" s="503"/>
      <c r="Z286" s="503"/>
      <c r="AA286" s="503"/>
      <c r="AB286" s="503"/>
      <c r="AC286" s="503"/>
      <c r="AD286" s="503"/>
      <c r="AE286" s="503"/>
      <c r="AF286" s="503"/>
      <c r="AG286" s="503"/>
      <c r="AH286" s="1334"/>
    </row>
    <row r="287" spans="2:34" s="837" customFormat="1" ht="18.75" customHeight="1" x14ac:dyDescent="0.25">
      <c r="B287" s="1814"/>
      <c r="C287" s="844"/>
      <c r="D287" s="845" t="s">
        <v>341</v>
      </c>
      <c r="E287" s="846">
        <f t="shared" si="25"/>
        <v>1.6878000000000001E-2</v>
      </c>
      <c r="F287" s="846">
        <f t="shared" si="25"/>
        <v>2.6369999999999998E-2</v>
      </c>
      <c r="G287" s="846">
        <f t="shared" si="25"/>
        <v>9.75E-3</v>
      </c>
      <c r="H287" s="846">
        <f t="shared" si="24"/>
        <v>2.3332000000000002E-2</v>
      </c>
      <c r="I287" s="846">
        <f t="shared" si="24"/>
        <v>6.7080000000000004E-3</v>
      </c>
      <c r="J287" s="846">
        <f t="shared" si="24"/>
        <v>0.57651199999999991</v>
      </c>
      <c r="K287" s="846">
        <f t="shared" si="21"/>
        <v>3.1809999999999998E-3</v>
      </c>
      <c r="L287" s="846">
        <f t="shared" si="21"/>
        <v>1.7542000000000002E-2</v>
      </c>
      <c r="M287" s="846">
        <f t="shared" si="21"/>
        <v>2.9718000000000005E-2</v>
      </c>
      <c r="N287" s="846">
        <f t="shared" si="21"/>
        <v>1.792535</v>
      </c>
      <c r="O287" s="846">
        <f t="shared" si="21"/>
        <v>2.588E-3</v>
      </c>
      <c r="P287" s="846">
        <f t="shared" si="21"/>
        <v>2.5139999999999997E-3</v>
      </c>
      <c r="Q287" s="847">
        <f t="shared" si="22"/>
        <v>2.507628</v>
      </c>
      <c r="S287" s="503"/>
      <c r="T287" s="503" t="s">
        <v>341</v>
      </c>
      <c r="U287" s="503">
        <v>1.6878000000000001E-2</v>
      </c>
      <c r="V287" s="503">
        <v>2.6369999999999998E-2</v>
      </c>
      <c r="W287" s="503">
        <v>9.75E-3</v>
      </c>
      <c r="X287" s="503">
        <v>2.3332000000000002E-2</v>
      </c>
      <c r="Y287" s="503">
        <v>6.7080000000000004E-3</v>
      </c>
      <c r="Z287" s="503">
        <v>0.57651199999999991</v>
      </c>
      <c r="AA287" s="503">
        <v>3.1809999999999998E-3</v>
      </c>
      <c r="AB287" s="503">
        <v>1.7542000000000002E-2</v>
      </c>
      <c r="AC287" s="503">
        <v>2.9718000000000005E-2</v>
      </c>
      <c r="AD287" s="503">
        <v>1.792535</v>
      </c>
      <c r="AE287" s="503">
        <v>2.588E-3</v>
      </c>
      <c r="AF287" s="503">
        <v>2.5139999999999997E-3</v>
      </c>
      <c r="AG287" s="503">
        <v>2.507628</v>
      </c>
      <c r="AH287" s="1334"/>
    </row>
    <row r="288" spans="2:34" s="837" customFormat="1" ht="18.75" customHeight="1" x14ac:dyDescent="0.25">
      <c r="B288" s="1814"/>
      <c r="C288" s="844"/>
      <c r="D288" s="848" t="s">
        <v>342</v>
      </c>
      <c r="E288" s="846" t="str">
        <f t="shared" si="25"/>
        <v/>
      </c>
      <c r="F288" s="846" t="str">
        <f t="shared" si="25"/>
        <v/>
      </c>
      <c r="G288" s="846" t="str">
        <f t="shared" si="25"/>
        <v/>
      </c>
      <c r="H288" s="846" t="str">
        <f t="shared" si="24"/>
        <v/>
      </c>
      <c r="I288" s="846" t="str">
        <f t="shared" si="24"/>
        <v/>
      </c>
      <c r="J288" s="846" t="str">
        <f t="shared" si="24"/>
        <v/>
      </c>
      <c r="K288" s="846" t="str">
        <f t="shared" si="21"/>
        <v/>
      </c>
      <c r="L288" s="846" t="str">
        <f t="shared" si="21"/>
        <v/>
      </c>
      <c r="M288" s="846" t="str">
        <f t="shared" si="21"/>
        <v/>
      </c>
      <c r="N288" s="846" t="str">
        <f t="shared" si="21"/>
        <v/>
      </c>
      <c r="O288" s="846" t="str">
        <f t="shared" si="21"/>
        <v/>
      </c>
      <c r="P288" s="846" t="str">
        <f t="shared" si="21"/>
        <v/>
      </c>
      <c r="Q288" s="849">
        <f t="shared" si="22"/>
        <v>0</v>
      </c>
      <c r="S288" s="503"/>
      <c r="T288" s="503" t="s">
        <v>342</v>
      </c>
      <c r="U288" s="503"/>
      <c r="V288" s="503"/>
      <c r="W288" s="503"/>
      <c r="X288" s="503"/>
      <c r="Y288" s="503"/>
      <c r="Z288" s="503"/>
      <c r="AA288" s="503"/>
      <c r="AB288" s="503"/>
      <c r="AC288" s="503"/>
      <c r="AD288" s="503"/>
      <c r="AE288" s="503"/>
      <c r="AF288" s="503"/>
      <c r="AG288" s="503"/>
      <c r="AH288" s="1334"/>
    </row>
    <row r="289" spans="2:34" s="837" customFormat="1" ht="18.75" customHeight="1" x14ac:dyDescent="0.25">
      <c r="B289" s="1814"/>
      <c r="C289" s="860"/>
      <c r="D289" s="864" t="s">
        <v>343</v>
      </c>
      <c r="E289" s="862" t="str">
        <f t="shared" si="25"/>
        <v/>
      </c>
      <c r="F289" s="862" t="str">
        <f t="shared" si="25"/>
        <v/>
      </c>
      <c r="G289" s="862" t="str">
        <f t="shared" si="25"/>
        <v/>
      </c>
      <c r="H289" s="862" t="str">
        <f t="shared" si="24"/>
        <v/>
      </c>
      <c r="I289" s="862" t="str">
        <f t="shared" si="24"/>
        <v/>
      </c>
      <c r="J289" s="862" t="str">
        <f t="shared" si="24"/>
        <v/>
      </c>
      <c r="K289" s="862" t="str">
        <f t="shared" si="21"/>
        <v/>
      </c>
      <c r="L289" s="862" t="str">
        <f t="shared" si="21"/>
        <v/>
      </c>
      <c r="M289" s="862" t="str">
        <f t="shared" si="21"/>
        <v/>
      </c>
      <c r="N289" s="862" t="str">
        <f t="shared" si="21"/>
        <v/>
      </c>
      <c r="O289" s="862" t="str">
        <f t="shared" si="21"/>
        <v/>
      </c>
      <c r="P289" s="863" t="str">
        <f t="shared" si="21"/>
        <v/>
      </c>
      <c r="Q289" s="852">
        <f t="shared" si="22"/>
        <v>0</v>
      </c>
      <c r="S289" s="503"/>
      <c r="T289" s="503" t="s">
        <v>343</v>
      </c>
      <c r="U289" s="503"/>
      <c r="V289" s="503"/>
      <c r="W289" s="503"/>
      <c r="X289" s="503"/>
      <c r="Y289" s="503"/>
      <c r="Z289" s="503"/>
      <c r="AA289" s="503"/>
      <c r="AB289" s="503"/>
      <c r="AC289" s="503"/>
      <c r="AD289" s="503"/>
      <c r="AE289" s="503"/>
      <c r="AF289" s="503"/>
      <c r="AG289" s="503"/>
      <c r="AH289" s="1334"/>
    </row>
    <row r="290" spans="2:34" s="837" customFormat="1" ht="18.75" customHeight="1" x14ac:dyDescent="0.25">
      <c r="B290" s="1813">
        <f>+B286+1</f>
        <v>72</v>
      </c>
      <c r="C290" s="853" t="str">
        <f t="shared" si="23"/>
        <v>Proyecto Especial Chavimochic</v>
      </c>
      <c r="D290" s="841" t="s">
        <v>340</v>
      </c>
      <c r="E290" s="855">
        <f t="shared" si="25"/>
        <v>2.4106368377600007</v>
      </c>
      <c r="F290" s="855">
        <f t="shared" si="25"/>
        <v>2.2901049958720003</v>
      </c>
      <c r="G290" s="855">
        <f t="shared" si="25"/>
        <v>2.5219999999999998</v>
      </c>
      <c r="H290" s="855">
        <f t="shared" si="24"/>
        <v>2.6228800000000008</v>
      </c>
      <c r="I290" s="855">
        <f t="shared" si="24"/>
        <v>2.7015664000000008</v>
      </c>
      <c r="J290" s="855">
        <f t="shared" si="24"/>
        <v>2.2363372800000003</v>
      </c>
      <c r="K290" s="855">
        <f t="shared" si="21"/>
        <v>2.1692471615999995</v>
      </c>
      <c r="L290" s="855">
        <f t="shared" si="21"/>
        <v>2.0390923319039995</v>
      </c>
      <c r="M290" s="855">
        <f t="shared" si="21"/>
        <v>2.2022197184563201</v>
      </c>
      <c r="N290" s="855">
        <f t="shared" si="21"/>
        <v>2.2903085071945721</v>
      </c>
      <c r="O290" s="855">
        <f t="shared" si="21"/>
        <v>2.2943764698624571</v>
      </c>
      <c r="P290" s="856">
        <f t="shared" si="21"/>
        <v>2.1677515286569555</v>
      </c>
      <c r="Q290" s="857">
        <f t="shared" si="22"/>
        <v>27.946521231306313</v>
      </c>
      <c r="S290" s="503" t="s">
        <v>145</v>
      </c>
      <c r="T290" s="503" t="s">
        <v>340</v>
      </c>
      <c r="U290" s="503">
        <v>2.4106368377600007</v>
      </c>
      <c r="V290" s="503">
        <v>2.2901049958720003</v>
      </c>
      <c r="W290" s="503">
        <v>2.5219999999999998</v>
      </c>
      <c r="X290" s="503">
        <v>2.6228800000000008</v>
      </c>
      <c r="Y290" s="503">
        <v>2.7015664000000008</v>
      </c>
      <c r="Z290" s="503">
        <v>2.2363372800000003</v>
      </c>
      <c r="AA290" s="503">
        <v>2.1692471615999995</v>
      </c>
      <c r="AB290" s="503">
        <v>2.0390923319039995</v>
      </c>
      <c r="AC290" s="503">
        <v>2.2022197184563201</v>
      </c>
      <c r="AD290" s="503">
        <v>2.2903085071945721</v>
      </c>
      <c r="AE290" s="503">
        <v>2.2943764698624571</v>
      </c>
      <c r="AF290" s="503">
        <v>2.1677515286569555</v>
      </c>
      <c r="AG290" s="503">
        <v>27.946521231306313</v>
      </c>
      <c r="AH290" s="1334"/>
    </row>
    <row r="291" spans="2:34" s="837" customFormat="1" ht="18.75" customHeight="1" x14ac:dyDescent="0.25">
      <c r="B291" s="1814"/>
      <c r="C291" s="844"/>
      <c r="D291" s="845" t="s">
        <v>341</v>
      </c>
      <c r="E291" s="846">
        <f t="shared" si="25"/>
        <v>0</v>
      </c>
      <c r="F291" s="846">
        <f t="shared" si="25"/>
        <v>0</v>
      </c>
      <c r="G291" s="846">
        <f t="shared" si="25"/>
        <v>0</v>
      </c>
      <c r="H291" s="846">
        <f t="shared" si="24"/>
        <v>0</v>
      </c>
      <c r="I291" s="846">
        <f t="shared" si="24"/>
        <v>0</v>
      </c>
      <c r="J291" s="846" t="str">
        <f t="shared" si="24"/>
        <v/>
      </c>
      <c r="K291" s="846">
        <f t="shared" si="21"/>
        <v>0</v>
      </c>
      <c r="L291" s="846">
        <f t="shared" si="21"/>
        <v>0</v>
      </c>
      <c r="M291" s="846">
        <f t="shared" si="21"/>
        <v>0</v>
      </c>
      <c r="N291" s="846">
        <f t="shared" si="21"/>
        <v>0</v>
      </c>
      <c r="O291" s="846">
        <f t="shared" si="21"/>
        <v>0</v>
      </c>
      <c r="P291" s="846">
        <f t="shared" si="21"/>
        <v>0</v>
      </c>
      <c r="Q291" s="847">
        <f t="shared" si="22"/>
        <v>0</v>
      </c>
      <c r="S291" s="503"/>
      <c r="T291" s="503" t="s">
        <v>341</v>
      </c>
      <c r="U291" s="503">
        <v>0</v>
      </c>
      <c r="V291" s="503">
        <v>0</v>
      </c>
      <c r="W291" s="503">
        <v>0</v>
      </c>
      <c r="X291" s="503">
        <v>0</v>
      </c>
      <c r="Y291" s="503">
        <v>0</v>
      </c>
      <c r="Z291" s="503"/>
      <c r="AA291" s="503">
        <v>0</v>
      </c>
      <c r="AB291" s="503">
        <v>0</v>
      </c>
      <c r="AC291" s="503">
        <v>0</v>
      </c>
      <c r="AD291" s="503">
        <v>0</v>
      </c>
      <c r="AE291" s="503">
        <v>0</v>
      </c>
      <c r="AF291" s="503">
        <v>0</v>
      </c>
      <c r="AG291" s="503">
        <v>0</v>
      </c>
      <c r="AH291" s="1334"/>
    </row>
    <row r="292" spans="2:34" s="837" customFormat="1" ht="18.75" customHeight="1" x14ac:dyDescent="0.25">
      <c r="B292" s="1814"/>
      <c r="C292" s="844"/>
      <c r="D292" s="848" t="s">
        <v>342</v>
      </c>
      <c r="E292" s="846" t="str">
        <f t="shared" si="25"/>
        <v/>
      </c>
      <c r="F292" s="846" t="str">
        <f t="shared" si="25"/>
        <v/>
      </c>
      <c r="G292" s="846" t="str">
        <f t="shared" si="25"/>
        <v/>
      </c>
      <c r="H292" s="846" t="str">
        <f t="shared" si="24"/>
        <v/>
      </c>
      <c r="I292" s="846" t="str">
        <f t="shared" si="24"/>
        <v/>
      </c>
      <c r="J292" s="846" t="str">
        <f t="shared" si="24"/>
        <v/>
      </c>
      <c r="K292" s="846" t="str">
        <f t="shared" si="21"/>
        <v/>
      </c>
      <c r="L292" s="846" t="str">
        <f t="shared" si="21"/>
        <v/>
      </c>
      <c r="M292" s="846" t="str">
        <f t="shared" si="21"/>
        <v/>
      </c>
      <c r="N292" s="846" t="str">
        <f t="shared" ref="N292:P333" si="26">IF(AD292="","",AD292)</f>
        <v/>
      </c>
      <c r="O292" s="846" t="str">
        <f t="shared" si="26"/>
        <v/>
      </c>
      <c r="P292" s="846" t="str">
        <f t="shared" si="26"/>
        <v/>
      </c>
      <c r="Q292" s="849">
        <f t="shared" si="22"/>
        <v>0</v>
      </c>
      <c r="S292" s="503"/>
      <c r="T292" s="503" t="s">
        <v>342</v>
      </c>
      <c r="U292" s="503"/>
      <c r="V292" s="503"/>
      <c r="W292" s="503"/>
      <c r="X292" s="503"/>
      <c r="Y292" s="503"/>
      <c r="Z292" s="503"/>
      <c r="AA292" s="503"/>
      <c r="AB292" s="503"/>
      <c r="AC292" s="503"/>
      <c r="AD292" s="503"/>
      <c r="AE292" s="503"/>
      <c r="AF292" s="503"/>
      <c r="AG292" s="503"/>
      <c r="AH292" s="1334"/>
    </row>
    <row r="293" spans="2:34" s="837" customFormat="1" ht="18.75" customHeight="1" x14ac:dyDescent="0.25">
      <c r="B293" s="1814"/>
      <c r="C293" s="860"/>
      <c r="D293" s="864" t="s">
        <v>343</v>
      </c>
      <c r="E293" s="862" t="str">
        <f t="shared" si="25"/>
        <v/>
      </c>
      <c r="F293" s="862" t="str">
        <f t="shared" si="25"/>
        <v/>
      </c>
      <c r="G293" s="862" t="str">
        <f t="shared" si="25"/>
        <v/>
      </c>
      <c r="H293" s="862" t="str">
        <f t="shared" si="24"/>
        <v/>
      </c>
      <c r="I293" s="862" t="str">
        <f t="shared" si="24"/>
        <v/>
      </c>
      <c r="J293" s="862" t="str">
        <f t="shared" si="24"/>
        <v/>
      </c>
      <c r="K293" s="862" t="str">
        <f t="shared" si="24"/>
        <v/>
      </c>
      <c r="L293" s="862" t="str">
        <f t="shared" si="24"/>
        <v/>
      </c>
      <c r="M293" s="862" t="str">
        <f t="shared" si="24"/>
        <v/>
      </c>
      <c r="N293" s="862" t="str">
        <f t="shared" si="26"/>
        <v/>
      </c>
      <c r="O293" s="862" t="str">
        <f t="shared" si="26"/>
        <v/>
      </c>
      <c r="P293" s="863" t="str">
        <f t="shared" si="26"/>
        <v/>
      </c>
      <c r="Q293" s="852">
        <f t="shared" si="22"/>
        <v>0</v>
      </c>
      <c r="S293" s="503"/>
      <c r="T293" s="503" t="s">
        <v>343</v>
      </c>
      <c r="U293" s="503"/>
      <c r="V293" s="503"/>
      <c r="W293" s="503"/>
      <c r="X293" s="503"/>
      <c r="Y293" s="503"/>
      <c r="Z293" s="503"/>
      <c r="AA293" s="503"/>
      <c r="AB293" s="503"/>
      <c r="AC293" s="503"/>
      <c r="AD293" s="503"/>
      <c r="AE293" s="503"/>
      <c r="AF293" s="503"/>
      <c r="AG293" s="503"/>
      <c r="AH293" s="1334"/>
    </row>
    <row r="294" spans="2:34" s="837" customFormat="1" ht="18.75" customHeight="1" x14ac:dyDescent="0.25">
      <c r="B294" s="1813">
        <f>+B290+1</f>
        <v>73</v>
      </c>
      <c r="C294" s="853" t="str">
        <f t="shared" si="23"/>
        <v>Samay I S.A.</v>
      </c>
      <c r="D294" s="841" t="s">
        <v>340</v>
      </c>
      <c r="E294" s="855" t="str">
        <f t="shared" si="25"/>
        <v/>
      </c>
      <c r="F294" s="855" t="str">
        <f t="shared" si="25"/>
        <v/>
      </c>
      <c r="G294" s="855" t="str">
        <f t="shared" si="25"/>
        <v/>
      </c>
      <c r="H294" s="855" t="str">
        <f t="shared" si="24"/>
        <v/>
      </c>
      <c r="I294" s="855" t="str">
        <f t="shared" si="24"/>
        <v/>
      </c>
      <c r="J294" s="855" t="str">
        <f t="shared" si="24"/>
        <v/>
      </c>
      <c r="K294" s="855" t="str">
        <f t="shared" si="24"/>
        <v/>
      </c>
      <c r="L294" s="855" t="str">
        <f t="shared" si="24"/>
        <v/>
      </c>
      <c r="M294" s="855" t="str">
        <f t="shared" si="24"/>
        <v/>
      </c>
      <c r="N294" s="855" t="str">
        <f t="shared" si="26"/>
        <v/>
      </c>
      <c r="O294" s="855" t="str">
        <f t="shared" si="26"/>
        <v/>
      </c>
      <c r="P294" s="856" t="str">
        <f t="shared" si="26"/>
        <v/>
      </c>
      <c r="Q294" s="857">
        <f t="shared" si="22"/>
        <v>0</v>
      </c>
      <c r="S294" s="503" t="s">
        <v>147</v>
      </c>
      <c r="T294" s="503" t="s">
        <v>340</v>
      </c>
      <c r="U294" s="503"/>
      <c r="V294" s="503"/>
      <c r="W294" s="503"/>
      <c r="X294" s="503"/>
      <c r="Y294" s="503"/>
      <c r="Z294" s="503"/>
      <c r="AA294" s="503"/>
      <c r="AB294" s="503"/>
      <c r="AC294" s="503"/>
      <c r="AD294" s="503"/>
      <c r="AE294" s="503"/>
      <c r="AF294" s="503"/>
      <c r="AG294" s="503"/>
      <c r="AH294" s="1334"/>
    </row>
    <row r="295" spans="2:34" s="837" customFormat="1" ht="18.75" customHeight="1" x14ac:dyDescent="0.25">
      <c r="B295" s="1814"/>
      <c r="C295" s="844"/>
      <c r="D295" s="845" t="s">
        <v>341</v>
      </c>
      <c r="E295" s="846">
        <f t="shared" si="25"/>
        <v>0</v>
      </c>
      <c r="F295" s="846">
        <f t="shared" si="25"/>
        <v>0</v>
      </c>
      <c r="G295" s="846">
        <f t="shared" si="25"/>
        <v>0.39424700000000001</v>
      </c>
      <c r="H295" s="846">
        <f t="shared" si="24"/>
        <v>0.389986</v>
      </c>
      <c r="I295" s="846">
        <f t="shared" si="24"/>
        <v>0</v>
      </c>
      <c r="J295" s="846">
        <f t="shared" si="24"/>
        <v>0</v>
      </c>
      <c r="K295" s="846">
        <f t="shared" si="24"/>
        <v>0.40410800000000002</v>
      </c>
      <c r="L295" s="846">
        <f t="shared" si="24"/>
        <v>0.38849400000000001</v>
      </c>
      <c r="M295" s="846">
        <f t="shared" si="24"/>
        <v>0.39760899999999999</v>
      </c>
      <c r="N295" s="846">
        <f t="shared" si="26"/>
        <v>0.381573</v>
      </c>
      <c r="O295" s="846">
        <f t="shared" si="26"/>
        <v>0.38668000000000002</v>
      </c>
      <c r="P295" s="846">
        <f t="shared" si="26"/>
        <v>0.77394600000000002</v>
      </c>
      <c r="Q295" s="847">
        <f t="shared" si="22"/>
        <v>3.5166430000000002</v>
      </c>
      <c r="S295" s="503"/>
      <c r="T295" s="503" t="s">
        <v>341</v>
      </c>
      <c r="U295" s="503">
        <v>0</v>
      </c>
      <c r="V295" s="503">
        <v>0</v>
      </c>
      <c r="W295" s="503">
        <v>0.39424700000000001</v>
      </c>
      <c r="X295" s="503">
        <v>0.389986</v>
      </c>
      <c r="Y295" s="503">
        <v>0</v>
      </c>
      <c r="Z295" s="503">
        <v>0</v>
      </c>
      <c r="AA295" s="503">
        <v>0.40410800000000002</v>
      </c>
      <c r="AB295" s="503">
        <v>0.38849400000000001</v>
      </c>
      <c r="AC295" s="503">
        <v>0.39760899999999999</v>
      </c>
      <c r="AD295" s="503">
        <v>0.381573</v>
      </c>
      <c r="AE295" s="503">
        <v>0.38668000000000002</v>
      </c>
      <c r="AF295" s="503">
        <v>0.77394600000000002</v>
      </c>
      <c r="AG295" s="503">
        <v>3.5166430000000002</v>
      </c>
      <c r="AH295" s="1334"/>
    </row>
    <row r="296" spans="2:34" s="837" customFormat="1" ht="18.75" customHeight="1" x14ac:dyDescent="0.25">
      <c r="B296" s="1814"/>
      <c r="C296" s="844"/>
      <c r="D296" s="848" t="s">
        <v>342</v>
      </c>
      <c r="E296" s="846" t="str">
        <f t="shared" si="25"/>
        <v/>
      </c>
      <c r="F296" s="846" t="str">
        <f t="shared" si="25"/>
        <v/>
      </c>
      <c r="G296" s="846" t="str">
        <f t="shared" si="25"/>
        <v/>
      </c>
      <c r="H296" s="846" t="str">
        <f t="shared" si="24"/>
        <v/>
      </c>
      <c r="I296" s="846" t="str">
        <f t="shared" si="24"/>
        <v/>
      </c>
      <c r="J296" s="846" t="str">
        <f t="shared" si="24"/>
        <v/>
      </c>
      <c r="K296" s="846" t="str">
        <f t="shared" si="24"/>
        <v/>
      </c>
      <c r="L296" s="846" t="str">
        <f t="shared" si="24"/>
        <v/>
      </c>
      <c r="M296" s="846" t="str">
        <f t="shared" si="24"/>
        <v/>
      </c>
      <c r="N296" s="846" t="str">
        <f t="shared" si="26"/>
        <v/>
      </c>
      <c r="O296" s="846" t="str">
        <f t="shared" si="26"/>
        <v/>
      </c>
      <c r="P296" s="846" t="str">
        <f t="shared" si="26"/>
        <v/>
      </c>
      <c r="Q296" s="849">
        <f t="shared" si="22"/>
        <v>0</v>
      </c>
      <c r="S296" s="503"/>
      <c r="T296" s="503" t="s">
        <v>342</v>
      </c>
      <c r="U296" s="503"/>
      <c r="V296" s="503"/>
      <c r="W296" s="503"/>
      <c r="X296" s="503"/>
      <c r="Y296" s="503"/>
      <c r="Z296" s="503"/>
      <c r="AA296" s="503"/>
      <c r="AB296" s="503"/>
      <c r="AC296" s="503"/>
      <c r="AD296" s="503"/>
      <c r="AE296" s="503"/>
      <c r="AF296" s="503"/>
      <c r="AG296" s="503"/>
      <c r="AH296" s="1334"/>
    </row>
    <row r="297" spans="2:34" s="837" customFormat="1" ht="18.75" customHeight="1" x14ac:dyDescent="0.25">
      <c r="B297" s="1814"/>
      <c r="C297" s="860"/>
      <c r="D297" s="864" t="s">
        <v>343</v>
      </c>
      <c r="E297" s="862" t="str">
        <f t="shared" si="25"/>
        <v/>
      </c>
      <c r="F297" s="862" t="str">
        <f t="shared" si="25"/>
        <v/>
      </c>
      <c r="G297" s="862" t="str">
        <f t="shared" si="25"/>
        <v/>
      </c>
      <c r="H297" s="862" t="str">
        <f t="shared" si="24"/>
        <v/>
      </c>
      <c r="I297" s="862" t="str">
        <f t="shared" si="24"/>
        <v/>
      </c>
      <c r="J297" s="862" t="str">
        <f t="shared" si="24"/>
        <v/>
      </c>
      <c r="K297" s="862" t="str">
        <f t="shared" si="24"/>
        <v/>
      </c>
      <c r="L297" s="862" t="str">
        <f t="shared" si="24"/>
        <v/>
      </c>
      <c r="M297" s="862" t="str">
        <f t="shared" si="24"/>
        <v/>
      </c>
      <c r="N297" s="862" t="str">
        <f t="shared" si="26"/>
        <v/>
      </c>
      <c r="O297" s="862" t="str">
        <f t="shared" si="26"/>
        <v/>
      </c>
      <c r="P297" s="863" t="str">
        <f t="shared" si="26"/>
        <v/>
      </c>
      <c r="Q297" s="852">
        <f t="shared" si="22"/>
        <v>0</v>
      </c>
      <c r="S297" s="503"/>
      <c r="T297" s="503" t="s">
        <v>343</v>
      </c>
      <c r="U297" s="503"/>
      <c r="V297" s="503"/>
      <c r="W297" s="503"/>
      <c r="X297" s="503"/>
      <c r="Y297" s="503"/>
      <c r="Z297" s="503"/>
      <c r="AA297" s="503"/>
      <c r="AB297" s="503"/>
      <c r="AC297" s="503"/>
      <c r="AD297" s="503"/>
      <c r="AE297" s="503"/>
      <c r="AF297" s="503"/>
      <c r="AG297" s="503"/>
      <c r="AH297" s="1334"/>
    </row>
    <row r="298" spans="2:34" s="837" customFormat="1" ht="18.75" customHeight="1" x14ac:dyDescent="0.25">
      <c r="B298" s="1813">
        <f>+B294+1</f>
        <v>74</v>
      </c>
      <c r="C298" s="853" t="str">
        <f t="shared" si="23"/>
        <v>SDF Energía S.A.C.</v>
      </c>
      <c r="D298" s="841" t="s">
        <v>340</v>
      </c>
      <c r="E298" s="855" t="str">
        <f t="shared" si="25"/>
        <v/>
      </c>
      <c r="F298" s="855" t="str">
        <f t="shared" si="25"/>
        <v/>
      </c>
      <c r="G298" s="855" t="str">
        <f t="shared" si="25"/>
        <v/>
      </c>
      <c r="H298" s="855" t="str">
        <f t="shared" si="24"/>
        <v/>
      </c>
      <c r="I298" s="855" t="str">
        <f t="shared" si="24"/>
        <v/>
      </c>
      <c r="J298" s="855" t="str">
        <f t="shared" si="24"/>
        <v/>
      </c>
      <c r="K298" s="855" t="str">
        <f t="shared" si="24"/>
        <v/>
      </c>
      <c r="L298" s="855" t="str">
        <f t="shared" si="24"/>
        <v/>
      </c>
      <c r="M298" s="855" t="str">
        <f t="shared" si="24"/>
        <v/>
      </c>
      <c r="N298" s="855" t="str">
        <f t="shared" si="26"/>
        <v/>
      </c>
      <c r="O298" s="855" t="str">
        <f t="shared" si="26"/>
        <v/>
      </c>
      <c r="P298" s="856" t="str">
        <f t="shared" si="26"/>
        <v/>
      </c>
      <c r="Q298" s="857">
        <f t="shared" si="22"/>
        <v>0</v>
      </c>
      <c r="S298" s="503" t="s">
        <v>149</v>
      </c>
      <c r="T298" s="503" t="s">
        <v>340</v>
      </c>
      <c r="U298" s="503"/>
      <c r="V298" s="503"/>
      <c r="W298" s="503"/>
      <c r="X298" s="503"/>
      <c r="Y298" s="503"/>
      <c r="Z298" s="503"/>
      <c r="AA298" s="503"/>
      <c r="AB298" s="503"/>
      <c r="AC298" s="503"/>
      <c r="AD298" s="503"/>
      <c r="AE298" s="503"/>
      <c r="AF298" s="503"/>
      <c r="AG298" s="503"/>
      <c r="AH298" s="1334"/>
    </row>
    <row r="299" spans="2:34" s="837" customFormat="1" ht="18.75" customHeight="1" x14ac:dyDescent="0.25">
      <c r="B299" s="1814"/>
      <c r="C299" s="844"/>
      <c r="D299" s="845" t="s">
        <v>341</v>
      </c>
      <c r="E299" s="846">
        <f t="shared" si="25"/>
        <v>22.460681000000001</v>
      </c>
      <c r="F299" s="846">
        <f t="shared" si="25"/>
        <v>19.976218000000003</v>
      </c>
      <c r="G299" s="846">
        <f t="shared" si="25"/>
        <v>22.47458</v>
      </c>
      <c r="H299" s="846">
        <f t="shared" si="24"/>
        <v>22.082618999999998</v>
      </c>
      <c r="I299" s="846">
        <f t="shared" si="24"/>
        <v>23.048634</v>
      </c>
      <c r="J299" s="846">
        <f t="shared" si="24"/>
        <v>22.760014999999999</v>
      </c>
      <c r="K299" s="846">
        <f t="shared" si="24"/>
        <v>22.802538000000002</v>
      </c>
      <c r="L299" s="846">
        <f t="shared" si="24"/>
        <v>22.981725000000001</v>
      </c>
      <c r="M299" s="846">
        <f t="shared" si="24"/>
        <v>22.724057999999999</v>
      </c>
      <c r="N299" s="846">
        <f t="shared" si="26"/>
        <v>21.036515999999999</v>
      </c>
      <c r="O299" s="846">
        <f t="shared" si="26"/>
        <v>21.896786999999996</v>
      </c>
      <c r="P299" s="846">
        <f t="shared" si="26"/>
        <v>21.482636999999997</v>
      </c>
      <c r="Q299" s="847">
        <f t="shared" si="22"/>
        <v>265.72700800000001</v>
      </c>
      <c r="S299" s="503"/>
      <c r="T299" s="503" t="s">
        <v>341</v>
      </c>
      <c r="U299" s="503">
        <v>22.460681000000001</v>
      </c>
      <c r="V299" s="503">
        <v>19.976218000000003</v>
      </c>
      <c r="W299" s="503">
        <v>22.47458</v>
      </c>
      <c r="X299" s="503">
        <v>22.082618999999998</v>
      </c>
      <c r="Y299" s="503">
        <v>23.048634</v>
      </c>
      <c r="Z299" s="503">
        <v>22.760014999999999</v>
      </c>
      <c r="AA299" s="503">
        <v>22.802538000000002</v>
      </c>
      <c r="AB299" s="503">
        <v>22.981725000000001</v>
      </c>
      <c r="AC299" s="503">
        <v>22.724057999999999</v>
      </c>
      <c r="AD299" s="503">
        <v>21.036515999999999</v>
      </c>
      <c r="AE299" s="503">
        <v>21.896786999999996</v>
      </c>
      <c r="AF299" s="503">
        <v>21.482636999999997</v>
      </c>
      <c r="AG299" s="503">
        <v>265.72700800000001</v>
      </c>
      <c r="AH299" s="1334"/>
    </row>
    <row r="300" spans="2:34" s="837" customFormat="1" ht="18.75" customHeight="1" x14ac:dyDescent="0.25">
      <c r="B300" s="1814"/>
      <c r="C300" s="844"/>
      <c r="D300" s="848" t="s">
        <v>342</v>
      </c>
      <c r="E300" s="846" t="str">
        <f t="shared" si="25"/>
        <v/>
      </c>
      <c r="F300" s="846" t="str">
        <f t="shared" si="25"/>
        <v/>
      </c>
      <c r="G300" s="846" t="str">
        <f t="shared" si="25"/>
        <v/>
      </c>
      <c r="H300" s="846" t="str">
        <f t="shared" si="24"/>
        <v/>
      </c>
      <c r="I300" s="846" t="str">
        <f t="shared" si="24"/>
        <v/>
      </c>
      <c r="J300" s="846" t="str">
        <f t="shared" si="24"/>
        <v/>
      </c>
      <c r="K300" s="846" t="str">
        <f t="shared" si="24"/>
        <v/>
      </c>
      <c r="L300" s="846" t="str">
        <f t="shared" si="24"/>
        <v/>
      </c>
      <c r="M300" s="846" t="str">
        <f t="shared" si="24"/>
        <v/>
      </c>
      <c r="N300" s="846" t="str">
        <f t="shared" si="26"/>
        <v/>
      </c>
      <c r="O300" s="846" t="str">
        <f t="shared" si="26"/>
        <v/>
      </c>
      <c r="P300" s="846" t="str">
        <f t="shared" si="26"/>
        <v/>
      </c>
      <c r="Q300" s="849">
        <f t="shared" si="22"/>
        <v>0</v>
      </c>
      <c r="S300" s="503"/>
      <c r="T300" s="503" t="s">
        <v>342</v>
      </c>
      <c r="U300" s="503"/>
      <c r="V300" s="503"/>
      <c r="W300" s="503"/>
      <c r="X300" s="503"/>
      <c r="Y300" s="503"/>
      <c r="Z300" s="503"/>
      <c r="AA300" s="503"/>
      <c r="AB300" s="503"/>
      <c r="AC300" s="503"/>
      <c r="AD300" s="503"/>
      <c r="AE300" s="503"/>
      <c r="AF300" s="503"/>
      <c r="AG300" s="503"/>
      <c r="AH300" s="1334"/>
    </row>
    <row r="301" spans="2:34" s="837" customFormat="1" ht="18.75" customHeight="1" x14ac:dyDescent="0.25">
      <c r="B301" s="1814"/>
      <c r="C301" s="860"/>
      <c r="D301" s="864" t="s">
        <v>343</v>
      </c>
      <c r="E301" s="862" t="str">
        <f t="shared" si="25"/>
        <v/>
      </c>
      <c r="F301" s="862" t="str">
        <f t="shared" si="25"/>
        <v/>
      </c>
      <c r="G301" s="862" t="str">
        <f t="shared" si="25"/>
        <v/>
      </c>
      <c r="H301" s="862" t="str">
        <f t="shared" si="24"/>
        <v/>
      </c>
      <c r="I301" s="862" t="str">
        <f t="shared" si="24"/>
        <v/>
      </c>
      <c r="J301" s="862" t="str">
        <f t="shared" si="24"/>
        <v/>
      </c>
      <c r="K301" s="862" t="str">
        <f t="shared" si="24"/>
        <v/>
      </c>
      <c r="L301" s="862" t="str">
        <f t="shared" si="24"/>
        <v/>
      </c>
      <c r="M301" s="862" t="str">
        <f t="shared" si="24"/>
        <v/>
      </c>
      <c r="N301" s="862" t="str">
        <f t="shared" si="26"/>
        <v/>
      </c>
      <c r="O301" s="862" t="str">
        <f t="shared" si="26"/>
        <v/>
      </c>
      <c r="P301" s="863" t="str">
        <f t="shared" si="26"/>
        <v/>
      </c>
      <c r="Q301" s="852">
        <f t="shared" si="22"/>
        <v>0</v>
      </c>
      <c r="S301" s="503"/>
      <c r="T301" s="503" t="s">
        <v>343</v>
      </c>
      <c r="U301" s="503"/>
      <c r="V301" s="503"/>
      <c r="W301" s="503"/>
      <c r="X301" s="503"/>
      <c r="Y301" s="503"/>
      <c r="Z301" s="503"/>
      <c r="AA301" s="503"/>
      <c r="AB301" s="503"/>
      <c r="AC301" s="503"/>
      <c r="AD301" s="503"/>
      <c r="AE301" s="503"/>
      <c r="AF301" s="503"/>
      <c r="AG301" s="503"/>
      <c r="AH301" s="1334"/>
    </row>
    <row r="302" spans="2:34" s="837" customFormat="1" ht="18.75" customHeight="1" x14ac:dyDescent="0.25">
      <c r="B302" s="1813">
        <f>+B298+1</f>
        <v>75</v>
      </c>
      <c r="C302" s="853" t="str">
        <f t="shared" si="23"/>
        <v>Shougang Generación Eléctrica S.A.A.</v>
      </c>
      <c r="D302" s="841" t="s">
        <v>340</v>
      </c>
      <c r="E302" s="855" t="str">
        <f t="shared" si="25"/>
        <v/>
      </c>
      <c r="F302" s="855" t="str">
        <f t="shared" si="25"/>
        <v/>
      </c>
      <c r="G302" s="855" t="str">
        <f t="shared" si="25"/>
        <v/>
      </c>
      <c r="H302" s="855" t="str">
        <f t="shared" si="24"/>
        <v/>
      </c>
      <c r="I302" s="855" t="str">
        <f t="shared" si="24"/>
        <v/>
      </c>
      <c r="J302" s="855" t="str">
        <f t="shared" si="24"/>
        <v/>
      </c>
      <c r="K302" s="855" t="str">
        <f t="shared" si="24"/>
        <v/>
      </c>
      <c r="L302" s="855" t="str">
        <f t="shared" si="24"/>
        <v/>
      </c>
      <c r="M302" s="855" t="str">
        <f t="shared" si="24"/>
        <v/>
      </c>
      <c r="N302" s="855" t="str">
        <f t="shared" si="26"/>
        <v/>
      </c>
      <c r="O302" s="855" t="str">
        <f t="shared" si="26"/>
        <v/>
      </c>
      <c r="P302" s="856" t="str">
        <f t="shared" si="26"/>
        <v/>
      </c>
      <c r="Q302" s="857">
        <f t="shared" si="22"/>
        <v>0</v>
      </c>
      <c r="S302" s="503" t="s">
        <v>151</v>
      </c>
      <c r="T302" s="503" t="s">
        <v>340</v>
      </c>
      <c r="U302" s="503"/>
      <c r="V302" s="503"/>
      <c r="W302" s="503"/>
      <c r="X302" s="503"/>
      <c r="Y302" s="503"/>
      <c r="Z302" s="503"/>
      <c r="AA302" s="503"/>
      <c r="AB302" s="503"/>
      <c r="AC302" s="503"/>
      <c r="AD302" s="503"/>
      <c r="AE302" s="503"/>
      <c r="AF302" s="503"/>
      <c r="AG302" s="503"/>
      <c r="AH302" s="1334"/>
    </row>
    <row r="303" spans="2:34" s="837" customFormat="1" ht="18.75" customHeight="1" x14ac:dyDescent="0.25">
      <c r="B303" s="1814"/>
      <c r="C303" s="844"/>
      <c r="D303" s="845" t="s">
        <v>341</v>
      </c>
      <c r="E303" s="846">
        <f t="shared" si="25"/>
        <v>5.8344000000000005</v>
      </c>
      <c r="F303" s="846">
        <f t="shared" si="25"/>
        <v>12.955802999999998</v>
      </c>
      <c r="G303" s="846">
        <f t="shared" si="25"/>
        <v>18.406749000000001</v>
      </c>
      <c r="H303" s="846">
        <f t="shared" si="24"/>
        <v>1.258718</v>
      </c>
      <c r="I303" s="846">
        <f t="shared" si="24"/>
        <v>3.7173229999999999</v>
      </c>
      <c r="J303" s="846">
        <f t="shared" si="24"/>
        <v>0.26427699999999998</v>
      </c>
      <c r="K303" s="846">
        <f t="shared" si="24"/>
        <v>7.5192999999999996E-2</v>
      </c>
      <c r="L303" s="846">
        <f t="shared" si="24"/>
        <v>0.19201199999999999</v>
      </c>
      <c r="M303" s="846">
        <f t="shared" si="24"/>
        <v>0</v>
      </c>
      <c r="N303" s="846">
        <f t="shared" si="26"/>
        <v>0.75422199999999995</v>
      </c>
      <c r="O303" s="846">
        <f t="shared" si="26"/>
        <v>2.332662</v>
      </c>
      <c r="P303" s="846">
        <f t="shared" si="26"/>
        <v>1.878261</v>
      </c>
      <c r="Q303" s="847">
        <f t="shared" si="22"/>
        <v>47.669619999999995</v>
      </c>
      <c r="S303" s="503"/>
      <c r="T303" s="503" t="s">
        <v>341</v>
      </c>
      <c r="U303" s="503">
        <v>5.8344000000000005</v>
      </c>
      <c r="V303" s="503">
        <v>12.955802999999998</v>
      </c>
      <c r="W303" s="503">
        <v>18.406749000000001</v>
      </c>
      <c r="X303" s="503">
        <v>1.258718</v>
      </c>
      <c r="Y303" s="503">
        <v>3.7173229999999999</v>
      </c>
      <c r="Z303" s="503">
        <v>0.26427699999999998</v>
      </c>
      <c r="AA303" s="503">
        <v>7.5192999999999996E-2</v>
      </c>
      <c r="AB303" s="503">
        <v>0.19201199999999999</v>
      </c>
      <c r="AC303" s="503">
        <v>0</v>
      </c>
      <c r="AD303" s="503">
        <v>0.75422199999999995</v>
      </c>
      <c r="AE303" s="503">
        <v>2.332662</v>
      </c>
      <c r="AF303" s="503">
        <v>1.878261</v>
      </c>
      <c r="AG303" s="503">
        <v>47.669619999999995</v>
      </c>
      <c r="AH303" s="1334"/>
    </row>
    <row r="304" spans="2:34" s="837" customFormat="1" ht="18.75" customHeight="1" x14ac:dyDescent="0.25">
      <c r="B304" s="1814"/>
      <c r="C304" s="844"/>
      <c r="D304" s="848" t="s">
        <v>342</v>
      </c>
      <c r="E304" s="846" t="str">
        <f t="shared" si="25"/>
        <v/>
      </c>
      <c r="F304" s="846" t="str">
        <f t="shared" si="25"/>
        <v/>
      </c>
      <c r="G304" s="846" t="str">
        <f t="shared" si="25"/>
        <v/>
      </c>
      <c r="H304" s="846" t="str">
        <f t="shared" si="24"/>
        <v/>
      </c>
      <c r="I304" s="846" t="str">
        <f t="shared" si="24"/>
        <v/>
      </c>
      <c r="J304" s="846" t="str">
        <f t="shared" si="24"/>
        <v/>
      </c>
      <c r="K304" s="846" t="str">
        <f t="shared" si="24"/>
        <v/>
      </c>
      <c r="L304" s="846" t="str">
        <f t="shared" si="24"/>
        <v/>
      </c>
      <c r="M304" s="846" t="str">
        <f t="shared" si="24"/>
        <v/>
      </c>
      <c r="N304" s="846" t="str">
        <f t="shared" si="26"/>
        <v/>
      </c>
      <c r="O304" s="846" t="str">
        <f t="shared" si="26"/>
        <v/>
      </c>
      <c r="P304" s="846" t="str">
        <f t="shared" si="26"/>
        <v/>
      </c>
      <c r="Q304" s="849">
        <f t="shared" si="22"/>
        <v>0</v>
      </c>
      <c r="S304" s="503"/>
      <c r="T304" s="503" t="s">
        <v>342</v>
      </c>
      <c r="U304" s="503"/>
      <c r="V304" s="503"/>
      <c r="W304" s="503"/>
      <c r="X304" s="503"/>
      <c r="Y304" s="503"/>
      <c r="Z304" s="503"/>
      <c r="AA304" s="503"/>
      <c r="AB304" s="503"/>
      <c r="AC304" s="503"/>
      <c r="AD304" s="503"/>
      <c r="AE304" s="503"/>
      <c r="AF304" s="503"/>
      <c r="AG304" s="503"/>
      <c r="AH304" s="1334"/>
    </row>
    <row r="305" spans="2:34" s="837" customFormat="1" ht="18.75" customHeight="1" x14ac:dyDescent="0.25">
      <c r="B305" s="1814"/>
      <c r="C305" s="860"/>
      <c r="D305" s="864" t="s">
        <v>343</v>
      </c>
      <c r="E305" s="862" t="str">
        <f t="shared" si="25"/>
        <v/>
      </c>
      <c r="F305" s="862" t="str">
        <f t="shared" si="25"/>
        <v/>
      </c>
      <c r="G305" s="862" t="str">
        <f t="shared" si="25"/>
        <v/>
      </c>
      <c r="H305" s="862" t="str">
        <f t="shared" si="24"/>
        <v/>
      </c>
      <c r="I305" s="862" t="str">
        <f t="shared" si="24"/>
        <v/>
      </c>
      <c r="J305" s="862" t="str">
        <f t="shared" si="24"/>
        <v/>
      </c>
      <c r="K305" s="862" t="str">
        <f t="shared" si="24"/>
        <v/>
      </c>
      <c r="L305" s="862" t="str">
        <f t="shared" si="24"/>
        <v/>
      </c>
      <c r="M305" s="862" t="str">
        <f t="shared" si="24"/>
        <v/>
      </c>
      <c r="N305" s="862" t="str">
        <f t="shared" si="26"/>
        <v/>
      </c>
      <c r="O305" s="862" t="str">
        <f t="shared" si="26"/>
        <v/>
      </c>
      <c r="P305" s="863" t="str">
        <f t="shared" si="26"/>
        <v/>
      </c>
      <c r="Q305" s="852">
        <f t="shared" si="22"/>
        <v>0</v>
      </c>
      <c r="S305" s="503"/>
      <c r="T305" s="503" t="s">
        <v>343</v>
      </c>
      <c r="U305" s="503"/>
      <c r="V305" s="503"/>
      <c r="W305" s="503"/>
      <c r="X305" s="503"/>
      <c r="Y305" s="503"/>
      <c r="Z305" s="503"/>
      <c r="AA305" s="503"/>
      <c r="AB305" s="503"/>
      <c r="AC305" s="503"/>
      <c r="AD305" s="503"/>
      <c r="AE305" s="503"/>
      <c r="AF305" s="503"/>
      <c r="AG305" s="503"/>
      <c r="AH305" s="1334"/>
    </row>
    <row r="306" spans="2:34" s="837" customFormat="1" ht="18.75" customHeight="1" x14ac:dyDescent="0.25">
      <c r="B306" s="1813">
        <f>+B302+1</f>
        <v>76</v>
      </c>
      <c r="C306" s="853" t="str">
        <f t="shared" si="23"/>
        <v>Sindicato Energético S.A.</v>
      </c>
      <c r="D306" s="841" t="s">
        <v>340</v>
      </c>
      <c r="E306" s="855">
        <f t="shared" si="25"/>
        <v>9.7287999999999979</v>
      </c>
      <c r="F306" s="855">
        <f t="shared" si="25"/>
        <v>18.081</v>
      </c>
      <c r="G306" s="855">
        <f t="shared" si="25"/>
        <v>18.641400000000001</v>
      </c>
      <c r="H306" s="855">
        <f t="shared" si="24"/>
        <v>20.551349999999999</v>
      </c>
      <c r="I306" s="855">
        <f t="shared" si="24"/>
        <v>21.811612999999998</v>
      </c>
      <c r="J306" s="855">
        <f t="shared" si="24"/>
        <v>28.727796000000001</v>
      </c>
      <c r="K306" s="855">
        <f t="shared" si="24"/>
        <v>25.133026999999998</v>
      </c>
      <c r="L306" s="855">
        <f t="shared" si="24"/>
        <v>24.259543000000001</v>
      </c>
      <c r="M306" s="855">
        <f t="shared" si="24"/>
        <v>25.694133000000001</v>
      </c>
      <c r="N306" s="855">
        <f t="shared" si="26"/>
        <v>24.64471</v>
      </c>
      <c r="O306" s="855">
        <f t="shared" si="26"/>
        <v>23.701294000000001</v>
      </c>
      <c r="P306" s="856">
        <f t="shared" si="26"/>
        <v>22.548103000000001</v>
      </c>
      <c r="Q306" s="857">
        <f t="shared" si="22"/>
        <v>263.52276899999998</v>
      </c>
      <c r="S306" s="503" t="s">
        <v>153</v>
      </c>
      <c r="T306" s="503" t="s">
        <v>340</v>
      </c>
      <c r="U306" s="503">
        <v>9.7287999999999979</v>
      </c>
      <c r="V306" s="503">
        <v>18.081</v>
      </c>
      <c r="W306" s="503">
        <v>18.641400000000001</v>
      </c>
      <c r="X306" s="503">
        <v>20.551349999999999</v>
      </c>
      <c r="Y306" s="503">
        <v>21.811612999999998</v>
      </c>
      <c r="Z306" s="503">
        <v>28.727796000000001</v>
      </c>
      <c r="AA306" s="503">
        <v>25.133026999999998</v>
      </c>
      <c r="AB306" s="503">
        <v>24.259543000000001</v>
      </c>
      <c r="AC306" s="503">
        <v>25.694133000000001</v>
      </c>
      <c r="AD306" s="503">
        <v>24.64471</v>
      </c>
      <c r="AE306" s="503">
        <v>23.701294000000001</v>
      </c>
      <c r="AF306" s="503">
        <v>22.548103000000001</v>
      </c>
      <c r="AG306" s="503">
        <v>263.52276899999998</v>
      </c>
      <c r="AH306" s="1334"/>
    </row>
    <row r="307" spans="2:34" s="837" customFormat="1" ht="18.75" customHeight="1" x14ac:dyDescent="0.25">
      <c r="B307" s="1814"/>
      <c r="C307" s="844"/>
      <c r="D307" s="845" t="s">
        <v>341</v>
      </c>
      <c r="E307" s="846" t="str">
        <f t="shared" si="25"/>
        <v/>
      </c>
      <c r="F307" s="846" t="str">
        <f t="shared" si="25"/>
        <v/>
      </c>
      <c r="G307" s="846" t="str">
        <f t="shared" si="25"/>
        <v/>
      </c>
      <c r="H307" s="846" t="str">
        <f t="shared" si="24"/>
        <v/>
      </c>
      <c r="I307" s="846" t="str">
        <f t="shared" si="24"/>
        <v/>
      </c>
      <c r="J307" s="846" t="str">
        <f t="shared" si="24"/>
        <v/>
      </c>
      <c r="K307" s="846" t="str">
        <f t="shared" si="24"/>
        <v/>
      </c>
      <c r="L307" s="846" t="str">
        <f t="shared" si="24"/>
        <v/>
      </c>
      <c r="M307" s="846" t="str">
        <f t="shared" si="24"/>
        <v/>
      </c>
      <c r="N307" s="846" t="str">
        <f t="shared" si="26"/>
        <v/>
      </c>
      <c r="O307" s="846" t="str">
        <f t="shared" si="26"/>
        <v/>
      </c>
      <c r="P307" s="846" t="str">
        <f t="shared" si="26"/>
        <v/>
      </c>
      <c r="Q307" s="847">
        <f t="shared" si="22"/>
        <v>0</v>
      </c>
      <c r="S307" s="503"/>
      <c r="T307" s="503" t="s">
        <v>341</v>
      </c>
      <c r="U307" s="503"/>
      <c r="V307" s="503"/>
      <c r="W307" s="503"/>
      <c r="X307" s="503"/>
      <c r="Y307" s="503"/>
      <c r="Z307" s="503"/>
      <c r="AA307" s="503"/>
      <c r="AB307" s="503"/>
      <c r="AC307" s="503"/>
      <c r="AD307" s="503"/>
      <c r="AE307" s="503"/>
      <c r="AF307" s="503"/>
      <c r="AG307" s="503"/>
      <c r="AH307" s="1334"/>
    </row>
    <row r="308" spans="2:34" s="837" customFormat="1" ht="18.75" customHeight="1" x14ac:dyDescent="0.25">
      <c r="B308" s="1814"/>
      <c r="C308" s="844"/>
      <c r="D308" s="848" t="s">
        <v>342</v>
      </c>
      <c r="E308" s="846" t="str">
        <f t="shared" si="25"/>
        <v/>
      </c>
      <c r="F308" s="846" t="str">
        <f t="shared" si="25"/>
        <v/>
      </c>
      <c r="G308" s="846" t="str">
        <f t="shared" si="25"/>
        <v/>
      </c>
      <c r="H308" s="846" t="str">
        <f t="shared" si="24"/>
        <v/>
      </c>
      <c r="I308" s="846" t="str">
        <f t="shared" si="24"/>
        <v/>
      </c>
      <c r="J308" s="846" t="str">
        <f t="shared" si="24"/>
        <v/>
      </c>
      <c r="K308" s="846" t="str">
        <f t="shared" si="24"/>
        <v/>
      </c>
      <c r="L308" s="846" t="str">
        <f t="shared" si="24"/>
        <v/>
      </c>
      <c r="M308" s="846" t="str">
        <f t="shared" si="24"/>
        <v/>
      </c>
      <c r="N308" s="846" t="str">
        <f t="shared" si="26"/>
        <v/>
      </c>
      <c r="O308" s="846" t="str">
        <f t="shared" si="26"/>
        <v/>
      </c>
      <c r="P308" s="846" t="str">
        <f t="shared" si="26"/>
        <v/>
      </c>
      <c r="Q308" s="849">
        <f t="shared" si="22"/>
        <v>0</v>
      </c>
      <c r="S308" s="503"/>
      <c r="T308" s="503" t="s">
        <v>342</v>
      </c>
      <c r="U308" s="503"/>
      <c r="V308" s="503"/>
      <c r="W308" s="503"/>
      <c r="X308" s="503"/>
      <c r="Y308" s="503"/>
      <c r="Z308" s="503"/>
      <c r="AA308" s="503"/>
      <c r="AB308" s="503"/>
      <c r="AC308" s="503"/>
      <c r="AD308" s="503"/>
      <c r="AE308" s="503"/>
      <c r="AF308" s="503"/>
      <c r="AG308" s="503"/>
      <c r="AH308" s="1334"/>
    </row>
    <row r="309" spans="2:34" s="837" customFormat="1" ht="18.75" customHeight="1" x14ac:dyDescent="0.25">
      <c r="B309" s="1814"/>
      <c r="C309" s="860"/>
      <c r="D309" s="864" t="s">
        <v>343</v>
      </c>
      <c r="E309" s="862" t="str">
        <f t="shared" si="25"/>
        <v/>
      </c>
      <c r="F309" s="862" t="str">
        <f t="shared" si="25"/>
        <v/>
      </c>
      <c r="G309" s="862" t="str">
        <f t="shared" si="25"/>
        <v/>
      </c>
      <c r="H309" s="862" t="str">
        <f t="shared" si="24"/>
        <v/>
      </c>
      <c r="I309" s="862" t="str">
        <f t="shared" si="24"/>
        <v/>
      </c>
      <c r="J309" s="862" t="str">
        <f t="shared" si="24"/>
        <v/>
      </c>
      <c r="K309" s="862" t="str">
        <f t="shared" si="24"/>
        <v/>
      </c>
      <c r="L309" s="862" t="str">
        <f t="shared" si="24"/>
        <v/>
      </c>
      <c r="M309" s="862" t="str">
        <f t="shared" si="24"/>
        <v/>
      </c>
      <c r="N309" s="862" t="str">
        <f t="shared" si="26"/>
        <v/>
      </c>
      <c r="O309" s="862" t="str">
        <f t="shared" si="26"/>
        <v/>
      </c>
      <c r="P309" s="863" t="str">
        <f t="shared" si="26"/>
        <v/>
      </c>
      <c r="Q309" s="852">
        <f t="shared" si="22"/>
        <v>0</v>
      </c>
      <c r="S309" s="503"/>
      <c r="T309" s="503" t="s">
        <v>343</v>
      </c>
      <c r="U309" s="503"/>
      <c r="V309" s="503"/>
      <c r="W309" s="503"/>
      <c r="X309" s="503"/>
      <c r="Y309" s="503"/>
      <c r="Z309" s="503"/>
      <c r="AA309" s="503"/>
      <c r="AB309" s="503"/>
      <c r="AC309" s="503"/>
      <c r="AD309" s="503"/>
      <c r="AE309" s="503"/>
      <c r="AF309" s="503"/>
      <c r="AG309" s="503"/>
      <c r="AH309" s="1334"/>
    </row>
    <row r="310" spans="2:34" s="837" customFormat="1" ht="18.75" customHeight="1" x14ac:dyDescent="0.25">
      <c r="B310" s="1813">
        <f>+B306+1</f>
        <v>77</v>
      </c>
      <c r="C310" s="853" t="str">
        <f t="shared" si="23"/>
        <v>Sociedad Eléctrica del Sur Oeste S.A.</v>
      </c>
      <c r="D310" s="841" t="s">
        <v>340</v>
      </c>
      <c r="E310" s="855">
        <f t="shared" si="25"/>
        <v>0</v>
      </c>
      <c r="F310" s="855">
        <f t="shared" si="25"/>
        <v>0</v>
      </c>
      <c r="G310" s="855">
        <f t="shared" si="25"/>
        <v>0</v>
      </c>
      <c r="H310" s="855">
        <f t="shared" si="24"/>
        <v>0</v>
      </c>
      <c r="I310" s="855">
        <f t="shared" si="24"/>
        <v>0</v>
      </c>
      <c r="J310" s="855">
        <f t="shared" si="24"/>
        <v>0</v>
      </c>
      <c r="K310" s="855">
        <f t="shared" si="24"/>
        <v>0</v>
      </c>
      <c r="L310" s="855">
        <f t="shared" si="24"/>
        <v>0</v>
      </c>
      <c r="M310" s="855">
        <f t="shared" si="24"/>
        <v>0</v>
      </c>
      <c r="N310" s="855">
        <f t="shared" si="26"/>
        <v>0</v>
      </c>
      <c r="O310" s="855">
        <f t="shared" si="26"/>
        <v>0</v>
      </c>
      <c r="P310" s="856">
        <f t="shared" si="26"/>
        <v>0</v>
      </c>
      <c r="Q310" s="857">
        <f t="shared" si="22"/>
        <v>0</v>
      </c>
      <c r="S310" s="503" t="s">
        <v>155</v>
      </c>
      <c r="T310" s="503" t="s">
        <v>340</v>
      </c>
      <c r="U310" s="503">
        <v>0</v>
      </c>
      <c r="V310" s="503">
        <v>0</v>
      </c>
      <c r="W310" s="503">
        <v>0</v>
      </c>
      <c r="X310" s="503">
        <v>0</v>
      </c>
      <c r="Y310" s="503">
        <v>0</v>
      </c>
      <c r="Z310" s="503">
        <v>0</v>
      </c>
      <c r="AA310" s="503">
        <v>0</v>
      </c>
      <c r="AB310" s="503">
        <v>0</v>
      </c>
      <c r="AC310" s="503">
        <v>0</v>
      </c>
      <c r="AD310" s="503">
        <v>0</v>
      </c>
      <c r="AE310" s="503">
        <v>0</v>
      </c>
      <c r="AF310" s="503">
        <v>0</v>
      </c>
      <c r="AG310" s="503">
        <v>0</v>
      </c>
      <c r="AH310" s="1334"/>
    </row>
    <row r="311" spans="2:34" s="837" customFormat="1" ht="18.75" customHeight="1" x14ac:dyDescent="0.25">
      <c r="B311" s="1814"/>
      <c r="C311" s="844"/>
      <c r="D311" s="845" t="s">
        <v>341</v>
      </c>
      <c r="E311" s="846">
        <f t="shared" si="25"/>
        <v>0.27393699999999999</v>
      </c>
      <c r="F311" s="846">
        <f t="shared" si="25"/>
        <v>0.26400500000000005</v>
      </c>
      <c r="G311" s="846">
        <f t="shared" si="25"/>
        <v>0.25549699999999997</v>
      </c>
      <c r="H311" s="846">
        <f t="shared" si="24"/>
        <v>0.23364100000000002</v>
      </c>
      <c r="I311" s="846">
        <f t="shared" si="24"/>
        <v>0.232011</v>
      </c>
      <c r="J311" s="846">
        <f t="shared" si="24"/>
        <v>0.22786100000000001</v>
      </c>
      <c r="K311" s="846">
        <f t="shared" si="24"/>
        <v>0.22464500000000001</v>
      </c>
      <c r="L311" s="846">
        <f t="shared" si="24"/>
        <v>0.22695500000000002</v>
      </c>
      <c r="M311" s="846">
        <f t="shared" si="24"/>
        <v>0.22315800000000002</v>
      </c>
      <c r="N311" s="846">
        <f t="shared" si="26"/>
        <v>0.23988900000000002</v>
      </c>
      <c r="O311" s="846">
        <f t="shared" si="26"/>
        <v>0.27754200000000007</v>
      </c>
      <c r="P311" s="846">
        <f t="shared" si="26"/>
        <v>0.248142</v>
      </c>
      <c r="Q311" s="847">
        <f t="shared" si="22"/>
        <v>2.9272830000000001</v>
      </c>
      <c r="S311" s="503"/>
      <c r="T311" s="503" t="s">
        <v>341</v>
      </c>
      <c r="U311" s="503">
        <v>0.27393699999999999</v>
      </c>
      <c r="V311" s="503">
        <v>0.26400500000000005</v>
      </c>
      <c r="W311" s="503">
        <v>0.25549699999999997</v>
      </c>
      <c r="X311" s="503">
        <v>0.23364100000000002</v>
      </c>
      <c r="Y311" s="503">
        <v>0.232011</v>
      </c>
      <c r="Z311" s="503">
        <v>0.22786100000000001</v>
      </c>
      <c r="AA311" s="503">
        <v>0.22464500000000001</v>
      </c>
      <c r="AB311" s="503">
        <v>0.22695500000000002</v>
      </c>
      <c r="AC311" s="503">
        <v>0.22315800000000002</v>
      </c>
      <c r="AD311" s="503">
        <v>0.23988900000000002</v>
      </c>
      <c r="AE311" s="503">
        <v>0.27754200000000007</v>
      </c>
      <c r="AF311" s="503">
        <v>0.248142</v>
      </c>
      <c r="AG311" s="503">
        <v>2.9272830000000001</v>
      </c>
      <c r="AH311" s="1334"/>
    </row>
    <row r="312" spans="2:34" s="837" customFormat="1" ht="18.75" customHeight="1" x14ac:dyDescent="0.25">
      <c r="B312" s="1814"/>
      <c r="C312" s="844"/>
      <c r="D312" s="848" t="s">
        <v>342</v>
      </c>
      <c r="E312" s="846" t="str">
        <f t="shared" si="25"/>
        <v/>
      </c>
      <c r="F312" s="846" t="str">
        <f t="shared" si="25"/>
        <v/>
      </c>
      <c r="G312" s="846" t="str">
        <f t="shared" si="25"/>
        <v/>
      </c>
      <c r="H312" s="846" t="str">
        <f t="shared" si="24"/>
        <v/>
      </c>
      <c r="I312" s="846" t="str">
        <f t="shared" si="24"/>
        <v/>
      </c>
      <c r="J312" s="846" t="str">
        <f t="shared" si="24"/>
        <v/>
      </c>
      <c r="K312" s="846" t="str">
        <f t="shared" si="24"/>
        <v/>
      </c>
      <c r="L312" s="846" t="str">
        <f t="shared" si="24"/>
        <v/>
      </c>
      <c r="M312" s="846" t="str">
        <f t="shared" si="24"/>
        <v/>
      </c>
      <c r="N312" s="846" t="str">
        <f t="shared" si="26"/>
        <v/>
      </c>
      <c r="O312" s="846" t="str">
        <f t="shared" si="26"/>
        <v/>
      </c>
      <c r="P312" s="846" t="str">
        <f t="shared" si="26"/>
        <v/>
      </c>
      <c r="Q312" s="849">
        <f t="shared" si="22"/>
        <v>0</v>
      </c>
      <c r="S312" s="503"/>
      <c r="T312" s="503" t="s">
        <v>342</v>
      </c>
      <c r="U312" s="503"/>
      <c r="V312" s="503"/>
      <c r="W312" s="503"/>
      <c r="X312" s="503"/>
      <c r="Y312" s="503"/>
      <c r="Z312" s="503"/>
      <c r="AA312" s="503"/>
      <c r="AB312" s="503"/>
      <c r="AC312" s="503"/>
      <c r="AD312" s="503"/>
      <c r="AE312" s="503"/>
      <c r="AF312" s="503"/>
      <c r="AG312" s="503"/>
      <c r="AH312" s="1334"/>
    </row>
    <row r="313" spans="2:34" s="837" customFormat="1" ht="18.75" customHeight="1" x14ac:dyDescent="0.25">
      <c r="B313" s="1814"/>
      <c r="C313" s="860"/>
      <c r="D313" s="864" t="s">
        <v>343</v>
      </c>
      <c r="E313" s="862" t="str">
        <f t="shared" si="25"/>
        <v/>
      </c>
      <c r="F313" s="862" t="str">
        <f t="shared" si="25"/>
        <v/>
      </c>
      <c r="G313" s="862" t="str">
        <f t="shared" si="25"/>
        <v/>
      </c>
      <c r="H313" s="862" t="str">
        <f t="shared" si="24"/>
        <v/>
      </c>
      <c r="I313" s="862" t="str">
        <f t="shared" si="24"/>
        <v/>
      </c>
      <c r="J313" s="862" t="str">
        <f t="shared" si="24"/>
        <v/>
      </c>
      <c r="K313" s="862" t="str">
        <f t="shared" si="24"/>
        <v/>
      </c>
      <c r="L313" s="862" t="str">
        <f t="shared" si="24"/>
        <v/>
      </c>
      <c r="M313" s="862" t="str">
        <f t="shared" si="24"/>
        <v/>
      </c>
      <c r="N313" s="862" t="str">
        <f t="shared" si="26"/>
        <v/>
      </c>
      <c r="O313" s="862" t="str">
        <f t="shared" si="26"/>
        <v/>
      </c>
      <c r="P313" s="863" t="str">
        <f t="shared" si="26"/>
        <v/>
      </c>
      <c r="Q313" s="852">
        <f t="shared" si="22"/>
        <v>0</v>
      </c>
      <c r="S313" s="503"/>
      <c r="T313" s="503" t="s">
        <v>343</v>
      </c>
      <c r="U313" s="503"/>
      <c r="V313" s="503"/>
      <c r="W313" s="503"/>
      <c r="X313" s="503"/>
      <c r="Y313" s="503"/>
      <c r="Z313" s="503"/>
      <c r="AA313" s="503"/>
      <c r="AB313" s="503"/>
      <c r="AC313" s="503"/>
      <c r="AD313" s="503"/>
      <c r="AE313" s="503"/>
      <c r="AF313" s="503"/>
      <c r="AG313" s="503"/>
      <c r="AH313" s="1334"/>
    </row>
    <row r="314" spans="2:34" s="837" customFormat="1" ht="18.75" customHeight="1" x14ac:dyDescent="0.25">
      <c r="B314" s="1813">
        <f>+B310+1</f>
        <v>78</v>
      </c>
      <c r="C314" s="853" t="str">
        <f t="shared" si="23"/>
        <v>Sociedad Minera Cerro Verde S.A.A.</v>
      </c>
      <c r="D314" s="841" t="s">
        <v>340</v>
      </c>
      <c r="E314" s="855" t="str">
        <f t="shared" si="25"/>
        <v/>
      </c>
      <c r="F314" s="855" t="str">
        <f t="shared" si="25"/>
        <v/>
      </c>
      <c r="G314" s="855" t="str">
        <f t="shared" si="25"/>
        <v/>
      </c>
      <c r="H314" s="855" t="str">
        <f t="shared" si="24"/>
        <v/>
      </c>
      <c r="I314" s="855" t="str">
        <f t="shared" si="24"/>
        <v/>
      </c>
      <c r="J314" s="855" t="str">
        <f t="shared" si="24"/>
        <v/>
      </c>
      <c r="K314" s="855" t="str">
        <f t="shared" si="24"/>
        <v/>
      </c>
      <c r="L314" s="855" t="str">
        <f t="shared" si="24"/>
        <v/>
      </c>
      <c r="M314" s="855" t="str">
        <f t="shared" si="24"/>
        <v/>
      </c>
      <c r="N314" s="855" t="str">
        <f t="shared" si="26"/>
        <v/>
      </c>
      <c r="O314" s="855" t="str">
        <f t="shared" si="26"/>
        <v/>
      </c>
      <c r="P314" s="856" t="str">
        <f t="shared" si="26"/>
        <v/>
      </c>
      <c r="Q314" s="857">
        <f t="shared" si="22"/>
        <v>0</v>
      </c>
      <c r="S314" s="503" t="s">
        <v>157</v>
      </c>
      <c r="T314" s="503" t="s">
        <v>340</v>
      </c>
      <c r="U314" s="503"/>
      <c r="V314" s="503"/>
      <c r="W314" s="503"/>
      <c r="X314" s="503"/>
      <c r="Y314" s="503"/>
      <c r="Z314" s="503"/>
      <c r="AA314" s="503"/>
      <c r="AB314" s="503"/>
      <c r="AC314" s="503"/>
      <c r="AD314" s="503"/>
      <c r="AE314" s="503"/>
      <c r="AF314" s="503"/>
      <c r="AG314" s="503"/>
      <c r="AH314" s="1334"/>
    </row>
    <row r="315" spans="2:34" s="837" customFormat="1" ht="18.75" customHeight="1" x14ac:dyDescent="0.25">
      <c r="B315" s="1814"/>
      <c r="C315" s="844"/>
      <c r="D315" s="845" t="s">
        <v>341</v>
      </c>
      <c r="E315" s="846">
        <f t="shared" si="25"/>
        <v>0</v>
      </c>
      <c r="F315" s="846">
        <f t="shared" si="25"/>
        <v>0</v>
      </c>
      <c r="G315" s="846">
        <f t="shared" si="25"/>
        <v>0</v>
      </c>
      <c r="H315" s="846">
        <f t="shared" si="24"/>
        <v>0</v>
      </c>
      <c r="I315" s="846">
        <f t="shared" si="24"/>
        <v>0</v>
      </c>
      <c r="J315" s="846">
        <f t="shared" si="24"/>
        <v>0</v>
      </c>
      <c r="K315" s="846">
        <f t="shared" si="24"/>
        <v>0</v>
      </c>
      <c r="L315" s="846">
        <f t="shared" si="24"/>
        <v>0</v>
      </c>
      <c r="M315" s="846">
        <f t="shared" si="24"/>
        <v>0</v>
      </c>
      <c r="N315" s="846">
        <f t="shared" si="26"/>
        <v>1.2931199999999998</v>
      </c>
      <c r="O315" s="846">
        <f t="shared" si="26"/>
        <v>0</v>
      </c>
      <c r="P315" s="846">
        <f t="shared" si="26"/>
        <v>0</v>
      </c>
      <c r="Q315" s="847">
        <f t="shared" si="22"/>
        <v>1.2931199999999998</v>
      </c>
      <c r="S315" s="503"/>
      <c r="T315" s="503" t="s">
        <v>341</v>
      </c>
      <c r="U315" s="503">
        <v>0</v>
      </c>
      <c r="V315" s="503">
        <v>0</v>
      </c>
      <c r="W315" s="503">
        <v>0</v>
      </c>
      <c r="X315" s="503">
        <v>0</v>
      </c>
      <c r="Y315" s="503">
        <v>0</v>
      </c>
      <c r="Z315" s="503">
        <v>0</v>
      </c>
      <c r="AA315" s="503">
        <v>0</v>
      </c>
      <c r="AB315" s="503">
        <v>0</v>
      </c>
      <c r="AC315" s="503">
        <v>0</v>
      </c>
      <c r="AD315" s="503">
        <v>1.2931199999999998</v>
      </c>
      <c r="AE315" s="503">
        <v>0</v>
      </c>
      <c r="AF315" s="503">
        <v>0</v>
      </c>
      <c r="AG315" s="503">
        <v>1.2931199999999998</v>
      </c>
      <c r="AH315" s="1334"/>
    </row>
    <row r="316" spans="2:34" s="837" customFormat="1" ht="18.75" customHeight="1" x14ac:dyDescent="0.25">
      <c r="B316" s="1814"/>
      <c r="C316" s="844"/>
      <c r="D316" s="848" t="s">
        <v>342</v>
      </c>
      <c r="E316" s="846" t="str">
        <f t="shared" si="25"/>
        <v/>
      </c>
      <c r="F316" s="846" t="str">
        <f t="shared" si="25"/>
        <v/>
      </c>
      <c r="G316" s="846" t="str">
        <f t="shared" si="25"/>
        <v/>
      </c>
      <c r="H316" s="846" t="str">
        <f t="shared" si="24"/>
        <v/>
      </c>
      <c r="I316" s="846" t="str">
        <f t="shared" si="24"/>
        <v/>
      </c>
      <c r="J316" s="846" t="str">
        <f t="shared" si="24"/>
        <v/>
      </c>
      <c r="K316" s="846" t="str">
        <f t="shared" si="24"/>
        <v/>
      </c>
      <c r="L316" s="846" t="str">
        <f t="shared" si="24"/>
        <v/>
      </c>
      <c r="M316" s="846" t="str">
        <f t="shared" si="24"/>
        <v/>
      </c>
      <c r="N316" s="846" t="str">
        <f t="shared" si="26"/>
        <v/>
      </c>
      <c r="O316" s="846" t="str">
        <f t="shared" si="26"/>
        <v/>
      </c>
      <c r="P316" s="846" t="str">
        <f t="shared" si="26"/>
        <v/>
      </c>
      <c r="Q316" s="849">
        <f t="shared" si="22"/>
        <v>0</v>
      </c>
      <c r="S316" s="503"/>
      <c r="T316" s="503" t="s">
        <v>342</v>
      </c>
      <c r="U316" s="503"/>
      <c r="V316" s="503"/>
      <c r="W316" s="503"/>
      <c r="X316" s="503"/>
      <c r="Y316" s="503"/>
      <c r="Z316" s="503"/>
      <c r="AA316" s="503"/>
      <c r="AB316" s="503"/>
      <c r="AC316" s="503"/>
      <c r="AD316" s="503"/>
      <c r="AE316" s="503"/>
      <c r="AF316" s="503"/>
      <c r="AG316" s="503"/>
      <c r="AH316" s="1334"/>
    </row>
    <row r="317" spans="2:34" s="837" customFormat="1" ht="18.75" customHeight="1" x14ac:dyDescent="0.25">
      <c r="B317" s="1814"/>
      <c r="C317" s="860"/>
      <c r="D317" s="864" t="s">
        <v>343</v>
      </c>
      <c r="E317" s="862" t="str">
        <f t="shared" si="25"/>
        <v/>
      </c>
      <c r="F317" s="862" t="str">
        <f t="shared" si="25"/>
        <v/>
      </c>
      <c r="G317" s="862" t="str">
        <f t="shared" si="25"/>
        <v/>
      </c>
      <c r="H317" s="862" t="str">
        <f t="shared" si="24"/>
        <v/>
      </c>
      <c r="I317" s="862" t="str">
        <f t="shared" si="24"/>
        <v/>
      </c>
      <c r="J317" s="862" t="str">
        <f t="shared" si="24"/>
        <v/>
      </c>
      <c r="K317" s="862" t="str">
        <f t="shared" si="24"/>
        <v/>
      </c>
      <c r="L317" s="862" t="str">
        <f t="shared" si="24"/>
        <v/>
      </c>
      <c r="M317" s="862" t="str">
        <f t="shared" si="24"/>
        <v/>
      </c>
      <c r="N317" s="862" t="str">
        <f t="shared" si="26"/>
        <v/>
      </c>
      <c r="O317" s="862" t="str">
        <f t="shared" si="26"/>
        <v/>
      </c>
      <c r="P317" s="863" t="str">
        <f t="shared" si="26"/>
        <v/>
      </c>
      <c r="Q317" s="852">
        <f t="shared" si="22"/>
        <v>0</v>
      </c>
      <c r="S317" s="503"/>
      <c r="T317" s="503" t="s">
        <v>343</v>
      </c>
      <c r="U317" s="503"/>
      <c r="V317" s="503"/>
      <c r="W317" s="503"/>
      <c r="X317" s="503"/>
      <c r="Y317" s="503"/>
      <c r="Z317" s="503"/>
      <c r="AA317" s="503"/>
      <c r="AB317" s="503"/>
      <c r="AC317" s="503"/>
      <c r="AD317" s="503"/>
      <c r="AE317" s="503"/>
      <c r="AF317" s="503"/>
      <c r="AG317" s="503"/>
      <c r="AH317" s="1334"/>
    </row>
    <row r="318" spans="2:34" s="837" customFormat="1" ht="18.75" customHeight="1" x14ac:dyDescent="0.25">
      <c r="B318" s="1813">
        <f>+B314+1</f>
        <v>79</v>
      </c>
      <c r="C318" s="853" t="str">
        <f t="shared" si="23"/>
        <v>Statkraft Perú S.A.</v>
      </c>
      <c r="D318" s="841" t="s">
        <v>340</v>
      </c>
      <c r="E318" s="855">
        <f t="shared" si="25"/>
        <v>236.500868</v>
      </c>
      <c r="F318" s="855">
        <f t="shared" si="25"/>
        <v>223.85034600000003</v>
      </c>
      <c r="G318" s="855">
        <f t="shared" si="25"/>
        <v>253.06915500000005</v>
      </c>
      <c r="H318" s="855">
        <f t="shared" si="24"/>
        <v>223.90844499999997</v>
      </c>
      <c r="I318" s="855">
        <f t="shared" si="24"/>
        <v>212.99706099999995</v>
      </c>
      <c r="J318" s="855">
        <f t="shared" si="24"/>
        <v>159.56987399999997</v>
      </c>
      <c r="K318" s="855">
        <f t="shared" si="24"/>
        <v>155.29043099999998</v>
      </c>
      <c r="L318" s="855">
        <f t="shared" si="24"/>
        <v>143.08877899999996</v>
      </c>
      <c r="M318" s="855">
        <f t="shared" si="24"/>
        <v>133.60530299999996</v>
      </c>
      <c r="N318" s="855">
        <f t="shared" si="26"/>
        <v>166.49714</v>
      </c>
      <c r="O318" s="855">
        <f t="shared" si="26"/>
        <v>199.33548000000005</v>
      </c>
      <c r="P318" s="856">
        <f t="shared" si="26"/>
        <v>267.21671800000001</v>
      </c>
      <c r="Q318" s="857">
        <f t="shared" si="22"/>
        <v>2374.9295999999999</v>
      </c>
      <c r="S318" s="503" t="s">
        <v>159</v>
      </c>
      <c r="T318" s="503" t="s">
        <v>340</v>
      </c>
      <c r="U318" s="503">
        <v>236.500868</v>
      </c>
      <c r="V318" s="503">
        <v>223.85034600000003</v>
      </c>
      <c r="W318" s="503">
        <v>253.06915500000005</v>
      </c>
      <c r="X318" s="503">
        <v>223.90844499999997</v>
      </c>
      <c r="Y318" s="503">
        <v>212.99706099999995</v>
      </c>
      <c r="Z318" s="503">
        <v>159.56987399999997</v>
      </c>
      <c r="AA318" s="503">
        <v>155.29043099999998</v>
      </c>
      <c r="AB318" s="503">
        <v>143.08877899999996</v>
      </c>
      <c r="AC318" s="503">
        <v>133.60530299999996</v>
      </c>
      <c r="AD318" s="503">
        <v>166.49714</v>
      </c>
      <c r="AE318" s="503">
        <v>199.33548000000005</v>
      </c>
      <c r="AF318" s="503">
        <v>267.21671800000001</v>
      </c>
      <c r="AG318" s="503">
        <v>2374.9295999999999</v>
      </c>
      <c r="AH318" s="1334"/>
    </row>
    <row r="319" spans="2:34" s="837" customFormat="1" ht="18.75" customHeight="1" x14ac:dyDescent="0.25">
      <c r="B319" s="1814"/>
      <c r="C319" s="844"/>
      <c r="D319" s="845" t="s">
        <v>341</v>
      </c>
      <c r="E319" s="846" t="str">
        <f t="shared" si="25"/>
        <v/>
      </c>
      <c r="F319" s="846" t="str">
        <f t="shared" si="25"/>
        <v/>
      </c>
      <c r="G319" s="846" t="str">
        <f t="shared" si="25"/>
        <v/>
      </c>
      <c r="H319" s="846" t="str">
        <f t="shared" si="24"/>
        <v/>
      </c>
      <c r="I319" s="846" t="str">
        <f t="shared" si="24"/>
        <v/>
      </c>
      <c r="J319" s="846" t="str">
        <f t="shared" si="24"/>
        <v/>
      </c>
      <c r="K319" s="846" t="str">
        <f t="shared" si="24"/>
        <v/>
      </c>
      <c r="L319" s="846" t="str">
        <f t="shared" si="24"/>
        <v/>
      </c>
      <c r="M319" s="846" t="str">
        <f t="shared" si="24"/>
        <v/>
      </c>
      <c r="N319" s="846" t="str">
        <f t="shared" si="26"/>
        <v/>
      </c>
      <c r="O319" s="846" t="str">
        <f t="shared" si="26"/>
        <v/>
      </c>
      <c r="P319" s="846" t="str">
        <f t="shared" si="26"/>
        <v/>
      </c>
      <c r="Q319" s="847">
        <f t="shared" si="22"/>
        <v>0</v>
      </c>
      <c r="S319" s="503"/>
      <c r="T319" s="503" t="s">
        <v>341</v>
      </c>
      <c r="U319" s="503"/>
      <c r="V319" s="503"/>
      <c r="W319" s="503"/>
      <c r="X319" s="503"/>
      <c r="Y319" s="503"/>
      <c r="Z319" s="503"/>
      <c r="AA319" s="503"/>
      <c r="AB319" s="503"/>
      <c r="AC319" s="503"/>
      <c r="AD319" s="503"/>
      <c r="AE319" s="503"/>
      <c r="AF319" s="503"/>
      <c r="AG319" s="503"/>
      <c r="AH319" s="1334"/>
    </row>
    <row r="320" spans="2:34" s="837" customFormat="1" ht="18.75" customHeight="1" x14ac:dyDescent="0.25">
      <c r="B320" s="1814"/>
      <c r="C320" s="844"/>
      <c r="D320" s="848" t="s">
        <v>342</v>
      </c>
      <c r="E320" s="846" t="str">
        <f t="shared" si="25"/>
        <v/>
      </c>
      <c r="F320" s="846" t="str">
        <f t="shared" si="25"/>
        <v/>
      </c>
      <c r="G320" s="846" t="str">
        <f t="shared" si="25"/>
        <v/>
      </c>
      <c r="H320" s="846" t="str">
        <f t="shared" si="24"/>
        <v/>
      </c>
      <c r="I320" s="846" t="str">
        <f t="shared" si="24"/>
        <v/>
      </c>
      <c r="J320" s="846" t="str">
        <f t="shared" si="24"/>
        <v/>
      </c>
      <c r="K320" s="846" t="str">
        <f t="shared" si="24"/>
        <v/>
      </c>
      <c r="L320" s="846" t="str">
        <f t="shared" si="24"/>
        <v/>
      </c>
      <c r="M320" s="846" t="str">
        <f t="shared" si="24"/>
        <v/>
      </c>
      <c r="N320" s="846" t="str">
        <f t="shared" si="26"/>
        <v/>
      </c>
      <c r="O320" s="846" t="str">
        <f t="shared" si="26"/>
        <v/>
      </c>
      <c r="P320" s="846" t="str">
        <f t="shared" si="26"/>
        <v/>
      </c>
      <c r="Q320" s="849">
        <f t="shared" si="22"/>
        <v>0</v>
      </c>
      <c r="S320" s="503"/>
      <c r="T320" s="503" t="s">
        <v>342</v>
      </c>
      <c r="U320" s="503"/>
      <c r="V320" s="503"/>
      <c r="W320" s="503"/>
      <c r="X320" s="503"/>
      <c r="Y320" s="503"/>
      <c r="Z320" s="503"/>
      <c r="AA320" s="503"/>
      <c r="AB320" s="503"/>
      <c r="AC320" s="503"/>
      <c r="AD320" s="503"/>
      <c r="AE320" s="503"/>
      <c r="AF320" s="503"/>
      <c r="AG320" s="503"/>
      <c r="AH320" s="1334"/>
    </row>
    <row r="321" spans="2:34" s="837" customFormat="1" ht="18.75" customHeight="1" x14ac:dyDescent="0.25">
      <c r="B321" s="1814"/>
      <c r="C321" s="860"/>
      <c r="D321" s="864" t="s">
        <v>343</v>
      </c>
      <c r="E321" s="862" t="str">
        <f t="shared" si="25"/>
        <v/>
      </c>
      <c r="F321" s="862" t="str">
        <f t="shared" si="25"/>
        <v/>
      </c>
      <c r="G321" s="862" t="str">
        <f t="shared" si="25"/>
        <v/>
      </c>
      <c r="H321" s="862" t="str">
        <f t="shared" si="24"/>
        <v/>
      </c>
      <c r="I321" s="862" t="str">
        <f t="shared" si="24"/>
        <v/>
      </c>
      <c r="J321" s="862" t="str">
        <f t="shared" si="24"/>
        <v/>
      </c>
      <c r="K321" s="862" t="str">
        <f t="shared" si="24"/>
        <v/>
      </c>
      <c r="L321" s="862" t="str">
        <f t="shared" si="24"/>
        <v/>
      </c>
      <c r="M321" s="862" t="str">
        <f t="shared" si="24"/>
        <v/>
      </c>
      <c r="N321" s="862" t="str">
        <f t="shared" si="26"/>
        <v/>
      </c>
      <c r="O321" s="862" t="str">
        <f t="shared" si="26"/>
        <v/>
      </c>
      <c r="P321" s="863" t="str">
        <f t="shared" si="26"/>
        <v/>
      </c>
      <c r="Q321" s="852">
        <f t="shared" si="22"/>
        <v>0</v>
      </c>
      <c r="S321" s="503"/>
      <c r="T321" s="503" t="s">
        <v>343</v>
      </c>
      <c r="U321" s="503"/>
      <c r="V321" s="503"/>
      <c r="W321" s="503"/>
      <c r="X321" s="503"/>
      <c r="Y321" s="503"/>
      <c r="Z321" s="503"/>
      <c r="AA321" s="503"/>
      <c r="AB321" s="503"/>
      <c r="AC321" s="503"/>
      <c r="AD321" s="503"/>
      <c r="AE321" s="503"/>
      <c r="AF321" s="503"/>
      <c r="AG321" s="503"/>
      <c r="AH321" s="1334"/>
    </row>
    <row r="322" spans="2:34" s="837" customFormat="1" ht="18.75" customHeight="1" x14ac:dyDescent="0.25">
      <c r="B322" s="1813">
        <f>+B318+1</f>
        <v>80</v>
      </c>
      <c r="C322" s="853" t="str">
        <f t="shared" si="23"/>
        <v>Tacna Solar S.A.C.</v>
      </c>
      <c r="D322" s="841" t="s">
        <v>340</v>
      </c>
      <c r="E322" s="855" t="str">
        <f t="shared" si="25"/>
        <v/>
      </c>
      <c r="F322" s="855" t="str">
        <f t="shared" si="25"/>
        <v/>
      </c>
      <c r="G322" s="855" t="str">
        <f t="shared" si="25"/>
        <v/>
      </c>
      <c r="H322" s="855" t="str">
        <f t="shared" si="24"/>
        <v/>
      </c>
      <c r="I322" s="855" t="str">
        <f t="shared" si="24"/>
        <v/>
      </c>
      <c r="J322" s="855" t="str">
        <f t="shared" si="24"/>
        <v/>
      </c>
      <c r="K322" s="855" t="str">
        <f t="shared" si="24"/>
        <v/>
      </c>
      <c r="L322" s="855" t="str">
        <f t="shared" si="24"/>
        <v/>
      </c>
      <c r="M322" s="855" t="str">
        <f t="shared" si="24"/>
        <v/>
      </c>
      <c r="N322" s="855" t="str">
        <f t="shared" si="26"/>
        <v/>
      </c>
      <c r="O322" s="855" t="str">
        <f t="shared" si="26"/>
        <v/>
      </c>
      <c r="P322" s="856" t="str">
        <f t="shared" si="26"/>
        <v/>
      </c>
      <c r="Q322" s="857">
        <f t="shared" si="22"/>
        <v>0</v>
      </c>
      <c r="S322" s="503" t="s">
        <v>161</v>
      </c>
      <c r="T322" s="503" t="s">
        <v>340</v>
      </c>
      <c r="U322" s="503"/>
      <c r="V322" s="503"/>
      <c r="W322" s="503"/>
      <c r="X322" s="503"/>
      <c r="Y322" s="503"/>
      <c r="Z322" s="503"/>
      <c r="AA322" s="503"/>
      <c r="AB322" s="503"/>
      <c r="AC322" s="503"/>
      <c r="AD322" s="503"/>
      <c r="AE322" s="503"/>
      <c r="AF322" s="503"/>
      <c r="AG322" s="503"/>
      <c r="AH322" s="1334"/>
    </row>
    <row r="323" spans="2:34" s="837" customFormat="1" ht="18.75" customHeight="1" x14ac:dyDescent="0.25">
      <c r="B323" s="1814"/>
      <c r="C323" s="844"/>
      <c r="D323" s="845" t="s">
        <v>341</v>
      </c>
      <c r="E323" s="846" t="str">
        <f t="shared" si="25"/>
        <v/>
      </c>
      <c r="F323" s="846" t="str">
        <f t="shared" si="25"/>
        <v/>
      </c>
      <c r="G323" s="846" t="str">
        <f t="shared" si="25"/>
        <v/>
      </c>
      <c r="H323" s="846" t="str">
        <f t="shared" si="24"/>
        <v/>
      </c>
      <c r="I323" s="846" t="str">
        <f t="shared" si="24"/>
        <v/>
      </c>
      <c r="J323" s="846" t="str">
        <f t="shared" si="24"/>
        <v/>
      </c>
      <c r="K323" s="846" t="str">
        <f t="shared" si="24"/>
        <v/>
      </c>
      <c r="L323" s="846" t="str">
        <f t="shared" si="24"/>
        <v/>
      </c>
      <c r="M323" s="846" t="str">
        <f t="shared" si="24"/>
        <v/>
      </c>
      <c r="N323" s="846" t="str">
        <f t="shared" si="26"/>
        <v/>
      </c>
      <c r="O323" s="846" t="str">
        <f t="shared" si="26"/>
        <v/>
      </c>
      <c r="P323" s="846" t="str">
        <f t="shared" si="26"/>
        <v/>
      </c>
      <c r="Q323" s="847">
        <f t="shared" si="22"/>
        <v>0</v>
      </c>
      <c r="S323" s="503"/>
      <c r="T323" s="503" t="s">
        <v>341</v>
      </c>
      <c r="U323" s="503"/>
      <c r="V323" s="503"/>
      <c r="W323" s="503"/>
      <c r="X323" s="503"/>
      <c r="Y323" s="503"/>
      <c r="Z323" s="503"/>
      <c r="AA323" s="503"/>
      <c r="AB323" s="503"/>
      <c r="AC323" s="503"/>
      <c r="AD323" s="503"/>
      <c r="AE323" s="503"/>
      <c r="AF323" s="503"/>
      <c r="AG323" s="503"/>
      <c r="AH323" s="1334"/>
    </row>
    <row r="324" spans="2:34" s="837" customFormat="1" ht="18.75" customHeight="1" x14ac:dyDescent="0.25">
      <c r="B324" s="1814"/>
      <c r="C324" s="844"/>
      <c r="D324" s="848" t="s">
        <v>342</v>
      </c>
      <c r="E324" s="846">
        <f t="shared" si="25"/>
        <v>4.1573739999999999</v>
      </c>
      <c r="F324" s="846">
        <f t="shared" si="25"/>
        <v>4.0875469999999998</v>
      </c>
      <c r="G324" s="846">
        <f t="shared" si="25"/>
        <v>4.728815</v>
      </c>
      <c r="H324" s="846">
        <f t="shared" si="24"/>
        <v>3.6777089999999997</v>
      </c>
      <c r="I324" s="846">
        <f t="shared" si="24"/>
        <v>3.3358400000000001</v>
      </c>
      <c r="J324" s="846">
        <f t="shared" si="24"/>
        <v>2.841396</v>
      </c>
      <c r="K324" s="846">
        <f t="shared" si="24"/>
        <v>2.916032</v>
      </c>
      <c r="L324" s="846">
        <f t="shared" si="24"/>
        <v>4.0365989999999998</v>
      </c>
      <c r="M324" s="846">
        <f t="shared" si="24"/>
        <v>3.8375720000000002</v>
      </c>
      <c r="N324" s="846">
        <f t="shared" si="26"/>
        <v>4.4380870000000003</v>
      </c>
      <c r="O324" s="846">
        <f t="shared" si="26"/>
        <v>4.5349709999999996</v>
      </c>
      <c r="P324" s="846">
        <f t="shared" si="26"/>
        <v>5.1414799999999996</v>
      </c>
      <c r="Q324" s="849">
        <f t="shared" si="22"/>
        <v>47.733422000000004</v>
      </c>
      <c r="S324" s="503"/>
      <c r="T324" s="503" t="s">
        <v>342</v>
      </c>
      <c r="U324" s="503">
        <v>4.1573739999999999</v>
      </c>
      <c r="V324" s="503">
        <v>4.0875469999999998</v>
      </c>
      <c r="W324" s="503">
        <v>4.728815</v>
      </c>
      <c r="X324" s="503">
        <v>3.6777089999999997</v>
      </c>
      <c r="Y324" s="503">
        <v>3.3358400000000001</v>
      </c>
      <c r="Z324" s="503">
        <v>2.841396</v>
      </c>
      <c r="AA324" s="503">
        <v>2.916032</v>
      </c>
      <c r="AB324" s="503">
        <v>4.0365989999999998</v>
      </c>
      <c r="AC324" s="503">
        <v>3.8375720000000002</v>
      </c>
      <c r="AD324" s="503">
        <v>4.4380870000000003</v>
      </c>
      <c r="AE324" s="503">
        <v>4.5349709999999996</v>
      </c>
      <c r="AF324" s="503">
        <v>5.1414799999999996</v>
      </c>
      <c r="AG324" s="503">
        <v>47.733422000000004</v>
      </c>
      <c r="AH324" s="1334"/>
    </row>
    <row r="325" spans="2:34" s="837" customFormat="1" ht="18.75" customHeight="1" x14ac:dyDescent="0.25">
      <c r="B325" s="1814"/>
      <c r="C325" s="860"/>
      <c r="D325" s="864" t="s">
        <v>343</v>
      </c>
      <c r="E325" s="862" t="str">
        <f t="shared" si="25"/>
        <v/>
      </c>
      <c r="F325" s="862" t="str">
        <f t="shared" si="25"/>
        <v/>
      </c>
      <c r="G325" s="862" t="str">
        <f t="shared" si="25"/>
        <v/>
      </c>
      <c r="H325" s="862" t="str">
        <f t="shared" si="24"/>
        <v/>
      </c>
      <c r="I325" s="862" t="str">
        <f t="shared" si="24"/>
        <v/>
      </c>
      <c r="J325" s="862" t="str">
        <f t="shared" si="24"/>
        <v/>
      </c>
      <c r="K325" s="862" t="str">
        <f t="shared" si="24"/>
        <v/>
      </c>
      <c r="L325" s="862" t="str">
        <f t="shared" si="24"/>
        <v/>
      </c>
      <c r="M325" s="862" t="str">
        <f t="shared" si="24"/>
        <v/>
      </c>
      <c r="N325" s="862" t="str">
        <f t="shared" si="26"/>
        <v/>
      </c>
      <c r="O325" s="862" t="str">
        <f t="shared" si="26"/>
        <v/>
      </c>
      <c r="P325" s="863" t="str">
        <f t="shared" si="26"/>
        <v/>
      </c>
      <c r="Q325" s="852">
        <f t="shared" si="22"/>
        <v>0</v>
      </c>
      <c r="S325" s="503"/>
      <c r="T325" s="503" t="s">
        <v>343</v>
      </c>
      <c r="U325" s="503"/>
      <c r="V325" s="503"/>
      <c r="W325" s="503"/>
      <c r="X325" s="503"/>
      <c r="Y325" s="503"/>
      <c r="Z325" s="503"/>
      <c r="AA325" s="503"/>
      <c r="AB325" s="503"/>
      <c r="AC325" s="503"/>
      <c r="AD325" s="503"/>
      <c r="AE325" s="503"/>
      <c r="AF325" s="503"/>
      <c r="AG325" s="503"/>
      <c r="AH325" s="1334"/>
    </row>
    <row r="326" spans="2:34" s="837" customFormat="1" ht="18.75" customHeight="1" x14ac:dyDescent="0.25">
      <c r="B326" s="1813">
        <f>+B322+1</f>
        <v>81</v>
      </c>
      <c r="C326" s="853" t="str">
        <f t="shared" si="23"/>
        <v>Termochilca S.A.</v>
      </c>
      <c r="D326" s="841" t="s">
        <v>340</v>
      </c>
      <c r="E326" s="855" t="str">
        <f t="shared" si="25"/>
        <v/>
      </c>
      <c r="F326" s="855" t="str">
        <f t="shared" si="25"/>
        <v/>
      </c>
      <c r="G326" s="855" t="str">
        <f t="shared" si="25"/>
        <v/>
      </c>
      <c r="H326" s="855" t="str">
        <f t="shared" si="24"/>
        <v/>
      </c>
      <c r="I326" s="855" t="str">
        <f t="shared" si="24"/>
        <v/>
      </c>
      <c r="J326" s="855" t="str">
        <f t="shared" si="24"/>
        <v/>
      </c>
      <c r="K326" s="855" t="str">
        <f t="shared" si="24"/>
        <v/>
      </c>
      <c r="L326" s="855" t="str">
        <f t="shared" si="24"/>
        <v/>
      </c>
      <c r="M326" s="855" t="str">
        <f t="shared" si="24"/>
        <v/>
      </c>
      <c r="N326" s="855" t="str">
        <f t="shared" si="26"/>
        <v/>
      </c>
      <c r="O326" s="855" t="str">
        <f t="shared" si="26"/>
        <v/>
      </c>
      <c r="P326" s="856" t="str">
        <f t="shared" si="26"/>
        <v/>
      </c>
      <c r="Q326" s="857">
        <f t="shared" ref="Q326:Q333" si="27">+SUM(E326:P326)</f>
        <v>0</v>
      </c>
      <c r="S326" s="503" t="s">
        <v>163</v>
      </c>
      <c r="T326" s="503" t="s">
        <v>340</v>
      </c>
      <c r="U326" s="503"/>
      <c r="V326" s="503"/>
      <c r="W326" s="503"/>
      <c r="X326" s="503"/>
      <c r="Y326" s="503"/>
      <c r="Z326" s="503"/>
      <c r="AA326" s="503"/>
      <c r="AB326" s="503"/>
      <c r="AC326" s="503"/>
      <c r="AD326" s="503"/>
      <c r="AE326" s="503"/>
      <c r="AF326" s="503"/>
      <c r="AG326" s="503"/>
      <c r="AH326" s="1334"/>
    </row>
    <row r="327" spans="2:34" s="837" customFormat="1" ht="18.75" customHeight="1" x14ac:dyDescent="0.25">
      <c r="B327" s="1814"/>
      <c r="C327" s="844"/>
      <c r="D327" s="845" t="s">
        <v>341</v>
      </c>
      <c r="E327" s="846">
        <f t="shared" si="25"/>
        <v>143.773629</v>
      </c>
      <c r="F327" s="846">
        <f t="shared" si="25"/>
        <v>117.055448</v>
      </c>
      <c r="G327" s="846">
        <f t="shared" si="25"/>
        <v>177.88556</v>
      </c>
      <c r="H327" s="846">
        <f t="shared" si="24"/>
        <v>171.99598399999999</v>
      </c>
      <c r="I327" s="846">
        <f t="shared" si="24"/>
        <v>141.894913</v>
      </c>
      <c r="J327" s="846">
        <f t="shared" si="24"/>
        <v>125.521034</v>
      </c>
      <c r="K327" s="846">
        <f t="shared" si="24"/>
        <v>194.84912599999998</v>
      </c>
      <c r="L327" s="846">
        <f t="shared" si="24"/>
        <v>171.05855799999998</v>
      </c>
      <c r="M327" s="846">
        <f t="shared" si="24"/>
        <v>163.46945000000002</v>
      </c>
      <c r="N327" s="846">
        <f t="shared" si="26"/>
        <v>121.1062</v>
      </c>
      <c r="O327" s="846">
        <f t="shared" si="26"/>
        <v>13.872879000000001</v>
      </c>
      <c r="P327" s="846">
        <f t="shared" si="26"/>
        <v>85.630024000000006</v>
      </c>
      <c r="Q327" s="847">
        <f t="shared" si="27"/>
        <v>1628.112805</v>
      </c>
      <c r="S327" s="503"/>
      <c r="T327" s="503" t="s">
        <v>341</v>
      </c>
      <c r="U327" s="503">
        <v>143.773629</v>
      </c>
      <c r="V327" s="503">
        <v>117.055448</v>
      </c>
      <c r="W327" s="503">
        <v>177.88556</v>
      </c>
      <c r="X327" s="503">
        <v>171.99598399999999</v>
      </c>
      <c r="Y327" s="503">
        <v>141.894913</v>
      </c>
      <c r="Z327" s="503">
        <v>125.521034</v>
      </c>
      <c r="AA327" s="503">
        <v>194.84912599999998</v>
      </c>
      <c r="AB327" s="503">
        <v>171.05855799999998</v>
      </c>
      <c r="AC327" s="503">
        <v>163.46945000000002</v>
      </c>
      <c r="AD327" s="503">
        <v>121.1062</v>
      </c>
      <c r="AE327" s="503">
        <v>13.872879000000001</v>
      </c>
      <c r="AF327" s="503">
        <v>85.630024000000006</v>
      </c>
      <c r="AG327" s="503">
        <v>1628.112805</v>
      </c>
      <c r="AH327" s="1334"/>
    </row>
    <row r="328" spans="2:34" s="837" customFormat="1" ht="18.75" customHeight="1" x14ac:dyDescent="0.25">
      <c r="B328" s="1814"/>
      <c r="C328" s="844"/>
      <c r="D328" s="848" t="s">
        <v>342</v>
      </c>
      <c r="E328" s="846" t="str">
        <f t="shared" si="25"/>
        <v/>
      </c>
      <c r="F328" s="846" t="str">
        <f t="shared" si="25"/>
        <v/>
      </c>
      <c r="G328" s="846" t="str">
        <f t="shared" si="25"/>
        <v/>
      </c>
      <c r="H328" s="846" t="str">
        <f t="shared" si="24"/>
        <v/>
      </c>
      <c r="I328" s="846" t="str">
        <f t="shared" si="24"/>
        <v/>
      </c>
      <c r="J328" s="846" t="str">
        <f t="shared" si="24"/>
        <v/>
      </c>
      <c r="K328" s="846" t="str">
        <f t="shared" ref="K328:M333" si="28">IF(AA328="","",AA328)</f>
        <v/>
      </c>
      <c r="L328" s="846" t="str">
        <f t="shared" si="28"/>
        <v/>
      </c>
      <c r="M328" s="846" t="str">
        <f t="shared" si="28"/>
        <v/>
      </c>
      <c r="N328" s="846" t="str">
        <f t="shared" si="26"/>
        <v/>
      </c>
      <c r="O328" s="846" t="str">
        <f t="shared" si="26"/>
        <v/>
      </c>
      <c r="P328" s="846" t="str">
        <f t="shared" si="26"/>
        <v/>
      </c>
      <c r="Q328" s="849">
        <f t="shared" si="27"/>
        <v>0</v>
      </c>
      <c r="S328" s="503"/>
      <c r="T328" s="503" t="s">
        <v>342</v>
      </c>
      <c r="U328" s="503"/>
      <c r="V328" s="503"/>
      <c r="W328" s="503"/>
      <c r="X328" s="503"/>
      <c r="Y328" s="503"/>
      <c r="Z328" s="503"/>
      <c r="AA328" s="503"/>
      <c r="AB328" s="503"/>
      <c r="AC328" s="503"/>
      <c r="AD328" s="503"/>
      <c r="AE328" s="503"/>
      <c r="AF328" s="503"/>
      <c r="AG328" s="503"/>
      <c r="AH328" s="1334"/>
    </row>
    <row r="329" spans="2:34" s="837" customFormat="1" ht="18.75" customHeight="1" x14ac:dyDescent="0.25">
      <c r="B329" s="1814"/>
      <c r="C329" s="860"/>
      <c r="D329" s="864" t="s">
        <v>343</v>
      </c>
      <c r="E329" s="862" t="str">
        <f t="shared" si="25"/>
        <v/>
      </c>
      <c r="F329" s="862" t="str">
        <f t="shared" si="25"/>
        <v/>
      </c>
      <c r="G329" s="862" t="str">
        <f t="shared" si="25"/>
        <v/>
      </c>
      <c r="H329" s="862" t="str">
        <f t="shared" si="25"/>
        <v/>
      </c>
      <c r="I329" s="862" t="str">
        <f t="shared" si="25"/>
        <v/>
      </c>
      <c r="J329" s="862" t="str">
        <f t="shared" si="25"/>
        <v/>
      </c>
      <c r="K329" s="862" t="str">
        <f t="shared" si="28"/>
        <v/>
      </c>
      <c r="L329" s="862" t="str">
        <f t="shared" si="28"/>
        <v/>
      </c>
      <c r="M329" s="862" t="str">
        <f t="shared" si="28"/>
        <v/>
      </c>
      <c r="N329" s="862" t="str">
        <f t="shared" si="26"/>
        <v/>
      </c>
      <c r="O329" s="862" t="str">
        <f t="shared" si="26"/>
        <v/>
      </c>
      <c r="P329" s="863" t="str">
        <f t="shared" si="26"/>
        <v/>
      </c>
      <c r="Q329" s="852">
        <f t="shared" si="27"/>
        <v>0</v>
      </c>
      <c r="S329" s="503"/>
      <c r="T329" s="503" t="s">
        <v>343</v>
      </c>
      <c r="U329" s="503"/>
      <c r="V329" s="503"/>
      <c r="W329" s="503"/>
      <c r="X329" s="503"/>
      <c r="Y329" s="503"/>
      <c r="Z329" s="503"/>
      <c r="AA329" s="503"/>
      <c r="AB329" s="503"/>
      <c r="AC329" s="503"/>
      <c r="AD329" s="503"/>
      <c r="AE329" s="503"/>
      <c r="AF329" s="503"/>
      <c r="AG329" s="503"/>
      <c r="AH329" s="1334"/>
    </row>
    <row r="330" spans="2:34" s="837" customFormat="1" ht="18.75" customHeight="1" x14ac:dyDescent="0.25">
      <c r="B330" s="1813">
        <f>+B326+1</f>
        <v>82</v>
      </c>
      <c r="C330" s="853" t="str">
        <f t="shared" si="23"/>
        <v>Termoselva S.R.L.</v>
      </c>
      <c r="D330" s="841" t="s">
        <v>340</v>
      </c>
      <c r="E330" s="846" t="str">
        <f t="shared" si="25"/>
        <v/>
      </c>
      <c r="F330" s="846" t="str">
        <f t="shared" si="25"/>
        <v/>
      </c>
      <c r="G330" s="846" t="str">
        <f t="shared" si="25"/>
        <v/>
      </c>
      <c r="H330" s="846" t="str">
        <f t="shared" si="25"/>
        <v/>
      </c>
      <c r="I330" s="846" t="str">
        <f t="shared" si="25"/>
        <v/>
      </c>
      <c r="J330" s="846" t="str">
        <f t="shared" si="25"/>
        <v/>
      </c>
      <c r="K330" s="846" t="str">
        <f t="shared" si="28"/>
        <v/>
      </c>
      <c r="L330" s="846" t="str">
        <f t="shared" si="28"/>
        <v/>
      </c>
      <c r="M330" s="846" t="str">
        <f t="shared" si="28"/>
        <v/>
      </c>
      <c r="N330" s="846" t="str">
        <f t="shared" si="26"/>
        <v/>
      </c>
      <c r="O330" s="846" t="str">
        <f t="shared" si="26"/>
        <v/>
      </c>
      <c r="P330" s="846" t="str">
        <f t="shared" si="26"/>
        <v/>
      </c>
      <c r="Q330" s="857">
        <f t="shared" si="27"/>
        <v>0</v>
      </c>
      <c r="S330" s="503" t="s">
        <v>165</v>
      </c>
      <c r="T330" s="503" t="s">
        <v>340</v>
      </c>
      <c r="U330" s="503"/>
      <c r="V330" s="503"/>
      <c r="W330" s="503"/>
      <c r="X330" s="503"/>
      <c r="Y330" s="503"/>
      <c r="Z330" s="503"/>
      <c r="AA330" s="503"/>
      <c r="AB330" s="503"/>
      <c r="AC330" s="503"/>
      <c r="AD330" s="503"/>
      <c r="AE330" s="503"/>
      <c r="AF330" s="503"/>
      <c r="AG330" s="503"/>
      <c r="AH330" s="1334"/>
    </row>
    <row r="331" spans="2:34" s="837" customFormat="1" ht="18.75" customHeight="1" x14ac:dyDescent="0.25">
      <c r="B331" s="1814"/>
      <c r="C331" s="844"/>
      <c r="D331" s="845" t="s">
        <v>341</v>
      </c>
      <c r="E331" s="846">
        <f t="shared" si="25"/>
        <v>21.822509</v>
      </c>
      <c r="F331" s="846">
        <f t="shared" si="25"/>
        <v>15.488254</v>
      </c>
      <c r="G331" s="846">
        <f t="shared" si="25"/>
        <v>7.936286</v>
      </c>
      <c r="H331" s="846">
        <f t="shared" si="25"/>
        <v>8.1657539999999997</v>
      </c>
      <c r="I331" s="846">
        <f t="shared" si="25"/>
        <v>31.384223000000002</v>
      </c>
      <c r="J331" s="846">
        <f t="shared" si="25"/>
        <v>22.282443000000001</v>
      </c>
      <c r="K331" s="846">
        <f t="shared" si="28"/>
        <v>27.007339000000002</v>
      </c>
      <c r="L331" s="846">
        <f t="shared" si="28"/>
        <v>72.701413000000002</v>
      </c>
      <c r="M331" s="846">
        <f t="shared" si="28"/>
        <v>50.505096999999999</v>
      </c>
      <c r="N331" s="846">
        <f t="shared" si="26"/>
        <v>49.544274000000001</v>
      </c>
      <c r="O331" s="846">
        <f t="shared" si="26"/>
        <v>15.202934000000001</v>
      </c>
      <c r="P331" s="846">
        <f t="shared" si="26"/>
        <v>1.6689529999999999</v>
      </c>
      <c r="Q331" s="847">
        <f t="shared" si="27"/>
        <v>323.70947899999999</v>
      </c>
      <c r="S331" s="503"/>
      <c r="T331" s="503" t="s">
        <v>341</v>
      </c>
      <c r="U331" s="503">
        <v>21.822509</v>
      </c>
      <c r="V331" s="503">
        <v>15.488254</v>
      </c>
      <c r="W331" s="503">
        <v>7.936286</v>
      </c>
      <c r="X331" s="503">
        <v>8.1657539999999997</v>
      </c>
      <c r="Y331" s="503">
        <v>31.384223000000002</v>
      </c>
      <c r="Z331" s="503">
        <v>22.282443000000001</v>
      </c>
      <c r="AA331" s="503">
        <v>27.007339000000002</v>
      </c>
      <c r="AB331" s="503">
        <v>72.701413000000002</v>
      </c>
      <c r="AC331" s="503">
        <v>50.505096999999999</v>
      </c>
      <c r="AD331" s="503">
        <v>49.544274000000001</v>
      </c>
      <c r="AE331" s="503">
        <v>15.202934000000001</v>
      </c>
      <c r="AF331" s="503">
        <v>1.6689529999999999</v>
      </c>
      <c r="AG331" s="503">
        <v>323.70947899999999</v>
      </c>
      <c r="AH331" s="1334"/>
    </row>
    <row r="332" spans="2:34" s="837" customFormat="1" ht="18.75" customHeight="1" x14ac:dyDescent="0.25">
      <c r="B332" s="1814"/>
      <c r="C332" s="844"/>
      <c r="D332" s="848" t="s">
        <v>342</v>
      </c>
      <c r="E332" s="846" t="str">
        <f t="shared" si="25"/>
        <v/>
      </c>
      <c r="F332" s="846" t="str">
        <f t="shared" si="25"/>
        <v/>
      </c>
      <c r="G332" s="846" t="str">
        <f t="shared" si="25"/>
        <v/>
      </c>
      <c r="H332" s="846" t="str">
        <f t="shared" si="25"/>
        <v/>
      </c>
      <c r="I332" s="846" t="str">
        <f t="shared" si="25"/>
        <v/>
      </c>
      <c r="J332" s="846" t="str">
        <f t="shared" si="25"/>
        <v/>
      </c>
      <c r="K332" s="846" t="str">
        <f t="shared" si="28"/>
        <v/>
      </c>
      <c r="L332" s="846" t="str">
        <f t="shared" si="28"/>
        <v/>
      </c>
      <c r="M332" s="846" t="str">
        <f t="shared" si="28"/>
        <v/>
      </c>
      <c r="N332" s="846" t="str">
        <f t="shared" si="26"/>
        <v/>
      </c>
      <c r="O332" s="846" t="str">
        <f t="shared" si="26"/>
        <v/>
      </c>
      <c r="P332" s="846" t="str">
        <f t="shared" si="26"/>
        <v/>
      </c>
      <c r="Q332" s="849">
        <f t="shared" si="27"/>
        <v>0</v>
      </c>
      <c r="S332" s="503"/>
      <c r="T332" s="503" t="s">
        <v>342</v>
      </c>
      <c r="U332" s="503"/>
      <c r="V332" s="503"/>
      <c r="W332" s="503"/>
      <c r="X332" s="503"/>
      <c r="Y332" s="503"/>
      <c r="Z332" s="503"/>
      <c r="AA332" s="503"/>
      <c r="AB332" s="503"/>
      <c r="AC332" s="503"/>
      <c r="AD332" s="503"/>
      <c r="AE332" s="503"/>
      <c r="AF332" s="503"/>
      <c r="AG332" s="503"/>
      <c r="AH332" s="1334"/>
    </row>
    <row r="333" spans="2:34" s="837" customFormat="1" ht="18.75" customHeight="1" thickBot="1" x14ac:dyDescent="0.3">
      <c r="B333" s="1814"/>
      <c r="C333" s="867"/>
      <c r="D333" s="864" t="s">
        <v>343</v>
      </c>
      <c r="E333" s="846" t="str">
        <f t="shared" si="25"/>
        <v/>
      </c>
      <c r="F333" s="846" t="str">
        <f t="shared" si="25"/>
        <v/>
      </c>
      <c r="G333" s="846" t="str">
        <f t="shared" si="25"/>
        <v/>
      </c>
      <c r="H333" s="846" t="str">
        <f t="shared" si="25"/>
        <v/>
      </c>
      <c r="I333" s="846" t="str">
        <f t="shared" si="25"/>
        <v/>
      </c>
      <c r="J333" s="846" t="str">
        <f t="shared" si="25"/>
        <v/>
      </c>
      <c r="K333" s="846" t="str">
        <f t="shared" si="28"/>
        <v/>
      </c>
      <c r="L333" s="846" t="str">
        <f t="shared" si="28"/>
        <v/>
      </c>
      <c r="M333" s="846" t="str">
        <f t="shared" si="28"/>
        <v/>
      </c>
      <c r="N333" s="846" t="str">
        <f t="shared" si="26"/>
        <v/>
      </c>
      <c r="O333" s="846" t="str">
        <f t="shared" si="26"/>
        <v/>
      </c>
      <c r="P333" s="846" t="str">
        <f t="shared" si="26"/>
        <v/>
      </c>
      <c r="Q333" s="868">
        <f t="shared" si="27"/>
        <v>0</v>
      </c>
      <c r="S333" s="503"/>
      <c r="T333" s="503" t="s">
        <v>343</v>
      </c>
      <c r="U333" s="503"/>
      <c r="V333" s="503"/>
      <c r="W333" s="503"/>
      <c r="X333" s="503"/>
      <c r="Y333" s="503"/>
      <c r="Z333" s="503"/>
      <c r="AA333" s="503"/>
      <c r="AB333" s="503"/>
      <c r="AC333" s="503"/>
      <c r="AD333" s="503"/>
      <c r="AE333" s="503"/>
      <c r="AF333" s="503"/>
      <c r="AG333" s="503"/>
      <c r="AH333" s="1334"/>
    </row>
    <row r="334" spans="2:34" s="901" customFormat="1" ht="21" customHeight="1" x14ac:dyDescent="0.25">
      <c r="B334" s="869" t="s">
        <v>1454</v>
      </c>
      <c r="C334" s="870"/>
      <c r="D334" s="2066" t="s">
        <v>340</v>
      </c>
      <c r="E334" s="2069">
        <f>+SUMIF($D$6:$D$333,$D$334,E6:E333)</f>
        <v>2829.8535358777604</v>
      </c>
      <c r="F334" s="2069">
        <f t="shared" ref="F334:P334" si="29">+SUMIF($D$6:$D$333,$D$334,F6:F333)</f>
        <v>2873.4896775758721</v>
      </c>
      <c r="G334" s="2069">
        <f t="shared" si="29"/>
        <v>3089.5298511475007</v>
      </c>
      <c r="H334" s="2069">
        <f t="shared" si="29"/>
        <v>3118.8992584900006</v>
      </c>
      <c r="I334" s="2069">
        <f t="shared" si="29"/>
        <v>2833.3631545025</v>
      </c>
      <c r="J334" s="2069">
        <f t="shared" si="29"/>
        <v>2169.5311229924996</v>
      </c>
      <c r="K334" s="2069">
        <f t="shared" si="29"/>
        <v>2115.1500651790998</v>
      </c>
      <c r="L334" s="2069">
        <f t="shared" si="29"/>
        <v>1934.2084703069038</v>
      </c>
      <c r="M334" s="2069">
        <f t="shared" si="29"/>
        <v>1858.2093322084561</v>
      </c>
      <c r="N334" s="2069">
        <f t="shared" si="29"/>
        <v>2167.4747920371942</v>
      </c>
      <c r="O334" s="2069">
        <f t="shared" si="29"/>
        <v>2560.3808184798631</v>
      </c>
      <c r="P334" s="2069">
        <f t="shared" si="29"/>
        <v>3193.9484908361574</v>
      </c>
      <c r="Q334" s="2070">
        <f>+SUMIF($D$6:$D$333,$D$334,Q6:Q333)</f>
        <v>30744.038569633805</v>
      </c>
      <c r="S334" s="2067" t="s">
        <v>325</v>
      </c>
      <c r="T334" s="2067"/>
      <c r="U334" s="2067">
        <v>4620.4797548777606</v>
      </c>
      <c r="V334" s="2067">
        <v>4264.7763105758713</v>
      </c>
      <c r="W334" s="2067">
        <v>4722.5703291475029</v>
      </c>
      <c r="X334" s="2067">
        <v>4485.3094224900005</v>
      </c>
      <c r="Y334" s="2067">
        <v>4627.7449775025007</v>
      </c>
      <c r="Z334" s="2067">
        <v>4414.7833189924995</v>
      </c>
      <c r="AA334" s="2067">
        <v>4523.9518871791006</v>
      </c>
      <c r="AB334" s="2067">
        <v>4525.0315483069044</v>
      </c>
      <c r="AC334" s="2067">
        <v>4391.9668402084562</v>
      </c>
      <c r="AD334" s="2067">
        <v>4597.7895690371943</v>
      </c>
      <c r="AE334" s="2067">
        <v>4515.2897344798621</v>
      </c>
      <c r="AF334" s="2067">
        <v>4713.5162098361589</v>
      </c>
      <c r="AG334" s="2067">
        <v>54403.209902633811</v>
      </c>
      <c r="AH334" s="2068"/>
    </row>
    <row r="335" spans="2:34" s="837" customFormat="1" ht="18.75" customHeight="1" x14ac:dyDescent="0.25">
      <c r="B335" s="871"/>
      <c r="C335" s="872"/>
      <c r="D335" s="873" t="s">
        <v>341</v>
      </c>
      <c r="E335" s="874">
        <f>+SUMIF($D$6:$D$333,$D$335,E6:E333)</f>
        <v>1623.590631</v>
      </c>
      <c r="F335" s="874">
        <f t="shared" ref="F335:P335" si="30">+SUMIF($D$6:$D$333,$D$335,F6:F333)</f>
        <v>1249.0595610000003</v>
      </c>
      <c r="G335" s="874">
        <f t="shared" si="30"/>
        <v>1411.5459890000002</v>
      </c>
      <c r="H335" s="874">
        <f t="shared" si="30"/>
        <v>1158.8765240000002</v>
      </c>
      <c r="I335" s="874">
        <f t="shared" si="30"/>
        <v>1593.619739</v>
      </c>
      <c r="J335" s="874">
        <f t="shared" si="30"/>
        <v>2043.8522890000004</v>
      </c>
      <c r="K335" s="874">
        <f t="shared" si="30"/>
        <v>2193.67101</v>
      </c>
      <c r="L335" s="874">
        <f t="shared" si="30"/>
        <v>2399.6155909999998</v>
      </c>
      <c r="M335" s="874">
        <f t="shared" si="30"/>
        <v>2318.1394169999999</v>
      </c>
      <c r="N335" s="874">
        <f t="shared" si="30"/>
        <v>2190.427878</v>
      </c>
      <c r="O335" s="874">
        <f t="shared" si="30"/>
        <v>1750.6685770000001</v>
      </c>
      <c r="P335" s="874">
        <f t="shared" si="30"/>
        <v>1309.2328940000002</v>
      </c>
      <c r="Q335" s="875">
        <f>+SUMIF($D$6:$D$333,$D$335,Q6:Q333)</f>
        <v>21242.300100000004</v>
      </c>
      <c r="S335" s="1269"/>
      <c r="T335" s="1269"/>
      <c r="U335" s="1269"/>
      <c r="V335" s="1269"/>
      <c r="W335" s="1269"/>
      <c r="X335" s="1269"/>
      <c r="Y335" s="1269"/>
      <c r="Z335" s="1334"/>
      <c r="AA335" s="1334"/>
      <c r="AB335" s="1334"/>
      <c r="AC335" s="1334"/>
      <c r="AD335" s="1334"/>
      <c r="AE335" s="1334"/>
      <c r="AF335" s="1334"/>
      <c r="AG335" s="1334"/>
      <c r="AH335" s="1334"/>
    </row>
    <row r="336" spans="2:34" s="837" customFormat="1" ht="18.75" customHeight="1" x14ac:dyDescent="0.25">
      <c r="B336" s="871"/>
      <c r="C336" s="872"/>
      <c r="D336" s="873" t="s">
        <v>342</v>
      </c>
      <c r="E336" s="874">
        <f>+SUMIF($D$6:$D$333,$D$336,E6:E333)</f>
        <v>56.299887999999989</v>
      </c>
      <c r="F336" s="874">
        <f t="shared" ref="F336:P336" si="31">+SUMIF($D$6:$D$333,$D$336,F6:F333)</f>
        <v>49.257156999999999</v>
      </c>
      <c r="G336" s="874">
        <f t="shared" si="31"/>
        <v>68.422672999999989</v>
      </c>
      <c r="H336" s="874">
        <f t="shared" si="31"/>
        <v>57.166724999999985</v>
      </c>
      <c r="I336" s="874">
        <f t="shared" si="31"/>
        <v>57.442426999999995</v>
      </c>
      <c r="J336" s="874">
        <f t="shared" si="31"/>
        <v>52.892676999999999</v>
      </c>
      <c r="K336" s="874">
        <f t="shared" si="31"/>
        <v>57.361241000000007</v>
      </c>
      <c r="L336" s="874">
        <f t="shared" si="31"/>
        <v>66.086207000000002</v>
      </c>
      <c r="M336" s="874">
        <f t="shared" si="31"/>
        <v>67.257610999999997</v>
      </c>
      <c r="N336" s="874">
        <f t="shared" si="31"/>
        <v>77.09625299999999</v>
      </c>
      <c r="O336" s="874">
        <f t="shared" si="31"/>
        <v>75.187054999999987</v>
      </c>
      <c r="P336" s="874">
        <f t="shared" si="31"/>
        <v>78.588726000000008</v>
      </c>
      <c r="Q336" s="875">
        <f>+SUMIF($D$6:$D$333,$D$336,Q6:Q333)</f>
        <v>763.05863999999985</v>
      </c>
      <c r="S336" s="1269"/>
      <c r="T336" s="1269"/>
      <c r="U336" s="1269"/>
      <c r="V336" s="1269"/>
      <c r="W336" s="1269"/>
      <c r="X336" s="1269"/>
      <c r="Y336" s="1269"/>
      <c r="Z336" s="1334"/>
      <c r="AA336" s="1334"/>
      <c r="AB336" s="1334"/>
      <c r="AC336" s="1334"/>
      <c r="AD336" s="1334"/>
      <c r="AE336" s="1334"/>
      <c r="AF336" s="1334"/>
      <c r="AG336" s="1334"/>
      <c r="AH336" s="1334"/>
    </row>
    <row r="337" spans="2:34" s="837" customFormat="1" ht="18.75" customHeight="1" thickBot="1" x14ac:dyDescent="0.3">
      <c r="B337" s="876"/>
      <c r="C337" s="877"/>
      <c r="D337" s="878" t="s">
        <v>343</v>
      </c>
      <c r="E337" s="879">
        <f>+SUMIF($D$6:$D$333,$D$337,E6:E333)</f>
        <v>110.73569999999999</v>
      </c>
      <c r="F337" s="879">
        <f t="shared" ref="F337:P337" si="32">+SUMIF($D$6:$D$333,$D$337,F6:F333)</f>
        <v>92.969915</v>
      </c>
      <c r="G337" s="879">
        <f t="shared" si="32"/>
        <v>153.07181600000001</v>
      </c>
      <c r="H337" s="879">
        <f t="shared" si="32"/>
        <v>150.36691500000001</v>
      </c>
      <c r="I337" s="879">
        <f t="shared" si="32"/>
        <v>143.31965700000001</v>
      </c>
      <c r="J337" s="879">
        <f t="shared" si="32"/>
        <v>148.50722999999999</v>
      </c>
      <c r="K337" s="879">
        <f t="shared" si="32"/>
        <v>157.76957100000001</v>
      </c>
      <c r="L337" s="879">
        <f t="shared" si="32"/>
        <v>125.12128000000001</v>
      </c>
      <c r="M337" s="879">
        <f t="shared" si="32"/>
        <v>148.36048</v>
      </c>
      <c r="N337" s="879">
        <f t="shared" si="32"/>
        <v>162.79064600000001</v>
      </c>
      <c r="O337" s="879">
        <f t="shared" si="32"/>
        <v>129.05328400000002</v>
      </c>
      <c r="P337" s="879">
        <f t="shared" si="32"/>
        <v>131.74609900000002</v>
      </c>
      <c r="Q337" s="880">
        <f>+SUMIF($D$6:$D$333,$D$337,Q6:Q333)</f>
        <v>1653.8125930000001</v>
      </c>
      <c r="S337" s="1269"/>
      <c r="T337" s="1269"/>
      <c r="U337" s="1269"/>
      <c r="V337" s="1269"/>
      <c r="W337" s="1269"/>
      <c r="X337" s="1269"/>
      <c r="Y337" s="1269"/>
      <c r="Z337" s="1334"/>
      <c r="AA337" s="1334"/>
      <c r="AB337" s="1334"/>
      <c r="AC337" s="1334"/>
      <c r="AD337" s="1334"/>
      <c r="AE337" s="1334"/>
      <c r="AF337" s="1334"/>
      <c r="AG337" s="1334"/>
      <c r="AH337" s="1334"/>
    </row>
    <row r="338" spans="2:34" ht="18.75" customHeight="1" thickBot="1" x14ac:dyDescent="0.3">
      <c r="B338" s="881" t="s">
        <v>1337</v>
      </c>
      <c r="C338" s="882"/>
      <c r="D338" s="883"/>
      <c r="E338" s="884">
        <f t="shared" ref="E338:P338" si="33">SUM(E334:E337)</f>
        <v>4620.4797548777597</v>
      </c>
      <c r="F338" s="884">
        <f t="shared" si="33"/>
        <v>4264.7763105758722</v>
      </c>
      <c r="G338" s="884">
        <f t="shared" si="33"/>
        <v>4722.5703291475011</v>
      </c>
      <c r="H338" s="884">
        <f t="shared" si="33"/>
        <v>4485.3094224900005</v>
      </c>
      <c r="I338" s="884">
        <f t="shared" si="33"/>
        <v>4627.7449775024998</v>
      </c>
      <c r="J338" s="884">
        <f t="shared" si="33"/>
        <v>4414.7833189924995</v>
      </c>
      <c r="K338" s="884">
        <f t="shared" si="33"/>
        <v>4523.9518871790988</v>
      </c>
      <c r="L338" s="884">
        <f t="shared" si="33"/>
        <v>4525.0315483069044</v>
      </c>
      <c r="M338" s="884">
        <f t="shared" si="33"/>
        <v>4391.9668402084562</v>
      </c>
      <c r="N338" s="884">
        <f t="shared" si="33"/>
        <v>4597.7895690371943</v>
      </c>
      <c r="O338" s="884">
        <f t="shared" si="33"/>
        <v>4515.289734479863</v>
      </c>
      <c r="P338" s="885">
        <f t="shared" si="33"/>
        <v>4713.5162098361579</v>
      </c>
      <c r="Q338" s="886">
        <f>SUM(E338:P338)</f>
        <v>54403.209902633811</v>
      </c>
    </row>
    <row r="339" spans="2:34" x14ac:dyDescent="0.25">
      <c r="B339" s="511" t="s">
        <v>1598</v>
      </c>
      <c r="C339" s="838"/>
      <c r="D339" s="838"/>
      <c r="E339" s="887"/>
      <c r="F339" s="887"/>
      <c r="G339" s="887"/>
      <c r="H339" s="887"/>
      <c r="I339" s="887"/>
      <c r="J339" s="887"/>
      <c r="K339" s="887"/>
      <c r="L339" s="887"/>
      <c r="M339" s="887"/>
      <c r="N339" s="887"/>
      <c r="O339" s="887"/>
      <c r="P339" s="887"/>
      <c r="Q339" s="888"/>
    </row>
    <row r="340" spans="2:34" x14ac:dyDescent="0.25">
      <c r="B340" s="89" t="s">
        <v>1622</v>
      </c>
      <c r="C340" s="838"/>
      <c r="D340" s="838"/>
      <c r="E340" s="887"/>
      <c r="F340" s="887"/>
      <c r="G340" s="887"/>
      <c r="H340" s="887"/>
      <c r="I340" s="887"/>
      <c r="J340" s="887"/>
      <c r="K340" s="887"/>
      <c r="L340" s="887"/>
      <c r="M340" s="887"/>
      <c r="N340" s="887"/>
      <c r="O340" s="887"/>
      <c r="P340" s="887"/>
      <c r="Q340" s="888"/>
      <c r="AG340" s="503">
        <v>0</v>
      </c>
    </row>
    <row r="341" spans="2:34" ht="15.75" x14ac:dyDescent="0.25">
      <c r="B341" s="89" t="s">
        <v>1626</v>
      </c>
      <c r="C341" s="889"/>
      <c r="D341" s="890"/>
      <c r="E341" s="798"/>
      <c r="F341" s="798"/>
      <c r="G341" s="798"/>
      <c r="H341" s="798"/>
      <c r="I341" s="798"/>
      <c r="J341" s="798"/>
      <c r="K341" s="798"/>
      <c r="L341" s="798"/>
      <c r="M341" s="798"/>
      <c r="N341" s="798"/>
      <c r="O341" s="798"/>
      <c r="P341" s="798"/>
      <c r="Q341" s="890"/>
    </row>
    <row r="344" spans="2:34" x14ac:dyDescent="0.25">
      <c r="Q344">
        <f>+'3.5.3.1.1'!P90</f>
        <v>54403.209902633826</v>
      </c>
    </row>
    <row r="346" spans="2:34" x14ac:dyDescent="0.25">
      <c r="Q346" s="891">
        <f>+Q338-Q344</f>
        <v>0</v>
      </c>
    </row>
  </sheetData>
  <mergeCells count="82">
    <mergeCell ref="B50:B53"/>
    <mergeCell ref="B6:B9"/>
    <mergeCell ref="B10:B13"/>
    <mergeCell ref="B14:B17"/>
    <mergeCell ref="B18:B21"/>
    <mergeCell ref="B22:B25"/>
    <mergeCell ref="B26:B29"/>
    <mergeCell ref="B30:B33"/>
    <mergeCell ref="B34:B37"/>
    <mergeCell ref="B38:B41"/>
    <mergeCell ref="B42:B45"/>
    <mergeCell ref="B46:B49"/>
    <mergeCell ref="B98:B101"/>
    <mergeCell ref="B54:B57"/>
    <mergeCell ref="B58:B61"/>
    <mergeCell ref="B62:B65"/>
    <mergeCell ref="B66:B69"/>
    <mergeCell ref="B70:B73"/>
    <mergeCell ref="B74:B77"/>
    <mergeCell ref="B78:B81"/>
    <mergeCell ref="B82:B85"/>
    <mergeCell ref="B86:B89"/>
    <mergeCell ref="B90:B93"/>
    <mergeCell ref="B94:B97"/>
    <mergeCell ref="B146:B149"/>
    <mergeCell ref="B102:B105"/>
    <mergeCell ref="B106:B109"/>
    <mergeCell ref="B110:B113"/>
    <mergeCell ref="B114:B117"/>
    <mergeCell ref="B118:B121"/>
    <mergeCell ref="B122:B125"/>
    <mergeCell ref="B126:B129"/>
    <mergeCell ref="B130:B133"/>
    <mergeCell ref="B134:B137"/>
    <mergeCell ref="B138:B141"/>
    <mergeCell ref="B142:B145"/>
    <mergeCell ref="B194:B197"/>
    <mergeCell ref="B150:B153"/>
    <mergeCell ref="B154:B157"/>
    <mergeCell ref="B158:B161"/>
    <mergeCell ref="B162:B165"/>
    <mergeCell ref="B166:B169"/>
    <mergeCell ref="B170:B173"/>
    <mergeCell ref="B174:B177"/>
    <mergeCell ref="B178:B181"/>
    <mergeCell ref="B182:B185"/>
    <mergeCell ref="B186:B189"/>
    <mergeCell ref="B190:B193"/>
    <mergeCell ref="B242:B245"/>
    <mergeCell ref="B198:B201"/>
    <mergeCell ref="B202:B205"/>
    <mergeCell ref="B206:B209"/>
    <mergeCell ref="B210:B213"/>
    <mergeCell ref="B214:B217"/>
    <mergeCell ref="B218:B221"/>
    <mergeCell ref="B222:B225"/>
    <mergeCell ref="B226:B229"/>
    <mergeCell ref="B230:B233"/>
    <mergeCell ref="B234:B237"/>
    <mergeCell ref="B238:B241"/>
    <mergeCell ref="B290:B293"/>
    <mergeCell ref="B246:B249"/>
    <mergeCell ref="B250:B253"/>
    <mergeCell ref="B254:B257"/>
    <mergeCell ref="B258:B261"/>
    <mergeCell ref="B262:B265"/>
    <mergeCell ref="B266:B269"/>
    <mergeCell ref="B270:B273"/>
    <mergeCell ref="B274:B277"/>
    <mergeCell ref="B278:B281"/>
    <mergeCell ref="B282:B285"/>
    <mergeCell ref="B286:B289"/>
    <mergeCell ref="B318:B321"/>
    <mergeCell ref="B322:B325"/>
    <mergeCell ref="B326:B329"/>
    <mergeCell ref="B330:B333"/>
    <mergeCell ref="B294:B297"/>
    <mergeCell ref="B298:B301"/>
    <mergeCell ref="B302:B305"/>
    <mergeCell ref="B306:B309"/>
    <mergeCell ref="B310:B313"/>
    <mergeCell ref="B314:B317"/>
  </mergeCells>
  <pageMargins left="0.78740157480314965" right="0.59055118110236227" top="0.59055118110236227" bottom="0.59055118110236227" header="0" footer="0"/>
  <pageSetup paperSize="9" scale="45" fitToHeight="12" orientation="landscape" r:id="rId1"/>
  <headerFooter alignWithMargins="0"/>
  <rowBreaks count="5" manualBreakCount="5">
    <brk id="61" max="16" man="1"/>
    <brk id="121" max="16" man="1"/>
    <brk id="185" max="16" man="1"/>
    <brk id="245" max="16" man="1"/>
    <brk id="309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4"/>
  <sheetViews>
    <sheetView view="pageBreakPreview" zoomScale="80" zoomScaleNormal="55" zoomScaleSheetLayoutView="80" workbookViewId="0">
      <selection activeCell="T27" sqref="T27"/>
    </sheetView>
  </sheetViews>
  <sheetFormatPr baseColWidth="10" defaultRowHeight="15.75" customHeight="1" x14ac:dyDescent="0.25"/>
  <cols>
    <col min="1" max="1" width="11.42578125" style="79"/>
    <col min="2" max="16" width="13.28515625" customWidth="1"/>
    <col min="19" max="19" width="20.140625" style="503" bestFit="1" customWidth="1"/>
    <col min="20" max="20" width="22.28515625" style="503" bestFit="1" customWidth="1"/>
    <col min="21" max="24" width="12" style="503" bestFit="1" customWidth="1"/>
    <col min="25" max="25" width="11" style="503" bestFit="1" customWidth="1"/>
    <col min="26" max="29" width="12" style="503" bestFit="1" customWidth="1"/>
    <col min="30" max="30" width="11" style="503" bestFit="1" customWidth="1"/>
    <col min="31" max="31" width="12" style="503" bestFit="1" customWidth="1"/>
    <col min="32" max="32" width="12.28515625" style="503" bestFit="1" customWidth="1"/>
    <col min="33" max="33" width="21.28515625" customWidth="1"/>
    <col min="34" max="34" width="26.7109375" bestFit="1" customWidth="1"/>
    <col min="35" max="35" width="30.28515625" bestFit="1" customWidth="1"/>
    <col min="36" max="38" width="11.42578125" bestFit="1" customWidth="1"/>
    <col min="39" max="39" width="10.7109375" bestFit="1" customWidth="1"/>
    <col min="40" max="40" width="11.42578125" bestFit="1" customWidth="1"/>
    <col min="41" max="41" width="11.7109375" bestFit="1" customWidth="1"/>
    <col min="42" max="44" width="11.42578125" bestFit="1" customWidth="1"/>
    <col min="45" max="46" width="11" bestFit="1" customWidth="1"/>
    <col min="47" max="47" width="16.42578125" bestFit="1" customWidth="1"/>
  </cols>
  <sheetData>
    <row r="1" spans="1:47" ht="15.75" customHeight="1" x14ac:dyDescent="0.3">
      <c r="A1" s="892"/>
      <c r="B1" s="836"/>
      <c r="C1" s="837"/>
      <c r="D1" s="837"/>
      <c r="E1" s="893"/>
      <c r="F1" s="890"/>
      <c r="G1" s="811"/>
      <c r="H1" s="811"/>
      <c r="I1" s="837"/>
      <c r="J1" s="811"/>
      <c r="K1" s="811"/>
      <c r="L1" s="811"/>
      <c r="M1" s="811"/>
      <c r="N1" s="811"/>
      <c r="O1" s="811"/>
      <c r="P1" s="811"/>
      <c r="Q1" s="837"/>
      <c r="R1" s="837"/>
      <c r="S1" s="1269"/>
      <c r="T1" s="1269"/>
      <c r="U1" s="1269"/>
      <c r="V1" s="1269"/>
      <c r="W1" s="1269"/>
      <c r="X1" s="1269"/>
      <c r="Y1" s="1269"/>
      <c r="Z1" s="1334"/>
      <c r="AA1" s="1334"/>
      <c r="AB1" s="1334"/>
      <c r="AC1" s="1334"/>
      <c r="AD1" s="1334"/>
      <c r="AE1" s="1334"/>
      <c r="AF1" s="1334"/>
    </row>
    <row r="2" spans="1:47" ht="15.75" customHeight="1" x14ac:dyDescent="0.3">
      <c r="A2" s="892"/>
      <c r="B2" s="836"/>
      <c r="C2" s="837"/>
      <c r="D2" s="837"/>
      <c r="E2" s="893"/>
      <c r="F2" s="890"/>
      <c r="G2" s="811"/>
      <c r="H2" s="811"/>
      <c r="I2" s="837"/>
      <c r="J2" s="811"/>
      <c r="K2" s="811"/>
      <c r="L2" s="811"/>
      <c r="M2" s="811"/>
      <c r="N2" s="811"/>
      <c r="O2" s="811"/>
      <c r="P2" s="811"/>
      <c r="Q2" s="837"/>
      <c r="R2" s="837"/>
      <c r="S2" s="1269"/>
      <c r="T2" s="1269"/>
      <c r="U2" s="1269"/>
      <c r="V2" s="1269"/>
      <c r="W2" s="1269"/>
      <c r="X2" s="1269"/>
      <c r="Y2" s="1269"/>
      <c r="Z2" s="1334"/>
      <c r="AA2" s="1334"/>
      <c r="AB2" s="1334"/>
      <c r="AC2" s="1334"/>
      <c r="AD2" s="1334"/>
      <c r="AE2" s="1334"/>
      <c r="AF2" s="1334"/>
    </row>
    <row r="3" spans="1:47" ht="15.75" customHeight="1" x14ac:dyDescent="0.3">
      <c r="A3" s="892"/>
      <c r="B3" s="836"/>
      <c r="C3" s="837"/>
      <c r="D3" s="837"/>
      <c r="E3" s="893"/>
      <c r="F3" s="890"/>
      <c r="G3" s="811"/>
      <c r="H3" s="811"/>
      <c r="I3" s="837"/>
      <c r="J3" s="811"/>
      <c r="K3" s="811"/>
      <c r="L3" s="811"/>
      <c r="M3" s="811"/>
      <c r="N3" s="811"/>
      <c r="O3" s="811"/>
      <c r="P3" s="811"/>
      <c r="Q3" s="837"/>
      <c r="R3" s="837"/>
      <c r="S3" s="1269"/>
      <c r="T3" s="1269"/>
      <c r="U3" s="1269"/>
      <c r="V3" s="1269"/>
      <c r="W3" s="1269"/>
      <c r="X3" s="1269"/>
      <c r="Y3" s="1269"/>
      <c r="Z3" s="1334"/>
      <c r="AA3" s="1334"/>
      <c r="AB3" s="1334"/>
      <c r="AC3" s="1334"/>
      <c r="AD3" s="1334"/>
      <c r="AE3" s="1334"/>
      <c r="AF3" s="1334"/>
    </row>
    <row r="4" spans="1:47" ht="15.75" customHeight="1" x14ac:dyDescent="0.3">
      <c r="A4" s="892"/>
      <c r="B4" s="836"/>
      <c r="C4" s="837"/>
      <c r="D4" s="837"/>
      <c r="E4" s="893"/>
      <c r="F4" s="890"/>
      <c r="G4" s="811"/>
      <c r="H4" s="811"/>
      <c r="I4" s="837"/>
      <c r="J4" s="811"/>
      <c r="K4" s="811"/>
      <c r="L4" s="811"/>
      <c r="M4" s="811"/>
      <c r="N4" s="811"/>
      <c r="O4" s="811"/>
      <c r="P4" s="811"/>
      <c r="Q4" s="837"/>
      <c r="R4" s="837"/>
      <c r="S4" s="1269"/>
      <c r="T4" s="1269"/>
      <c r="U4" s="1269"/>
      <c r="V4" s="1269"/>
      <c r="W4" s="1269"/>
      <c r="X4" s="1269"/>
      <c r="Y4" s="1269"/>
      <c r="Z4" s="1334"/>
      <c r="AA4" s="1334"/>
      <c r="AB4" s="1334"/>
      <c r="AC4" s="1334"/>
      <c r="AD4" s="1334"/>
      <c r="AE4" s="1334"/>
      <c r="AF4" s="1334"/>
    </row>
    <row r="5" spans="1:47" ht="15.6" x14ac:dyDescent="0.3">
      <c r="A5" s="892"/>
      <c r="B5" s="836"/>
      <c r="C5" s="837"/>
      <c r="D5" s="837"/>
      <c r="E5" s="893"/>
      <c r="F5" s="890"/>
      <c r="G5" s="811"/>
      <c r="H5" s="811"/>
      <c r="I5" s="837"/>
      <c r="J5" s="811"/>
      <c r="K5" s="811"/>
      <c r="L5" s="811"/>
      <c r="M5" s="811"/>
      <c r="N5" s="811"/>
      <c r="O5" s="811"/>
      <c r="P5" s="811"/>
      <c r="Q5" s="837"/>
      <c r="R5" s="837"/>
      <c r="S5" s="503" t="s">
        <v>171</v>
      </c>
      <c r="T5" s="503" t="s">
        <v>172</v>
      </c>
      <c r="U5" s="1269"/>
      <c r="V5" s="1269"/>
      <c r="W5" s="1269"/>
      <c r="X5" s="1269"/>
      <c r="Y5" s="1269"/>
      <c r="Z5" s="1269"/>
      <c r="AA5" s="1269"/>
      <c r="AB5" s="1334"/>
      <c r="AC5" s="1334"/>
      <c r="AD5" s="1334"/>
      <c r="AE5" s="1334"/>
      <c r="AF5" s="1334"/>
      <c r="AJ5" s="61"/>
      <c r="AK5" s="61"/>
      <c r="AL5" s="61"/>
      <c r="AM5" s="61"/>
      <c r="AN5" s="61"/>
      <c r="AO5" s="61"/>
      <c r="AP5" s="61"/>
      <c r="AQ5" s="837"/>
      <c r="AR5" s="837"/>
      <c r="AS5" s="837"/>
      <c r="AT5" s="837"/>
      <c r="AU5" s="837"/>
    </row>
    <row r="6" spans="1:47" x14ac:dyDescent="0.25">
      <c r="A6" s="892"/>
      <c r="B6" s="836"/>
      <c r="C6" s="837"/>
      <c r="D6" s="837"/>
      <c r="E6" s="893"/>
      <c r="F6" s="890"/>
      <c r="G6" s="811"/>
      <c r="H6" s="811"/>
      <c r="I6" s="837"/>
      <c r="J6" s="811"/>
      <c r="K6" s="811"/>
      <c r="L6" s="811"/>
      <c r="M6" s="811"/>
      <c r="N6" s="811"/>
      <c r="O6" s="811"/>
      <c r="P6" s="811"/>
      <c r="Q6" s="837"/>
      <c r="R6" s="837"/>
      <c r="S6" s="503" t="s">
        <v>173</v>
      </c>
      <c r="T6" s="503" t="s">
        <v>327</v>
      </c>
    </row>
    <row r="7" spans="1:47" ht="15" x14ac:dyDescent="0.25">
      <c r="A7" s="892"/>
      <c r="B7" s="836"/>
      <c r="C7" s="837"/>
      <c r="D7" s="837"/>
      <c r="E7" s="894"/>
      <c r="F7" s="894"/>
      <c r="G7" s="894"/>
      <c r="H7" s="894"/>
      <c r="I7" s="894"/>
      <c r="J7" s="894"/>
      <c r="K7" s="894"/>
      <c r="L7" s="894"/>
      <c r="M7" s="894"/>
      <c r="N7" s="894"/>
      <c r="O7" s="894"/>
      <c r="P7" s="894"/>
      <c r="Q7" s="837"/>
      <c r="R7" s="837"/>
      <c r="S7" s="503" t="s">
        <v>352</v>
      </c>
      <c r="T7" s="503" t="s">
        <v>340</v>
      </c>
    </row>
    <row r="8" spans="1:47" ht="15.75" customHeight="1" x14ac:dyDescent="0.25">
      <c r="A8" s="892"/>
      <c r="B8" s="836"/>
      <c r="C8" s="837"/>
      <c r="D8" s="837"/>
      <c r="E8" s="895"/>
      <c r="F8" s="838"/>
      <c r="G8" s="896"/>
      <c r="H8" s="896"/>
      <c r="I8" s="837"/>
      <c r="J8" s="896"/>
      <c r="K8" s="811"/>
      <c r="L8" s="811"/>
      <c r="M8" s="811"/>
      <c r="N8" s="811"/>
      <c r="O8" s="811"/>
      <c r="P8" s="837"/>
      <c r="Q8" s="837"/>
      <c r="R8" s="837"/>
      <c r="S8" s="503" t="s">
        <v>336</v>
      </c>
      <c r="T8" s="503" t="s">
        <v>1217</v>
      </c>
    </row>
    <row r="9" spans="1:47" ht="15.75" customHeight="1" x14ac:dyDescent="0.3">
      <c r="A9" s="892"/>
      <c r="B9" s="836"/>
      <c r="C9" s="837"/>
      <c r="D9" s="837"/>
      <c r="E9" s="895"/>
      <c r="F9" s="838"/>
      <c r="G9" s="896"/>
      <c r="H9" s="896"/>
      <c r="I9" s="837"/>
      <c r="J9" s="896"/>
      <c r="K9" s="896"/>
      <c r="L9" s="896"/>
      <c r="M9" s="811"/>
      <c r="N9" s="811"/>
      <c r="O9" s="811"/>
      <c r="P9" s="811"/>
      <c r="Q9" s="837"/>
      <c r="R9" s="837"/>
    </row>
    <row r="10" spans="1:47" x14ac:dyDescent="0.25">
      <c r="A10" s="892"/>
      <c r="B10" s="836"/>
      <c r="C10" s="837"/>
      <c r="D10" s="837"/>
      <c r="E10" s="895"/>
      <c r="F10" s="838"/>
      <c r="G10" s="896"/>
      <c r="H10" s="896"/>
      <c r="I10" s="837"/>
      <c r="J10" s="896"/>
      <c r="K10" s="896"/>
      <c r="L10" s="896"/>
      <c r="M10" s="811"/>
      <c r="N10" s="811"/>
      <c r="O10" s="811"/>
      <c r="P10" s="811"/>
      <c r="Q10" s="837"/>
      <c r="R10" s="837"/>
      <c r="S10" s="503" t="s">
        <v>1213</v>
      </c>
      <c r="T10" s="503" t="s">
        <v>335</v>
      </c>
    </row>
    <row r="11" spans="1:47" ht="15.6" x14ac:dyDescent="0.3">
      <c r="A11" s="892"/>
      <c r="B11" s="836"/>
      <c r="C11" s="837"/>
      <c r="D11" s="837"/>
      <c r="E11" s="895"/>
      <c r="F11" s="838"/>
      <c r="G11" s="896"/>
      <c r="H11" s="896"/>
      <c r="I11" s="837"/>
      <c r="J11" s="896"/>
      <c r="K11" s="896"/>
      <c r="L11" s="896"/>
      <c r="M11" s="811"/>
      <c r="N11" s="811"/>
      <c r="O11" s="811"/>
      <c r="P11" s="837"/>
      <c r="Q11" s="837"/>
      <c r="R11" s="837"/>
      <c r="S11" s="503" t="s">
        <v>350</v>
      </c>
      <c r="T11" s="503" t="s">
        <v>924</v>
      </c>
      <c r="U11" s="503" t="s">
        <v>925</v>
      </c>
      <c r="V11" s="503" t="s">
        <v>1419</v>
      </c>
      <c r="W11" s="503" t="s">
        <v>1420</v>
      </c>
      <c r="X11" s="503" t="s">
        <v>1421</v>
      </c>
      <c r="Y11" s="503" t="s">
        <v>1422</v>
      </c>
      <c r="Z11" s="503" t="s">
        <v>1423</v>
      </c>
      <c r="AA11" s="503" t="s">
        <v>1424</v>
      </c>
      <c r="AB11" s="503" t="s">
        <v>1425</v>
      </c>
      <c r="AC11" s="503" t="s">
        <v>1426</v>
      </c>
      <c r="AD11" s="503" t="s">
        <v>1427</v>
      </c>
      <c r="AE11" s="503" t="s">
        <v>1428</v>
      </c>
      <c r="AF11" s="503" t="s">
        <v>325</v>
      </c>
    </row>
    <row r="12" spans="1:47" ht="15.6" x14ac:dyDescent="0.3">
      <c r="A12" s="892"/>
      <c r="B12" s="836"/>
      <c r="C12" s="837"/>
      <c r="D12" s="837"/>
      <c r="E12" s="895"/>
      <c r="F12" s="838"/>
      <c r="G12" s="896"/>
      <c r="H12" s="896"/>
      <c r="I12" s="837"/>
      <c r="J12" s="896"/>
      <c r="K12" s="896"/>
      <c r="L12" s="896"/>
      <c r="M12" s="811"/>
      <c r="N12" s="811"/>
      <c r="O12" s="811"/>
      <c r="P12" s="837"/>
      <c r="Q12" s="837"/>
      <c r="R12" s="837"/>
      <c r="S12" s="503" t="s">
        <v>58</v>
      </c>
      <c r="T12" s="503">
        <v>567.71311600000013</v>
      </c>
      <c r="U12" s="503">
        <v>558.92074200000002</v>
      </c>
      <c r="V12" s="503">
        <v>615.24603200000001</v>
      </c>
      <c r="W12" s="503">
        <v>603.61079400000006</v>
      </c>
      <c r="X12" s="503">
        <v>627.22497900000008</v>
      </c>
      <c r="Y12" s="503">
        <v>605.78804699999989</v>
      </c>
      <c r="Z12" s="503">
        <v>629.540933</v>
      </c>
      <c r="AA12" s="503">
        <v>600.33277299999997</v>
      </c>
      <c r="AB12" s="503">
        <v>566.85764900000004</v>
      </c>
      <c r="AC12" s="503">
        <v>572.38532099999998</v>
      </c>
      <c r="AD12" s="503">
        <v>598.03115199999991</v>
      </c>
      <c r="AE12" s="503">
        <v>632.41309700000011</v>
      </c>
      <c r="AF12" s="503">
        <v>7178.0646350000006</v>
      </c>
    </row>
    <row r="13" spans="1:47" ht="15.6" x14ac:dyDescent="0.3">
      <c r="A13" s="892"/>
      <c r="B13" s="836"/>
      <c r="C13" s="837"/>
      <c r="D13" s="837"/>
      <c r="E13" s="895"/>
      <c r="F13" s="838"/>
      <c r="G13" s="896"/>
      <c r="H13" s="896"/>
      <c r="I13" s="837"/>
      <c r="J13" s="896"/>
      <c r="K13" s="896"/>
      <c r="L13" s="896"/>
      <c r="M13" s="811"/>
      <c r="N13" s="811"/>
      <c r="O13" s="811"/>
      <c r="P13" s="837"/>
      <c r="Q13" s="837"/>
      <c r="R13" s="837"/>
      <c r="S13" s="503" t="s">
        <v>90</v>
      </c>
      <c r="T13" s="503">
        <v>238.45671000000002</v>
      </c>
      <c r="U13" s="503">
        <v>274.46493099999998</v>
      </c>
      <c r="V13" s="503">
        <v>355.61784600000004</v>
      </c>
      <c r="W13" s="503">
        <v>321.833867</v>
      </c>
      <c r="X13" s="503">
        <v>285.29731200000003</v>
      </c>
      <c r="Y13" s="503">
        <v>241.942894</v>
      </c>
      <c r="Z13" s="503">
        <v>267.49645100000004</v>
      </c>
      <c r="AA13" s="503">
        <v>267.21014600000001</v>
      </c>
      <c r="AB13" s="503">
        <v>254.05201700000001</v>
      </c>
      <c r="AC13" s="503">
        <v>264.447992</v>
      </c>
      <c r="AD13" s="503">
        <v>262.49429999999995</v>
      </c>
      <c r="AE13" s="503">
        <v>321.90153299999997</v>
      </c>
      <c r="AF13" s="503">
        <v>3355.215999</v>
      </c>
    </row>
    <row r="14" spans="1:47" ht="15.6" x14ac:dyDescent="0.3">
      <c r="A14" s="892"/>
      <c r="B14" s="836"/>
      <c r="C14" s="837"/>
      <c r="D14" s="837"/>
      <c r="E14" s="895"/>
      <c r="F14" s="838"/>
      <c r="G14" s="896"/>
      <c r="H14" s="896"/>
      <c r="I14" s="837"/>
      <c r="J14" s="896"/>
      <c r="K14" s="896"/>
      <c r="L14" s="896"/>
      <c r="M14" s="811"/>
      <c r="N14" s="811"/>
      <c r="O14" s="811"/>
      <c r="P14" s="837"/>
      <c r="Q14" s="837"/>
      <c r="R14" s="837"/>
      <c r="S14" s="503" t="s">
        <v>128</v>
      </c>
      <c r="T14" s="503">
        <v>273.62778500000002</v>
      </c>
      <c r="U14" s="503">
        <v>322.18838900000003</v>
      </c>
      <c r="V14" s="503">
        <v>220.954364</v>
      </c>
      <c r="W14" s="503">
        <v>368.75704899999999</v>
      </c>
      <c r="X14" s="503">
        <v>335.943557</v>
      </c>
      <c r="Y14" s="503">
        <v>205.81634600000001</v>
      </c>
      <c r="Z14" s="503">
        <v>214.163016</v>
      </c>
      <c r="AA14" s="503">
        <v>186.76343700000001</v>
      </c>
      <c r="AB14" s="503">
        <v>184.008725</v>
      </c>
      <c r="AC14" s="503">
        <v>196.48493500000001</v>
      </c>
      <c r="AD14" s="503">
        <v>227.37549300000001</v>
      </c>
      <c r="AE14" s="503">
        <v>343.25146800000005</v>
      </c>
      <c r="AF14" s="503">
        <v>3079.3345640000002</v>
      </c>
    </row>
    <row r="15" spans="1:47" ht="15.6" x14ac:dyDescent="0.3">
      <c r="A15" s="892"/>
      <c r="B15" s="836"/>
      <c r="C15" s="837"/>
      <c r="D15" s="837"/>
      <c r="E15" s="837"/>
      <c r="F15" s="837"/>
      <c r="G15" s="890"/>
      <c r="H15" s="837"/>
      <c r="I15" s="837"/>
      <c r="J15" s="837"/>
      <c r="K15" s="837"/>
      <c r="L15" s="837"/>
      <c r="M15" s="837"/>
      <c r="N15" s="837"/>
      <c r="O15" s="837"/>
      <c r="P15" s="837"/>
      <c r="Q15" s="837"/>
      <c r="R15" s="837"/>
      <c r="S15" s="503" t="s">
        <v>160</v>
      </c>
      <c r="T15" s="503">
        <v>236.500868</v>
      </c>
      <c r="U15" s="503">
        <v>223.85034600000003</v>
      </c>
      <c r="V15" s="503">
        <v>253.06915500000008</v>
      </c>
      <c r="W15" s="503">
        <v>223.90844500000003</v>
      </c>
      <c r="X15" s="503">
        <v>212.99706100000003</v>
      </c>
      <c r="Y15" s="503">
        <v>159.56987400000003</v>
      </c>
      <c r="Z15" s="503">
        <v>155.29043100000001</v>
      </c>
      <c r="AA15" s="503">
        <v>143.08877899999999</v>
      </c>
      <c r="AB15" s="503">
        <v>133.60530300000002</v>
      </c>
      <c r="AC15" s="503">
        <v>166.49714</v>
      </c>
      <c r="AD15" s="503">
        <v>199.33548000000002</v>
      </c>
      <c r="AE15" s="503">
        <v>267.21671800000001</v>
      </c>
      <c r="AF15" s="503">
        <v>2374.9296000000004</v>
      </c>
    </row>
    <row r="16" spans="1:47" ht="15.6" x14ac:dyDescent="0.3">
      <c r="A16" s="892"/>
      <c r="B16" s="836"/>
      <c r="C16" s="837"/>
      <c r="D16" s="837"/>
      <c r="E16" s="893"/>
      <c r="F16" s="890"/>
      <c r="G16" s="811"/>
      <c r="H16" s="811"/>
      <c r="I16" s="837"/>
      <c r="J16" s="811"/>
      <c r="K16" s="811"/>
      <c r="L16" s="811"/>
      <c r="M16" s="811"/>
      <c r="N16" s="811"/>
      <c r="O16" s="811"/>
      <c r="P16" s="811"/>
      <c r="Q16" s="837"/>
      <c r="R16" s="837"/>
      <c r="S16" s="503" t="s">
        <v>78</v>
      </c>
      <c r="T16" s="503">
        <v>305.90334999999999</v>
      </c>
      <c r="U16" s="503">
        <v>286.778729</v>
      </c>
      <c r="V16" s="503">
        <v>293.13882599999999</v>
      </c>
      <c r="W16" s="503">
        <v>307.98539199999999</v>
      </c>
      <c r="X16" s="503">
        <v>208.24383800000001</v>
      </c>
      <c r="Y16" s="503">
        <v>103.07324199999999</v>
      </c>
      <c r="Z16" s="503">
        <v>92.340127999999993</v>
      </c>
      <c r="AA16" s="503">
        <v>57.021234000000007</v>
      </c>
      <c r="AB16" s="503">
        <v>49.993240999999998</v>
      </c>
      <c r="AC16" s="503">
        <v>113.63428400000001</v>
      </c>
      <c r="AD16" s="503">
        <v>178.101913</v>
      </c>
      <c r="AE16" s="503">
        <v>301.24948300000005</v>
      </c>
      <c r="AF16" s="503">
        <v>2297.4636599999999</v>
      </c>
    </row>
    <row r="17" spans="1:32" ht="15.75" customHeight="1" x14ac:dyDescent="0.3">
      <c r="A17" s="892"/>
      <c r="B17" s="836"/>
      <c r="C17" s="837"/>
      <c r="D17" s="837"/>
      <c r="E17" s="837"/>
      <c r="F17" s="837"/>
      <c r="G17" s="837"/>
      <c r="H17" s="837"/>
      <c r="I17" s="837"/>
      <c r="J17" s="837"/>
      <c r="K17" s="837"/>
      <c r="L17" s="837"/>
      <c r="M17" s="837"/>
      <c r="N17" s="837"/>
      <c r="O17" s="837"/>
      <c r="P17" s="837"/>
      <c r="Q17" s="837"/>
      <c r="R17" s="837"/>
      <c r="S17" s="503" t="s">
        <v>134</v>
      </c>
      <c r="T17" s="503">
        <v>235.398608</v>
      </c>
      <c r="U17" s="503">
        <v>212.83507699999998</v>
      </c>
      <c r="V17" s="503">
        <v>241.03782400000006</v>
      </c>
      <c r="W17" s="503">
        <v>243.503962</v>
      </c>
      <c r="X17" s="503">
        <v>214.84238200000001</v>
      </c>
      <c r="Y17" s="503">
        <v>133.59416100000001</v>
      </c>
      <c r="Z17" s="503">
        <v>91.609536000000006</v>
      </c>
      <c r="AA17" s="503">
        <v>78.873925</v>
      </c>
      <c r="AB17" s="503">
        <v>81.856645999999998</v>
      </c>
      <c r="AC17" s="503">
        <v>120.61338900000001</v>
      </c>
      <c r="AD17" s="503">
        <v>197.05010899999999</v>
      </c>
      <c r="AE17" s="503">
        <v>242.797774</v>
      </c>
      <c r="AF17" s="503">
        <v>2094.0133930000002</v>
      </c>
    </row>
    <row r="18" spans="1:32" ht="15.75" customHeight="1" x14ac:dyDescent="0.3">
      <c r="A18" s="892"/>
      <c r="B18" s="836"/>
      <c r="C18" s="837"/>
      <c r="D18" s="837"/>
      <c r="E18" s="837"/>
      <c r="F18" s="837"/>
      <c r="G18" s="837"/>
      <c r="H18" s="837"/>
      <c r="I18" s="837"/>
      <c r="J18" s="837"/>
      <c r="K18" s="837"/>
      <c r="L18" s="837"/>
      <c r="M18" s="837"/>
      <c r="N18" s="837"/>
      <c r="O18" s="837"/>
      <c r="P18" s="837"/>
      <c r="Q18" s="837"/>
      <c r="R18" s="837"/>
      <c r="S18" s="503" t="s">
        <v>325</v>
      </c>
      <c r="T18" s="503">
        <v>1857.6004370000001</v>
      </c>
      <c r="U18" s="503">
        <v>1879.0382140000002</v>
      </c>
      <c r="V18" s="503">
        <v>1979.0640470000003</v>
      </c>
      <c r="W18" s="503">
        <v>2069.5995090000001</v>
      </c>
      <c r="X18" s="503">
        <v>1884.5491290000002</v>
      </c>
      <c r="Y18" s="503">
        <v>1449.7845639999998</v>
      </c>
      <c r="Z18" s="503">
        <v>1450.4404950000001</v>
      </c>
      <c r="AA18" s="503">
        <v>1333.2902940000001</v>
      </c>
      <c r="AB18" s="503">
        <v>1270.3735810000001</v>
      </c>
      <c r="AC18" s="503">
        <v>1434.0630610000001</v>
      </c>
      <c r="AD18" s="503">
        <v>1662.3884469999998</v>
      </c>
      <c r="AE18" s="503">
        <v>2108.8300730000001</v>
      </c>
      <c r="AF18" s="503">
        <v>20379.021851000005</v>
      </c>
    </row>
    <row r="19" spans="1:32" ht="14.45" x14ac:dyDescent="0.3">
      <c r="A19" s="892"/>
      <c r="B19" s="836"/>
      <c r="C19" s="837"/>
      <c r="D19" s="837"/>
      <c r="E19" s="837"/>
      <c r="F19" s="837"/>
      <c r="G19" s="837"/>
      <c r="H19" s="837"/>
      <c r="I19" s="837"/>
      <c r="J19" s="837"/>
      <c r="K19" s="837"/>
      <c r="L19" s="837"/>
      <c r="M19" s="837"/>
      <c r="N19" s="837"/>
      <c r="O19" s="837"/>
      <c r="P19" s="837"/>
      <c r="Q19" s="837"/>
      <c r="R19" s="837"/>
    </row>
    <row r="20" spans="1:32" ht="15.75" customHeight="1" x14ac:dyDescent="0.3">
      <c r="A20" s="892"/>
      <c r="B20" s="836"/>
      <c r="C20" s="837"/>
      <c r="D20" s="837"/>
      <c r="E20" s="893"/>
      <c r="F20" s="890"/>
      <c r="G20" s="811"/>
      <c r="H20" s="811"/>
      <c r="I20" s="837"/>
      <c r="J20" s="811"/>
      <c r="K20" s="811"/>
      <c r="L20" s="811"/>
      <c r="M20" s="811"/>
      <c r="N20" s="811"/>
      <c r="O20" s="811"/>
      <c r="P20" s="837"/>
      <c r="Q20" s="837"/>
      <c r="R20" s="837"/>
    </row>
    <row r="21" spans="1:32" ht="14.45" x14ac:dyDescent="0.3">
      <c r="A21" s="892"/>
      <c r="B21" s="836"/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7"/>
      <c r="Q21" s="837"/>
      <c r="R21" s="837"/>
    </row>
    <row r="22" spans="1:32" ht="14.45" x14ac:dyDescent="0.3">
      <c r="A22" s="892"/>
      <c r="B22" s="836"/>
      <c r="C22" s="837"/>
      <c r="D22" s="837"/>
      <c r="E22" s="837"/>
      <c r="F22" s="837"/>
      <c r="G22" s="837"/>
      <c r="H22" s="837"/>
      <c r="I22" s="837"/>
      <c r="J22" s="837"/>
      <c r="K22" s="837"/>
      <c r="L22" s="837"/>
      <c r="M22" s="837"/>
      <c r="N22" s="837"/>
      <c r="O22" s="837"/>
      <c r="P22" s="837"/>
      <c r="Q22" s="837"/>
      <c r="R22" s="837"/>
      <c r="T22" s="1335" t="s">
        <v>1431</v>
      </c>
      <c r="U22" s="1335" t="s">
        <v>1432</v>
      </c>
      <c r="V22" s="1335" t="s">
        <v>1433</v>
      </c>
      <c r="W22" s="1335" t="s">
        <v>1434</v>
      </c>
      <c r="X22" s="1335" t="s">
        <v>1435</v>
      </c>
      <c r="Y22" s="1335" t="s">
        <v>1436</v>
      </c>
      <c r="Z22" s="1335" t="s">
        <v>1437</v>
      </c>
      <c r="AA22" s="1335" t="s">
        <v>1438</v>
      </c>
      <c r="AB22" s="1335" t="s">
        <v>1455</v>
      </c>
      <c r="AC22" s="1335" t="s">
        <v>1440</v>
      </c>
      <c r="AD22" s="1335" t="s">
        <v>1441</v>
      </c>
      <c r="AE22" s="1335" t="s">
        <v>1442</v>
      </c>
    </row>
    <row r="23" spans="1:32" ht="14.45" x14ac:dyDescent="0.3">
      <c r="A23" s="892"/>
      <c r="B23" s="836"/>
      <c r="C23" s="837"/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  <c r="P23" s="837"/>
      <c r="Q23" s="837"/>
      <c r="R23" s="837"/>
      <c r="S23" s="503" t="s">
        <v>58</v>
      </c>
      <c r="T23" s="1321">
        <v>567.71311600000013</v>
      </c>
      <c r="U23" s="1321">
        <v>558.92074200000002</v>
      </c>
      <c r="V23" s="1321">
        <v>615.24603200000001</v>
      </c>
      <c r="W23" s="1321">
        <v>603.61079400000006</v>
      </c>
      <c r="X23" s="1321">
        <v>627.22497900000008</v>
      </c>
      <c r="Y23" s="1321">
        <v>605.78804699999989</v>
      </c>
      <c r="Z23" s="1321">
        <v>629.540933</v>
      </c>
      <c r="AA23" s="1321">
        <v>600.33277299999997</v>
      </c>
      <c r="AB23" s="1321">
        <v>566.85764900000004</v>
      </c>
      <c r="AC23" s="1321">
        <v>572.38532099999998</v>
      </c>
      <c r="AD23" s="1321">
        <v>598.03115199999991</v>
      </c>
      <c r="AE23" s="1321">
        <v>632.41309700000011</v>
      </c>
    </row>
    <row r="24" spans="1:32" ht="14.45" x14ac:dyDescent="0.3">
      <c r="A24" s="892"/>
      <c r="B24" s="836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7"/>
      <c r="N24" s="837"/>
      <c r="O24" s="837"/>
      <c r="P24" s="837"/>
      <c r="Q24" s="837"/>
      <c r="R24" s="837"/>
      <c r="S24" s="503" t="s">
        <v>90</v>
      </c>
      <c r="T24" s="1321">
        <v>238.45671000000002</v>
      </c>
      <c r="U24" s="1321">
        <v>274.46493099999998</v>
      </c>
      <c r="V24" s="1321">
        <v>355.61784600000004</v>
      </c>
      <c r="W24" s="1321">
        <v>321.833867</v>
      </c>
      <c r="X24" s="1321">
        <v>285.29731200000003</v>
      </c>
      <c r="Y24" s="1321">
        <v>241.942894</v>
      </c>
      <c r="Z24" s="1321">
        <v>267.49645100000004</v>
      </c>
      <c r="AA24" s="1321">
        <v>267.21014600000001</v>
      </c>
      <c r="AB24" s="1321">
        <v>254.05201700000001</v>
      </c>
      <c r="AC24" s="1321">
        <v>264.447992</v>
      </c>
      <c r="AD24" s="1321">
        <v>262.49429999999995</v>
      </c>
      <c r="AE24" s="1321">
        <v>321.90153299999997</v>
      </c>
    </row>
    <row r="25" spans="1:32" ht="14.45" x14ac:dyDescent="0.3">
      <c r="A25" s="892"/>
      <c r="B25" s="836"/>
      <c r="C25" s="837"/>
      <c r="D25" s="837"/>
      <c r="E25" s="837"/>
      <c r="F25" s="837"/>
      <c r="G25" s="837"/>
      <c r="H25" s="837"/>
      <c r="I25" s="837"/>
      <c r="J25" s="837"/>
      <c r="K25" s="837"/>
      <c r="L25" s="837"/>
      <c r="M25" s="837"/>
      <c r="N25" s="837"/>
      <c r="O25" s="837"/>
      <c r="P25" s="837"/>
      <c r="Q25" s="837"/>
      <c r="R25" s="837"/>
      <c r="S25" s="503" t="s">
        <v>128</v>
      </c>
      <c r="T25" s="1321">
        <v>273.62778500000002</v>
      </c>
      <c r="U25" s="1321">
        <v>322.18838900000003</v>
      </c>
      <c r="V25" s="1321">
        <v>220.954364</v>
      </c>
      <c r="W25" s="1321">
        <v>368.75704899999999</v>
      </c>
      <c r="X25" s="1321">
        <v>335.943557</v>
      </c>
      <c r="Y25" s="1321">
        <v>205.81634600000001</v>
      </c>
      <c r="Z25" s="1321">
        <v>214.163016</v>
      </c>
      <c r="AA25" s="1321">
        <v>186.76343700000001</v>
      </c>
      <c r="AB25" s="1321">
        <v>184.008725</v>
      </c>
      <c r="AC25" s="1321">
        <v>196.48493500000001</v>
      </c>
      <c r="AD25" s="1321">
        <v>227.37549300000001</v>
      </c>
      <c r="AE25" s="1321">
        <v>343.25146800000005</v>
      </c>
    </row>
    <row r="26" spans="1:32" ht="14.45" x14ac:dyDescent="0.3">
      <c r="A26" s="892"/>
      <c r="B26" s="836"/>
      <c r="C26" s="837"/>
      <c r="D26" s="837"/>
      <c r="E26" s="837"/>
      <c r="F26" s="837"/>
      <c r="G26" s="837"/>
      <c r="H26" s="837"/>
      <c r="I26" s="837"/>
      <c r="J26" s="837"/>
      <c r="K26" s="837"/>
      <c r="L26" s="837"/>
      <c r="M26" s="837"/>
      <c r="N26" s="837"/>
      <c r="O26" s="837"/>
      <c r="P26" s="837"/>
      <c r="Q26" s="837"/>
      <c r="R26" s="837"/>
      <c r="S26" s="503" t="s">
        <v>160</v>
      </c>
      <c r="T26" s="1321">
        <v>236.500868</v>
      </c>
      <c r="U26" s="1321">
        <v>223.85034600000003</v>
      </c>
      <c r="V26" s="1321">
        <v>253.06915500000008</v>
      </c>
      <c r="W26" s="1321">
        <v>223.90844500000003</v>
      </c>
      <c r="X26" s="1321">
        <v>212.99706100000003</v>
      </c>
      <c r="Y26" s="1321">
        <v>159.56987400000003</v>
      </c>
      <c r="Z26" s="1321">
        <v>155.29043100000001</v>
      </c>
      <c r="AA26" s="1321">
        <v>143.08877899999999</v>
      </c>
      <c r="AB26" s="1321">
        <v>133.60530300000002</v>
      </c>
      <c r="AC26" s="1321">
        <v>166.49714</v>
      </c>
      <c r="AD26" s="1321">
        <v>199.33548000000002</v>
      </c>
      <c r="AE26" s="1321">
        <v>267.21671800000001</v>
      </c>
    </row>
    <row r="27" spans="1:32" ht="14.45" x14ac:dyDescent="0.3">
      <c r="A27" s="892"/>
      <c r="B27" s="836"/>
      <c r="C27" s="837"/>
      <c r="D27" s="837"/>
      <c r="E27" s="837"/>
      <c r="F27" s="837"/>
      <c r="G27" s="837"/>
      <c r="H27" s="837"/>
      <c r="I27" s="837"/>
      <c r="J27" s="837"/>
      <c r="K27" s="837"/>
      <c r="L27" s="837"/>
      <c r="M27" s="837"/>
      <c r="N27" s="837"/>
      <c r="O27" s="837"/>
      <c r="P27" s="837"/>
      <c r="Q27" s="837"/>
      <c r="R27" s="837"/>
      <c r="S27" s="503" t="s">
        <v>78</v>
      </c>
      <c r="T27" s="1321">
        <v>305.90334999999999</v>
      </c>
      <c r="U27" s="1321">
        <v>286.778729</v>
      </c>
      <c r="V27" s="1321">
        <v>293.13882599999999</v>
      </c>
      <c r="W27" s="1321">
        <v>307.98539199999999</v>
      </c>
      <c r="X27" s="1321">
        <v>208.24383800000001</v>
      </c>
      <c r="Y27" s="1321">
        <v>103.07324199999999</v>
      </c>
      <c r="Z27" s="1321">
        <v>92.340127999999993</v>
      </c>
      <c r="AA27" s="1321">
        <v>57.021234000000007</v>
      </c>
      <c r="AB27" s="1321">
        <v>49.993240999999998</v>
      </c>
      <c r="AC27" s="1321">
        <v>113.63428400000001</v>
      </c>
      <c r="AD27" s="1321">
        <v>178.101913</v>
      </c>
      <c r="AE27" s="1321">
        <v>301.24948300000005</v>
      </c>
    </row>
    <row r="28" spans="1:32" ht="14.45" x14ac:dyDescent="0.3">
      <c r="A28" s="892"/>
      <c r="B28" s="836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503" t="s">
        <v>134</v>
      </c>
      <c r="T28" s="1321">
        <v>235.398608</v>
      </c>
      <c r="U28" s="1321">
        <v>212.83507699999998</v>
      </c>
      <c r="V28" s="1321">
        <v>241.03782400000006</v>
      </c>
      <c r="W28" s="1321">
        <v>243.503962</v>
      </c>
      <c r="X28" s="1321">
        <v>214.84238200000001</v>
      </c>
      <c r="Y28" s="1321">
        <v>133.59416100000001</v>
      </c>
      <c r="Z28" s="1321">
        <v>91.609536000000006</v>
      </c>
      <c r="AA28" s="1321">
        <v>78.873925</v>
      </c>
      <c r="AB28" s="1321">
        <v>81.856645999999998</v>
      </c>
      <c r="AC28" s="1321">
        <v>120.61338900000001</v>
      </c>
      <c r="AD28" s="1321">
        <v>197.05010899999999</v>
      </c>
      <c r="AE28" s="1321">
        <v>242.797774</v>
      </c>
    </row>
    <row r="29" spans="1:32" ht="14.45" x14ac:dyDescent="0.3">
      <c r="A29" s="892"/>
      <c r="B29" s="836"/>
      <c r="C29" s="837"/>
      <c r="D29" s="837"/>
      <c r="E29" s="837"/>
      <c r="F29" s="837"/>
      <c r="G29" s="837"/>
      <c r="H29" s="837"/>
      <c r="I29" s="837"/>
      <c r="J29" s="837"/>
      <c r="K29" s="837"/>
      <c r="L29" s="837"/>
      <c r="M29" s="837"/>
      <c r="N29" s="837"/>
      <c r="O29" s="837"/>
      <c r="P29" s="837"/>
      <c r="Q29" s="837"/>
      <c r="R29" s="837"/>
      <c r="T29" s="1321"/>
      <c r="U29" s="1321"/>
      <c r="V29" s="1321"/>
      <c r="W29" s="1321"/>
      <c r="X29" s="1321"/>
      <c r="Y29" s="1321"/>
      <c r="Z29" s="1321"/>
      <c r="AA29" s="1321"/>
      <c r="AB29" s="1321"/>
      <c r="AC29" s="1321"/>
      <c r="AD29" s="1321"/>
      <c r="AE29" s="1321"/>
    </row>
    <row r="30" spans="1:32" ht="14.45" x14ac:dyDescent="0.3">
      <c r="A30" s="892"/>
      <c r="B30" s="836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5"/>
      <c r="AE30" s="1334"/>
      <c r="AF30" s="1334"/>
    </row>
    <row r="31" spans="1:32" ht="14.45" x14ac:dyDescent="0.3">
      <c r="A31" s="892"/>
      <c r="B31" s="836"/>
      <c r="C31" s="837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5"/>
      <c r="AE31" s="1334"/>
      <c r="AF31" s="1334"/>
    </row>
    <row r="32" spans="1:32" ht="14.45" x14ac:dyDescent="0.3">
      <c r="A32" s="892"/>
      <c r="B32" s="836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7"/>
      <c r="N32" s="837"/>
      <c r="O32" s="837"/>
      <c r="P32" s="837"/>
      <c r="Q32" s="5"/>
      <c r="AE32" s="1334"/>
      <c r="AF32" s="1334"/>
    </row>
    <row r="33" spans="1:47" ht="14.45" x14ac:dyDescent="0.3">
      <c r="A33" s="892"/>
      <c r="B33" s="836"/>
      <c r="C33" s="837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  <c r="O33" s="837"/>
      <c r="P33" s="837"/>
      <c r="Q33" s="5"/>
      <c r="AE33" s="1334"/>
      <c r="AF33" s="1334"/>
    </row>
    <row r="34" spans="1:47" ht="14.45" x14ac:dyDescent="0.3">
      <c r="A34" s="892"/>
      <c r="B34" s="836"/>
      <c r="C34" s="837"/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37"/>
      <c r="O34" s="837"/>
      <c r="P34" s="837"/>
      <c r="Q34" s="5"/>
      <c r="AE34" s="1334"/>
      <c r="AF34" s="1334"/>
    </row>
    <row r="35" spans="1:47" ht="14.45" x14ac:dyDescent="0.3">
      <c r="A35" s="892"/>
      <c r="B35" s="836"/>
      <c r="C35" s="837"/>
      <c r="D35" s="837"/>
      <c r="E35" s="837"/>
      <c r="F35" s="837"/>
      <c r="G35" s="837"/>
      <c r="H35" s="837"/>
      <c r="I35" s="837"/>
      <c r="J35" s="837"/>
      <c r="K35" s="837"/>
      <c r="L35" s="837"/>
      <c r="M35" s="837"/>
      <c r="N35" s="837"/>
      <c r="O35" s="837"/>
      <c r="P35" s="837"/>
      <c r="Q35" s="5"/>
      <c r="S35" s="1334"/>
      <c r="T35" s="1334"/>
      <c r="U35" s="1334"/>
      <c r="V35" s="1334"/>
      <c r="W35" s="1334"/>
      <c r="X35" s="1334"/>
      <c r="Y35" s="1334"/>
      <c r="Z35" s="1334"/>
      <c r="AA35" s="1334"/>
      <c r="AB35" s="1334"/>
      <c r="AC35" s="1334"/>
      <c r="AD35" s="1334"/>
      <c r="AE35" s="1334"/>
      <c r="AF35" s="1334"/>
    </row>
    <row r="36" spans="1:47" ht="14.45" x14ac:dyDescent="0.3">
      <c r="A36" s="892"/>
      <c r="B36" s="836"/>
      <c r="C36" s="837"/>
      <c r="D36" s="837"/>
      <c r="E36" s="837"/>
      <c r="F36" s="837"/>
      <c r="G36" s="837"/>
      <c r="H36" s="837"/>
      <c r="I36" s="837"/>
      <c r="J36" s="837"/>
      <c r="K36" s="837"/>
      <c r="L36" s="837"/>
      <c r="M36" s="837"/>
      <c r="N36" s="837"/>
      <c r="O36" s="837"/>
      <c r="P36" s="837"/>
      <c r="Q36" s="5"/>
      <c r="S36" s="1334"/>
      <c r="T36" s="1334"/>
      <c r="U36" s="1334"/>
      <c r="V36" s="1334"/>
      <c r="W36" s="1334"/>
      <c r="X36" s="1334"/>
      <c r="Y36" s="1334"/>
      <c r="Z36" s="1334"/>
      <c r="AA36" s="1334"/>
      <c r="AB36" s="1334"/>
      <c r="AC36" s="1334"/>
      <c r="AD36" s="1334"/>
      <c r="AE36" s="1334"/>
      <c r="AF36" s="1334"/>
    </row>
    <row r="37" spans="1:47" ht="14.45" x14ac:dyDescent="0.3">
      <c r="A37" s="892"/>
      <c r="B37" s="836"/>
      <c r="C37" s="837"/>
      <c r="D37" s="837"/>
      <c r="E37" s="837"/>
      <c r="F37" s="837"/>
      <c r="G37" s="837"/>
      <c r="H37" s="837"/>
      <c r="I37" s="837"/>
      <c r="J37" s="837"/>
      <c r="K37" s="837"/>
      <c r="L37" s="837"/>
      <c r="M37" s="837"/>
      <c r="N37" s="837"/>
      <c r="O37" s="837"/>
      <c r="P37" s="837"/>
      <c r="Q37" s="5"/>
      <c r="S37" s="1334"/>
      <c r="T37" s="1334"/>
      <c r="U37" s="1334"/>
      <c r="V37" s="1334"/>
      <c r="W37" s="1334"/>
      <c r="X37" s="1334"/>
      <c r="Y37" s="1334"/>
      <c r="Z37" s="1334"/>
      <c r="AA37" s="1334"/>
      <c r="AB37" s="1334"/>
      <c r="AC37" s="1334"/>
      <c r="AD37" s="1334"/>
      <c r="AE37" s="1334"/>
      <c r="AF37" s="1334"/>
    </row>
    <row r="38" spans="1:47" ht="14.45" x14ac:dyDescent="0.3">
      <c r="A38" s="892"/>
      <c r="B38" s="836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5"/>
      <c r="S38" s="503" t="s">
        <v>171</v>
      </c>
      <c r="T38" s="503" t="s">
        <v>172</v>
      </c>
      <c r="U38" s="1269"/>
      <c r="V38" s="1269"/>
      <c r="W38" s="1269"/>
      <c r="X38" s="1269"/>
      <c r="Y38" s="1269"/>
      <c r="Z38" s="1269"/>
      <c r="AA38" s="1269"/>
      <c r="AB38" s="1334"/>
      <c r="AC38" s="1334"/>
      <c r="AD38" s="1334"/>
      <c r="AE38" s="1334"/>
      <c r="AF38" s="1334"/>
      <c r="AJ38" s="61"/>
      <c r="AK38" s="61"/>
      <c r="AL38" s="61"/>
      <c r="AM38" s="61"/>
      <c r="AN38" s="61"/>
      <c r="AO38" s="61"/>
      <c r="AP38" s="61"/>
      <c r="AQ38" s="837"/>
      <c r="AR38" s="837"/>
      <c r="AS38" s="837"/>
      <c r="AT38" s="837"/>
      <c r="AU38" s="837"/>
    </row>
    <row r="39" spans="1:47" ht="15" x14ac:dyDescent="0.25">
      <c r="A39" s="892"/>
      <c r="B39" s="836"/>
      <c r="C39" s="837"/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7"/>
      <c r="O39" s="837"/>
      <c r="P39" s="837"/>
      <c r="Q39" s="5"/>
      <c r="S39" s="503" t="s">
        <v>173</v>
      </c>
      <c r="T39" s="503" t="s">
        <v>327</v>
      </c>
    </row>
    <row r="40" spans="1:47" ht="15" x14ac:dyDescent="0.25">
      <c r="A40" s="892"/>
      <c r="B40" s="836"/>
      <c r="C40" s="837"/>
      <c r="D40" s="837"/>
      <c r="E40" s="837"/>
      <c r="F40" s="837"/>
      <c r="G40" s="837"/>
      <c r="H40" s="837"/>
      <c r="I40" s="837"/>
      <c r="J40" s="837"/>
      <c r="K40" s="837"/>
      <c r="L40" s="837"/>
      <c r="M40" s="837"/>
      <c r="N40" s="837"/>
      <c r="O40" s="837"/>
      <c r="P40" s="837"/>
      <c r="Q40" s="5"/>
      <c r="S40" s="503" t="s">
        <v>352</v>
      </c>
      <c r="T40" s="503" t="s">
        <v>341</v>
      </c>
    </row>
    <row r="41" spans="1:47" ht="15" x14ac:dyDescent="0.25">
      <c r="A41" s="892"/>
      <c r="B41" s="836"/>
      <c r="C41" s="837"/>
      <c r="D41" s="837"/>
      <c r="E41" s="837"/>
      <c r="F41" s="837"/>
      <c r="G41" s="837"/>
      <c r="H41" s="837"/>
      <c r="I41" s="837"/>
      <c r="J41" s="837"/>
      <c r="K41" s="837"/>
      <c r="L41" s="837"/>
      <c r="M41" s="837"/>
      <c r="N41" s="837"/>
      <c r="O41" s="837"/>
      <c r="P41" s="837"/>
      <c r="Q41" s="5"/>
      <c r="S41" s="503" t="s">
        <v>336</v>
      </c>
      <c r="T41" s="503" t="s">
        <v>1217</v>
      </c>
    </row>
    <row r="42" spans="1:47" ht="14.45" x14ac:dyDescent="0.3">
      <c r="A42" s="892"/>
      <c r="B42" s="836"/>
      <c r="C42" s="837"/>
      <c r="D42" s="837"/>
      <c r="E42" s="837"/>
      <c r="F42" s="837"/>
      <c r="G42" s="837"/>
      <c r="H42" s="837"/>
      <c r="I42" s="837"/>
      <c r="J42" s="837"/>
      <c r="K42" s="837"/>
      <c r="L42" s="837"/>
      <c r="M42" s="837"/>
      <c r="N42" s="837"/>
      <c r="O42" s="837"/>
      <c r="P42" s="837"/>
      <c r="Q42" s="5"/>
    </row>
    <row r="43" spans="1:47" ht="15" x14ac:dyDescent="0.25">
      <c r="A43" s="892"/>
      <c r="B43" s="836"/>
      <c r="C43" s="837"/>
      <c r="D43" s="837"/>
      <c r="E43" s="837"/>
      <c r="F43" s="837"/>
      <c r="G43" s="837"/>
      <c r="H43" s="837"/>
      <c r="I43" s="837"/>
      <c r="J43" s="837"/>
      <c r="K43" s="837"/>
      <c r="L43" s="837"/>
      <c r="M43" s="837"/>
      <c r="N43" s="837"/>
      <c r="O43" s="837"/>
      <c r="P43" s="837"/>
      <c r="Q43" s="5"/>
      <c r="S43" s="503" t="s">
        <v>1213</v>
      </c>
      <c r="T43" s="503" t="s">
        <v>335</v>
      </c>
    </row>
    <row r="44" spans="1:47" ht="14.45" x14ac:dyDescent="0.3">
      <c r="A44" s="892"/>
      <c r="B44" s="836"/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7"/>
      <c r="N44" s="837"/>
      <c r="O44" s="837"/>
      <c r="P44" s="837"/>
      <c r="Q44" s="5"/>
      <c r="S44" s="503" t="s">
        <v>350</v>
      </c>
      <c r="T44" s="503" t="s">
        <v>924</v>
      </c>
      <c r="U44" s="503" t="s">
        <v>925</v>
      </c>
      <c r="V44" s="503" t="s">
        <v>1419</v>
      </c>
      <c r="W44" s="503" t="s">
        <v>1420</v>
      </c>
      <c r="X44" s="503" t="s">
        <v>1421</v>
      </c>
      <c r="Y44" s="503" t="s">
        <v>1422</v>
      </c>
      <c r="Z44" s="503" t="s">
        <v>1423</v>
      </c>
      <c r="AA44" s="503" t="s">
        <v>1424</v>
      </c>
      <c r="AB44" s="503" t="s">
        <v>1425</v>
      </c>
      <c r="AC44" s="503" t="s">
        <v>1426</v>
      </c>
      <c r="AD44" s="503" t="s">
        <v>1427</v>
      </c>
      <c r="AE44" s="503" t="s">
        <v>1428</v>
      </c>
      <c r="AF44" s="503" t="s">
        <v>325</v>
      </c>
    </row>
    <row r="45" spans="1:47" ht="14.45" x14ac:dyDescent="0.3">
      <c r="A45" s="892"/>
      <c r="B45" s="836"/>
      <c r="C45" s="837"/>
      <c r="D45" s="837"/>
      <c r="E45" s="837"/>
      <c r="F45" s="837"/>
      <c r="G45" s="837"/>
      <c r="H45" s="837"/>
      <c r="I45" s="837"/>
      <c r="J45" s="837"/>
      <c r="K45" s="837"/>
      <c r="L45" s="837"/>
      <c r="M45" s="837"/>
      <c r="N45" s="837"/>
      <c r="O45" s="837"/>
      <c r="P45" s="837"/>
      <c r="Q45" s="5"/>
      <c r="S45" s="503" t="s">
        <v>98</v>
      </c>
      <c r="T45" s="503">
        <v>441.61302400000005</v>
      </c>
      <c r="U45" s="503">
        <v>115.34242800000001</v>
      </c>
      <c r="V45" s="503">
        <v>199.02582100000001</v>
      </c>
      <c r="W45" s="503">
        <v>351.13205999999997</v>
      </c>
      <c r="X45" s="503">
        <v>365.73540700000001</v>
      </c>
      <c r="Y45" s="503">
        <v>433.41415799999999</v>
      </c>
      <c r="Z45" s="503">
        <v>517.94555500000001</v>
      </c>
      <c r="AA45" s="503">
        <v>540.01268900000002</v>
      </c>
      <c r="AB45" s="503">
        <v>581.96652800000004</v>
      </c>
      <c r="AC45" s="503">
        <v>566.08269099999995</v>
      </c>
      <c r="AD45" s="503">
        <v>531.8125490000001</v>
      </c>
      <c r="AE45" s="503">
        <v>407.58324299999992</v>
      </c>
      <c r="AF45" s="503">
        <v>5051.6661530000001</v>
      </c>
    </row>
    <row r="46" spans="1:47" ht="14.45" x14ac:dyDescent="0.3">
      <c r="A46" s="892"/>
      <c r="B46" s="836"/>
      <c r="C46" s="837"/>
      <c r="D46" s="837"/>
      <c r="E46" s="837"/>
      <c r="F46" s="837"/>
      <c r="G46" s="837"/>
      <c r="H46" s="837"/>
      <c r="I46" s="837"/>
      <c r="J46" s="837"/>
      <c r="K46" s="837"/>
      <c r="L46" s="837"/>
      <c r="M46" s="837"/>
      <c r="N46" s="837"/>
      <c r="O46" s="837"/>
      <c r="P46" s="837"/>
      <c r="Q46" s="5"/>
      <c r="S46" s="503" t="s">
        <v>128</v>
      </c>
      <c r="T46" s="503">
        <v>211.27047300000001</v>
      </c>
      <c r="U46" s="503">
        <v>267.79724499999998</v>
      </c>
      <c r="V46" s="503">
        <v>350.57286399999998</v>
      </c>
      <c r="W46" s="503">
        <v>107.03418300000001</v>
      </c>
      <c r="X46" s="503">
        <v>162.01279599999998</v>
      </c>
      <c r="Y46" s="503">
        <v>509.74487299999998</v>
      </c>
      <c r="Z46" s="503">
        <v>545.27175799999998</v>
      </c>
      <c r="AA46" s="503">
        <v>684.948217</v>
      </c>
      <c r="AB46" s="503">
        <v>637.59312699999998</v>
      </c>
      <c r="AC46" s="503">
        <v>582.10333099999991</v>
      </c>
      <c r="AD46" s="503">
        <v>555.22356300000001</v>
      </c>
      <c r="AE46" s="503">
        <v>275.02452299999999</v>
      </c>
      <c r="AF46" s="503">
        <v>4888.5969530000002</v>
      </c>
    </row>
    <row r="47" spans="1:47" ht="15" x14ac:dyDescent="0.25">
      <c r="A47" s="892"/>
      <c r="B47" s="836"/>
      <c r="C47" s="837"/>
      <c r="D47" s="837"/>
      <c r="E47" s="837"/>
      <c r="F47" s="837"/>
      <c r="G47" s="837"/>
      <c r="H47" s="837"/>
      <c r="I47" s="837"/>
      <c r="J47" s="837"/>
      <c r="K47" s="837"/>
      <c r="L47" s="837"/>
      <c r="M47" s="837"/>
      <c r="N47" s="837"/>
      <c r="O47" s="837"/>
      <c r="P47" s="837"/>
      <c r="Q47" s="5"/>
      <c r="S47" s="503" t="s">
        <v>100</v>
      </c>
      <c r="T47" s="503">
        <v>374.35760699999997</v>
      </c>
      <c r="U47" s="503">
        <v>342.54277500000001</v>
      </c>
      <c r="V47" s="503">
        <v>214.72006499999998</v>
      </c>
      <c r="W47" s="503">
        <v>153.28943100000001</v>
      </c>
      <c r="X47" s="503">
        <v>391.62154800000008</v>
      </c>
      <c r="Y47" s="503">
        <v>392.35149799999999</v>
      </c>
      <c r="Z47" s="503">
        <v>404.84561099999996</v>
      </c>
      <c r="AA47" s="503">
        <v>402.44336099999998</v>
      </c>
      <c r="AB47" s="503">
        <v>378.10918600000002</v>
      </c>
      <c r="AC47" s="503">
        <v>347.31674499999997</v>
      </c>
      <c r="AD47" s="503">
        <v>187.75061600000001</v>
      </c>
      <c r="AE47" s="503">
        <v>178.11238299999999</v>
      </c>
      <c r="AF47" s="503">
        <v>3767.4608260000005</v>
      </c>
    </row>
    <row r="48" spans="1:47" ht="15" x14ac:dyDescent="0.25">
      <c r="A48" s="892"/>
      <c r="B48" s="836"/>
      <c r="C48" s="837"/>
      <c r="D48" s="837"/>
      <c r="E48" s="837"/>
      <c r="F48" s="837"/>
      <c r="G48" s="837"/>
      <c r="H48" s="837"/>
      <c r="I48" s="837"/>
      <c r="J48" s="837"/>
      <c r="K48" s="837"/>
      <c r="L48" s="837"/>
      <c r="M48" s="837"/>
      <c r="N48" s="837"/>
      <c r="O48" s="837"/>
      <c r="P48" s="837"/>
      <c r="Q48" s="5"/>
      <c r="S48" s="503" t="s">
        <v>90</v>
      </c>
      <c r="T48" s="503">
        <v>240.16763599999999</v>
      </c>
      <c r="U48" s="503">
        <v>212.91068099999998</v>
      </c>
      <c r="V48" s="503">
        <v>269.53257600000001</v>
      </c>
      <c r="W48" s="503">
        <v>203.95523499999999</v>
      </c>
      <c r="X48" s="503">
        <v>301.01667000000003</v>
      </c>
      <c r="Y48" s="503">
        <v>364.75737299999997</v>
      </c>
      <c r="Z48" s="503">
        <v>311.401251</v>
      </c>
      <c r="AA48" s="503">
        <v>339.49563600000005</v>
      </c>
      <c r="AB48" s="503">
        <v>320.78952900000002</v>
      </c>
      <c r="AC48" s="503">
        <v>335.02307800000005</v>
      </c>
      <c r="AD48" s="503">
        <v>263.18686500000001</v>
      </c>
      <c r="AE48" s="503">
        <v>184.05145300000001</v>
      </c>
      <c r="AF48" s="503">
        <v>3346.2879830000006</v>
      </c>
    </row>
    <row r="49" spans="1:32" ht="15" x14ac:dyDescent="0.25">
      <c r="A49" s="892"/>
      <c r="B49" s="836"/>
      <c r="C49" s="837"/>
      <c r="D49" s="837"/>
      <c r="E49" s="837"/>
      <c r="F49" s="837"/>
      <c r="G49" s="837"/>
      <c r="H49" s="837"/>
      <c r="I49" s="837"/>
      <c r="J49" s="837"/>
      <c r="K49" s="837"/>
      <c r="L49" s="837"/>
      <c r="M49" s="837"/>
      <c r="N49" s="837"/>
      <c r="O49" s="837"/>
      <c r="P49" s="837"/>
      <c r="Q49" s="5"/>
      <c r="S49" s="503" t="s">
        <v>164</v>
      </c>
      <c r="T49" s="503">
        <v>143.773629</v>
      </c>
      <c r="U49" s="503">
        <v>117.055448</v>
      </c>
      <c r="V49" s="503">
        <v>177.88556</v>
      </c>
      <c r="W49" s="503">
        <v>171.99598399999999</v>
      </c>
      <c r="X49" s="503">
        <v>141.894913</v>
      </c>
      <c r="Y49" s="503">
        <v>125.521034</v>
      </c>
      <c r="Z49" s="503">
        <v>194.84912599999998</v>
      </c>
      <c r="AA49" s="503">
        <v>171.05855799999998</v>
      </c>
      <c r="AB49" s="503">
        <v>163.46945000000002</v>
      </c>
      <c r="AC49" s="503">
        <v>121.1062</v>
      </c>
      <c r="AD49" s="503">
        <v>13.872879000000001</v>
      </c>
      <c r="AE49" s="503">
        <v>85.630024000000006</v>
      </c>
      <c r="AF49" s="503">
        <v>1628.112805</v>
      </c>
    </row>
    <row r="50" spans="1:32" ht="15" x14ac:dyDescent="0.25">
      <c r="A50" s="892"/>
      <c r="B50" s="836"/>
      <c r="C50" s="837"/>
      <c r="D50" s="837"/>
      <c r="E50" s="837"/>
      <c r="F50" s="837"/>
      <c r="G50" s="837"/>
      <c r="H50" s="837"/>
      <c r="I50" s="837"/>
      <c r="J50" s="837"/>
      <c r="K50" s="837"/>
      <c r="L50" s="837"/>
      <c r="M50" s="837"/>
      <c r="N50" s="837"/>
      <c r="O50" s="837"/>
      <c r="P50" s="837"/>
      <c r="Q50" s="5"/>
      <c r="S50" s="503" t="s">
        <v>92</v>
      </c>
      <c r="T50" s="503">
        <v>55.561610000000002</v>
      </c>
      <c r="U50" s="503">
        <v>42.63335</v>
      </c>
      <c r="V50" s="503">
        <v>40.516590000000001</v>
      </c>
      <c r="W50" s="503">
        <v>39.354559999999999</v>
      </c>
      <c r="X50" s="503">
        <v>59.229149999999997</v>
      </c>
      <c r="Y50" s="503">
        <v>58.869</v>
      </c>
      <c r="Z50" s="503">
        <v>64.338030000000003</v>
      </c>
      <c r="AA50" s="503">
        <v>61.765360000000001</v>
      </c>
      <c r="AB50" s="503">
        <v>63.313719999999996</v>
      </c>
      <c r="AC50" s="503">
        <v>64.667760000000001</v>
      </c>
      <c r="AD50" s="503">
        <v>61.515419999999992</v>
      </c>
      <c r="AE50" s="503">
        <v>52.930489999999999</v>
      </c>
      <c r="AF50" s="503">
        <v>664.69503999999995</v>
      </c>
    </row>
    <row r="51" spans="1:32" ht="15" x14ac:dyDescent="0.25">
      <c r="A51" s="892"/>
      <c r="B51" s="836"/>
      <c r="C51" s="837"/>
      <c r="D51" s="837"/>
      <c r="E51" s="837"/>
      <c r="F51" s="837"/>
      <c r="G51" s="837"/>
      <c r="H51" s="837"/>
      <c r="I51" s="837"/>
      <c r="J51" s="837"/>
      <c r="K51" s="837"/>
      <c r="L51" s="837"/>
      <c r="M51" s="837"/>
      <c r="N51" s="837"/>
      <c r="O51" s="837"/>
      <c r="P51" s="837"/>
      <c r="Q51" s="5"/>
      <c r="S51" s="503" t="s">
        <v>325</v>
      </c>
      <c r="T51" s="503">
        <v>1466.7439789999999</v>
      </c>
      <c r="U51" s="503">
        <v>1098.281927</v>
      </c>
      <c r="V51" s="503">
        <v>1252.2534759999999</v>
      </c>
      <c r="W51" s="503">
        <v>1026.7614529999998</v>
      </c>
      <c r="X51" s="503">
        <v>1421.5104839999999</v>
      </c>
      <c r="Y51" s="503">
        <v>1884.6579359999998</v>
      </c>
      <c r="Z51" s="503">
        <v>2038.6513309999998</v>
      </c>
      <c r="AA51" s="503">
        <v>2199.723821</v>
      </c>
      <c r="AB51" s="503">
        <v>2145.2415400000004</v>
      </c>
      <c r="AC51" s="503">
        <v>2016.2998050000001</v>
      </c>
      <c r="AD51" s="503">
        <v>1613.3618919999999</v>
      </c>
      <c r="AE51" s="503">
        <v>1183.3321159999998</v>
      </c>
      <c r="AF51" s="503">
        <v>19346.819760000002</v>
      </c>
    </row>
    <row r="52" spans="1:32" ht="15" x14ac:dyDescent="0.25">
      <c r="A52" s="892"/>
      <c r="B52" s="836"/>
      <c r="C52" s="837"/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7"/>
      <c r="Q52" s="5"/>
    </row>
    <row r="53" spans="1:32" ht="15" x14ac:dyDescent="0.25">
      <c r="A53" s="892"/>
      <c r="B53" s="836"/>
      <c r="C53" s="837"/>
      <c r="D53" s="837"/>
      <c r="E53" s="837"/>
      <c r="F53" s="837"/>
      <c r="G53" s="837"/>
      <c r="H53" s="837"/>
      <c r="I53" s="837"/>
      <c r="J53" s="837"/>
      <c r="K53" s="837"/>
      <c r="L53" s="837"/>
      <c r="M53" s="837"/>
      <c r="N53" s="837"/>
      <c r="O53" s="837"/>
      <c r="P53" s="837"/>
      <c r="Q53" s="5"/>
    </row>
    <row r="54" spans="1:32" ht="15" x14ac:dyDescent="0.25">
      <c r="A54" s="892"/>
      <c r="B54" s="836"/>
      <c r="C54" s="837"/>
      <c r="D54" s="837"/>
      <c r="E54" s="837"/>
      <c r="F54" s="837"/>
      <c r="G54" s="837"/>
      <c r="H54" s="837"/>
      <c r="I54" s="837"/>
      <c r="J54" s="837"/>
      <c r="K54" s="837"/>
      <c r="L54" s="837"/>
      <c r="M54" s="837"/>
      <c r="N54" s="837"/>
      <c r="O54" s="837"/>
      <c r="P54" s="837"/>
      <c r="Q54" s="5"/>
    </row>
    <row r="55" spans="1:32" ht="15" x14ac:dyDescent="0.25">
      <c r="A55" s="892"/>
      <c r="B55" s="836"/>
      <c r="C55" s="837"/>
      <c r="D55" s="837"/>
      <c r="E55" s="837"/>
      <c r="F55" s="837"/>
      <c r="G55" s="837"/>
      <c r="H55" s="837"/>
      <c r="I55" s="837"/>
      <c r="J55" s="837"/>
      <c r="K55" s="837"/>
      <c r="L55" s="837"/>
      <c r="M55" s="837"/>
      <c r="N55" s="837"/>
      <c r="O55" s="837"/>
      <c r="P55" s="837"/>
      <c r="Q55" s="5"/>
    </row>
    <row r="56" spans="1:32" ht="15" x14ac:dyDescent="0.25">
      <c r="A56" s="892"/>
      <c r="B56" s="836"/>
      <c r="C56" s="837"/>
      <c r="D56" s="837"/>
      <c r="E56" s="837"/>
      <c r="F56" s="837"/>
      <c r="G56" s="837"/>
      <c r="H56" s="837"/>
      <c r="I56" s="837"/>
      <c r="J56" s="837"/>
      <c r="K56" s="837"/>
      <c r="L56" s="837"/>
      <c r="M56" s="837"/>
      <c r="N56" s="837"/>
      <c r="O56" s="837"/>
      <c r="P56" s="837"/>
      <c r="Q56" s="5"/>
      <c r="T56" s="1335" t="s">
        <v>1431</v>
      </c>
      <c r="U56" s="1335" t="s">
        <v>1432</v>
      </c>
      <c r="V56" s="1335" t="s">
        <v>1433</v>
      </c>
      <c r="W56" s="1335" t="s">
        <v>1434</v>
      </c>
      <c r="X56" s="1335" t="s">
        <v>1435</v>
      </c>
      <c r="Y56" s="1335" t="s">
        <v>1436</v>
      </c>
      <c r="Z56" s="1335" t="s">
        <v>1437</v>
      </c>
      <c r="AA56" s="1335" t="s">
        <v>1438</v>
      </c>
      <c r="AB56" s="1335" t="s">
        <v>1455</v>
      </c>
      <c r="AC56" s="1335" t="s">
        <v>1440</v>
      </c>
      <c r="AD56" s="1335" t="s">
        <v>1441</v>
      </c>
      <c r="AE56" s="1335" t="s">
        <v>1442</v>
      </c>
    </row>
    <row r="57" spans="1:32" ht="15" x14ac:dyDescent="0.25">
      <c r="A57" s="892"/>
      <c r="B57" s="836"/>
      <c r="C57" s="837"/>
      <c r="D57" s="837"/>
      <c r="E57" s="837"/>
      <c r="F57" s="837"/>
      <c r="G57" s="837"/>
      <c r="H57" s="837"/>
      <c r="I57" s="837"/>
      <c r="J57" s="837"/>
      <c r="K57" s="837"/>
      <c r="L57" s="837"/>
      <c r="M57" s="837"/>
      <c r="N57" s="837"/>
      <c r="O57" s="837"/>
      <c r="P57" s="837"/>
      <c r="Q57" s="5"/>
      <c r="S57" s="503" t="s">
        <v>98</v>
      </c>
      <c r="T57" s="1321">
        <v>441.61302400000005</v>
      </c>
      <c r="U57" s="1321">
        <v>115.34242800000001</v>
      </c>
      <c r="V57" s="1321">
        <v>199.02582100000001</v>
      </c>
      <c r="W57" s="1321">
        <v>351.13205999999997</v>
      </c>
      <c r="X57" s="1321">
        <v>365.73540700000001</v>
      </c>
      <c r="Y57" s="1321">
        <v>433.41415799999999</v>
      </c>
      <c r="Z57" s="1321">
        <v>517.94555500000001</v>
      </c>
      <c r="AA57" s="1321">
        <v>540.01268900000002</v>
      </c>
      <c r="AB57" s="1321">
        <v>581.96652800000004</v>
      </c>
      <c r="AC57" s="1321">
        <v>566.08269099999995</v>
      </c>
      <c r="AD57" s="1321">
        <v>531.8125490000001</v>
      </c>
      <c r="AE57" s="1321">
        <v>407.58324299999992</v>
      </c>
    </row>
    <row r="58" spans="1:32" ht="15" x14ac:dyDescent="0.25">
      <c r="A58" s="892"/>
      <c r="B58" s="836"/>
      <c r="C58" s="837"/>
      <c r="D58" s="837"/>
      <c r="E58" s="837"/>
      <c r="F58" s="837"/>
      <c r="G58" s="837"/>
      <c r="H58" s="837"/>
      <c r="I58" s="837"/>
      <c r="J58" s="837"/>
      <c r="K58" s="837"/>
      <c r="L58" s="837"/>
      <c r="M58" s="837"/>
      <c r="N58" s="837"/>
      <c r="O58" s="837"/>
      <c r="P58" s="837"/>
      <c r="Q58" s="5"/>
      <c r="S58" s="503" t="s">
        <v>128</v>
      </c>
      <c r="T58" s="1321">
        <v>211.27047300000001</v>
      </c>
      <c r="U58" s="1321">
        <v>267.79724499999998</v>
      </c>
      <c r="V58" s="1321">
        <v>350.57286399999998</v>
      </c>
      <c r="W58" s="1321">
        <v>107.03418300000001</v>
      </c>
      <c r="X58" s="1321">
        <v>162.01279599999998</v>
      </c>
      <c r="Y58" s="1321">
        <v>509.74487299999998</v>
      </c>
      <c r="Z58" s="1321">
        <v>545.27175799999998</v>
      </c>
      <c r="AA58" s="1321">
        <v>684.948217</v>
      </c>
      <c r="AB58" s="1321">
        <v>637.59312699999998</v>
      </c>
      <c r="AC58" s="1321">
        <v>582.10333099999991</v>
      </c>
      <c r="AD58" s="1321">
        <v>555.22356300000001</v>
      </c>
      <c r="AE58" s="1321">
        <v>275.02452299999999</v>
      </c>
    </row>
    <row r="59" spans="1:32" ht="15" x14ac:dyDescent="0.25">
      <c r="A59" s="892"/>
      <c r="B59" s="836"/>
      <c r="C59" s="837"/>
      <c r="D59" s="837"/>
      <c r="E59" s="837"/>
      <c r="F59" s="837"/>
      <c r="G59" s="837"/>
      <c r="H59" s="837"/>
      <c r="I59" s="837"/>
      <c r="J59" s="837"/>
      <c r="K59" s="837"/>
      <c r="L59" s="837"/>
      <c r="M59" s="837"/>
      <c r="N59" s="837"/>
      <c r="O59" s="837"/>
      <c r="P59" s="837"/>
      <c r="Q59" s="5"/>
      <c r="S59" s="503" t="s">
        <v>100</v>
      </c>
      <c r="T59" s="1321">
        <v>374.35760699999997</v>
      </c>
      <c r="U59" s="1321">
        <v>342.54277500000001</v>
      </c>
      <c r="V59" s="1321">
        <v>214.72006499999998</v>
      </c>
      <c r="W59" s="1321">
        <v>153.28943100000001</v>
      </c>
      <c r="X59" s="1321">
        <v>391.62154800000008</v>
      </c>
      <c r="Y59" s="1321">
        <v>392.35149799999999</v>
      </c>
      <c r="Z59" s="1321">
        <v>404.84561099999996</v>
      </c>
      <c r="AA59" s="1321">
        <v>402.44336099999998</v>
      </c>
      <c r="AB59" s="1321">
        <v>378.10918600000002</v>
      </c>
      <c r="AC59" s="1321">
        <v>347.31674499999997</v>
      </c>
      <c r="AD59" s="1321">
        <v>187.75061600000001</v>
      </c>
      <c r="AE59" s="1321">
        <v>178.11238299999999</v>
      </c>
    </row>
    <row r="60" spans="1:32" ht="15" x14ac:dyDescent="0.25">
      <c r="A60" s="892"/>
      <c r="B60" s="836"/>
      <c r="C60" s="837"/>
      <c r="D60" s="837"/>
      <c r="E60" s="837"/>
      <c r="F60" s="837"/>
      <c r="G60" s="837"/>
      <c r="H60" s="837"/>
      <c r="I60" s="837"/>
      <c r="J60" s="837"/>
      <c r="K60" s="837"/>
      <c r="L60" s="837"/>
      <c r="M60" s="837"/>
      <c r="N60" s="837"/>
      <c r="O60" s="837"/>
      <c r="P60" s="837"/>
      <c r="Q60" s="5"/>
      <c r="S60" s="503" t="s">
        <v>90</v>
      </c>
      <c r="T60" s="1321">
        <v>240.16763599999999</v>
      </c>
      <c r="U60" s="1321">
        <v>212.91068099999998</v>
      </c>
      <c r="V60" s="1321">
        <v>269.53257600000001</v>
      </c>
      <c r="W60" s="1321">
        <v>203.95523499999999</v>
      </c>
      <c r="X60" s="1321">
        <v>301.01667000000003</v>
      </c>
      <c r="Y60" s="1321">
        <v>364.75737299999997</v>
      </c>
      <c r="Z60" s="1321">
        <v>311.401251</v>
      </c>
      <c r="AA60" s="1321">
        <v>339.49563600000005</v>
      </c>
      <c r="AB60" s="1321">
        <v>320.78952900000002</v>
      </c>
      <c r="AC60" s="1321">
        <v>335.02307800000005</v>
      </c>
      <c r="AD60" s="1321">
        <v>263.18686500000001</v>
      </c>
      <c r="AE60" s="1321">
        <v>184.05145300000001</v>
      </c>
    </row>
    <row r="61" spans="1:32" ht="15" x14ac:dyDescent="0.25">
      <c r="A61" s="892"/>
      <c r="B61" s="836"/>
      <c r="C61" s="837"/>
      <c r="D61" s="837"/>
      <c r="E61" s="837"/>
      <c r="F61" s="837"/>
      <c r="G61" s="837"/>
      <c r="H61" s="837"/>
      <c r="I61" s="837"/>
      <c r="J61" s="837"/>
      <c r="K61" s="837"/>
      <c r="L61" s="837"/>
      <c r="M61" s="837"/>
      <c r="N61" s="837"/>
      <c r="O61" s="837"/>
      <c r="P61" s="837"/>
      <c r="Q61" s="5"/>
      <c r="S61" s="503" t="s">
        <v>164</v>
      </c>
      <c r="T61" s="1321">
        <v>143.773629</v>
      </c>
      <c r="U61" s="1321">
        <v>117.055448</v>
      </c>
      <c r="V61" s="1321">
        <v>177.88556</v>
      </c>
      <c r="W61" s="1321">
        <v>171.99598399999999</v>
      </c>
      <c r="X61" s="1321">
        <v>141.894913</v>
      </c>
      <c r="Y61" s="1321">
        <v>125.521034</v>
      </c>
      <c r="Z61" s="1321">
        <v>194.84912599999998</v>
      </c>
      <c r="AA61" s="1321">
        <v>171.05855799999998</v>
      </c>
      <c r="AB61" s="1321">
        <v>163.46945000000002</v>
      </c>
      <c r="AC61" s="1321">
        <v>121.1062</v>
      </c>
      <c r="AD61" s="1321">
        <v>13.872879000000001</v>
      </c>
      <c r="AE61" s="1321">
        <v>85.630024000000006</v>
      </c>
    </row>
    <row r="62" spans="1:32" ht="15" x14ac:dyDescent="0.25">
      <c r="A62" s="892"/>
      <c r="B62" s="836"/>
      <c r="C62" s="837"/>
      <c r="D62" s="837"/>
      <c r="E62" s="837"/>
      <c r="F62" s="837"/>
      <c r="G62" s="837"/>
      <c r="H62" s="837"/>
      <c r="I62" s="837"/>
      <c r="J62" s="837"/>
      <c r="K62" s="837"/>
      <c r="L62" s="837"/>
      <c r="M62" s="837"/>
      <c r="N62" s="837"/>
      <c r="O62" s="837"/>
      <c r="P62" s="837"/>
      <c r="Q62" s="5"/>
      <c r="S62" s="503" t="s">
        <v>92</v>
      </c>
      <c r="T62" s="1321">
        <v>55.561610000000002</v>
      </c>
      <c r="U62" s="1321">
        <v>42.63335</v>
      </c>
      <c r="V62" s="1321">
        <v>40.516590000000001</v>
      </c>
      <c r="W62" s="1321">
        <v>39.354559999999999</v>
      </c>
      <c r="X62" s="1321">
        <v>59.229149999999997</v>
      </c>
      <c r="Y62" s="1321">
        <v>58.869</v>
      </c>
      <c r="Z62" s="1321">
        <v>64.338030000000003</v>
      </c>
      <c r="AA62" s="1321">
        <v>61.765360000000001</v>
      </c>
      <c r="AB62" s="1321">
        <v>63.313719999999996</v>
      </c>
      <c r="AC62" s="1321">
        <v>64.667760000000001</v>
      </c>
      <c r="AD62" s="1321">
        <v>61.515419999999992</v>
      </c>
      <c r="AE62" s="1321">
        <v>52.930489999999999</v>
      </c>
    </row>
    <row r="63" spans="1:32" ht="15" x14ac:dyDescent="0.25">
      <c r="A63" s="892"/>
      <c r="B63" s="836"/>
      <c r="C63" s="837"/>
      <c r="D63" s="837"/>
      <c r="E63" s="837"/>
      <c r="F63" s="837"/>
      <c r="G63" s="837"/>
      <c r="H63" s="837"/>
      <c r="I63" s="837"/>
      <c r="J63" s="837"/>
      <c r="K63" s="837"/>
      <c r="L63" s="837"/>
      <c r="M63" s="837"/>
      <c r="N63" s="837"/>
      <c r="O63" s="837"/>
      <c r="P63" s="837"/>
      <c r="Q63" s="5"/>
      <c r="T63" s="1321"/>
      <c r="U63" s="1321"/>
      <c r="V63" s="1321"/>
      <c r="W63" s="1321"/>
      <c r="X63" s="1321"/>
      <c r="Y63" s="1321"/>
      <c r="Z63" s="1321"/>
      <c r="AA63" s="1321"/>
      <c r="AB63" s="1321"/>
      <c r="AC63" s="1321"/>
      <c r="AD63" s="1321"/>
      <c r="AE63" s="1321"/>
    </row>
    <row r="64" spans="1:32" ht="15" x14ac:dyDescent="0.25">
      <c r="A64" s="892"/>
      <c r="B64" s="836"/>
      <c r="C64" s="837"/>
      <c r="D64" s="837"/>
      <c r="E64" s="837"/>
      <c r="F64" s="837"/>
      <c r="G64" s="837"/>
      <c r="H64" s="837"/>
      <c r="I64" s="837"/>
      <c r="J64" s="837"/>
      <c r="K64" s="837"/>
      <c r="L64" s="837"/>
      <c r="M64" s="837"/>
      <c r="N64" s="837"/>
      <c r="O64" s="837"/>
      <c r="P64" s="837"/>
      <c r="Q64" s="5"/>
    </row>
    <row r="65" spans="1:32" ht="15" x14ac:dyDescent="0.25">
      <c r="A65" s="892"/>
      <c r="B65" s="836"/>
      <c r="C65" s="837"/>
      <c r="D65" s="837"/>
      <c r="E65" s="837"/>
      <c r="F65" s="837"/>
      <c r="G65" s="837"/>
      <c r="H65" s="837"/>
      <c r="I65" s="837"/>
      <c r="J65" s="837"/>
      <c r="K65" s="837"/>
      <c r="L65" s="837"/>
      <c r="M65" s="837"/>
      <c r="N65" s="837"/>
      <c r="O65" s="837"/>
      <c r="P65" s="837"/>
      <c r="Q65" s="5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</row>
    <row r="66" spans="1:32" ht="15" x14ac:dyDescent="0.25">
      <c r="A66" s="892"/>
      <c r="B66" s="836"/>
      <c r="C66" s="837"/>
      <c r="D66" s="837"/>
      <c r="E66" s="837"/>
      <c r="F66" s="837"/>
      <c r="G66" s="837"/>
      <c r="H66" s="837"/>
      <c r="I66" s="837"/>
      <c r="J66" s="837"/>
      <c r="K66" s="837"/>
      <c r="L66" s="837"/>
      <c r="M66" s="837"/>
      <c r="N66" s="837"/>
      <c r="O66" s="837"/>
      <c r="P66" s="837"/>
      <c r="Q66" s="5"/>
      <c r="S66" s="1334"/>
      <c r="T66" s="1334"/>
      <c r="U66" s="1334"/>
      <c r="V66" s="1334"/>
      <c r="W66" s="1334"/>
      <c r="X66" s="1334"/>
      <c r="Y66" s="1334"/>
      <c r="Z66" s="1334"/>
      <c r="AA66" s="1334"/>
      <c r="AB66" s="1334"/>
      <c r="AC66" s="1334"/>
      <c r="AD66" s="1334"/>
      <c r="AE66" s="1334"/>
      <c r="AF66" s="1334"/>
    </row>
    <row r="67" spans="1:32" ht="15" x14ac:dyDescent="0.25">
      <c r="A67" s="892"/>
      <c r="B67" s="836"/>
      <c r="C67" s="837"/>
      <c r="D67" s="837"/>
      <c r="E67" s="837"/>
      <c r="F67" s="837"/>
      <c r="G67" s="837"/>
      <c r="H67" s="837"/>
      <c r="I67" s="837"/>
      <c r="J67" s="837"/>
      <c r="K67" s="837"/>
      <c r="L67" s="837"/>
      <c r="M67" s="837"/>
      <c r="N67" s="837"/>
      <c r="O67" s="837"/>
      <c r="P67" s="837"/>
      <c r="Q67" s="837"/>
      <c r="R67" s="837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</row>
    <row r="68" spans="1:32" ht="15" x14ac:dyDescent="0.25">
      <c r="A68" s="892"/>
      <c r="B68" s="836"/>
      <c r="C68" s="837"/>
      <c r="D68" s="837"/>
      <c r="E68" s="837"/>
      <c r="F68" s="837"/>
      <c r="G68" s="837"/>
      <c r="H68" s="837"/>
      <c r="I68" s="837"/>
      <c r="J68" s="837"/>
      <c r="K68" s="837"/>
      <c r="L68" s="837"/>
      <c r="M68" s="837"/>
      <c r="N68" s="837"/>
      <c r="O68" s="837"/>
      <c r="P68" s="837"/>
      <c r="Q68" s="837"/>
      <c r="R68" s="837"/>
      <c r="S68" s="1334"/>
      <c r="T68" s="1334"/>
      <c r="U68" s="1334"/>
      <c r="V68" s="1334"/>
      <c r="W68" s="1334"/>
      <c r="X68" s="1334"/>
      <c r="Y68" s="1334"/>
      <c r="Z68" s="1334"/>
      <c r="AA68" s="1334"/>
      <c r="AB68" s="1334"/>
      <c r="AC68" s="1334"/>
      <c r="AD68" s="1334"/>
      <c r="AE68" s="1334"/>
      <c r="AF68" s="1334"/>
    </row>
    <row r="69" spans="1:32" ht="15" x14ac:dyDescent="0.25">
      <c r="A69" s="892"/>
      <c r="B69" s="836"/>
      <c r="C69" s="837"/>
      <c r="D69" s="837"/>
      <c r="E69" s="837"/>
      <c r="F69" s="837"/>
      <c r="G69" s="837"/>
      <c r="H69" s="837"/>
      <c r="I69" s="837"/>
      <c r="J69" s="837"/>
      <c r="K69" s="837"/>
      <c r="L69" s="837"/>
      <c r="M69" s="837"/>
      <c r="N69" s="837"/>
      <c r="O69" s="837"/>
      <c r="P69" s="837"/>
      <c r="Q69" s="837"/>
      <c r="R69" s="837"/>
      <c r="S69" s="1334"/>
      <c r="T69" s="1334"/>
      <c r="U69" s="1334"/>
      <c r="V69" s="1334"/>
      <c r="W69" s="1334"/>
      <c r="X69" s="1334"/>
      <c r="Y69" s="1334"/>
      <c r="Z69" s="1334"/>
      <c r="AA69" s="1334"/>
      <c r="AB69" s="1334"/>
      <c r="AC69" s="1334"/>
      <c r="AD69" s="1334"/>
      <c r="AE69" s="1334"/>
      <c r="AF69" s="1334"/>
    </row>
    <row r="70" spans="1:32" ht="15.75" customHeight="1" x14ac:dyDescent="0.25">
      <c r="A70" s="892"/>
      <c r="B70" s="836"/>
      <c r="C70" s="837"/>
      <c r="D70" s="837"/>
      <c r="E70" s="837"/>
      <c r="F70" s="837"/>
      <c r="G70" s="837"/>
      <c r="H70" s="837"/>
      <c r="I70" s="837"/>
      <c r="J70" s="837"/>
      <c r="K70" s="837"/>
      <c r="L70" s="837"/>
      <c r="M70" s="837"/>
      <c r="N70" s="837"/>
      <c r="O70" s="837"/>
      <c r="P70" s="837"/>
      <c r="Q70" s="837"/>
      <c r="R70" s="837"/>
      <c r="S70" s="1334"/>
      <c r="T70" s="1334"/>
      <c r="U70" s="1334"/>
      <c r="V70" s="1334"/>
      <c r="W70" s="1334"/>
      <c r="X70" s="1334"/>
      <c r="Y70" s="1334"/>
      <c r="Z70" s="1334"/>
      <c r="AA70" s="1334"/>
      <c r="AB70" s="1334"/>
      <c r="AC70" s="1334"/>
      <c r="AD70" s="1334"/>
      <c r="AE70" s="1334"/>
      <c r="AF70" s="1334"/>
    </row>
    <row r="71" spans="1:32" ht="15.75" customHeight="1" x14ac:dyDescent="0.25">
      <c r="A71" s="892"/>
      <c r="B71" s="836"/>
      <c r="C71" s="837"/>
      <c r="D71" s="837"/>
      <c r="E71" s="837"/>
      <c r="F71" s="837"/>
      <c r="G71" s="837"/>
      <c r="H71" s="837"/>
      <c r="I71" s="837"/>
      <c r="J71" s="837"/>
      <c r="K71" s="837"/>
      <c r="L71" s="837"/>
      <c r="M71" s="837"/>
      <c r="N71" s="837"/>
      <c r="O71" s="837"/>
      <c r="P71" s="837"/>
      <c r="Q71" s="837"/>
      <c r="R71" s="837"/>
      <c r="S71" s="1334"/>
      <c r="T71" s="1334"/>
      <c r="U71" s="1334"/>
      <c r="V71" s="1334"/>
      <c r="W71" s="1334"/>
      <c r="X71" s="1334"/>
      <c r="Y71" s="1334"/>
      <c r="Z71" s="1334"/>
      <c r="AA71" s="1334"/>
      <c r="AB71" s="1334"/>
      <c r="AC71" s="1334"/>
      <c r="AD71" s="1334"/>
      <c r="AE71" s="1334"/>
      <c r="AF71" s="1334"/>
    </row>
    <row r="72" spans="1:32" ht="15.75" customHeight="1" x14ac:dyDescent="0.25">
      <c r="A72" s="892"/>
      <c r="B72" s="836"/>
      <c r="C72" s="837"/>
      <c r="D72" s="837"/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  <c r="P72" s="837"/>
      <c r="Q72" s="837"/>
      <c r="R72" s="837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</row>
    <row r="73" spans="1:32" ht="15.75" customHeight="1" x14ac:dyDescent="0.25">
      <c r="A73" s="892"/>
      <c r="B73" s="836"/>
      <c r="C73" s="837"/>
      <c r="D73" s="837"/>
      <c r="E73" s="837"/>
      <c r="F73" s="837"/>
      <c r="G73" s="837"/>
      <c r="H73" s="837"/>
      <c r="I73" s="837"/>
      <c r="J73" s="837"/>
      <c r="K73" s="837"/>
      <c r="L73" s="837"/>
      <c r="M73" s="837"/>
      <c r="N73" s="837"/>
      <c r="O73" s="837"/>
      <c r="P73" s="837"/>
      <c r="Q73" s="837"/>
      <c r="R73" s="837"/>
      <c r="S73" s="1334"/>
      <c r="T73" s="1334"/>
      <c r="U73" s="1334"/>
      <c r="V73" s="1334"/>
      <c r="W73" s="1334"/>
      <c r="X73" s="1334"/>
      <c r="Y73" s="1334"/>
      <c r="Z73" s="1334"/>
      <c r="AA73" s="1334"/>
      <c r="AB73" s="1334"/>
      <c r="AC73" s="1334"/>
      <c r="AD73" s="1334"/>
      <c r="AE73" s="1334"/>
      <c r="AF73" s="1334"/>
    </row>
    <row r="74" spans="1:32" ht="15.75" customHeight="1" x14ac:dyDescent="0.25">
      <c r="A74" s="892"/>
      <c r="B74" s="836"/>
      <c r="C74" s="837"/>
      <c r="D74" s="837"/>
      <c r="E74" s="837"/>
      <c r="F74" s="837"/>
      <c r="G74" s="837"/>
      <c r="H74" s="837"/>
      <c r="I74" s="837"/>
      <c r="J74" s="837"/>
      <c r="K74" s="837"/>
      <c r="L74" s="837"/>
      <c r="M74" s="837"/>
      <c r="N74" s="837"/>
      <c r="O74" s="837"/>
      <c r="P74" s="837"/>
      <c r="Q74" s="837"/>
      <c r="R74" s="837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</row>
    <row r="75" spans="1:32" ht="15.75" customHeight="1" x14ac:dyDescent="0.25">
      <c r="A75" s="892"/>
      <c r="B75" s="836"/>
      <c r="C75" s="837"/>
      <c r="D75" s="837"/>
      <c r="E75" s="837"/>
      <c r="F75" s="837"/>
      <c r="G75" s="837"/>
      <c r="H75" s="837"/>
      <c r="I75" s="837"/>
      <c r="J75" s="837"/>
      <c r="K75" s="837"/>
      <c r="L75" s="837"/>
      <c r="M75" s="837"/>
      <c r="N75" s="837"/>
      <c r="O75" s="837"/>
      <c r="P75" s="837"/>
      <c r="Q75" s="837"/>
      <c r="R75" s="837"/>
      <c r="S75" s="1334"/>
      <c r="T75" s="1334"/>
      <c r="U75" s="1334"/>
      <c r="V75" s="1334"/>
      <c r="W75" s="1334"/>
      <c r="X75" s="1334"/>
      <c r="Y75" s="1334"/>
      <c r="Z75" s="1334"/>
      <c r="AA75" s="1334"/>
      <c r="AB75" s="1334"/>
      <c r="AC75" s="1334"/>
      <c r="AD75" s="1334"/>
      <c r="AE75" s="1334"/>
      <c r="AF75" s="1334"/>
    </row>
    <row r="76" spans="1:32" ht="15.75" customHeight="1" x14ac:dyDescent="0.25">
      <c r="A76" s="892"/>
      <c r="B76" s="836"/>
      <c r="C76" s="837"/>
      <c r="D76" s="837"/>
      <c r="E76" s="837"/>
      <c r="F76" s="837"/>
      <c r="G76" s="837"/>
      <c r="H76" s="837"/>
      <c r="I76" s="837"/>
      <c r="J76" s="837"/>
      <c r="K76" s="837"/>
      <c r="L76" s="837"/>
      <c r="M76" s="837"/>
      <c r="N76" s="837"/>
      <c r="O76" s="837"/>
      <c r="P76" s="837"/>
      <c r="Q76" s="837"/>
      <c r="R76" s="837"/>
      <c r="S76" s="1334"/>
      <c r="T76" s="1334"/>
      <c r="U76" s="1334"/>
      <c r="V76" s="1334"/>
      <c r="W76" s="1334"/>
      <c r="X76" s="1334"/>
      <c r="Y76" s="1334"/>
      <c r="Z76" s="1334"/>
      <c r="AA76" s="1334"/>
      <c r="AB76" s="1334"/>
      <c r="AC76" s="1334"/>
      <c r="AD76" s="1334"/>
      <c r="AE76" s="1334"/>
      <c r="AF76" s="1334"/>
    </row>
    <row r="77" spans="1:32" ht="15.75" customHeight="1" x14ac:dyDescent="0.25">
      <c r="A77" s="892"/>
      <c r="B77" s="836"/>
      <c r="C77" s="837"/>
      <c r="D77" s="837"/>
      <c r="E77" s="837"/>
      <c r="F77" s="837"/>
      <c r="G77" s="837"/>
      <c r="H77" s="837"/>
      <c r="I77" s="837"/>
      <c r="J77" s="837"/>
      <c r="K77" s="837"/>
      <c r="L77" s="837"/>
      <c r="M77" s="837"/>
      <c r="N77" s="837"/>
      <c r="O77" s="837"/>
      <c r="P77" s="837"/>
      <c r="Q77" s="837"/>
      <c r="R77" s="837"/>
      <c r="S77" s="1334"/>
      <c r="T77" s="1334"/>
      <c r="U77" s="1334"/>
      <c r="V77" s="1334"/>
      <c r="W77" s="1334"/>
      <c r="X77" s="1334"/>
      <c r="Y77" s="1334"/>
      <c r="Z77" s="1334"/>
      <c r="AA77" s="1334"/>
      <c r="AB77" s="1334"/>
      <c r="AC77" s="1334"/>
      <c r="AD77" s="1334"/>
      <c r="AE77" s="1334"/>
      <c r="AF77" s="1334"/>
    </row>
    <row r="78" spans="1:32" ht="15.75" customHeight="1" x14ac:dyDescent="0.25">
      <c r="A78" s="892"/>
      <c r="B78" s="836"/>
      <c r="C78" s="837"/>
      <c r="D78" s="837"/>
      <c r="E78" s="837"/>
      <c r="F78" s="837"/>
      <c r="G78" s="837"/>
      <c r="H78" s="837"/>
      <c r="I78" s="837"/>
      <c r="J78" s="837"/>
      <c r="K78" s="837"/>
      <c r="L78" s="837"/>
      <c r="M78" s="837"/>
      <c r="N78" s="837"/>
      <c r="O78" s="837"/>
      <c r="P78" s="837"/>
      <c r="Q78" s="837"/>
      <c r="R78" s="837"/>
      <c r="S78" s="1334"/>
      <c r="T78" s="1334"/>
      <c r="U78" s="1334"/>
      <c r="V78" s="1334"/>
      <c r="W78" s="1334"/>
      <c r="X78" s="1334"/>
      <c r="Y78" s="1334"/>
      <c r="Z78" s="1334"/>
      <c r="AA78" s="1334"/>
      <c r="AB78" s="1334"/>
      <c r="AC78" s="1334"/>
      <c r="AD78" s="1334"/>
      <c r="AE78" s="1334"/>
      <c r="AF78" s="1334"/>
    </row>
    <row r="79" spans="1:32" ht="15.75" customHeight="1" x14ac:dyDescent="0.25">
      <c r="A79" s="892"/>
      <c r="B79" s="836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  <c r="P79" s="837"/>
      <c r="Q79" s="837"/>
      <c r="R79" s="837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</row>
    <row r="80" spans="1:32" ht="15" x14ac:dyDescent="0.25">
      <c r="A80" s="892"/>
      <c r="B80" s="836"/>
      <c r="C80" s="837"/>
      <c r="D80" s="837"/>
      <c r="E80" s="837"/>
      <c r="F80" s="837"/>
      <c r="G80" s="837"/>
      <c r="H80" s="837"/>
      <c r="I80" s="837"/>
      <c r="J80" s="837"/>
      <c r="K80" s="837"/>
      <c r="L80" s="837"/>
      <c r="M80" s="837"/>
      <c r="N80" s="837"/>
      <c r="O80" s="837"/>
      <c r="P80" s="837"/>
      <c r="Q80" s="837"/>
      <c r="R80" s="837"/>
      <c r="S80" s="503" t="s">
        <v>171</v>
      </c>
      <c r="T80" s="503" t="s">
        <v>172</v>
      </c>
    </row>
    <row r="81" spans="1:32" ht="15" x14ac:dyDescent="0.25">
      <c r="A81" s="892"/>
      <c r="B81" s="836"/>
      <c r="C81" s="837"/>
      <c r="D81" s="837"/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  <c r="P81" s="837"/>
      <c r="Q81" s="837"/>
      <c r="R81" s="837"/>
      <c r="S81" s="503" t="s">
        <v>173</v>
      </c>
      <c r="T81" s="503" t="s">
        <v>327</v>
      </c>
    </row>
    <row r="82" spans="1:32" ht="15" x14ac:dyDescent="0.25">
      <c r="A82" s="892"/>
      <c r="B82" s="836"/>
      <c r="C82" s="837"/>
      <c r="D82" s="837"/>
      <c r="E82" s="837"/>
      <c r="F82" s="837"/>
      <c r="G82" s="837"/>
      <c r="H82" s="837"/>
      <c r="I82" s="837"/>
      <c r="J82" s="837"/>
      <c r="K82" s="837"/>
      <c r="L82" s="837"/>
      <c r="M82" s="837"/>
      <c r="N82" s="837"/>
      <c r="O82" s="837"/>
      <c r="P82" s="837"/>
      <c r="Q82" s="837"/>
      <c r="R82" s="837"/>
      <c r="S82" s="503" t="s">
        <v>1229</v>
      </c>
      <c r="T82" s="503" t="s">
        <v>1229</v>
      </c>
    </row>
    <row r="83" spans="1:32" ht="15.75" customHeight="1" x14ac:dyDescent="0.25">
      <c r="A83" s="892"/>
      <c r="B83" s="836"/>
      <c r="C83" s="837"/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7"/>
      <c r="Q83" s="837"/>
      <c r="R83" s="837"/>
    </row>
    <row r="84" spans="1:32" ht="15" x14ac:dyDescent="0.25">
      <c r="A84" s="892"/>
      <c r="B84" s="836"/>
      <c r="C84" s="837"/>
      <c r="D84" s="837"/>
      <c r="E84" s="837"/>
      <c r="F84" s="837"/>
      <c r="G84" s="837"/>
      <c r="H84" s="837"/>
      <c r="I84" s="837"/>
      <c r="J84" s="837"/>
      <c r="K84" s="837"/>
      <c r="L84" s="837"/>
      <c r="M84" s="837"/>
      <c r="N84" s="837"/>
      <c r="O84" s="837"/>
      <c r="P84" s="837"/>
      <c r="Q84" s="837"/>
      <c r="R84" s="837"/>
      <c r="S84" s="503" t="s">
        <v>1213</v>
      </c>
      <c r="T84" s="503" t="s">
        <v>335</v>
      </c>
    </row>
    <row r="85" spans="1:32" ht="15" x14ac:dyDescent="0.25">
      <c r="A85" s="892"/>
      <c r="B85" s="836"/>
      <c r="C85" s="837"/>
      <c r="D85" s="837"/>
      <c r="E85" s="837"/>
      <c r="F85" s="837"/>
      <c r="G85" s="837"/>
      <c r="H85" s="837"/>
      <c r="I85" s="837"/>
      <c r="J85" s="837"/>
      <c r="K85" s="837"/>
      <c r="L85" s="837"/>
      <c r="M85" s="837"/>
      <c r="N85" s="837"/>
      <c r="O85" s="837"/>
      <c r="P85" s="837"/>
      <c r="Q85" s="837"/>
      <c r="R85" s="837"/>
      <c r="S85" s="503" t="s">
        <v>350</v>
      </c>
      <c r="T85" s="503" t="s">
        <v>924</v>
      </c>
      <c r="U85" s="503" t="s">
        <v>925</v>
      </c>
      <c r="V85" s="503" t="s">
        <v>1419</v>
      </c>
      <c r="W85" s="503" t="s">
        <v>1420</v>
      </c>
      <c r="X85" s="503" t="s">
        <v>1421</v>
      </c>
      <c r="Y85" s="503" t="s">
        <v>1422</v>
      </c>
      <c r="Z85" s="503" t="s">
        <v>1423</v>
      </c>
      <c r="AA85" s="503" t="s">
        <v>1424</v>
      </c>
      <c r="AB85" s="503" t="s">
        <v>1425</v>
      </c>
      <c r="AC85" s="503" t="s">
        <v>1426</v>
      </c>
      <c r="AD85" s="503" t="s">
        <v>1427</v>
      </c>
      <c r="AE85" s="503" t="s">
        <v>1428</v>
      </c>
      <c r="AF85" s="503" t="s">
        <v>325</v>
      </c>
    </row>
    <row r="86" spans="1:32" ht="15" x14ac:dyDescent="0.25">
      <c r="A86" s="892"/>
      <c r="B86" s="836"/>
      <c r="C86" s="837"/>
      <c r="D86" s="837"/>
      <c r="E86" s="837"/>
      <c r="F86" s="837"/>
      <c r="G86" s="837"/>
      <c r="H86" s="837"/>
      <c r="I86" s="837"/>
      <c r="J86" s="837"/>
      <c r="K86" s="837"/>
      <c r="L86" s="837"/>
      <c r="M86" s="837"/>
      <c r="N86" s="837"/>
      <c r="O86" s="837"/>
      <c r="P86" s="837"/>
      <c r="Q86" s="837"/>
      <c r="R86" s="837"/>
      <c r="S86" s="503" t="s">
        <v>1456</v>
      </c>
      <c r="T86" s="503">
        <v>166.76211479</v>
      </c>
      <c r="U86" s="503">
        <v>167.79513183</v>
      </c>
      <c r="V86" s="503">
        <v>198.88709064750003</v>
      </c>
      <c r="W86" s="503">
        <v>199.62645224000005</v>
      </c>
      <c r="X86" s="503">
        <v>196.75224835249992</v>
      </c>
      <c r="Y86" s="503">
        <v>155.78949996250003</v>
      </c>
      <c r="Z86" s="503">
        <v>142.21118276749996</v>
      </c>
      <c r="AA86" s="503">
        <v>123.05466372499997</v>
      </c>
      <c r="AB86" s="503">
        <v>123.17506249000003</v>
      </c>
      <c r="AC86" s="503">
        <v>153.72684853000001</v>
      </c>
      <c r="AD86" s="503">
        <v>206.62111601000004</v>
      </c>
      <c r="AE86" s="503">
        <v>254.56131030750001</v>
      </c>
      <c r="AF86" s="503">
        <v>2088.9627216525005</v>
      </c>
    </row>
    <row r="87" spans="1:32" ht="15" x14ac:dyDescent="0.25">
      <c r="A87" s="892"/>
      <c r="B87" s="836"/>
      <c r="C87" s="837"/>
      <c r="D87" s="837"/>
      <c r="E87" s="837"/>
      <c r="F87" s="837"/>
      <c r="G87" s="837"/>
      <c r="H87" s="837"/>
      <c r="I87" s="837"/>
      <c r="J87" s="837"/>
      <c r="K87" s="837"/>
      <c r="L87" s="837"/>
      <c r="M87" s="837"/>
      <c r="N87" s="837"/>
      <c r="O87" s="837"/>
      <c r="P87" s="837"/>
      <c r="Q87" s="837"/>
      <c r="R87" s="837"/>
      <c r="S87" s="503" t="s">
        <v>1239</v>
      </c>
      <c r="T87" s="503">
        <v>12.909522000000001</v>
      </c>
      <c r="U87" s="503">
        <v>11.80184</v>
      </c>
      <c r="V87" s="503">
        <v>15.251111999999999</v>
      </c>
      <c r="W87" s="503">
        <v>20.104557</v>
      </c>
      <c r="X87" s="503">
        <v>19.415694999999999</v>
      </c>
      <c r="Y87" s="503">
        <v>20.648091999999998</v>
      </c>
      <c r="Z87" s="503">
        <v>20.915648999999998</v>
      </c>
      <c r="AA87" s="503">
        <v>18.625216999999999</v>
      </c>
      <c r="AB87" s="503">
        <v>16.438882</v>
      </c>
      <c r="AC87" s="503">
        <v>14.867705000000001</v>
      </c>
      <c r="AD87" s="503">
        <v>15.107766000000002</v>
      </c>
      <c r="AE87" s="503">
        <v>14.617056999999999</v>
      </c>
      <c r="AF87" s="503">
        <v>200.70309399999999</v>
      </c>
    </row>
    <row r="88" spans="1:32" ht="15" x14ac:dyDescent="0.25">
      <c r="A88" s="892"/>
      <c r="B88" s="836"/>
      <c r="C88" s="837"/>
      <c r="D88" s="837"/>
      <c r="E88" s="837"/>
      <c r="F88" s="837"/>
      <c r="G88" s="837"/>
      <c r="H88" s="837"/>
      <c r="I88" s="837"/>
      <c r="J88" s="837"/>
      <c r="K88" s="837"/>
      <c r="L88" s="837"/>
      <c r="M88" s="837"/>
      <c r="N88" s="837"/>
      <c r="O88" s="837"/>
      <c r="P88" s="837"/>
      <c r="Q88" s="837"/>
      <c r="R88" s="837"/>
      <c r="S88" s="503" t="s">
        <v>1457</v>
      </c>
      <c r="T88" s="503">
        <v>5.749212</v>
      </c>
      <c r="U88" s="503">
        <v>5.6906020000000002</v>
      </c>
      <c r="V88" s="503">
        <v>6.3871000000000002</v>
      </c>
      <c r="W88" s="503">
        <v>4.6720420000000003</v>
      </c>
      <c r="X88" s="503">
        <v>4.6992969999999996</v>
      </c>
      <c r="Y88" s="503">
        <v>4.4198019999999998</v>
      </c>
      <c r="Z88" s="503">
        <v>6.2322559999999996</v>
      </c>
      <c r="AA88" s="503">
        <v>5.8137980000000002</v>
      </c>
      <c r="AB88" s="503">
        <v>5.5660930000000004</v>
      </c>
      <c r="AC88" s="503">
        <v>6.0872639999999993</v>
      </c>
      <c r="AD88" s="503">
        <v>5.6516289999999998</v>
      </c>
      <c r="AE88" s="503">
        <v>4.6526380000000005</v>
      </c>
      <c r="AF88" s="503">
        <v>65.621733000000006</v>
      </c>
    </row>
    <row r="89" spans="1:32" ht="15" x14ac:dyDescent="0.25">
      <c r="A89" s="892"/>
      <c r="B89" s="836"/>
      <c r="C89" s="837"/>
      <c r="D89" s="837"/>
      <c r="E89" s="837"/>
      <c r="F89" s="837"/>
      <c r="G89" s="837"/>
      <c r="H89" s="837"/>
      <c r="I89" s="837"/>
      <c r="J89" s="837"/>
      <c r="K89" s="837"/>
      <c r="L89" s="837"/>
      <c r="M89" s="837"/>
      <c r="N89" s="837"/>
      <c r="O89" s="837"/>
      <c r="P89" s="837"/>
      <c r="Q89" s="837"/>
      <c r="R89" s="837"/>
      <c r="S89" s="503" t="s">
        <v>1458</v>
      </c>
      <c r="T89" s="503">
        <v>110.73569999999999</v>
      </c>
      <c r="U89" s="503">
        <v>92.969914999999986</v>
      </c>
      <c r="V89" s="503">
        <v>153.07181600000001</v>
      </c>
      <c r="W89" s="503">
        <v>150.36691500000001</v>
      </c>
      <c r="X89" s="503">
        <v>143.31965700000001</v>
      </c>
      <c r="Y89" s="503">
        <v>148.50722999999996</v>
      </c>
      <c r="Z89" s="503">
        <v>157.76957100000001</v>
      </c>
      <c r="AA89" s="503">
        <v>125.12128</v>
      </c>
      <c r="AB89" s="503">
        <v>148.36048</v>
      </c>
      <c r="AC89" s="503">
        <v>162.79064600000001</v>
      </c>
      <c r="AD89" s="503">
        <v>129.05328399999999</v>
      </c>
      <c r="AE89" s="503">
        <v>131.74609900000002</v>
      </c>
      <c r="AF89" s="503">
        <v>1653.8125930000001</v>
      </c>
    </row>
    <row r="90" spans="1:32" ht="15" x14ac:dyDescent="0.25">
      <c r="A90" s="892"/>
      <c r="B90" s="836"/>
      <c r="C90" s="837"/>
      <c r="D90" s="837"/>
      <c r="E90" s="837"/>
      <c r="F90" s="837"/>
      <c r="G90" s="837"/>
      <c r="H90" s="837"/>
      <c r="I90" s="837"/>
      <c r="J90" s="837"/>
      <c r="K90" s="837"/>
      <c r="L90" s="837"/>
      <c r="M90" s="837"/>
      <c r="N90" s="837"/>
      <c r="O90" s="837"/>
      <c r="P90" s="837"/>
      <c r="Q90" s="837"/>
      <c r="R90" s="837"/>
      <c r="S90" s="503" t="s">
        <v>1459</v>
      </c>
      <c r="T90" s="503">
        <v>56.299887999999989</v>
      </c>
      <c r="U90" s="503">
        <v>49.257156999999999</v>
      </c>
      <c r="V90" s="503">
        <v>68.422673000000003</v>
      </c>
      <c r="W90" s="503">
        <v>57.166725000000007</v>
      </c>
      <c r="X90" s="503">
        <v>57.436475000000002</v>
      </c>
      <c r="Y90" s="503">
        <v>52.886725000000013</v>
      </c>
      <c r="Z90" s="503">
        <v>57.355481000000005</v>
      </c>
      <c r="AA90" s="503">
        <v>66.080447000000007</v>
      </c>
      <c r="AB90" s="503">
        <v>67.251850999999988</v>
      </c>
      <c r="AC90" s="503">
        <v>77.089752000000004</v>
      </c>
      <c r="AD90" s="503">
        <v>75.180553999999972</v>
      </c>
      <c r="AE90" s="503">
        <v>78.582225000000008</v>
      </c>
      <c r="AF90" s="503">
        <v>763.00995299999988</v>
      </c>
    </row>
    <row r="91" spans="1:32" ht="15.75" customHeight="1" x14ac:dyDescent="0.25">
      <c r="A91" s="892"/>
      <c r="B91" s="836"/>
      <c r="C91" s="837"/>
      <c r="D91" s="837"/>
      <c r="E91" s="837"/>
      <c r="F91" s="837"/>
      <c r="G91" s="837"/>
      <c r="H91" s="837"/>
      <c r="I91" s="837"/>
      <c r="J91" s="837"/>
      <c r="K91" s="837"/>
      <c r="L91" s="837"/>
      <c r="M91" s="837"/>
      <c r="N91" s="837"/>
      <c r="O91" s="837"/>
      <c r="P91" s="837"/>
      <c r="Q91" s="837"/>
      <c r="R91" s="837"/>
      <c r="S91" s="503" t="s">
        <v>325</v>
      </c>
      <c r="T91" s="503">
        <v>352.45643679</v>
      </c>
      <c r="U91" s="503">
        <v>327.51464583000001</v>
      </c>
      <c r="V91" s="503">
        <v>442.01979164750003</v>
      </c>
      <c r="W91" s="503">
        <v>431.93669124000002</v>
      </c>
      <c r="X91" s="503">
        <v>421.62337235249993</v>
      </c>
      <c r="Y91" s="503">
        <v>382.2513489625</v>
      </c>
      <c r="Z91" s="503">
        <v>384.48413976749998</v>
      </c>
      <c r="AA91" s="503">
        <v>338.69540572499994</v>
      </c>
      <c r="AB91" s="503">
        <v>360.79236849</v>
      </c>
      <c r="AC91" s="503">
        <v>414.56221553</v>
      </c>
      <c r="AD91" s="503">
        <v>431.61434901000001</v>
      </c>
      <c r="AE91" s="503">
        <v>484.15932930750006</v>
      </c>
      <c r="AF91" s="503">
        <v>4772.1100946525003</v>
      </c>
    </row>
    <row r="92" spans="1:32" ht="15.75" customHeight="1" x14ac:dyDescent="0.25">
      <c r="A92" s="892"/>
      <c r="B92" s="836"/>
      <c r="C92" s="837"/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</row>
    <row r="93" spans="1:32" ht="15.75" customHeight="1" x14ac:dyDescent="0.25">
      <c r="A93" s="892"/>
      <c r="B93" s="836"/>
      <c r="C93" s="837"/>
      <c r="D93" s="837"/>
      <c r="E93" s="837"/>
      <c r="F93" s="837"/>
      <c r="G93" s="837"/>
      <c r="H93" s="837"/>
      <c r="I93" s="837"/>
      <c r="J93" s="837"/>
      <c r="K93" s="837"/>
      <c r="L93" s="837"/>
      <c r="M93" s="837"/>
      <c r="N93" s="837"/>
      <c r="O93" s="837"/>
      <c r="P93" s="837"/>
      <c r="Q93" s="837"/>
      <c r="R93" s="837"/>
    </row>
    <row r="94" spans="1:32" ht="15.75" customHeight="1" x14ac:dyDescent="0.25">
      <c r="A94" s="892"/>
      <c r="B94" s="836"/>
      <c r="C94" s="837"/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</row>
    <row r="95" spans="1:32" ht="15.75" customHeight="1" x14ac:dyDescent="0.25">
      <c r="A95" s="892"/>
      <c r="B95" s="836"/>
      <c r="C95" s="837"/>
      <c r="D95" s="837"/>
      <c r="E95" s="837"/>
      <c r="F95" s="837"/>
      <c r="G95" s="837"/>
      <c r="H95" s="837"/>
      <c r="I95" s="837"/>
      <c r="J95" s="837"/>
      <c r="K95" s="837"/>
      <c r="L95" s="837"/>
      <c r="M95" s="837"/>
      <c r="N95" s="837"/>
      <c r="O95" s="837"/>
      <c r="P95" s="837"/>
      <c r="Q95" s="837"/>
      <c r="R95" s="837"/>
    </row>
    <row r="96" spans="1:32" ht="15.75" customHeight="1" x14ac:dyDescent="0.25">
      <c r="A96" s="892"/>
      <c r="B96" s="836"/>
      <c r="C96" s="837"/>
      <c r="D96" s="837"/>
      <c r="E96" s="837"/>
      <c r="F96" s="837"/>
      <c r="G96" s="837"/>
      <c r="H96" s="837"/>
      <c r="I96" s="837"/>
      <c r="J96" s="837"/>
      <c r="K96" s="837"/>
      <c r="L96" s="837"/>
      <c r="M96" s="837"/>
      <c r="N96" s="837"/>
      <c r="O96" s="837"/>
      <c r="P96" s="837"/>
      <c r="Q96" s="837"/>
      <c r="R96" s="837"/>
    </row>
    <row r="97" spans="1:32" ht="15.75" customHeight="1" x14ac:dyDescent="0.25">
      <c r="A97" s="892"/>
      <c r="B97" s="836"/>
      <c r="C97" s="837"/>
      <c r="D97" s="837"/>
      <c r="E97" s="837"/>
      <c r="F97" s="837"/>
      <c r="G97" s="837"/>
      <c r="H97" s="837"/>
      <c r="I97" s="837"/>
      <c r="J97" s="837"/>
      <c r="K97" s="837"/>
      <c r="L97" s="837"/>
      <c r="M97" s="837"/>
      <c r="N97" s="837"/>
      <c r="O97" s="837"/>
      <c r="P97" s="837"/>
      <c r="Q97" s="837"/>
      <c r="R97" s="837"/>
    </row>
    <row r="98" spans="1:32" ht="15.75" customHeight="1" x14ac:dyDescent="0.25">
      <c r="A98" s="892"/>
      <c r="B98" s="836"/>
      <c r="C98" s="837"/>
      <c r="D98" s="837"/>
      <c r="E98" s="837"/>
      <c r="F98" s="837"/>
      <c r="G98" s="837"/>
      <c r="H98" s="837"/>
      <c r="I98" s="837"/>
      <c r="J98" s="837"/>
      <c r="K98" s="837"/>
      <c r="L98" s="837"/>
      <c r="M98" s="837"/>
      <c r="N98" s="837"/>
      <c r="O98" s="837"/>
      <c r="P98" s="837"/>
      <c r="Q98" s="837"/>
      <c r="R98" s="837"/>
    </row>
    <row r="99" spans="1:32" ht="15.75" customHeight="1" x14ac:dyDescent="0.25">
      <c r="A99" s="892"/>
      <c r="B99" s="836"/>
      <c r="C99" s="837"/>
      <c r="D99" s="837"/>
      <c r="E99" s="837"/>
      <c r="F99" s="837"/>
      <c r="G99" s="837"/>
      <c r="H99" s="837"/>
      <c r="I99" s="837"/>
      <c r="J99" s="837"/>
      <c r="K99" s="837"/>
      <c r="L99" s="837"/>
      <c r="M99" s="837"/>
      <c r="N99" s="837"/>
      <c r="O99" s="837"/>
      <c r="P99" s="837"/>
      <c r="Q99" s="837"/>
      <c r="R99" s="837"/>
      <c r="T99" s="1335" t="s">
        <v>1431</v>
      </c>
      <c r="U99" s="1335" t="s">
        <v>1432</v>
      </c>
      <c r="V99" s="1335" t="s">
        <v>1433</v>
      </c>
      <c r="W99" s="1335" t="s">
        <v>1434</v>
      </c>
      <c r="X99" s="1335" t="s">
        <v>1435</v>
      </c>
      <c r="Y99" s="1335" t="s">
        <v>1436</v>
      </c>
      <c r="Z99" s="1335" t="s">
        <v>1437</v>
      </c>
      <c r="AA99" s="1335" t="s">
        <v>1438</v>
      </c>
      <c r="AB99" s="1335" t="s">
        <v>1455</v>
      </c>
      <c r="AC99" s="1335" t="s">
        <v>1440</v>
      </c>
      <c r="AD99" s="1335" t="s">
        <v>1441</v>
      </c>
      <c r="AE99" s="1335" t="s">
        <v>1442</v>
      </c>
    </row>
    <row r="100" spans="1:32" ht="15.75" customHeight="1" x14ac:dyDescent="0.25">
      <c r="A100" s="892"/>
      <c r="B100" s="836"/>
      <c r="C100" s="837"/>
      <c r="D100" s="837"/>
      <c r="E100" s="837"/>
      <c r="F100" s="837"/>
      <c r="G100" s="837"/>
      <c r="H100" s="837"/>
      <c r="I100" s="837"/>
      <c r="J100" s="837"/>
      <c r="K100" s="837"/>
      <c r="L100" s="837"/>
      <c r="M100" s="837"/>
      <c r="N100" s="837"/>
      <c r="O100" s="837"/>
      <c r="P100" s="837"/>
      <c r="Q100" s="837"/>
      <c r="R100" s="837"/>
      <c r="S100" s="503" t="s">
        <v>1460</v>
      </c>
      <c r="T100" s="1321">
        <v>166.76211479</v>
      </c>
      <c r="U100" s="1321">
        <v>167.79513183</v>
      </c>
      <c r="V100" s="1321">
        <v>198.88709064750003</v>
      </c>
      <c r="W100" s="1321">
        <v>199.62645224000005</v>
      </c>
      <c r="X100" s="1321">
        <v>196.75224835249992</v>
      </c>
      <c r="Y100" s="1321">
        <v>155.78949996250003</v>
      </c>
      <c r="Z100" s="1321">
        <v>142.21118276749996</v>
      </c>
      <c r="AA100" s="1321">
        <v>123.05466372499997</v>
      </c>
      <c r="AB100" s="1321">
        <v>123.17506249000003</v>
      </c>
      <c r="AC100" s="1321">
        <v>153.72684853000001</v>
      </c>
      <c r="AD100" s="1321">
        <v>206.62111601000004</v>
      </c>
      <c r="AE100" s="1321">
        <v>254.56131030750001</v>
      </c>
      <c r="AF100" s="1336">
        <v>2088.9627216525005</v>
      </c>
    </row>
    <row r="101" spans="1:32" ht="15.75" customHeight="1" x14ac:dyDescent="0.25">
      <c r="A101" s="892"/>
      <c r="B101" s="836"/>
      <c r="C101" s="837"/>
      <c r="D101" s="837"/>
      <c r="E101" s="837"/>
      <c r="F101" s="837"/>
      <c r="G101" s="837"/>
      <c r="H101" s="837"/>
      <c r="I101" s="837"/>
      <c r="J101" s="837"/>
      <c r="K101" s="837"/>
      <c r="L101" s="837"/>
      <c r="M101" s="837"/>
      <c r="N101" s="837"/>
      <c r="O101" s="837"/>
      <c r="P101" s="837"/>
      <c r="Q101" s="837"/>
      <c r="R101" s="837"/>
      <c r="S101" s="503" t="s">
        <v>1461</v>
      </c>
      <c r="T101" s="1321">
        <v>18.658734000000003</v>
      </c>
      <c r="U101" s="1321">
        <v>17.492442</v>
      </c>
      <c r="V101" s="1321">
        <v>21.638211999999999</v>
      </c>
      <c r="W101" s="1321">
        <v>24.776599000000001</v>
      </c>
      <c r="X101" s="1321">
        <v>24.114992000000001</v>
      </c>
      <c r="Y101" s="1321">
        <v>25.067893999999999</v>
      </c>
      <c r="Z101" s="1321">
        <v>27.147904999999998</v>
      </c>
      <c r="AA101" s="1321">
        <v>24.439014999999998</v>
      </c>
      <c r="AB101" s="1321">
        <v>22.004975000000002</v>
      </c>
      <c r="AC101" s="1321">
        <v>20.954968999999998</v>
      </c>
      <c r="AD101" s="1321">
        <v>20.759395000000001</v>
      </c>
      <c r="AE101" s="1321">
        <v>19.269694999999999</v>
      </c>
      <c r="AF101" s="1336">
        <v>266.32482700000003</v>
      </c>
    </row>
    <row r="102" spans="1:32" ht="15.75" customHeight="1" x14ac:dyDescent="0.25">
      <c r="A102" s="892"/>
      <c r="B102" s="836"/>
      <c r="C102" s="837"/>
      <c r="D102" s="837"/>
      <c r="E102" s="837"/>
      <c r="F102" s="837"/>
      <c r="G102" s="837"/>
      <c r="H102" s="837"/>
      <c r="I102" s="837"/>
      <c r="J102" s="837"/>
      <c r="K102" s="837"/>
      <c r="L102" s="837"/>
      <c r="M102" s="837"/>
      <c r="N102" s="837"/>
      <c r="O102" s="837"/>
      <c r="P102" s="837"/>
      <c r="Q102" s="837"/>
      <c r="R102" s="837"/>
      <c r="S102" s="503" t="s">
        <v>342</v>
      </c>
      <c r="T102" s="1321">
        <v>56.299887999999989</v>
      </c>
      <c r="U102" s="1321">
        <v>49.257156999999999</v>
      </c>
      <c r="V102" s="1321">
        <v>68.422673000000003</v>
      </c>
      <c r="W102" s="1321">
        <v>57.166725000000007</v>
      </c>
      <c r="X102" s="1321">
        <v>57.436475000000002</v>
      </c>
      <c r="Y102" s="1321">
        <v>52.886725000000013</v>
      </c>
      <c r="Z102" s="1321">
        <v>57.355481000000005</v>
      </c>
      <c r="AA102" s="1321">
        <v>66.080447000000007</v>
      </c>
      <c r="AB102" s="1321">
        <v>67.251850999999988</v>
      </c>
      <c r="AC102" s="1321">
        <v>77.089752000000004</v>
      </c>
      <c r="AD102" s="1321">
        <v>75.180553999999972</v>
      </c>
      <c r="AE102" s="1321">
        <v>78.582225000000008</v>
      </c>
      <c r="AF102" s="1336">
        <v>763.00995299999988</v>
      </c>
    </row>
    <row r="103" spans="1:32" ht="15.75" customHeight="1" x14ac:dyDescent="0.25">
      <c r="A103" s="897"/>
      <c r="B103" s="836"/>
      <c r="C103" s="837"/>
      <c r="D103" s="837"/>
      <c r="E103" s="837"/>
      <c r="F103" s="837"/>
      <c r="G103" s="837"/>
      <c r="H103" s="837"/>
      <c r="I103" s="837"/>
      <c r="J103" s="837"/>
      <c r="K103" s="837"/>
      <c r="L103" s="837"/>
      <c r="M103" s="837"/>
      <c r="N103" s="837"/>
      <c r="O103" s="837"/>
      <c r="P103" s="837"/>
      <c r="Q103" s="837"/>
      <c r="R103" s="837"/>
      <c r="S103" s="503" t="s">
        <v>1332</v>
      </c>
      <c r="T103" s="1321">
        <v>110.73569999999999</v>
      </c>
      <c r="U103" s="1321">
        <v>92.969914999999986</v>
      </c>
      <c r="V103" s="1321">
        <v>153.07181600000001</v>
      </c>
      <c r="W103" s="1321">
        <v>150.36691500000001</v>
      </c>
      <c r="X103" s="1321">
        <v>143.31965700000001</v>
      </c>
      <c r="Y103" s="1321">
        <v>148.50722999999996</v>
      </c>
      <c r="Z103" s="1321">
        <v>157.76957100000001</v>
      </c>
      <c r="AA103" s="1321">
        <v>125.12128</v>
      </c>
      <c r="AB103" s="1321">
        <v>148.36048</v>
      </c>
      <c r="AC103" s="1321">
        <v>162.79064600000001</v>
      </c>
      <c r="AD103" s="1321">
        <v>129.05328399999999</v>
      </c>
      <c r="AE103" s="1321">
        <v>131.74609900000002</v>
      </c>
      <c r="AF103" s="1336">
        <v>1653.8125930000001</v>
      </c>
    </row>
    <row r="104" spans="1:32" ht="15.75" customHeight="1" x14ac:dyDescent="0.25">
      <c r="A104" s="892"/>
      <c r="B104" s="836"/>
      <c r="C104" s="837"/>
      <c r="D104" s="837"/>
      <c r="E104" s="837"/>
      <c r="F104" s="837"/>
      <c r="G104" s="837"/>
      <c r="H104" s="837"/>
      <c r="I104" s="837"/>
      <c r="J104" s="837"/>
      <c r="K104" s="837"/>
      <c r="L104" s="837"/>
      <c r="M104" s="837"/>
      <c r="N104" s="837"/>
      <c r="O104" s="837"/>
      <c r="P104" s="837"/>
      <c r="Q104" s="837"/>
      <c r="R104" s="837"/>
      <c r="T104" s="1337">
        <v>352.45643679</v>
      </c>
      <c r="U104" s="1337">
        <v>327.51464583000001</v>
      </c>
      <c r="V104" s="1337">
        <v>442.01979164750003</v>
      </c>
      <c r="W104" s="1337">
        <v>431.93669124000007</v>
      </c>
      <c r="X104" s="1337">
        <v>421.62337235249993</v>
      </c>
      <c r="Y104" s="1337">
        <v>382.2513489625</v>
      </c>
      <c r="Z104" s="1337">
        <v>384.48413976749998</v>
      </c>
      <c r="AA104" s="1337">
        <v>338.695405725</v>
      </c>
      <c r="AB104" s="1337">
        <v>360.79236849</v>
      </c>
      <c r="AC104" s="1337">
        <v>414.56221553</v>
      </c>
      <c r="AD104" s="1337">
        <v>431.61434900999996</v>
      </c>
      <c r="AE104" s="1337">
        <v>484.1593293075</v>
      </c>
      <c r="AF104" s="1336">
        <v>4772.1100946525012</v>
      </c>
    </row>
    <row r="105" spans="1:32" ht="15.75" customHeight="1" x14ac:dyDescent="0.25">
      <c r="A105" s="892"/>
      <c r="B105" s="836"/>
      <c r="C105" s="837"/>
      <c r="D105" s="837"/>
      <c r="E105" s="837"/>
      <c r="F105" s="837"/>
      <c r="G105" s="837"/>
      <c r="H105" s="837"/>
      <c r="I105" s="837"/>
      <c r="J105" s="837"/>
      <c r="K105" s="837"/>
      <c r="L105" s="837"/>
      <c r="M105" s="837"/>
      <c r="N105" s="837"/>
      <c r="O105" s="837"/>
      <c r="P105" s="837"/>
      <c r="Q105" s="837"/>
      <c r="R105" s="837"/>
      <c r="S105" s="1334"/>
      <c r="T105" s="1334"/>
      <c r="U105" s="1334"/>
      <c r="V105" s="1334"/>
      <c r="W105" s="1334"/>
      <c r="X105" s="1334"/>
      <c r="Y105" s="1334"/>
      <c r="Z105" s="1334"/>
      <c r="AA105" s="1334"/>
      <c r="AB105" s="1334"/>
      <c r="AC105" s="1334"/>
      <c r="AD105" s="1334"/>
      <c r="AE105" s="1334"/>
      <c r="AF105" s="1334"/>
    </row>
    <row r="107" spans="1:32" ht="15.75" customHeight="1" x14ac:dyDescent="0.25">
      <c r="T107" s="1338">
        <v>0</v>
      </c>
      <c r="U107" s="1338">
        <v>0</v>
      </c>
      <c r="V107" s="1338">
        <v>0</v>
      </c>
      <c r="W107" s="1338">
        <v>0</v>
      </c>
      <c r="X107" s="1338">
        <v>0</v>
      </c>
      <c r="Y107" s="1338">
        <v>0</v>
      </c>
      <c r="Z107" s="1338">
        <v>0</v>
      </c>
      <c r="AA107" s="1338">
        <v>0</v>
      </c>
      <c r="AB107" s="1338">
        <v>0</v>
      </c>
      <c r="AC107" s="1338">
        <v>0</v>
      </c>
      <c r="AD107" s="1338">
        <v>0</v>
      </c>
      <c r="AE107" s="1338">
        <v>0</v>
      </c>
      <c r="AF107" s="1338">
        <v>0</v>
      </c>
    </row>
    <row r="110" spans="1:32" ht="15.75" customHeight="1" x14ac:dyDescent="0.25">
      <c r="T110" s="1308"/>
      <c r="U110" s="1308"/>
      <c r="V110" s="1308"/>
      <c r="W110" s="1308"/>
      <c r="X110" s="1308"/>
      <c r="Y110" s="1308"/>
      <c r="Z110" s="1308"/>
      <c r="AA110" s="1308"/>
      <c r="AB110" s="1308"/>
      <c r="AC110" s="1308"/>
      <c r="AD110" s="1308"/>
      <c r="AE110" s="1308"/>
      <c r="AF110" s="1308"/>
    </row>
    <row r="111" spans="1:32" ht="15.75" customHeight="1" x14ac:dyDescent="0.25">
      <c r="T111" s="1308"/>
      <c r="U111" s="1308"/>
      <c r="V111" s="1308"/>
      <c r="W111" s="1308"/>
      <c r="X111" s="1308"/>
      <c r="Y111" s="1308"/>
      <c r="Z111" s="1308"/>
      <c r="AA111" s="1308"/>
      <c r="AB111" s="1308"/>
      <c r="AC111" s="1308"/>
      <c r="AD111" s="1308"/>
      <c r="AE111" s="1308"/>
      <c r="AF111" s="1308"/>
    </row>
    <row r="112" spans="1:32" ht="15.75" customHeight="1" x14ac:dyDescent="0.25">
      <c r="T112" s="1308"/>
      <c r="U112" s="1308"/>
      <c r="V112" s="1308"/>
      <c r="W112" s="1308"/>
      <c r="X112" s="1308"/>
      <c r="Y112" s="1308"/>
      <c r="Z112" s="1308"/>
      <c r="AA112" s="1308"/>
      <c r="AB112" s="1308"/>
      <c r="AC112" s="1308"/>
      <c r="AD112" s="1308"/>
      <c r="AE112" s="1308"/>
      <c r="AF112" s="1308"/>
    </row>
    <row r="113" spans="20:32" ht="15.75" customHeight="1" x14ac:dyDescent="0.25">
      <c r="T113" s="1308"/>
      <c r="U113" s="1308"/>
      <c r="V113" s="1308"/>
      <c r="W113" s="1308"/>
      <c r="X113" s="1308"/>
      <c r="Y113" s="1308"/>
      <c r="Z113" s="1308"/>
      <c r="AA113" s="1308"/>
      <c r="AB113" s="1308"/>
      <c r="AC113" s="1308"/>
      <c r="AD113" s="1308"/>
      <c r="AE113" s="1308"/>
      <c r="AF113" s="1308"/>
    </row>
    <row r="114" spans="20:32" ht="15.75" customHeight="1" x14ac:dyDescent="0.25">
      <c r="T114" s="1308"/>
      <c r="U114" s="1308"/>
      <c r="V114" s="1308"/>
      <c r="W114" s="1308"/>
      <c r="X114" s="1308"/>
      <c r="Y114" s="1308"/>
      <c r="Z114" s="1308"/>
      <c r="AA114" s="1308"/>
      <c r="AB114" s="1308"/>
      <c r="AC114" s="1308"/>
      <c r="AD114" s="1308"/>
      <c r="AE114" s="1308"/>
      <c r="AF114" s="1308"/>
    </row>
  </sheetData>
  <printOptions horizontalCentered="1"/>
  <pageMargins left="0.78740157480314965" right="0.59055118110236227" top="0.59055118110236227" bottom="0.59055118110236227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"/>
  <sheetViews>
    <sheetView view="pageBreakPreview" zoomScale="90" zoomScaleNormal="90" zoomScaleSheetLayoutView="90" workbookViewId="0">
      <pane ySplit="7" topLeftCell="A8" activePane="bottomLeft" state="frozen"/>
      <selection pane="bottomLeft" activeCell="C97" sqref="C97"/>
    </sheetView>
  </sheetViews>
  <sheetFormatPr baseColWidth="10" defaultRowHeight="15" x14ac:dyDescent="0.25"/>
  <cols>
    <col min="1" max="1" width="2.42578125" customWidth="1"/>
    <col min="2" max="2" width="5.42578125" customWidth="1"/>
    <col min="3" max="3" width="59.42578125" customWidth="1"/>
    <col min="4" max="5" width="12.7109375" customWidth="1"/>
    <col min="6" max="8" width="10.7109375" customWidth="1"/>
    <col min="9" max="9" width="6" customWidth="1"/>
    <col min="10" max="12" width="5.7109375" customWidth="1"/>
    <col min="13" max="14" width="10.7109375" customWidth="1"/>
    <col min="15" max="15" width="2.42578125" customWidth="1"/>
  </cols>
  <sheetData>
    <row r="1" spans="1:15" s="59" customFormat="1" ht="18" x14ac:dyDescent="0.25">
      <c r="A1" s="58" t="s">
        <v>326</v>
      </c>
      <c r="C1" s="60"/>
      <c r="D1" s="61"/>
      <c r="E1" s="61"/>
      <c r="F1" s="62"/>
      <c r="G1" s="62"/>
      <c r="H1" s="62"/>
      <c r="I1" s="62"/>
      <c r="J1" s="62"/>
      <c r="K1" s="62"/>
      <c r="L1" s="62"/>
      <c r="M1" s="62"/>
      <c r="N1" s="62"/>
      <c r="O1" s="61"/>
    </row>
    <row r="2" spans="1:15" s="59" customFormat="1" ht="13.15" x14ac:dyDescent="0.25">
      <c r="A2" s="61"/>
      <c r="B2" s="61"/>
      <c r="C2" s="61"/>
      <c r="D2" s="61"/>
      <c r="E2" s="61"/>
      <c r="F2" s="62"/>
      <c r="G2" s="62"/>
      <c r="H2" s="62"/>
      <c r="I2" s="62"/>
      <c r="J2" s="62"/>
      <c r="K2" s="62"/>
      <c r="L2" s="62"/>
      <c r="M2" s="62"/>
      <c r="N2" s="62"/>
      <c r="O2" s="61"/>
    </row>
    <row r="3" spans="1:15" s="59" customFormat="1" ht="15.75" x14ac:dyDescent="0.25">
      <c r="A3" s="61"/>
      <c r="B3" s="64" t="s">
        <v>328</v>
      </c>
      <c r="C3" s="61"/>
      <c r="D3" s="61"/>
      <c r="E3" s="61"/>
      <c r="F3" s="65"/>
      <c r="G3" s="62"/>
      <c r="H3" s="62"/>
      <c r="I3" s="62"/>
      <c r="J3" s="62"/>
      <c r="K3" s="62"/>
      <c r="L3" s="62"/>
      <c r="M3" s="65"/>
      <c r="N3" s="65"/>
      <c r="O3" s="61"/>
    </row>
    <row r="4" spans="1:15" s="59" customFormat="1" ht="16.149999999999999" thickBot="1" x14ac:dyDescent="0.35">
      <c r="A4" s="61"/>
      <c r="B4" s="66"/>
      <c r="C4" s="61"/>
      <c r="D4" s="61"/>
      <c r="E4" s="61"/>
      <c r="F4" s="62"/>
      <c r="G4" s="62"/>
      <c r="H4" s="62"/>
      <c r="I4" s="62"/>
      <c r="J4" s="62"/>
      <c r="K4" s="62"/>
      <c r="L4" s="62"/>
      <c r="M4" s="62"/>
      <c r="N4" s="62"/>
      <c r="O4" s="61"/>
    </row>
    <row r="5" spans="1:15" s="59" customFormat="1" x14ac:dyDescent="0.25">
      <c r="A5" s="61"/>
      <c r="B5" s="91"/>
      <c r="C5" s="92"/>
      <c r="D5" s="92" t="s">
        <v>330</v>
      </c>
      <c r="E5" s="92" t="s">
        <v>330</v>
      </c>
      <c r="F5" s="1563" t="s">
        <v>331</v>
      </c>
      <c r="G5" s="1564"/>
      <c r="H5" s="1565" t="s">
        <v>332</v>
      </c>
      <c r="I5" s="1565"/>
      <c r="J5" s="1565"/>
      <c r="K5" s="1565"/>
      <c r="L5" s="1564"/>
      <c r="M5" s="93" t="s">
        <v>333</v>
      </c>
      <c r="N5" s="93" t="s">
        <v>334</v>
      </c>
      <c r="O5" s="67"/>
    </row>
    <row r="6" spans="1:15" s="59" customFormat="1" x14ac:dyDescent="0.25">
      <c r="A6" s="61"/>
      <c r="B6" s="94" t="s">
        <v>3</v>
      </c>
      <c r="C6" s="95" t="s">
        <v>337</v>
      </c>
      <c r="D6" s="96" t="s">
        <v>338</v>
      </c>
      <c r="E6" s="96" t="s">
        <v>338</v>
      </c>
      <c r="F6" s="94" t="s">
        <v>3</v>
      </c>
      <c r="G6" s="97" t="s">
        <v>3</v>
      </c>
      <c r="H6" s="98" t="s">
        <v>3</v>
      </c>
      <c r="I6" s="1566" t="s">
        <v>339</v>
      </c>
      <c r="J6" s="1567"/>
      <c r="K6" s="1567"/>
      <c r="L6" s="1568"/>
      <c r="M6" s="99" t="s">
        <v>3</v>
      </c>
      <c r="N6" s="99" t="s">
        <v>3</v>
      </c>
      <c r="O6" s="61"/>
    </row>
    <row r="7" spans="1:15" s="59" customFormat="1" ht="14.45" thickBot="1" x14ac:dyDescent="0.3">
      <c r="A7" s="61"/>
      <c r="B7" s="100"/>
      <c r="C7" s="101"/>
      <c r="D7" s="101" t="s">
        <v>344</v>
      </c>
      <c r="E7" s="101" t="s">
        <v>345</v>
      </c>
      <c r="F7" s="100" t="s">
        <v>344</v>
      </c>
      <c r="G7" s="102" t="s">
        <v>345</v>
      </c>
      <c r="H7" s="103" t="s">
        <v>344</v>
      </c>
      <c r="I7" s="104" t="s">
        <v>346</v>
      </c>
      <c r="J7" s="104" t="s">
        <v>347</v>
      </c>
      <c r="K7" s="105" t="s">
        <v>348</v>
      </c>
      <c r="L7" s="101" t="s">
        <v>349</v>
      </c>
      <c r="M7" s="106" t="s">
        <v>344</v>
      </c>
      <c r="N7" s="106" t="s">
        <v>344</v>
      </c>
      <c r="O7" s="61"/>
    </row>
    <row r="8" spans="1:15" s="59" customFormat="1" ht="21" customHeight="1" x14ac:dyDescent="0.25">
      <c r="A8" s="61"/>
      <c r="B8" s="69">
        <v>1</v>
      </c>
      <c r="C8" s="70" t="s">
        <v>6</v>
      </c>
      <c r="D8" s="71">
        <f>+SUM(F8,H8,M8,N8)</f>
        <v>1</v>
      </c>
      <c r="E8" s="72">
        <f>+SUM(G8,I8:L8)</f>
        <v>1</v>
      </c>
      <c r="F8" s="73" t="s">
        <v>981</v>
      </c>
      <c r="G8" s="74" t="s">
        <v>981</v>
      </c>
      <c r="H8" s="75">
        <v>1</v>
      </c>
      <c r="I8" s="76" t="s">
        <v>981</v>
      </c>
      <c r="J8" s="76" t="s">
        <v>981</v>
      </c>
      <c r="K8" s="76">
        <v>1</v>
      </c>
      <c r="L8" s="77" t="s">
        <v>981</v>
      </c>
      <c r="M8" s="78" t="s">
        <v>981</v>
      </c>
      <c r="N8" s="78" t="s">
        <v>981</v>
      </c>
      <c r="O8" s="61"/>
    </row>
    <row r="9" spans="1:15" s="59" customFormat="1" ht="21" customHeight="1" x14ac:dyDescent="0.25">
      <c r="A9" s="61"/>
      <c r="B9" s="80">
        <f>+B8+1</f>
        <v>2</v>
      </c>
      <c r="C9" s="81" t="s">
        <v>8</v>
      </c>
      <c r="D9" s="75">
        <f t="shared" ref="D9:D73" si="0">+SUM(F9,H9,M9,N9)</f>
        <v>1</v>
      </c>
      <c r="E9" s="82">
        <f t="shared" ref="E9:E73" si="1">+SUM(G9,I9:L9)</f>
        <v>1</v>
      </c>
      <c r="F9" s="83" t="s">
        <v>981</v>
      </c>
      <c r="G9" s="77" t="s">
        <v>981</v>
      </c>
      <c r="H9" s="75">
        <v>1</v>
      </c>
      <c r="I9" s="76" t="s">
        <v>981</v>
      </c>
      <c r="J9" s="76" t="s">
        <v>981</v>
      </c>
      <c r="K9" s="76">
        <v>1</v>
      </c>
      <c r="L9" s="77" t="s">
        <v>981</v>
      </c>
      <c r="M9" s="84" t="s">
        <v>981</v>
      </c>
      <c r="N9" s="84" t="s">
        <v>981</v>
      </c>
      <c r="O9" s="61"/>
    </row>
    <row r="10" spans="1:15" s="59" customFormat="1" ht="21" customHeight="1" x14ac:dyDescent="0.25">
      <c r="A10" s="61"/>
      <c r="B10" s="80">
        <f t="shared" ref="B10:B73" si="2">+B9+1</f>
        <v>3</v>
      </c>
      <c r="C10" s="81" t="s">
        <v>167</v>
      </c>
      <c r="D10" s="75">
        <f t="shared" si="0"/>
        <v>1</v>
      </c>
      <c r="E10" s="82">
        <f t="shared" si="1"/>
        <v>1</v>
      </c>
      <c r="F10" s="83" t="s">
        <v>981</v>
      </c>
      <c r="G10" s="77" t="s">
        <v>981</v>
      </c>
      <c r="H10" s="75">
        <v>1</v>
      </c>
      <c r="I10" s="76" t="s">
        <v>981</v>
      </c>
      <c r="J10" s="76" t="s">
        <v>981</v>
      </c>
      <c r="K10" s="76">
        <v>1</v>
      </c>
      <c r="L10" s="77" t="s">
        <v>981</v>
      </c>
      <c r="M10" s="84" t="s">
        <v>981</v>
      </c>
      <c r="N10" s="84" t="s">
        <v>981</v>
      </c>
      <c r="O10" s="61"/>
    </row>
    <row r="11" spans="1:15" s="59" customFormat="1" ht="21" customHeight="1" x14ac:dyDescent="0.25">
      <c r="A11" s="61"/>
      <c r="B11" s="80">
        <f t="shared" si="2"/>
        <v>4</v>
      </c>
      <c r="C11" s="81" t="s">
        <v>11</v>
      </c>
      <c r="D11" s="75">
        <f t="shared" si="0"/>
        <v>1</v>
      </c>
      <c r="E11" s="82">
        <f t="shared" si="1"/>
        <v>2</v>
      </c>
      <c r="F11" s="83">
        <v>1</v>
      </c>
      <c r="G11" s="77">
        <v>2</v>
      </c>
      <c r="H11" s="75" t="s">
        <v>981</v>
      </c>
      <c r="I11" s="76" t="s">
        <v>981</v>
      </c>
      <c r="J11" s="76" t="s">
        <v>981</v>
      </c>
      <c r="K11" s="76" t="s">
        <v>981</v>
      </c>
      <c r="L11" s="77" t="s">
        <v>981</v>
      </c>
      <c r="M11" s="84" t="s">
        <v>981</v>
      </c>
      <c r="N11" s="84" t="s">
        <v>981</v>
      </c>
      <c r="O11" s="61"/>
    </row>
    <row r="12" spans="1:15" s="59" customFormat="1" ht="21" customHeight="1" x14ac:dyDescent="0.2">
      <c r="A12" s="61"/>
      <c r="B12" s="80">
        <f t="shared" si="2"/>
        <v>5</v>
      </c>
      <c r="C12" s="81" t="s">
        <v>13</v>
      </c>
      <c r="D12" s="75">
        <f t="shared" si="0"/>
        <v>1</v>
      </c>
      <c r="E12" s="82">
        <f t="shared" si="1"/>
        <v>1</v>
      </c>
      <c r="F12" s="83">
        <v>1</v>
      </c>
      <c r="G12" s="77">
        <v>1</v>
      </c>
      <c r="H12" s="75" t="s">
        <v>981</v>
      </c>
      <c r="I12" s="76" t="s">
        <v>981</v>
      </c>
      <c r="J12" s="76" t="s">
        <v>981</v>
      </c>
      <c r="K12" s="76" t="s">
        <v>981</v>
      </c>
      <c r="L12" s="77" t="s">
        <v>981</v>
      </c>
      <c r="M12" s="84" t="s">
        <v>981</v>
      </c>
      <c r="N12" s="84" t="s">
        <v>981</v>
      </c>
      <c r="O12" s="61"/>
    </row>
    <row r="13" spans="1:15" s="59" customFormat="1" ht="21" customHeight="1" x14ac:dyDescent="0.2">
      <c r="A13" s="61"/>
      <c r="B13" s="80">
        <f t="shared" si="2"/>
        <v>6</v>
      </c>
      <c r="C13" s="81" t="s">
        <v>1625</v>
      </c>
      <c r="D13" s="75">
        <f t="shared" si="0"/>
        <v>1</v>
      </c>
      <c r="E13" s="82">
        <f t="shared" si="1"/>
        <v>1</v>
      </c>
      <c r="F13" s="83">
        <v>1</v>
      </c>
      <c r="G13" s="77">
        <v>1</v>
      </c>
      <c r="H13" s="75" t="s">
        <v>981</v>
      </c>
      <c r="I13" s="76" t="s">
        <v>981</v>
      </c>
      <c r="J13" s="76" t="s">
        <v>981</v>
      </c>
      <c r="K13" s="76" t="s">
        <v>981</v>
      </c>
      <c r="L13" s="77" t="s">
        <v>981</v>
      </c>
      <c r="M13" s="84" t="s">
        <v>981</v>
      </c>
      <c r="N13" s="84" t="s">
        <v>981</v>
      </c>
      <c r="O13" s="61"/>
    </row>
    <row r="14" spans="1:15" s="59" customFormat="1" ht="21" customHeight="1" x14ac:dyDescent="0.2">
      <c r="A14" s="61"/>
      <c r="B14" s="80">
        <f t="shared" si="2"/>
        <v>7</v>
      </c>
      <c r="C14" s="81" t="s">
        <v>16</v>
      </c>
      <c r="D14" s="75">
        <f t="shared" si="0"/>
        <v>2</v>
      </c>
      <c r="E14" s="82">
        <f t="shared" si="1"/>
        <v>4</v>
      </c>
      <c r="F14" s="83" t="s">
        <v>981</v>
      </c>
      <c r="G14" s="77" t="s">
        <v>981</v>
      </c>
      <c r="H14" s="75">
        <v>2</v>
      </c>
      <c r="I14" s="76">
        <v>2</v>
      </c>
      <c r="J14" s="76" t="s">
        <v>981</v>
      </c>
      <c r="K14" s="76">
        <v>2</v>
      </c>
      <c r="L14" s="77" t="s">
        <v>981</v>
      </c>
      <c r="M14" s="84" t="s">
        <v>981</v>
      </c>
      <c r="N14" s="84" t="s">
        <v>981</v>
      </c>
      <c r="O14" s="61"/>
    </row>
    <row r="15" spans="1:15" s="59" customFormat="1" ht="21" customHeight="1" x14ac:dyDescent="0.25">
      <c r="A15" s="61"/>
      <c r="B15" s="80">
        <f t="shared" si="2"/>
        <v>8</v>
      </c>
      <c r="C15" s="81" t="s">
        <v>18</v>
      </c>
      <c r="D15" s="75">
        <f t="shared" si="0"/>
        <v>1</v>
      </c>
      <c r="E15" s="82">
        <f t="shared" si="1"/>
        <v>3</v>
      </c>
      <c r="F15" s="83">
        <v>1</v>
      </c>
      <c r="G15" s="77">
        <v>3</v>
      </c>
      <c r="H15" s="75" t="s">
        <v>981</v>
      </c>
      <c r="I15" s="76" t="s">
        <v>981</v>
      </c>
      <c r="J15" s="76" t="s">
        <v>981</v>
      </c>
      <c r="K15" s="76" t="s">
        <v>981</v>
      </c>
      <c r="L15" s="77" t="s">
        <v>981</v>
      </c>
      <c r="M15" s="84" t="s">
        <v>981</v>
      </c>
      <c r="N15" s="84" t="s">
        <v>981</v>
      </c>
      <c r="O15" s="61"/>
    </row>
    <row r="16" spans="1:15" s="59" customFormat="1" ht="21" customHeight="1" x14ac:dyDescent="0.2">
      <c r="A16" s="61"/>
      <c r="B16" s="80">
        <f t="shared" si="2"/>
        <v>9</v>
      </c>
      <c r="C16" s="81" t="s">
        <v>20</v>
      </c>
      <c r="D16" s="75">
        <f t="shared" si="0"/>
        <v>1</v>
      </c>
      <c r="E16" s="82">
        <f t="shared" si="1"/>
        <v>3</v>
      </c>
      <c r="F16" s="83">
        <v>1</v>
      </c>
      <c r="G16" s="77">
        <v>3</v>
      </c>
      <c r="H16" s="75" t="s">
        <v>981</v>
      </c>
      <c r="I16" s="76" t="s">
        <v>981</v>
      </c>
      <c r="J16" s="76" t="s">
        <v>981</v>
      </c>
      <c r="K16" s="76" t="s">
        <v>981</v>
      </c>
      <c r="L16" s="77" t="s">
        <v>981</v>
      </c>
      <c r="M16" s="84" t="s">
        <v>981</v>
      </c>
      <c r="N16" s="84" t="s">
        <v>981</v>
      </c>
      <c r="O16" s="61"/>
    </row>
    <row r="17" spans="1:15" s="59" customFormat="1" ht="21" customHeight="1" x14ac:dyDescent="0.25">
      <c r="A17" s="61"/>
      <c r="B17" s="80">
        <f t="shared" si="2"/>
        <v>10</v>
      </c>
      <c r="C17" s="81" t="s">
        <v>22</v>
      </c>
      <c r="D17" s="75">
        <f t="shared" si="0"/>
        <v>2</v>
      </c>
      <c r="E17" s="82">
        <f t="shared" si="1"/>
        <v>2</v>
      </c>
      <c r="F17" s="83">
        <v>2</v>
      </c>
      <c r="G17" s="77">
        <v>2</v>
      </c>
      <c r="H17" s="75" t="s">
        <v>981</v>
      </c>
      <c r="I17" s="76" t="s">
        <v>981</v>
      </c>
      <c r="J17" s="76" t="s">
        <v>981</v>
      </c>
      <c r="K17" s="76" t="s">
        <v>981</v>
      </c>
      <c r="L17" s="77" t="s">
        <v>981</v>
      </c>
      <c r="M17" s="84" t="s">
        <v>981</v>
      </c>
      <c r="N17" s="84" t="s">
        <v>981</v>
      </c>
      <c r="O17" s="61"/>
    </row>
    <row r="18" spans="1:15" s="59" customFormat="1" ht="21" customHeight="1" x14ac:dyDescent="0.25">
      <c r="A18" s="61"/>
      <c r="B18" s="80">
        <f t="shared" si="2"/>
        <v>11</v>
      </c>
      <c r="C18" s="81" t="s">
        <v>24</v>
      </c>
      <c r="D18" s="75">
        <f t="shared" si="0"/>
        <v>2</v>
      </c>
      <c r="E18" s="82">
        <f t="shared" si="1"/>
        <v>3</v>
      </c>
      <c r="F18" s="83">
        <v>2</v>
      </c>
      <c r="G18" s="77">
        <v>3</v>
      </c>
      <c r="H18" s="75" t="s">
        <v>981</v>
      </c>
      <c r="I18" s="76" t="s">
        <v>981</v>
      </c>
      <c r="J18" s="76" t="s">
        <v>981</v>
      </c>
      <c r="K18" s="76" t="s">
        <v>981</v>
      </c>
      <c r="L18" s="77" t="s">
        <v>981</v>
      </c>
      <c r="M18" s="84" t="s">
        <v>981</v>
      </c>
      <c r="N18" s="84" t="s">
        <v>981</v>
      </c>
      <c r="O18" s="61"/>
    </row>
    <row r="19" spans="1:15" s="59" customFormat="1" ht="21" customHeight="1" x14ac:dyDescent="0.2">
      <c r="A19" s="61"/>
      <c r="B19" s="80">
        <f t="shared" si="2"/>
        <v>12</v>
      </c>
      <c r="C19" s="81" t="s">
        <v>26</v>
      </c>
      <c r="D19" s="75">
        <f t="shared" si="0"/>
        <v>1</v>
      </c>
      <c r="E19" s="82">
        <f t="shared" si="1"/>
        <v>1</v>
      </c>
      <c r="F19" s="83">
        <v>1</v>
      </c>
      <c r="G19" s="77">
        <v>1</v>
      </c>
      <c r="H19" s="75" t="s">
        <v>981</v>
      </c>
      <c r="I19" s="76" t="s">
        <v>981</v>
      </c>
      <c r="J19" s="76" t="s">
        <v>981</v>
      </c>
      <c r="K19" s="76" t="s">
        <v>981</v>
      </c>
      <c r="L19" s="77" t="s">
        <v>981</v>
      </c>
      <c r="M19" s="84" t="s">
        <v>981</v>
      </c>
      <c r="N19" s="84" t="s">
        <v>981</v>
      </c>
      <c r="O19" s="61"/>
    </row>
    <row r="20" spans="1:15" s="59" customFormat="1" ht="21" customHeight="1" x14ac:dyDescent="0.2">
      <c r="A20" s="61"/>
      <c r="B20" s="80">
        <f t="shared" si="2"/>
        <v>13</v>
      </c>
      <c r="C20" s="81" t="s">
        <v>28</v>
      </c>
      <c r="D20" s="75">
        <f t="shared" si="0"/>
        <v>1</v>
      </c>
      <c r="E20" s="82">
        <f t="shared" si="1"/>
        <v>2</v>
      </c>
      <c r="F20" s="83">
        <v>1</v>
      </c>
      <c r="G20" s="77">
        <v>2</v>
      </c>
      <c r="H20" s="75" t="s">
        <v>981</v>
      </c>
      <c r="I20" s="76" t="s">
        <v>981</v>
      </c>
      <c r="J20" s="76" t="s">
        <v>981</v>
      </c>
      <c r="K20" s="76" t="s">
        <v>981</v>
      </c>
      <c r="L20" s="77" t="s">
        <v>981</v>
      </c>
      <c r="M20" s="84" t="s">
        <v>981</v>
      </c>
      <c r="N20" s="84" t="s">
        <v>981</v>
      </c>
      <c r="O20" s="61"/>
    </row>
    <row r="21" spans="1:15" s="59" customFormat="1" ht="21" customHeight="1" x14ac:dyDescent="0.2">
      <c r="A21" s="61"/>
      <c r="B21" s="80">
        <f t="shared" si="2"/>
        <v>14</v>
      </c>
      <c r="C21" s="81" t="s">
        <v>30</v>
      </c>
      <c r="D21" s="75">
        <f t="shared" si="0"/>
        <v>1</v>
      </c>
      <c r="E21" s="82">
        <f t="shared" si="1"/>
        <v>1</v>
      </c>
      <c r="F21" s="83">
        <v>1</v>
      </c>
      <c r="G21" s="77">
        <v>1</v>
      </c>
      <c r="H21" s="75" t="s">
        <v>981</v>
      </c>
      <c r="I21" s="76" t="s">
        <v>981</v>
      </c>
      <c r="J21" s="76" t="s">
        <v>981</v>
      </c>
      <c r="K21" s="76" t="s">
        <v>981</v>
      </c>
      <c r="L21" s="77" t="s">
        <v>981</v>
      </c>
      <c r="M21" s="84" t="s">
        <v>981</v>
      </c>
      <c r="N21" s="84" t="s">
        <v>981</v>
      </c>
      <c r="O21" s="61"/>
    </row>
    <row r="22" spans="1:15" s="59" customFormat="1" ht="21" customHeight="1" x14ac:dyDescent="0.2">
      <c r="A22" s="61"/>
      <c r="B22" s="80">
        <f t="shared" si="2"/>
        <v>15</v>
      </c>
      <c r="C22" s="81" t="s">
        <v>32</v>
      </c>
      <c r="D22" s="75">
        <f t="shared" si="0"/>
        <v>1</v>
      </c>
      <c r="E22" s="82">
        <f t="shared" si="1"/>
        <v>1</v>
      </c>
      <c r="F22" s="83">
        <v>1</v>
      </c>
      <c r="G22" s="77">
        <v>1</v>
      </c>
      <c r="H22" s="75" t="s">
        <v>981</v>
      </c>
      <c r="I22" s="76" t="s">
        <v>981</v>
      </c>
      <c r="J22" s="76" t="s">
        <v>981</v>
      </c>
      <c r="K22" s="76" t="s">
        <v>981</v>
      </c>
      <c r="L22" s="77" t="s">
        <v>981</v>
      </c>
      <c r="M22" s="84" t="s">
        <v>981</v>
      </c>
      <c r="N22" s="84" t="s">
        <v>981</v>
      </c>
      <c r="O22" s="61"/>
    </row>
    <row r="23" spans="1:15" s="59" customFormat="1" ht="21" customHeight="1" x14ac:dyDescent="0.2">
      <c r="A23" s="61"/>
      <c r="B23" s="80">
        <f t="shared" si="2"/>
        <v>16</v>
      </c>
      <c r="C23" s="81" t="s">
        <v>34</v>
      </c>
      <c r="D23" s="75">
        <f t="shared" si="0"/>
        <v>1</v>
      </c>
      <c r="E23" s="82">
        <f t="shared" si="1"/>
        <v>3</v>
      </c>
      <c r="F23" s="83">
        <v>1</v>
      </c>
      <c r="G23" s="77">
        <v>3</v>
      </c>
      <c r="H23" s="75" t="s">
        <v>981</v>
      </c>
      <c r="I23" s="76" t="s">
        <v>981</v>
      </c>
      <c r="J23" s="76" t="s">
        <v>981</v>
      </c>
      <c r="K23" s="76" t="s">
        <v>981</v>
      </c>
      <c r="L23" s="77" t="s">
        <v>981</v>
      </c>
      <c r="M23" s="84" t="s">
        <v>981</v>
      </c>
      <c r="N23" s="84" t="s">
        <v>981</v>
      </c>
      <c r="O23" s="61"/>
    </row>
    <row r="24" spans="1:15" s="59" customFormat="1" ht="21" customHeight="1" x14ac:dyDescent="0.2">
      <c r="A24" s="61"/>
      <c r="B24" s="80">
        <f t="shared" si="2"/>
        <v>17</v>
      </c>
      <c r="C24" s="81" t="s">
        <v>1624</v>
      </c>
      <c r="D24" s="75">
        <f t="shared" ref="D24" si="3">+SUM(F24,H24,M24,N24)</f>
        <v>0</v>
      </c>
      <c r="E24" s="82">
        <f t="shared" ref="E24" si="4">+SUM(G24,I24:L24)</f>
        <v>0</v>
      </c>
      <c r="F24" s="83" t="s">
        <v>447</v>
      </c>
      <c r="G24" s="77" t="s">
        <v>447</v>
      </c>
      <c r="H24" s="75"/>
      <c r="I24" s="1870"/>
      <c r="J24" s="1870"/>
      <c r="K24" s="1870"/>
      <c r="L24" s="77"/>
      <c r="M24" s="84"/>
      <c r="N24" s="84"/>
      <c r="O24" s="61"/>
    </row>
    <row r="25" spans="1:15" s="59" customFormat="1" ht="21" customHeight="1" x14ac:dyDescent="0.2">
      <c r="A25" s="61"/>
      <c r="B25" s="80">
        <f t="shared" si="2"/>
        <v>18</v>
      </c>
      <c r="C25" s="81" t="s">
        <v>37</v>
      </c>
      <c r="D25" s="75">
        <f t="shared" si="0"/>
        <v>1</v>
      </c>
      <c r="E25" s="82">
        <f t="shared" si="1"/>
        <v>3</v>
      </c>
      <c r="F25" s="83">
        <v>1</v>
      </c>
      <c r="G25" s="77">
        <v>3</v>
      </c>
      <c r="H25" s="75" t="s">
        <v>981</v>
      </c>
      <c r="I25" s="76" t="s">
        <v>981</v>
      </c>
      <c r="J25" s="76" t="s">
        <v>981</v>
      </c>
      <c r="K25" s="76" t="s">
        <v>981</v>
      </c>
      <c r="L25" s="77" t="s">
        <v>981</v>
      </c>
      <c r="M25" s="84" t="s">
        <v>981</v>
      </c>
      <c r="N25" s="84" t="s">
        <v>981</v>
      </c>
      <c r="O25" s="61"/>
    </row>
    <row r="26" spans="1:15" s="59" customFormat="1" ht="21" customHeight="1" x14ac:dyDescent="0.2">
      <c r="A26" s="61"/>
      <c r="B26" s="80">
        <f t="shared" si="2"/>
        <v>19</v>
      </c>
      <c r="C26" s="81" t="s">
        <v>39</v>
      </c>
      <c r="D26" s="75">
        <f t="shared" si="0"/>
        <v>4</v>
      </c>
      <c r="E26" s="82">
        <f t="shared" si="1"/>
        <v>7</v>
      </c>
      <c r="F26" s="83">
        <v>1</v>
      </c>
      <c r="G26" s="77">
        <v>2</v>
      </c>
      <c r="H26" s="75">
        <v>3</v>
      </c>
      <c r="I26" s="76">
        <v>5</v>
      </c>
      <c r="J26" s="76" t="s">
        <v>981</v>
      </c>
      <c r="K26" s="76" t="s">
        <v>981</v>
      </c>
      <c r="L26" s="77" t="s">
        <v>981</v>
      </c>
      <c r="M26" s="84" t="s">
        <v>981</v>
      </c>
      <c r="N26" s="84" t="s">
        <v>981</v>
      </c>
      <c r="O26" s="61"/>
    </row>
    <row r="27" spans="1:15" s="59" customFormat="1" ht="21" customHeight="1" x14ac:dyDescent="0.2">
      <c r="A27" s="61"/>
      <c r="B27" s="80">
        <f t="shared" si="2"/>
        <v>20</v>
      </c>
      <c r="C27" s="81" t="s">
        <v>41</v>
      </c>
      <c r="D27" s="75">
        <f t="shared" si="0"/>
        <v>53</v>
      </c>
      <c r="E27" s="82">
        <f t="shared" si="1"/>
        <v>133</v>
      </c>
      <c r="F27" s="83">
        <v>12</v>
      </c>
      <c r="G27" s="77">
        <v>25</v>
      </c>
      <c r="H27" s="75">
        <v>41</v>
      </c>
      <c r="I27" s="76">
        <v>108</v>
      </c>
      <c r="J27" s="76" t="s">
        <v>981</v>
      </c>
      <c r="K27" s="76" t="s">
        <v>981</v>
      </c>
      <c r="L27" s="77" t="s">
        <v>981</v>
      </c>
      <c r="M27" s="84" t="s">
        <v>981</v>
      </c>
      <c r="N27" s="84" t="s">
        <v>981</v>
      </c>
      <c r="O27" s="61"/>
    </row>
    <row r="28" spans="1:15" s="59" customFormat="1" ht="21" customHeight="1" x14ac:dyDescent="0.2">
      <c r="A28" s="61"/>
      <c r="B28" s="80">
        <f t="shared" si="2"/>
        <v>21</v>
      </c>
      <c r="C28" s="81" t="s">
        <v>43</v>
      </c>
      <c r="D28" s="75">
        <f t="shared" si="0"/>
        <v>1</v>
      </c>
      <c r="E28" s="82">
        <f t="shared" si="1"/>
        <v>3</v>
      </c>
      <c r="F28" s="83">
        <v>1</v>
      </c>
      <c r="G28" s="77">
        <v>3</v>
      </c>
      <c r="H28" s="75" t="s">
        <v>981</v>
      </c>
      <c r="I28" s="76" t="s">
        <v>981</v>
      </c>
      <c r="J28" s="76" t="s">
        <v>981</v>
      </c>
      <c r="K28" s="76" t="s">
        <v>981</v>
      </c>
      <c r="L28" s="77" t="s">
        <v>981</v>
      </c>
      <c r="M28" s="84" t="s">
        <v>981</v>
      </c>
      <c r="N28" s="84" t="s">
        <v>981</v>
      </c>
      <c r="O28" s="61"/>
    </row>
    <row r="29" spans="1:15" s="59" customFormat="1" ht="21" customHeight="1" x14ac:dyDescent="0.2">
      <c r="A29" s="61"/>
      <c r="B29" s="80">
        <f t="shared" si="2"/>
        <v>22</v>
      </c>
      <c r="C29" s="81" t="s">
        <v>45</v>
      </c>
      <c r="D29" s="75">
        <f t="shared" si="0"/>
        <v>10</v>
      </c>
      <c r="E29" s="82">
        <f t="shared" si="1"/>
        <v>21</v>
      </c>
      <c r="F29" s="83">
        <v>8</v>
      </c>
      <c r="G29" s="77">
        <v>19</v>
      </c>
      <c r="H29" s="75">
        <v>2</v>
      </c>
      <c r="I29" s="76">
        <v>2</v>
      </c>
      <c r="J29" s="76" t="s">
        <v>981</v>
      </c>
      <c r="K29" s="76" t="s">
        <v>981</v>
      </c>
      <c r="L29" s="77" t="s">
        <v>981</v>
      </c>
      <c r="M29" s="84" t="s">
        <v>981</v>
      </c>
      <c r="N29" s="84" t="s">
        <v>981</v>
      </c>
      <c r="O29" s="61"/>
    </row>
    <row r="30" spans="1:15" s="59" customFormat="1" ht="21" customHeight="1" x14ac:dyDescent="0.2">
      <c r="A30" s="61"/>
      <c r="B30" s="80">
        <f t="shared" si="2"/>
        <v>23</v>
      </c>
      <c r="C30" s="81" t="s">
        <v>47</v>
      </c>
      <c r="D30" s="75">
        <f t="shared" si="0"/>
        <v>6</v>
      </c>
      <c r="E30" s="82">
        <f t="shared" si="1"/>
        <v>15</v>
      </c>
      <c r="F30" s="83">
        <v>1</v>
      </c>
      <c r="G30" s="77">
        <v>3</v>
      </c>
      <c r="H30" s="75">
        <v>4</v>
      </c>
      <c r="I30" s="76">
        <v>12</v>
      </c>
      <c r="J30" s="76" t="s">
        <v>981</v>
      </c>
      <c r="K30" s="76" t="s">
        <v>981</v>
      </c>
      <c r="L30" s="77" t="s">
        <v>981</v>
      </c>
      <c r="M30" s="84">
        <v>1</v>
      </c>
      <c r="N30" s="84" t="s">
        <v>981</v>
      </c>
      <c r="O30" s="61"/>
    </row>
    <row r="31" spans="1:15" s="59" customFormat="1" ht="21" customHeight="1" x14ac:dyDescent="0.2">
      <c r="A31" s="61"/>
      <c r="B31" s="80">
        <f t="shared" si="2"/>
        <v>24</v>
      </c>
      <c r="C31" s="81" t="s">
        <v>49</v>
      </c>
      <c r="D31" s="75">
        <f t="shared" si="0"/>
        <v>1</v>
      </c>
      <c r="E31" s="82">
        <f t="shared" si="1"/>
        <v>2</v>
      </c>
      <c r="F31" s="83">
        <v>1</v>
      </c>
      <c r="G31" s="77">
        <v>2</v>
      </c>
      <c r="H31" s="75" t="s">
        <v>981</v>
      </c>
      <c r="I31" s="76" t="s">
        <v>981</v>
      </c>
      <c r="J31" s="76" t="s">
        <v>981</v>
      </c>
      <c r="K31" s="76" t="s">
        <v>981</v>
      </c>
      <c r="L31" s="77" t="s">
        <v>981</v>
      </c>
      <c r="M31" s="84" t="s">
        <v>981</v>
      </c>
      <c r="N31" s="84" t="s">
        <v>981</v>
      </c>
      <c r="O31" s="61"/>
    </row>
    <row r="32" spans="1:15" s="59" customFormat="1" ht="21" customHeight="1" x14ac:dyDescent="0.2">
      <c r="A32" s="61"/>
      <c r="B32" s="80">
        <f t="shared" si="2"/>
        <v>25</v>
      </c>
      <c r="C32" s="81" t="s">
        <v>51</v>
      </c>
      <c r="D32" s="75">
        <f t="shared" si="0"/>
        <v>21</v>
      </c>
      <c r="E32" s="82">
        <f t="shared" si="1"/>
        <v>52</v>
      </c>
      <c r="F32" s="83">
        <v>16</v>
      </c>
      <c r="G32" s="77">
        <v>31</v>
      </c>
      <c r="H32" s="75">
        <v>5</v>
      </c>
      <c r="I32" s="76">
        <v>21</v>
      </c>
      <c r="J32" s="76" t="s">
        <v>981</v>
      </c>
      <c r="K32" s="76" t="s">
        <v>981</v>
      </c>
      <c r="L32" s="77" t="s">
        <v>981</v>
      </c>
      <c r="M32" s="84" t="s">
        <v>981</v>
      </c>
      <c r="N32" s="84" t="s">
        <v>981</v>
      </c>
      <c r="O32" s="61"/>
    </row>
    <row r="33" spans="1:15" s="59" customFormat="1" ht="21" customHeight="1" x14ac:dyDescent="0.2">
      <c r="A33" s="61"/>
      <c r="B33" s="80">
        <f t="shared" si="2"/>
        <v>26</v>
      </c>
      <c r="C33" s="81" t="s">
        <v>53</v>
      </c>
      <c r="D33" s="75">
        <f t="shared" si="0"/>
        <v>13</v>
      </c>
      <c r="E33" s="82">
        <f t="shared" si="1"/>
        <v>34</v>
      </c>
      <c r="F33" s="83">
        <v>6</v>
      </c>
      <c r="G33" s="77">
        <v>11</v>
      </c>
      <c r="H33" s="75">
        <v>7</v>
      </c>
      <c r="I33" s="76">
        <v>22</v>
      </c>
      <c r="J33" s="76">
        <v>1</v>
      </c>
      <c r="K33" s="76" t="s">
        <v>981</v>
      </c>
      <c r="L33" s="77" t="s">
        <v>981</v>
      </c>
      <c r="M33" s="84" t="s">
        <v>981</v>
      </c>
      <c r="N33" s="84" t="s">
        <v>981</v>
      </c>
      <c r="O33" s="61"/>
    </row>
    <row r="34" spans="1:15" s="59" customFormat="1" ht="21" customHeight="1" x14ac:dyDescent="0.2">
      <c r="A34" s="61"/>
      <c r="B34" s="80">
        <f t="shared" si="2"/>
        <v>27</v>
      </c>
      <c r="C34" s="81" t="s">
        <v>55</v>
      </c>
      <c r="D34" s="75">
        <f t="shared" si="0"/>
        <v>13</v>
      </c>
      <c r="E34" s="82">
        <f t="shared" si="1"/>
        <v>20</v>
      </c>
      <c r="F34" s="83">
        <v>5</v>
      </c>
      <c r="G34" s="77">
        <v>9</v>
      </c>
      <c r="H34" s="75">
        <v>8</v>
      </c>
      <c r="I34" s="76">
        <v>11</v>
      </c>
      <c r="J34" s="76" t="s">
        <v>981</v>
      </c>
      <c r="K34" s="76" t="s">
        <v>981</v>
      </c>
      <c r="L34" s="77" t="s">
        <v>981</v>
      </c>
      <c r="M34" s="84" t="s">
        <v>981</v>
      </c>
      <c r="N34" s="84" t="s">
        <v>981</v>
      </c>
      <c r="O34" s="61"/>
    </row>
    <row r="35" spans="1:15" s="59" customFormat="1" ht="21" customHeight="1" x14ac:dyDescent="0.2">
      <c r="A35" s="61"/>
      <c r="B35" s="80">
        <f t="shared" si="2"/>
        <v>28</v>
      </c>
      <c r="C35" s="81" t="s">
        <v>57</v>
      </c>
      <c r="D35" s="75">
        <f t="shared" si="0"/>
        <v>3</v>
      </c>
      <c r="E35" s="82">
        <f t="shared" si="1"/>
        <v>12</v>
      </c>
      <c r="F35" s="83">
        <v>2</v>
      </c>
      <c r="G35" s="77">
        <v>10</v>
      </c>
      <c r="H35" s="75">
        <v>1</v>
      </c>
      <c r="I35" s="76">
        <v>2</v>
      </c>
      <c r="J35" s="76" t="s">
        <v>981</v>
      </c>
      <c r="K35" s="76" t="s">
        <v>981</v>
      </c>
      <c r="L35" s="77" t="s">
        <v>981</v>
      </c>
      <c r="M35" s="84" t="s">
        <v>981</v>
      </c>
      <c r="N35" s="84" t="s">
        <v>981</v>
      </c>
      <c r="O35" s="61"/>
    </row>
    <row r="36" spans="1:15" s="59" customFormat="1" ht="21" customHeight="1" x14ac:dyDescent="0.2">
      <c r="A36" s="61"/>
      <c r="B36" s="80">
        <f t="shared" si="2"/>
        <v>29</v>
      </c>
      <c r="C36" s="81" t="s">
        <v>59</v>
      </c>
      <c r="D36" s="75">
        <f t="shared" si="0"/>
        <v>9</v>
      </c>
      <c r="E36" s="82">
        <f t="shared" si="1"/>
        <v>22</v>
      </c>
      <c r="F36" s="83">
        <v>6</v>
      </c>
      <c r="G36" s="77">
        <v>14</v>
      </c>
      <c r="H36" s="75">
        <v>3</v>
      </c>
      <c r="I36" s="76">
        <v>5</v>
      </c>
      <c r="J36" s="76">
        <v>2</v>
      </c>
      <c r="K36" s="76" t="s">
        <v>981</v>
      </c>
      <c r="L36" s="77">
        <v>1</v>
      </c>
      <c r="M36" s="84" t="s">
        <v>981</v>
      </c>
      <c r="N36" s="84" t="s">
        <v>981</v>
      </c>
      <c r="O36" s="61"/>
    </row>
    <row r="37" spans="1:15" s="59" customFormat="1" ht="21" customHeight="1" x14ac:dyDescent="0.2">
      <c r="A37" s="61"/>
      <c r="B37" s="80">
        <f t="shared" si="2"/>
        <v>30</v>
      </c>
      <c r="C37" s="81" t="s">
        <v>61</v>
      </c>
      <c r="D37" s="75">
        <f t="shared" si="0"/>
        <v>3</v>
      </c>
      <c r="E37" s="82">
        <f t="shared" si="1"/>
        <v>7</v>
      </c>
      <c r="F37" s="83">
        <v>2</v>
      </c>
      <c r="G37" s="77">
        <v>3</v>
      </c>
      <c r="H37" s="75">
        <v>1</v>
      </c>
      <c r="I37" s="76">
        <v>4</v>
      </c>
      <c r="J37" s="76" t="s">
        <v>981</v>
      </c>
      <c r="K37" s="76" t="s">
        <v>981</v>
      </c>
      <c r="L37" s="77" t="s">
        <v>981</v>
      </c>
      <c r="M37" s="84" t="s">
        <v>981</v>
      </c>
      <c r="N37" s="84" t="s">
        <v>981</v>
      </c>
      <c r="O37" s="61"/>
    </row>
    <row r="38" spans="1:15" s="59" customFormat="1" ht="21" customHeight="1" x14ac:dyDescent="0.2">
      <c r="A38" s="61"/>
      <c r="B38" s="80">
        <f t="shared" si="2"/>
        <v>31</v>
      </c>
      <c r="C38" s="81" t="s">
        <v>63</v>
      </c>
      <c r="D38" s="75">
        <f t="shared" si="0"/>
        <v>1</v>
      </c>
      <c r="E38" s="82">
        <f t="shared" si="1"/>
        <v>2</v>
      </c>
      <c r="F38" s="83">
        <v>1</v>
      </c>
      <c r="G38" s="85">
        <v>2</v>
      </c>
      <c r="H38" s="75" t="s">
        <v>981</v>
      </c>
      <c r="I38" s="76" t="s">
        <v>981</v>
      </c>
      <c r="J38" s="76" t="s">
        <v>981</v>
      </c>
      <c r="K38" s="76" t="s">
        <v>981</v>
      </c>
      <c r="L38" s="77" t="s">
        <v>981</v>
      </c>
      <c r="M38" s="84" t="s">
        <v>981</v>
      </c>
      <c r="N38" s="84" t="s">
        <v>981</v>
      </c>
      <c r="O38" s="61"/>
    </row>
    <row r="39" spans="1:15" s="59" customFormat="1" ht="21" customHeight="1" x14ac:dyDescent="0.2">
      <c r="A39" s="61"/>
      <c r="B39" s="80">
        <f t="shared" si="2"/>
        <v>32</v>
      </c>
      <c r="C39" s="81" t="s">
        <v>65</v>
      </c>
      <c r="D39" s="75">
        <f t="shared" si="0"/>
        <v>1</v>
      </c>
      <c r="E39" s="82">
        <f t="shared" si="1"/>
        <v>1</v>
      </c>
      <c r="F39" s="83">
        <v>1</v>
      </c>
      <c r="G39" s="77">
        <v>1</v>
      </c>
      <c r="H39" s="75" t="s">
        <v>981</v>
      </c>
      <c r="I39" s="76" t="s">
        <v>981</v>
      </c>
      <c r="J39" s="76" t="s">
        <v>981</v>
      </c>
      <c r="K39" s="76" t="s">
        <v>981</v>
      </c>
      <c r="L39" s="77" t="s">
        <v>981</v>
      </c>
      <c r="M39" s="84" t="s">
        <v>981</v>
      </c>
      <c r="N39" s="84" t="s">
        <v>981</v>
      </c>
      <c r="O39" s="61"/>
    </row>
    <row r="40" spans="1:15" s="59" customFormat="1" ht="21" customHeight="1" x14ac:dyDescent="0.2">
      <c r="A40" s="61"/>
      <c r="B40" s="80">
        <f t="shared" si="2"/>
        <v>33</v>
      </c>
      <c r="C40" s="81" t="s">
        <v>1629</v>
      </c>
      <c r="D40" s="75">
        <f t="shared" si="0"/>
        <v>6</v>
      </c>
      <c r="E40" s="82">
        <f t="shared" si="1"/>
        <v>12</v>
      </c>
      <c r="F40" s="83">
        <v>6</v>
      </c>
      <c r="G40" s="77">
        <v>12</v>
      </c>
      <c r="H40" s="75" t="s">
        <v>981</v>
      </c>
      <c r="I40" s="76" t="s">
        <v>981</v>
      </c>
      <c r="J40" s="76" t="s">
        <v>981</v>
      </c>
      <c r="K40" s="76" t="s">
        <v>981</v>
      </c>
      <c r="L40" s="77" t="s">
        <v>981</v>
      </c>
      <c r="M40" s="84" t="s">
        <v>981</v>
      </c>
      <c r="N40" s="84" t="s">
        <v>981</v>
      </c>
      <c r="O40" s="61"/>
    </row>
    <row r="41" spans="1:15" s="59" customFormat="1" ht="21" customHeight="1" x14ac:dyDescent="0.2">
      <c r="A41" s="61"/>
      <c r="B41" s="80">
        <f t="shared" si="2"/>
        <v>34</v>
      </c>
      <c r="C41" s="81" t="s">
        <v>69</v>
      </c>
      <c r="D41" s="75">
        <f t="shared" si="0"/>
        <v>2</v>
      </c>
      <c r="E41" s="82">
        <f t="shared" si="1"/>
        <v>11</v>
      </c>
      <c r="F41" s="83">
        <v>1</v>
      </c>
      <c r="G41" s="77">
        <v>4</v>
      </c>
      <c r="H41" s="75">
        <v>1</v>
      </c>
      <c r="I41" s="76">
        <v>7</v>
      </c>
      <c r="J41" s="76" t="s">
        <v>981</v>
      </c>
      <c r="K41" s="76" t="s">
        <v>981</v>
      </c>
      <c r="L41" s="77" t="s">
        <v>981</v>
      </c>
      <c r="M41" s="84" t="s">
        <v>981</v>
      </c>
      <c r="N41" s="84" t="s">
        <v>981</v>
      </c>
      <c r="O41" s="61"/>
    </row>
    <row r="42" spans="1:15" s="59" customFormat="1" ht="21" customHeight="1" x14ac:dyDescent="0.2">
      <c r="A42" s="61"/>
      <c r="B42" s="80">
        <f t="shared" si="2"/>
        <v>35</v>
      </c>
      <c r="C42" s="81" t="s">
        <v>71</v>
      </c>
      <c r="D42" s="75">
        <f t="shared" si="0"/>
        <v>1</v>
      </c>
      <c r="E42" s="82">
        <f t="shared" si="1"/>
        <v>2</v>
      </c>
      <c r="F42" s="83">
        <v>1</v>
      </c>
      <c r="G42" s="77">
        <v>2</v>
      </c>
      <c r="H42" s="75" t="s">
        <v>981</v>
      </c>
      <c r="I42" s="76" t="s">
        <v>981</v>
      </c>
      <c r="J42" s="76" t="s">
        <v>981</v>
      </c>
      <c r="K42" s="76" t="s">
        <v>981</v>
      </c>
      <c r="L42" s="77" t="s">
        <v>981</v>
      </c>
      <c r="M42" s="84" t="s">
        <v>981</v>
      </c>
      <c r="N42" s="84" t="s">
        <v>981</v>
      </c>
      <c r="O42" s="61"/>
    </row>
    <row r="43" spans="1:15" s="59" customFormat="1" ht="21" customHeight="1" x14ac:dyDescent="0.2">
      <c r="A43" s="61"/>
      <c r="B43" s="80">
        <f t="shared" si="2"/>
        <v>36</v>
      </c>
      <c r="C43" s="81" t="s">
        <v>73</v>
      </c>
      <c r="D43" s="75">
        <f t="shared" si="0"/>
        <v>3</v>
      </c>
      <c r="E43" s="82">
        <f t="shared" si="1"/>
        <v>4</v>
      </c>
      <c r="F43" s="83">
        <v>1</v>
      </c>
      <c r="G43" s="77">
        <v>2</v>
      </c>
      <c r="H43" s="75">
        <v>2</v>
      </c>
      <c r="I43" s="76">
        <v>2</v>
      </c>
      <c r="J43" s="76" t="s">
        <v>981</v>
      </c>
      <c r="K43" s="76" t="s">
        <v>981</v>
      </c>
      <c r="L43" s="77" t="s">
        <v>981</v>
      </c>
      <c r="M43" s="84" t="s">
        <v>981</v>
      </c>
      <c r="N43" s="84" t="s">
        <v>981</v>
      </c>
      <c r="O43" s="61"/>
    </row>
    <row r="44" spans="1:15" s="59" customFormat="1" ht="21" customHeight="1" x14ac:dyDescent="0.2">
      <c r="A44" s="61"/>
      <c r="B44" s="80">
        <f t="shared" si="2"/>
        <v>37</v>
      </c>
      <c r="C44" s="81" t="s">
        <v>75</v>
      </c>
      <c r="D44" s="75">
        <f t="shared" si="0"/>
        <v>1</v>
      </c>
      <c r="E44" s="82">
        <f t="shared" si="1"/>
        <v>1</v>
      </c>
      <c r="F44" s="83">
        <v>1</v>
      </c>
      <c r="G44" s="77">
        <v>1</v>
      </c>
      <c r="H44" s="75" t="s">
        <v>981</v>
      </c>
      <c r="I44" s="76" t="s">
        <v>981</v>
      </c>
      <c r="J44" s="76" t="s">
        <v>981</v>
      </c>
      <c r="K44" s="76" t="s">
        <v>981</v>
      </c>
      <c r="L44" s="77" t="s">
        <v>981</v>
      </c>
      <c r="M44" s="84" t="s">
        <v>981</v>
      </c>
      <c r="N44" s="84" t="s">
        <v>981</v>
      </c>
      <c r="O44" s="61"/>
    </row>
    <row r="45" spans="1:15" s="59" customFormat="1" ht="21" customHeight="1" x14ac:dyDescent="0.2">
      <c r="A45" s="61"/>
      <c r="B45" s="80">
        <f t="shared" si="2"/>
        <v>38</v>
      </c>
      <c r="C45" s="81" t="s">
        <v>77</v>
      </c>
      <c r="D45" s="75">
        <f t="shared" si="0"/>
        <v>1</v>
      </c>
      <c r="E45" s="82">
        <f t="shared" si="1"/>
        <v>3</v>
      </c>
      <c r="F45" s="83">
        <v>1</v>
      </c>
      <c r="G45" s="77">
        <v>3</v>
      </c>
      <c r="H45" s="75" t="s">
        <v>981</v>
      </c>
      <c r="I45" s="76" t="s">
        <v>981</v>
      </c>
      <c r="J45" s="76" t="s">
        <v>981</v>
      </c>
      <c r="K45" s="76" t="s">
        <v>981</v>
      </c>
      <c r="L45" s="77" t="s">
        <v>981</v>
      </c>
      <c r="M45" s="84" t="s">
        <v>981</v>
      </c>
      <c r="N45" s="84" t="s">
        <v>981</v>
      </c>
      <c r="O45" s="61"/>
    </row>
    <row r="46" spans="1:15" s="59" customFormat="1" ht="21" customHeight="1" x14ac:dyDescent="0.2">
      <c r="A46" s="61"/>
      <c r="B46" s="80">
        <f t="shared" si="2"/>
        <v>39</v>
      </c>
      <c r="C46" s="81" t="s">
        <v>79</v>
      </c>
      <c r="D46" s="75">
        <f t="shared" si="0"/>
        <v>1</v>
      </c>
      <c r="E46" s="82">
        <f t="shared" si="1"/>
        <v>2</v>
      </c>
      <c r="F46" s="83">
        <v>1</v>
      </c>
      <c r="G46" s="77">
        <v>2</v>
      </c>
      <c r="H46" s="75" t="s">
        <v>981</v>
      </c>
      <c r="I46" s="76" t="s">
        <v>981</v>
      </c>
      <c r="J46" s="76" t="s">
        <v>981</v>
      </c>
      <c r="K46" s="76" t="s">
        <v>981</v>
      </c>
      <c r="L46" s="77" t="s">
        <v>981</v>
      </c>
      <c r="M46" s="84" t="s">
        <v>981</v>
      </c>
      <c r="N46" s="84" t="s">
        <v>981</v>
      </c>
      <c r="O46" s="61"/>
    </row>
    <row r="47" spans="1:15" s="59" customFormat="1" ht="21" customHeight="1" x14ac:dyDescent="0.2">
      <c r="A47" s="61"/>
      <c r="B47" s="80">
        <f t="shared" si="2"/>
        <v>40</v>
      </c>
      <c r="C47" s="81" t="s">
        <v>81</v>
      </c>
      <c r="D47" s="75">
        <f t="shared" si="0"/>
        <v>2</v>
      </c>
      <c r="E47" s="82">
        <f t="shared" si="1"/>
        <v>3</v>
      </c>
      <c r="F47" s="83">
        <v>2</v>
      </c>
      <c r="G47" s="77">
        <v>3</v>
      </c>
      <c r="H47" s="75" t="s">
        <v>981</v>
      </c>
      <c r="I47" s="76" t="s">
        <v>981</v>
      </c>
      <c r="J47" s="76" t="s">
        <v>981</v>
      </c>
      <c r="K47" s="76" t="s">
        <v>981</v>
      </c>
      <c r="L47" s="77" t="s">
        <v>981</v>
      </c>
      <c r="M47" s="84" t="s">
        <v>981</v>
      </c>
      <c r="N47" s="84" t="s">
        <v>981</v>
      </c>
      <c r="O47" s="61"/>
    </row>
    <row r="48" spans="1:15" s="59" customFormat="1" ht="21" customHeight="1" x14ac:dyDescent="0.2">
      <c r="A48" s="61"/>
      <c r="B48" s="80">
        <f t="shared" si="2"/>
        <v>41</v>
      </c>
      <c r="C48" s="81" t="s">
        <v>83</v>
      </c>
      <c r="D48" s="75">
        <f t="shared" si="0"/>
        <v>1</v>
      </c>
      <c r="E48" s="82">
        <f t="shared" si="1"/>
        <v>2</v>
      </c>
      <c r="F48" s="83">
        <v>1</v>
      </c>
      <c r="G48" s="77">
        <v>2</v>
      </c>
      <c r="H48" s="75" t="s">
        <v>981</v>
      </c>
      <c r="I48" s="76" t="s">
        <v>981</v>
      </c>
      <c r="J48" s="76" t="s">
        <v>981</v>
      </c>
      <c r="K48" s="76" t="s">
        <v>981</v>
      </c>
      <c r="L48" s="77" t="s">
        <v>981</v>
      </c>
      <c r="M48" s="84" t="s">
        <v>981</v>
      </c>
      <c r="N48" s="84" t="s">
        <v>981</v>
      </c>
      <c r="O48" s="61"/>
    </row>
    <row r="49" spans="1:15" s="59" customFormat="1" ht="21" customHeight="1" x14ac:dyDescent="0.2">
      <c r="A49" s="61"/>
      <c r="B49" s="80">
        <f t="shared" si="2"/>
        <v>42</v>
      </c>
      <c r="C49" s="81" t="s">
        <v>85</v>
      </c>
      <c r="D49" s="75">
        <f t="shared" si="0"/>
        <v>2</v>
      </c>
      <c r="E49" s="82">
        <f t="shared" si="1"/>
        <v>3</v>
      </c>
      <c r="F49" s="83">
        <v>1</v>
      </c>
      <c r="G49" s="77">
        <v>2</v>
      </c>
      <c r="H49" s="75">
        <v>1</v>
      </c>
      <c r="I49" s="76">
        <v>1</v>
      </c>
      <c r="J49" s="76" t="s">
        <v>981</v>
      </c>
      <c r="K49" s="76" t="s">
        <v>981</v>
      </c>
      <c r="L49" s="77" t="s">
        <v>981</v>
      </c>
      <c r="M49" s="84" t="s">
        <v>981</v>
      </c>
      <c r="N49" s="84" t="s">
        <v>981</v>
      </c>
      <c r="O49" s="61"/>
    </row>
    <row r="50" spans="1:15" s="59" customFormat="1" ht="21" customHeight="1" x14ac:dyDescent="0.2">
      <c r="A50" s="61"/>
      <c r="B50" s="80">
        <f t="shared" si="2"/>
        <v>43</v>
      </c>
      <c r="C50" s="81" t="s">
        <v>87</v>
      </c>
      <c r="D50" s="75">
        <f t="shared" si="0"/>
        <v>6</v>
      </c>
      <c r="E50" s="82">
        <f t="shared" si="1"/>
        <v>16</v>
      </c>
      <c r="F50" s="83">
        <v>5</v>
      </c>
      <c r="G50" s="77">
        <v>10</v>
      </c>
      <c r="H50" s="75">
        <v>1</v>
      </c>
      <c r="I50" s="76">
        <v>6</v>
      </c>
      <c r="J50" s="76" t="s">
        <v>981</v>
      </c>
      <c r="K50" s="76" t="s">
        <v>981</v>
      </c>
      <c r="L50" s="77" t="s">
        <v>981</v>
      </c>
      <c r="M50" s="84" t="s">
        <v>981</v>
      </c>
      <c r="N50" s="84" t="s">
        <v>981</v>
      </c>
      <c r="O50" s="61"/>
    </row>
    <row r="51" spans="1:15" s="59" customFormat="1" ht="21" customHeight="1" x14ac:dyDescent="0.2">
      <c r="A51" s="61"/>
      <c r="B51" s="80">
        <f t="shared" si="2"/>
        <v>44</v>
      </c>
      <c r="C51" s="81" t="s">
        <v>89</v>
      </c>
      <c r="D51" s="75">
        <f t="shared" si="0"/>
        <v>8</v>
      </c>
      <c r="E51" s="82">
        <f t="shared" si="1"/>
        <v>27</v>
      </c>
      <c r="F51" s="83">
        <v>6</v>
      </c>
      <c r="G51" s="77">
        <v>17</v>
      </c>
      <c r="H51" s="75">
        <v>2</v>
      </c>
      <c r="I51" s="76" t="s">
        <v>981</v>
      </c>
      <c r="J51" s="76">
        <v>9</v>
      </c>
      <c r="K51" s="76">
        <v>1</v>
      </c>
      <c r="L51" s="77" t="s">
        <v>981</v>
      </c>
      <c r="M51" s="84" t="s">
        <v>981</v>
      </c>
      <c r="N51" s="84" t="s">
        <v>981</v>
      </c>
      <c r="O51" s="61"/>
    </row>
    <row r="52" spans="1:15" s="59" customFormat="1" ht="21" customHeight="1" x14ac:dyDescent="0.2">
      <c r="A52" s="61"/>
      <c r="B52" s="80">
        <f t="shared" si="2"/>
        <v>45</v>
      </c>
      <c r="C52" s="81" t="s">
        <v>91</v>
      </c>
      <c r="D52" s="75">
        <f t="shared" si="0"/>
        <v>3</v>
      </c>
      <c r="E52" s="82">
        <f t="shared" si="1"/>
        <v>3</v>
      </c>
      <c r="F52" s="83" t="s">
        <v>981</v>
      </c>
      <c r="G52" s="77" t="s">
        <v>981</v>
      </c>
      <c r="H52" s="75">
        <v>3</v>
      </c>
      <c r="I52" s="76" t="s">
        <v>981</v>
      </c>
      <c r="J52" s="76">
        <v>3</v>
      </c>
      <c r="K52" s="76" t="s">
        <v>981</v>
      </c>
      <c r="L52" s="77" t="s">
        <v>981</v>
      </c>
      <c r="M52" s="84" t="s">
        <v>981</v>
      </c>
      <c r="N52" s="84" t="s">
        <v>981</v>
      </c>
      <c r="O52" s="61"/>
    </row>
    <row r="53" spans="1:15" s="59" customFormat="1" ht="21" customHeight="1" x14ac:dyDescent="0.2">
      <c r="A53" s="61"/>
      <c r="B53" s="80">
        <f t="shared" si="2"/>
        <v>46</v>
      </c>
      <c r="C53" s="81" t="s">
        <v>93</v>
      </c>
      <c r="D53" s="75">
        <f t="shared" si="0"/>
        <v>2</v>
      </c>
      <c r="E53" s="82">
        <f t="shared" si="1"/>
        <v>0</v>
      </c>
      <c r="F53" s="83" t="s">
        <v>981</v>
      </c>
      <c r="G53" s="77" t="s">
        <v>981</v>
      </c>
      <c r="H53" s="75" t="s">
        <v>981</v>
      </c>
      <c r="I53" s="76" t="s">
        <v>981</v>
      </c>
      <c r="J53" s="76" t="s">
        <v>981</v>
      </c>
      <c r="K53" s="76" t="s">
        <v>981</v>
      </c>
      <c r="L53" s="77" t="s">
        <v>981</v>
      </c>
      <c r="M53" s="84">
        <v>1</v>
      </c>
      <c r="N53" s="84">
        <v>1</v>
      </c>
      <c r="O53" s="61"/>
    </row>
    <row r="54" spans="1:15" s="59" customFormat="1" ht="21" customHeight="1" x14ac:dyDescent="0.2">
      <c r="A54" s="61"/>
      <c r="B54" s="80">
        <f t="shared" si="2"/>
        <v>47</v>
      </c>
      <c r="C54" s="81" t="s">
        <v>95</v>
      </c>
      <c r="D54" s="75">
        <f t="shared" si="0"/>
        <v>2</v>
      </c>
      <c r="E54" s="82">
        <f t="shared" si="1"/>
        <v>0</v>
      </c>
      <c r="F54" s="83" t="s">
        <v>981</v>
      </c>
      <c r="G54" s="77" t="s">
        <v>981</v>
      </c>
      <c r="H54" s="75" t="s">
        <v>981</v>
      </c>
      <c r="I54" s="76" t="s">
        <v>981</v>
      </c>
      <c r="J54" s="76" t="s">
        <v>981</v>
      </c>
      <c r="K54" s="76" t="s">
        <v>981</v>
      </c>
      <c r="L54" s="77" t="s">
        <v>981</v>
      </c>
      <c r="M54" s="84" t="s">
        <v>981</v>
      </c>
      <c r="N54" s="84">
        <v>2</v>
      </c>
      <c r="O54" s="61"/>
    </row>
    <row r="55" spans="1:15" s="59" customFormat="1" ht="21" customHeight="1" x14ac:dyDescent="0.2">
      <c r="A55" s="61"/>
      <c r="B55" s="80">
        <f t="shared" si="2"/>
        <v>48</v>
      </c>
      <c r="C55" s="81" t="s">
        <v>97</v>
      </c>
      <c r="D55" s="75">
        <f t="shared" si="0"/>
        <v>7</v>
      </c>
      <c r="E55" s="82">
        <f t="shared" si="1"/>
        <v>18</v>
      </c>
      <c r="F55" s="83">
        <v>2</v>
      </c>
      <c r="G55" s="77">
        <v>5</v>
      </c>
      <c r="H55" s="75">
        <v>4</v>
      </c>
      <c r="I55" s="76" t="s">
        <v>981</v>
      </c>
      <c r="J55" s="76">
        <v>10</v>
      </c>
      <c r="K55" s="76">
        <v>3</v>
      </c>
      <c r="L55" s="77" t="s">
        <v>981</v>
      </c>
      <c r="M55" s="84">
        <v>1</v>
      </c>
      <c r="N55" s="84" t="s">
        <v>981</v>
      </c>
      <c r="O55" s="61"/>
    </row>
    <row r="56" spans="1:15" s="59" customFormat="1" ht="21" customHeight="1" x14ac:dyDescent="0.2">
      <c r="A56" s="61"/>
      <c r="B56" s="80">
        <f t="shared" si="2"/>
        <v>49</v>
      </c>
      <c r="C56" s="81" t="s">
        <v>99</v>
      </c>
      <c r="D56" s="75">
        <f t="shared" si="0"/>
        <v>1</v>
      </c>
      <c r="E56" s="82">
        <f t="shared" si="1"/>
        <v>3</v>
      </c>
      <c r="F56" s="83" t="s">
        <v>981</v>
      </c>
      <c r="G56" s="77" t="s">
        <v>981</v>
      </c>
      <c r="H56" s="75">
        <v>1</v>
      </c>
      <c r="I56" s="76" t="s">
        <v>981</v>
      </c>
      <c r="J56" s="76" t="s">
        <v>981</v>
      </c>
      <c r="K56" s="76" t="s">
        <v>981</v>
      </c>
      <c r="L56" s="77">
        <v>3</v>
      </c>
      <c r="M56" s="84" t="s">
        <v>981</v>
      </c>
      <c r="N56" s="84" t="s">
        <v>981</v>
      </c>
      <c r="O56" s="61"/>
    </row>
    <row r="57" spans="1:15" s="59" customFormat="1" ht="21" customHeight="1" x14ac:dyDescent="0.2">
      <c r="A57" s="61"/>
      <c r="B57" s="80">
        <f t="shared" si="2"/>
        <v>50</v>
      </c>
      <c r="C57" s="81" t="s">
        <v>101</v>
      </c>
      <c r="D57" s="75">
        <f t="shared" si="0"/>
        <v>2</v>
      </c>
      <c r="E57" s="82">
        <f t="shared" si="1"/>
        <v>4</v>
      </c>
      <c r="F57" s="83">
        <v>2</v>
      </c>
      <c r="G57" s="77">
        <v>4</v>
      </c>
      <c r="H57" s="75" t="s">
        <v>981</v>
      </c>
      <c r="I57" s="76" t="s">
        <v>981</v>
      </c>
      <c r="J57" s="76" t="s">
        <v>981</v>
      </c>
      <c r="K57" s="76" t="s">
        <v>981</v>
      </c>
      <c r="L57" s="77" t="s">
        <v>981</v>
      </c>
      <c r="M57" s="84" t="s">
        <v>981</v>
      </c>
      <c r="N57" s="84" t="s">
        <v>981</v>
      </c>
      <c r="O57" s="61"/>
    </row>
    <row r="58" spans="1:15" s="59" customFormat="1" ht="21" customHeight="1" x14ac:dyDescent="0.2">
      <c r="A58" s="61"/>
      <c r="B58" s="80">
        <f t="shared" si="2"/>
        <v>51</v>
      </c>
      <c r="C58" s="81" t="s">
        <v>103</v>
      </c>
      <c r="D58" s="75">
        <f t="shared" si="0"/>
        <v>4</v>
      </c>
      <c r="E58" s="82">
        <f t="shared" si="1"/>
        <v>8</v>
      </c>
      <c r="F58" s="83">
        <v>4</v>
      </c>
      <c r="G58" s="77">
        <v>8</v>
      </c>
      <c r="H58" s="75" t="s">
        <v>981</v>
      </c>
      <c r="I58" s="76" t="s">
        <v>981</v>
      </c>
      <c r="J58" s="76" t="s">
        <v>981</v>
      </c>
      <c r="K58" s="76" t="s">
        <v>981</v>
      </c>
      <c r="L58" s="77" t="s">
        <v>981</v>
      </c>
      <c r="M58" s="84" t="s">
        <v>981</v>
      </c>
      <c r="N58" s="84" t="s">
        <v>981</v>
      </c>
      <c r="O58" s="61"/>
    </row>
    <row r="59" spans="1:15" s="59" customFormat="1" ht="21" customHeight="1" x14ac:dyDescent="0.2">
      <c r="A59" s="61"/>
      <c r="B59" s="80">
        <f t="shared" si="2"/>
        <v>52</v>
      </c>
      <c r="C59" s="81" t="s">
        <v>105</v>
      </c>
      <c r="D59" s="75">
        <f t="shared" si="0"/>
        <v>1</v>
      </c>
      <c r="E59" s="82">
        <f t="shared" si="1"/>
        <v>7</v>
      </c>
      <c r="F59" s="86" t="s">
        <v>981</v>
      </c>
      <c r="G59" s="77" t="s">
        <v>981</v>
      </c>
      <c r="H59" s="75">
        <v>1</v>
      </c>
      <c r="I59" s="76">
        <v>7</v>
      </c>
      <c r="J59" s="76" t="s">
        <v>981</v>
      </c>
      <c r="K59" s="76" t="s">
        <v>981</v>
      </c>
      <c r="L59" s="77" t="s">
        <v>981</v>
      </c>
      <c r="M59" s="84" t="s">
        <v>981</v>
      </c>
      <c r="N59" s="84" t="s">
        <v>981</v>
      </c>
      <c r="O59" s="61"/>
    </row>
    <row r="60" spans="1:15" s="59" customFormat="1" ht="21" customHeight="1" x14ac:dyDescent="0.2">
      <c r="A60" s="61"/>
      <c r="B60" s="80">
        <f t="shared" si="2"/>
        <v>53</v>
      </c>
      <c r="C60" s="81" t="s">
        <v>107</v>
      </c>
      <c r="D60" s="75">
        <f t="shared" si="0"/>
        <v>1</v>
      </c>
      <c r="E60" s="82">
        <f t="shared" si="1"/>
        <v>0</v>
      </c>
      <c r="F60" s="83" t="s">
        <v>981</v>
      </c>
      <c r="G60" s="77" t="s">
        <v>981</v>
      </c>
      <c r="H60" s="75" t="s">
        <v>981</v>
      </c>
      <c r="I60" s="76" t="s">
        <v>981</v>
      </c>
      <c r="J60" s="76" t="s">
        <v>981</v>
      </c>
      <c r="K60" s="76" t="s">
        <v>981</v>
      </c>
      <c r="L60" s="77" t="s">
        <v>981</v>
      </c>
      <c r="M60" s="84">
        <v>1</v>
      </c>
      <c r="N60" s="84" t="s">
        <v>981</v>
      </c>
      <c r="O60" s="61"/>
    </row>
    <row r="61" spans="1:15" s="59" customFormat="1" ht="21" customHeight="1" x14ac:dyDescent="0.2">
      <c r="A61" s="61"/>
      <c r="B61" s="80">
        <f t="shared" si="2"/>
        <v>54</v>
      </c>
      <c r="C61" s="81" t="s">
        <v>109</v>
      </c>
      <c r="D61" s="75">
        <f t="shared" si="0"/>
        <v>1</v>
      </c>
      <c r="E61" s="82">
        <f t="shared" si="1"/>
        <v>0</v>
      </c>
      <c r="F61" s="83" t="s">
        <v>981</v>
      </c>
      <c r="G61" s="77" t="s">
        <v>981</v>
      </c>
      <c r="H61" s="75" t="s">
        <v>981</v>
      </c>
      <c r="I61" s="76" t="s">
        <v>981</v>
      </c>
      <c r="J61" s="76" t="s">
        <v>981</v>
      </c>
      <c r="K61" s="76" t="s">
        <v>981</v>
      </c>
      <c r="L61" s="77" t="s">
        <v>981</v>
      </c>
      <c r="M61" s="84">
        <v>1</v>
      </c>
      <c r="N61" s="84" t="s">
        <v>981</v>
      </c>
      <c r="O61" s="61"/>
    </row>
    <row r="62" spans="1:15" s="59" customFormat="1" ht="21" customHeight="1" x14ac:dyDescent="0.2">
      <c r="A62" s="61"/>
      <c r="B62" s="80">
        <f t="shared" si="2"/>
        <v>55</v>
      </c>
      <c r="C62" s="81" t="s">
        <v>111</v>
      </c>
      <c r="D62" s="75">
        <f t="shared" si="0"/>
        <v>12</v>
      </c>
      <c r="E62" s="82">
        <f t="shared" si="1"/>
        <v>22</v>
      </c>
      <c r="F62" s="83">
        <v>11</v>
      </c>
      <c r="G62" s="77">
        <v>20</v>
      </c>
      <c r="H62" s="75">
        <v>1</v>
      </c>
      <c r="I62" s="76">
        <v>2</v>
      </c>
      <c r="J62" s="76" t="s">
        <v>981</v>
      </c>
      <c r="K62" s="76" t="s">
        <v>981</v>
      </c>
      <c r="L62" s="77" t="s">
        <v>981</v>
      </c>
      <c r="M62" s="84" t="s">
        <v>981</v>
      </c>
      <c r="N62" s="84" t="s">
        <v>981</v>
      </c>
      <c r="O62" s="61"/>
    </row>
    <row r="63" spans="1:15" s="59" customFormat="1" ht="21" customHeight="1" x14ac:dyDescent="0.2">
      <c r="A63" s="61"/>
      <c r="B63" s="80">
        <f t="shared" si="2"/>
        <v>56</v>
      </c>
      <c r="C63" s="81" t="s">
        <v>113</v>
      </c>
      <c r="D63" s="75">
        <f t="shared" si="0"/>
        <v>1</v>
      </c>
      <c r="E63" s="82">
        <f t="shared" si="1"/>
        <v>1</v>
      </c>
      <c r="F63" s="83">
        <v>1</v>
      </c>
      <c r="G63" s="77">
        <v>1</v>
      </c>
      <c r="H63" s="75" t="s">
        <v>981</v>
      </c>
      <c r="I63" s="76" t="s">
        <v>981</v>
      </c>
      <c r="J63" s="76" t="s">
        <v>981</v>
      </c>
      <c r="K63" s="76" t="s">
        <v>981</v>
      </c>
      <c r="L63" s="77" t="s">
        <v>981</v>
      </c>
      <c r="M63" s="84" t="s">
        <v>981</v>
      </c>
      <c r="N63" s="84" t="s">
        <v>981</v>
      </c>
      <c r="O63" s="61"/>
    </row>
    <row r="64" spans="1:15" s="59" customFormat="1" ht="21" customHeight="1" x14ac:dyDescent="0.2">
      <c r="A64" s="61"/>
      <c r="B64" s="80">
        <f t="shared" si="2"/>
        <v>57</v>
      </c>
      <c r="C64" s="81" t="s">
        <v>115</v>
      </c>
      <c r="D64" s="75">
        <f t="shared" si="0"/>
        <v>1</v>
      </c>
      <c r="E64" s="82">
        <f t="shared" si="1"/>
        <v>1</v>
      </c>
      <c r="F64" s="83">
        <v>1</v>
      </c>
      <c r="G64" s="85">
        <v>1</v>
      </c>
      <c r="H64" s="75" t="s">
        <v>981</v>
      </c>
      <c r="I64" s="76" t="s">
        <v>981</v>
      </c>
      <c r="J64" s="76" t="s">
        <v>981</v>
      </c>
      <c r="K64" s="76" t="s">
        <v>981</v>
      </c>
      <c r="L64" s="77" t="s">
        <v>981</v>
      </c>
      <c r="M64" s="84" t="s">
        <v>981</v>
      </c>
      <c r="N64" s="84" t="s">
        <v>981</v>
      </c>
      <c r="O64" s="61"/>
    </row>
    <row r="65" spans="1:15" s="59" customFormat="1" ht="21" customHeight="1" x14ac:dyDescent="0.2">
      <c r="A65" s="61"/>
      <c r="B65" s="80">
        <f t="shared" si="2"/>
        <v>58</v>
      </c>
      <c r="C65" s="81" t="s">
        <v>117</v>
      </c>
      <c r="D65" s="75">
        <f t="shared" si="0"/>
        <v>3</v>
      </c>
      <c r="E65" s="82">
        <f t="shared" si="1"/>
        <v>4</v>
      </c>
      <c r="F65" s="83">
        <v>3</v>
      </c>
      <c r="G65" s="77">
        <v>4</v>
      </c>
      <c r="H65" s="75" t="s">
        <v>981</v>
      </c>
      <c r="I65" s="76" t="s">
        <v>981</v>
      </c>
      <c r="J65" s="76" t="s">
        <v>981</v>
      </c>
      <c r="K65" s="76" t="s">
        <v>981</v>
      </c>
      <c r="L65" s="77" t="s">
        <v>981</v>
      </c>
      <c r="M65" s="84" t="s">
        <v>981</v>
      </c>
      <c r="N65" s="84" t="s">
        <v>981</v>
      </c>
      <c r="O65" s="61"/>
    </row>
    <row r="66" spans="1:15" s="59" customFormat="1" ht="21" customHeight="1" x14ac:dyDescent="0.2">
      <c r="A66" s="61"/>
      <c r="B66" s="80">
        <f t="shared" si="2"/>
        <v>59</v>
      </c>
      <c r="C66" s="81" t="s">
        <v>1630</v>
      </c>
      <c r="D66" s="75">
        <f t="shared" si="0"/>
        <v>0</v>
      </c>
      <c r="E66" s="82">
        <f t="shared" si="1"/>
        <v>0</v>
      </c>
      <c r="F66" s="83" t="s">
        <v>447</v>
      </c>
      <c r="G66" s="77" t="s">
        <v>447</v>
      </c>
      <c r="H66" s="75" t="s">
        <v>981</v>
      </c>
      <c r="I66" s="76"/>
      <c r="J66" s="76" t="s">
        <v>981</v>
      </c>
      <c r="K66" s="76" t="s">
        <v>981</v>
      </c>
      <c r="L66" s="77" t="s">
        <v>981</v>
      </c>
      <c r="M66" s="84" t="s">
        <v>981</v>
      </c>
      <c r="N66" s="84" t="s">
        <v>981</v>
      </c>
      <c r="O66" s="61"/>
    </row>
    <row r="67" spans="1:15" s="59" customFormat="1" ht="21" customHeight="1" x14ac:dyDescent="0.2">
      <c r="A67" s="61"/>
      <c r="B67" s="80">
        <f t="shared" si="2"/>
        <v>60</v>
      </c>
      <c r="C67" s="81" t="s">
        <v>121</v>
      </c>
      <c r="D67" s="75">
        <f t="shared" si="0"/>
        <v>1</v>
      </c>
      <c r="E67" s="82">
        <f t="shared" si="1"/>
        <v>2</v>
      </c>
      <c r="F67" s="83">
        <v>1</v>
      </c>
      <c r="G67" s="77">
        <v>2</v>
      </c>
      <c r="H67" s="75" t="s">
        <v>981</v>
      </c>
      <c r="I67" s="76" t="s">
        <v>981</v>
      </c>
      <c r="J67" s="76" t="s">
        <v>981</v>
      </c>
      <c r="K67" s="76" t="s">
        <v>981</v>
      </c>
      <c r="L67" s="77" t="s">
        <v>981</v>
      </c>
      <c r="M67" s="84" t="s">
        <v>981</v>
      </c>
      <c r="N67" s="84" t="s">
        <v>981</v>
      </c>
      <c r="O67" s="61"/>
    </row>
    <row r="68" spans="1:15" s="59" customFormat="1" ht="21" customHeight="1" x14ac:dyDescent="0.2">
      <c r="A68" s="61"/>
      <c r="B68" s="80">
        <f t="shared" si="2"/>
        <v>61</v>
      </c>
      <c r="C68" s="81" t="s">
        <v>123</v>
      </c>
      <c r="D68" s="75">
        <f t="shared" si="0"/>
        <v>2</v>
      </c>
      <c r="E68" s="82">
        <f t="shared" si="1"/>
        <v>36</v>
      </c>
      <c r="F68" s="83" t="s">
        <v>981</v>
      </c>
      <c r="G68" s="77" t="s">
        <v>981</v>
      </c>
      <c r="H68" s="75">
        <v>2</v>
      </c>
      <c r="I68" s="76">
        <v>36</v>
      </c>
      <c r="J68" s="76" t="s">
        <v>981</v>
      </c>
      <c r="K68" s="76" t="s">
        <v>981</v>
      </c>
      <c r="L68" s="77" t="s">
        <v>981</v>
      </c>
      <c r="M68" s="84" t="s">
        <v>981</v>
      </c>
      <c r="N68" s="84" t="s">
        <v>981</v>
      </c>
      <c r="O68" s="61"/>
    </row>
    <row r="69" spans="1:15" s="59" customFormat="1" ht="21" customHeight="1" x14ac:dyDescent="0.2">
      <c r="A69" s="61"/>
      <c r="B69" s="80">
        <f t="shared" si="2"/>
        <v>62</v>
      </c>
      <c r="C69" s="81" t="s">
        <v>125</v>
      </c>
      <c r="D69" s="75">
        <f t="shared" si="0"/>
        <v>1</v>
      </c>
      <c r="E69" s="82">
        <f t="shared" si="1"/>
        <v>2</v>
      </c>
      <c r="F69" s="83">
        <v>1</v>
      </c>
      <c r="G69" s="77">
        <v>2</v>
      </c>
      <c r="H69" s="75" t="s">
        <v>981</v>
      </c>
      <c r="I69" s="76" t="s">
        <v>981</v>
      </c>
      <c r="J69" s="76" t="s">
        <v>981</v>
      </c>
      <c r="K69" s="76" t="s">
        <v>981</v>
      </c>
      <c r="L69" s="77" t="s">
        <v>981</v>
      </c>
      <c r="M69" s="84" t="s">
        <v>981</v>
      </c>
      <c r="N69" s="84" t="s">
        <v>981</v>
      </c>
      <c r="O69" s="61"/>
    </row>
    <row r="70" spans="1:15" s="59" customFormat="1" ht="21" customHeight="1" x14ac:dyDescent="0.2">
      <c r="A70" s="61"/>
      <c r="B70" s="80">
        <f t="shared" si="2"/>
        <v>63</v>
      </c>
      <c r="C70" s="81" t="s">
        <v>127</v>
      </c>
      <c r="D70" s="75">
        <f t="shared" si="0"/>
        <v>3</v>
      </c>
      <c r="E70" s="82">
        <f t="shared" si="1"/>
        <v>9</v>
      </c>
      <c r="F70" s="83">
        <v>1</v>
      </c>
      <c r="G70" s="77">
        <v>4</v>
      </c>
      <c r="H70" s="75">
        <v>2</v>
      </c>
      <c r="I70" s="76" t="s">
        <v>981</v>
      </c>
      <c r="J70" s="76">
        <v>4</v>
      </c>
      <c r="K70" s="76">
        <v>1</v>
      </c>
      <c r="L70" s="77" t="s">
        <v>981</v>
      </c>
      <c r="M70" s="84" t="s">
        <v>981</v>
      </c>
      <c r="N70" s="84" t="s">
        <v>981</v>
      </c>
      <c r="O70" s="61"/>
    </row>
    <row r="71" spans="1:15" s="59" customFormat="1" ht="21" customHeight="1" x14ac:dyDescent="0.2">
      <c r="A71" s="61"/>
      <c r="B71" s="80">
        <f t="shared" si="2"/>
        <v>64</v>
      </c>
      <c r="C71" s="81" t="s">
        <v>129</v>
      </c>
      <c r="D71" s="75">
        <f t="shared" si="0"/>
        <v>1</v>
      </c>
      <c r="E71" s="82">
        <f t="shared" si="1"/>
        <v>2</v>
      </c>
      <c r="F71" s="83">
        <v>1</v>
      </c>
      <c r="G71" s="77">
        <v>2</v>
      </c>
      <c r="H71" s="75" t="s">
        <v>981</v>
      </c>
      <c r="I71" s="76" t="s">
        <v>981</v>
      </c>
      <c r="J71" s="76" t="s">
        <v>981</v>
      </c>
      <c r="K71" s="76" t="s">
        <v>981</v>
      </c>
      <c r="L71" s="77" t="s">
        <v>981</v>
      </c>
      <c r="M71" s="84" t="s">
        <v>981</v>
      </c>
      <c r="N71" s="84" t="s">
        <v>981</v>
      </c>
      <c r="O71" s="61"/>
    </row>
    <row r="72" spans="1:15" s="59" customFormat="1" ht="21" customHeight="1" x14ac:dyDescent="0.2">
      <c r="A72" s="61"/>
      <c r="B72" s="80">
        <f t="shared" si="2"/>
        <v>65</v>
      </c>
      <c r="C72" s="81" t="s">
        <v>131</v>
      </c>
      <c r="D72" s="75">
        <f t="shared" si="0"/>
        <v>1</v>
      </c>
      <c r="E72" s="82">
        <f t="shared" si="1"/>
        <v>0</v>
      </c>
      <c r="F72" s="83" t="s">
        <v>981</v>
      </c>
      <c r="G72" s="77" t="s">
        <v>981</v>
      </c>
      <c r="H72" s="75" t="s">
        <v>981</v>
      </c>
      <c r="I72" s="76" t="s">
        <v>981</v>
      </c>
      <c r="J72" s="76" t="s">
        <v>981</v>
      </c>
      <c r="K72" s="76" t="s">
        <v>981</v>
      </c>
      <c r="L72" s="77" t="s">
        <v>981</v>
      </c>
      <c r="M72" s="84">
        <v>1</v>
      </c>
      <c r="N72" s="84" t="s">
        <v>981</v>
      </c>
      <c r="O72" s="61"/>
    </row>
    <row r="73" spans="1:15" s="59" customFormat="1" ht="21" customHeight="1" x14ac:dyDescent="0.2">
      <c r="A73" s="61"/>
      <c r="B73" s="80">
        <f t="shared" si="2"/>
        <v>66</v>
      </c>
      <c r="C73" s="81" t="s">
        <v>133</v>
      </c>
      <c r="D73" s="75">
        <f t="shared" si="0"/>
        <v>4</v>
      </c>
      <c r="E73" s="82">
        <f t="shared" si="1"/>
        <v>11</v>
      </c>
      <c r="F73" s="83">
        <v>4</v>
      </c>
      <c r="G73" s="77">
        <v>11</v>
      </c>
      <c r="H73" s="75" t="s">
        <v>981</v>
      </c>
      <c r="I73" s="76" t="s">
        <v>981</v>
      </c>
      <c r="J73" s="76" t="s">
        <v>981</v>
      </c>
      <c r="K73" s="76" t="s">
        <v>981</v>
      </c>
      <c r="L73" s="77" t="s">
        <v>981</v>
      </c>
      <c r="M73" s="84" t="s">
        <v>981</v>
      </c>
      <c r="N73" s="84" t="s">
        <v>981</v>
      </c>
      <c r="O73" s="61"/>
    </row>
    <row r="74" spans="1:15" s="59" customFormat="1" ht="21" customHeight="1" x14ac:dyDescent="0.2">
      <c r="A74" s="61"/>
      <c r="B74" s="80">
        <f t="shared" ref="B74:B89" si="5">+B73+1</f>
        <v>67</v>
      </c>
      <c r="C74" s="81" t="s">
        <v>135</v>
      </c>
      <c r="D74" s="75">
        <f t="shared" ref="D74:D89" si="6">+SUM(F74,H74,M74,N74)</f>
        <v>1</v>
      </c>
      <c r="E74" s="82">
        <f t="shared" ref="E74:E89" si="7">+SUM(G74,I74:L74)</f>
        <v>0</v>
      </c>
      <c r="F74" s="83" t="s">
        <v>981</v>
      </c>
      <c r="G74" s="77" t="s">
        <v>981</v>
      </c>
      <c r="H74" s="75" t="s">
        <v>981</v>
      </c>
      <c r="I74" s="76" t="s">
        <v>981</v>
      </c>
      <c r="J74" s="76" t="s">
        <v>981</v>
      </c>
      <c r="K74" s="76" t="s">
        <v>981</v>
      </c>
      <c r="L74" s="77" t="s">
        <v>981</v>
      </c>
      <c r="M74" s="84">
        <v>1</v>
      </c>
      <c r="N74" s="84" t="s">
        <v>981</v>
      </c>
      <c r="O74" s="61"/>
    </row>
    <row r="75" spans="1:15" s="59" customFormat="1" ht="21" customHeight="1" x14ac:dyDescent="0.2">
      <c r="A75" s="61"/>
      <c r="B75" s="80">
        <f t="shared" si="5"/>
        <v>68</v>
      </c>
      <c r="C75" s="81" t="s">
        <v>137</v>
      </c>
      <c r="D75" s="75">
        <f t="shared" si="6"/>
        <v>1</v>
      </c>
      <c r="E75" s="82">
        <f t="shared" si="7"/>
        <v>0</v>
      </c>
      <c r="F75" s="83" t="s">
        <v>981</v>
      </c>
      <c r="G75" s="77" t="s">
        <v>981</v>
      </c>
      <c r="H75" s="75" t="s">
        <v>981</v>
      </c>
      <c r="I75" s="76" t="s">
        <v>981</v>
      </c>
      <c r="J75" s="76" t="s">
        <v>981</v>
      </c>
      <c r="K75" s="76" t="s">
        <v>981</v>
      </c>
      <c r="L75" s="77" t="s">
        <v>981</v>
      </c>
      <c r="M75" s="84" t="s">
        <v>981</v>
      </c>
      <c r="N75" s="84">
        <v>1</v>
      </c>
      <c r="O75" s="61"/>
    </row>
    <row r="76" spans="1:15" s="59" customFormat="1" ht="21" customHeight="1" x14ac:dyDescent="0.2">
      <c r="A76" s="61"/>
      <c r="B76" s="80">
        <f t="shared" si="5"/>
        <v>69</v>
      </c>
      <c r="C76" s="81" t="s">
        <v>139</v>
      </c>
      <c r="D76" s="75">
        <f t="shared" si="6"/>
        <v>1</v>
      </c>
      <c r="E76" s="82">
        <f t="shared" si="7"/>
        <v>0</v>
      </c>
      <c r="F76" s="83" t="s">
        <v>981</v>
      </c>
      <c r="G76" s="77" t="s">
        <v>981</v>
      </c>
      <c r="H76" s="75" t="s">
        <v>981</v>
      </c>
      <c r="I76" s="76"/>
      <c r="J76" s="76" t="s">
        <v>981</v>
      </c>
      <c r="K76" s="76" t="s">
        <v>981</v>
      </c>
      <c r="L76" s="77" t="s">
        <v>981</v>
      </c>
      <c r="M76" s="84" t="s">
        <v>981</v>
      </c>
      <c r="N76" s="84">
        <v>1</v>
      </c>
      <c r="O76" s="61"/>
    </row>
    <row r="77" spans="1:15" s="59" customFormat="1" ht="21" customHeight="1" x14ac:dyDescent="0.2">
      <c r="A77" s="61"/>
      <c r="B77" s="80">
        <f t="shared" si="5"/>
        <v>70</v>
      </c>
      <c r="C77" s="81" t="s">
        <v>141</v>
      </c>
      <c r="D77" s="75">
        <f t="shared" si="6"/>
        <v>3</v>
      </c>
      <c r="E77" s="82">
        <f t="shared" si="7"/>
        <v>7</v>
      </c>
      <c r="F77" s="83" t="s">
        <v>981</v>
      </c>
      <c r="G77" s="77" t="s">
        <v>981</v>
      </c>
      <c r="H77" s="75">
        <v>3</v>
      </c>
      <c r="I77" s="76">
        <v>7</v>
      </c>
      <c r="J77" s="76" t="s">
        <v>981</v>
      </c>
      <c r="K77" s="76" t="s">
        <v>981</v>
      </c>
      <c r="L77" s="77" t="s">
        <v>981</v>
      </c>
      <c r="M77" s="84" t="s">
        <v>981</v>
      </c>
      <c r="N77" s="84" t="s">
        <v>981</v>
      </c>
      <c r="O77" s="61"/>
    </row>
    <row r="78" spans="1:15" s="59" customFormat="1" ht="21" customHeight="1" x14ac:dyDescent="0.2">
      <c r="A78" s="61"/>
      <c r="B78" s="80">
        <f t="shared" si="5"/>
        <v>71</v>
      </c>
      <c r="C78" s="81" t="s">
        <v>143</v>
      </c>
      <c r="D78" s="75">
        <f t="shared" si="6"/>
        <v>1</v>
      </c>
      <c r="E78" s="82">
        <f t="shared" si="7"/>
        <v>3</v>
      </c>
      <c r="F78" s="83" t="s">
        <v>981</v>
      </c>
      <c r="G78" s="77" t="s">
        <v>981</v>
      </c>
      <c r="H78" s="75">
        <v>1</v>
      </c>
      <c r="I78" s="76">
        <v>2</v>
      </c>
      <c r="J78" s="76">
        <v>1</v>
      </c>
      <c r="K78" s="76" t="s">
        <v>981</v>
      </c>
      <c r="L78" s="77" t="s">
        <v>981</v>
      </c>
      <c r="M78" s="84" t="s">
        <v>981</v>
      </c>
      <c r="N78" s="84" t="s">
        <v>981</v>
      </c>
      <c r="O78" s="61"/>
    </row>
    <row r="79" spans="1:15" s="59" customFormat="1" ht="21" customHeight="1" x14ac:dyDescent="0.2">
      <c r="A79" s="61"/>
      <c r="B79" s="80">
        <f t="shared" si="5"/>
        <v>72</v>
      </c>
      <c r="C79" s="81" t="s">
        <v>145</v>
      </c>
      <c r="D79" s="75">
        <f t="shared" si="6"/>
        <v>4</v>
      </c>
      <c r="E79" s="82">
        <f t="shared" si="7"/>
        <v>7</v>
      </c>
      <c r="F79" s="83">
        <v>3</v>
      </c>
      <c r="G79" s="77">
        <v>6</v>
      </c>
      <c r="H79" s="75">
        <v>1</v>
      </c>
      <c r="I79" s="76">
        <v>1</v>
      </c>
      <c r="J79" s="76" t="s">
        <v>981</v>
      </c>
      <c r="K79" s="76" t="s">
        <v>981</v>
      </c>
      <c r="L79" s="77" t="s">
        <v>981</v>
      </c>
      <c r="M79" s="84" t="s">
        <v>981</v>
      </c>
      <c r="N79" s="84" t="s">
        <v>981</v>
      </c>
      <c r="O79" s="61"/>
    </row>
    <row r="80" spans="1:15" s="59" customFormat="1" ht="21" customHeight="1" x14ac:dyDescent="0.2">
      <c r="A80" s="61"/>
      <c r="B80" s="80">
        <f t="shared" si="5"/>
        <v>73</v>
      </c>
      <c r="C80" s="81" t="s">
        <v>147</v>
      </c>
      <c r="D80" s="75">
        <f t="shared" si="6"/>
        <v>1</v>
      </c>
      <c r="E80" s="82">
        <f t="shared" si="7"/>
        <v>4</v>
      </c>
      <c r="F80" s="83" t="s">
        <v>981</v>
      </c>
      <c r="G80" s="77" t="s">
        <v>981</v>
      </c>
      <c r="H80" s="75">
        <v>1</v>
      </c>
      <c r="I80" s="76" t="s">
        <v>981</v>
      </c>
      <c r="J80" s="76">
        <v>4</v>
      </c>
      <c r="K80" s="76" t="s">
        <v>981</v>
      </c>
      <c r="L80" s="77" t="s">
        <v>981</v>
      </c>
      <c r="M80" s="84" t="s">
        <v>981</v>
      </c>
      <c r="N80" s="84" t="s">
        <v>981</v>
      </c>
      <c r="O80" s="61"/>
    </row>
    <row r="81" spans="1:15" s="59" customFormat="1" ht="21" customHeight="1" x14ac:dyDescent="0.2">
      <c r="A81" s="61"/>
      <c r="B81" s="80">
        <f t="shared" si="5"/>
        <v>74</v>
      </c>
      <c r="C81" s="81" t="s">
        <v>149</v>
      </c>
      <c r="D81" s="75">
        <f t="shared" si="6"/>
        <v>1</v>
      </c>
      <c r="E81" s="82">
        <f t="shared" si="7"/>
        <v>3</v>
      </c>
      <c r="F81" s="83" t="s">
        <v>981</v>
      </c>
      <c r="G81" s="77" t="s">
        <v>981</v>
      </c>
      <c r="H81" s="75">
        <v>1</v>
      </c>
      <c r="I81" s="76" t="s">
        <v>981</v>
      </c>
      <c r="J81" s="76">
        <v>1</v>
      </c>
      <c r="K81" s="76">
        <v>2</v>
      </c>
      <c r="L81" s="77" t="s">
        <v>981</v>
      </c>
      <c r="M81" s="84" t="s">
        <v>981</v>
      </c>
      <c r="N81" s="84" t="s">
        <v>981</v>
      </c>
      <c r="O81" s="61"/>
    </row>
    <row r="82" spans="1:15" s="59" customFormat="1" ht="21" customHeight="1" x14ac:dyDescent="0.2">
      <c r="A82" s="61"/>
      <c r="B82" s="80">
        <f t="shared" si="5"/>
        <v>75</v>
      </c>
      <c r="C82" s="81" t="s">
        <v>151</v>
      </c>
      <c r="D82" s="75">
        <f t="shared" si="6"/>
        <v>1</v>
      </c>
      <c r="E82" s="82">
        <f t="shared" si="7"/>
        <v>4</v>
      </c>
      <c r="F82" s="83" t="s">
        <v>981</v>
      </c>
      <c r="G82" s="77" t="s">
        <v>981</v>
      </c>
      <c r="H82" s="75">
        <v>1</v>
      </c>
      <c r="I82" s="76">
        <v>1</v>
      </c>
      <c r="J82" s="76" t="s">
        <v>981</v>
      </c>
      <c r="K82" s="76">
        <v>3</v>
      </c>
      <c r="L82" s="77" t="s">
        <v>981</v>
      </c>
      <c r="M82" s="84" t="s">
        <v>981</v>
      </c>
      <c r="N82" s="84" t="s">
        <v>981</v>
      </c>
      <c r="O82" s="61"/>
    </row>
    <row r="83" spans="1:15" s="59" customFormat="1" ht="21" customHeight="1" x14ac:dyDescent="0.2">
      <c r="A83" s="61"/>
      <c r="B83" s="80">
        <f t="shared" si="5"/>
        <v>76</v>
      </c>
      <c r="C83" s="81" t="s">
        <v>153</v>
      </c>
      <c r="D83" s="75">
        <f t="shared" si="6"/>
        <v>4</v>
      </c>
      <c r="E83" s="82">
        <f t="shared" si="7"/>
        <v>8</v>
      </c>
      <c r="F83" s="83">
        <v>4</v>
      </c>
      <c r="G83" s="77">
        <v>8</v>
      </c>
      <c r="H83" s="75" t="s">
        <v>981</v>
      </c>
      <c r="I83" s="76" t="s">
        <v>981</v>
      </c>
      <c r="J83" s="76" t="s">
        <v>981</v>
      </c>
      <c r="K83" s="76" t="s">
        <v>981</v>
      </c>
      <c r="L83" s="77" t="s">
        <v>981</v>
      </c>
      <c r="M83" s="84" t="s">
        <v>981</v>
      </c>
      <c r="N83" s="84" t="s">
        <v>981</v>
      </c>
      <c r="O83" s="61"/>
    </row>
    <row r="84" spans="1:15" s="59" customFormat="1" ht="21" customHeight="1" x14ac:dyDescent="0.2">
      <c r="A84" s="61"/>
      <c r="B84" s="80">
        <f t="shared" si="5"/>
        <v>77</v>
      </c>
      <c r="C84" s="81" t="s">
        <v>155</v>
      </c>
      <c r="D84" s="75">
        <f t="shared" si="6"/>
        <v>13</v>
      </c>
      <c r="E84" s="82">
        <f t="shared" si="7"/>
        <v>34</v>
      </c>
      <c r="F84" s="83">
        <v>7</v>
      </c>
      <c r="G84" s="77">
        <v>12</v>
      </c>
      <c r="H84" s="75">
        <v>6</v>
      </c>
      <c r="I84" s="76">
        <v>22</v>
      </c>
      <c r="J84" s="76" t="s">
        <v>981</v>
      </c>
      <c r="K84" s="76" t="s">
        <v>981</v>
      </c>
      <c r="L84" s="77" t="s">
        <v>981</v>
      </c>
      <c r="M84" s="84" t="s">
        <v>981</v>
      </c>
      <c r="N84" s="84" t="s">
        <v>981</v>
      </c>
      <c r="O84" s="61"/>
    </row>
    <row r="85" spans="1:15" s="59" customFormat="1" ht="21" customHeight="1" x14ac:dyDescent="0.2">
      <c r="A85" s="61"/>
      <c r="B85" s="80">
        <f t="shared" si="5"/>
        <v>78</v>
      </c>
      <c r="C85" s="81" t="s">
        <v>157</v>
      </c>
      <c r="D85" s="75">
        <f t="shared" si="6"/>
        <v>2</v>
      </c>
      <c r="E85" s="82">
        <f t="shared" si="7"/>
        <v>4</v>
      </c>
      <c r="F85" s="83" t="s">
        <v>981</v>
      </c>
      <c r="G85" s="77" t="s">
        <v>981</v>
      </c>
      <c r="H85" s="75">
        <v>2</v>
      </c>
      <c r="I85" s="76">
        <v>2</v>
      </c>
      <c r="J85" s="76">
        <v>2</v>
      </c>
      <c r="K85" s="76" t="s">
        <v>981</v>
      </c>
      <c r="L85" s="77" t="s">
        <v>981</v>
      </c>
      <c r="M85" s="84" t="s">
        <v>981</v>
      </c>
      <c r="N85" s="84" t="s">
        <v>981</v>
      </c>
      <c r="O85" s="61"/>
    </row>
    <row r="86" spans="1:15" s="59" customFormat="1" ht="21" customHeight="1" x14ac:dyDescent="0.2">
      <c r="A86" s="61"/>
      <c r="B86" s="80">
        <f t="shared" si="5"/>
        <v>79</v>
      </c>
      <c r="C86" s="81" t="s">
        <v>159</v>
      </c>
      <c r="D86" s="75">
        <f t="shared" si="6"/>
        <v>12</v>
      </c>
      <c r="E86" s="82">
        <f t="shared" si="7"/>
        <v>31</v>
      </c>
      <c r="F86" s="83">
        <v>12</v>
      </c>
      <c r="G86" s="77">
        <v>31</v>
      </c>
      <c r="H86" s="75" t="s">
        <v>981</v>
      </c>
      <c r="I86" s="76" t="s">
        <v>981</v>
      </c>
      <c r="J86" s="76" t="s">
        <v>981</v>
      </c>
      <c r="K86" s="76" t="s">
        <v>981</v>
      </c>
      <c r="L86" s="77" t="s">
        <v>981</v>
      </c>
      <c r="M86" s="84" t="s">
        <v>981</v>
      </c>
      <c r="N86" s="84" t="s">
        <v>981</v>
      </c>
      <c r="O86" s="61"/>
    </row>
    <row r="87" spans="1:15" s="59" customFormat="1" ht="21" customHeight="1" x14ac:dyDescent="0.2">
      <c r="A87" s="61"/>
      <c r="B87" s="80">
        <f t="shared" si="5"/>
        <v>80</v>
      </c>
      <c r="C87" s="81" t="s">
        <v>161</v>
      </c>
      <c r="D87" s="75">
        <f t="shared" si="6"/>
        <v>1</v>
      </c>
      <c r="E87" s="82">
        <f t="shared" si="7"/>
        <v>0</v>
      </c>
      <c r="F87" s="83" t="s">
        <v>981</v>
      </c>
      <c r="G87" s="77" t="s">
        <v>981</v>
      </c>
      <c r="H87" s="75" t="s">
        <v>981</v>
      </c>
      <c r="I87" s="76" t="s">
        <v>981</v>
      </c>
      <c r="J87" s="76"/>
      <c r="K87" s="76" t="s">
        <v>981</v>
      </c>
      <c r="L87" s="77"/>
      <c r="M87" s="84">
        <v>1</v>
      </c>
      <c r="N87" s="84" t="s">
        <v>981</v>
      </c>
      <c r="O87" s="61"/>
    </row>
    <row r="88" spans="1:15" s="59" customFormat="1" ht="21" customHeight="1" x14ac:dyDescent="0.2">
      <c r="A88" s="61"/>
      <c r="B88" s="80">
        <f t="shared" si="5"/>
        <v>81</v>
      </c>
      <c r="C88" s="81" t="s">
        <v>163</v>
      </c>
      <c r="D88" s="75">
        <f t="shared" si="6"/>
        <v>1</v>
      </c>
      <c r="E88" s="82">
        <f t="shared" si="7"/>
        <v>2</v>
      </c>
      <c r="F88" s="83" t="s">
        <v>981</v>
      </c>
      <c r="G88" s="77" t="s">
        <v>981</v>
      </c>
      <c r="H88" s="75">
        <v>1</v>
      </c>
      <c r="I88" s="76" t="s">
        <v>981</v>
      </c>
      <c r="J88" s="76">
        <v>1</v>
      </c>
      <c r="K88" s="76">
        <v>1</v>
      </c>
      <c r="L88" s="77"/>
      <c r="M88" s="84" t="s">
        <v>981</v>
      </c>
      <c r="N88" s="84" t="s">
        <v>981</v>
      </c>
      <c r="O88" s="61"/>
    </row>
    <row r="89" spans="1:15" s="59" customFormat="1" ht="20.45" customHeight="1" x14ac:dyDescent="0.2">
      <c r="A89" s="61"/>
      <c r="B89" s="80">
        <f t="shared" si="5"/>
        <v>82</v>
      </c>
      <c r="C89" s="81" t="s">
        <v>165</v>
      </c>
      <c r="D89" s="75">
        <f t="shared" si="6"/>
        <v>1</v>
      </c>
      <c r="E89" s="82">
        <f t="shared" si="7"/>
        <v>2</v>
      </c>
      <c r="F89" s="83" t="s">
        <v>981</v>
      </c>
      <c r="G89" s="77" t="s">
        <v>981</v>
      </c>
      <c r="H89" s="75">
        <v>1</v>
      </c>
      <c r="I89" s="76" t="s">
        <v>981</v>
      </c>
      <c r="J89" s="76">
        <v>2</v>
      </c>
      <c r="K89" s="76" t="s">
        <v>981</v>
      </c>
      <c r="L89" s="77" t="s">
        <v>981</v>
      </c>
      <c r="M89" s="84" t="s">
        <v>981</v>
      </c>
      <c r="N89" s="84" t="s">
        <v>981</v>
      </c>
      <c r="O89" s="61"/>
    </row>
    <row r="90" spans="1:15" s="59" customFormat="1" ht="15.75" thickBot="1" x14ac:dyDescent="0.25">
      <c r="A90" s="61"/>
      <c r="B90" s="1850"/>
      <c r="C90" s="1506"/>
      <c r="D90" s="1507">
        <f>SUM(D8:D89)</f>
        <v>295</v>
      </c>
      <c r="E90" s="1508">
        <f>SUM(E8:E89)</f>
        <v>692</v>
      </c>
      <c r="F90" s="1509">
        <f>SUM(F8:F89)</f>
        <v>163</v>
      </c>
      <c r="G90" s="1508">
        <f>SUM(G8:G89)</f>
        <v>342</v>
      </c>
      <c r="H90" s="1510">
        <f>SUM(H8:H89)</f>
        <v>119</v>
      </c>
      <c r="I90" s="1511">
        <f>SUM(I8:I89)</f>
        <v>290</v>
      </c>
      <c r="J90" s="1512">
        <f>SUM(J8:J89)</f>
        <v>40</v>
      </c>
      <c r="K90" s="1512">
        <f>SUM(K8:K89)</f>
        <v>16</v>
      </c>
      <c r="L90" s="1508">
        <f>SUM(L8:L89)</f>
        <v>4</v>
      </c>
      <c r="M90" s="1513">
        <f>SUM(M8:M89)</f>
        <v>8</v>
      </c>
      <c r="N90" s="1513">
        <f>SUM(N8:N89)</f>
        <v>5</v>
      </c>
      <c r="O90" s="61"/>
    </row>
    <row r="91" spans="1:15" s="59" customFormat="1" ht="12.75" x14ac:dyDescent="0.2">
      <c r="A91" s="61"/>
      <c r="O91" s="61"/>
    </row>
    <row r="92" spans="1:15" s="59" customFormat="1" ht="12.75" x14ac:dyDescent="0.2">
      <c r="A92" s="61"/>
      <c r="B92" s="61" t="s">
        <v>488</v>
      </c>
      <c r="C92" s="61"/>
      <c r="D92" s="61"/>
      <c r="E92" s="61"/>
      <c r="F92" s="62"/>
      <c r="G92" s="62"/>
      <c r="H92" s="62"/>
      <c r="I92" s="62"/>
      <c r="J92" s="62"/>
      <c r="K92" s="62"/>
      <c r="L92" s="62"/>
      <c r="M92" s="62"/>
      <c r="N92" s="62"/>
      <c r="O92" s="61"/>
    </row>
    <row r="93" spans="1:15" s="59" customFormat="1" ht="12.75" x14ac:dyDescent="0.2">
      <c r="A93" s="61"/>
      <c r="B93" s="61"/>
      <c r="C93" s="61"/>
      <c r="D93" s="87"/>
      <c r="E93" s="87"/>
      <c r="F93" s="88"/>
      <c r="G93" s="88"/>
      <c r="H93" s="62"/>
      <c r="I93" s="62"/>
      <c r="J93" s="62"/>
      <c r="K93" s="62"/>
      <c r="L93" s="62"/>
      <c r="M93" s="62"/>
      <c r="N93" s="62"/>
      <c r="O93" s="61"/>
    </row>
    <row r="94" spans="1:15" s="59" customFormat="1" ht="12.75" x14ac:dyDescent="0.2">
      <c r="A94" s="61"/>
      <c r="B94" s="89" t="s">
        <v>493</v>
      </c>
      <c r="C94" s="61"/>
      <c r="D94" s="61"/>
      <c r="E94" s="61"/>
      <c r="F94" s="61"/>
      <c r="G94" s="61"/>
      <c r="H94" s="62"/>
      <c r="I94" s="62"/>
      <c r="J94" s="62"/>
      <c r="K94" s="62"/>
      <c r="L94" s="62"/>
      <c r="M94" s="62"/>
      <c r="N94" s="62"/>
      <c r="O94" s="61"/>
    </row>
    <row r="95" spans="1:15" s="59" customFormat="1" ht="12.75" x14ac:dyDescent="0.2">
      <c r="A95" s="61"/>
      <c r="B95" s="27" t="s">
        <v>1622</v>
      </c>
      <c r="C95" s="25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</row>
    <row r="96" spans="1:15" s="59" customFormat="1" ht="12.75" x14ac:dyDescent="0.2">
      <c r="A96" s="61"/>
      <c r="B96" s="89" t="s">
        <v>1626</v>
      </c>
      <c r="C96" s="25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</row>
    <row r="97" spans="1:15" s="59" customFormat="1" ht="12.75" x14ac:dyDescent="0.2">
      <c r="A97" s="61"/>
      <c r="B97" s="90"/>
      <c r="C97" s="25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</row>
    <row r="98" spans="1:15" s="59" customFormat="1" ht="12.75" x14ac:dyDescent="0.2">
      <c r="A98" s="61"/>
      <c r="B98" s="90"/>
      <c r="C98" s="25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</row>
  </sheetData>
  <mergeCells count="3">
    <mergeCell ref="F5:G5"/>
    <mergeCell ref="H5:L5"/>
    <mergeCell ref="I6:L6"/>
  </mergeCells>
  <pageMargins left="0.78740157480314965" right="0.59055118110236227" top="0.78740157480314965" bottom="0.59055118110236227" header="0.31496062992125984" footer="0.31496062992125984"/>
  <pageSetup paperSize="9" scale="51" orientation="portrait" r:id="rId1"/>
  <colBreaks count="1" manualBreakCount="1">
    <brk id="1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324"/>
  <sheetViews>
    <sheetView view="pageBreakPreview" zoomScale="70" zoomScaleNormal="55" zoomScaleSheetLayoutView="70" workbookViewId="0">
      <pane ySplit="3" topLeftCell="A270" activePane="bottomLeft" state="frozen"/>
      <selection pane="bottomLeft" activeCell="C298" sqref="C298"/>
    </sheetView>
  </sheetViews>
  <sheetFormatPr baseColWidth="10" defaultRowHeight="15" x14ac:dyDescent="0.25"/>
  <cols>
    <col min="1" max="1" width="2" customWidth="1"/>
    <col min="2" max="2" width="6.7109375" customWidth="1"/>
    <col min="3" max="3" width="57.7109375" customWidth="1"/>
    <col min="4" max="4" width="18" customWidth="1"/>
    <col min="5" max="16" width="15" customWidth="1"/>
    <col min="17" max="17" width="21" customWidth="1"/>
    <col min="18" max="18" width="7.85546875" customWidth="1"/>
    <col min="19" max="19" width="22" style="503" customWidth="1"/>
    <col min="20" max="20" width="13.85546875" style="503" bestFit="1" customWidth="1"/>
    <col min="21" max="34" width="13.28515625" style="503" bestFit="1" customWidth="1"/>
    <col min="35" max="35" width="11.42578125" style="503"/>
  </cols>
  <sheetData>
    <row r="1" spans="1:35" s="61" customFormat="1" ht="20.25" x14ac:dyDescent="0.3">
      <c r="A1" s="898" t="s">
        <v>1462</v>
      </c>
      <c r="B1" s="899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503" t="s">
        <v>336</v>
      </c>
      <c r="T1" s="503" t="s">
        <v>1217</v>
      </c>
      <c r="U1" s="503"/>
      <c r="V1" s="503"/>
      <c r="W1" s="503"/>
      <c r="X1" s="501"/>
      <c r="Y1" s="501"/>
      <c r="Z1" s="1233"/>
      <c r="AA1" s="1233"/>
      <c r="AB1" s="1233"/>
      <c r="AC1" s="1306"/>
      <c r="AD1" s="1306"/>
      <c r="AE1" s="1306"/>
      <c r="AF1" s="1306"/>
      <c r="AG1" s="1343"/>
      <c r="AH1" s="1269"/>
      <c r="AI1" s="1269"/>
    </row>
    <row r="2" spans="1:35" s="61" customFormat="1" ht="21.6" thickBot="1" x14ac:dyDescent="0.35">
      <c r="B2" s="900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503" t="s">
        <v>171</v>
      </c>
      <c r="T2" s="503" t="s">
        <v>172</v>
      </c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1269"/>
      <c r="AI2" s="1269"/>
    </row>
    <row r="3" spans="1:35" s="68" customFormat="1" ht="25.5" customHeight="1" thickBot="1" x14ac:dyDescent="0.3">
      <c r="A3" s="88"/>
      <c r="B3" s="1339" t="s">
        <v>3</v>
      </c>
      <c r="C3" s="1340" t="s">
        <v>1463</v>
      </c>
      <c r="D3" s="1340" t="s">
        <v>1329</v>
      </c>
      <c r="E3" s="1340" t="s">
        <v>1292</v>
      </c>
      <c r="F3" s="1341" t="s">
        <v>1410</v>
      </c>
      <c r="G3" s="1340" t="s">
        <v>1411</v>
      </c>
      <c r="H3" s="1341" t="s">
        <v>1412</v>
      </c>
      <c r="I3" s="1340" t="s">
        <v>1413</v>
      </c>
      <c r="J3" s="1341" t="s">
        <v>1414</v>
      </c>
      <c r="K3" s="1340" t="s">
        <v>1317</v>
      </c>
      <c r="L3" s="1341" t="s">
        <v>1415</v>
      </c>
      <c r="M3" s="1340" t="s">
        <v>1416</v>
      </c>
      <c r="N3" s="1341" t="s">
        <v>1417</v>
      </c>
      <c r="O3" s="1340" t="s">
        <v>1318</v>
      </c>
      <c r="P3" s="1341" t="s">
        <v>1418</v>
      </c>
      <c r="Q3" s="1342" t="s">
        <v>1272</v>
      </c>
      <c r="R3" s="901"/>
      <c r="S3" s="503" t="s">
        <v>173</v>
      </c>
      <c r="T3" s="503" t="s">
        <v>174</v>
      </c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503"/>
      <c r="AG3" s="503"/>
      <c r="AH3" s="1344"/>
      <c r="AI3" s="1344"/>
    </row>
    <row r="4" spans="1:35" s="139" customFormat="1" ht="21" customHeight="1" x14ac:dyDescent="0.25">
      <c r="A4" s="87"/>
      <c r="B4" s="1818">
        <v>1</v>
      </c>
      <c r="C4" s="902" t="str">
        <f>+IF(S7="","",S7)</f>
        <v>Agroindustrial Laredo S.A.A.</v>
      </c>
      <c r="D4" s="903" t="str">
        <f t="shared" ref="D4" si="0">+IF(T7="","",T7)</f>
        <v>Hidráulico</v>
      </c>
      <c r="E4" s="904" t="str">
        <f>+IF(U7="","",U7)</f>
        <v/>
      </c>
      <c r="F4" s="904" t="str">
        <f t="shared" ref="F4:P7" si="1">+IF(V7="","",V7)</f>
        <v/>
      </c>
      <c r="G4" s="904" t="str">
        <f t="shared" si="1"/>
        <v/>
      </c>
      <c r="H4" s="904" t="str">
        <f t="shared" si="1"/>
        <v/>
      </c>
      <c r="I4" s="904" t="str">
        <f t="shared" si="1"/>
        <v/>
      </c>
      <c r="J4" s="904" t="str">
        <f t="shared" si="1"/>
        <v/>
      </c>
      <c r="K4" s="904" t="str">
        <f t="shared" si="1"/>
        <v/>
      </c>
      <c r="L4" s="904" t="str">
        <f t="shared" si="1"/>
        <v/>
      </c>
      <c r="M4" s="904" t="str">
        <f t="shared" si="1"/>
        <v/>
      </c>
      <c r="N4" s="904" t="str">
        <f t="shared" si="1"/>
        <v/>
      </c>
      <c r="O4" s="904" t="str">
        <f t="shared" si="1"/>
        <v/>
      </c>
      <c r="P4" s="904" t="str">
        <f t="shared" si="1"/>
        <v/>
      </c>
      <c r="Q4" s="905">
        <f>+SUM(E4:P4)</f>
        <v>0</v>
      </c>
      <c r="R4" s="901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1345"/>
      <c r="AI4" s="1345"/>
    </row>
    <row r="5" spans="1:35" s="139" customFormat="1" ht="21" customHeight="1" x14ac:dyDescent="0.25">
      <c r="A5" s="87"/>
      <c r="B5" s="1819"/>
      <c r="C5" s="906" t="str">
        <f t="shared" ref="C5:P20" si="2">+IF(S8="","",S8)</f>
        <v/>
      </c>
      <c r="D5" s="907" t="str">
        <f t="shared" si="2"/>
        <v>Térmico</v>
      </c>
      <c r="E5" s="908">
        <f>+IF(U8="","",U8)</f>
        <v>2.3831149999999997</v>
      </c>
      <c r="F5" s="908">
        <f t="shared" si="1"/>
        <v>2.0021800000000001</v>
      </c>
      <c r="G5" s="908">
        <f t="shared" si="1"/>
        <v>2.9155799999999998</v>
      </c>
      <c r="H5" s="908">
        <f t="shared" si="1"/>
        <v>2.0713839999999997</v>
      </c>
      <c r="I5" s="908">
        <f t="shared" si="1"/>
        <v>2.7407680000000001</v>
      </c>
      <c r="J5" s="908">
        <f t="shared" si="1"/>
        <v>2.81976</v>
      </c>
      <c r="K5" s="908">
        <f t="shared" si="1"/>
        <v>2.7855280000000002</v>
      </c>
      <c r="L5" s="908">
        <f t="shared" si="1"/>
        <v>2.6242040000000002</v>
      </c>
      <c r="M5" s="908">
        <f t="shared" si="1"/>
        <v>2.8172800000000002</v>
      </c>
      <c r="N5" s="908">
        <f t="shared" si="1"/>
        <v>2.850082</v>
      </c>
      <c r="O5" s="908">
        <f t="shared" si="1"/>
        <v>2.6928229999999997</v>
      </c>
      <c r="P5" s="908">
        <f t="shared" si="1"/>
        <v>2.7615720000000001</v>
      </c>
      <c r="Q5" s="909">
        <f>+SUM(E5:P5)</f>
        <v>31.464276000000002</v>
      </c>
      <c r="R5" s="901"/>
      <c r="S5" s="503" t="s">
        <v>1213</v>
      </c>
      <c r="T5" s="503"/>
      <c r="U5" s="503" t="s">
        <v>1452</v>
      </c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1345"/>
      <c r="AI5" s="1345"/>
    </row>
    <row r="6" spans="1:35" s="139" customFormat="1" ht="21" customHeight="1" x14ac:dyDescent="0.25">
      <c r="A6" s="87"/>
      <c r="B6" s="1819"/>
      <c r="C6" s="906" t="str">
        <f t="shared" si="2"/>
        <v/>
      </c>
      <c r="D6" s="907" t="str">
        <f t="shared" si="2"/>
        <v>Solar</v>
      </c>
      <c r="E6" s="908" t="str">
        <f>+IF(U9="","",U9)</f>
        <v/>
      </c>
      <c r="F6" s="908" t="str">
        <f t="shared" si="1"/>
        <v/>
      </c>
      <c r="G6" s="908" t="str">
        <f t="shared" si="1"/>
        <v/>
      </c>
      <c r="H6" s="908" t="str">
        <f t="shared" si="1"/>
        <v/>
      </c>
      <c r="I6" s="908" t="str">
        <f t="shared" si="1"/>
        <v/>
      </c>
      <c r="J6" s="908" t="str">
        <f t="shared" si="1"/>
        <v/>
      </c>
      <c r="K6" s="908" t="str">
        <f t="shared" si="1"/>
        <v/>
      </c>
      <c r="L6" s="908" t="str">
        <f t="shared" si="1"/>
        <v/>
      </c>
      <c r="M6" s="908" t="str">
        <f t="shared" si="1"/>
        <v/>
      </c>
      <c r="N6" s="908" t="str">
        <f t="shared" si="1"/>
        <v/>
      </c>
      <c r="O6" s="908" t="str">
        <f t="shared" si="1"/>
        <v/>
      </c>
      <c r="P6" s="908" t="str">
        <f t="shared" si="1"/>
        <v/>
      </c>
      <c r="Q6" s="909">
        <f>+SUM(E6:P6)</f>
        <v>0</v>
      </c>
      <c r="R6" s="901"/>
      <c r="S6" s="503" t="s">
        <v>175</v>
      </c>
      <c r="T6" s="503" t="s">
        <v>352</v>
      </c>
      <c r="U6" s="503" t="s">
        <v>924</v>
      </c>
      <c r="V6" s="503" t="s">
        <v>925</v>
      </c>
      <c r="W6" s="503" t="s">
        <v>1419</v>
      </c>
      <c r="X6" s="503" t="s">
        <v>1420</v>
      </c>
      <c r="Y6" s="503" t="s">
        <v>1421</v>
      </c>
      <c r="Z6" s="503" t="s">
        <v>1422</v>
      </c>
      <c r="AA6" s="503" t="s">
        <v>1423</v>
      </c>
      <c r="AB6" s="503" t="s">
        <v>1424</v>
      </c>
      <c r="AC6" s="503" t="s">
        <v>1425</v>
      </c>
      <c r="AD6" s="503" t="s">
        <v>1426</v>
      </c>
      <c r="AE6" s="503" t="s">
        <v>1427</v>
      </c>
      <c r="AF6" s="503" t="s">
        <v>1428</v>
      </c>
      <c r="AG6" s="503" t="s">
        <v>325</v>
      </c>
      <c r="AH6" s="1345"/>
      <c r="AI6" s="1345"/>
    </row>
    <row r="7" spans="1:35" s="139" customFormat="1" ht="21" customHeight="1" x14ac:dyDescent="0.25">
      <c r="A7" s="87"/>
      <c r="B7" s="1820"/>
      <c r="C7" s="910" t="str">
        <f t="shared" si="2"/>
        <v/>
      </c>
      <c r="D7" s="911" t="str">
        <f t="shared" si="2"/>
        <v>Eólico</v>
      </c>
      <c r="E7" s="912" t="str">
        <f>+IF(U10="","",U10)</f>
        <v/>
      </c>
      <c r="F7" s="912" t="str">
        <f t="shared" si="1"/>
        <v/>
      </c>
      <c r="G7" s="912" t="str">
        <f t="shared" si="1"/>
        <v/>
      </c>
      <c r="H7" s="912" t="str">
        <f t="shared" si="1"/>
        <v/>
      </c>
      <c r="I7" s="912" t="str">
        <f t="shared" si="1"/>
        <v/>
      </c>
      <c r="J7" s="912" t="str">
        <f t="shared" si="1"/>
        <v/>
      </c>
      <c r="K7" s="912" t="str">
        <f t="shared" si="1"/>
        <v/>
      </c>
      <c r="L7" s="912" t="str">
        <f t="shared" si="1"/>
        <v/>
      </c>
      <c r="M7" s="912" t="str">
        <f t="shared" si="1"/>
        <v/>
      </c>
      <c r="N7" s="912" t="str">
        <f t="shared" si="1"/>
        <v/>
      </c>
      <c r="O7" s="912" t="str">
        <f t="shared" si="1"/>
        <v/>
      </c>
      <c r="P7" s="912" t="str">
        <f t="shared" si="1"/>
        <v/>
      </c>
      <c r="Q7" s="913">
        <f>+SUM(E7:P7)</f>
        <v>0</v>
      </c>
      <c r="R7" s="901"/>
      <c r="S7" s="503" t="s">
        <v>177</v>
      </c>
      <c r="T7" s="503" t="s">
        <v>340</v>
      </c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1345"/>
      <c r="AI7" s="1345"/>
    </row>
    <row r="8" spans="1:35" s="139" customFormat="1" ht="21" customHeight="1" x14ac:dyDescent="0.25">
      <c r="A8" s="87"/>
      <c r="B8" s="1818">
        <v>2</v>
      </c>
      <c r="C8" s="902" t="str">
        <f t="shared" si="2"/>
        <v>Aguaytia Energy del Peru S.R.L.</v>
      </c>
      <c r="D8" s="903" t="str">
        <f t="shared" si="2"/>
        <v>Hidráulico</v>
      </c>
      <c r="E8" s="904" t="str">
        <f t="shared" si="2"/>
        <v/>
      </c>
      <c r="F8" s="904" t="str">
        <f t="shared" si="2"/>
        <v/>
      </c>
      <c r="G8" s="904" t="str">
        <f t="shared" si="2"/>
        <v/>
      </c>
      <c r="H8" s="904" t="str">
        <f t="shared" si="2"/>
        <v/>
      </c>
      <c r="I8" s="904" t="str">
        <f t="shared" si="2"/>
        <v/>
      </c>
      <c r="J8" s="904" t="str">
        <f t="shared" si="2"/>
        <v/>
      </c>
      <c r="K8" s="904" t="str">
        <f t="shared" si="2"/>
        <v/>
      </c>
      <c r="L8" s="904" t="str">
        <f t="shared" si="2"/>
        <v/>
      </c>
      <c r="M8" s="904" t="str">
        <f t="shared" si="2"/>
        <v/>
      </c>
      <c r="N8" s="904" t="str">
        <f t="shared" si="2"/>
        <v/>
      </c>
      <c r="O8" s="904" t="str">
        <f t="shared" si="2"/>
        <v/>
      </c>
      <c r="P8" s="914" t="str">
        <f t="shared" si="2"/>
        <v/>
      </c>
      <c r="Q8" s="905">
        <f t="shared" ref="Q8:Q71" si="3">+SUM(E8:P8)</f>
        <v>0</v>
      </c>
      <c r="R8" s="87"/>
      <c r="S8" s="503"/>
      <c r="T8" s="503" t="s">
        <v>341</v>
      </c>
      <c r="U8" s="503">
        <v>2.3831149999999997</v>
      </c>
      <c r="V8" s="503">
        <v>2.0021800000000001</v>
      </c>
      <c r="W8" s="503">
        <v>2.9155799999999998</v>
      </c>
      <c r="X8" s="503">
        <v>2.0713839999999997</v>
      </c>
      <c r="Y8" s="503">
        <v>2.7407680000000001</v>
      </c>
      <c r="Z8" s="503">
        <v>2.81976</v>
      </c>
      <c r="AA8" s="503">
        <v>2.7855280000000002</v>
      </c>
      <c r="AB8" s="503">
        <v>2.6242040000000002</v>
      </c>
      <c r="AC8" s="503">
        <v>2.8172800000000002</v>
      </c>
      <c r="AD8" s="503">
        <v>2.850082</v>
      </c>
      <c r="AE8" s="503">
        <v>2.6928229999999997</v>
      </c>
      <c r="AF8" s="503">
        <v>2.7615720000000001</v>
      </c>
      <c r="AG8" s="503">
        <v>31.464276000000002</v>
      </c>
      <c r="AH8" s="1345"/>
      <c r="AI8" s="1345"/>
    </row>
    <row r="9" spans="1:35" s="139" customFormat="1" ht="21" customHeight="1" x14ac:dyDescent="0.25">
      <c r="A9" s="87"/>
      <c r="B9" s="1819"/>
      <c r="C9" s="906" t="str">
        <f t="shared" si="2"/>
        <v/>
      </c>
      <c r="D9" s="907" t="str">
        <f t="shared" si="2"/>
        <v>Térmico</v>
      </c>
      <c r="E9" s="908">
        <f t="shared" si="2"/>
        <v>0.195518</v>
      </c>
      <c r="F9" s="908">
        <f t="shared" si="2"/>
        <v>0.16226099999999999</v>
      </c>
      <c r="G9" s="908">
        <f t="shared" si="2"/>
        <v>0.16226099999999999</v>
      </c>
      <c r="H9" s="908">
        <f t="shared" si="2"/>
        <v>0.18484600000000001</v>
      </c>
      <c r="I9" s="908">
        <f t="shared" si="2"/>
        <v>0.18036000000000002</v>
      </c>
      <c r="J9" s="908">
        <f t="shared" si="2"/>
        <v>0.16234399999999999</v>
      </c>
      <c r="K9" s="908">
        <f t="shared" si="2"/>
        <v>0.18340700000000001</v>
      </c>
      <c r="L9" s="908">
        <f t="shared" si="2"/>
        <v>0.183423</v>
      </c>
      <c r="M9" s="908">
        <f t="shared" si="2"/>
        <v>0.183423</v>
      </c>
      <c r="N9" s="908">
        <f t="shared" si="2"/>
        <v>0.183423</v>
      </c>
      <c r="O9" s="908">
        <f t="shared" si="2"/>
        <v>0.19303800000000002</v>
      </c>
      <c r="P9" s="915">
        <f t="shared" si="2"/>
        <v>0.19706000000000001</v>
      </c>
      <c r="Q9" s="909">
        <f t="shared" si="3"/>
        <v>2.1713640000000001</v>
      </c>
      <c r="R9" s="901"/>
      <c r="S9" s="503"/>
      <c r="T9" s="503" t="s">
        <v>342</v>
      </c>
      <c r="U9" s="503"/>
      <c r="V9" s="503"/>
      <c r="W9" s="503"/>
      <c r="X9" s="503"/>
      <c r="Y9" s="503"/>
      <c r="Z9" s="503"/>
      <c r="AA9" s="503"/>
      <c r="AB9" s="503"/>
      <c r="AC9" s="503"/>
      <c r="AD9" s="503"/>
      <c r="AE9" s="503"/>
      <c r="AF9" s="503"/>
      <c r="AG9" s="503"/>
      <c r="AH9" s="1345"/>
      <c r="AI9" s="1345"/>
    </row>
    <row r="10" spans="1:35" s="139" customFormat="1" ht="21" customHeight="1" x14ac:dyDescent="0.25">
      <c r="A10" s="87"/>
      <c r="B10" s="1819"/>
      <c r="C10" s="906" t="str">
        <f t="shared" si="2"/>
        <v/>
      </c>
      <c r="D10" s="907" t="str">
        <f t="shared" si="2"/>
        <v>Solar</v>
      </c>
      <c r="E10" s="908" t="str">
        <f t="shared" si="2"/>
        <v/>
      </c>
      <c r="F10" s="908" t="str">
        <f t="shared" si="2"/>
        <v/>
      </c>
      <c r="G10" s="908" t="str">
        <f t="shared" si="2"/>
        <v/>
      </c>
      <c r="H10" s="908" t="str">
        <f t="shared" si="2"/>
        <v/>
      </c>
      <c r="I10" s="908" t="str">
        <f t="shared" si="2"/>
        <v/>
      </c>
      <c r="J10" s="908" t="str">
        <f t="shared" si="2"/>
        <v/>
      </c>
      <c r="K10" s="908" t="str">
        <f t="shared" si="2"/>
        <v/>
      </c>
      <c r="L10" s="908" t="str">
        <f t="shared" si="2"/>
        <v/>
      </c>
      <c r="M10" s="908" t="str">
        <f t="shared" si="2"/>
        <v/>
      </c>
      <c r="N10" s="908" t="str">
        <f t="shared" si="2"/>
        <v/>
      </c>
      <c r="O10" s="908" t="str">
        <f t="shared" si="2"/>
        <v/>
      </c>
      <c r="P10" s="915" t="str">
        <f t="shared" si="2"/>
        <v/>
      </c>
      <c r="Q10" s="909">
        <f t="shared" si="3"/>
        <v>0</v>
      </c>
      <c r="R10" s="901"/>
      <c r="S10" s="503"/>
      <c r="T10" s="503" t="s">
        <v>343</v>
      </c>
      <c r="U10" s="503"/>
      <c r="V10" s="503"/>
      <c r="W10" s="503"/>
      <c r="X10" s="503"/>
      <c r="Y10" s="503"/>
      <c r="Z10" s="503"/>
      <c r="AA10" s="503"/>
      <c r="AB10" s="503"/>
      <c r="AC10" s="503"/>
      <c r="AD10" s="503"/>
      <c r="AE10" s="503"/>
      <c r="AF10" s="503"/>
      <c r="AG10" s="503"/>
      <c r="AH10" s="1345"/>
      <c r="AI10" s="1345"/>
    </row>
    <row r="11" spans="1:35" s="139" customFormat="1" ht="21" customHeight="1" x14ac:dyDescent="0.25">
      <c r="A11" s="87"/>
      <c r="B11" s="1820"/>
      <c r="C11" s="910" t="str">
        <f t="shared" si="2"/>
        <v/>
      </c>
      <c r="D11" s="911" t="str">
        <f t="shared" si="2"/>
        <v>Eólico</v>
      </c>
      <c r="E11" s="912" t="str">
        <f t="shared" si="2"/>
        <v/>
      </c>
      <c r="F11" s="912" t="str">
        <f t="shared" si="2"/>
        <v/>
      </c>
      <c r="G11" s="912" t="str">
        <f t="shared" si="2"/>
        <v/>
      </c>
      <c r="H11" s="912" t="str">
        <f t="shared" si="2"/>
        <v/>
      </c>
      <c r="I11" s="912" t="str">
        <f t="shared" si="2"/>
        <v/>
      </c>
      <c r="J11" s="912" t="str">
        <f t="shared" si="2"/>
        <v/>
      </c>
      <c r="K11" s="912" t="str">
        <f t="shared" si="2"/>
        <v/>
      </c>
      <c r="L11" s="912" t="str">
        <f t="shared" si="2"/>
        <v/>
      </c>
      <c r="M11" s="912" t="str">
        <f t="shared" si="2"/>
        <v/>
      </c>
      <c r="N11" s="912" t="str">
        <f t="shared" si="2"/>
        <v/>
      </c>
      <c r="O11" s="912" t="str">
        <f t="shared" si="2"/>
        <v/>
      </c>
      <c r="P11" s="916" t="str">
        <f t="shared" si="2"/>
        <v/>
      </c>
      <c r="Q11" s="913">
        <f t="shared" si="3"/>
        <v>0</v>
      </c>
      <c r="R11" s="87"/>
      <c r="S11" s="503" t="s">
        <v>179</v>
      </c>
      <c r="T11" s="503" t="s">
        <v>340</v>
      </c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1345"/>
      <c r="AI11" s="1345"/>
    </row>
    <row r="12" spans="1:35" s="139" customFormat="1" ht="21" customHeight="1" x14ac:dyDescent="0.25">
      <c r="A12" s="87"/>
      <c r="B12" s="1818">
        <v>3</v>
      </c>
      <c r="C12" s="902" t="str">
        <f t="shared" si="2"/>
        <v>Alicorp S.A.A.</v>
      </c>
      <c r="D12" s="903" t="str">
        <f t="shared" si="2"/>
        <v>Hidráulico</v>
      </c>
      <c r="E12" s="908" t="str">
        <f t="shared" si="2"/>
        <v/>
      </c>
      <c r="F12" s="908" t="str">
        <f t="shared" si="2"/>
        <v/>
      </c>
      <c r="G12" s="908" t="str">
        <f t="shared" si="2"/>
        <v/>
      </c>
      <c r="H12" s="908" t="str">
        <f t="shared" si="2"/>
        <v/>
      </c>
      <c r="I12" s="908" t="str">
        <f t="shared" si="2"/>
        <v/>
      </c>
      <c r="J12" s="908" t="str">
        <f t="shared" si="2"/>
        <v/>
      </c>
      <c r="K12" s="908" t="str">
        <f t="shared" si="2"/>
        <v/>
      </c>
      <c r="L12" s="908" t="str">
        <f t="shared" si="2"/>
        <v/>
      </c>
      <c r="M12" s="908" t="str">
        <f t="shared" si="2"/>
        <v/>
      </c>
      <c r="N12" s="908" t="str">
        <f t="shared" si="2"/>
        <v/>
      </c>
      <c r="O12" s="908" t="str">
        <f t="shared" si="2"/>
        <v/>
      </c>
      <c r="P12" s="915" t="str">
        <f t="shared" si="2"/>
        <v/>
      </c>
      <c r="Q12" s="909">
        <f t="shared" si="3"/>
        <v>0</v>
      </c>
      <c r="R12" s="87"/>
      <c r="S12" s="503"/>
      <c r="T12" s="503" t="s">
        <v>341</v>
      </c>
      <c r="U12" s="503">
        <v>0.195518</v>
      </c>
      <c r="V12" s="503">
        <v>0.16226099999999999</v>
      </c>
      <c r="W12" s="503">
        <v>0.16226099999999999</v>
      </c>
      <c r="X12" s="503">
        <v>0.18484600000000001</v>
      </c>
      <c r="Y12" s="503">
        <v>0.18036000000000002</v>
      </c>
      <c r="Z12" s="503">
        <v>0.16234399999999999</v>
      </c>
      <c r="AA12" s="503">
        <v>0.18340700000000001</v>
      </c>
      <c r="AB12" s="503">
        <v>0.183423</v>
      </c>
      <c r="AC12" s="503">
        <v>0.183423</v>
      </c>
      <c r="AD12" s="503">
        <v>0.183423</v>
      </c>
      <c r="AE12" s="503">
        <v>0.19303800000000002</v>
      </c>
      <c r="AF12" s="503">
        <v>0.19706000000000001</v>
      </c>
      <c r="AG12" s="503">
        <v>2.1713640000000001</v>
      </c>
      <c r="AH12" s="1345"/>
      <c r="AI12" s="1345"/>
    </row>
    <row r="13" spans="1:35" s="139" customFormat="1" ht="21" customHeight="1" x14ac:dyDescent="0.25">
      <c r="A13" s="87"/>
      <c r="B13" s="1819"/>
      <c r="C13" s="906" t="str">
        <f t="shared" si="2"/>
        <v/>
      </c>
      <c r="D13" s="907" t="str">
        <f t="shared" si="2"/>
        <v>Térmico</v>
      </c>
      <c r="E13" s="908">
        <f t="shared" si="2"/>
        <v>0.18086000000000002</v>
      </c>
      <c r="F13" s="908">
        <f t="shared" si="2"/>
        <v>0.14702000000000001</v>
      </c>
      <c r="G13" s="908">
        <f t="shared" si="2"/>
        <v>0.21001</v>
      </c>
      <c r="H13" s="908">
        <f t="shared" si="2"/>
        <v>0.15709000000000001</v>
      </c>
      <c r="I13" s="908">
        <f t="shared" si="2"/>
        <v>0.20304</v>
      </c>
      <c r="J13" s="908">
        <f t="shared" si="2"/>
        <v>0.11246</v>
      </c>
      <c r="K13" s="908">
        <f t="shared" si="2"/>
        <v>0.15922500000000001</v>
      </c>
      <c r="L13" s="908">
        <f t="shared" si="2"/>
        <v>0.19400200000000001</v>
      </c>
      <c r="M13" s="908">
        <f t="shared" si="2"/>
        <v>0.18209000000000003</v>
      </c>
      <c r="N13" s="908">
        <f t="shared" si="2"/>
        <v>0.17258000000000001</v>
      </c>
      <c r="O13" s="908">
        <f t="shared" si="2"/>
        <v>0.17860999999999999</v>
      </c>
      <c r="P13" s="915">
        <f t="shared" si="2"/>
        <v>0.14399699999999999</v>
      </c>
      <c r="Q13" s="909">
        <f t="shared" si="3"/>
        <v>2.0409840000000004</v>
      </c>
      <c r="R13" s="87"/>
      <c r="S13" s="503"/>
      <c r="T13" s="503" t="s">
        <v>342</v>
      </c>
      <c r="U13" s="503"/>
      <c r="V13" s="503"/>
      <c r="W13" s="503"/>
      <c r="X13" s="503"/>
      <c r="Y13" s="503"/>
      <c r="Z13" s="503"/>
      <c r="AA13" s="503"/>
      <c r="AB13" s="503"/>
      <c r="AC13" s="503"/>
      <c r="AD13" s="503"/>
      <c r="AE13" s="503"/>
      <c r="AF13" s="503"/>
      <c r="AG13" s="503"/>
      <c r="AH13" s="1345"/>
      <c r="AI13" s="1345"/>
    </row>
    <row r="14" spans="1:35" s="139" customFormat="1" ht="21" customHeight="1" x14ac:dyDescent="0.25">
      <c r="A14" s="87"/>
      <c r="B14" s="1819"/>
      <c r="C14" s="906" t="str">
        <f t="shared" si="2"/>
        <v/>
      </c>
      <c r="D14" s="907" t="str">
        <f t="shared" si="2"/>
        <v>Solar</v>
      </c>
      <c r="E14" s="908" t="str">
        <f t="shared" si="2"/>
        <v/>
      </c>
      <c r="F14" s="908" t="str">
        <f t="shared" si="2"/>
        <v/>
      </c>
      <c r="G14" s="908" t="str">
        <f t="shared" si="2"/>
        <v/>
      </c>
      <c r="H14" s="908" t="str">
        <f t="shared" si="2"/>
        <v/>
      </c>
      <c r="I14" s="908" t="str">
        <f t="shared" si="2"/>
        <v/>
      </c>
      <c r="J14" s="908" t="str">
        <f t="shared" si="2"/>
        <v/>
      </c>
      <c r="K14" s="908" t="str">
        <f t="shared" si="2"/>
        <v/>
      </c>
      <c r="L14" s="908" t="str">
        <f t="shared" si="2"/>
        <v/>
      </c>
      <c r="M14" s="908" t="str">
        <f t="shared" si="2"/>
        <v/>
      </c>
      <c r="N14" s="908" t="str">
        <f t="shared" si="2"/>
        <v/>
      </c>
      <c r="O14" s="908" t="str">
        <f t="shared" si="2"/>
        <v/>
      </c>
      <c r="P14" s="915" t="str">
        <f t="shared" si="2"/>
        <v/>
      </c>
      <c r="Q14" s="909">
        <f t="shared" si="3"/>
        <v>0</v>
      </c>
      <c r="R14" s="87"/>
      <c r="S14" s="503"/>
      <c r="T14" s="503" t="s">
        <v>343</v>
      </c>
      <c r="U14" s="503"/>
      <c r="V14" s="503"/>
      <c r="W14" s="503"/>
      <c r="X14" s="503"/>
      <c r="Y14" s="503"/>
      <c r="Z14" s="503"/>
      <c r="AA14" s="503"/>
      <c r="AB14" s="503"/>
      <c r="AC14" s="503"/>
      <c r="AD14" s="503"/>
      <c r="AE14" s="503"/>
      <c r="AF14" s="503"/>
      <c r="AG14" s="503"/>
      <c r="AH14" s="1345"/>
      <c r="AI14" s="1345"/>
    </row>
    <row r="15" spans="1:35" s="139" customFormat="1" ht="21" customHeight="1" x14ac:dyDescent="0.25">
      <c r="A15" s="87"/>
      <c r="B15" s="1820"/>
      <c r="C15" s="910" t="str">
        <f t="shared" si="2"/>
        <v/>
      </c>
      <c r="D15" s="911" t="str">
        <f t="shared" si="2"/>
        <v>Eólico</v>
      </c>
      <c r="E15" s="908" t="str">
        <f t="shared" si="2"/>
        <v/>
      </c>
      <c r="F15" s="908" t="str">
        <f t="shared" si="2"/>
        <v/>
      </c>
      <c r="G15" s="908" t="str">
        <f t="shared" si="2"/>
        <v/>
      </c>
      <c r="H15" s="908" t="str">
        <f t="shared" si="2"/>
        <v/>
      </c>
      <c r="I15" s="908" t="str">
        <f t="shared" si="2"/>
        <v/>
      </c>
      <c r="J15" s="908" t="str">
        <f t="shared" si="2"/>
        <v/>
      </c>
      <c r="K15" s="908" t="str">
        <f t="shared" si="2"/>
        <v/>
      </c>
      <c r="L15" s="908" t="str">
        <f t="shared" si="2"/>
        <v/>
      </c>
      <c r="M15" s="908" t="str">
        <f t="shared" si="2"/>
        <v/>
      </c>
      <c r="N15" s="908" t="str">
        <f t="shared" si="2"/>
        <v/>
      </c>
      <c r="O15" s="908" t="str">
        <f t="shared" si="2"/>
        <v/>
      </c>
      <c r="P15" s="915" t="str">
        <f t="shared" si="2"/>
        <v/>
      </c>
      <c r="Q15" s="909">
        <f t="shared" si="3"/>
        <v>0</v>
      </c>
      <c r="R15" s="87"/>
      <c r="S15" s="503" t="s">
        <v>181</v>
      </c>
      <c r="T15" s="503" t="s">
        <v>340</v>
      </c>
      <c r="U15" s="503"/>
      <c r="V15" s="503"/>
      <c r="W15" s="503"/>
      <c r="X15" s="503"/>
      <c r="Y15" s="503"/>
      <c r="Z15" s="503"/>
      <c r="AA15" s="503"/>
      <c r="AB15" s="503"/>
      <c r="AC15" s="503"/>
      <c r="AD15" s="503"/>
      <c r="AE15" s="503"/>
      <c r="AF15" s="503"/>
      <c r="AG15" s="503"/>
      <c r="AH15" s="1345"/>
      <c r="AI15" s="1345"/>
    </row>
    <row r="16" spans="1:35" s="139" customFormat="1" ht="21" customHeight="1" x14ac:dyDescent="0.25">
      <c r="A16" s="87"/>
      <c r="B16" s="1818">
        <v>4</v>
      </c>
      <c r="C16" s="902" t="str">
        <f t="shared" si="2"/>
        <v>Anabi S.A.C.</v>
      </c>
      <c r="D16" s="903" t="str">
        <f t="shared" si="2"/>
        <v>Hidráulico</v>
      </c>
      <c r="E16" s="904" t="str">
        <f t="shared" si="2"/>
        <v/>
      </c>
      <c r="F16" s="904" t="str">
        <f t="shared" si="2"/>
        <v/>
      </c>
      <c r="G16" s="904" t="str">
        <f t="shared" si="2"/>
        <v/>
      </c>
      <c r="H16" s="904" t="str">
        <f t="shared" si="2"/>
        <v/>
      </c>
      <c r="I16" s="904" t="str">
        <f t="shared" si="2"/>
        <v/>
      </c>
      <c r="J16" s="904" t="str">
        <f t="shared" si="2"/>
        <v/>
      </c>
      <c r="K16" s="904" t="str">
        <f t="shared" si="2"/>
        <v/>
      </c>
      <c r="L16" s="904" t="str">
        <f t="shared" si="2"/>
        <v/>
      </c>
      <c r="M16" s="904" t="str">
        <f t="shared" si="2"/>
        <v/>
      </c>
      <c r="N16" s="904" t="str">
        <f t="shared" si="2"/>
        <v/>
      </c>
      <c r="O16" s="904" t="str">
        <f t="shared" si="2"/>
        <v/>
      </c>
      <c r="P16" s="914" t="str">
        <f t="shared" si="2"/>
        <v/>
      </c>
      <c r="Q16" s="905">
        <f t="shared" si="3"/>
        <v>0</v>
      </c>
      <c r="R16" s="87"/>
      <c r="S16" s="503"/>
      <c r="T16" s="503" t="s">
        <v>341</v>
      </c>
      <c r="U16" s="503">
        <v>0.18086000000000002</v>
      </c>
      <c r="V16" s="503">
        <v>0.14702000000000001</v>
      </c>
      <c r="W16" s="503">
        <v>0.21001</v>
      </c>
      <c r="X16" s="503">
        <v>0.15709000000000001</v>
      </c>
      <c r="Y16" s="503">
        <v>0.20304</v>
      </c>
      <c r="Z16" s="503">
        <v>0.11246</v>
      </c>
      <c r="AA16" s="503">
        <v>0.15922500000000001</v>
      </c>
      <c r="AB16" s="503">
        <v>0.19400200000000001</v>
      </c>
      <c r="AC16" s="503">
        <v>0.18209000000000003</v>
      </c>
      <c r="AD16" s="503">
        <v>0.17258000000000001</v>
      </c>
      <c r="AE16" s="503">
        <v>0.17860999999999999</v>
      </c>
      <c r="AF16" s="503">
        <v>0.14399699999999999</v>
      </c>
      <c r="AG16" s="503">
        <v>2.0409840000000004</v>
      </c>
      <c r="AH16" s="1345"/>
      <c r="AI16" s="1345"/>
    </row>
    <row r="17" spans="1:35" s="139" customFormat="1" ht="21" customHeight="1" x14ac:dyDescent="0.25">
      <c r="A17" s="87"/>
      <c r="B17" s="1819"/>
      <c r="C17" s="906" t="str">
        <f t="shared" si="2"/>
        <v/>
      </c>
      <c r="D17" s="907" t="str">
        <f t="shared" si="2"/>
        <v>Térmico</v>
      </c>
      <c r="E17" s="908">
        <f t="shared" si="2"/>
        <v>0.25591400000000003</v>
      </c>
      <c r="F17" s="908">
        <f t="shared" si="2"/>
        <v>0.32196900000000001</v>
      </c>
      <c r="G17" s="908">
        <f t="shared" si="2"/>
        <v>0.428288</v>
      </c>
      <c r="H17" s="908">
        <f t="shared" si="2"/>
        <v>0.57062599999999997</v>
      </c>
      <c r="I17" s="908">
        <f t="shared" si="2"/>
        <v>0.60738999999999999</v>
      </c>
      <c r="J17" s="908">
        <f t="shared" si="2"/>
        <v>0.45913999999999999</v>
      </c>
      <c r="K17" s="908">
        <f t="shared" si="2"/>
        <v>7.9236000000000001E-2</v>
      </c>
      <c r="L17" s="908">
        <f t="shared" si="2"/>
        <v>2.2855999999999998E-2</v>
      </c>
      <c r="M17" s="908">
        <f t="shared" si="2"/>
        <v>3.1207000000000002E-2</v>
      </c>
      <c r="N17" s="908">
        <f t="shared" si="2"/>
        <v>0.18346899999999999</v>
      </c>
      <c r="O17" s="908">
        <f t="shared" si="2"/>
        <v>0.10070299999999999</v>
      </c>
      <c r="P17" s="915">
        <f t="shared" si="2"/>
        <v>0.12514700000000001</v>
      </c>
      <c r="Q17" s="909">
        <f t="shared" si="3"/>
        <v>3.1859450000000002</v>
      </c>
      <c r="R17" s="87"/>
      <c r="S17" s="503"/>
      <c r="T17" s="503" t="s">
        <v>342</v>
      </c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1345"/>
      <c r="AI17" s="1345"/>
    </row>
    <row r="18" spans="1:35" s="139" customFormat="1" ht="21" customHeight="1" x14ac:dyDescent="0.25">
      <c r="A18" s="87"/>
      <c r="B18" s="1819"/>
      <c r="C18" s="906" t="str">
        <f t="shared" si="2"/>
        <v/>
      </c>
      <c r="D18" s="907" t="str">
        <f t="shared" si="2"/>
        <v>Solar</v>
      </c>
      <c r="E18" s="908" t="str">
        <f t="shared" si="2"/>
        <v/>
      </c>
      <c r="F18" s="908" t="str">
        <f t="shared" si="2"/>
        <v/>
      </c>
      <c r="G18" s="908" t="str">
        <f t="shared" si="2"/>
        <v/>
      </c>
      <c r="H18" s="908" t="str">
        <f t="shared" si="2"/>
        <v/>
      </c>
      <c r="I18" s="908" t="str">
        <f t="shared" si="2"/>
        <v/>
      </c>
      <c r="J18" s="908" t="str">
        <f t="shared" si="2"/>
        <v/>
      </c>
      <c r="K18" s="908" t="str">
        <f t="shared" si="2"/>
        <v/>
      </c>
      <c r="L18" s="908" t="str">
        <f t="shared" si="2"/>
        <v/>
      </c>
      <c r="M18" s="908" t="str">
        <f t="shared" si="2"/>
        <v/>
      </c>
      <c r="N18" s="908" t="str">
        <f t="shared" si="2"/>
        <v/>
      </c>
      <c r="O18" s="908" t="str">
        <f t="shared" si="2"/>
        <v/>
      </c>
      <c r="P18" s="915" t="str">
        <f t="shared" si="2"/>
        <v/>
      </c>
      <c r="Q18" s="909">
        <f t="shared" si="3"/>
        <v>0</v>
      </c>
      <c r="R18" s="87"/>
      <c r="S18" s="503"/>
      <c r="T18" s="503" t="s">
        <v>343</v>
      </c>
      <c r="U18" s="503"/>
      <c r="V18" s="503"/>
      <c r="W18" s="503"/>
      <c r="X18" s="503"/>
      <c r="Y18" s="503"/>
      <c r="Z18" s="503"/>
      <c r="AA18" s="503"/>
      <c r="AB18" s="503"/>
      <c r="AC18" s="503"/>
      <c r="AD18" s="503"/>
      <c r="AE18" s="503"/>
      <c r="AF18" s="503"/>
      <c r="AG18" s="503"/>
      <c r="AH18" s="1345"/>
      <c r="AI18" s="1345"/>
    </row>
    <row r="19" spans="1:35" s="139" customFormat="1" ht="21" customHeight="1" x14ac:dyDescent="0.25">
      <c r="A19" s="87"/>
      <c r="B19" s="1820"/>
      <c r="C19" s="910" t="str">
        <f t="shared" si="2"/>
        <v/>
      </c>
      <c r="D19" s="911" t="str">
        <f t="shared" si="2"/>
        <v>Eólico</v>
      </c>
      <c r="E19" s="912" t="str">
        <f t="shared" si="2"/>
        <v/>
      </c>
      <c r="F19" s="912" t="str">
        <f t="shared" si="2"/>
        <v/>
      </c>
      <c r="G19" s="912" t="str">
        <f t="shared" si="2"/>
        <v/>
      </c>
      <c r="H19" s="912" t="str">
        <f t="shared" si="2"/>
        <v/>
      </c>
      <c r="I19" s="912" t="str">
        <f t="shared" si="2"/>
        <v/>
      </c>
      <c r="J19" s="912" t="str">
        <f t="shared" si="2"/>
        <v/>
      </c>
      <c r="K19" s="912" t="str">
        <f t="shared" si="2"/>
        <v/>
      </c>
      <c r="L19" s="912" t="str">
        <f t="shared" si="2"/>
        <v/>
      </c>
      <c r="M19" s="912" t="str">
        <f t="shared" si="2"/>
        <v/>
      </c>
      <c r="N19" s="912" t="str">
        <f t="shared" si="2"/>
        <v/>
      </c>
      <c r="O19" s="912" t="str">
        <f t="shared" si="2"/>
        <v/>
      </c>
      <c r="P19" s="916" t="str">
        <f t="shared" si="2"/>
        <v/>
      </c>
      <c r="Q19" s="913">
        <f t="shared" si="3"/>
        <v>0</v>
      </c>
      <c r="R19" s="87"/>
      <c r="S19" s="503" t="s">
        <v>183</v>
      </c>
      <c r="T19" s="503" t="s">
        <v>340</v>
      </c>
      <c r="U19" s="503"/>
      <c r="V19" s="503"/>
      <c r="W19" s="503"/>
      <c r="X19" s="503"/>
      <c r="Y19" s="503"/>
      <c r="Z19" s="503"/>
      <c r="AA19" s="503"/>
      <c r="AB19" s="503"/>
      <c r="AC19" s="503"/>
      <c r="AD19" s="503"/>
      <c r="AE19" s="503"/>
      <c r="AF19" s="503"/>
      <c r="AG19" s="503"/>
      <c r="AH19" s="1345"/>
      <c r="AI19" s="1345"/>
    </row>
    <row r="20" spans="1:35" s="139" customFormat="1" ht="21" customHeight="1" x14ac:dyDescent="0.25">
      <c r="A20" s="87"/>
      <c r="B20" s="1818">
        <v>5</v>
      </c>
      <c r="C20" s="902" t="str">
        <f t="shared" si="2"/>
        <v>Anglo American Quellaveco S.A.</v>
      </c>
      <c r="D20" s="903" t="str">
        <f t="shared" si="2"/>
        <v>Hidráulico</v>
      </c>
      <c r="E20" s="904" t="str">
        <f t="shared" si="2"/>
        <v/>
      </c>
      <c r="F20" s="904" t="str">
        <f t="shared" si="2"/>
        <v/>
      </c>
      <c r="G20" s="904" t="str">
        <f t="shared" si="2"/>
        <v/>
      </c>
      <c r="H20" s="904" t="str">
        <f t="shared" si="2"/>
        <v/>
      </c>
      <c r="I20" s="904" t="str">
        <f t="shared" si="2"/>
        <v/>
      </c>
      <c r="J20" s="904" t="str">
        <f t="shared" si="2"/>
        <v/>
      </c>
      <c r="K20" s="904" t="str">
        <f t="shared" si="2"/>
        <v/>
      </c>
      <c r="L20" s="904" t="str">
        <f t="shared" si="2"/>
        <v/>
      </c>
      <c r="M20" s="904" t="str">
        <f t="shared" si="2"/>
        <v/>
      </c>
      <c r="N20" s="904" t="str">
        <f t="shared" si="2"/>
        <v/>
      </c>
      <c r="O20" s="904" t="str">
        <f t="shared" si="2"/>
        <v/>
      </c>
      <c r="P20" s="914" t="str">
        <f t="shared" si="2"/>
        <v/>
      </c>
      <c r="Q20" s="905">
        <f t="shared" si="3"/>
        <v>0</v>
      </c>
      <c r="R20" s="87"/>
      <c r="S20" s="503"/>
      <c r="T20" s="503" t="s">
        <v>341</v>
      </c>
      <c r="U20" s="503">
        <v>0.25591400000000003</v>
      </c>
      <c r="V20" s="503">
        <v>0.32196900000000001</v>
      </c>
      <c r="W20" s="503">
        <v>0.428288</v>
      </c>
      <c r="X20" s="503">
        <v>0.57062599999999997</v>
      </c>
      <c r="Y20" s="503">
        <v>0.60738999999999999</v>
      </c>
      <c r="Z20" s="503">
        <v>0.45913999999999999</v>
      </c>
      <c r="AA20" s="503">
        <v>7.9236000000000001E-2</v>
      </c>
      <c r="AB20" s="503">
        <v>2.2855999999999998E-2</v>
      </c>
      <c r="AC20" s="503">
        <v>3.1207000000000002E-2</v>
      </c>
      <c r="AD20" s="503">
        <v>0.18346899999999999</v>
      </c>
      <c r="AE20" s="503">
        <v>0.10070299999999999</v>
      </c>
      <c r="AF20" s="503">
        <v>0.12514700000000001</v>
      </c>
      <c r="AG20" s="503">
        <v>3.1859450000000002</v>
      </c>
      <c r="AH20" s="1345"/>
      <c r="AI20" s="1345"/>
    </row>
    <row r="21" spans="1:35" s="139" customFormat="1" ht="21" customHeight="1" x14ac:dyDescent="0.25">
      <c r="A21" s="87"/>
      <c r="B21" s="1819"/>
      <c r="C21" s="906" t="str">
        <f t="shared" ref="C21:P36" si="4">+IF(S24="","",S24)</f>
        <v/>
      </c>
      <c r="D21" s="907" t="str">
        <f t="shared" si="4"/>
        <v>Térmico</v>
      </c>
      <c r="E21" s="908">
        <f t="shared" si="4"/>
        <v>0.22476199999999999</v>
      </c>
      <c r="F21" s="908">
        <f t="shared" si="4"/>
        <v>0.21134</v>
      </c>
      <c r="G21" s="908">
        <f t="shared" si="4"/>
        <v>0.24433600000000003</v>
      </c>
      <c r="H21" s="908">
        <f t="shared" si="4"/>
        <v>0.249801</v>
      </c>
      <c r="I21" s="908">
        <f t="shared" si="4"/>
        <v>0.243258</v>
      </c>
      <c r="J21" s="908">
        <f t="shared" si="4"/>
        <v>0.259685</v>
      </c>
      <c r="K21" s="908">
        <f t="shared" si="4"/>
        <v>0.26041500000000001</v>
      </c>
      <c r="L21" s="908">
        <f t="shared" si="4"/>
        <v>0.26501999999999998</v>
      </c>
      <c r="M21" s="908">
        <f t="shared" si="4"/>
        <v>0.25426199999999999</v>
      </c>
      <c r="N21" s="908">
        <f t="shared" si="4"/>
        <v>0.25009100000000001</v>
      </c>
      <c r="O21" s="908">
        <f t="shared" si="4"/>
        <v>0.64707499999999996</v>
      </c>
      <c r="P21" s="915">
        <f t="shared" si="4"/>
        <v>0.88586300000000007</v>
      </c>
      <c r="Q21" s="909">
        <f t="shared" si="3"/>
        <v>3.995908</v>
      </c>
      <c r="R21" s="87"/>
      <c r="S21" s="503"/>
      <c r="T21" s="503" t="s">
        <v>342</v>
      </c>
      <c r="U21" s="503"/>
      <c r="V21" s="503"/>
      <c r="W21" s="503"/>
      <c r="X21" s="503"/>
      <c r="Y21" s="503"/>
      <c r="Z21" s="503"/>
      <c r="AA21" s="503"/>
      <c r="AB21" s="503"/>
      <c r="AC21" s="503"/>
      <c r="AD21" s="503"/>
      <c r="AE21" s="503"/>
      <c r="AF21" s="503"/>
      <c r="AG21" s="503"/>
      <c r="AH21" s="1345"/>
      <c r="AI21" s="1345"/>
    </row>
    <row r="22" spans="1:35" s="139" customFormat="1" ht="21" customHeight="1" x14ac:dyDescent="0.25">
      <c r="A22" s="87"/>
      <c r="B22" s="1819"/>
      <c r="C22" s="906" t="str">
        <f t="shared" si="4"/>
        <v/>
      </c>
      <c r="D22" s="907" t="str">
        <f t="shared" si="4"/>
        <v>Solar</v>
      </c>
      <c r="E22" s="908" t="str">
        <f t="shared" si="4"/>
        <v/>
      </c>
      <c r="F22" s="908" t="str">
        <f t="shared" si="4"/>
        <v/>
      </c>
      <c r="G22" s="908" t="str">
        <f t="shared" si="4"/>
        <v/>
      </c>
      <c r="H22" s="908" t="str">
        <f t="shared" si="4"/>
        <v/>
      </c>
      <c r="I22" s="908" t="str">
        <f t="shared" si="4"/>
        <v/>
      </c>
      <c r="J22" s="908" t="str">
        <f t="shared" si="4"/>
        <v/>
      </c>
      <c r="K22" s="908" t="str">
        <f t="shared" si="4"/>
        <v/>
      </c>
      <c r="L22" s="908" t="str">
        <f t="shared" si="4"/>
        <v/>
      </c>
      <c r="M22" s="908" t="str">
        <f t="shared" si="4"/>
        <v/>
      </c>
      <c r="N22" s="908" t="str">
        <f t="shared" si="4"/>
        <v/>
      </c>
      <c r="O22" s="908" t="str">
        <f t="shared" si="4"/>
        <v/>
      </c>
      <c r="P22" s="915" t="str">
        <f t="shared" si="4"/>
        <v/>
      </c>
      <c r="Q22" s="909">
        <f t="shared" si="3"/>
        <v>0</v>
      </c>
      <c r="R22" s="87"/>
      <c r="S22" s="503"/>
      <c r="T22" s="503" t="s">
        <v>343</v>
      </c>
      <c r="U22" s="503"/>
      <c r="V22" s="503"/>
      <c r="W22" s="503"/>
      <c r="X22" s="503"/>
      <c r="Y22" s="503"/>
      <c r="Z22" s="503"/>
      <c r="AA22" s="503"/>
      <c r="AB22" s="503"/>
      <c r="AC22" s="503"/>
      <c r="AD22" s="503"/>
      <c r="AE22" s="503"/>
      <c r="AF22" s="503"/>
      <c r="AG22" s="503"/>
      <c r="AH22" s="1345"/>
      <c r="AI22" s="1345"/>
    </row>
    <row r="23" spans="1:35" s="139" customFormat="1" ht="21" customHeight="1" x14ac:dyDescent="0.25">
      <c r="A23" s="87"/>
      <c r="B23" s="1820"/>
      <c r="C23" s="910" t="str">
        <f t="shared" si="4"/>
        <v/>
      </c>
      <c r="D23" s="911" t="str">
        <f t="shared" si="4"/>
        <v>Eólico</v>
      </c>
      <c r="E23" s="912" t="str">
        <f t="shared" si="4"/>
        <v/>
      </c>
      <c r="F23" s="912" t="str">
        <f t="shared" si="4"/>
        <v/>
      </c>
      <c r="G23" s="912" t="str">
        <f t="shared" si="4"/>
        <v/>
      </c>
      <c r="H23" s="912" t="str">
        <f t="shared" si="4"/>
        <v/>
      </c>
      <c r="I23" s="912" t="str">
        <f t="shared" si="4"/>
        <v/>
      </c>
      <c r="J23" s="912" t="str">
        <f t="shared" si="4"/>
        <v/>
      </c>
      <c r="K23" s="912" t="str">
        <f t="shared" si="4"/>
        <v/>
      </c>
      <c r="L23" s="912" t="str">
        <f t="shared" si="4"/>
        <v/>
      </c>
      <c r="M23" s="912" t="str">
        <f t="shared" si="4"/>
        <v/>
      </c>
      <c r="N23" s="912" t="str">
        <f t="shared" si="4"/>
        <v/>
      </c>
      <c r="O23" s="912" t="str">
        <f t="shared" si="4"/>
        <v/>
      </c>
      <c r="P23" s="916" t="str">
        <f t="shared" si="4"/>
        <v/>
      </c>
      <c r="Q23" s="913">
        <f t="shared" si="3"/>
        <v>0</v>
      </c>
      <c r="R23" s="87"/>
      <c r="S23" s="503" t="s">
        <v>185</v>
      </c>
      <c r="T23" s="503" t="s">
        <v>340</v>
      </c>
      <c r="U23" s="503"/>
      <c r="V23" s="503"/>
      <c r="W23" s="503"/>
      <c r="X23" s="503"/>
      <c r="Y23" s="503"/>
      <c r="Z23" s="503"/>
      <c r="AA23" s="503"/>
      <c r="AB23" s="503"/>
      <c r="AC23" s="503"/>
      <c r="AD23" s="503"/>
      <c r="AE23" s="503"/>
      <c r="AF23" s="503"/>
      <c r="AG23" s="503"/>
      <c r="AH23" s="1345"/>
      <c r="AI23" s="1345"/>
    </row>
    <row r="24" spans="1:35" s="139" customFormat="1" ht="21" customHeight="1" x14ac:dyDescent="0.25">
      <c r="A24" s="87"/>
      <c r="B24" s="1818">
        <v>6</v>
      </c>
      <c r="C24" s="902" t="str">
        <f t="shared" si="4"/>
        <v>Apumayo S.A.C.</v>
      </c>
      <c r="D24" s="903" t="str">
        <f t="shared" si="4"/>
        <v>Hidráulico</v>
      </c>
      <c r="E24" s="904" t="str">
        <f t="shared" si="4"/>
        <v/>
      </c>
      <c r="F24" s="904" t="str">
        <f t="shared" si="4"/>
        <v/>
      </c>
      <c r="G24" s="904" t="str">
        <f t="shared" si="4"/>
        <v/>
      </c>
      <c r="H24" s="904" t="str">
        <f t="shared" si="4"/>
        <v/>
      </c>
      <c r="I24" s="904" t="str">
        <f t="shared" si="4"/>
        <v/>
      </c>
      <c r="J24" s="904" t="str">
        <f t="shared" si="4"/>
        <v/>
      </c>
      <c r="K24" s="904" t="str">
        <f t="shared" si="4"/>
        <v/>
      </c>
      <c r="L24" s="904" t="str">
        <f t="shared" si="4"/>
        <v/>
      </c>
      <c r="M24" s="904" t="str">
        <f t="shared" si="4"/>
        <v/>
      </c>
      <c r="N24" s="904" t="str">
        <f t="shared" si="4"/>
        <v/>
      </c>
      <c r="O24" s="904" t="str">
        <f t="shared" si="4"/>
        <v/>
      </c>
      <c r="P24" s="914" t="str">
        <f t="shared" si="4"/>
        <v/>
      </c>
      <c r="Q24" s="905">
        <f t="shared" si="3"/>
        <v>0</v>
      </c>
      <c r="R24" s="87"/>
      <c r="S24" s="503"/>
      <c r="T24" s="503" t="s">
        <v>341</v>
      </c>
      <c r="U24" s="503">
        <v>0.22476199999999999</v>
      </c>
      <c r="V24" s="503">
        <v>0.21134</v>
      </c>
      <c r="W24" s="503">
        <v>0.24433600000000003</v>
      </c>
      <c r="X24" s="503">
        <v>0.249801</v>
      </c>
      <c r="Y24" s="503">
        <v>0.243258</v>
      </c>
      <c r="Z24" s="503">
        <v>0.259685</v>
      </c>
      <c r="AA24" s="503">
        <v>0.26041500000000001</v>
      </c>
      <c r="AB24" s="503">
        <v>0.26501999999999998</v>
      </c>
      <c r="AC24" s="503">
        <v>0.25426199999999999</v>
      </c>
      <c r="AD24" s="503">
        <v>0.25009100000000001</v>
      </c>
      <c r="AE24" s="503">
        <v>0.64707499999999996</v>
      </c>
      <c r="AF24" s="503">
        <v>0.88586300000000007</v>
      </c>
      <c r="AG24" s="503">
        <v>3.995908</v>
      </c>
      <c r="AH24" s="1345"/>
      <c r="AI24" s="1345"/>
    </row>
    <row r="25" spans="1:35" s="139" customFormat="1" ht="21" customHeight="1" x14ac:dyDescent="0.25">
      <c r="A25" s="87"/>
      <c r="B25" s="1819"/>
      <c r="C25" s="906" t="str">
        <f t="shared" si="4"/>
        <v/>
      </c>
      <c r="D25" s="907" t="str">
        <f t="shared" si="4"/>
        <v>Térmico</v>
      </c>
      <c r="E25" s="908">
        <f t="shared" si="4"/>
        <v>9.9390000000000006E-2</v>
      </c>
      <c r="F25" s="908">
        <f t="shared" si="4"/>
        <v>4.0002999999999997E-2</v>
      </c>
      <c r="G25" s="908">
        <f t="shared" si="4"/>
        <v>7.4427999999999994E-2</v>
      </c>
      <c r="H25" s="908">
        <f t="shared" si="4"/>
        <v>6.6740000000000002E-3</v>
      </c>
      <c r="I25" s="908">
        <f t="shared" si="4"/>
        <v>3.4165000000000001E-2</v>
      </c>
      <c r="J25" s="908">
        <f t="shared" si="4"/>
        <v>1.6515999999999999E-2</v>
      </c>
      <c r="K25" s="908">
        <f t="shared" si="4"/>
        <v>1.2390999999999999E-2</v>
      </c>
      <c r="L25" s="908">
        <f t="shared" si="4"/>
        <v>8.4069999999999995E-3</v>
      </c>
      <c r="M25" s="908">
        <f t="shared" si="4"/>
        <v>2.0739E-2</v>
      </c>
      <c r="N25" s="908">
        <f t="shared" si="4"/>
        <v>1.3307000000000001E-2</v>
      </c>
      <c r="O25" s="908">
        <f t="shared" si="4"/>
        <v>7.9275999999999999E-2</v>
      </c>
      <c r="P25" s="915">
        <f t="shared" si="4"/>
        <v>3.9744000000000002E-2</v>
      </c>
      <c r="Q25" s="909">
        <f t="shared" si="3"/>
        <v>0.44503999999999999</v>
      </c>
      <c r="R25" s="87"/>
      <c r="S25" s="503"/>
      <c r="T25" s="503" t="s">
        <v>342</v>
      </c>
      <c r="U25" s="503"/>
      <c r="V25" s="503"/>
      <c r="W25" s="503"/>
      <c r="X25" s="503"/>
      <c r="Y25" s="503"/>
      <c r="Z25" s="503"/>
      <c r="AA25" s="503"/>
      <c r="AB25" s="503"/>
      <c r="AC25" s="503"/>
      <c r="AD25" s="503"/>
      <c r="AE25" s="503"/>
      <c r="AF25" s="503"/>
      <c r="AG25" s="503"/>
      <c r="AH25" s="1345"/>
      <c r="AI25" s="1345"/>
    </row>
    <row r="26" spans="1:35" s="139" customFormat="1" ht="21" customHeight="1" x14ac:dyDescent="0.25">
      <c r="A26" s="87"/>
      <c r="B26" s="1819"/>
      <c r="C26" s="906" t="str">
        <f t="shared" si="4"/>
        <v/>
      </c>
      <c r="D26" s="907" t="str">
        <f t="shared" si="4"/>
        <v>Solar</v>
      </c>
      <c r="E26" s="908" t="str">
        <f t="shared" si="4"/>
        <v/>
      </c>
      <c r="F26" s="908" t="str">
        <f t="shared" si="4"/>
        <v/>
      </c>
      <c r="G26" s="908" t="str">
        <f t="shared" si="4"/>
        <v/>
      </c>
      <c r="H26" s="908" t="str">
        <f t="shared" si="4"/>
        <v/>
      </c>
      <c r="I26" s="908" t="str">
        <f t="shared" si="4"/>
        <v/>
      </c>
      <c r="J26" s="908" t="str">
        <f t="shared" si="4"/>
        <v/>
      </c>
      <c r="K26" s="908" t="str">
        <f t="shared" si="4"/>
        <v/>
      </c>
      <c r="L26" s="908" t="str">
        <f t="shared" si="4"/>
        <v/>
      </c>
      <c r="M26" s="908" t="str">
        <f t="shared" si="4"/>
        <v/>
      </c>
      <c r="N26" s="908" t="str">
        <f t="shared" si="4"/>
        <v/>
      </c>
      <c r="O26" s="908" t="str">
        <f t="shared" si="4"/>
        <v/>
      </c>
      <c r="P26" s="915" t="str">
        <f t="shared" si="4"/>
        <v/>
      </c>
      <c r="Q26" s="909">
        <f t="shared" si="3"/>
        <v>0</v>
      </c>
      <c r="R26" s="87"/>
      <c r="S26" s="503"/>
      <c r="T26" s="503" t="s">
        <v>343</v>
      </c>
      <c r="U26" s="503"/>
      <c r="V26" s="503"/>
      <c r="W26" s="503"/>
      <c r="X26" s="503"/>
      <c r="Y26" s="503"/>
      <c r="Z26" s="503"/>
      <c r="AA26" s="503"/>
      <c r="AB26" s="503"/>
      <c r="AC26" s="503"/>
      <c r="AD26" s="503"/>
      <c r="AE26" s="503"/>
      <c r="AF26" s="503"/>
      <c r="AG26" s="503"/>
      <c r="AH26" s="1345"/>
      <c r="AI26" s="1345"/>
    </row>
    <row r="27" spans="1:35" s="139" customFormat="1" ht="21" customHeight="1" x14ac:dyDescent="0.25">
      <c r="A27" s="87"/>
      <c r="B27" s="1820"/>
      <c r="C27" s="910" t="str">
        <f t="shared" si="4"/>
        <v/>
      </c>
      <c r="D27" s="911" t="str">
        <f t="shared" si="4"/>
        <v>Eólico</v>
      </c>
      <c r="E27" s="912" t="str">
        <f t="shared" si="4"/>
        <v/>
      </c>
      <c r="F27" s="912" t="str">
        <f t="shared" si="4"/>
        <v/>
      </c>
      <c r="G27" s="912" t="str">
        <f t="shared" si="4"/>
        <v/>
      </c>
      <c r="H27" s="912" t="str">
        <f t="shared" si="4"/>
        <v/>
      </c>
      <c r="I27" s="912" t="str">
        <f t="shared" si="4"/>
        <v/>
      </c>
      <c r="J27" s="912" t="str">
        <f t="shared" si="4"/>
        <v/>
      </c>
      <c r="K27" s="912" t="str">
        <f t="shared" si="4"/>
        <v/>
      </c>
      <c r="L27" s="912" t="str">
        <f t="shared" si="4"/>
        <v/>
      </c>
      <c r="M27" s="912" t="str">
        <f t="shared" si="4"/>
        <v/>
      </c>
      <c r="N27" s="912" t="str">
        <f t="shared" si="4"/>
        <v/>
      </c>
      <c r="O27" s="912" t="str">
        <f t="shared" si="4"/>
        <v/>
      </c>
      <c r="P27" s="916" t="str">
        <f t="shared" si="4"/>
        <v/>
      </c>
      <c r="Q27" s="913">
        <f t="shared" si="3"/>
        <v>0</v>
      </c>
      <c r="R27" s="87"/>
      <c r="S27" s="503" t="s">
        <v>187</v>
      </c>
      <c r="T27" s="503" t="s">
        <v>340</v>
      </c>
      <c r="U27" s="503"/>
      <c r="V27" s="503"/>
      <c r="W27" s="503"/>
      <c r="X27" s="503"/>
      <c r="Y27" s="503"/>
      <c r="Z27" s="503"/>
      <c r="AA27" s="503"/>
      <c r="AB27" s="503"/>
      <c r="AC27" s="503"/>
      <c r="AD27" s="503"/>
      <c r="AE27" s="503"/>
      <c r="AF27" s="503"/>
      <c r="AG27" s="503"/>
      <c r="AH27" s="1345"/>
      <c r="AI27" s="1345"/>
    </row>
    <row r="28" spans="1:35" s="139" customFormat="1" ht="21" customHeight="1" x14ac:dyDescent="0.25">
      <c r="A28" s="87"/>
      <c r="B28" s="1818">
        <v>7</v>
      </c>
      <c r="C28" s="902" t="str">
        <f t="shared" si="4"/>
        <v>Aruntani S.A.C.</v>
      </c>
      <c r="D28" s="903" t="str">
        <f t="shared" si="4"/>
        <v>Hidráulico</v>
      </c>
      <c r="E28" s="904" t="str">
        <f t="shared" si="4"/>
        <v/>
      </c>
      <c r="F28" s="904" t="str">
        <f t="shared" si="4"/>
        <v/>
      </c>
      <c r="G28" s="904" t="str">
        <f t="shared" si="4"/>
        <v/>
      </c>
      <c r="H28" s="904" t="str">
        <f t="shared" si="4"/>
        <v/>
      </c>
      <c r="I28" s="904" t="str">
        <f t="shared" si="4"/>
        <v/>
      </c>
      <c r="J28" s="904" t="str">
        <f t="shared" si="4"/>
        <v/>
      </c>
      <c r="K28" s="904" t="str">
        <f t="shared" si="4"/>
        <v/>
      </c>
      <c r="L28" s="904" t="str">
        <f t="shared" si="4"/>
        <v/>
      </c>
      <c r="M28" s="904" t="str">
        <f t="shared" si="4"/>
        <v/>
      </c>
      <c r="N28" s="904" t="str">
        <f t="shared" si="4"/>
        <v/>
      </c>
      <c r="O28" s="904" t="str">
        <f t="shared" si="4"/>
        <v/>
      </c>
      <c r="P28" s="914" t="str">
        <f t="shared" si="4"/>
        <v/>
      </c>
      <c r="Q28" s="905">
        <f t="shared" si="3"/>
        <v>0</v>
      </c>
      <c r="R28" s="87"/>
      <c r="S28" s="503"/>
      <c r="T28" s="503" t="s">
        <v>341</v>
      </c>
      <c r="U28" s="503">
        <v>9.9390000000000006E-2</v>
      </c>
      <c r="V28" s="503">
        <v>4.0002999999999997E-2</v>
      </c>
      <c r="W28" s="503">
        <v>7.4427999999999994E-2</v>
      </c>
      <c r="X28" s="503">
        <v>6.6740000000000002E-3</v>
      </c>
      <c r="Y28" s="503">
        <v>3.4165000000000001E-2</v>
      </c>
      <c r="Z28" s="503">
        <v>1.6515999999999999E-2</v>
      </c>
      <c r="AA28" s="503">
        <v>1.2390999999999999E-2</v>
      </c>
      <c r="AB28" s="503">
        <v>8.4069999999999995E-3</v>
      </c>
      <c r="AC28" s="503">
        <v>2.0739E-2</v>
      </c>
      <c r="AD28" s="503">
        <v>1.3307000000000001E-2</v>
      </c>
      <c r="AE28" s="503">
        <v>7.9275999999999999E-2</v>
      </c>
      <c r="AF28" s="503">
        <v>3.9744000000000002E-2</v>
      </c>
      <c r="AG28" s="503">
        <v>0.44503999999999999</v>
      </c>
      <c r="AH28" s="1345"/>
      <c r="AI28" s="1345"/>
    </row>
    <row r="29" spans="1:35" s="139" customFormat="1" ht="21" customHeight="1" x14ac:dyDescent="0.25">
      <c r="A29" s="87"/>
      <c r="B29" s="1819"/>
      <c r="C29" s="906" t="str">
        <f t="shared" si="4"/>
        <v/>
      </c>
      <c r="D29" s="907" t="str">
        <f t="shared" si="4"/>
        <v>Térmico</v>
      </c>
      <c r="E29" s="908">
        <f t="shared" si="4"/>
        <v>3.6109999999999996E-2</v>
      </c>
      <c r="F29" s="908">
        <f t="shared" si="4"/>
        <v>3.7000000000000002E-3</v>
      </c>
      <c r="G29" s="908">
        <f t="shared" si="4"/>
        <v>0</v>
      </c>
      <c r="H29" s="908">
        <f t="shared" si="4"/>
        <v>1.9430000000000001E-3</v>
      </c>
      <c r="I29" s="908">
        <f t="shared" si="4"/>
        <v>0</v>
      </c>
      <c r="J29" s="908">
        <f t="shared" si="4"/>
        <v>0</v>
      </c>
      <c r="K29" s="908">
        <f t="shared" si="4"/>
        <v>0</v>
      </c>
      <c r="L29" s="908">
        <f t="shared" si="4"/>
        <v>0</v>
      </c>
      <c r="M29" s="908">
        <f t="shared" si="4"/>
        <v>0.28744700000000001</v>
      </c>
      <c r="N29" s="908">
        <f t="shared" si="4"/>
        <v>9.1E-4</v>
      </c>
      <c r="O29" s="908">
        <f t="shared" si="4"/>
        <v>2.8957999999999998E-2</v>
      </c>
      <c r="P29" s="915">
        <f t="shared" si="4"/>
        <v>0</v>
      </c>
      <c r="Q29" s="909">
        <f t="shared" si="3"/>
        <v>0.359068</v>
      </c>
      <c r="R29" s="87"/>
      <c r="S29" s="503"/>
      <c r="T29" s="503" t="s">
        <v>342</v>
      </c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1345"/>
      <c r="AI29" s="1345"/>
    </row>
    <row r="30" spans="1:35" s="139" customFormat="1" ht="21" customHeight="1" x14ac:dyDescent="0.25">
      <c r="A30" s="87"/>
      <c r="B30" s="1819"/>
      <c r="C30" s="906" t="str">
        <f t="shared" si="4"/>
        <v/>
      </c>
      <c r="D30" s="907" t="str">
        <f t="shared" si="4"/>
        <v>Solar</v>
      </c>
      <c r="E30" s="908" t="str">
        <f t="shared" si="4"/>
        <v/>
      </c>
      <c r="F30" s="908" t="str">
        <f t="shared" si="4"/>
        <v/>
      </c>
      <c r="G30" s="908" t="str">
        <f t="shared" si="4"/>
        <v/>
      </c>
      <c r="H30" s="908" t="str">
        <f t="shared" si="4"/>
        <v/>
      </c>
      <c r="I30" s="908" t="str">
        <f t="shared" si="4"/>
        <v/>
      </c>
      <c r="J30" s="908" t="str">
        <f t="shared" si="4"/>
        <v/>
      </c>
      <c r="K30" s="908" t="str">
        <f t="shared" si="4"/>
        <v/>
      </c>
      <c r="L30" s="908" t="str">
        <f t="shared" si="4"/>
        <v/>
      </c>
      <c r="M30" s="908" t="str">
        <f t="shared" si="4"/>
        <v/>
      </c>
      <c r="N30" s="908" t="str">
        <f t="shared" si="4"/>
        <v/>
      </c>
      <c r="O30" s="908" t="str">
        <f t="shared" si="4"/>
        <v/>
      </c>
      <c r="P30" s="915" t="str">
        <f t="shared" si="4"/>
        <v/>
      </c>
      <c r="Q30" s="909">
        <f t="shared" si="3"/>
        <v>0</v>
      </c>
      <c r="R30" s="87"/>
      <c r="S30" s="503"/>
      <c r="T30" s="503" t="s">
        <v>343</v>
      </c>
      <c r="U30" s="503"/>
      <c r="V30" s="503"/>
      <c r="W30" s="503"/>
      <c r="X30" s="503"/>
      <c r="Y30" s="503"/>
      <c r="Z30" s="503"/>
      <c r="AA30" s="503"/>
      <c r="AB30" s="503"/>
      <c r="AC30" s="503"/>
      <c r="AD30" s="503"/>
      <c r="AE30" s="503"/>
      <c r="AF30" s="503"/>
      <c r="AG30" s="503"/>
      <c r="AH30" s="1345"/>
      <c r="AI30" s="1345"/>
    </row>
    <row r="31" spans="1:35" s="139" customFormat="1" ht="21" customHeight="1" x14ac:dyDescent="0.25">
      <c r="A31" s="87"/>
      <c r="B31" s="1820"/>
      <c r="C31" s="910" t="str">
        <f t="shared" si="4"/>
        <v/>
      </c>
      <c r="D31" s="911" t="str">
        <f t="shared" si="4"/>
        <v>Eólico</v>
      </c>
      <c r="E31" s="912" t="str">
        <f t="shared" si="4"/>
        <v/>
      </c>
      <c r="F31" s="912" t="str">
        <f t="shared" si="4"/>
        <v/>
      </c>
      <c r="G31" s="912" t="str">
        <f t="shared" si="4"/>
        <v/>
      </c>
      <c r="H31" s="912" t="str">
        <f t="shared" si="4"/>
        <v/>
      </c>
      <c r="I31" s="912" t="str">
        <f t="shared" si="4"/>
        <v/>
      </c>
      <c r="J31" s="912" t="str">
        <f t="shared" si="4"/>
        <v/>
      </c>
      <c r="K31" s="912" t="str">
        <f t="shared" si="4"/>
        <v/>
      </c>
      <c r="L31" s="912" t="str">
        <f t="shared" si="4"/>
        <v/>
      </c>
      <c r="M31" s="912" t="str">
        <f t="shared" si="4"/>
        <v/>
      </c>
      <c r="N31" s="912" t="str">
        <f t="shared" si="4"/>
        <v/>
      </c>
      <c r="O31" s="912" t="str">
        <f t="shared" si="4"/>
        <v/>
      </c>
      <c r="P31" s="916" t="str">
        <f t="shared" si="4"/>
        <v/>
      </c>
      <c r="Q31" s="913">
        <f t="shared" si="3"/>
        <v>0</v>
      </c>
      <c r="R31" s="87"/>
      <c r="S31" s="503" t="s">
        <v>189</v>
      </c>
      <c r="T31" s="503" t="s">
        <v>340</v>
      </c>
      <c r="U31" s="503"/>
      <c r="V31" s="503"/>
      <c r="W31" s="503"/>
      <c r="X31" s="503"/>
      <c r="Y31" s="503"/>
      <c r="Z31" s="503"/>
      <c r="AA31" s="503"/>
      <c r="AB31" s="503"/>
      <c r="AC31" s="503"/>
      <c r="AD31" s="503"/>
      <c r="AE31" s="503"/>
      <c r="AF31" s="503"/>
      <c r="AG31" s="503"/>
      <c r="AH31" s="1345"/>
      <c r="AI31" s="1345"/>
    </row>
    <row r="32" spans="1:35" s="139" customFormat="1" ht="21" customHeight="1" x14ac:dyDescent="0.25">
      <c r="A32" s="87"/>
      <c r="B32" s="1818">
        <v>8</v>
      </c>
      <c r="C32" s="902" t="str">
        <f t="shared" si="4"/>
        <v>Austral Group S.A.A</v>
      </c>
      <c r="D32" s="903" t="str">
        <f t="shared" si="4"/>
        <v>Hidráulico</v>
      </c>
      <c r="E32" s="904" t="str">
        <f t="shared" si="4"/>
        <v/>
      </c>
      <c r="F32" s="904" t="str">
        <f t="shared" si="4"/>
        <v/>
      </c>
      <c r="G32" s="904" t="str">
        <f t="shared" si="4"/>
        <v/>
      </c>
      <c r="H32" s="904" t="str">
        <f t="shared" si="4"/>
        <v/>
      </c>
      <c r="I32" s="904" t="str">
        <f t="shared" si="4"/>
        <v/>
      </c>
      <c r="J32" s="904" t="str">
        <f t="shared" si="4"/>
        <v/>
      </c>
      <c r="K32" s="904" t="str">
        <f t="shared" si="4"/>
        <v/>
      </c>
      <c r="L32" s="904" t="str">
        <f t="shared" si="4"/>
        <v/>
      </c>
      <c r="M32" s="904" t="str">
        <f t="shared" si="4"/>
        <v/>
      </c>
      <c r="N32" s="904" t="str">
        <f t="shared" si="4"/>
        <v/>
      </c>
      <c r="O32" s="904" t="str">
        <f t="shared" si="4"/>
        <v/>
      </c>
      <c r="P32" s="914" t="str">
        <f t="shared" si="4"/>
        <v/>
      </c>
      <c r="Q32" s="905">
        <f t="shared" si="3"/>
        <v>0</v>
      </c>
      <c r="R32" s="87"/>
      <c r="S32" s="503"/>
      <c r="T32" s="503" t="s">
        <v>341</v>
      </c>
      <c r="U32" s="503">
        <v>3.6109999999999996E-2</v>
      </c>
      <c r="V32" s="503">
        <v>3.7000000000000002E-3</v>
      </c>
      <c r="W32" s="503">
        <v>0</v>
      </c>
      <c r="X32" s="503">
        <v>1.9430000000000001E-3</v>
      </c>
      <c r="Y32" s="503">
        <v>0</v>
      </c>
      <c r="Z32" s="503">
        <v>0</v>
      </c>
      <c r="AA32" s="503">
        <v>0</v>
      </c>
      <c r="AB32" s="503">
        <v>0</v>
      </c>
      <c r="AC32" s="503">
        <v>0.28744700000000001</v>
      </c>
      <c r="AD32" s="503">
        <v>9.1E-4</v>
      </c>
      <c r="AE32" s="503">
        <v>2.8957999999999998E-2</v>
      </c>
      <c r="AF32" s="503">
        <v>0</v>
      </c>
      <c r="AG32" s="503">
        <v>0.359068</v>
      </c>
      <c r="AH32" s="1345"/>
      <c r="AI32" s="1345"/>
    </row>
    <row r="33" spans="1:35" s="139" customFormat="1" ht="21" customHeight="1" x14ac:dyDescent="0.25">
      <c r="A33" s="87"/>
      <c r="B33" s="1819"/>
      <c r="C33" s="906" t="str">
        <f t="shared" si="4"/>
        <v/>
      </c>
      <c r="D33" s="907" t="str">
        <f t="shared" si="4"/>
        <v>Térmico</v>
      </c>
      <c r="E33" s="908">
        <f t="shared" si="4"/>
        <v>0</v>
      </c>
      <c r="F33" s="908">
        <f t="shared" si="4"/>
        <v>0</v>
      </c>
      <c r="G33" s="908">
        <f t="shared" si="4"/>
        <v>0</v>
      </c>
      <c r="H33" s="908">
        <f t="shared" si="4"/>
        <v>0</v>
      </c>
      <c r="I33" s="908">
        <f t="shared" si="4"/>
        <v>5.3360999999999999E-2</v>
      </c>
      <c r="J33" s="908">
        <f t="shared" si="4"/>
        <v>0</v>
      </c>
      <c r="K33" s="908">
        <f t="shared" si="4"/>
        <v>0</v>
      </c>
      <c r="L33" s="908">
        <f t="shared" si="4"/>
        <v>0</v>
      </c>
      <c r="M33" s="908">
        <f t="shared" si="4"/>
        <v>0</v>
      </c>
      <c r="N33" s="908">
        <f t="shared" si="4"/>
        <v>0</v>
      </c>
      <c r="O33" s="908">
        <f t="shared" si="4"/>
        <v>2.4992999999999998E-2</v>
      </c>
      <c r="P33" s="915">
        <f t="shared" si="4"/>
        <v>0</v>
      </c>
      <c r="Q33" s="909">
        <f t="shared" si="3"/>
        <v>7.8353999999999993E-2</v>
      </c>
      <c r="R33" s="87"/>
      <c r="S33" s="503"/>
      <c r="T33" s="503" t="s">
        <v>342</v>
      </c>
      <c r="U33" s="503"/>
      <c r="V33" s="503"/>
      <c r="W33" s="503"/>
      <c r="X33" s="503"/>
      <c r="Y33" s="503"/>
      <c r="Z33" s="503"/>
      <c r="AA33" s="503"/>
      <c r="AB33" s="503"/>
      <c r="AC33" s="503"/>
      <c r="AD33" s="503"/>
      <c r="AE33" s="503"/>
      <c r="AF33" s="503"/>
      <c r="AG33" s="503"/>
      <c r="AH33" s="1345"/>
      <c r="AI33" s="1345"/>
    </row>
    <row r="34" spans="1:35" s="139" customFormat="1" ht="21" customHeight="1" x14ac:dyDescent="0.25">
      <c r="A34" s="87"/>
      <c r="B34" s="1819"/>
      <c r="C34" s="906" t="str">
        <f t="shared" si="4"/>
        <v/>
      </c>
      <c r="D34" s="907" t="str">
        <f t="shared" si="4"/>
        <v>Solar</v>
      </c>
      <c r="E34" s="908" t="str">
        <f t="shared" si="4"/>
        <v/>
      </c>
      <c r="F34" s="908" t="str">
        <f t="shared" si="4"/>
        <v/>
      </c>
      <c r="G34" s="908" t="str">
        <f t="shared" si="4"/>
        <v/>
      </c>
      <c r="H34" s="908" t="str">
        <f t="shared" si="4"/>
        <v/>
      </c>
      <c r="I34" s="908" t="str">
        <f t="shared" si="4"/>
        <v/>
      </c>
      <c r="J34" s="908" t="str">
        <f t="shared" si="4"/>
        <v/>
      </c>
      <c r="K34" s="908" t="str">
        <f t="shared" si="4"/>
        <v/>
      </c>
      <c r="L34" s="908" t="str">
        <f t="shared" si="4"/>
        <v/>
      </c>
      <c r="M34" s="908" t="str">
        <f t="shared" si="4"/>
        <v/>
      </c>
      <c r="N34" s="908" t="str">
        <f t="shared" si="4"/>
        <v/>
      </c>
      <c r="O34" s="908" t="str">
        <f t="shared" si="4"/>
        <v/>
      </c>
      <c r="P34" s="915" t="str">
        <f t="shared" si="4"/>
        <v/>
      </c>
      <c r="Q34" s="909">
        <f t="shared" si="3"/>
        <v>0</v>
      </c>
      <c r="R34" s="87"/>
      <c r="S34" s="503"/>
      <c r="T34" s="503" t="s">
        <v>343</v>
      </c>
      <c r="U34" s="503"/>
      <c r="V34" s="503"/>
      <c r="W34" s="503"/>
      <c r="X34" s="503"/>
      <c r="Y34" s="503"/>
      <c r="Z34" s="503"/>
      <c r="AA34" s="503"/>
      <c r="AB34" s="503"/>
      <c r="AC34" s="503"/>
      <c r="AD34" s="503"/>
      <c r="AE34" s="503"/>
      <c r="AF34" s="503"/>
      <c r="AG34" s="503"/>
      <c r="AH34" s="1345"/>
      <c r="AI34" s="1345"/>
    </row>
    <row r="35" spans="1:35" s="139" customFormat="1" ht="21" customHeight="1" x14ac:dyDescent="0.25">
      <c r="A35" s="87"/>
      <c r="B35" s="1820"/>
      <c r="C35" s="910" t="str">
        <f t="shared" si="4"/>
        <v/>
      </c>
      <c r="D35" s="911" t="str">
        <f t="shared" si="4"/>
        <v>Eólico</v>
      </c>
      <c r="E35" s="912" t="str">
        <f t="shared" si="4"/>
        <v/>
      </c>
      <c r="F35" s="912" t="str">
        <f t="shared" si="4"/>
        <v/>
      </c>
      <c r="G35" s="912" t="str">
        <f t="shared" si="4"/>
        <v/>
      </c>
      <c r="H35" s="912" t="str">
        <f t="shared" si="4"/>
        <v/>
      </c>
      <c r="I35" s="912" t="str">
        <f t="shared" si="4"/>
        <v/>
      </c>
      <c r="J35" s="912" t="str">
        <f t="shared" si="4"/>
        <v/>
      </c>
      <c r="K35" s="912" t="str">
        <f t="shared" si="4"/>
        <v/>
      </c>
      <c r="L35" s="912" t="str">
        <f t="shared" si="4"/>
        <v/>
      </c>
      <c r="M35" s="912" t="str">
        <f t="shared" si="4"/>
        <v/>
      </c>
      <c r="N35" s="912" t="str">
        <f t="shared" si="4"/>
        <v/>
      </c>
      <c r="O35" s="912" t="str">
        <f t="shared" si="4"/>
        <v/>
      </c>
      <c r="P35" s="916" t="str">
        <f t="shared" si="4"/>
        <v/>
      </c>
      <c r="Q35" s="913">
        <f t="shared" si="3"/>
        <v>0</v>
      </c>
      <c r="R35" s="87"/>
      <c r="S35" s="503" t="s">
        <v>191</v>
      </c>
      <c r="T35" s="503" t="s">
        <v>340</v>
      </c>
      <c r="U35" s="503"/>
      <c r="V35" s="503"/>
      <c r="W35" s="503"/>
      <c r="X35" s="503"/>
      <c r="Y35" s="503"/>
      <c r="Z35" s="503"/>
      <c r="AA35" s="503"/>
      <c r="AB35" s="503"/>
      <c r="AC35" s="503"/>
      <c r="AD35" s="503"/>
      <c r="AE35" s="503"/>
      <c r="AF35" s="503"/>
      <c r="AG35" s="503"/>
      <c r="AH35" s="1345"/>
      <c r="AI35" s="1345"/>
    </row>
    <row r="36" spans="1:35" s="139" customFormat="1" ht="21" customHeight="1" x14ac:dyDescent="0.25">
      <c r="A36" s="87"/>
      <c r="B36" s="1818">
        <v>9</v>
      </c>
      <c r="C36" s="902" t="str">
        <f t="shared" si="4"/>
        <v>Cartavio S.A.A.</v>
      </c>
      <c r="D36" s="903" t="str">
        <f t="shared" si="4"/>
        <v>Hidráulico</v>
      </c>
      <c r="E36" s="908" t="str">
        <f t="shared" si="4"/>
        <v/>
      </c>
      <c r="F36" s="908" t="str">
        <f t="shared" si="4"/>
        <v/>
      </c>
      <c r="G36" s="908" t="str">
        <f t="shared" si="4"/>
        <v/>
      </c>
      <c r="H36" s="908" t="str">
        <f t="shared" si="4"/>
        <v/>
      </c>
      <c r="I36" s="908" t="str">
        <f t="shared" si="4"/>
        <v/>
      </c>
      <c r="J36" s="908" t="str">
        <f t="shared" si="4"/>
        <v/>
      </c>
      <c r="K36" s="908" t="str">
        <f t="shared" si="4"/>
        <v/>
      </c>
      <c r="L36" s="908" t="str">
        <f t="shared" si="4"/>
        <v/>
      </c>
      <c r="M36" s="908" t="str">
        <f t="shared" si="4"/>
        <v/>
      </c>
      <c r="N36" s="908" t="str">
        <f t="shared" si="4"/>
        <v/>
      </c>
      <c r="O36" s="908" t="str">
        <f t="shared" si="4"/>
        <v/>
      </c>
      <c r="P36" s="915" t="str">
        <f t="shared" si="4"/>
        <v/>
      </c>
      <c r="Q36" s="909">
        <f t="shared" si="3"/>
        <v>0</v>
      </c>
      <c r="R36" s="87"/>
      <c r="S36" s="503"/>
      <c r="T36" s="503" t="s">
        <v>341</v>
      </c>
      <c r="U36" s="503">
        <v>0</v>
      </c>
      <c r="V36" s="503">
        <v>0</v>
      </c>
      <c r="W36" s="503">
        <v>0</v>
      </c>
      <c r="X36" s="503">
        <v>0</v>
      </c>
      <c r="Y36" s="503">
        <v>5.3360999999999999E-2</v>
      </c>
      <c r="Z36" s="503">
        <v>0</v>
      </c>
      <c r="AA36" s="503">
        <v>0</v>
      </c>
      <c r="AB36" s="503">
        <v>0</v>
      </c>
      <c r="AC36" s="503">
        <v>0</v>
      </c>
      <c r="AD36" s="503">
        <v>0</v>
      </c>
      <c r="AE36" s="503">
        <v>2.4992999999999998E-2</v>
      </c>
      <c r="AF36" s="503">
        <v>0</v>
      </c>
      <c r="AG36" s="503">
        <v>7.8353999999999993E-2</v>
      </c>
      <c r="AH36" s="1345"/>
      <c r="AI36" s="1345"/>
    </row>
    <row r="37" spans="1:35" s="139" customFormat="1" ht="21" customHeight="1" x14ac:dyDescent="0.25">
      <c r="A37" s="87"/>
      <c r="B37" s="1819"/>
      <c r="C37" s="906" t="str">
        <f t="shared" ref="C37:P52" si="5">+IF(S40="","",S40)</f>
        <v/>
      </c>
      <c r="D37" s="907" t="str">
        <f t="shared" si="5"/>
        <v>Térmico</v>
      </c>
      <c r="E37" s="908">
        <f t="shared" si="5"/>
        <v>5.4525699999999997</v>
      </c>
      <c r="F37" s="908">
        <f t="shared" si="5"/>
        <v>5.0141599999999995</v>
      </c>
      <c r="G37" s="908">
        <f t="shared" si="5"/>
        <v>5.1078199999999994</v>
      </c>
      <c r="H37" s="908">
        <f t="shared" si="5"/>
        <v>0.60946</v>
      </c>
      <c r="I37" s="908">
        <f t="shared" si="5"/>
        <v>1.932607</v>
      </c>
      <c r="J37" s="908">
        <f t="shared" si="5"/>
        <v>7.0368490000000001</v>
      </c>
      <c r="K37" s="908">
        <f t="shared" si="5"/>
        <v>5.9759399999999996</v>
      </c>
      <c r="L37" s="908">
        <f t="shared" si="5"/>
        <v>6.0667309999999999</v>
      </c>
      <c r="M37" s="908">
        <f t="shared" si="5"/>
        <v>6.4415420000000001</v>
      </c>
      <c r="N37" s="908">
        <f t="shared" si="5"/>
        <v>6.3603320000000005</v>
      </c>
      <c r="O37" s="908">
        <f t="shared" si="5"/>
        <v>6.7169999999999996</v>
      </c>
      <c r="P37" s="915">
        <f t="shared" si="5"/>
        <v>6.0782799999999995</v>
      </c>
      <c r="Q37" s="909">
        <f t="shared" si="3"/>
        <v>62.793290999999989</v>
      </c>
      <c r="R37" s="87"/>
      <c r="S37" s="503"/>
      <c r="T37" s="503" t="s">
        <v>342</v>
      </c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1345"/>
      <c r="AI37" s="1345"/>
    </row>
    <row r="38" spans="1:35" s="139" customFormat="1" ht="21" customHeight="1" x14ac:dyDescent="0.25">
      <c r="A38" s="87"/>
      <c r="B38" s="1819"/>
      <c r="C38" s="906" t="str">
        <f t="shared" si="5"/>
        <v/>
      </c>
      <c r="D38" s="907" t="str">
        <f t="shared" si="5"/>
        <v>Solar</v>
      </c>
      <c r="E38" s="908" t="str">
        <f t="shared" si="5"/>
        <v/>
      </c>
      <c r="F38" s="908" t="str">
        <f t="shared" si="5"/>
        <v/>
      </c>
      <c r="G38" s="908" t="str">
        <f t="shared" si="5"/>
        <v/>
      </c>
      <c r="H38" s="908" t="str">
        <f t="shared" si="5"/>
        <v/>
      </c>
      <c r="I38" s="908" t="str">
        <f t="shared" si="5"/>
        <v/>
      </c>
      <c r="J38" s="908" t="str">
        <f t="shared" si="5"/>
        <v/>
      </c>
      <c r="K38" s="908" t="str">
        <f t="shared" si="5"/>
        <v/>
      </c>
      <c r="L38" s="908" t="str">
        <f t="shared" si="5"/>
        <v/>
      </c>
      <c r="M38" s="908" t="str">
        <f t="shared" si="5"/>
        <v/>
      </c>
      <c r="N38" s="908" t="str">
        <f t="shared" si="5"/>
        <v/>
      </c>
      <c r="O38" s="908" t="str">
        <f t="shared" si="5"/>
        <v/>
      </c>
      <c r="P38" s="915" t="str">
        <f t="shared" si="5"/>
        <v/>
      </c>
      <c r="Q38" s="909">
        <f t="shared" si="3"/>
        <v>0</v>
      </c>
      <c r="R38" s="87"/>
      <c r="S38" s="503"/>
      <c r="T38" s="503" t="s">
        <v>343</v>
      </c>
      <c r="U38" s="503"/>
      <c r="V38" s="503"/>
      <c r="W38" s="503"/>
      <c r="X38" s="503"/>
      <c r="Y38" s="503"/>
      <c r="Z38" s="503"/>
      <c r="AA38" s="503"/>
      <c r="AB38" s="503"/>
      <c r="AC38" s="503"/>
      <c r="AD38" s="503"/>
      <c r="AE38" s="503"/>
      <c r="AF38" s="503"/>
      <c r="AG38" s="503"/>
      <c r="AH38" s="1345"/>
      <c r="AI38" s="1345"/>
    </row>
    <row r="39" spans="1:35" s="139" customFormat="1" ht="21" customHeight="1" x14ac:dyDescent="0.25">
      <c r="A39" s="87"/>
      <c r="B39" s="1820"/>
      <c r="C39" s="910" t="str">
        <f t="shared" si="5"/>
        <v/>
      </c>
      <c r="D39" s="911" t="str">
        <f t="shared" si="5"/>
        <v>Eólico</v>
      </c>
      <c r="E39" s="908" t="str">
        <f t="shared" si="5"/>
        <v/>
      </c>
      <c r="F39" s="908" t="str">
        <f t="shared" si="5"/>
        <v/>
      </c>
      <c r="G39" s="908" t="str">
        <f t="shared" si="5"/>
        <v/>
      </c>
      <c r="H39" s="908" t="str">
        <f t="shared" si="5"/>
        <v/>
      </c>
      <c r="I39" s="908" t="str">
        <f t="shared" si="5"/>
        <v/>
      </c>
      <c r="J39" s="908" t="str">
        <f t="shared" si="5"/>
        <v/>
      </c>
      <c r="K39" s="908" t="str">
        <f t="shared" si="5"/>
        <v/>
      </c>
      <c r="L39" s="908" t="str">
        <f t="shared" si="5"/>
        <v/>
      </c>
      <c r="M39" s="908" t="str">
        <f t="shared" si="5"/>
        <v/>
      </c>
      <c r="N39" s="908" t="str">
        <f t="shared" si="5"/>
        <v/>
      </c>
      <c r="O39" s="908" t="str">
        <f t="shared" si="5"/>
        <v/>
      </c>
      <c r="P39" s="915" t="str">
        <f t="shared" si="5"/>
        <v/>
      </c>
      <c r="Q39" s="909">
        <f t="shared" si="3"/>
        <v>0</v>
      </c>
      <c r="R39" s="87"/>
      <c r="S39" s="503" t="s">
        <v>193</v>
      </c>
      <c r="T39" s="503" t="s">
        <v>340</v>
      </c>
      <c r="U39" s="503"/>
      <c r="V39" s="503"/>
      <c r="W39" s="503"/>
      <c r="X39" s="503"/>
      <c r="Y39" s="503"/>
      <c r="Z39" s="503"/>
      <c r="AA39" s="503"/>
      <c r="AB39" s="503"/>
      <c r="AC39" s="503"/>
      <c r="AD39" s="503"/>
      <c r="AE39" s="503"/>
      <c r="AF39" s="503"/>
      <c r="AG39" s="503"/>
      <c r="AH39" s="1345"/>
      <c r="AI39" s="1345"/>
    </row>
    <row r="40" spans="1:35" s="139" customFormat="1" ht="21" customHeight="1" x14ac:dyDescent="0.25">
      <c r="A40" s="87"/>
      <c r="B40" s="1818">
        <v>10</v>
      </c>
      <c r="C40" s="902" t="str">
        <f t="shared" si="5"/>
        <v>Casa Grande S.A.A.</v>
      </c>
      <c r="D40" s="903" t="str">
        <f t="shared" si="5"/>
        <v>Hidráulico</v>
      </c>
      <c r="E40" s="904" t="str">
        <f t="shared" si="5"/>
        <v/>
      </c>
      <c r="F40" s="904" t="str">
        <f t="shared" si="5"/>
        <v/>
      </c>
      <c r="G40" s="904" t="str">
        <f t="shared" si="5"/>
        <v/>
      </c>
      <c r="H40" s="904" t="str">
        <f t="shared" si="5"/>
        <v/>
      </c>
      <c r="I40" s="904" t="str">
        <f t="shared" si="5"/>
        <v/>
      </c>
      <c r="J40" s="904" t="str">
        <f t="shared" si="5"/>
        <v/>
      </c>
      <c r="K40" s="904" t="str">
        <f t="shared" si="5"/>
        <v/>
      </c>
      <c r="L40" s="904" t="str">
        <f t="shared" si="5"/>
        <v/>
      </c>
      <c r="M40" s="904" t="str">
        <f t="shared" si="5"/>
        <v/>
      </c>
      <c r="N40" s="904" t="str">
        <f t="shared" si="5"/>
        <v/>
      </c>
      <c r="O40" s="904" t="str">
        <f t="shared" si="5"/>
        <v/>
      </c>
      <c r="P40" s="914" t="str">
        <f t="shared" si="5"/>
        <v/>
      </c>
      <c r="Q40" s="905">
        <f t="shared" si="3"/>
        <v>0</v>
      </c>
      <c r="R40" s="87"/>
      <c r="S40" s="503"/>
      <c r="T40" s="503" t="s">
        <v>341</v>
      </c>
      <c r="U40" s="503">
        <v>5.4525699999999997</v>
      </c>
      <c r="V40" s="503">
        <v>5.0141599999999995</v>
      </c>
      <c r="W40" s="503">
        <v>5.1078199999999994</v>
      </c>
      <c r="X40" s="503">
        <v>0.60946</v>
      </c>
      <c r="Y40" s="503">
        <v>1.932607</v>
      </c>
      <c r="Z40" s="503">
        <v>7.0368490000000001</v>
      </c>
      <c r="AA40" s="503">
        <v>5.9759399999999996</v>
      </c>
      <c r="AB40" s="503">
        <v>6.0667309999999999</v>
      </c>
      <c r="AC40" s="503">
        <v>6.4415420000000001</v>
      </c>
      <c r="AD40" s="503">
        <v>6.3603320000000005</v>
      </c>
      <c r="AE40" s="503">
        <v>6.7169999999999996</v>
      </c>
      <c r="AF40" s="503">
        <v>6.0782799999999995</v>
      </c>
      <c r="AG40" s="503">
        <v>62.793290999999989</v>
      </c>
      <c r="AH40" s="1345"/>
      <c r="AI40" s="1345"/>
    </row>
    <row r="41" spans="1:35" s="139" customFormat="1" ht="21" customHeight="1" x14ac:dyDescent="0.25">
      <c r="A41" s="87"/>
      <c r="B41" s="1819"/>
      <c r="C41" s="906" t="str">
        <f t="shared" si="5"/>
        <v/>
      </c>
      <c r="D41" s="907" t="str">
        <f t="shared" si="5"/>
        <v>Térmico</v>
      </c>
      <c r="E41" s="908">
        <f t="shared" si="5"/>
        <v>12.0092</v>
      </c>
      <c r="F41" s="908">
        <f t="shared" si="5"/>
        <v>11.493399999999999</v>
      </c>
      <c r="G41" s="908">
        <f t="shared" si="5"/>
        <v>12.4788</v>
      </c>
      <c r="H41" s="908">
        <f t="shared" si="5"/>
        <v>11.477</v>
      </c>
      <c r="I41" s="908">
        <f t="shared" si="5"/>
        <v>8.5815999999999999</v>
      </c>
      <c r="J41" s="908">
        <f t="shared" si="5"/>
        <v>0</v>
      </c>
      <c r="K41" s="908">
        <f t="shared" si="5"/>
        <v>12.255799999999999</v>
      </c>
      <c r="L41" s="908">
        <f t="shared" si="5"/>
        <v>14.0154</v>
      </c>
      <c r="M41" s="908">
        <f t="shared" si="5"/>
        <v>13.0715</v>
      </c>
      <c r="N41" s="908">
        <f t="shared" si="5"/>
        <v>13.842000000000001</v>
      </c>
      <c r="O41" s="908">
        <f t="shared" si="5"/>
        <v>15.0174</v>
      </c>
      <c r="P41" s="915">
        <f t="shared" si="5"/>
        <v>13.60557</v>
      </c>
      <c r="Q41" s="909">
        <f t="shared" si="3"/>
        <v>137.84766999999999</v>
      </c>
      <c r="R41" s="87"/>
      <c r="S41" s="503"/>
      <c r="T41" s="503" t="s">
        <v>342</v>
      </c>
      <c r="U41" s="503"/>
      <c r="V41" s="503"/>
      <c r="W41" s="503"/>
      <c r="X41" s="503"/>
      <c r="Y41" s="503"/>
      <c r="Z41" s="503"/>
      <c r="AA41" s="503"/>
      <c r="AB41" s="503"/>
      <c r="AC41" s="503"/>
      <c r="AD41" s="503"/>
      <c r="AE41" s="503"/>
      <c r="AF41" s="503"/>
      <c r="AG41" s="503"/>
      <c r="AH41" s="1345"/>
      <c r="AI41" s="1345"/>
    </row>
    <row r="42" spans="1:35" s="139" customFormat="1" ht="21" customHeight="1" x14ac:dyDescent="0.25">
      <c r="A42" s="87"/>
      <c r="B42" s="1819"/>
      <c r="C42" s="906" t="str">
        <f t="shared" si="5"/>
        <v/>
      </c>
      <c r="D42" s="907" t="str">
        <f t="shared" si="5"/>
        <v>Solar</v>
      </c>
      <c r="E42" s="908" t="str">
        <f t="shared" si="5"/>
        <v/>
      </c>
      <c r="F42" s="908" t="str">
        <f t="shared" si="5"/>
        <v/>
      </c>
      <c r="G42" s="908" t="str">
        <f t="shared" si="5"/>
        <v/>
      </c>
      <c r="H42" s="908" t="str">
        <f t="shared" si="5"/>
        <v/>
      </c>
      <c r="I42" s="908" t="str">
        <f t="shared" si="5"/>
        <v/>
      </c>
      <c r="J42" s="908" t="str">
        <f t="shared" si="5"/>
        <v/>
      </c>
      <c r="K42" s="908" t="str">
        <f t="shared" si="5"/>
        <v/>
      </c>
      <c r="L42" s="908" t="str">
        <f t="shared" si="5"/>
        <v/>
      </c>
      <c r="M42" s="908" t="str">
        <f t="shared" si="5"/>
        <v/>
      </c>
      <c r="N42" s="908" t="str">
        <f t="shared" si="5"/>
        <v/>
      </c>
      <c r="O42" s="908" t="str">
        <f t="shared" si="5"/>
        <v/>
      </c>
      <c r="P42" s="915" t="str">
        <f t="shared" si="5"/>
        <v/>
      </c>
      <c r="Q42" s="909">
        <f t="shared" si="3"/>
        <v>0</v>
      </c>
      <c r="R42" s="87"/>
      <c r="S42" s="503"/>
      <c r="T42" s="503" t="s">
        <v>343</v>
      </c>
      <c r="U42" s="503"/>
      <c r="V42" s="503"/>
      <c r="W42" s="503"/>
      <c r="X42" s="503"/>
      <c r="Y42" s="503"/>
      <c r="Z42" s="503"/>
      <c r="AA42" s="503"/>
      <c r="AB42" s="503"/>
      <c r="AC42" s="503"/>
      <c r="AD42" s="503"/>
      <c r="AE42" s="503"/>
      <c r="AF42" s="503"/>
      <c r="AG42" s="503"/>
      <c r="AH42" s="1345"/>
      <c r="AI42" s="1345"/>
    </row>
    <row r="43" spans="1:35" s="139" customFormat="1" ht="21" customHeight="1" x14ac:dyDescent="0.25">
      <c r="A43" s="87"/>
      <c r="B43" s="1820"/>
      <c r="C43" s="910" t="str">
        <f t="shared" si="5"/>
        <v/>
      </c>
      <c r="D43" s="911" t="str">
        <f t="shared" si="5"/>
        <v>Eólico</v>
      </c>
      <c r="E43" s="912" t="str">
        <f t="shared" si="5"/>
        <v/>
      </c>
      <c r="F43" s="912" t="str">
        <f t="shared" si="5"/>
        <v/>
      </c>
      <c r="G43" s="912" t="str">
        <f t="shared" si="5"/>
        <v/>
      </c>
      <c r="H43" s="912" t="str">
        <f t="shared" si="5"/>
        <v/>
      </c>
      <c r="I43" s="912" t="str">
        <f t="shared" si="5"/>
        <v/>
      </c>
      <c r="J43" s="912" t="str">
        <f t="shared" si="5"/>
        <v/>
      </c>
      <c r="K43" s="912" t="str">
        <f t="shared" si="5"/>
        <v/>
      </c>
      <c r="L43" s="912" t="str">
        <f t="shared" si="5"/>
        <v/>
      </c>
      <c r="M43" s="912" t="str">
        <f t="shared" si="5"/>
        <v/>
      </c>
      <c r="N43" s="912" t="str">
        <f t="shared" si="5"/>
        <v/>
      </c>
      <c r="O43" s="912" t="str">
        <f t="shared" si="5"/>
        <v/>
      </c>
      <c r="P43" s="916" t="str">
        <f t="shared" si="5"/>
        <v/>
      </c>
      <c r="Q43" s="913">
        <f t="shared" si="3"/>
        <v>0</v>
      </c>
      <c r="R43" s="87"/>
      <c r="S43" s="503" t="s">
        <v>195</v>
      </c>
      <c r="T43" s="503" t="s">
        <v>340</v>
      </c>
      <c r="U43" s="503"/>
      <c r="V43" s="503"/>
      <c r="W43" s="503"/>
      <c r="X43" s="503"/>
      <c r="Y43" s="503"/>
      <c r="Z43" s="503"/>
      <c r="AA43" s="503"/>
      <c r="AB43" s="503"/>
      <c r="AC43" s="503"/>
      <c r="AD43" s="503"/>
      <c r="AE43" s="503"/>
      <c r="AF43" s="503"/>
      <c r="AG43" s="503"/>
      <c r="AH43" s="1345"/>
      <c r="AI43" s="1345"/>
    </row>
    <row r="44" spans="1:35" s="139" customFormat="1" ht="21" customHeight="1" x14ac:dyDescent="0.25">
      <c r="A44" s="87"/>
      <c r="B44" s="1818">
        <v>11</v>
      </c>
      <c r="C44" s="902" t="str">
        <f t="shared" si="5"/>
        <v>Castrovirreyna Compañía Minera S.A.</v>
      </c>
      <c r="D44" s="903" t="str">
        <f t="shared" si="5"/>
        <v>Hidráulico</v>
      </c>
      <c r="E44" s="904">
        <f t="shared" si="5"/>
        <v>4.4999999999999998E-2</v>
      </c>
      <c r="F44" s="904">
        <f t="shared" si="5"/>
        <v>3.2000000000000001E-2</v>
      </c>
      <c r="G44" s="904">
        <f t="shared" si="5"/>
        <v>3.5000000000000003E-2</v>
      </c>
      <c r="H44" s="904">
        <f t="shared" si="5"/>
        <v>3.7999999999999999E-2</v>
      </c>
      <c r="I44" s="904">
        <f t="shared" si="5"/>
        <v>0.04</v>
      </c>
      <c r="J44" s="904">
        <f t="shared" si="5"/>
        <v>4.4999999999999998E-2</v>
      </c>
      <c r="K44" s="904">
        <f t="shared" si="5"/>
        <v>3.5000000000000003E-2</v>
      </c>
      <c r="L44" s="904">
        <f t="shared" si="5"/>
        <v>0.03</v>
      </c>
      <c r="M44" s="904">
        <f t="shared" si="5"/>
        <v>2.5000000000000001E-2</v>
      </c>
      <c r="N44" s="904">
        <f t="shared" si="5"/>
        <v>0.02</v>
      </c>
      <c r="O44" s="904">
        <f t="shared" si="5"/>
        <v>1.7999999999999999E-2</v>
      </c>
      <c r="P44" s="914">
        <f t="shared" si="5"/>
        <v>0.01</v>
      </c>
      <c r="Q44" s="905">
        <f t="shared" si="3"/>
        <v>0.37300000000000011</v>
      </c>
      <c r="R44" s="87"/>
      <c r="S44" s="503"/>
      <c r="T44" s="503" t="s">
        <v>341</v>
      </c>
      <c r="U44" s="503">
        <v>12.0092</v>
      </c>
      <c r="V44" s="503">
        <v>11.493399999999999</v>
      </c>
      <c r="W44" s="503">
        <v>12.4788</v>
      </c>
      <c r="X44" s="503">
        <v>11.477</v>
      </c>
      <c r="Y44" s="503">
        <v>8.5815999999999999</v>
      </c>
      <c r="Z44" s="503">
        <v>0</v>
      </c>
      <c r="AA44" s="503">
        <v>12.255799999999999</v>
      </c>
      <c r="AB44" s="503">
        <v>14.0154</v>
      </c>
      <c r="AC44" s="503">
        <v>13.0715</v>
      </c>
      <c r="AD44" s="503">
        <v>13.842000000000001</v>
      </c>
      <c r="AE44" s="503">
        <v>15.0174</v>
      </c>
      <c r="AF44" s="503">
        <v>13.60557</v>
      </c>
      <c r="AG44" s="503">
        <v>137.84766999999999</v>
      </c>
      <c r="AH44" s="1345"/>
      <c r="AI44" s="1345"/>
    </row>
    <row r="45" spans="1:35" s="139" customFormat="1" ht="21" customHeight="1" x14ac:dyDescent="0.25">
      <c r="A45" s="87"/>
      <c r="B45" s="1819"/>
      <c r="C45" s="906" t="str">
        <f t="shared" si="5"/>
        <v/>
      </c>
      <c r="D45" s="907" t="str">
        <f t="shared" si="5"/>
        <v>Térmico</v>
      </c>
      <c r="E45" s="908" t="str">
        <f t="shared" si="5"/>
        <v/>
      </c>
      <c r="F45" s="908" t="str">
        <f t="shared" si="5"/>
        <v/>
      </c>
      <c r="G45" s="908" t="str">
        <f t="shared" si="5"/>
        <v/>
      </c>
      <c r="H45" s="908" t="str">
        <f t="shared" si="5"/>
        <v/>
      </c>
      <c r="I45" s="908" t="str">
        <f t="shared" si="5"/>
        <v/>
      </c>
      <c r="J45" s="908" t="str">
        <f t="shared" si="5"/>
        <v/>
      </c>
      <c r="K45" s="908" t="str">
        <f t="shared" si="5"/>
        <v/>
      </c>
      <c r="L45" s="908" t="str">
        <f t="shared" si="5"/>
        <v/>
      </c>
      <c r="M45" s="908" t="str">
        <f t="shared" si="5"/>
        <v/>
      </c>
      <c r="N45" s="908" t="str">
        <f t="shared" si="5"/>
        <v/>
      </c>
      <c r="O45" s="908" t="str">
        <f t="shared" si="5"/>
        <v/>
      </c>
      <c r="P45" s="915" t="str">
        <f t="shared" si="5"/>
        <v/>
      </c>
      <c r="Q45" s="909">
        <f t="shared" si="3"/>
        <v>0</v>
      </c>
      <c r="R45" s="87"/>
      <c r="S45" s="503"/>
      <c r="T45" s="503" t="s">
        <v>342</v>
      </c>
      <c r="U45" s="503"/>
      <c r="V45" s="503"/>
      <c r="W45" s="503"/>
      <c r="X45" s="503"/>
      <c r="Y45" s="503"/>
      <c r="Z45" s="503"/>
      <c r="AA45" s="503"/>
      <c r="AB45" s="503"/>
      <c r="AC45" s="503"/>
      <c r="AD45" s="503"/>
      <c r="AE45" s="503"/>
      <c r="AF45" s="503"/>
      <c r="AG45" s="503"/>
      <c r="AH45" s="1345"/>
      <c r="AI45" s="1345"/>
    </row>
    <row r="46" spans="1:35" s="139" customFormat="1" ht="21" customHeight="1" x14ac:dyDescent="0.25">
      <c r="A46" s="87"/>
      <c r="B46" s="1819"/>
      <c r="C46" s="906" t="str">
        <f t="shared" si="5"/>
        <v/>
      </c>
      <c r="D46" s="907" t="str">
        <f t="shared" si="5"/>
        <v>Solar</v>
      </c>
      <c r="E46" s="908" t="str">
        <f t="shared" si="5"/>
        <v/>
      </c>
      <c r="F46" s="908" t="str">
        <f t="shared" si="5"/>
        <v/>
      </c>
      <c r="G46" s="908" t="str">
        <f t="shared" si="5"/>
        <v/>
      </c>
      <c r="H46" s="908" t="str">
        <f t="shared" si="5"/>
        <v/>
      </c>
      <c r="I46" s="908" t="str">
        <f t="shared" si="5"/>
        <v/>
      </c>
      <c r="J46" s="908" t="str">
        <f t="shared" si="5"/>
        <v/>
      </c>
      <c r="K46" s="908" t="str">
        <f t="shared" si="5"/>
        <v/>
      </c>
      <c r="L46" s="908" t="str">
        <f t="shared" si="5"/>
        <v/>
      </c>
      <c r="M46" s="908" t="str">
        <f t="shared" si="5"/>
        <v/>
      </c>
      <c r="N46" s="908" t="str">
        <f t="shared" si="5"/>
        <v/>
      </c>
      <c r="O46" s="908" t="str">
        <f t="shared" si="5"/>
        <v/>
      </c>
      <c r="P46" s="915" t="str">
        <f t="shared" si="5"/>
        <v/>
      </c>
      <c r="Q46" s="909">
        <f t="shared" si="3"/>
        <v>0</v>
      </c>
      <c r="R46" s="87"/>
      <c r="S46" s="503"/>
      <c r="T46" s="503" t="s">
        <v>343</v>
      </c>
      <c r="U46" s="503"/>
      <c r="V46" s="503"/>
      <c r="W46" s="503"/>
      <c r="X46" s="503"/>
      <c r="Y46" s="503"/>
      <c r="Z46" s="503"/>
      <c r="AA46" s="503"/>
      <c r="AB46" s="503"/>
      <c r="AC46" s="503"/>
      <c r="AD46" s="503"/>
      <c r="AE46" s="503"/>
      <c r="AF46" s="503"/>
      <c r="AG46" s="503"/>
      <c r="AH46" s="1345"/>
      <c r="AI46" s="1345"/>
    </row>
    <row r="47" spans="1:35" s="139" customFormat="1" ht="21" customHeight="1" x14ac:dyDescent="0.25">
      <c r="A47" s="87"/>
      <c r="B47" s="1820"/>
      <c r="C47" s="910" t="str">
        <f t="shared" si="5"/>
        <v/>
      </c>
      <c r="D47" s="911" t="str">
        <f t="shared" si="5"/>
        <v>Eólico</v>
      </c>
      <c r="E47" s="912" t="str">
        <f t="shared" si="5"/>
        <v/>
      </c>
      <c r="F47" s="912" t="str">
        <f t="shared" si="5"/>
        <v/>
      </c>
      <c r="G47" s="912" t="str">
        <f t="shared" si="5"/>
        <v/>
      </c>
      <c r="H47" s="912" t="str">
        <f t="shared" si="5"/>
        <v/>
      </c>
      <c r="I47" s="912" t="str">
        <f t="shared" si="5"/>
        <v/>
      </c>
      <c r="J47" s="912" t="str">
        <f t="shared" si="5"/>
        <v/>
      </c>
      <c r="K47" s="912" t="str">
        <f t="shared" si="5"/>
        <v/>
      </c>
      <c r="L47" s="912" t="str">
        <f t="shared" si="5"/>
        <v/>
      </c>
      <c r="M47" s="912" t="str">
        <f t="shared" si="5"/>
        <v/>
      </c>
      <c r="N47" s="912" t="str">
        <f t="shared" si="5"/>
        <v/>
      </c>
      <c r="O47" s="912" t="str">
        <f t="shared" si="5"/>
        <v/>
      </c>
      <c r="P47" s="916" t="str">
        <f t="shared" si="5"/>
        <v/>
      </c>
      <c r="Q47" s="913">
        <f t="shared" si="3"/>
        <v>0</v>
      </c>
      <c r="R47" s="87"/>
      <c r="S47" s="503" t="s">
        <v>197</v>
      </c>
      <c r="T47" s="503" t="s">
        <v>340</v>
      </c>
      <c r="U47" s="503">
        <v>4.4999999999999998E-2</v>
      </c>
      <c r="V47" s="503">
        <v>3.2000000000000001E-2</v>
      </c>
      <c r="W47" s="503">
        <v>3.5000000000000003E-2</v>
      </c>
      <c r="X47" s="503">
        <v>3.7999999999999999E-2</v>
      </c>
      <c r="Y47" s="503">
        <v>0.04</v>
      </c>
      <c r="Z47" s="503">
        <v>4.4999999999999998E-2</v>
      </c>
      <c r="AA47" s="503">
        <v>3.5000000000000003E-2</v>
      </c>
      <c r="AB47" s="503">
        <v>0.03</v>
      </c>
      <c r="AC47" s="503">
        <v>2.5000000000000001E-2</v>
      </c>
      <c r="AD47" s="503">
        <v>0.02</v>
      </c>
      <c r="AE47" s="503">
        <v>1.7999999999999999E-2</v>
      </c>
      <c r="AF47" s="503">
        <v>0.01</v>
      </c>
      <c r="AG47" s="503">
        <v>0.37300000000000011</v>
      </c>
      <c r="AH47" s="1345"/>
      <c r="AI47" s="1345"/>
    </row>
    <row r="48" spans="1:35" s="139" customFormat="1" ht="21" customHeight="1" x14ac:dyDescent="0.25">
      <c r="A48" s="87"/>
      <c r="B48" s="1818">
        <v>12</v>
      </c>
      <c r="C48" s="902" t="str">
        <f t="shared" si="5"/>
        <v>Cementos Pacasmayo S.A.A.</v>
      </c>
      <c r="D48" s="903" t="str">
        <f t="shared" si="5"/>
        <v>Hidráulico</v>
      </c>
      <c r="E48" s="904" t="str">
        <f t="shared" si="5"/>
        <v/>
      </c>
      <c r="F48" s="904" t="str">
        <f t="shared" si="5"/>
        <v/>
      </c>
      <c r="G48" s="904" t="str">
        <f t="shared" si="5"/>
        <v/>
      </c>
      <c r="H48" s="904" t="str">
        <f t="shared" si="5"/>
        <v/>
      </c>
      <c r="I48" s="904" t="str">
        <f t="shared" si="5"/>
        <v/>
      </c>
      <c r="J48" s="904" t="str">
        <f t="shared" si="5"/>
        <v/>
      </c>
      <c r="K48" s="904" t="str">
        <f t="shared" si="5"/>
        <v/>
      </c>
      <c r="L48" s="904" t="str">
        <f t="shared" si="5"/>
        <v/>
      </c>
      <c r="M48" s="904" t="str">
        <f t="shared" si="5"/>
        <v/>
      </c>
      <c r="N48" s="904" t="str">
        <f t="shared" si="5"/>
        <v/>
      </c>
      <c r="O48" s="904" t="str">
        <f t="shared" si="5"/>
        <v/>
      </c>
      <c r="P48" s="914" t="str">
        <f t="shared" si="5"/>
        <v/>
      </c>
      <c r="Q48" s="905">
        <f t="shared" si="3"/>
        <v>0</v>
      </c>
      <c r="R48" s="87"/>
      <c r="S48" s="503"/>
      <c r="T48" s="503" t="s">
        <v>341</v>
      </c>
      <c r="U48" s="503"/>
      <c r="V48" s="503"/>
      <c r="W48" s="503"/>
      <c r="X48" s="503"/>
      <c r="Y48" s="503"/>
      <c r="Z48" s="503"/>
      <c r="AA48" s="503"/>
      <c r="AB48" s="503"/>
      <c r="AC48" s="503"/>
      <c r="AD48" s="503"/>
      <c r="AE48" s="503"/>
      <c r="AF48" s="503"/>
      <c r="AG48" s="503"/>
      <c r="AH48" s="1345"/>
      <c r="AI48" s="1345"/>
    </row>
    <row r="49" spans="1:35" s="139" customFormat="1" ht="21" customHeight="1" x14ac:dyDescent="0.25">
      <c r="A49" s="87"/>
      <c r="B49" s="1819"/>
      <c r="C49" s="906" t="str">
        <f t="shared" si="5"/>
        <v/>
      </c>
      <c r="D49" s="907" t="str">
        <f t="shared" si="5"/>
        <v>Térmico</v>
      </c>
      <c r="E49" s="908">
        <f t="shared" si="5"/>
        <v>0</v>
      </c>
      <c r="F49" s="908">
        <f t="shared" si="5"/>
        <v>0</v>
      </c>
      <c r="G49" s="908">
        <f t="shared" si="5"/>
        <v>0</v>
      </c>
      <c r="H49" s="908">
        <f t="shared" si="5"/>
        <v>0</v>
      </c>
      <c r="I49" s="908">
        <f t="shared" si="5"/>
        <v>0</v>
      </c>
      <c r="J49" s="908">
        <f t="shared" si="5"/>
        <v>0</v>
      </c>
      <c r="K49" s="908">
        <f t="shared" si="5"/>
        <v>0</v>
      </c>
      <c r="L49" s="908">
        <f t="shared" si="5"/>
        <v>0</v>
      </c>
      <c r="M49" s="908">
        <f t="shared" si="5"/>
        <v>0</v>
      </c>
      <c r="N49" s="908">
        <f t="shared" si="5"/>
        <v>0</v>
      </c>
      <c r="O49" s="908">
        <f t="shared" si="5"/>
        <v>0</v>
      </c>
      <c r="P49" s="915">
        <f t="shared" si="5"/>
        <v>0</v>
      </c>
      <c r="Q49" s="909">
        <f t="shared" si="3"/>
        <v>0</v>
      </c>
      <c r="R49" s="87"/>
      <c r="S49" s="503"/>
      <c r="T49" s="503" t="s">
        <v>342</v>
      </c>
      <c r="U49" s="503"/>
      <c r="V49" s="503"/>
      <c r="W49" s="503"/>
      <c r="X49" s="503"/>
      <c r="Y49" s="503"/>
      <c r="Z49" s="503"/>
      <c r="AA49" s="503"/>
      <c r="AB49" s="503"/>
      <c r="AC49" s="503"/>
      <c r="AD49" s="503"/>
      <c r="AE49" s="503"/>
      <c r="AF49" s="503"/>
      <c r="AG49" s="503"/>
      <c r="AH49" s="1345"/>
      <c r="AI49" s="1345"/>
    </row>
    <row r="50" spans="1:35" s="139" customFormat="1" ht="21" customHeight="1" x14ac:dyDescent="0.25">
      <c r="A50" s="87"/>
      <c r="B50" s="1819"/>
      <c r="C50" s="906" t="str">
        <f t="shared" si="5"/>
        <v/>
      </c>
      <c r="D50" s="907" t="str">
        <f t="shared" si="5"/>
        <v>Solar</v>
      </c>
      <c r="E50" s="908" t="str">
        <f t="shared" si="5"/>
        <v/>
      </c>
      <c r="F50" s="908" t="str">
        <f t="shared" si="5"/>
        <v/>
      </c>
      <c r="G50" s="908" t="str">
        <f t="shared" si="5"/>
        <v/>
      </c>
      <c r="H50" s="908" t="str">
        <f t="shared" si="5"/>
        <v/>
      </c>
      <c r="I50" s="908" t="str">
        <f t="shared" si="5"/>
        <v/>
      </c>
      <c r="J50" s="908" t="str">
        <f t="shared" si="5"/>
        <v/>
      </c>
      <c r="K50" s="908" t="str">
        <f t="shared" si="5"/>
        <v/>
      </c>
      <c r="L50" s="908" t="str">
        <f t="shared" si="5"/>
        <v/>
      </c>
      <c r="M50" s="908" t="str">
        <f t="shared" si="5"/>
        <v/>
      </c>
      <c r="N50" s="908" t="str">
        <f t="shared" si="5"/>
        <v/>
      </c>
      <c r="O50" s="908" t="str">
        <f t="shared" si="5"/>
        <v/>
      </c>
      <c r="P50" s="915" t="str">
        <f t="shared" si="5"/>
        <v/>
      </c>
      <c r="Q50" s="909">
        <f t="shared" si="3"/>
        <v>0</v>
      </c>
      <c r="R50" s="87"/>
      <c r="S50" s="503"/>
      <c r="T50" s="503" t="s">
        <v>343</v>
      </c>
      <c r="U50" s="503"/>
      <c r="V50" s="503"/>
      <c r="W50" s="503"/>
      <c r="X50" s="503"/>
      <c r="Y50" s="503"/>
      <c r="Z50" s="503"/>
      <c r="AA50" s="503"/>
      <c r="AB50" s="503"/>
      <c r="AC50" s="503"/>
      <c r="AD50" s="503"/>
      <c r="AE50" s="503"/>
      <c r="AF50" s="503"/>
      <c r="AG50" s="503"/>
      <c r="AH50" s="1345"/>
      <c r="AI50" s="1345"/>
    </row>
    <row r="51" spans="1:35" s="139" customFormat="1" ht="21" customHeight="1" x14ac:dyDescent="0.25">
      <c r="A51" s="87"/>
      <c r="B51" s="1820"/>
      <c r="C51" s="910" t="str">
        <f t="shared" si="5"/>
        <v/>
      </c>
      <c r="D51" s="911" t="str">
        <f t="shared" si="5"/>
        <v>Eólico</v>
      </c>
      <c r="E51" s="912" t="str">
        <f t="shared" si="5"/>
        <v/>
      </c>
      <c r="F51" s="912" t="str">
        <f t="shared" si="5"/>
        <v/>
      </c>
      <c r="G51" s="912" t="str">
        <f t="shared" si="5"/>
        <v/>
      </c>
      <c r="H51" s="912" t="str">
        <f t="shared" si="5"/>
        <v/>
      </c>
      <c r="I51" s="912" t="str">
        <f t="shared" si="5"/>
        <v/>
      </c>
      <c r="J51" s="912" t="str">
        <f t="shared" si="5"/>
        <v/>
      </c>
      <c r="K51" s="912" t="str">
        <f t="shared" si="5"/>
        <v/>
      </c>
      <c r="L51" s="912" t="str">
        <f t="shared" si="5"/>
        <v/>
      </c>
      <c r="M51" s="912" t="str">
        <f t="shared" si="5"/>
        <v/>
      </c>
      <c r="N51" s="912" t="str">
        <f t="shared" si="5"/>
        <v/>
      </c>
      <c r="O51" s="912" t="str">
        <f t="shared" si="5"/>
        <v/>
      </c>
      <c r="P51" s="916" t="str">
        <f t="shared" si="5"/>
        <v/>
      </c>
      <c r="Q51" s="913">
        <f t="shared" si="3"/>
        <v>0</v>
      </c>
      <c r="R51" s="87"/>
      <c r="S51" s="503" t="s">
        <v>199</v>
      </c>
      <c r="T51" s="503" t="s">
        <v>340</v>
      </c>
      <c r="U51" s="503"/>
      <c r="V51" s="503"/>
      <c r="W51" s="503"/>
      <c r="X51" s="503"/>
      <c r="Y51" s="503"/>
      <c r="Z51" s="503"/>
      <c r="AA51" s="503"/>
      <c r="AB51" s="503"/>
      <c r="AC51" s="503"/>
      <c r="AD51" s="503"/>
      <c r="AE51" s="503"/>
      <c r="AF51" s="503"/>
      <c r="AG51" s="503"/>
      <c r="AH51" s="1345"/>
      <c r="AI51" s="1345"/>
    </row>
    <row r="52" spans="1:35" s="139" customFormat="1" ht="21" customHeight="1" x14ac:dyDescent="0.25">
      <c r="A52" s="87"/>
      <c r="B52" s="1818">
        <v>13</v>
      </c>
      <c r="C52" s="902" t="str">
        <f t="shared" si="5"/>
        <v>Cementos Selva S.A.</v>
      </c>
      <c r="D52" s="903" t="str">
        <f t="shared" si="5"/>
        <v>Hidráulico</v>
      </c>
      <c r="E52" s="908" t="str">
        <f t="shared" si="5"/>
        <v/>
      </c>
      <c r="F52" s="908" t="str">
        <f t="shared" si="5"/>
        <v/>
      </c>
      <c r="G52" s="908" t="str">
        <f t="shared" si="5"/>
        <v/>
      </c>
      <c r="H52" s="908" t="str">
        <f t="shared" si="5"/>
        <v/>
      </c>
      <c r="I52" s="908" t="str">
        <f t="shared" si="5"/>
        <v/>
      </c>
      <c r="J52" s="908" t="str">
        <f t="shared" si="5"/>
        <v/>
      </c>
      <c r="K52" s="908" t="str">
        <f t="shared" si="5"/>
        <v/>
      </c>
      <c r="L52" s="908" t="str">
        <f t="shared" si="5"/>
        <v/>
      </c>
      <c r="M52" s="908" t="str">
        <f t="shared" si="5"/>
        <v/>
      </c>
      <c r="N52" s="908" t="str">
        <f t="shared" si="5"/>
        <v/>
      </c>
      <c r="O52" s="908" t="str">
        <f t="shared" si="5"/>
        <v/>
      </c>
      <c r="P52" s="915" t="str">
        <f t="shared" si="5"/>
        <v/>
      </c>
      <c r="Q52" s="909">
        <f t="shared" si="3"/>
        <v>0</v>
      </c>
      <c r="R52" s="87"/>
      <c r="S52" s="503"/>
      <c r="T52" s="503" t="s">
        <v>341</v>
      </c>
      <c r="U52" s="503">
        <v>0</v>
      </c>
      <c r="V52" s="503">
        <v>0</v>
      </c>
      <c r="W52" s="503">
        <v>0</v>
      </c>
      <c r="X52" s="503">
        <v>0</v>
      </c>
      <c r="Y52" s="503">
        <v>0</v>
      </c>
      <c r="Z52" s="503">
        <v>0</v>
      </c>
      <c r="AA52" s="503">
        <v>0</v>
      </c>
      <c r="AB52" s="503">
        <v>0</v>
      </c>
      <c r="AC52" s="503">
        <v>0</v>
      </c>
      <c r="AD52" s="503">
        <v>0</v>
      </c>
      <c r="AE52" s="503">
        <v>0</v>
      </c>
      <c r="AF52" s="503">
        <v>0</v>
      </c>
      <c r="AG52" s="503">
        <v>0</v>
      </c>
      <c r="AH52" s="1345"/>
      <c r="AI52" s="1345"/>
    </row>
    <row r="53" spans="1:35" s="139" customFormat="1" ht="21" customHeight="1" x14ac:dyDescent="0.25">
      <c r="A53" s="87"/>
      <c r="B53" s="1819"/>
      <c r="C53" s="906" t="str">
        <f t="shared" ref="C53:P68" si="6">+IF(S56="","",S56)</f>
        <v/>
      </c>
      <c r="D53" s="907" t="str">
        <f t="shared" si="6"/>
        <v>Térmico</v>
      </c>
      <c r="E53" s="908">
        <f t="shared" si="6"/>
        <v>0</v>
      </c>
      <c r="F53" s="908">
        <f t="shared" si="6"/>
        <v>0</v>
      </c>
      <c r="G53" s="908">
        <f t="shared" si="6"/>
        <v>0</v>
      </c>
      <c r="H53" s="908">
        <f t="shared" si="6"/>
        <v>0</v>
      </c>
      <c r="I53" s="908">
        <f t="shared" si="6"/>
        <v>0</v>
      </c>
      <c r="J53" s="908">
        <f t="shared" si="6"/>
        <v>0</v>
      </c>
      <c r="K53" s="908">
        <f t="shared" si="6"/>
        <v>0</v>
      </c>
      <c r="L53" s="908">
        <f t="shared" si="6"/>
        <v>0</v>
      </c>
      <c r="M53" s="908">
        <f t="shared" si="6"/>
        <v>0</v>
      </c>
      <c r="N53" s="908">
        <f t="shared" si="6"/>
        <v>0</v>
      </c>
      <c r="O53" s="908">
        <f t="shared" si="6"/>
        <v>0</v>
      </c>
      <c r="P53" s="915">
        <f t="shared" si="6"/>
        <v>0</v>
      </c>
      <c r="Q53" s="909">
        <f t="shared" si="3"/>
        <v>0</v>
      </c>
      <c r="R53" s="87"/>
      <c r="S53" s="503"/>
      <c r="T53" s="503" t="s">
        <v>342</v>
      </c>
      <c r="U53" s="503"/>
      <c r="V53" s="503"/>
      <c r="W53" s="503"/>
      <c r="X53" s="503"/>
      <c r="Y53" s="503"/>
      <c r="Z53" s="503"/>
      <c r="AA53" s="503"/>
      <c r="AB53" s="503"/>
      <c r="AC53" s="503"/>
      <c r="AD53" s="503"/>
      <c r="AE53" s="503"/>
      <c r="AF53" s="503"/>
      <c r="AG53" s="503"/>
      <c r="AH53" s="1345"/>
      <c r="AI53" s="1345"/>
    </row>
    <row r="54" spans="1:35" s="139" customFormat="1" ht="21" customHeight="1" x14ac:dyDescent="0.25">
      <c r="A54" s="87"/>
      <c r="B54" s="1819"/>
      <c r="C54" s="906" t="str">
        <f t="shared" si="6"/>
        <v/>
      </c>
      <c r="D54" s="907" t="str">
        <f t="shared" si="6"/>
        <v>Solar</v>
      </c>
      <c r="E54" s="908" t="str">
        <f t="shared" si="6"/>
        <v/>
      </c>
      <c r="F54" s="908" t="str">
        <f t="shared" si="6"/>
        <v/>
      </c>
      <c r="G54" s="908" t="str">
        <f t="shared" si="6"/>
        <v/>
      </c>
      <c r="H54" s="908" t="str">
        <f t="shared" si="6"/>
        <v/>
      </c>
      <c r="I54" s="908" t="str">
        <f t="shared" si="6"/>
        <v/>
      </c>
      <c r="J54" s="908" t="str">
        <f t="shared" si="6"/>
        <v/>
      </c>
      <c r="K54" s="908" t="str">
        <f t="shared" si="6"/>
        <v/>
      </c>
      <c r="L54" s="908" t="str">
        <f t="shared" si="6"/>
        <v/>
      </c>
      <c r="M54" s="908" t="str">
        <f t="shared" si="6"/>
        <v/>
      </c>
      <c r="N54" s="908" t="str">
        <f t="shared" si="6"/>
        <v/>
      </c>
      <c r="O54" s="908" t="str">
        <f t="shared" si="6"/>
        <v/>
      </c>
      <c r="P54" s="915" t="str">
        <f t="shared" si="6"/>
        <v/>
      </c>
      <c r="Q54" s="909">
        <f t="shared" si="3"/>
        <v>0</v>
      </c>
      <c r="R54" s="87"/>
      <c r="S54" s="503"/>
      <c r="T54" s="503" t="s">
        <v>343</v>
      </c>
      <c r="U54" s="503"/>
      <c r="V54" s="503"/>
      <c r="W54" s="503"/>
      <c r="X54" s="503"/>
      <c r="Y54" s="503"/>
      <c r="Z54" s="503"/>
      <c r="AA54" s="503"/>
      <c r="AB54" s="503"/>
      <c r="AC54" s="503"/>
      <c r="AD54" s="503"/>
      <c r="AE54" s="503"/>
      <c r="AF54" s="503"/>
      <c r="AG54" s="503"/>
      <c r="AH54" s="1345"/>
      <c r="AI54" s="1345"/>
    </row>
    <row r="55" spans="1:35" s="139" customFormat="1" ht="21" customHeight="1" x14ac:dyDescent="0.25">
      <c r="A55" s="87"/>
      <c r="B55" s="1820"/>
      <c r="C55" s="910" t="str">
        <f t="shared" si="6"/>
        <v/>
      </c>
      <c r="D55" s="911" t="str">
        <f t="shared" si="6"/>
        <v>Eólico</v>
      </c>
      <c r="E55" s="908" t="str">
        <f t="shared" si="6"/>
        <v/>
      </c>
      <c r="F55" s="908" t="str">
        <f t="shared" si="6"/>
        <v/>
      </c>
      <c r="G55" s="908" t="str">
        <f t="shared" si="6"/>
        <v/>
      </c>
      <c r="H55" s="908" t="str">
        <f t="shared" si="6"/>
        <v/>
      </c>
      <c r="I55" s="908" t="str">
        <f t="shared" si="6"/>
        <v/>
      </c>
      <c r="J55" s="908" t="str">
        <f t="shared" si="6"/>
        <v/>
      </c>
      <c r="K55" s="908" t="str">
        <f t="shared" si="6"/>
        <v/>
      </c>
      <c r="L55" s="908" t="str">
        <f t="shared" si="6"/>
        <v/>
      </c>
      <c r="M55" s="908" t="str">
        <f t="shared" si="6"/>
        <v/>
      </c>
      <c r="N55" s="908" t="str">
        <f t="shared" si="6"/>
        <v/>
      </c>
      <c r="O55" s="908" t="str">
        <f t="shared" si="6"/>
        <v/>
      </c>
      <c r="P55" s="915" t="str">
        <f t="shared" si="6"/>
        <v/>
      </c>
      <c r="Q55" s="909">
        <f t="shared" si="3"/>
        <v>0</v>
      </c>
      <c r="R55" s="87"/>
      <c r="S55" s="503" t="s">
        <v>201</v>
      </c>
      <c r="T55" s="503" t="s">
        <v>340</v>
      </c>
      <c r="U55" s="503"/>
      <c r="V55" s="503"/>
      <c r="W55" s="503"/>
      <c r="X55" s="503"/>
      <c r="Y55" s="503"/>
      <c r="Z55" s="503"/>
      <c r="AA55" s="503"/>
      <c r="AB55" s="503"/>
      <c r="AC55" s="503"/>
      <c r="AD55" s="503"/>
      <c r="AE55" s="503"/>
      <c r="AF55" s="503"/>
      <c r="AG55" s="503"/>
      <c r="AH55" s="1345"/>
      <c r="AI55" s="1345"/>
    </row>
    <row r="56" spans="1:35" s="139" customFormat="1" ht="21" customHeight="1" x14ac:dyDescent="0.25">
      <c r="A56" s="87"/>
      <c r="B56" s="1818">
        <v>14</v>
      </c>
      <c r="C56" s="902" t="str">
        <f t="shared" si="6"/>
        <v>Cerámica Lima S.A.</v>
      </c>
      <c r="D56" s="903" t="str">
        <f t="shared" si="6"/>
        <v>Hidráulico</v>
      </c>
      <c r="E56" s="904" t="str">
        <f t="shared" si="6"/>
        <v/>
      </c>
      <c r="F56" s="904" t="str">
        <f t="shared" si="6"/>
        <v/>
      </c>
      <c r="G56" s="904" t="str">
        <f t="shared" si="6"/>
        <v/>
      </c>
      <c r="H56" s="904" t="str">
        <f t="shared" si="6"/>
        <v/>
      </c>
      <c r="I56" s="904" t="str">
        <f t="shared" si="6"/>
        <v/>
      </c>
      <c r="J56" s="904" t="str">
        <f t="shared" si="6"/>
        <v/>
      </c>
      <c r="K56" s="904" t="str">
        <f t="shared" si="6"/>
        <v/>
      </c>
      <c r="L56" s="904" t="str">
        <f t="shared" si="6"/>
        <v/>
      </c>
      <c r="M56" s="904" t="str">
        <f t="shared" si="6"/>
        <v/>
      </c>
      <c r="N56" s="904" t="str">
        <f t="shared" si="6"/>
        <v/>
      </c>
      <c r="O56" s="904" t="str">
        <f t="shared" si="6"/>
        <v/>
      </c>
      <c r="P56" s="914" t="str">
        <f t="shared" si="6"/>
        <v/>
      </c>
      <c r="Q56" s="905">
        <f t="shared" si="3"/>
        <v>0</v>
      </c>
      <c r="R56" s="87"/>
      <c r="S56" s="503"/>
      <c r="T56" s="503" t="s">
        <v>341</v>
      </c>
      <c r="U56" s="503">
        <v>0</v>
      </c>
      <c r="V56" s="503">
        <v>0</v>
      </c>
      <c r="W56" s="503">
        <v>0</v>
      </c>
      <c r="X56" s="503">
        <v>0</v>
      </c>
      <c r="Y56" s="503">
        <v>0</v>
      </c>
      <c r="Z56" s="503">
        <v>0</v>
      </c>
      <c r="AA56" s="503">
        <v>0</v>
      </c>
      <c r="AB56" s="503">
        <v>0</v>
      </c>
      <c r="AC56" s="503">
        <v>0</v>
      </c>
      <c r="AD56" s="503">
        <v>0</v>
      </c>
      <c r="AE56" s="503">
        <v>0</v>
      </c>
      <c r="AF56" s="503">
        <v>0</v>
      </c>
      <c r="AG56" s="503">
        <v>0</v>
      </c>
      <c r="AH56" s="1345"/>
      <c r="AI56" s="1345"/>
    </row>
    <row r="57" spans="1:35" s="139" customFormat="1" ht="21" customHeight="1" x14ac:dyDescent="0.25">
      <c r="A57" s="87"/>
      <c r="B57" s="1819"/>
      <c r="C57" s="906" t="str">
        <f t="shared" si="6"/>
        <v/>
      </c>
      <c r="D57" s="907" t="str">
        <f t="shared" si="6"/>
        <v>Térmico</v>
      </c>
      <c r="E57" s="908">
        <f t="shared" si="6"/>
        <v>1.1187388539436032E-2</v>
      </c>
      <c r="F57" s="908">
        <f t="shared" si="6"/>
        <v>1.1187388539436032E-2</v>
      </c>
      <c r="G57" s="908">
        <f t="shared" si="6"/>
        <v>1.1187388539436032E-2</v>
      </c>
      <c r="H57" s="908">
        <f t="shared" si="6"/>
        <v>1.1187388539436032E-2</v>
      </c>
      <c r="I57" s="908">
        <f t="shared" si="6"/>
        <v>1.1187388539436032E-2</v>
      </c>
      <c r="J57" s="908">
        <f t="shared" si="6"/>
        <v>1.1187388539436032E-2</v>
      </c>
      <c r="K57" s="908">
        <f t="shared" si="6"/>
        <v>1.1187388539436032E-2</v>
      </c>
      <c r="L57" s="908">
        <f t="shared" si="6"/>
        <v>1.1187388539436032E-2</v>
      </c>
      <c r="M57" s="908">
        <f t="shared" si="6"/>
        <v>1.1187388539436032E-2</v>
      </c>
      <c r="N57" s="908">
        <f t="shared" si="6"/>
        <v>1.1187388539436032E-2</v>
      </c>
      <c r="O57" s="908">
        <f t="shared" si="6"/>
        <v>1.1187388539436032E-2</v>
      </c>
      <c r="P57" s="915">
        <f t="shared" si="6"/>
        <v>1.1187388539436032E-2</v>
      </c>
      <c r="Q57" s="909">
        <f t="shared" si="3"/>
        <v>0.13424866247323239</v>
      </c>
      <c r="R57" s="87"/>
      <c r="S57" s="503"/>
      <c r="T57" s="503" t="s">
        <v>342</v>
      </c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1345"/>
      <c r="AI57" s="1345"/>
    </row>
    <row r="58" spans="1:35" s="139" customFormat="1" ht="21" customHeight="1" x14ac:dyDescent="0.25">
      <c r="A58" s="87"/>
      <c r="B58" s="1819"/>
      <c r="C58" s="906" t="str">
        <f t="shared" si="6"/>
        <v/>
      </c>
      <c r="D58" s="907" t="str">
        <f t="shared" si="6"/>
        <v>Solar</v>
      </c>
      <c r="E58" s="908" t="str">
        <f t="shared" si="6"/>
        <v/>
      </c>
      <c r="F58" s="908" t="str">
        <f t="shared" si="6"/>
        <v/>
      </c>
      <c r="G58" s="908" t="str">
        <f t="shared" si="6"/>
        <v/>
      </c>
      <c r="H58" s="908" t="str">
        <f t="shared" si="6"/>
        <v/>
      </c>
      <c r="I58" s="908" t="str">
        <f t="shared" si="6"/>
        <v/>
      </c>
      <c r="J58" s="908" t="str">
        <f t="shared" si="6"/>
        <v/>
      </c>
      <c r="K58" s="908" t="str">
        <f t="shared" si="6"/>
        <v/>
      </c>
      <c r="L58" s="908" t="str">
        <f t="shared" si="6"/>
        <v/>
      </c>
      <c r="M58" s="908" t="str">
        <f t="shared" si="6"/>
        <v/>
      </c>
      <c r="N58" s="908" t="str">
        <f t="shared" si="6"/>
        <v/>
      </c>
      <c r="O58" s="908" t="str">
        <f t="shared" si="6"/>
        <v/>
      </c>
      <c r="P58" s="915" t="str">
        <f t="shared" si="6"/>
        <v/>
      </c>
      <c r="Q58" s="909">
        <f t="shared" si="3"/>
        <v>0</v>
      </c>
      <c r="R58" s="87"/>
      <c r="S58" s="503"/>
      <c r="T58" s="503" t="s">
        <v>343</v>
      </c>
      <c r="U58" s="503"/>
      <c r="V58" s="503"/>
      <c r="W58" s="503"/>
      <c r="X58" s="503"/>
      <c r="Y58" s="503"/>
      <c r="Z58" s="503"/>
      <c r="AA58" s="503"/>
      <c r="AB58" s="503"/>
      <c r="AC58" s="503"/>
      <c r="AD58" s="503"/>
      <c r="AE58" s="503"/>
      <c r="AF58" s="503"/>
      <c r="AG58" s="503"/>
      <c r="AH58" s="1345"/>
      <c r="AI58" s="1345"/>
    </row>
    <row r="59" spans="1:35" s="139" customFormat="1" ht="21" customHeight="1" x14ac:dyDescent="0.25">
      <c r="A59" s="87"/>
      <c r="B59" s="1820"/>
      <c r="C59" s="910" t="str">
        <f t="shared" si="6"/>
        <v/>
      </c>
      <c r="D59" s="911" t="str">
        <f t="shared" si="6"/>
        <v>Eólico</v>
      </c>
      <c r="E59" s="912" t="str">
        <f t="shared" si="6"/>
        <v/>
      </c>
      <c r="F59" s="912" t="str">
        <f t="shared" si="6"/>
        <v/>
      </c>
      <c r="G59" s="912" t="str">
        <f t="shared" si="6"/>
        <v/>
      </c>
      <c r="H59" s="912" t="str">
        <f t="shared" si="6"/>
        <v/>
      </c>
      <c r="I59" s="912" t="str">
        <f t="shared" si="6"/>
        <v/>
      </c>
      <c r="J59" s="912" t="str">
        <f t="shared" si="6"/>
        <v/>
      </c>
      <c r="K59" s="912" t="str">
        <f t="shared" si="6"/>
        <v/>
      </c>
      <c r="L59" s="912" t="str">
        <f t="shared" si="6"/>
        <v/>
      </c>
      <c r="M59" s="912" t="str">
        <f t="shared" si="6"/>
        <v/>
      </c>
      <c r="N59" s="912" t="str">
        <f t="shared" si="6"/>
        <v/>
      </c>
      <c r="O59" s="912" t="str">
        <f t="shared" si="6"/>
        <v/>
      </c>
      <c r="P59" s="916" t="str">
        <f t="shared" si="6"/>
        <v/>
      </c>
      <c r="Q59" s="913">
        <f t="shared" si="3"/>
        <v>0</v>
      </c>
      <c r="R59" s="87"/>
      <c r="S59" s="503" t="s">
        <v>203</v>
      </c>
      <c r="T59" s="503" t="s">
        <v>340</v>
      </c>
      <c r="U59" s="503"/>
      <c r="V59" s="503"/>
      <c r="W59" s="503"/>
      <c r="X59" s="503"/>
      <c r="Y59" s="503"/>
      <c r="Z59" s="503"/>
      <c r="AA59" s="503"/>
      <c r="AB59" s="503"/>
      <c r="AC59" s="503"/>
      <c r="AD59" s="503"/>
      <c r="AE59" s="503"/>
      <c r="AF59" s="503"/>
      <c r="AG59" s="503"/>
      <c r="AH59" s="1345"/>
      <c r="AI59" s="1345"/>
    </row>
    <row r="60" spans="1:35" s="139" customFormat="1" ht="21" customHeight="1" x14ac:dyDescent="0.25">
      <c r="A60" s="87"/>
      <c r="B60" s="1818">
        <v>15</v>
      </c>
      <c r="C60" s="902" t="str">
        <f t="shared" si="6"/>
        <v>Cervecería San Juan S.A.</v>
      </c>
      <c r="D60" s="903" t="str">
        <f t="shared" si="6"/>
        <v>Hidráulico</v>
      </c>
      <c r="E60" s="904" t="str">
        <f t="shared" si="6"/>
        <v/>
      </c>
      <c r="F60" s="904" t="str">
        <f t="shared" si="6"/>
        <v/>
      </c>
      <c r="G60" s="904" t="str">
        <f t="shared" si="6"/>
        <v/>
      </c>
      <c r="H60" s="904" t="str">
        <f t="shared" si="6"/>
        <v/>
      </c>
      <c r="I60" s="904" t="str">
        <f t="shared" si="6"/>
        <v/>
      </c>
      <c r="J60" s="904" t="str">
        <f t="shared" si="6"/>
        <v/>
      </c>
      <c r="K60" s="904" t="str">
        <f t="shared" si="6"/>
        <v/>
      </c>
      <c r="L60" s="904" t="str">
        <f t="shared" si="6"/>
        <v/>
      </c>
      <c r="M60" s="904" t="str">
        <f t="shared" si="6"/>
        <v/>
      </c>
      <c r="N60" s="904" t="str">
        <f t="shared" si="6"/>
        <v/>
      </c>
      <c r="O60" s="904" t="str">
        <f t="shared" si="6"/>
        <v/>
      </c>
      <c r="P60" s="914" t="str">
        <f t="shared" si="6"/>
        <v/>
      </c>
      <c r="Q60" s="905">
        <f t="shared" si="3"/>
        <v>0</v>
      </c>
      <c r="R60" s="87"/>
      <c r="S60" s="503"/>
      <c r="T60" s="503" t="s">
        <v>341</v>
      </c>
      <c r="U60" s="503">
        <v>1.1187388539436032E-2</v>
      </c>
      <c r="V60" s="503">
        <v>1.1187388539436032E-2</v>
      </c>
      <c r="W60" s="503">
        <v>1.1187388539436032E-2</v>
      </c>
      <c r="X60" s="503">
        <v>1.1187388539436032E-2</v>
      </c>
      <c r="Y60" s="503">
        <v>1.1187388539436032E-2</v>
      </c>
      <c r="Z60" s="503">
        <v>1.1187388539436032E-2</v>
      </c>
      <c r="AA60" s="503">
        <v>1.1187388539436032E-2</v>
      </c>
      <c r="AB60" s="503">
        <v>1.1187388539436032E-2</v>
      </c>
      <c r="AC60" s="503">
        <v>1.1187388539436032E-2</v>
      </c>
      <c r="AD60" s="503">
        <v>1.1187388539436032E-2</v>
      </c>
      <c r="AE60" s="503">
        <v>1.1187388539436032E-2</v>
      </c>
      <c r="AF60" s="503">
        <v>1.1187388539436032E-2</v>
      </c>
      <c r="AG60" s="503">
        <v>0.13424866247323239</v>
      </c>
      <c r="AH60" s="1345"/>
      <c r="AI60" s="1345"/>
    </row>
    <row r="61" spans="1:35" s="139" customFormat="1" ht="21" customHeight="1" x14ac:dyDescent="0.25">
      <c r="A61" s="87"/>
      <c r="B61" s="1819"/>
      <c r="C61" s="906" t="str">
        <f t="shared" si="6"/>
        <v/>
      </c>
      <c r="D61" s="907" t="str">
        <f t="shared" si="6"/>
        <v>Térmico</v>
      </c>
      <c r="E61" s="908">
        <f t="shared" si="6"/>
        <v>0</v>
      </c>
      <c r="F61" s="908">
        <f t="shared" si="6"/>
        <v>8.1000000000000004E-5</v>
      </c>
      <c r="G61" s="908" t="str">
        <f t="shared" si="6"/>
        <v/>
      </c>
      <c r="H61" s="908" t="str">
        <f t="shared" si="6"/>
        <v/>
      </c>
      <c r="I61" s="908" t="str">
        <f t="shared" si="6"/>
        <v/>
      </c>
      <c r="J61" s="908" t="str">
        <f t="shared" si="6"/>
        <v/>
      </c>
      <c r="K61" s="908" t="str">
        <f t="shared" si="6"/>
        <v/>
      </c>
      <c r="L61" s="908" t="str">
        <f t="shared" si="6"/>
        <v/>
      </c>
      <c r="M61" s="908" t="str">
        <f t="shared" si="6"/>
        <v/>
      </c>
      <c r="N61" s="908" t="str">
        <f t="shared" si="6"/>
        <v/>
      </c>
      <c r="O61" s="908" t="str">
        <f t="shared" si="6"/>
        <v/>
      </c>
      <c r="P61" s="915" t="str">
        <f t="shared" si="6"/>
        <v/>
      </c>
      <c r="Q61" s="909">
        <f t="shared" si="3"/>
        <v>8.1000000000000004E-5</v>
      </c>
      <c r="R61" s="87"/>
      <c r="S61" s="503"/>
      <c r="T61" s="503" t="s">
        <v>342</v>
      </c>
      <c r="U61" s="503"/>
      <c r="V61" s="503"/>
      <c r="W61" s="503"/>
      <c r="X61" s="503"/>
      <c r="Y61" s="503"/>
      <c r="Z61" s="503"/>
      <c r="AA61" s="503"/>
      <c r="AB61" s="503"/>
      <c r="AC61" s="503"/>
      <c r="AD61" s="503"/>
      <c r="AE61" s="503"/>
      <c r="AF61" s="503"/>
      <c r="AG61" s="503"/>
      <c r="AH61" s="1345"/>
      <c r="AI61" s="1345"/>
    </row>
    <row r="62" spans="1:35" s="139" customFormat="1" ht="21" customHeight="1" x14ac:dyDescent="0.25">
      <c r="A62" s="87"/>
      <c r="B62" s="1819"/>
      <c r="C62" s="906" t="str">
        <f t="shared" si="6"/>
        <v/>
      </c>
      <c r="D62" s="907" t="str">
        <f t="shared" si="6"/>
        <v>Solar</v>
      </c>
      <c r="E62" s="908" t="str">
        <f t="shared" si="6"/>
        <v/>
      </c>
      <c r="F62" s="908" t="str">
        <f t="shared" si="6"/>
        <v/>
      </c>
      <c r="G62" s="908" t="str">
        <f t="shared" si="6"/>
        <v/>
      </c>
      <c r="H62" s="908" t="str">
        <f t="shared" si="6"/>
        <v/>
      </c>
      <c r="I62" s="908" t="str">
        <f t="shared" si="6"/>
        <v/>
      </c>
      <c r="J62" s="908" t="str">
        <f t="shared" si="6"/>
        <v/>
      </c>
      <c r="K62" s="908" t="str">
        <f t="shared" si="6"/>
        <v/>
      </c>
      <c r="L62" s="908" t="str">
        <f t="shared" si="6"/>
        <v/>
      </c>
      <c r="M62" s="908" t="str">
        <f t="shared" si="6"/>
        <v/>
      </c>
      <c r="N62" s="908" t="str">
        <f t="shared" si="6"/>
        <v/>
      </c>
      <c r="O62" s="908" t="str">
        <f t="shared" si="6"/>
        <v/>
      </c>
      <c r="P62" s="915" t="str">
        <f t="shared" si="6"/>
        <v/>
      </c>
      <c r="Q62" s="909">
        <f t="shared" si="3"/>
        <v>0</v>
      </c>
      <c r="R62" s="87"/>
      <c r="S62" s="503"/>
      <c r="T62" s="503" t="s">
        <v>343</v>
      </c>
      <c r="U62" s="503"/>
      <c r="V62" s="503"/>
      <c r="W62" s="503"/>
      <c r="X62" s="503"/>
      <c r="Y62" s="503"/>
      <c r="Z62" s="503"/>
      <c r="AA62" s="503"/>
      <c r="AB62" s="503"/>
      <c r="AC62" s="503"/>
      <c r="AD62" s="503"/>
      <c r="AE62" s="503"/>
      <c r="AF62" s="503"/>
      <c r="AG62" s="503"/>
      <c r="AH62" s="1345"/>
      <c r="AI62" s="1345"/>
    </row>
    <row r="63" spans="1:35" s="139" customFormat="1" ht="21" customHeight="1" x14ac:dyDescent="0.25">
      <c r="A63" s="87"/>
      <c r="B63" s="1820"/>
      <c r="C63" s="910" t="str">
        <f t="shared" si="6"/>
        <v/>
      </c>
      <c r="D63" s="911" t="str">
        <f t="shared" si="6"/>
        <v>Eólico</v>
      </c>
      <c r="E63" s="912" t="str">
        <f t="shared" si="6"/>
        <v/>
      </c>
      <c r="F63" s="912" t="str">
        <f t="shared" si="6"/>
        <v/>
      </c>
      <c r="G63" s="912" t="str">
        <f t="shared" si="6"/>
        <v/>
      </c>
      <c r="H63" s="912" t="str">
        <f t="shared" si="6"/>
        <v/>
      </c>
      <c r="I63" s="912" t="str">
        <f t="shared" si="6"/>
        <v/>
      </c>
      <c r="J63" s="912" t="str">
        <f t="shared" si="6"/>
        <v/>
      </c>
      <c r="K63" s="912" t="str">
        <f t="shared" si="6"/>
        <v/>
      </c>
      <c r="L63" s="912" t="str">
        <f t="shared" si="6"/>
        <v/>
      </c>
      <c r="M63" s="912" t="str">
        <f t="shared" si="6"/>
        <v/>
      </c>
      <c r="N63" s="912" t="str">
        <f t="shared" si="6"/>
        <v/>
      </c>
      <c r="O63" s="912" t="str">
        <f t="shared" si="6"/>
        <v/>
      </c>
      <c r="P63" s="916" t="str">
        <f t="shared" si="6"/>
        <v/>
      </c>
      <c r="Q63" s="913">
        <f t="shared" si="3"/>
        <v>0</v>
      </c>
      <c r="R63" s="87"/>
      <c r="S63" s="503" t="s">
        <v>205</v>
      </c>
      <c r="T63" s="503" t="s">
        <v>340</v>
      </c>
      <c r="U63" s="503"/>
      <c r="V63" s="503"/>
      <c r="W63" s="503"/>
      <c r="X63" s="503"/>
      <c r="Y63" s="503"/>
      <c r="Z63" s="503"/>
      <c r="AA63" s="503"/>
      <c r="AB63" s="503"/>
      <c r="AC63" s="503"/>
      <c r="AD63" s="503"/>
      <c r="AE63" s="503"/>
      <c r="AF63" s="503"/>
      <c r="AG63" s="503"/>
      <c r="AH63" s="1345"/>
      <c r="AI63" s="1345"/>
    </row>
    <row r="64" spans="1:35" s="139" customFormat="1" ht="21" customHeight="1" x14ac:dyDescent="0.25">
      <c r="A64" s="87"/>
      <c r="B64" s="1818">
        <v>16</v>
      </c>
      <c r="C64" s="902" t="str">
        <f t="shared" si="6"/>
        <v>Cia Minera Agregados Calcáreos S.A.</v>
      </c>
      <c r="D64" s="903" t="str">
        <f t="shared" si="6"/>
        <v>Hidráulico</v>
      </c>
      <c r="E64" s="904" t="str">
        <f t="shared" si="6"/>
        <v/>
      </c>
      <c r="F64" s="904" t="str">
        <f t="shared" si="6"/>
        <v/>
      </c>
      <c r="G64" s="904" t="str">
        <f t="shared" si="6"/>
        <v/>
      </c>
      <c r="H64" s="904" t="str">
        <f t="shared" si="6"/>
        <v/>
      </c>
      <c r="I64" s="904" t="str">
        <f t="shared" si="6"/>
        <v/>
      </c>
      <c r="J64" s="904" t="str">
        <f t="shared" si="6"/>
        <v/>
      </c>
      <c r="K64" s="904" t="str">
        <f t="shared" si="6"/>
        <v/>
      </c>
      <c r="L64" s="904" t="str">
        <f t="shared" si="6"/>
        <v/>
      </c>
      <c r="M64" s="904" t="str">
        <f t="shared" si="6"/>
        <v/>
      </c>
      <c r="N64" s="904" t="str">
        <f t="shared" si="6"/>
        <v/>
      </c>
      <c r="O64" s="904" t="str">
        <f t="shared" si="6"/>
        <v/>
      </c>
      <c r="P64" s="914" t="str">
        <f t="shared" si="6"/>
        <v/>
      </c>
      <c r="Q64" s="905">
        <f t="shared" si="3"/>
        <v>0</v>
      </c>
      <c r="R64" s="87"/>
      <c r="S64" s="503"/>
      <c r="T64" s="503" t="s">
        <v>341</v>
      </c>
      <c r="U64" s="503">
        <v>0</v>
      </c>
      <c r="V64" s="503">
        <v>8.1000000000000004E-5</v>
      </c>
      <c r="W64" s="503"/>
      <c r="X64" s="503"/>
      <c r="Y64" s="503"/>
      <c r="Z64" s="503"/>
      <c r="AA64" s="503"/>
      <c r="AB64" s="503"/>
      <c r="AC64" s="503"/>
      <c r="AD64" s="503"/>
      <c r="AE64" s="503"/>
      <c r="AF64" s="503"/>
      <c r="AG64" s="503">
        <v>8.1000000000000004E-5</v>
      </c>
      <c r="AH64" s="1345"/>
      <c r="AI64" s="1345"/>
    </row>
    <row r="65" spans="1:35" s="139" customFormat="1" ht="21" customHeight="1" x14ac:dyDescent="0.25">
      <c r="A65" s="87"/>
      <c r="B65" s="1819"/>
      <c r="C65" s="906" t="str">
        <f t="shared" si="6"/>
        <v/>
      </c>
      <c r="D65" s="907" t="str">
        <f t="shared" si="6"/>
        <v>Térmico</v>
      </c>
      <c r="E65" s="908">
        <f t="shared" si="6"/>
        <v>0</v>
      </c>
      <c r="F65" s="908">
        <f t="shared" si="6"/>
        <v>1.0400000000000001E-3</v>
      </c>
      <c r="G65" s="908">
        <f t="shared" si="6"/>
        <v>0</v>
      </c>
      <c r="H65" s="908">
        <f t="shared" si="6"/>
        <v>0</v>
      </c>
      <c r="I65" s="908" t="str">
        <f t="shared" si="6"/>
        <v/>
      </c>
      <c r="J65" s="908">
        <f t="shared" si="6"/>
        <v>0</v>
      </c>
      <c r="K65" s="908">
        <f t="shared" si="6"/>
        <v>0</v>
      </c>
      <c r="L65" s="908">
        <f t="shared" si="6"/>
        <v>0</v>
      </c>
      <c r="M65" s="908">
        <f t="shared" si="6"/>
        <v>0</v>
      </c>
      <c r="N65" s="908">
        <f t="shared" si="6"/>
        <v>0</v>
      </c>
      <c r="O65" s="908">
        <f t="shared" si="6"/>
        <v>0</v>
      </c>
      <c r="P65" s="915">
        <f t="shared" si="6"/>
        <v>0</v>
      </c>
      <c r="Q65" s="909">
        <f t="shared" si="3"/>
        <v>1.0400000000000001E-3</v>
      </c>
      <c r="R65" s="87"/>
      <c r="S65" s="503"/>
      <c r="T65" s="503" t="s">
        <v>342</v>
      </c>
      <c r="U65" s="503"/>
      <c r="V65" s="503"/>
      <c r="W65" s="503"/>
      <c r="X65" s="503"/>
      <c r="Y65" s="503"/>
      <c r="Z65" s="503"/>
      <c r="AA65" s="503"/>
      <c r="AB65" s="503"/>
      <c r="AC65" s="503"/>
      <c r="AD65" s="503"/>
      <c r="AE65" s="503"/>
      <c r="AF65" s="503"/>
      <c r="AG65" s="503"/>
      <c r="AH65" s="1345"/>
      <c r="AI65" s="1345"/>
    </row>
    <row r="66" spans="1:35" s="139" customFormat="1" ht="21" customHeight="1" x14ac:dyDescent="0.25">
      <c r="A66" s="87"/>
      <c r="B66" s="1819"/>
      <c r="C66" s="906" t="str">
        <f t="shared" si="6"/>
        <v/>
      </c>
      <c r="D66" s="907" t="str">
        <f t="shared" si="6"/>
        <v>Solar</v>
      </c>
      <c r="E66" s="908" t="str">
        <f t="shared" si="6"/>
        <v/>
      </c>
      <c r="F66" s="908" t="str">
        <f t="shared" si="6"/>
        <v/>
      </c>
      <c r="G66" s="908" t="str">
        <f t="shared" si="6"/>
        <v/>
      </c>
      <c r="H66" s="908" t="str">
        <f t="shared" si="6"/>
        <v/>
      </c>
      <c r="I66" s="908" t="str">
        <f t="shared" si="6"/>
        <v/>
      </c>
      <c r="J66" s="908" t="str">
        <f t="shared" si="6"/>
        <v/>
      </c>
      <c r="K66" s="908" t="str">
        <f t="shared" si="6"/>
        <v/>
      </c>
      <c r="L66" s="908" t="str">
        <f t="shared" si="6"/>
        <v/>
      </c>
      <c r="M66" s="908" t="str">
        <f t="shared" si="6"/>
        <v/>
      </c>
      <c r="N66" s="908" t="str">
        <f t="shared" si="6"/>
        <v/>
      </c>
      <c r="O66" s="908" t="str">
        <f t="shared" si="6"/>
        <v/>
      </c>
      <c r="P66" s="915" t="str">
        <f t="shared" si="6"/>
        <v/>
      </c>
      <c r="Q66" s="909">
        <f t="shared" si="3"/>
        <v>0</v>
      </c>
      <c r="R66" s="87"/>
      <c r="S66" s="503"/>
      <c r="T66" s="503" t="s">
        <v>343</v>
      </c>
      <c r="U66" s="503"/>
      <c r="V66" s="503"/>
      <c r="W66" s="503"/>
      <c r="X66" s="503"/>
      <c r="Y66" s="503"/>
      <c r="Z66" s="503"/>
      <c r="AA66" s="503"/>
      <c r="AB66" s="503"/>
      <c r="AC66" s="503"/>
      <c r="AD66" s="503"/>
      <c r="AE66" s="503"/>
      <c r="AF66" s="503"/>
      <c r="AG66" s="503"/>
      <c r="AH66" s="1345"/>
      <c r="AI66" s="1345"/>
    </row>
    <row r="67" spans="1:35" s="139" customFormat="1" ht="21" customHeight="1" x14ac:dyDescent="0.25">
      <c r="A67" s="87"/>
      <c r="B67" s="1820"/>
      <c r="C67" s="910" t="str">
        <f t="shared" si="6"/>
        <v/>
      </c>
      <c r="D67" s="911" t="str">
        <f t="shared" si="6"/>
        <v>Eólico</v>
      </c>
      <c r="E67" s="912" t="str">
        <f t="shared" si="6"/>
        <v/>
      </c>
      <c r="F67" s="912" t="str">
        <f t="shared" si="6"/>
        <v/>
      </c>
      <c r="G67" s="912" t="str">
        <f t="shared" si="6"/>
        <v/>
      </c>
      <c r="H67" s="912" t="str">
        <f t="shared" si="6"/>
        <v/>
      </c>
      <c r="I67" s="912" t="str">
        <f t="shared" si="6"/>
        <v/>
      </c>
      <c r="J67" s="912" t="str">
        <f t="shared" si="6"/>
        <v/>
      </c>
      <c r="K67" s="912" t="str">
        <f t="shared" si="6"/>
        <v/>
      </c>
      <c r="L67" s="912" t="str">
        <f t="shared" si="6"/>
        <v/>
      </c>
      <c r="M67" s="912" t="str">
        <f t="shared" si="6"/>
        <v/>
      </c>
      <c r="N67" s="912" t="str">
        <f t="shared" si="6"/>
        <v/>
      </c>
      <c r="O67" s="912" t="str">
        <f t="shared" si="6"/>
        <v/>
      </c>
      <c r="P67" s="916" t="str">
        <f t="shared" si="6"/>
        <v/>
      </c>
      <c r="Q67" s="913">
        <f t="shared" si="3"/>
        <v>0</v>
      </c>
      <c r="R67" s="87"/>
      <c r="S67" s="503" t="s">
        <v>207</v>
      </c>
      <c r="T67" s="503" t="s">
        <v>340</v>
      </c>
      <c r="U67" s="503"/>
      <c r="V67" s="503"/>
      <c r="W67" s="503"/>
      <c r="X67" s="503"/>
      <c r="Y67" s="503"/>
      <c r="Z67" s="503"/>
      <c r="AA67" s="503"/>
      <c r="AB67" s="503"/>
      <c r="AC67" s="503"/>
      <c r="AD67" s="503"/>
      <c r="AE67" s="503"/>
      <c r="AF67" s="503"/>
      <c r="AG67" s="503"/>
      <c r="AH67" s="1345"/>
      <c r="AI67" s="1345"/>
    </row>
    <row r="68" spans="1:35" s="139" customFormat="1" ht="21" customHeight="1" x14ac:dyDescent="0.25">
      <c r="A68" s="87"/>
      <c r="B68" s="1818">
        <v>17</v>
      </c>
      <c r="C68" s="902" t="str">
        <f t="shared" si="6"/>
        <v>Cia Minera Casapalca S.A.</v>
      </c>
      <c r="D68" s="903" t="str">
        <f t="shared" si="6"/>
        <v>Hidráulico</v>
      </c>
      <c r="E68" s="904" t="str">
        <f t="shared" si="6"/>
        <v/>
      </c>
      <c r="F68" s="904" t="str">
        <f t="shared" si="6"/>
        <v/>
      </c>
      <c r="G68" s="904" t="str">
        <f t="shared" si="6"/>
        <v/>
      </c>
      <c r="H68" s="904" t="str">
        <f t="shared" si="6"/>
        <v/>
      </c>
      <c r="I68" s="904" t="str">
        <f t="shared" si="6"/>
        <v/>
      </c>
      <c r="J68" s="904" t="str">
        <f t="shared" si="6"/>
        <v/>
      </c>
      <c r="K68" s="904" t="str">
        <f t="shared" si="6"/>
        <v/>
      </c>
      <c r="L68" s="904" t="str">
        <f t="shared" si="6"/>
        <v/>
      </c>
      <c r="M68" s="904" t="str">
        <f t="shared" si="6"/>
        <v/>
      </c>
      <c r="N68" s="904" t="str">
        <f t="shared" si="6"/>
        <v/>
      </c>
      <c r="O68" s="904" t="str">
        <f t="shared" si="6"/>
        <v/>
      </c>
      <c r="P68" s="914" t="str">
        <f t="shared" si="6"/>
        <v/>
      </c>
      <c r="Q68" s="905">
        <f t="shared" si="3"/>
        <v>0</v>
      </c>
      <c r="R68" s="87"/>
      <c r="S68" s="503"/>
      <c r="T68" s="503" t="s">
        <v>341</v>
      </c>
      <c r="U68" s="503">
        <v>0</v>
      </c>
      <c r="V68" s="503">
        <v>1.0400000000000001E-3</v>
      </c>
      <c r="W68" s="503">
        <v>0</v>
      </c>
      <c r="X68" s="503">
        <v>0</v>
      </c>
      <c r="Y68" s="503"/>
      <c r="Z68" s="503">
        <v>0</v>
      </c>
      <c r="AA68" s="503">
        <v>0</v>
      </c>
      <c r="AB68" s="503">
        <v>0</v>
      </c>
      <c r="AC68" s="503">
        <v>0</v>
      </c>
      <c r="AD68" s="503">
        <v>0</v>
      </c>
      <c r="AE68" s="503">
        <v>0</v>
      </c>
      <c r="AF68" s="503">
        <v>0</v>
      </c>
      <c r="AG68" s="503">
        <v>1.0400000000000001E-3</v>
      </c>
      <c r="AH68" s="1345"/>
      <c r="AI68" s="1345"/>
    </row>
    <row r="69" spans="1:35" s="139" customFormat="1" ht="21" customHeight="1" x14ac:dyDescent="0.25">
      <c r="A69" s="87"/>
      <c r="B69" s="1819"/>
      <c r="C69" s="906" t="str">
        <f t="shared" ref="C69:P84" si="7">+IF(S72="","",S72)</f>
        <v/>
      </c>
      <c r="D69" s="907" t="str">
        <f t="shared" si="7"/>
        <v>Térmico</v>
      </c>
      <c r="E69" s="908">
        <f t="shared" si="7"/>
        <v>4.0850000000000001E-3</v>
      </c>
      <c r="F69" s="908">
        <f t="shared" si="7"/>
        <v>0</v>
      </c>
      <c r="G69" s="908">
        <f t="shared" si="7"/>
        <v>2.2780000000000001E-3</v>
      </c>
      <c r="H69" s="908">
        <f t="shared" si="7"/>
        <v>3.5000000000000001E-3</v>
      </c>
      <c r="I69" s="908">
        <f t="shared" si="7"/>
        <v>0</v>
      </c>
      <c r="J69" s="908">
        <f t="shared" si="7"/>
        <v>0</v>
      </c>
      <c r="K69" s="908">
        <f t="shared" si="7"/>
        <v>0</v>
      </c>
      <c r="L69" s="908">
        <f t="shared" si="7"/>
        <v>0</v>
      </c>
      <c r="M69" s="908">
        <f t="shared" si="7"/>
        <v>0</v>
      </c>
      <c r="N69" s="908">
        <f t="shared" si="7"/>
        <v>0</v>
      </c>
      <c r="O69" s="908">
        <f t="shared" si="7"/>
        <v>0</v>
      </c>
      <c r="P69" s="915">
        <f t="shared" si="7"/>
        <v>0</v>
      </c>
      <c r="Q69" s="909">
        <f t="shared" si="3"/>
        <v>9.8630000000000002E-3</v>
      </c>
      <c r="R69" s="87"/>
      <c r="S69" s="503"/>
      <c r="T69" s="503" t="s">
        <v>342</v>
      </c>
      <c r="U69" s="503"/>
      <c r="V69" s="503"/>
      <c r="W69" s="503"/>
      <c r="X69" s="503"/>
      <c r="Y69" s="503"/>
      <c r="Z69" s="503"/>
      <c r="AA69" s="503"/>
      <c r="AB69" s="503"/>
      <c r="AC69" s="503"/>
      <c r="AD69" s="503"/>
      <c r="AE69" s="503"/>
      <c r="AF69" s="503"/>
      <c r="AG69" s="503"/>
      <c r="AH69" s="1345"/>
      <c r="AI69" s="1345"/>
    </row>
    <row r="70" spans="1:35" s="139" customFormat="1" ht="21" customHeight="1" x14ac:dyDescent="0.25">
      <c r="A70" s="87"/>
      <c r="B70" s="1819"/>
      <c r="C70" s="906" t="str">
        <f t="shared" si="7"/>
        <v/>
      </c>
      <c r="D70" s="907" t="str">
        <f t="shared" si="7"/>
        <v>Solar</v>
      </c>
      <c r="E70" s="908" t="str">
        <f t="shared" si="7"/>
        <v/>
      </c>
      <c r="F70" s="908" t="str">
        <f t="shared" si="7"/>
        <v/>
      </c>
      <c r="G70" s="908" t="str">
        <f t="shared" si="7"/>
        <v/>
      </c>
      <c r="H70" s="908" t="str">
        <f t="shared" si="7"/>
        <v/>
      </c>
      <c r="I70" s="908" t="str">
        <f t="shared" si="7"/>
        <v/>
      </c>
      <c r="J70" s="908" t="str">
        <f t="shared" si="7"/>
        <v/>
      </c>
      <c r="K70" s="908" t="str">
        <f t="shared" si="7"/>
        <v/>
      </c>
      <c r="L70" s="908" t="str">
        <f t="shared" si="7"/>
        <v/>
      </c>
      <c r="M70" s="908" t="str">
        <f t="shared" si="7"/>
        <v/>
      </c>
      <c r="N70" s="908" t="str">
        <f t="shared" si="7"/>
        <v/>
      </c>
      <c r="O70" s="908" t="str">
        <f t="shared" si="7"/>
        <v/>
      </c>
      <c r="P70" s="915" t="str">
        <f t="shared" si="7"/>
        <v/>
      </c>
      <c r="Q70" s="909">
        <f t="shared" si="3"/>
        <v>0</v>
      </c>
      <c r="R70" s="87"/>
      <c r="S70" s="503"/>
      <c r="T70" s="503" t="s">
        <v>343</v>
      </c>
      <c r="U70" s="503"/>
      <c r="V70" s="503"/>
      <c r="W70" s="503"/>
      <c r="X70" s="503"/>
      <c r="Y70" s="503"/>
      <c r="Z70" s="503"/>
      <c r="AA70" s="503"/>
      <c r="AB70" s="503"/>
      <c r="AC70" s="503"/>
      <c r="AD70" s="503"/>
      <c r="AE70" s="503"/>
      <c r="AF70" s="503"/>
      <c r="AG70" s="503"/>
      <c r="AH70" s="1345"/>
      <c r="AI70" s="1345"/>
    </row>
    <row r="71" spans="1:35" s="139" customFormat="1" ht="21" customHeight="1" x14ac:dyDescent="0.25">
      <c r="A71" s="87"/>
      <c r="B71" s="1820"/>
      <c r="C71" s="910" t="str">
        <f t="shared" si="7"/>
        <v/>
      </c>
      <c r="D71" s="911" t="str">
        <f t="shared" si="7"/>
        <v>Eólico</v>
      </c>
      <c r="E71" s="912" t="str">
        <f t="shared" si="7"/>
        <v/>
      </c>
      <c r="F71" s="912" t="str">
        <f t="shared" si="7"/>
        <v/>
      </c>
      <c r="G71" s="912" t="str">
        <f t="shared" si="7"/>
        <v/>
      </c>
      <c r="H71" s="912" t="str">
        <f t="shared" si="7"/>
        <v/>
      </c>
      <c r="I71" s="912" t="str">
        <f t="shared" si="7"/>
        <v/>
      </c>
      <c r="J71" s="912" t="str">
        <f t="shared" si="7"/>
        <v/>
      </c>
      <c r="K71" s="912" t="str">
        <f t="shared" si="7"/>
        <v/>
      </c>
      <c r="L71" s="912" t="str">
        <f t="shared" si="7"/>
        <v/>
      </c>
      <c r="M71" s="912" t="str">
        <f t="shared" si="7"/>
        <v/>
      </c>
      <c r="N71" s="912" t="str">
        <f t="shared" si="7"/>
        <v/>
      </c>
      <c r="O71" s="912" t="str">
        <f t="shared" si="7"/>
        <v/>
      </c>
      <c r="P71" s="916" t="str">
        <f t="shared" si="7"/>
        <v/>
      </c>
      <c r="Q71" s="913">
        <f t="shared" si="3"/>
        <v>0</v>
      </c>
      <c r="R71" s="87"/>
      <c r="S71" s="503" t="s">
        <v>209</v>
      </c>
      <c r="T71" s="503" t="s">
        <v>340</v>
      </c>
      <c r="U71" s="503"/>
      <c r="V71" s="503"/>
      <c r="W71" s="503"/>
      <c r="X71" s="503"/>
      <c r="Y71" s="503"/>
      <c r="Z71" s="503"/>
      <c r="AA71" s="503"/>
      <c r="AB71" s="503"/>
      <c r="AC71" s="503"/>
      <c r="AD71" s="503"/>
      <c r="AE71" s="503"/>
      <c r="AF71" s="503"/>
      <c r="AG71" s="503"/>
      <c r="AH71" s="1345"/>
      <c r="AI71" s="1345"/>
    </row>
    <row r="72" spans="1:35" s="139" customFormat="1" ht="21" customHeight="1" x14ac:dyDescent="0.25">
      <c r="A72" s="87"/>
      <c r="B72" s="1818">
        <v>18</v>
      </c>
      <c r="C72" s="902" t="str">
        <f t="shared" si="7"/>
        <v>Cia Minera Poderosa S.A.</v>
      </c>
      <c r="D72" s="903" t="str">
        <f t="shared" si="7"/>
        <v>Hidráulico</v>
      </c>
      <c r="E72" s="904">
        <f t="shared" si="7"/>
        <v>0.55411300000000008</v>
      </c>
      <c r="F72" s="904">
        <f t="shared" si="7"/>
        <v>0.57081899999999997</v>
      </c>
      <c r="G72" s="904">
        <f t="shared" si="7"/>
        <v>0.62472799999999995</v>
      </c>
      <c r="H72" s="904">
        <f t="shared" si="7"/>
        <v>0.54237299999999999</v>
      </c>
      <c r="I72" s="904">
        <f t="shared" si="7"/>
        <v>0.68959000000000004</v>
      </c>
      <c r="J72" s="904">
        <f t="shared" si="7"/>
        <v>0.61818799999999996</v>
      </c>
      <c r="K72" s="904">
        <f t="shared" si="7"/>
        <v>0.50530600000000003</v>
      </c>
      <c r="L72" s="904">
        <f t="shared" si="7"/>
        <v>1.6489999999999998E-2</v>
      </c>
      <c r="M72" s="904">
        <f t="shared" si="7"/>
        <v>0.35564999999999997</v>
      </c>
      <c r="N72" s="904">
        <f t="shared" si="7"/>
        <v>0.33148</v>
      </c>
      <c r="O72" s="904">
        <f t="shared" si="7"/>
        <v>0.39345999999999998</v>
      </c>
      <c r="P72" s="914">
        <f t="shared" si="7"/>
        <v>0.69925999999999999</v>
      </c>
      <c r="Q72" s="905">
        <f t="shared" ref="Q72:Q135" si="8">+SUM(E72:P72)</f>
        <v>5.9014569999999997</v>
      </c>
      <c r="R72" s="87"/>
      <c r="S72" s="503"/>
      <c r="T72" s="503" t="s">
        <v>341</v>
      </c>
      <c r="U72" s="503">
        <v>4.0850000000000001E-3</v>
      </c>
      <c r="V72" s="503">
        <v>0</v>
      </c>
      <c r="W72" s="503">
        <v>2.2780000000000001E-3</v>
      </c>
      <c r="X72" s="503">
        <v>3.5000000000000001E-3</v>
      </c>
      <c r="Y72" s="503">
        <v>0</v>
      </c>
      <c r="Z72" s="503">
        <v>0</v>
      </c>
      <c r="AA72" s="503">
        <v>0</v>
      </c>
      <c r="AB72" s="503">
        <v>0</v>
      </c>
      <c r="AC72" s="503">
        <v>0</v>
      </c>
      <c r="AD72" s="503">
        <v>0</v>
      </c>
      <c r="AE72" s="503">
        <v>0</v>
      </c>
      <c r="AF72" s="503">
        <v>0</v>
      </c>
      <c r="AG72" s="503">
        <v>9.8630000000000002E-3</v>
      </c>
      <c r="AH72" s="1345"/>
      <c r="AI72" s="1345"/>
    </row>
    <row r="73" spans="1:35" s="139" customFormat="1" ht="21" customHeight="1" x14ac:dyDescent="0.25">
      <c r="A73" s="87"/>
      <c r="B73" s="1819"/>
      <c r="C73" s="906" t="str">
        <f t="shared" si="7"/>
        <v/>
      </c>
      <c r="D73" s="907" t="str">
        <f t="shared" si="7"/>
        <v>Térmico</v>
      </c>
      <c r="E73" s="908">
        <f t="shared" si="7"/>
        <v>0.39717999999999998</v>
      </c>
      <c r="F73" s="908">
        <f t="shared" si="7"/>
        <v>0.362483</v>
      </c>
      <c r="G73" s="908">
        <f t="shared" si="7"/>
        <v>0.40319099999999997</v>
      </c>
      <c r="H73" s="908">
        <f t="shared" si="7"/>
        <v>0.44972300000000004</v>
      </c>
      <c r="I73" s="908">
        <f t="shared" si="7"/>
        <v>0.355439</v>
      </c>
      <c r="J73" s="908">
        <f t="shared" si="7"/>
        <v>0.33504200000000001</v>
      </c>
      <c r="K73" s="908">
        <f t="shared" si="7"/>
        <v>0.48707400000000001</v>
      </c>
      <c r="L73" s="908">
        <f t="shared" si="7"/>
        <v>1.16788</v>
      </c>
      <c r="M73" s="908">
        <f t="shared" si="7"/>
        <v>0.96286000000000005</v>
      </c>
      <c r="N73" s="908">
        <f t="shared" si="7"/>
        <v>0.84732000000000007</v>
      </c>
      <c r="O73" s="908">
        <f t="shared" si="7"/>
        <v>0.65098999999999996</v>
      </c>
      <c r="P73" s="915">
        <f t="shared" si="7"/>
        <v>0.49792999999999998</v>
      </c>
      <c r="Q73" s="909">
        <f t="shared" si="8"/>
        <v>6.9171120000000004</v>
      </c>
      <c r="R73" s="87"/>
      <c r="S73" s="503"/>
      <c r="T73" s="503" t="s">
        <v>342</v>
      </c>
      <c r="U73" s="503"/>
      <c r="V73" s="503"/>
      <c r="W73" s="503"/>
      <c r="X73" s="503"/>
      <c r="Y73" s="503"/>
      <c r="Z73" s="503"/>
      <c r="AA73" s="503"/>
      <c r="AB73" s="503"/>
      <c r="AC73" s="503"/>
      <c r="AD73" s="503"/>
      <c r="AE73" s="503"/>
      <c r="AF73" s="503"/>
      <c r="AG73" s="503"/>
      <c r="AH73" s="1345"/>
      <c r="AI73" s="1345"/>
    </row>
    <row r="74" spans="1:35" s="139" customFormat="1" ht="21" customHeight="1" x14ac:dyDescent="0.25">
      <c r="A74" s="87"/>
      <c r="B74" s="1819"/>
      <c r="C74" s="906" t="str">
        <f t="shared" si="7"/>
        <v/>
      </c>
      <c r="D74" s="907" t="str">
        <f t="shared" si="7"/>
        <v>Solar</v>
      </c>
      <c r="E74" s="908" t="str">
        <f t="shared" si="7"/>
        <v/>
      </c>
      <c r="F74" s="908" t="str">
        <f t="shared" si="7"/>
        <v/>
      </c>
      <c r="G74" s="908" t="str">
        <f t="shared" si="7"/>
        <v/>
      </c>
      <c r="H74" s="908" t="str">
        <f t="shared" si="7"/>
        <v/>
      </c>
      <c r="I74" s="908" t="str">
        <f t="shared" si="7"/>
        <v/>
      </c>
      <c r="J74" s="908" t="str">
        <f t="shared" si="7"/>
        <v/>
      </c>
      <c r="K74" s="908" t="str">
        <f t="shared" si="7"/>
        <v/>
      </c>
      <c r="L74" s="908" t="str">
        <f t="shared" si="7"/>
        <v/>
      </c>
      <c r="M74" s="908" t="str">
        <f t="shared" si="7"/>
        <v/>
      </c>
      <c r="N74" s="908" t="str">
        <f t="shared" si="7"/>
        <v/>
      </c>
      <c r="O74" s="908" t="str">
        <f t="shared" si="7"/>
        <v/>
      </c>
      <c r="P74" s="915" t="str">
        <f t="shared" si="7"/>
        <v/>
      </c>
      <c r="Q74" s="909">
        <f t="shared" si="8"/>
        <v>0</v>
      </c>
      <c r="R74" s="87"/>
      <c r="S74" s="503"/>
      <c r="T74" s="503" t="s">
        <v>343</v>
      </c>
      <c r="U74" s="503"/>
      <c r="V74" s="503"/>
      <c r="W74" s="503"/>
      <c r="X74" s="503"/>
      <c r="Y74" s="503"/>
      <c r="Z74" s="503"/>
      <c r="AA74" s="503"/>
      <c r="AB74" s="503"/>
      <c r="AC74" s="503"/>
      <c r="AD74" s="503"/>
      <c r="AE74" s="503"/>
      <c r="AF74" s="503"/>
      <c r="AG74" s="503"/>
      <c r="AH74" s="1345"/>
      <c r="AI74" s="1345"/>
    </row>
    <row r="75" spans="1:35" s="139" customFormat="1" ht="21" customHeight="1" x14ac:dyDescent="0.25">
      <c r="A75" s="87"/>
      <c r="B75" s="1820"/>
      <c r="C75" s="910" t="str">
        <f t="shared" si="7"/>
        <v/>
      </c>
      <c r="D75" s="911" t="str">
        <f t="shared" si="7"/>
        <v>Eólico</v>
      </c>
      <c r="E75" s="912" t="str">
        <f t="shared" si="7"/>
        <v/>
      </c>
      <c r="F75" s="912" t="str">
        <f t="shared" si="7"/>
        <v/>
      </c>
      <c r="G75" s="912" t="str">
        <f t="shared" si="7"/>
        <v/>
      </c>
      <c r="H75" s="912" t="str">
        <f t="shared" si="7"/>
        <v/>
      </c>
      <c r="I75" s="912" t="str">
        <f t="shared" si="7"/>
        <v/>
      </c>
      <c r="J75" s="912" t="str">
        <f t="shared" si="7"/>
        <v/>
      </c>
      <c r="K75" s="912" t="str">
        <f t="shared" si="7"/>
        <v/>
      </c>
      <c r="L75" s="912" t="str">
        <f t="shared" si="7"/>
        <v/>
      </c>
      <c r="M75" s="912" t="str">
        <f t="shared" si="7"/>
        <v/>
      </c>
      <c r="N75" s="912" t="str">
        <f t="shared" si="7"/>
        <v/>
      </c>
      <c r="O75" s="912" t="str">
        <f t="shared" si="7"/>
        <v/>
      </c>
      <c r="P75" s="916" t="str">
        <f t="shared" si="7"/>
        <v/>
      </c>
      <c r="Q75" s="913">
        <f t="shared" si="8"/>
        <v>0</v>
      </c>
      <c r="R75" s="87"/>
      <c r="S75" s="503" t="s">
        <v>211</v>
      </c>
      <c r="T75" s="503" t="s">
        <v>340</v>
      </c>
      <c r="U75" s="503">
        <v>0.55411300000000008</v>
      </c>
      <c r="V75" s="503">
        <v>0.57081899999999997</v>
      </c>
      <c r="W75" s="503">
        <v>0.62472799999999995</v>
      </c>
      <c r="X75" s="503">
        <v>0.54237299999999999</v>
      </c>
      <c r="Y75" s="503">
        <v>0.68959000000000004</v>
      </c>
      <c r="Z75" s="503">
        <v>0.61818799999999996</v>
      </c>
      <c r="AA75" s="503">
        <v>0.50530600000000003</v>
      </c>
      <c r="AB75" s="503">
        <v>1.6489999999999998E-2</v>
      </c>
      <c r="AC75" s="503">
        <v>0.35564999999999997</v>
      </c>
      <c r="AD75" s="503">
        <v>0.33148</v>
      </c>
      <c r="AE75" s="503">
        <v>0.39345999999999998</v>
      </c>
      <c r="AF75" s="503">
        <v>0.69925999999999999</v>
      </c>
      <c r="AG75" s="503">
        <v>5.9014569999999997</v>
      </c>
      <c r="AH75" s="1345"/>
      <c r="AI75" s="1345"/>
    </row>
    <row r="76" spans="1:35" s="139" customFormat="1" ht="21" customHeight="1" x14ac:dyDescent="0.25">
      <c r="A76" s="87"/>
      <c r="B76" s="1818">
        <v>19</v>
      </c>
      <c r="C76" s="902" t="str">
        <f t="shared" si="7"/>
        <v>Cia Minera Raura S.A.</v>
      </c>
      <c r="D76" s="903" t="str">
        <f t="shared" si="7"/>
        <v>Hidráulico</v>
      </c>
      <c r="E76" s="908">
        <f t="shared" si="7"/>
        <v>2.662674</v>
      </c>
      <c r="F76" s="908">
        <f t="shared" si="7"/>
        <v>2.4953220000000003</v>
      </c>
      <c r="G76" s="908">
        <f t="shared" si="7"/>
        <v>2.825755</v>
      </c>
      <c r="H76" s="908">
        <f t="shared" si="7"/>
        <v>1.0906259999999999</v>
      </c>
      <c r="I76" s="908">
        <f t="shared" si="7"/>
        <v>1.537674</v>
      </c>
      <c r="J76" s="908">
        <f t="shared" si="7"/>
        <v>1.5655060000000001</v>
      </c>
      <c r="K76" s="908">
        <f t="shared" si="7"/>
        <v>1.4082870000000001</v>
      </c>
      <c r="L76" s="908">
        <f t="shared" si="7"/>
        <v>1.259404</v>
      </c>
      <c r="M76" s="908">
        <f t="shared" si="7"/>
        <v>1.354068</v>
      </c>
      <c r="N76" s="908">
        <f t="shared" si="7"/>
        <v>1.4528289999999999</v>
      </c>
      <c r="O76" s="908">
        <f t="shared" si="7"/>
        <v>1.3112570000000001</v>
      </c>
      <c r="P76" s="915">
        <f t="shared" si="7"/>
        <v>1.477117</v>
      </c>
      <c r="Q76" s="909">
        <f t="shared" si="8"/>
        <v>20.440519000000002</v>
      </c>
      <c r="R76" s="87"/>
      <c r="S76" s="503"/>
      <c r="T76" s="503" t="s">
        <v>341</v>
      </c>
      <c r="U76" s="503">
        <v>0.39717999999999998</v>
      </c>
      <c r="V76" s="503">
        <v>0.362483</v>
      </c>
      <c r="W76" s="503">
        <v>0.40319099999999997</v>
      </c>
      <c r="X76" s="503">
        <v>0.44972300000000004</v>
      </c>
      <c r="Y76" s="503">
        <v>0.355439</v>
      </c>
      <c r="Z76" s="503">
        <v>0.33504200000000001</v>
      </c>
      <c r="AA76" s="503">
        <v>0.48707400000000001</v>
      </c>
      <c r="AB76" s="503">
        <v>1.16788</v>
      </c>
      <c r="AC76" s="503">
        <v>0.96286000000000005</v>
      </c>
      <c r="AD76" s="503">
        <v>0.84732000000000007</v>
      </c>
      <c r="AE76" s="503">
        <v>0.65098999999999996</v>
      </c>
      <c r="AF76" s="503">
        <v>0.49792999999999998</v>
      </c>
      <c r="AG76" s="503">
        <v>6.9171120000000004</v>
      </c>
      <c r="AH76" s="1345"/>
      <c r="AI76" s="1345"/>
    </row>
    <row r="77" spans="1:35" s="139" customFormat="1" ht="21" customHeight="1" x14ac:dyDescent="0.25">
      <c r="A77" s="87"/>
      <c r="B77" s="1819"/>
      <c r="C77" s="906" t="str">
        <f t="shared" si="7"/>
        <v/>
      </c>
      <c r="D77" s="907" t="str">
        <f t="shared" si="7"/>
        <v>Térmico</v>
      </c>
      <c r="E77" s="908" t="str">
        <f t="shared" si="7"/>
        <v/>
      </c>
      <c r="F77" s="908" t="str">
        <f t="shared" si="7"/>
        <v/>
      </c>
      <c r="G77" s="908" t="str">
        <f t="shared" si="7"/>
        <v/>
      </c>
      <c r="H77" s="908" t="str">
        <f t="shared" si="7"/>
        <v/>
      </c>
      <c r="I77" s="908" t="str">
        <f t="shared" si="7"/>
        <v/>
      </c>
      <c r="J77" s="908" t="str">
        <f t="shared" si="7"/>
        <v/>
      </c>
      <c r="K77" s="908" t="str">
        <f t="shared" si="7"/>
        <v/>
      </c>
      <c r="L77" s="908" t="str">
        <f t="shared" si="7"/>
        <v/>
      </c>
      <c r="M77" s="908" t="str">
        <f t="shared" si="7"/>
        <v/>
      </c>
      <c r="N77" s="908" t="str">
        <f t="shared" si="7"/>
        <v/>
      </c>
      <c r="O77" s="908" t="str">
        <f t="shared" si="7"/>
        <v/>
      </c>
      <c r="P77" s="915" t="str">
        <f t="shared" si="7"/>
        <v/>
      </c>
      <c r="Q77" s="909">
        <f t="shared" si="8"/>
        <v>0</v>
      </c>
      <c r="R77" s="87"/>
      <c r="S77" s="503"/>
      <c r="T77" s="503" t="s">
        <v>342</v>
      </c>
      <c r="U77" s="503"/>
      <c r="V77" s="503"/>
      <c r="W77" s="503"/>
      <c r="X77" s="503"/>
      <c r="Y77" s="503"/>
      <c r="Z77" s="503"/>
      <c r="AA77" s="503"/>
      <c r="AB77" s="503"/>
      <c r="AC77" s="503"/>
      <c r="AD77" s="503"/>
      <c r="AE77" s="503"/>
      <c r="AF77" s="503"/>
      <c r="AG77" s="503"/>
      <c r="AH77" s="1345"/>
      <c r="AI77" s="1345"/>
    </row>
    <row r="78" spans="1:35" s="139" customFormat="1" ht="21" customHeight="1" x14ac:dyDescent="0.25">
      <c r="A78" s="87"/>
      <c r="B78" s="1819"/>
      <c r="C78" s="906" t="str">
        <f t="shared" si="7"/>
        <v/>
      </c>
      <c r="D78" s="907" t="str">
        <f t="shared" si="7"/>
        <v>Solar</v>
      </c>
      <c r="E78" s="908" t="str">
        <f t="shared" si="7"/>
        <v/>
      </c>
      <c r="F78" s="908" t="str">
        <f t="shared" si="7"/>
        <v/>
      </c>
      <c r="G78" s="908" t="str">
        <f t="shared" si="7"/>
        <v/>
      </c>
      <c r="H78" s="908" t="str">
        <f t="shared" si="7"/>
        <v/>
      </c>
      <c r="I78" s="908" t="str">
        <f t="shared" si="7"/>
        <v/>
      </c>
      <c r="J78" s="908" t="str">
        <f t="shared" si="7"/>
        <v/>
      </c>
      <c r="K78" s="908" t="str">
        <f t="shared" si="7"/>
        <v/>
      </c>
      <c r="L78" s="908" t="str">
        <f t="shared" si="7"/>
        <v/>
      </c>
      <c r="M78" s="908" t="str">
        <f t="shared" si="7"/>
        <v/>
      </c>
      <c r="N78" s="908" t="str">
        <f t="shared" si="7"/>
        <v/>
      </c>
      <c r="O78" s="908" t="str">
        <f t="shared" si="7"/>
        <v/>
      </c>
      <c r="P78" s="915" t="str">
        <f t="shared" si="7"/>
        <v/>
      </c>
      <c r="Q78" s="909">
        <f t="shared" si="8"/>
        <v>0</v>
      </c>
      <c r="R78" s="87"/>
      <c r="S78" s="503"/>
      <c r="T78" s="503" t="s">
        <v>343</v>
      </c>
      <c r="U78" s="503"/>
      <c r="V78" s="503"/>
      <c r="W78" s="503"/>
      <c r="X78" s="503"/>
      <c r="Y78" s="503"/>
      <c r="Z78" s="503"/>
      <c r="AA78" s="503"/>
      <c r="AB78" s="503"/>
      <c r="AC78" s="503"/>
      <c r="AD78" s="503"/>
      <c r="AE78" s="503"/>
      <c r="AF78" s="503"/>
      <c r="AG78" s="503"/>
      <c r="AH78" s="1345"/>
      <c r="AI78" s="1345"/>
    </row>
    <row r="79" spans="1:35" s="139" customFormat="1" ht="21" customHeight="1" x14ac:dyDescent="0.25">
      <c r="A79" s="87"/>
      <c r="B79" s="1820"/>
      <c r="C79" s="910" t="str">
        <f t="shared" si="7"/>
        <v/>
      </c>
      <c r="D79" s="911" t="str">
        <f t="shared" si="7"/>
        <v>Eólico</v>
      </c>
      <c r="E79" s="908" t="str">
        <f t="shared" si="7"/>
        <v/>
      </c>
      <c r="F79" s="908" t="str">
        <f t="shared" si="7"/>
        <v/>
      </c>
      <c r="G79" s="908" t="str">
        <f t="shared" si="7"/>
        <v/>
      </c>
      <c r="H79" s="908" t="str">
        <f t="shared" si="7"/>
        <v/>
      </c>
      <c r="I79" s="908" t="str">
        <f t="shared" si="7"/>
        <v/>
      </c>
      <c r="J79" s="908" t="str">
        <f t="shared" si="7"/>
        <v/>
      </c>
      <c r="K79" s="908" t="str">
        <f t="shared" si="7"/>
        <v/>
      </c>
      <c r="L79" s="908" t="str">
        <f t="shared" si="7"/>
        <v/>
      </c>
      <c r="M79" s="908" t="str">
        <f t="shared" si="7"/>
        <v/>
      </c>
      <c r="N79" s="908" t="str">
        <f t="shared" si="7"/>
        <v/>
      </c>
      <c r="O79" s="908" t="str">
        <f t="shared" si="7"/>
        <v/>
      </c>
      <c r="P79" s="915" t="str">
        <f t="shared" si="7"/>
        <v/>
      </c>
      <c r="Q79" s="909">
        <f t="shared" si="8"/>
        <v>0</v>
      </c>
      <c r="R79" s="87"/>
      <c r="S79" s="503" t="s">
        <v>213</v>
      </c>
      <c r="T79" s="503" t="s">
        <v>340</v>
      </c>
      <c r="U79" s="503">
        <v>2.662674</v>
      </c>
      <c r="V79" s="503">
        <v>2.4953220000000003</v>
      </c>
      <c r="W79" s="503">
        <v>2.825755</v>
      </c>
      <c r="X79" s="503">
        <v>1.0906259999999999</v>
      </c>
      <c r="Y79" s="503">
        <v>1.537674</v>
      </c>
      <c r="Z79" s="503">
        <v>1.5655060000000001</v>
      </c>
      <c r="AA79" s="503">
        <v>1.4082870000000001</v>
      </c>
      <c r="AB79" s="503">
        <v>1.259404</v>
      </c>
      <c r="AC79" s="503">
        <v>1.354068</v>
      </c>
      <c r="AD79" s="503">
        <v>1.4528289999999999</v>
      </c>
      <c r="AE79" s="503">
        <v>1.3112570000000001</v>
      </c>
      <c r="AF79" s="503">
        <v>1.477117</v>
      </c>
      <c r="AG79" s="503">
        <v>20.440519000000002</v>
      </c>
      <c r="AH79" s="1345"/>
      <c r="AI79" s="1345"/>
    </row>
    <row r="80" spans="1:35" s="139" customFormat="1" ht="21" customHeight="1" x14ac:dyDescent="0.25">
      <c r="A80" s="87"/>
      <c r="B80" s="1818">
        <v>20</v>
      </c>
      <c r="C80" s="902" t="str">
        <f t="shared" si="7"/>
        <v>Cia Minera Santa Luisa S.A.</v>
      </c>
      <c r="D80" s="903" t="str">
        <f t="shared" si="7"/>
        <v>Hidráulico</v>
      </c>
      <c r="E80" s="904">
        <f t="shared" si="7"/>
        <v>3.2084999999999999</v>
      </c>
      <c r="F80" s="904">
        <f t="shared" si="7"/>
        <v>3.03898</v>
      </c>
      <c r="G80" s="904">
        <f t="shared" si="7"/>
        <v>3.3278740000000004</v>
      </c>
      <c r="H80" s="904">
        <f t="shared" si="7"/>
        <v>3.204364</v>
      </c>
      <c r="I80" s="904">
        <f t="shared" si="7"/>
        <v>3.0468000000000002</v>
      </c>
      <c r="J80" s="904">
        <f t="shared" si="7"/>
        <v>1.7404299999999999</v>
      </c>
      <c r="K80" s="904">
        <f t="shared" si="7"/>
        <v>1.5966899999999997</v>
      </c>
      <c r="L80" s="904">
        <f t="shared" si="7"/>
        <v>1.2594000000000001</v>
      </c>
      <c r="M80" s="904">
        <f t="shared" si="7"/>
        <v>1.4082600000000001</v>
      </c>
      <c r="N80" s="904">
        <f t="shared" si="7"/>
        <v>1.8831499999999999</v>
      </c>
      <c r="O80" s="904">
        <f t="shared" si="7"/>
        <v>3.2328200000000002</v>
      </c>
      <c r="P80" s="914">
        <f t="shared" si="7"/>
        <v>3.3899300000000001</v>
      </c>
      <c r="Q80" s="905">
        <f t="shared" si="8"/>
        <v>30.337197999999997</v>
      </c>
      <c r="R80" s="87"/>
      <c r="S80" s="503"/>
      <c r="T80" s="503" t="s">
        <v>341</v>
      </c>
      <c r="U80" s="503"/>
      <c r="V80" s="503"/>
      <c r="W80" s="503"/>
      <c r="X80" s="503"/>
      <c r="Y80" s="503"/>
      <c r="Z80" s="503"/>
      <c r="AA80" s="503"/>
      <c r="AB80" s="503"/>
      <c r="AC80" s="503"/>
      <c r="AD80" s="503"/>
      <c r="AE80" s="503"/>
      <c r="AF80" s="503"/>
      <c r="AG80" s="503"/>
      <c r="AH80" s="1345"/>
      <c r="AI80" s="1345"/>
    </row>
    <row r="81" spans="1:35" s="139" customFormat="1" ht="21" customHeight="1" x14ac:dyDescent="0.25">
      <c r="A81" s="87"/>
      <c r="B81" s="1819"/>
      <c r="C81" s="906" t="str">
        <f t="shared" si="7"/>
        <v/>
      </c>
      <c r="D81" s="907" t="str">
        <f t="shared" si="7"/>
        <v>Térmico</v>
      </c>
      <c r="E81" s="908">
        <f t="shared" si="7"/>
        <v>1.5633000000000001E-2</v>
      </c>
      <c r="F81" s="908">
        <f t="shared" si="7"/>
        <v>1.9817000000000001E-2</v>
      </c>
      <c r="G81" s="908">
        <f t="shared" si="7"/>
        <v>1.2966E-2</v>
      </c>
      <c r="H81" s="908">
        <f t="shared" si="7"/>
        <v>1.1885000000000001E-2</v>
      </c>
      <c r="I81" s="908">
        <f t="shared" si="7"/>
        <v>1.0404999999999999E-2</v>
      </c>
      <c r="J81" s="908">
        <f t="shared" si="7"/>
        <v>1.0055E-2</v>
      </c>
      <c r="K81" s="908">
        <f t="shared" si="7"/>
        <v>1.8845000000000001E-2</v>
      </c>
      <c r="L81" s="908">
        <f t="shared" si="7"/>
        <v>2.2282E-2</v>
      </c>
      <c r="M81" s="908">
        <f t="shared" si="7"/>
        <v>3.3868000000000002E-2</v>
      </c>
      <c r="N81" s="908">
        <f t="shared" si="7"/>
        <v>2.0028999999999998E-2</v>
      </c>
      <c r="O81" s="908">
        <f t="shared" si="7"/>
        <v>1.2381E-2</v>
      </c>
      <c r="P81" s="915">
        <f t="shared" si="7"/>
        <v>9.6200000000000001E-3</v>
      </c>
      <c r="Q81" s="909">
        <f t="shared" si="8"/>
        <v>0.19778599999999999</v>
      </c>
      <c r="R81" s="87"/>
      <c r="S81" s="503"/>
      <c r="T81" s="503" t="s">
        <v>342</v>
      </c>
      <c r="U81" s="503"/>
      <c r="V81" s="503"/>
      <c r="W81" s="503"/>
      <c r="X81" s="503"/>
      <c r="Y81" s="503"/>
      <c r="Z81" s="503"/>
      <c r="AA81" s="503"/>
      <c r="AB81" s="503"/>
      <c r="AC81" s="503"/>
      <c r="AD81" s="503"/>
      <c r="AE81" s="503"/>
      <c r="AF81" s="503"/>
      <c r="AG81" s="503"/>
      <c r="AH81" s="1345"/>
      <c r="AI81" s="1345"/>
    </row>
    <row r="82" spans="1:35" s="139" customFormat="1" ht="21" customHeight="1" x14ac:dyDescent="0.25">
      <c r="A82" s="87"/>
      <c r="B82" s="1819"/>
      <c r="C82" s="906" t="str">
        <f t="shared" si="7"/>
        <v/>
      </c>
      <c r="D82" s="907" t="str">
        <f t="shared" si="7"/>
        <v>Solar</v>
      </c>
      <c r="E82" s="908" t="str">
        <f t="shared" si="7"/>
        <v/>
      </c>
      <c r="F82" s="908" t="str">
        <f t="shared" si="7"/>
        <v/>
      </c>
      <c r="G82" s="908" t="str">
        <f t="shared" si="7"/>
        <v/>
      </c>
      <c r="H82" s="908" t="str">
        <f t="shared" si="7"/>
        <v/>
      </c>
      <c r="I82" s="908" t="str">
        <f t="shared" si="7"/>
        <v/>
      </c>
      <c r="J82" s="908" t="str">
        <f t="shared" si="7"/>
        <v/>
      </c>
      <c r="K82" s="908" t="str">
        <f t="shared" si="7"/>
        <v/>
      </c>
      <c r="L82" s="908" t="str">
        <f t="shared" si="7"/>
        <v/>
      </c>
      <c r="M82" s="908" t="str">
        <f t="shared" si="7"/>
        <v/>
      </c>
      <c r="N82" s="908" t="str">
        <f t="shared" si="7"/>
        <v/>
      </c>
      <c r="O82" s="908" t="str">
        <f t="shared" si="7"/>
        <v/>
      </c>
      <c r="P82" s="915" t="str">
        <f t="shared" si="7"/>
        <v/>
      </c>
      <c r="Q82" s="909">
        <f t="shared" si="8"/>
        <v>0</v>
      </c>
      <c r="R82" s="87"/>
      <c r="S82" s="503"/>
      <c r="T82" s="503" t="s">
        <v>343</v>
      </c>
      <c r="U82" s="503"/>
      <c r="V82" s="503"/>
      <c r="W82" s="503"/>
      <c r="X82" s="503"/>
      <c r="Y82" s="503"/>
      <c r="Z82" s="503"/>
      <c r="AA82" s="503"/>
      <c r="AB82" s="503"/>
      <c r="AC82" s="503"/>
      <c r="AD82" s="503"/>
      <c r="AE82" s="503"/>
      <c r="AF82" s="503"/>
      <c r="AG82" s="503"/>
      <c r="AH82" s="1345"/>
      <c r="AI82" s="1345"/>
    </row>
    <row r="83" spans="1:35" s="139" customFormat="1" ht="21" customHeight="1" x14ac:dyDescent="0.25">
      <c r="A83" s="87"/>
      <c r="B83" s="1820"/>
      <c r="C83" s="910" t="str">
        <f t="shared" si="7"/>
        <v/>
      </c>
      <c r="D83" s="911" t="str">
        <f t="shared" si="7"/>
        <v>Eólico</v>
      </c>
      <c r="E83" s="912" t="str">
        <f t="shared" si="7"/>
        <v/>
      </c>
      <c r="F83" s="912" t="str">
        <f t="shared" si="7"/>
        <v/>
      </c>
      <c r="G83" s="912" t="str">
        <f t="shared" si="7"/>
        <v/>
      </c>
      <c r="H83" s="912" t="str">
        <f t="shared" si="7"/>
        <v/>
      </c>
      <c r="I83" s="912" t="str">
        <f t="shared" si="7"/>
        <v/>
      </c>
      <c r="J83" s="912" t="str">
        <f t="shared" si="7"/>
        <v/>
      </c>
      <c r="K83" s="912" t="str">
        <f t="shared" si="7"/>
        <v/>
      </c>
      <c r="L83" s="912" t="str">
        <f t="shared" si="7"/>
        <v/>
      </c>
      <c r="M83" s="912" t="str">
        <f t="shared" si="7"/>
        <v/>
      </c>
      <c r="N83" s="912" t="str">
        <f t="shared" si="7"/>
        <v/>
      </c>
      <c r="O83" s="912" t="str">
        <f t="shared" si="7"/>
        <v/>
      </c>
      <c r="P83" s="916" t="str">
        <f t="shared" si="7"/>
        <v/>
      </c>
      <c r="Q83" s="913">
        <f t="shared" si="8"/>
        <v>0</v>
      </c>
      <c r="R83" s="87"/>
      <c r="S83" s="503" t="s">
        <v>215</v>
      </c>
      <c r="T83" s="503" t="s">
        <v>340</v>
      </c>
      <c r="U83" s="503">
        <v>3.2084999999999999</v>
      </c>
      <c r="V83" s="503">
        <v>3.03898</v>
      </c>
      <c r="W83" s="503">
        <v>3.3278740000000004</v>
      </c>
      <c r="X83" s="503">
        <v>3.204364</v>
      </c>
      <c r="Y83" s="503">
        <v>3.0468000000000002</v>
      </c>
      <c r="Z83" s="503">
        <v>1.7404299999999999</v>
      </c>
      <c r="AA83" s="503">
        <v>1.5966899999999997</v>
      </c>
      <c r="AB83" s="503">
        <v>1.2594000000000001</v>
      </c>
      <c r="AC83" s="503">
        <v>1.4082600000000001</v>
      </c>
      <c r="AD83" s="503">
        <v>1.8831499999999999</v>
      </c>
      <c r="AE83" s="503">
        <v>3.2328200000000002</v>
      </c>
      <c r="AF83" s="503">
        <v>3.3899300000000001</v>
      </c>
      <c r="AG83" s="503">
        <v>30.337197999999997</v>
      </c>
      <c r="AH83" s="1345"/>
      <c r="AI83" s="1345"/>
    </row>
    <row r="84" spans="1:35" s="139" customFormat="1" ht="21" customHeight="1" x14ac:dyDescent="0.25">
      <c r="A84" s="87"/>
      <c r="B84" s="1818">
        <v>21</v>
      </c>
      <c r="C84" s="902" t="str">
        <f t="shared" si="7"/>
        <v>CNPC Perú S.A.</v>
      </c>
      <c r="D84" s="903" t="str">
        <f t="shared" si="7"/>
        <v>Hidráulico</v>
      </c>
      <c r="E84" s="904" t="str">
        <f t="shared" si="7"/>
        <v/>
      </c>
      <c r="F84" s="904" t="str">
        <f t="shared" si="7"/>
        <v/>
      </c>
      <c r="G84" s="904" t="str">
        <f t="shared" si="7"/>
        <v/>
      </c>
      <c r="H84" s="904" t="str">
        <f t="shared" si="7"/>
        <v/>
      </c>
      <c r="I84" s="904" t="str">
        <f t="shared" si="7"/>
        <v/>
      </c>
      <c r="J84" s="904" t="str">
        <f t="shared" si="7"/>
        <v/>
      </c>
      <c r="K84" s="904" t="str">
        <f t="shared" si="7"/>
        <v/>
      </c>
      <c r="L84" s="904" t="str">
        <f t="shared" si="7"/>
        <v/>
      </c>
      <c r="M84" s="904" t="str">
        <f t="shared" si="7"/>
        <v/>
      </c>
      <c r="N84" s="904" t="str">
        <f t="shared" si="7"/>
        <v/>
      </c>
      <c r="O84" s="904" t="str">
        <f t="shared" si="7"/>
        <v/>
      </c>
      <c r="P84" s="914" t="str">
        <f t="shared" si="7"/>
        <v/>
      </c>
      <c r="Q84" s="905">
        <f t="shared" si="8"/>
        <v>0</v>
      </c>
      <c r="R84" s="87"/>
      <c r="S84" s="503"/>
      <c r="T84" s="503" t="s">
        <v>341</v>
      </c>
      <c r="U84" s="503">
        <v>1.5633000000000001E-2</v>
      </c>
      <c r="V84" s="503">
        <v>1.9817000000000001E-2</v>
      </c>
      <c r="W84" s="503">
        <v>1.2966E-2</v>
      </c>
      <c r="X84" s="503">
        <v>1.1885000000000001E-2</v>
      </c>
      <c r="Y84" s="503">
        <v>1.0404999999999999E-2</v>
      </c>
      <c r="Z84" s="503">
        <v>1.0055E-2</v>
      </c>
      <c r="AA84" s="503">
        <v>1.8845000000000001E-2</v>
      </c>
      <c r="AB84" s="503">
        <v>2.2282E-2</v>
      </c>
      <c r="AC84" s="503">
        <v>3.3868000000000002E-2</v>
      </c>
      <c r="AD84" s="503">
        <v>2.0028999999999998E-2</v>
      </c>
      <c r="AE84" s="503">
        <v>1.2381E-2</v>
      </c>
      <c r="AF84" s="503">
        <v>9.6200000000000001E-3</v>
      </c>
      <c r="AG84" s="503">
        <v>0.19778599999999999</v>
      </c>
      <c r="AH84" s="1345"/>
      <c r="AI84" s="1345"/>
    </row>
    <row r="85" spans="1:35" s="139" customFormat="1" ht="21" customHeight="1" x14ac:dyDescent="0.25">
      <c r="A85" s="87"/>
      <c r="B85" s="1819"/>
      <c r="C85" s="906" t="str">
        <f t="shared" ref="C85:P100" si="9">+IF(S88="","",S88)</f>
        <v/>
      </c>
      <c r="D85" s="907" t="str">
        <f t="shared" si="9"/>
        <v>Térmico</v>
      </c>
      <c r="E85" s="908">
        <f t="shared" si="9"/>
        <v>3.3721719999999999</v>
      </c>
      <c r="F85" s="908">
        <f t="shared" si="9"/>
        <v>3.0439520000000004</v>
      </c>
      <c r="G85" s="908">
        <f t="shared" si="9"/>
        <v>3.3974029999999997</v>
      </c>
      <c r="H85" s="908">
        <f t="shared" si="9"/>
        <v>3.235735</v>
      </c>
      <c r="I85" s="908">
        <f t="shared" si="9"/>
        <v>3.5057589999999998</v>
      </c>
      <c r="J85" s="908">
        <f t="shared" si="9"/>
        <v>3.4631570000000003</v>
      </c>
      <c r="K85" s="908">
        <f t="shared" si="9"/>
        <v>3.5720639999999997</v>
      </c>
      <c r="L85" s="908">
        <f t="shared" si="9"/>
        <v>3.3495490000000001</v>
      </c>
      <c r="M85" s="908">
        <f t="shared" si="9"/>
        <v>3.4792130000000001</v>
      </c>
      <c r="N85" s="908">
        <f t="shared" si="9"/>
        <v>3.6268389999999999</v>
      </c>
      <c r="O85" s="908">
        <f t="shared" si="9"/>
        <v>3.5250850000000002</v>
      </c>
      <c r="P85" s="915">
        <f t="shared" si="9"/>
        <v>3.6370149999999999</v>
      </c>
      <c r="Q85" s="909">
        <f t="shared" si="8"/>
        <v>41.207942999999993</v>
      </c>
      <c r="R85" s="87"/>
      <c r="S85" s="503"/>
      <c r="T85" s="503" t="s">
        <v>342</v>
      </c>
      <c r="U85" s="503"/>
      <c r="V85" s="503"/>
      <c r="W85" s="503"/>
      <c r="X85" s="503"/>
      <c r="Y85" s="503"/>
      <c r="Z85" s="503"/>
      <c r="AA85" s="503"/>
      <c r="AB85" s="503"/>
      <c r="AC85" s="503"/>
      <c r="AD85" s="503"/>
      <c r="AE85" s="503"/>
      <c r="AF85" s="503"/>
      <c r="AG85" s="503"/>
      <c r="AH85" s="1345"/>
      <c r="AI85" s="1345"/>
    </row>
    <row r="86" spans="1:35" s="139" customFormat="1" ht="21" customHeight="1" x14ac:dyDescent="0.25">
      <c r="A86" s="87"/>
      <c r="B86" s="1819"/>
      <c r="C86" s="906" t="str">
        <f t="shared" si="9"/>
        <v/>
      </c>
      <c r="D86" s="907" t="str">
        <f t="shared" si="9"/>
        <v>Solar</v>
      </c>
      <c r="E86" s="908" t="str">
        <f t="shared" si="9"/>
        <v/>
      </c>
      <c r="F86" s="908" t="str">
        <f t="shared" si="9"/>
        <v/>
      </c>
      <c r="G86" s="908" t="str">
        <f t="shared" si="9"/>
        <v/>
      </c>
      <c r="H86" s="908" t="str">
        <f t="shared" si="9"/>
        <v/>
      </c>
      <c r="I86" s="908" t="str">
        <f t="shared" si="9"/>
        <v/>
      </c>
      <c r="J86" s="908" t="str">
        <f t="shared" si="9"/>
        <v/>
      </c>
      <c r="K86" s="908" t="str">
        <f t="shared" si="9"/>
        <v/>
      </c>
      <c r="L86" s="908" t="str">
        <f t="shared" si="9"/>
        <v/>
      </c>
      <c r="M86" s="908" t="str">
        <f t="shared" si="9"/>
        <v/>
      </c>
      <c r="N86" s="908" t="str">
        <f t="shared" si="9"/>
        <v/>
      </c>
      <c r="O86" s="908" t="str">
        <f t="shared" si="9"/>
        <v/>
      </c>
      <c r="P86" s="915" t="str">
        <f t="shared" si="9"/>
        <v/>
      </c>
      <c r="Q86" s="909">
        <f t="shared" si="8"/>
        <v>0</v>
      </c>
      <c r="R86" s="87"/>
      <c r="S86" s="503"/>
      <c r="T86" s="503" t="s">
        <v>343</v>
      </c>
      <c r="U86" s="503"/>
      <c r="V86" s="503"/>
      <c r="W86" s="503"/>
      <c r="X86" s="503"/>
      <c r="Y86" s="503"/>
      <c r="Z86" s="503"/>
      <c r="AA86" s="503"/>
      <c r="AB86" s="503"/>
      <c r="AC86" s="503"/>
      <c r="AD86" s="503"/>
      <c r="AE86" s="503"/>
      <c r="AF86" s="503"/>
      <c r="AG86" s="503"/>
      <c r="AH86" s="1345"/>
      <c r="AI86" s="1345"/>
    </row>
    <row r="87" spans="1:35" s="139" customFormat="1" ht="21" customHeight="1" x14ac:dyDescent="0.25">
      <c r="A87" s="87"/>
      <c r="B87" s="1820"/>
      <c r="C87" s="910" t="str">
        <f t="shared" si="9"/>
        <v/>
      </c>
      <c r="D87" s="911" t="str">
        <f t="shared" si="9"/>
        <v>Eólico</v>
      </c>
      <c r="E87" s="912" t="str">
        <f t="shared" si="9"/>
        <v/>
      </c>
      <c r="F87" s="912" t="str">
        <f t="shared" si="9"/>
        <v/>
      </c>
      <c r="G87" s="912" t="str">
        <f t="shared" si="9"/>
        <v/>
      </c>
      <c r="H87" s="912" t="str">
        <f t="shared" si="9"/>
        <v/>
      </c>
      <c r="I87" s="912" t="str">
        <f t="shared" si="9"/>
        <v/>
      </c>
      <c r="J87" s="912" t="str">
        <f t="shared" si="9"/>
        <v/>
      </c>
      <c r="K87" s="912" t="str">
        <f t="shared" si="9"/>
        <v/>
      </c>
      <c r="L87" s="912" t="str">
        <f t="shared" si="9"/>
        <v/>
      </c>
      <c r="M87" s="912" t="str">
        <f t="shared" si="9"/>
        <v/>
      </c>
      <c r="N87" s="912" t="str">
        <f t="shared" si="9"/>
        <v/>
      </c>
      <c r="O87" s="912" t="str">
        <f t="shared" si="9"/>
        <v/>
      </c>
      <c r="P87" s="916" t="str">
        <f t="shared" si="9"/>
        <v/>
      </c>
      <c r="Q87" s="913">
        <f t="shared" si="8"/>
        <v>0</v>
      </c>
      <c r="R87" s="87"/>
      <c r="S87" s="503" t="s">
        <v>217</v>
      </c>
      <c r="T87" s="503" t="s">
        <v>340</v>
      </c>
      <c r="U87" s="503"/>
      <c r="V87" s="503"/>
      <c r="W87" s="503"/>
      <c r="X87" s="503"/>
      <c r="Y87" s="503"/>
      <c r="Z87" s="503"/>
      <c r="AA87" s="503"/>
      <c r="AB87" s="503"/>
      <c r="AC87" s="503"/>
      <c r="AD87" s="503"/>
      <c r="AE87" s="503"/>
      <c r="AF87" s="503"/>
      <c r="AG87" s="503"/>
      <c r="AH87" s="1345"/>
      <c r="AI87" s="1345"/>
    </row>
    <row r="88" spans="1:35" s="139" customFormat="1" ht="21" customHeight="1" x14ac:dyDescent="0.25">
      <c r="A88" s="87"/>
      <c r="B88" s="1818">
        <v>22</v>
      </c>
      <c r="C88" s="902" t="str">
        <f t="shared" si="9"/>
        <v>Compañía de Minas Buenaventura S.A.A.</v>
      </c>
      <c r="D88" s="903" t="str">
        <f t="shared" si="9"/>
        <v>Hidráulico</v>
      </c>
      <c r="E88" s="904">
        <f t="shared" si="9"/>
        <v>4.3385238672000002</v>
      </c>
      <c r="F88" s="904">
        <f t="shared" si="9"/>
        <v>4.1215976738400002</v>
      </c>
      <c r="G88" s="904">
        <f t="shared" si="9"/>
        <v>4.3688935342704003</v>
      </c>
      <c r="H88" s="904">
        <f t="shared" si="9"/>
        <v>4.58733821098392</v>
      </c>
      <c r="I88" s="904">
        <f t="shared" si="9"/>
        <v>4.7478950483683562</v>
      </c>
      <c r="J88" s="904">
        <f t="shared" si="9"/>
        <v>3.7957107911131054</v>
      </c>
      <c r="K88" s="904">
        <f t="shared" si="9"/>
        <v>3.6818394673797123</v>
      </c>
      <c r="L88" s="904">
        <f t="shared" si="9"/>
        <v>3.1241107046631371</v>
      </c>
      <c r="M88" s="904">
        <f t="shared" si="9"/>
        <v>3.7732290836178786</v>
      </c>
      <c r="N88" s="904">
        <f t="shared" si="9"/>
        <v>4.0373551194711306</v>
      </c>
      <c r="O88" s="904">
        <f t="shared" si="9"/>
        <v>5.3</v>
      </c>
      <c r="P88" s="914">
        <f t="shared" si="9"/>
        <v>4.79</v>
      </c>
      <c r="Q88" s="905">
        <f t="shared" si="8"/>
        <v>50.666493500907634</v>
      </c>
      <c r="R88" s="87"/>
      <c r="S88" s="503"/>
      <c r="T88" s="503" t="s">
        <v>341</v>
      </c>
      <c r="U88" s="503">
        <v>3.3721719999999999</v>
      </c>
      <c r="V88" s="503">
        <v>3.0439520000000004</v>
      </c>
      <c r="W88" s="503">
        <v>3.3974029999999997</v>
      </c>
      <c r="X88" s="503">
        <v>3.235735</v>
      </c>
      <c r="Y88" s="503">
        <v>3.5057589999999998</v>
      </c>
      <c r="Z88" s="503">
        <v>3.4631570000000003</v>
      </c>
      <c r="AA88" s="503">
        <v>3.5720639999999997</v>
      </c>
      <c r="AB88" s="503">
        <v>3.3495490000000001</v>
      </c>
      <c r="AC88" s="503">
        <v>3.4792130000000001</v>
      </c>
      <c r="AD88" s="503">
        <v>3.6268389999999999</v>
      </c>
      <c r="AE88" s="503">
        <v>3.5250850000000002</v>
      </c>
      <c r="AF88" s="503">
        <v>3.6370149999999999</v>
      </c>
      <c r="AG88" s="503">
        <v>41.207942999999993</v>
      </c>
      <c r="AH88" s="1345"/>
      <c r="AI88" s="1345"/>
    </row>
    <row r="89" spans="1:35" s="139" customFormat="1" ht="21" customHeight="1" x14ac:dyDescent="0.25">
      <c r="A89" s="87"/>
      <c r="B89" s="1819"/>
      <c r="C89" s="906" t="str">
        <f t="shared" si="9"/>
        <v/>
      </c>
      <c r="D89" s="907" t="str">
        <f t="shared" si="9"/>
        <v>Térmico</v>
      </c>
      <c r="E89" s="908">
        <f t="shared" si="9"/>
        <v>0</v>
      </c>
      <c r="F89" s="908">
        <f t="shared" si="9"/>
        <v>0</v>
      </c>
      <c r="G89" s="908">
        <f t="shared" si="9"/>
        <v>0</v>
      </c>
      <c r="H89" s="908">
        <f t="shared" si="9"/>
        <v>0</v>
      </c>
      <c r="I89" s="908">
        <f t="shared" si="9"/>
        <v>0</v>
      </c>
      <c r="J89" s="908">
        <f t="shared" si="9"/>
        <v>0</v>
      </c>
      <c r="K89" s="908">
        <f t="shared" si="9"/>
        <v>0</v>
      </c>
      <c r="L89" s="908">
        <f t="shared" si="9"/>
        <v>0</v>
      </c>
      <c r="M89" s="908">
        <f t="shared" si="9"/>
        <v>0</v>
      </c>
      <c r="N89" s="908">
        <f t="shared" si="9"/>
        <v>0</v>
      </c>
      <c r="O89" s="908">
        <f t="shared" si="9"/>
        <v>0</v>
      </c>
      <c r="P89" s="915">
        <f t="shared" si="9"/>
        <v>0</v>
      </c>
      <c r="Q89" s="909">
        <f t="shared" si="8"/>
        <v>0</v>
      </c>
      <c r="R89" s="87"/>
      <c r="S89" s="503"/>
      <c r="T89" s="503" t="s">
        <v>342</v>
      </c>
      <c r="U89" s="503"/>
      <c r="V89" s="503"/>
      <c r="W89" s="503"/>
      <c r="X89" s="503"/>
      <c r="Y89" s="503"/>
      <c r="Z89" s="503"/>
      <c r="AA89" s="503"/>
      <c r="AB89" s="503"/>
      <c r="AC89" s="503"/>
      <c r="AD89" s="503"/>
      <c r="AE89" s="503"/>
      <c r="AF89" s="503"/>
      <c r="AG89" s="503"/>
      <c r="AH89" s="1345"/>
      <c r="AI89" s="1345"/>
    </row>
    <row r="90" spans="1:35" s="139" customFormat="1" ht="21" customHeight="1" x14ac:dyDescent="0.25">
      <c r="A90" s="87"/>
      <c r="B90" s="1819"/>
      <c r="C90" s="906" t="str">
        <f t="shared" si="9"/>
        <v/>
      </c>
      <c r="D90" s="907" t="str">
        <f t="shared" si="9"/>
        <v>Solar</v>
      </c>
      <c r="E90" s="908" t="str">
        <f t="shared" si="9"/>
        <v/>
      </c>
      <c r="F90" s="908" t="str">
        <f t="shared" si="9"/>
        <v/>
      </c>
      <c r="G90" s="908" t="str">
        <f t="shared" si="9"/>
        <v/>
      </c>
      <c r="H90" s="908" t="str">
        <f t="shared" si="9"/>
        <v/>
      </c>
      <c r="I90" s="908" t="str">
        <f t="shared" si="9"/>
        <v/>
      </c>
      <c r="J90" s="908" t="str">
        <f t="shared" si="9"/>
        <v/>
      </c>
      <c r="K90" s="908" t="str">
        <f t="shared" si="9"/>
        <v/>
      </c>
      <c r="L90" s="908" t="str">
        <f t="shared" si="9"/>
        <v/>
      </c>
      <c r="M90" s="908" t="str">
        <f t="shared" si="9"/>
        <v/>
      </c>
      <c r="N90" s="908" t="str">
        <f t="shared" si="9"/>
        <v/>
      </c>
      <c r="O90" s="908" t="str">
        <f t="shared" si="9"/>
        <v/>
      </c>
      <c r="P90" s="915" t="str">
        <f t="shared" si="9"/>
        <v/>
      </c>
      <c r="Q90" s="909">
        <f t="shared" si="8"/>
        <v>0</v>
      </c>
      <c r="R90" s="87"/>
      <c r="S90" s="503"/>
      <c r="T90" s="503" t="s">
        <v>343</v>
      </c>
      <c r="U90" s="503"/>
      <c r="V90" s="503"/>
      <c r="W90" s="503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1345"/>
      <c r="AI90" s="1345"/>
    </row>
    <row r="91" spans="1:35" s="139" customFormat="1" ht="21" customHeight="1" x14ac:dyDescent="0.25">
      <c r="A91" s="87"/>
      <c r="B91" s="1820"/>
      <c r="C91" s="910" t="str">
        <f t="shared" si="9"/>
        <v/>
      </c>
      <c r="D91" s="911" t="str">
        <f t="shared" si="9"/>
        <v>Eólico</v>
      </c>
      <c r="E91" s="912" t="str">
        <f t="shared" si="9"/>
        <v/>
      </c>
      <c r="F91" s="912" t="str">
        <f t="shared" si="9"/>
        <v/>
      </c>
      <c r="G91" s="912" t="str">
        <f t="shared" si="9"/>
        <v/>
      </c>
      <c r="H91" s="912" t="str">
        <f t="shared" si="9"/>
        <v/>
      </c>
      <c r="I91" s="912" t="str">
        <f t="shared" si="9"/>
        <v/>
      </c>
      <c r="J91" s="912" t="str">
        <f t="shared" si="9"/>
        <v/>
      </c>
      <c r="K91" s="912" t="str">
        <f t="shared" si="9"/>
        <v/>
      </c>
      <c r="L91" s="912" t="str">
        <f t="shared" si="9"/>
        <v/>
      </c>
      <c r="M91" s="912" t="str">
        <f t="shared" si="9"/>
        <v/>
      </c>
      <c r="N91" s="912" t="str">
        <f t="shared" si="9"/>
        <v/>
      </c>
      <c r="O91" s="912" t="str">
        <f t="shared" si="9"/>
        <v/>
      </c>
      <c r="P91" s="916" t="str">
        <f t="shared" si="9"/>
        <v/>
      </c>
      <c r="Q91" s="913">
        <f t="shared" si="8"/>
        <v>0</v>
      </c>
      <c r="R91" s="87"/>
      <c r="S91" s="503" t="s">
        <v>219</v>
      </c>
      <c r="T91" s="503" t="s">
        <v>340</v>
      </c>
      <c r="U91" s="503">
        <v>4.3385238672000002</v>
      </c>
      <c r="V91" s="503">
        <v>4.1215976738400002</v>
      </c>
      <c r="W91" s="503">
        <v>4.3688935342704003</v>
      </c>
      <c r="X91" s="503">
        <v>4.58733821098392</v>
      </c>
      <c r="Y91" s="503">
        <v>4.7478950483683562</v>
      </c>
      <c r="Z91" s="503">
        <v>3.7957107911131054</v>
      </c>
      <c r="AA91" s="503">
        <v>3.6818394673797123</v>
      </c>
      <c r="AB91" s="503">
        <v>3.1241107046631371</v>
      </c>
      <c r="AC91" s="503">
        <v>3.7732290836178786</v>
      </c>
      <c r="AD91" s="503">
        <v>4.0373551194711306</v>
      </c>
      <c r="AE91" s="503">
        <v>5.3</v>
      </c>
      <c r="AF91" s="503">
        <v>4.79</v>
      </c>
      <c r="AG91" s="503">
        <v>50.666493500907634</v>
      </c>
      <c r="AH91" s="1345"/>
      <c r="AI91" s="1345"/>
    </row>
    <row r="92" spans="1:35" s="139" customFormat="1" ht="21" customHeight="1" x14ac:dyDescent="0.25">
      <c r="A92" s="87"/>
      <c r="B92" s="1818">
        <v>23</v>
      </c>
      <c r="C92" s="902" t="str">
        <f t="shared" si="9"/>
        <v>Compañía Minera Antapaccay S.A.</v>
      </c>
      <c r="D92" s="903" t="str">
        <f t="shared" si="9"/>
        <v>Hidráulico</v>
      </c>
      <c r="E92" s="908" t="str">
        <f t="shared" si="9"/>
        <v/>
      </c>
      <c r="F92" s="908" t="str">
        <f t="shared" si="9"/>
        <v/>
      </c>
      <c r="G92" s="908" t="str">
        <f t="shared" si="9"/>
        <v/>
      </c>
      <c r="H92" s="908" t="str">
        <f t="shared" si="9"/>
        <v/>
      </c>
      <c r="I92" s="908" t="str">
        <f t="shared" si="9"/>
        <v/>
      </c>
      <c r="J92" s="908" t="str">
        <f t="shared" si="9"/>
        <v/>
      </c>
      <c r="K92" s="908" t="str">
        <f t="shared" si="9"/>
        <v/>
      </c>
      <c r="L92" s="908" t="str">
        <f t="shared" si="9"/>
        <v/>
      </c>
      <c r="M92" s="908" t="str">
        <f t="shared" si="9"/>
        <v/>
      </c>
      <c r="N92" s="908" t="str">
        <f t="shared" si="9"/>
        <v/>
      </c>
      <c r="O92" s="908" t="str">
        <f t="shared" si="9"/>
        <v/>
      </c>
      <c r="P92" s="915" t="str">
        <f t="shared" si="9"/>
        <v/>
      </c>
      <c r="Q92" s="909">
        <f t="shared" si="8"/>
        <v>0</v>
      </c>
      <c r="R92" s="87"/>
      <c r="S92" s="503"/>
      <c r="T92" s="503" t="s">
        <v>341</v>
      </c>
      <c r="U92" s="503">
        <v>0</v>
      </c>
      <c r="V92" s="503">
        <v>0</v>
      </c>
      <c r="W92" s="503">
        <v>0</v>
      </c>
      <c r="X92" s="503">
        <v>0</v>
      </c>
      <c r="Y92" s="503">
        <v>0</v>
      </c>
      <c r="Z92" s="503">
        <v>0</v>
      </c>
      <c r="AA92" s="503">
        <v>0</v>
      </c>
      <c r="AB92" s="503">
        <v>0</v>
      </c>
      <c r="AC92" s="503">
        <v>0</v>
      </c>
      <c r="AD92" s="503">
        <v>0</v>
      </c>
      <c r="AE92" s="503">
        <v>0</v>
      </c>
      <c r="AF92" s="503">
        <v>0</v>
      </c>
      <c r="AG92" s="503">
        <v>0</v>
      </c>
      <c r="AH92" s="1345"/>
      <c r="AI92" s="1345"/>
    </row>
    <row r="93" spans="1:35" s="139" customFormat="1" ht="21" customHeight="1" x14ac:dyDescent="0.25">
      <c r="A93" s="87"/>
      <c r="B93" s="1819"/>
      <c r="C93" s="906" t="str">
        <f t="shared" si="9"/>
        <v/>
      </c>
      <c r="D93" s="907" t="str">
        <f t="shared" si="9"/>
        <v>Térmico</v>
      </c>
      <c r="E93" s="908">
        <f t="shared" si="9"/>
        <v>6.071E-3</v>
      </c>
      <c r="F93" s="908">
        <f t="shared" si="9"/>
        <v>0</v>
      </c>
      <c r="G93" s="908">
        <f t="shared" si="9"/>
        <v>3.7530000000000003E-3</v>
      </c>
      <c r="H93" s="908">
        <f t="shared" si="9"/>
        <v>1.0989999999999999E-3</v>
      </c>
      <c r="I93" s="908">
        <f t="shared" si="9"/>
        <v>6.8479999999999999E-3</v>
      </c>
      <c r="J93" s="908">
        <f t="shared" si="9"/>
        <v>1.7800000000000001E-3</v>
      </c>
      <c r="K93" s="908">
        <f t="shared" si="9"/>
        <v>1.0860000000000002E-3</v>
      </c>
      <c r="L93" s="908">
        <f t="shared" si="9"/>
        <v>2.369E-3</v>
      </c>
      <c r="M93" s="908">
        <f t="shared" si="9"/>
        <v>1.456E-3</v>
      </c>
      <c r="N93" s="908">
        <f t="shared" si="9"/>
        <v>1.776E-3</v>
      </c>
      <c r="O93" s="908">
        <f t="shared" si="9"/>
        <v>3.591E-3</v>
      </c>
      <c r="P93" s="915">
        <f t="shared" si="9"/>
        <v>8.7500000000000002E-4</v>
      </c>
      <c r="Q93" s="909">
        <f t="shared" si="8"/>
        <v>3.0703999999999999E-2</v>
      </c>
      <c r="R93" s="87"/>
      <c r="S93" s="503"/>
      <c r="T93" s="503" t="s">
        <v>342</v>
      </c>
      <c r="U93" s="503"/>
      <c r="V93" s="503"/>
      <c r="W93" s="503"/>
      <c r="X93" s="503"/>
      <c r="Y93" s="503"/>
      <c r="Z93" s="503"/>
      <c r="AA93" s="503"/>
      <c r="AB93" s="503"/>
      <c r="AC93" s="503"/>
      <c r="AD93" s="503"/>
      <c r="AE93" s="503"/>
      <c r="AF93" s="503"/>
      <c r="AG93" s="503"/>
      <c r="AH93" s="1345"/>
      <c r="AI93" s="1345"/>
    </row>
    <row r="94" spans="1:35" s="139" customFormat="1" ht="21" customHeight="1" x14ac:dyDescent="0.25">
      <c r="A94" s="87"/>
      <c r="B94" s="1819"/>
      <c r="C94" s="906" t="str">
        <f t="shared" si="9"/>
        <v/>
      </c>
      <c r="D94" s="907" t="str">
        <f t="shared" si="9"/>
        <v>Solar</v>
      </c>
      <c r="E94" s="908" t="str">
        <f t="shared" si="9"/>
        <v/>
      </c>
      <c r="F94" s="908" t="str">
        <f t="shared" si="9"/>
        <v/>
      </c>
      <c r="G94" s="908" t="str">
        <f t="shared" si="9"/>
        <v/>
      </c>
      <c r="H94" s="908" t="str">
        <f t="shared" si="9"/>
        <v/>
      </c>
      <c r="I94" s="908" t="str">
        <f t="shared" si="9"/>
        <v/>
      </c>
      <c r="J94" s="908" t="str">
        <f t="shared" si="9"/>
        <v/>
      </c>
      <c r="K94" s="908" t="str">
        <f t="shared" si="9"/>
        <v/>
      </c>
      <c r="L94" s="908" t="str">
        <f t="shared" si="9"/>
        <v/>
      </c>
      <c r="M94" s="908" t="str">
        <f t="shared" si="9"/>
        <v/>
      </c>
      <c r="N94" s="908" t="str">
        <f t="shared" si="9"/>
        <v/>
      </c>
      <c r="O94" s="908" t="str">
        <f t="shared" si="9"/>
        <v/>
      </c>
      <c r="P94" s="915" t="str">
        <f t="shared" si="9"/>
        <v/>
      </c>
      <c r="Q94" s="909">
        <f t="shared" si="8"/>
        <v>0</v>
      </c>
      <c r="R94" s="87"/>
      <c r="S94" s="503"/>
      <c r="T94" s="503" t="s">
        <v>343</v>
      </c>
      <c r="U94" s="503"/>
      <c r="V94" s="503"/>
      <c r="W94" s="503"/>
      <c r="X94" s="503"/>
      <c r="Y94" s="503"/>
      <c r="Z94" s="503"/>
      <c r="AA94" s="503"/>
      <c r="AB94" s="503"/>
      <c r="AC94" s="503"/>
      <c r="AD94" s="503"/>
      <c r="AE94" s="503"/>
      <c r="AF94" s="503"/>
      <c r="AG94" s="503"/>
      <c r="AH94" s="1345"/>
      <c r="AI94" s="1345"/>
    </row>
    <row r="95" spans="1:35" s="139" customFormat="1" ht="21" customHeight="1" x14ac:dyDescent="0.25">
      <c r="A95" s="87"/>
      <c r="B95" s="1820"/>
      <c r="C95" s="910" t="str">
        <f t="shared" si="9"/>
        <v/>
      </c>
      <c r="D95" s="911" t="str">
        <f t="shared" si="9"/>
        <v>Eólico</v>
      </c>
      <c r="E95" s="908" t="str">
        <f t="shared" si="9"/>
        <v/>
      </c>
      <c r="F95" s="908" t="str">
        <f t="shared" si="9"/>
        <v/>
      </c>
      <c r="G95" s="908" t="str">
        <f t="shared" si="9"/>
        <v/>
      </c>
      <c r="H95" s="908" t="str">
        <f t="shared" si="9"/>
        <v/>
      </c>
      <c r="I95" s="908" t="str">
        <f t="shared" si="9"/>
        <v/>
      </c>
      <c r="J95" s="908" t="str">
        <f t="shared" si="9"/>
        <v/>
      </c>
      <c r="K95" s="908" t="str">
        <f t="shared" si="9"/>
        <v/>
      </c>
      <c r="L95" s="908" t="str">
        <f t="shared" si="9"/>
        <v/>
      </c>
      <c r="M95" s="908" t="str">
        <f t="shared" si="9"/>
        <v/>
      </c>
      <c r="N95" s="908" t="str">
        <f t="shared" si="9"/>
        <v/>
      </c>
      <c r="O95" s="908" t="str">
        <f t="shared" si="9"/>
        <v/>
      </c>
      <c r="P95" s="915" t="str">
        <f t="shared" si="9"/>
        <v/>
      </c>
      <c r="Q95" s="909">
        <f t="shared" si="8"/>
        <v>0</v>
      </c>
      <c r="R95" s="87"/>
      <c r="S95" s="503" t="s">
        <v>221</v>
      </c>
      <c r="T95" s="503" t="s">
        <v>340</v>
      </c>
      <c r="U95" s="503"/>
      <c r="V95" s="503"/>
      <c r="W95" s="503"/>
      <c r="X95" s="503"/>
      <c r="Y95" s="503"/>
      <c r="Z95" s="503"/>
      <c r="AA95" s="503"/>
      <c r="AB95" s="503"/>
      <c r="AC95" s="503"/>
      <c r="AD95" s="503"/>
      <c r="AE95" s="503"/>
      <c r="AF95" s="503"/>
      <c r="AG95" s="503"/>
      <c r="AH95" s="1345"/>
      <c r="AI95" s="1345"/>
    </row>
    <row r="96" spans="1:35" s="139" customFormat="1" ht="21" customHeight="1" x14ac:dyDescent="0.25">
      <c r="A96" s="87"/>
      <c r="B96" s="1818">
        <v>24</v>
      </c>
      <c r="C96" s="902" t="str">
        <f t="shared" si="9"/>
        <v>Compañía Minera Ares S.A.C.</v>
      </c>
      <c r="D96" s="903" t="str">
        <f t="shared" si="9"/>
        <v>Hidráulico</v>
      </c>
      <c r="E96" s="904" t="str">
        <f t="shared" si="9"/>
        <v/>
      </c>
      <c r="F96" s="904" t="str">
        <f t="shared" si="9"/>
        <v/>
      </c>
      <c r="G96" s="904" t="str">
        <f t="shared" si="9"/>
        <v/>
      </c>
      <c r="H96" s="904" t="str">
        <f t="shared" si="9"/>
        <v/>
      </c>
      <c r="I96" s="904" t="str">
        <f t="shared" si="9"/>
        <v/>
      </c>
      <c r="J96" s="904" t="str">
        <f t="shared" si="9"/>
        <v/>
      </c>
      <c r="K96" s="904" t="str">
        <f t="shared" si="9"/>
        <v/>
      </c>
      <c r="L96" s="904" t="str">
        <f t="shared" si="9"/>
        <v/>
      </c>
      <c r="M96" s="904" t="str">
        <f t="shared" si="9"/>
        <v/>
      </c>
      <c r="N96" s="904" t="str">
        <f t="shared" si="9"/>
        <v/>
      </c>
      <c r="O96" s="904" t="str">
        <f t="shared" si="9"/>
        <v/>
      </c>
      <c r="P96" s="914" t="str">
        <f t="shared" si="9"/>
        <v/>
      </c>
      <c r="Q96" s="905">
        <f t="shared" si="8"/>
        <v>0</v>
      </c>
      <c r="R96" s="87"/>
      <c r="S96" s="503"/>
      <c r="T96" s="503" t="s">
        <v>341</v>
      </c>
      <c r="U96" s="503">
        <v>6.071E-3</v>
      </c>
      <c r="V96" s="503">
        <v>0</v>
      </c>
      <c r="W96" s="503">
        <v>3.7530000000000003E-3</v>
      </c>
      <c r="X96" s="503">
        <v>1.0989999999999999E-3</v>
      </c>
      <c r="Y96" s="503">
        <v>6.8479999999999999E-3</v>
      </c>
      <c r="Z96" s="503">
        <v>1.7800000000000001E-3</v>
      </c>
      <c r="AA96" s="503">
        <v>1.0860000000000002E-3</v>
      </c>
      <c r="AB96" s="503">
        <v>2.369E-3</v>
      </c>
      <c r="AC96" s="503">
        <v>1.456E-3</v>
      </c>
      <c r="AD96" s="503">
        <v>1.776E-3</v>
      </c>
      <c r="AE96" s="503">
        <v>3.591E-3</v>
      </c>
      <c r="AF96" s="503">
        <v>8.7500000000000002E-4</v>
      </c>
      <c r="AG96" s="503">
        <v>3.0703999999999999E-2</v>
      </c>
      <c r="AH96" s="1345"/>
      <c r="AI96" s="1345"/>
    </row>
    <row r="97" spans="1:35" s="139" customFormat="1" ht="21" customHeight="1" x14ac:dyDescent="0.25">
      <c r="A97" s="87"/>
      <c r="B97" s="1819"/>
      <c r="C97" s="906" t="str">
        <f t="shared" si="9"/>
        <v/>
      </c>
      <c r="D97" s="907" t="str">
        <f t="shared" si="9"/>
        <v>Térmico</v>
      </c>
      <c r="E97" s="908">
        <f t="shared" si="9"/>
        <v>3.760195311672776E-2</v>
      </c>
      <c r="F97" s="908">
        <f t="shared" si="9"/>
        <v>3.5345835929724095E-2</v>
      </c>
      <c r="G97" s="908">
        <f t="shared" si="9"/>
        <v>3.3578544133237888E-2</v>
      </c>
      <c r="H97" s="908">
        <f t="shared" si="9"/>
        <v>3.0892260602578853E-2</v>
      </c>
      <c r="I97" s="908">
        <f t="shared" si="9"/>
        <v>3.1973489723669112E-2</v>
      </c>
      <c r="J97" s="908">
        <f t="shared" si="9"/>
        <v>2.5578791778935295E-2</v>
      </c>
      <c r="K97" s="908">
        <f t="shared" si="9"/>
        <v>2.404406427219917E-2</v>
      </c>
      <c r="L97" s="908">
        <f t="shared" si="9"/>
        <v>2.0437454631369294E-2</v>
      </c>
      <c r="M97" s="908">
        <f t="shared" si="9"/>
        <v>1.9211207353487136E-2</v>
      </c>
      <c r="N97" s="908">
        <f t="shared" si="9"/>
        <v>1.6329526250464063E-2</v>
      </c>
      <c r="O97" s="908">
        <f t="shared" si="9"/>
        <v>1.5349754675436218E-2</v>
      </c>
      <c r="P97" s="915">
        <f t="shared" si="9"/>
        <v>1.2279803740348975E-2</v>
      </c>
      <c r="Q97" s="909">
        <f t="shared" si="8"/>
        <v>0.30262268620817784</v>
      </c>
      <c r="R97" s="87"/>
      <c r="S97" s="503"/>
      <c r="T97" s="503" t="s">
        <v>342</v>
      </c>
      <c r="U97" s="503"/>
      <c r="V97" s="503"/>
      <c r="W97" s="503"/>
      <c r="X97" s="503"/>
      <c r="Y97" s="503"/>
      <c r="Z97" s="503"/>
      <c r="AA97" s="503"/>
      <c r="AB97" s="503"/>
      <c r="AC97" s="503"/>
      <c r="AD97" s="503"/>
      <c r="AE97" s="503"/>
      <c r="AF97" s="503"/>
      <c r="AG97" s="503"/>
      <c r="AH97" s="1345"/>
      <c r="AI97" s="1345"/>
    </row>
    <row r="98" spans="1:35" s="139" customFormat="1" ht="21" customHeight="1" x14ac:dyDescent="0.25">
      <c r="A98" s="87"/>
      <c r="B98" s="1819"/>
      <c r="C98" s="906" t="str">
        <f t="shared" si="9"/>
        <v/>
      </c>
      <c r="D98" s="907" t="str">
        <f t="shared" si="9"/>
        <v>Solar</v>
      </c>
      <c r="E98" s="908" t="str">
        <f t="shared" si="9"/>
        <v/>
      </c>
      <c r="F98" s="908" t="str">
        <f t="shared" si="9"/>
        <v/>
      </c>
      <c r="G98" s="908" t="str">
        <f t="shared" si="9"/>
        <v/>
      </c>
      <c r="H98" s="908" t="str">
        <f t="shared" si="9"/>
        <v/>
      </c>
      <c r="I98" s="908" t="str">
        <f t="shared" si="9"/>
        <v/>
      </c>
      <c r="J98" s="908" t="str">
        <f t="shared" si="9"/>
        <v/>
      </c>
      <c r="K98" s="908" t="str">
        <f t="shared" si="9"/>
        <v/>
      </c>
      <c r="L98" s="908" t="str">
        <f t="shared" si="9"/>
        <v/>
      </c>
      <c r="M98" s="908" t="str">
        <f t="shared" si="9"/>
        <v/>
      </c>
      <c r="N98" s="908" t="str">
        <f t="shared" si="9"/>
        <v/>
      </c>
      <c r="O98" s="908" t="str">
        <f t="shared" si="9"/>
        <v/>
      </c>
      <c r="P98" s="915" t="str">
        <f t="shared" si="9"/>
        <v/>
      </c>
      <c r="Q98" s="909">
        <f t="shared" si="8"/>
        <v>0</v>
      </c>
      <c r="R98" s="87"/>
      <c r="S98" s="503"/>
      <c r="T98" s="503" t="s">
        <v>343</v>
      </c>
      <c r="U98" s="503"/>
      <c r="V98" s="503"/>
      <c r="W98" s="503"/>
      <c r="X98" s="503"/>
      <c r="Y98" s="503"/>
      <c r="Z98" s="503"/>
      <c r="AA98" s="503"/>
      <c r="AB98" s="503"/>
      <c r="AC98" s="503"/>
      <c r="AD98" s="503"/>
      <c r="AE98" s="503"/>
      <c r="AF98" s="503"/>
      <c r="AG98" s="503"/>
      <c r="AH98" s="1345"/>
      <c r="AI98" s="1345"/>
    </row>
    <row r="99" spans="1:35" s="139" customFormat="1" ht="21" customHeight="1" x14ac:dyDescent="0.25">
      <c r="A99" s="87"/>
      <c r="B99" s="1820"/>
      <c r="C99" s="910" t="str">
        <f t="shared" si="9"/>
        <v/>
      </c>
      <c r="D99" s="911" t="str">
        <f t="shared" si="9"/>
        <v>Eólico</v>
      </c>
      <c r="E99" s="912" t="str">
        <f t="shared" si="9"/>
        <v/>
      </c>
      <c r="F99" s="912" t="str">
        <f t="shared" si="9"/>
        <v/>
      </c>
      <c r="G99" s="912" t="str">
        <f t="shared" si="9"/>
        <v/>
      </c>
      <c r="H99" s="912" t="str">
        <f t="shared" si="9"/>
        <v/>
      </c>
      <c r="I99" s="912" t="str">
        <f t="shared" si="9"/>
        <v/>
      </c>
      <c r="J99" s="912" t="str">
        <f t="shared" si="9"/>
        <v/>
      </c>
      <c r="K99" s="912" t="str">
        <f t="shared" si="9"/>
        <v/>
      </c>
      <c r="L99" s="912" t="str">
        <f t="shared" si="9"/>
        <v/>
      </c>
      <c r="M99" s="912" t="str">
        <f t="shared" si="9"/>
        <v/>
      </c>
      <c r="N99" s="912" t="str">
        <f t="shared" si="9"/>
        <v/>
      </c>
      <c r="O99" s="912" t="str">
        <f t="shared" si="9"/>
        <v/>
      </c>
      <c r="P99" s="916" t="str">
        <f t="shared" si="9"/>
        <v/>
      </c>
      <c r="Q99" s="913">
        <f t="shared" si="8"/>
        <v>0</v>
      </c>
      <c r="R99" s="87"/>
      <c r="S99" s="503" t="s">
        <v>223</v>
      </c>
      <c r="T99" s="503" t="s">
        <v>340</v>
      </c>
      <c r="U99" s="503"/>
      <c r="V99" s="503"/>
      <c r="W99" s="503"/>
      <c r="X99" s="503"/>
      <c r="Y99" s="503"/>
      <c r="Z99" s="503"/>
      <c r="AA99" s="503"/>
      <c r="AB99" s="503"/>
      <c r="AC99" s="503"/>
      <c r="AD99" s="503"/>
      <c r="AE99" s="503"/>
      <c r="AF99" s="503"/>
      <c r="AG99" s="503"/>
      <c r="AH99" s="1345"/>
      <c r="AI99" s="1345"/>
    </row>
    <row r="100" spans="1:35" s="139" customFormat="1" ht="21" customHeight="1" x14ac:dyDescent="0.25">
      <c r="A100" s="87"/>
      <c r="B100" s="1818">
        <v>25</v>
      </c>
      <c r="C100" s="902" t="str">
        <f t="shared" si="9"/>
        <v>Compañía Minera Caraveli S.A.C.</v>
      </c>
      <c r="D100" s="903" t="str">
        <f t="shared" si="9"/>
        <v>Hidráulico</v>
      </c>
      <c r="E100" s="904" t="str">
        <f t="shared" si="9"/>
        <v/>
      </c>
      <c r="F100" s="904" t="str">
        <f t="shared" si="9"/>
        <v/>
      </c>
      <c r="G100" s="904" t="str">
        <f t="shared" si="9"/>
        <v/>
      </c>
      <c r="H100" s="904" t="str">
        <f t="shared" si="9"/>
        <v/>
      </c>
      <c r="I100" s="904" t="str">
        <f t="shared" si="9"/>
        <v/>
      </c>
      <c r="J100" s="904" t="str">
        <f t="shared" si="9"/>
        <v/>
      </c>
      <c r="K100" s="904" t="str">
        <f t="shared" si="9"/>
        <v/>
      </c>
      <c r="L100" s="904" t="str">
        <f t="shared" si="9"/>
        <v/>
      </c>
      <c r="M100" s="904" t="str">
        <f t="shared" si="9"/>
        <v/>
      </c>
      <c r="N100" s="904" t="str">
        <f t="shared" si="9"/>
        <v/>
      </c>
      <c r="O100" s="904" t="str">
        <f t="shared" si="9"/>
        <v/>
      </c>
      <c r="P100" s="914" t="str">
        <f t="shared" si="9"/>
        <v/>
      </c>
      <c r="Q100" s="905">
        <f t="shared" si="8"/>
        <v>0</v>
      </c>
      <c r="R100" s="87"/>
      <c r="S100" s="503"/>
      <c r="T100" s="503" t="s">
        <v>341</v>
      </c>
      <c r="U100" s="503">
        <v>3.760195311672776E-2</v>
      </c>
      <c r="V100" s="503">
        <v>3.5345835929724095E-2</v>
      </c>
      <c r="W100" s="503">
        <v>3.3578544133237888E-2</v>
      </c>
      <c r="X100" s="503">
        <v>3.0892260602578853E-2</v>
      </c>
      <c r="Y100" s="503">
        <v>3.1973489723669112E-2</v>
      </c>
      <c r="Z100" s="503">
        <v>2.5578791778935295E-2</v>
      </c>
      <c r="AA100" s="503">
        <v>2.404406427219917E-2</v>
      </c>
      <c r="AB100" s="503">
        <v>2.0437454631369294E-2</v>
      </c>
      <c r="AC100" s="503">
        <v>1.9211207353487136E-2</v>
      </c>
      <c r="AD100" s="503">
        <v>1.6329526250464063E-2</v>
      </c>
      <c r="AE100" s="503">
        <v>1.5349754675436218E-2</v>
      </c>
      <c r="AF100" s="503">
        <v>1.2279803740348975E-2</v>
      </c>
      <c r="AG100" s="503">
        <v>0.30262268620817784</v>
      </c>
      <c r="AH100" s="1345"/>
      <c r="AI100" s="1345"/>
    </row>
    <row r="101" spans="1:35" s="139" customFormat="1" ht="21" customHeight="1" x14ac:dyDescent="0.25">
      <c r="A101" s="87"/>
      <c r="B101" s="1819"/>
      <c r="C101" s="906" t="str">
        <f t="shared" ref="C101:P116" si="10">+IF(S104="","",S104)</f>
        <v/>
      </c>
      <c r="D101" s="907" t="str">
        <f t="shared" si="10"/>
        <v>Térmico</v>
      </c>
      <c r="E101" s="908">
        <f t="shared" si="10"/>
        <v>0.89293</v>
      </c>
      <c r="F101" s="908">
        <f t="shared" si="10"/>
        <v>0.84675699999999998</v>
      </c>
      <c r="G101" s="908">
        <f t="shared" si="10"/>
        <v>0.92536899999999989</v>
      </c>
      <c r="H101" s="908">
        <f t="shared" si="10"/>
        <v>0.92095899999999986</v>
      </c>
      <c r="I101" s="908">
        <f t="shared" si="10"/>
        <v>0.93542400000000003</v>
      </c>
      <c r="J101" s="908">
        <f t="shared" si="10"/>
        <v>0.92692400000000008</v>
      </c>
      <c r="K101" s="908">
        <f t="shared" si="10"/>
        <v>0.95551699999999995</v>
      </c>
      <c r="L101" s="908">
        <f t="shared" si="10"/>
        <v>0.927288</v>
      </c>
      <c r="M101" s="908">
        <f t="shared" si="10"/>
        <v>0.97175899999999993</v>
      </c>
      <c r="N101" s="908">
        <f t="shared" si="10"/>
        <v>0.96500199999999992</v>
      </c>
      <c r="O101" s="908">
        <f t="shared" si="10"/>
        <v>0.96489199999999986</v>
      </c>
      <c r="P101" s="915">
        <f t="shared" si="10"/>
        <v>0.97487799999999991</v>
      </c>
      <c r="Q101" s="909">
        <f t="shared" si="8"/>
        <v>11.207699000000002</v>
      </c>
      <c r="R101" s="87"/>
      <c r="S101" s="503"/>
      <c r="T101" s="503" t="s">
        <v>342</v>
      </c>
      <c r="U101" s="503"/>
      <c r="V101" s="503"/>
      <c r="W101" s="503"/>
      <c r="X101" s="503"/>
      <c r="Y101" s="503"/>
      <c r="Z101" s="503"/>
      <c r="AA101" s="503"/>
      <c r="AB101" s="503"/>
      <c r="AC101" s="503"/>
      <c r="AD101" s="503"/>
      <c r="AE101" s="503"/>
      <c r="AF101" s="503"/>
      <c r="AG101" s="503"/>
      <c r="AH101" s="1345"/>
      <c r="AI101" s="1345"/>
    </row>
    <row r="102" spans="1:35" s="139" customFormat="1" ht="21" customHeight="1" x14ac:dyDescent="0.25">
      <c r="A102" s="87"/>
      <c r="B102" s="1819"/>
      <c r="C102" s="906" t="str">
        <f t="shared" si="10"/>
        <v/>
      </c>
      <c r="D102" s="907" t="str">
        <f t="shared" si="10"/>
        <v>Solar</v>
      </c>
      <c r="E102" s="908" t="str">
        <f t="shared" si="10"/>
        <v/>
      </c>
      <c r="F102" s="908" t="str">
        <f t="shared" si="10"/>
        <v/>
      </c>
      <c r="G102" s="908" t="str">
        <f t="shared" si="10"/>
        <v/>
      </c>
      <c r="H102" s="908" t="str">
        <f t="shared" si="10"/>
        <v/>
      </c>
      <c r="I102" s="908" t="str">
        <f t="shared" si="10"/>
        <v/>
      </c>
      <c r="J102" s="908" t="str">
        <f t="shared" si="10"/>
        <v/>
      </c>
      <c r="K102" s="908" t="str">
        <f t="shared" si="10"/>
        <v/>
      </c>
      <c r="L102" s="908" t="str">
        <f t="shared" si="10"/>
        <v/>
      </c>
      <c r="M102" s="908" t="str">
        <f t="shared" si="10"/>
        <v/>
      </c>
      <c r="N102" s="908" t="str">
        <f t="shared" si="10"/>
        <v/>
      </c>
      <c r="O102" s="908" t="str">
        <f t="shared" si="10"/>
        <v/>
      </c>
      <c r="P102" s="915" t="str">
        <f t="shared" si="10"/>
        <v/>
      </c>
      <c r="Q102" s="909">
        <f t="shared" si="8"/>
        <v>0</v>
      </c>
      <c r="R102" s="87"/>
      <c r="S102" s="503"/>
      <c r="T102" s="503" t="s">
        <v>343</v>
      </c>
      <c r="U102" s="503"/>
      <c r="V102" s="503"/>
      <c r="W102" s="503"/>
      <c r="X102" s="503"/>
      <c r="Y102" s="503"/>
      <c r="Z102" s="503"/>
      <c r="AA102" s="503"/>
      <c r="AB102" s="503"/>
      <c r="AC102" s="503"/>
      <c r="AD102" s="503"/>
      <c r="AE102" s="503"/>
      <c r="AF102" s="503"/>
      <c r="AG102" s="503"/>
      <c r="AH102" s="1345"/>
      <c r="AI102" s="1345"/>
    </row>
    <row r="103" spans="1:35" s="139" customFormat="1" ht="21" customHeight="1" x14ac:dyDescent="0.25">
      <c r="A103" s="87"/>
      <c r="B103" s="1820"/>
      <c r="C103" s="910" t="str">
        <f t="shared" si="10"/>
        <v/>
      </c>
      <c r="D103" s="911" t="str">
        <f t="shared" si="10"/>
        <v>Eólico</v>
      </c>
      <c r="E103" s="912" t="str">
        <f t="shared" si="10"/>
        <v/>
      </c>
      <c r="F103" s="912" t="str">
        <f t="shared" si="10"/>
        <v/>
      </c>
      <c r="G103" s="912" t="str">
        <f t="shared" si="10"/>
        <v/>
      </c>
      <c r="H103" s="912" t="str">
        <f t="shared" si="10"/>
        <v/>
      </c>
      <c r="I103" s="912" t="str">
        <f t="shared" si="10"/>
        <v/>
      </c>
      <c r="J103" s="912" t="str">
        <f t="shared" si="10"/>
        <v/>
      </c>
      <c r="K103" s="912" t="str">
        <f t="shared" si="10"/>
        <v/>
      </c>
      <c r="L103" s="912" t="str">
        <f t="shared" si="10"/>
        <v/>
      </c>
      <c r="M103" s="912" t="str">
        <f t="shared" si="10"/>
        <v/>
      </c>
      <c r="N103" s="912" t="str">
        <f t="shared" si="10"/>
        <v/>
      </c>
      <c r="O103" s="912" t="str">
        <f t="shared" si="10"/>
        <v/>
      </c>
      <c r="P103" s="916" t="str">
        <f t="shared" si="10"/>
        <v/>
      </c>
      <c r="Q103" s="913">
        <f t="shared" si="8"/>
        <v>0</v>
      </c>
      <c r="R103" s="87"/>
      <c r="S103" s="503" t="s">
        <v>225</v>
      </c>
      <c r="T103" s="503" t="s">
        <v>340</v>
      </c>
      <c r="U103" s="503"/>
      <c r="V103" s="503"/>
      <c r="W103" s="503"/>
      <c r="X103" s="503"/>
      <c r="Y103" s="503"/>
      <c r="Z103" s="503"/>
      <c r="AA103" s="503"/>
      <c r="AB103" s="503"/>
      <c r="AC103" s="503"/>
      <c r="AD103" s="503"/>
      <c r="AE103" s="503"/>
      <c r="AF103" s="503"/>
      <c r="AG103" s="503"/>
      <c r="AH103" s="1345"/>
      <c r="AI103" s="1345"/>
    </row>
    <row r="104" spans="1:35" s="139" customFormat="1" ht="21" customHeight="1" x14ac:dyDescent="0.25">
      <c r="A104" s="87"/>
      <c r="B104" s="1818">
        <v>26</v>
      </c>
      <c r="C104" s="902" t="str">
        <f t="shared" si="10"/>
        <v>Compañía Minera Chungar S.A.C.</v>
      </c>
      <c r="D104" s="903" t="str">
        <f t="shared" si="10"/>
        <v>Hidráulico</v>
      </c>
      <c r="E104" s="904">
        <f t="shared" si="10"/>
        <v>14.578068999999999</v>
      </c>
      <c r="F104" s="904">
        <f t="shared" si="10"/>
        <v>13.500329000000001</v>
      </c>
      <c r="G104" s="904">
        <f t="shared" si="10"/>
        <v>14.439024</v>
      </c>
      <c r="H104" s="904">
        <f t="shared" si="10"/>
        <v>13.431809999999999</v>
      </c>
      <c r="I104" s="904">
        <f t="shared" si="10"/>
        <v>13.431960999999999</v>
      </c>
      <c r="J104" s="904">
        <f t="shared" si="10"/>
        <v>11.102285999999999</v>
      </c>
      <c r="K104" s="904">
        <f t="shared" si="10"/>
        <v>11.814109</v>
      </c>
      <c r="L104" s="904">
        <f t="shared" si="10"/>
        <v>12.603223</v>
      </c>
      <c r="M104" s="904">
        <f t="shared" si="10"/>
        <v>11.275887000000001</v>
      </c>
      <c r="N104" s="904">
        <f t="shared" si="10"/>
        <v>10.923474000000001</v>
      </c>
      <c r="O104" s="904">
        <f t="shared" si="10"/>
        <v>10.781804000000001</v>
      </c>
      <c r="P104" s="914">
        <f t="shared" si="10"/>
        <v>12.734590000000001</v>
      </c>
      <c r="Q104" s="905">
        <f t="shared" si="8"/>
        <v>150.61656599999998</v>
      </c>
      <c r="R104" s="87"/>
      <c r="S104" s="503"/>
      <c r="T104" s="503" t="s">
        <v>341</v>
      </c>
      <c r="U104" s="503">
        <v>0.89293</v>
      </c>
      <c r="V104" s="503">
        <v>0.84675699999999998</v>
      </c>
      <c r="W104" s="503">
        <v>0.92536899999999989</v>
      </c>
      <c r="X104" s="503">
        <v>0.92095899999999986</v>
      </c>
      <c r="Y104" s="503">
        <v>0.93542400000000003</v>
      </c>
      <c r="Z104" s="503">
        <v>0.92692400000000008</v>
      </c>
      <c r="AA104" s="503">
        <v>0.95551699999999995</v>
      </c>
      <c r="AB104" s="503">
        <v>0.927288</v>
      </c>
      <c r="AC104" s="503">
        <v>0.97175899999999993</v>
      </c>
      <c r="AD104" s="503">
        <v>0.96500199999999992</v>
      </c>
      <c r="AE104" s="503">
        <v>0.96489199999999986</v>
      </c>
      <c r="AF104" s="503">
        <v>0.97487799999999991</v>
      </c>
      <c r="AG104" s="503">
        <v>11.207699000000002</v>
      </c>
      <c r="AH104" s="1345"/>
      <c r="AI104" s="1345"/>
    </row>
    <row r="105" spans="1:35" s="139" customFormat="1" ht="21" customHeight="1" x14ac:dyDescent="0.25">
      <c r="A105" s="87"/>
      <c r="B105" s="1819"/>
      <c r="C105" s="906" t="str">
        <f t="shared" si="10"/>
        <v/>
      </c>
      <c r="D105" s="907" t="str">
        <f t="shared" si="10"/>
        <v>Térmico</v>
      </c>
      <c r="E105" s="908">
        <f t="shared" si="10"/>
        <v>0</v>
      </c>
      <c r="F105" s="908">
        <f t="shared" si="10"/>
        <v>0</v>
      </c>
      <c r="G105" s="908">
        <f t="shared" si="10"/>
        <v>0</v>
      </c>
      <c r="H105" s="908">
        <f t="shared" si="10"/>
        <v>0</v>
      </c>
      <c r="I105" s="908">
        <f t="shared" si="10"/>
        <v>0</v>
      </c>
      <c r="J105" s="908">
        <f t="shared" si="10"/>
        <v>0</v>
      </c>
      <c r="K105" s="908">
        <f t="shared" si="10"/>
        <v>0</v>
      </c>
      <c r="L105" s="908">
        <f t="shared" si="10"/>
        <v>0</v>
      </c>
      <c r="M105" s="908">
        <f t="shared" si="10"/>
        <v>0</v>
      </c>
      <c r="N105" s="908">
        <f t="shared" si="10"/>
        <v>0</v>
      </c>
      <c r="O105" s="908">
        <f t="shared" si="10"/>
        <v>0</v>
      </c>
      <c r="P105" s="915">
        <f t="shared" si="10"/>
        <v>0</v>
      </c>
      <c r="Q105" s="909">
        <f t="shared" si="8"/>
        <v>0</v>
      </c>
      <c r="R105" s="87"/>
      <c r="S105" s="503"/>
      <c r="T105" s="503" t="s">
        <v>342</v>
      </c>
      <c r="U105" s="503"/>
      <c r="V105" s="503"/>
      <c r="W105" s="503"/>
      <c r="X105" s="503"/>
      <c r="Y105" s="503"/>
      <c r="Z105" s="503"/>
      <c r="AA105" s="503"/>
      <c r="AB105" s="503"/>
      <c r="AC105" s="503"/>
      <c r="AD105" s="503"/>
      <c r="AE105" s="503"/>
      <c r="AF105" s="503"/>
      <c r="AG105" s="503"/>
      <c r="AH105" s="1345"/>
      <c r="AI105" s="1345"/>
    </row>
    <row r="106" spans="1:35" s="139" customFormat="1" ht="21" customHeight="1" x14ac:dyDescent="0.25">
      <c r="A106" s="87"/>
      <c r="B106" s="1819"/>
      <c r="C106" s="906" t="str">
        <f t="shared" si="10"/>
        <v/>
      </c>
      <c r="D106" s="907" t="str">
        <f t="shared" si="10"/>
        <v>Solar</v>
      </c>
      <c r="E106" s="908" t="str">
        <f t="shared" si="10"/>
        <v/>
      </c>
      <c r="F106" s="908" t="str">
        <f t="shared" si="10"/>
        <v/>
      </c>
      <c r="G106" s="908" t="str">
        <f t="shared" si="10"/>
        <v/>
      </c>
      <c r="H106" s="908" t="str">
        <f t="shared" si="10"/>
        <v/>
      </c>
      <c r="I106" s="908" t="str">
        <f t="shared" si="10"/>
        <v/>
      </c>
      <c r="J106" s="908" t="str">
        <f t="shared" si="10"/>
        <v/>
      </c>
      <c r="K106" s="908" t="str">
        <f t="shared" si="10"/>
        <v/>
      </c>
      <c r="L106" s="908" t="str">
        <f t="shared" si="10"/>
        <v/>
      </c>
      <c r="M106" s="908" t="str">
        <f t="shared" si="10"/>
        <v/>
      </c>
      <c r="N106" s="908" t="str">
        <f t="shared" si="10"/>
        <v/>
      </c>
      <c r="O106" s="908" t="str">
        <f t="shared" si="10"/>
        <v/>
      </c>
      <c r="P106" s="915" t="str">
        <f t="shared" si="10"/>
        <v/>
      </c>
      <c r="Q106" s="909">
        <f t="shared" si="8"/>
        <v>0</v>
      </c>
      <c r="R106" s="87"/>
      <c r="S106" s="503"/>
      <c r="T106" s="503" t="s">
        <v>343</v>
      </c>
      <c r="U106" s="503"/>
      <c r="V106" s="503"/>
      <c r="W106" s="503"/>
      <c r="X106" s="503"/>
      <c r="Y106" s="503"/>
      <c r="Z106" s="503"/>
      <c r="AA106" s="503"/>
      <c r="AB106" s="503"/>
      <c r="AC106" s="503"/>
      <c r="AD106" s="503"/>
      <c r="AE106" s="503"/>
      <c r="AF106" s="503"/>
      <c r="AG106" s="503"/>
      <c r="AH106" s="1345"/>
      <c r="AI106" s="1345"/>
    </row>
    <row r="107" spans="1:35" s="139" customFormat="1" ht="21" customHeight="1" x14ac:dyDescent="0.25">
      <c r="A107" s="87"/>
      <c r="B107" s="1820"/>
      <c r="C107" s="910" t="str">
        <f t="shared" si="10"/>
        <v/>
      </c>
      <c r="D107" s="911" t="str">
        <f t="shared" si="10"/>
        <v>Eólico</v>
      </c>
      <c r="E107" s="912" t="str">
        <f t="shared" si="10"/>
        <v/>
      </c>
      <c r="F107" s="912" t="str">
        <f t="shared" si="10"/>
        <v/>
      </c>
      <c r="G107" s="912" t="str">
        <f t="shared" si="10"/>
        <v/>
      </c>
      <c r="H107" s="912" t="str">
        <f t="shared" si="10"/>
        <v/>
      </c>
      <c r="I107" s="912" t="str">
        <f t="shared" si="10"/>
        <v/>
      </c>
      <c r="J107" s="912" t="str">
        <f t="shared" si="10"/>
        <v/>
      </c>
      <c r="K107" s="912" t="str">
        <f t="shared" si="10"/>
        <v/>
      </c>
      <c r="L107" s="912" t="str">
        <f t="shared" si="10"/>
        <v/>
      </c>
      <c r="M107" s="912" t="str">
        <f t="shared" si="10"/>
        <v/>
      </c>
      <c r="N107" s="912" t="str">
        <f t="shared" si="10"/>
        <v/>
      </c>
      <c r="O107" s="912" t="str">
        <f t="shared" si="10"/>
        <v/>
      </c>
      <c r="P107" s="916" t="str">
        <f t="shared" si="10"/>
        <v/>
      </c>
      <c r="Q107" s="913">
        <f t="shared" si="8"/>
        <v>0</v>
      </c>
      <c r="R107" s="87"/>
      <c r="S107" s="503" t="s">
        <v>227</v>
      </c>
      <c r="T107" s="503" t="s">
        <v>340</v>
      </c>
      <c r="U107" s="503">
        <v>14.578068999999999</v>
      </c>
      <c r="V107" s="503">
        <v>13.500329000000001</v>
      </c>
      <c r="W107" s="503">
        <v>14.439024</v>
      </c>
      <c r="X107" s="503">
        <v>13.431809999999999</v>
      </c>
      <c r="Y107" s="503">
        <v>13.431960999999999</v>
      </c>
      <c r="Z107" s="503">
        <v>11.102285999999999</v>
      </c>
      <c r="AA107" s="503">
        <v>11.814109</v>
      </c>
      <c r="AB107" s="503">
        <v>12.603223</v>
      </c>
      <c r="AC107" s="503">
        <v>11.275887000000001</v>
      </c>
      <c r="AD107" s="503">
        <v>10.923474000000001</v>
      </c>
      <c r="AE107" s="503">
        <v>10.781804000000001</v>
      </c>
      <c r="AF107" s="503">
        <v>12.734590000000001</v>
      </c>
      <c r="AG107" s="503">
        <v>150.61656599999998</v>
      </c>
      <c r="AH107" s="1345"/>
      <c r="AI107" s="1345"/>
    </row>
    <row r="108" spans="1:35" s="139" customFormat="1" ht="21" customHeight="1" x14ac:dyDescent="0.25">
      <c r="A108" s="87"/>
      <c r="B108" s="1818">
        <v>27</v>
      </c>
      <c r="C108" s="902" t="str">
        <f t="shared" si="10"/>
        <v>Compañia Minera Kolpa S.A.</v>
      </c>
      <c r="D108" s="903" t="str">
        <f t="shared" si="10"/>
        <v>Hidráulico</v>
      </c>
      <c r="E108" s="904" t="str">
        <f t="shared" si="10"/>
        <v/>
      </c>
      <c r="F108" s="904" t="str">
        <f t="shared" si="10"/>
        <v/>
      </c>
      <c r="G108" s="904" t="str">
        <f t="shared" si="10"/>
        <v/>
      </c>
      <c r="H108" s="904" t="str">
        <f t="shared" si="10"/>
        <v/>
      </c>
      <c r="I108" s="904" t="str">
        <f t="shared" si="10"/>
        <v/>
      </c>
      <c r="J108" s="904" t="str">
        <f t="shared" si="10"/>
        <v/>
      </c>
      <c r="K108" s="904" t="str">
        <f t="shared" si="10"/>
        <v/>
      </c>
      <c r="L108" s="904" t="str">
        <f t="shared" si="10"/>
        <v/>
      </c>
      <c r="M108" s="904" t="str">
        <f t="shared" si="10"/>
        <v/>
      </c>
      <c r="N108" s="904" t="str">
        <f t="shared" si="10"/>
        <v/>
      </c>
      <c r="O108" s="904" t="str">
        <f t="shared" si="10"/>
        <v/>
      </c>
      <c r="P108" s="914" t="str">
        <f t="shared" si="10"/>
        <v/>
      </c>
      <c r="Q108" s="905">
        <f t="shared" si="8"/>
        <v>0</v>
      </c>
      <c r="R108" s="87"/>
      <c r="S108" s="503"/>
      <c r="T108" s="503" t="s">
        <v>341</v>
      </c>
      <c r="U108" s="503">
        <v>0</v>
      </c>
      <c r="V108" s="503">
        <v>0</v>
      </c>
      <c r="W108" s="503">
        <v>0</v>
      </c>
      <c r="X108" s="503">
        <v>0</v>
      </c>
      <c r="Y108" s="503">
        <v>0</v>
      </c>
      <c r="Z108" s="503">
        <v>0</v>
      </c>
      <c r="AA108" s="503">
        <v>0</v>
      </c>
      <c r="AB108" s="503">
        <v>0</v>
      </c>
      <c r="AC108" s="503">
        <v>0</v>
      </c>
      <c r="AD108" s="503">
        <v>0</v>
      </c>
      <c r="AE108" s="503">
        <v>0</v>
      </c>
      <c r="AF108" s="503">
        <v>0</v>
      </c>
      <c r="AG108" s="503">
        <v>0</v>
      </c>
      <c r="AH108" s="1345"/>
      <c r="AI108" s="1345"/>
    </row>
    <row r="109" spans="1:35" s="139" customFormat="1" ht="21" customHeight="1" x14ac:dyDescent="0.25">
      <c r="A109" s="87"/>
      <c r="B109" s="1819"/>
      <c r="C109" s="906" t="str">
        <f t="shared" si="10"/>
        <v/>
      </c>
      <c r="D109" s="907" t="str">
        <f t="shared" si="10"/>
        <v>Térmico</v>
      </c>
      <c r="E109" s="908">
        <f t="shared" si="10"/>
        <v>1.6324000000000002E-2</v>
      </c>
      <c r="F109" s="908">
        <f t="shared" si="10"/>
        <v>1.2638E-2</v>
      </c>
      <c r="G109" s="908">
        <f t="shared" si="10"/>
        <v>1.5945999999999998E-2</v>
      </c>
      <c r="H109" s="908">
        <f t="shared" si="10"/>
        <v>2.8143000000000001E-2</v>
      </c>
      <c r="I109" s="908">
        <f t="shared" si="10"/>
        <v>3.7469000000000002E-2</v>
      </c>
      <c r="J109" s="908">
        <f t="shared" si="10"/>
        <v>3.7469000000000002E-2</v>
      </c>
      <c r="K109" s="908">
        <f t="shared" si="10"/>
        <v>3.6420000000000001E-2</v>
      </c>
      <c r="L109" s="908">
        <f t="shared" si="10"/>
        <v>3.6499999999999998E-2</v>
      </c>
      <c r="M109" s="908">
        <f t="shared" si="10"/>
        <v>3.7499999999999999E-2</v>
      </c>
      <c r="N109" s="908">
        <f t="shared" si="10"/>
        <v>3.7499999999999999E-2</v>
      </c>
      <c r="O109" s="908">
        <f t="shared" si="10"/>
        <v>3.7499999999999999E-2</v>
      </c>
      <c r="P109" s="915">
        <f t="shared" si="10"/>
        <v>3.7499999999999999E-2</v>
      </c>
      <c r="Q109" s="909">
        <f t="shared" si="8"/>
        <v>0.37090899999999993</v>
      </c>
      <c r="R109" s="87"/>
      <c r="S109" s="503"/>
      <c r="T109" s="503" t="s">
        <v>342</v>
      </c>
      <c r="U109" s="503"/>
      <c r="V109" s="503"/>
      <c r="W109" s="503"/>
      <c r="X109" s="503"/>
      <c r="Y109" s="503"/>
      <c r="Z109" s="503"/>
      <c r="AA109" s="503"/>
      <c r="AB109" s="503"/>
      <c r="AC109" s="503"/>
      <c r="AD109" s="503"/>
      <c r="AE109" s="503"/>
      <c r="AF109" s="503"/>
      <c r="AG109" s="503"/>
      <c r="AH109" s="1345"/>
      <c r="AI109" s="1345"/>
    </row>
    <row r="110" spans="1:35" s="139" customFormat="1" ht="21" customHeight="1" x14ac:dyDescent="0.25">
      <c r="A110" s="87"/>
      <c r="B110" s="1819"/>
      <c r="C110" s="906" t="str">
        <f t="shared" si="10"/>
        <v/>
      </c>
      <c r="D110" s="907" t="str">
        <f t="shared" si="10"/>
        <v>Solar</v>
      </c>
      <c r="E110" s="908" t="str">
        <f t="shared" si="10"/>
        <v/>
      </c>
      <c r="F110" s="908" t="str">
        <f t="shared" si="10"/>
        <v/>
      </c>
      <c r="G110" s="908" t="str">
        <f t="shared" si="10"/>
        <v/>
      </c>
      <c r="H110" s="908" t="str">
        <f t="shared" si="10"/>
        <v/>
      </c>
      <c r="I110" s="908" t="str">
        <f t="shared" si="10"/>
        <v/>
      </c>
      <c r="J110" s="908" t="str">
        <f t="shared" si="10"/>
        <v/>
      </c>
      <c r="K110" s="908" t="str">
        <f t="shared" si="10"/>
        <v/>
      </c>
      <c r="L110" s="908" t="str">
        <f t="shared" si="10"/>
        <v/>
      </c>
      <c r="M110" s="908" t="str">
        <f t="shared" si="10"/>
        <v/>
      </c>
      <c r="N110" s="908" t="str">
        <f t="shared" si="10"/>
        <v/>
      </c>
      <c r="O110" s="908" t="str">
        <f t="shared" si="10"/>
        <v/>
      </c>
      <c r="P110" s="915" t="str">
        <f t="shared" si="10"/>
        <v/>
      </c>
      <c r="Q110" s="909">
        <f t="shared" si="8"/>
        <v>0</v>
      </c>
      <c r="R110" s="87"/>
      <c r="S110" s="503"/>
      <c r="T110" s="503" t="s">
        <v>343</v>
      </c>
      <c r="U110" s="503"/>
      <c r="V110" s="503"/>
      <c r="W110" s="503"/>
      <c r="X110" s="503"/>
      <c r="Y110" s="503"/>
      <c r="Z110" s="503"/>
      <c r="AA110" s="503"/>
      <c r="AB110" s="503"/>
      <c r="AC110" s="503"/>
      <c r="AD110" s="503"/>
      <c r="AE110" s="503"/>
      <c r="AF110" s="503"/>
      <c r="AG110" s="503"/>
      <c r="AH110" s="1345"/>
      <c r="AI110" s="1345"/>
    </row>
    <row r="111" spans="1:35" s="139" customFormat="1" ht="21" customHeight="1" x14ac:dyDescent="0.25">
      <c r="A111" s="87"/>
      <c r="B111" s="1820"/>
      <c r="C111" s="910" t="str">
        <f t="shared" si="10"/>
        <v/>
      </c>
      <c r="D111" s="911" t="str">
        <f t="shared" si="10"/>
        <v>Eólico</v>
      </c>
      <c r="E111" s="912" t="str">
        <f t="shared" si="10"/>
        <v/>
      </c>
      <c r="F111" s="912" t="str">
        <f t="shared" si="10"/>
        <v/>
      </c>
      <c r="G111" s="912" t="str">
        <f t="shared" si="10"/>
        <v/>
      </c>
      <c r="H111" s="912" t="str">
        <f t="shared" si="10"/>
        <v/>
      </c>
      <c r="I111" s="912" t="str">
        <f t="shared" si="10"/>
        <v/>
      </c>
      <c r="J111" s="912" t="str">
        <f t="shared" si="10"/>
        <v/>
      </c>
      <c r="K111" s="912" t="str">
        <f t="shared" si="10"/>
        <v/>
      </c>
      <c r="L111" s="912" t="str">
        <f t="shared" si="10"/>
        <v/>
      </c>
      <c r="M111" s="912" t="str">
        <f t="shared" si="10"/>
        <v/>
      </c>
      <c r="N111" s="912" t="str">
        <f t="shared" si="10"/>
        <v/>
      </c>
      <c r="O111" s="912" t="str">
        <f t="shared" si="10"/>
        <v/>
      </c>
      <c r="P111" s="916" t="str">
        <f t="shared" si="10"/>
        <v/>
      </c>
      <c r="Q111" s="913">
        <f t="shared" si="8"/>
        <v>0</v>
      </c>
      <c r="R111" s="87"/>
      <c r="S111" s="503" t="s">
        <v>229</v>
      </c>
      <c r="T111" s="503" t="s">
        <v>340</v>
      </c>
      <c r="U111" s="503"/>
      <c r="V111" s="503"/>
      <c r="W111" s="503"/>
      <c r="X111" s="503"/>
      <c r="Y111" s="503"/>
      <c r="Z111" s="503"/>
      <c r="AA111" s="503"/>
      <c r="AB111" s="503"/>
      <c r="AC111" s="503"/>
      <c r="AD111" s="503"/>
      <c r="AE111" s="503"/>
      <c r="AF111" s="503"/>
      <c r="AG111" s="503"/>
      <c r="AH111" s="1345"/>
      <c r="AI111" s="1345"/>
    </row>
    <row r="112" spans="1:35" s="139" customFormat="1" ht="21" customHeight="1" x14ac:dyDescent="0.25">
      <c r="A112" s="87"/>
      <c r="B112" s="1818">
        <v>28</v>
      </c>
      <c r="C112" s="902" t="str">
        <f t="shared" si="10"/>
        <v>Compañía Minera San Ignacio de Morococha S.A.A.</v>
      </c>
      <c r="D112" s="903" t="str">
        <f t="shared" si="10"/>
        <v>Hidráulico</v>
      </c>
      <c r="E112" s="904">
        <f t="shared" si="10"/>
        <v>6.8477439999999996</v>
      </c>
      <c r="F112" s="904">
        <f t="shared" si="10"/>
        <v>6.5343239999999998</v>
      </c>
      <c r="G112" s="904">
        <f t="shared" si="10"/>
        <v>6.2284579999999998</v>
      </c>
      <c r="H112" s="904">
        <f t="shared" si="10"/>
        <v>6.5194470000000004</v>
      </c>
      <c r="I112" s="904">
        <f t="shared" si="10"/>
        <v>5.1631109999999998</v>
      </c>
      <c r="J112" s="904">
        <f t="shared" si="10"/>
        <v>3.2877339999999999</v>
      </c>
      <c r="K112" s="904">
        <f t="shared" si="10"/>
        <v>2.8227180000000001</v>
      </c>
      <c r="L112" s="904">
        <f t="shared" si="10"/>
        <v>2.3329149999999998</v>
      </c>
      <c r="M112" s="904">
        <f t="shared" si="10"/>
        <v>2.8054779999999999</v>
      </c>
      <c r="N112" s="904">
        <f t="shared" si="10"/>
        <v>4.2535870000000005</v>
      </c>
      <c r="O112" s="904">
        <f t="shared" si="10"/>
        <v>5.2675910000000004</v>
      </c>
      <c r="P112" s="914">
        <f t="shared" si="10"/>
        <v>6.0204939999999993</v>
      </c>
      <c r="Q112" s="905">
        <f t="shared" si="8"/>
        <v>58.083601000000009</v>
      </c>
      <c r="R112" s="87"/>
      <c r="S112" s="503"/>
      <c r="T112" s="503" t="s">
        <v>341</v>
      </c>
      <c r="U112" s="503">
        <v>1.6324000000000002E-2</v>
      </c>
      <c r="V112" s="503">
        <v>1.2638E-2</v>
      </c>
      <c r="W112" s="503">
        <v>1.5945999999999998E-2</v>
      </c>
      <c r="X112" s="503">
        <v>2.8143000000000001E-2</v>
      </c>
      <c r="Y112" s="503">
        <v>3.7469000000000002E-2</v>
      </c>
      <c r="Z112" s="503">
        <v>3.7469000000000002E-2</v>
      </c>
      <c r="AA112" s="503">
        <v>3.6420000000000001E-2</v>
      </c>
      <c r="AB112" s="503">
        <v>3.6499999999999998E-2</v>
      </c>
      <c r="AC112" s="503">
        <v>3.7499999999999999E-2</v>
      </c>
      <c r="AD112" s="503">
        <v>3.7499999999999999E-2</v>
      </c>
      <c r="AE112" s="503">
        <v>3.7499999999999999E-2</v>
      </c>
      <c r="AF112" s="503">
        <v>3.7499999999999999E-2</v>
      </c>
      <c r="AG112" s="503">
        <v>0.37090899999999993</v>
      </c>
      <c r="AH112" s="1345"/>
      <c r="AI112" s="1345"/>
    </row>
    <row r="113" spans="1:35" s="139" customFormat="1" ht="21" customHeight="1" x14ac:dyDescent="0.25">
      <c r="A113" s="87"/>
      <c r="B113" s="1819"/>
      <c r="C113" s="906" t="str">
        <f t="shared" si="10"/>
        <v/>
      </c>
      <c r="D113" s="907" t="str">
        <f t="shared" si="10"/>
        <v>Térmico</v>
      </c>
      <c r="E113" s="908">
        <f t="shared" si="10"/>
        <v>1.8036999999999997E-2</v>
      </c>
      <c r="F113" s="908">
        <f t="shared" si="10"/>
        <v>0</v>
      </c>
      <c r="G113" s="908">
        <f t="shared" si="10"/>
        <v>0</v>
      </c>
      <c r="H113" s="908">
        <f t="shared" si="10"/>
        <v>0</v>
      </c>
      <c r="I113" s="908">
        <f t="shared" si="10"/>
        <v>1.84E-4</v>
      </c>
      <c r="J113" s="908">
        <f t="shared" si="10"/>
        <v>6.4099999999999997E-4</v>
      </c>
      <c r="K113" s="908">
        <f t="shared" si="10"/>
        <v>7.757E-3</v>
      </c>
      <c r="L113" s="908">
        <f t="shared" si="10"/>
        <v>0</v>
      </c>
      <c r="M113" s="908">
        <f t="shared" si="10"/>
        <v>0</v>
      </c>
      <c r="N113" s="908">
        <f t="shared" si="10"/>
        <v>0</v>
      </c>
      <c r="O113" s="908">
        <f t="shared" si="10"/>
        <v>0</v>
      </c>
      <c r="P113" s="915">
        <f t="shared" si="10"/>
        <v>3.5199999999999999E-4</v>
      </c>
      <c r="Q113" s="909">
        <f t="shared" si="8"/>
        <v>2.6970999999999998E-2</v>
      </c>
      <c r="R113" s="87"/>
      <c r="S113" s="503"/>
      <c r="T113" s="503" t="s">
        <v>342</v>
      </c>
      <c r="U113" s="503"/>
      <c r="V113" s="503"/>
      <c r="W113" s="503"/>
      <c r="X113" s="503"/>
      <c r="Y113" s="503"/>
      <c r="Z113" s="503"/>
      <c r="AA113" s="503"/>
      <c r="AB113" s="503"/>
      <c r="AC113" s="503"/>
      <c r="AD113" s="503"/>
      <c r="AE113" s="503"/>
      <c r="AF113" s="503"/>
      <c r="AG113" s="503"/>
      <c r="AH113" s="1345"/>
      <c r="AI113" s="1345"/>
    </row>
    <row r="114" spans="1:35" s="139" customFormat="1" ht="21" customHeight="1" x14ac:dyDescent="0.25">
      <c r="A114" s="87"/>
      <c r="B114" s="1819"/>
      <c r="C114" s="906" t="str">
        <f t="shared" si="10"/>
        <v/>
      </c>
      <c r="D114" s="907" t="str">
        <f t="shared" si="10"/>
        <v>Solar</v>
      </c>
      <c r="E114" s="908" t="str">
        <f t="shared" si="10"/>
        <v/>
      </c>
      <c r="F114" s="908" t="str">
        <f t="shared" si="10"/>
        <v/>
      </c>
      <c r="G114" s="908" t="str">
        <f t="shared" si="10"/>
        <v/>
      </c>
      <c r="H114" s="908" t="str">
        <f t="shared" si="10"/>
        <v/>
      </c>
      <c r="I114" s="908" t="str">
        <f t="shared" si="10"/>
        <v/>
      </c>
      <c r="J114" s="908" t="str">
        <f t="shared" si="10"/>
        <v/>
      </c>
      <c r="K114" s="908" t="str">
        <f t="shared" si="10"/>
        <v/>
      </c>
      <c r="L114" s="908" t="str">
        <f t="shared" si="10"/>
        <v/>
      </c>
      <c r="M114" s="908" t="str">
        <f t="shared" si="10"/>
        <v/>
      </c>
      <c r="N114" s="908" t="str">
        <f t="shared" si="10"/>
        <v/>
      </c>
      <c r="O114" s="908" t="str">
        <f t="shared" si="10"/>
        <v/>
      </c>
      <c r="P114" s="915" t="str">
        <f t="shared" si="10"/>
        <v/>
      </c>
      <c r="Q114" s="909">
        <f t="shared" si="8"/>
        <v>0</v>
      </c>
      <c r="R114" s="87"/>
      <c r="S114" s="503"/>
      <c r="T114" s="503" t="s">
        <v>343</v>
      </c>
      <c r="U114" s="503"/>
      <c r="V114" s="503"/>
      <c r="W114" s="503"/>
      <c r="X114" s="503"/>
      <c r="Y114" s="503"/>
      <c r="Z114" s="503"/>
      <c r="AA114" s="503"/>
      <c r="AB114" s="503"/>
      <c r="AC114" s="503"/>
      <c r="AD114" s="503"/>
      <c r="AE114" s="503"/>
      <c r="AF114" s="503"/>
      <c r="AG114" s="503"/>
      <c r="AH114" s="1345"/>
      <c r="AI114" s="1345"/>
    </row>
    <row r="115" spans="1:35" s="139" customFormat="1" ht="21" customHeight="1" x14ac:dyDescent="0.25">
      <c r="A115" s="87"/>
      <c r="B115" s="1820"/>
      <c r="C115" s="910" t="str">
        <f t="shared" si="10"/>
        <v/>
      </c>
      <c r="D115" s="911" t="str">
        <f t="shared" si="10"/>
        <v>Eólico</v>
      </c>
      <c r="E115" s="912" t="str">
        <f t="shared" si="10"/>
        <v/>
      </c>
      <c r="F115" s="912" t="str">
        <f t="shared" si="10"/>
        <v/>
      </c>
      <c r="G115" s="912" t="str">
        <f t="shared" si="10"/>
        <v/>
      </c>
      <c r="H115" s="912" t="str">
        <f t="shared" si="10"/>
        <v/>
      </c>
      <c r="I115" s="912" t="str">
        <f t="shared" si="10"/>
        <v/>
      </c>
      <c r="J115" s="912" t="str">
        <f t="shared" si="10"/>
        <v/>
      </c>
      <c r="K115" s="912" t="str">
        <f t="shared" si="10"/>
        <v/>
      </c>
      <c r="L115" s="912" t="str">
        <f t="shared" si="10"/>
        <v/>
      </c>
      <c r="M115" s="912" t="str">
        <f t="shared" si="10"/>
        <v/>
      </c>
      <c r="N115" s="912" t="str">
        <f t="shared" si="10"/>
        <v/>
      </c>
      <c r="O115" s="912" t="str">
        <f t="shared" si="10"/>
        <v/>
      </c>
      <c r="P115" s="916" t="str">
        <f t="shared" si="10"/>
        <v/>
      </c>
      <c r="Q115" s="913">
        <f t="shared" si="8"/>
        <v>0</v>
      </c>
      <c r="R115" s="87"/>
      <c r="S115" s="503" t="s">
        <v>231</v>
      </c>
      <c r="T115" s="503" t="s">
        <v>340</v>
      </c>
      <c r="U115" s="503">
        <v>6.8477439999999996</v>
      </c>
      <c r="V115" s="503">
        <v>6.5343239999999998</v>
      </c>
      <c r="W115" s="503">
        <v>6.2284579999999998</v>
      </c>
      <c r="X115" s="503">
        <v>6.5194470000000004</v>
      </c>
      <c r="Y115" s="503">
        <v>5.1631109999999998</v>
      </c>
      <c r="Z115" s="503">
        <v>3.2877339999999999</v>
      </c>
      <c r="AA115" s="503">
        <v>2.8227180000000001</v>
      </c>
      <c r="AB115" s="503">
        <v>2.3329149999999998</v>
      </c>
      <c r="AC115" s="503">
        <v>2.8054779999999999</v>
      </c>
      <c r="AD115" s="503">
        <v>4.2535870000000005</v>
      </c>
      <c r="AE115" s="503">
        <v>5.2675910000000004</v>
      </c>
      <c r="AF115" s="503">
        <v>6.0204939999999993</v>
      </c>
      <c r="AG115" s="503">
        <v>58.083601000000009</v>
      </c>
      <c r="AH115" s="1345"/>
      <c r="AI115" s="1345"/>
    </row>
    <row r="116" spans="1:35" s="139" customFormat="1" ht="21" customHeight="1" x14ac:dyDescent="0.25">
      <c r="A116" s="87"/>
      <c r="B116" s="1818">
        <v>29</v>
      </c>
      <c r="C116" s="902" t="str">
        <f t="shared" si="10"/>
        <v>Compañía Minera San Nicolás S.A.</v>
      </c>
      <c r="D116" s="903" t="str">
        <f t="shared" si="10"/>
        <v>Hidráulico</v>
      </c>
      <c r="E116" s="908">
        <f t="shared" si="10"/>
        <v>0</v>
      </c>
      <c r="F116" s="908">
        <f t="shared" si="10"/>
        <v>0</v>
      </c>
      <c r="G116" s="908">
        <f t="shared" si="10"/>
        <v>0</v>
      </c>
      <c r="H116" s="908">
        <f t="shared" si="10"/>
        <v>0</v>
      </c>
      <c r="I116" s="908">
        <f t="shared" si="10"/>
        <v>0</v>
      </c>
      <c r="J116" s="908">
        <f t="shared" si="10"/>
        <v>0</v>
      </c>
      <c r="K116" s="908">
        <f t="shared" si="10"/>
        <v>0</v>
      </c>
      <c r="L116" s="908">
        <f t="shared" si="10"/>
        <v>0</v>
      </c>
      <c r="M116" s="908">
        <f t="shared" si="10"/>
        <v>0</v>
      </c>
      <c r="N116" s="908">
        <f t="shared" si="10"/>
        <v>0</v>
      </c>
      <c r="O116" s="908">
        <f t="shared" si="10"/>
        <v>0</v>
      </c>
      <c r="P116" s="915">
        <f t="shared" si="10"/>
        <v>0</v>
      </c>
      <c r="Q116" s="909">
        <f t="shared" si="8"/>
        <v>0</v>
      </c>
      <c r="R116" s="87"/>
      <c r="S116" s="503"/>
      <c r="T116" s="503" t="s">
        <v>341</v>
      </c>
      <c r="U116" s="503">
        <v>1.8036999999999997E-2</v>
      </c>
      <c r="V116" s="503">
        <v>0</v>
      </c>
      <c r="W116" s="503">
        <v>0</v>
      </c>
      <c r="X116" s="503">
        <v>0</v>
      </c>
      <c r="Y116" s="503">
        <v>1.84E-4</v>
      </c>
      <c r="Z116" s="503">
        <v>6.4099999999999997E-4</v>
      </c>
      <c r="AA116" s="503">
        <v>7.757E-3</v>
      </c>
      <c r="AB116" s="503">
        <v>0</v>
      </c>
      <c r="AC116" s="503">
        <v>0</v>
      </c>
      <c r="AD116" s="503">
        <v>0</v>
      </c>
      <c r="AE116" s="503">
        <v>0</v>
      </c>
      <c r="AF116" s="503">
        <v>3.5199999999999999E-4</v>
      </c>
      <c r="AG116" s="503">
        <v>2.6970999999999998E-2</v>
      </c>
      <c r="AH116" s="1345"/>
      <c r="AI116" s="1345"/>
    </row>
    <row r="117" spans="1:35" s="139" customFormat="1" ht="21" customHeight="1" x14ac:dyDescent="0.25">
      <c r="A117" s="87"/>
      <c r="B117" s="1819"/>
      <c r="C117" s="906" t="str">
        <f t="shared" ref="C117:P132" si="11">+IF(S120="","",S120)</f>
        <v/>
      </c>
      <c r="D117" s="907" t="str">
        <f t="shared" si="11"/>
        <v>Térmico</v>
      </c>
      <c r="E117" s="908">
        <f t="shared" si="11"/>
        <v>0</v>
      </c>
      <c r="F117" s="908">
        <f t="shared" si="11"/>
        <v>0</v>
      </c>
      <c r="G117" s="908">
        <f t="shared" si="11"/>
        <v>0</v>
      </c>
      <c r="H117" s="908">
        <f t="shared" si="11"/>
        <v>0</v>
      </c>
      <c r="I117" s="908">
        <f t="shared" si="11"/>
        <v>0</v>
      </c>
      <c r="J117" s="908">
        <f t="shared" si="11"/>
        <v>0</v>
      </c>
      <c r="K117" s="908">
        <f t="shared" si="11"/>
        <v>0</v>
      </c>
      <c r="L117" s="908">
        <f t="shared" si="11"/>
        <v>0</v>
      </c>
      <c r="M117" s="908">
        <f t="shared" si="11"/>
        <v>0</v>
      </c>
      <c r="N117" s="908">
        <f t="shared" si="11"/>
        <v>0</v>
      </c>
      <c r="O117" s="908">
        <f t="shared" si="11"/>
        <v>0</v>
      </c>
      <c r="P117" s="915">
        <f t="shared" si="11"/>
        <v>0</v>
      </c>
      <c r="Q117" s="909">
        <f t="shared" si="8"/>
        <v>0</v>
      </c>
      <c r="R117" s="87"/>
      <c r="S117" s="503"/>
      <c r="T117" s="503" t="s">
        <v>342</v>
      </c>
      <c r="U117" s="503"/>
      <c r="V117" s="503"/>
      <c r="W117" s="503"/>
      <c r="X117" s="503"/>
      <c r="Y117" s="503"/>
      <c r="Z117" s="503"/>
      <c r="AA117" s="503"/>
      <c r="AB117" s="503"/>
      <c r="AC117" s="503"/>
      <c r="AD117" s="503"/>
      <c r="AE117" s="503"/>
      <c r="AF117" s="503"/>
      <c r="AG117" s="503"/>
      <c r="AH117" s="1345"/>
      <c r="AI117" s="1345"/>
    </row>
    <row r="118" spans="1:35" s="139" customFormat="1" ht="21" customHeight="1" x14ac:dyDescent="0.25">
      <c r="A118" s="87"/>
      <c r="B118" s="1819"/>
      <c r="C118" s="906" t="str">
        <f t="shared" si="11"/>
        <v/>
      </c>
      <c r="D118" s="907" t="str">
        <f t="shared" si="11"/>
        <v>Solar</v>
      </c>
      <c r="E118" s="908" t="str">
        <f t="shared" si="11"/>
        <v/>
      </c>
      <c r="F118" s="908" t="str">
        <f t="shared" si="11"/>
        <v/>
      </c>
      <c r="G118" s="908" t="str">
        <f t="shared" si="11"/>
        <v/>
      </c>
      <c r="H118" s="908" t="str">
        <f t="shared" si="11"/>
        <v/>
      </c>
      <c r="I118" s="908" t="str">
        <f t="shared" si="11"/>
        <v/>
      </c>
      <c r="J118" s="908" t="str">
        <f t="shared" si="11"/>
        <v/>
      </c>
      <c r="K118" s="908" t="str">
        <f t="shared" si="11"/>
        <v/>
      </c>
      <c r="L118" s="908" t="str">
        <f t="shared" si="11"/>
        <v/>
      </c>
      <c r="M118" s="908" t="str">
        <f t="shared" si="11"/>
        <v/>
      </c>
      <c r="N118" s="908" t="str">
        <f t="shared" si="11"/>
        <v/>
      </c>
      <c r="O118" s="908" t="str">
        <f t="shared" si="11"/>
        <v/>
      </c>
      <c r="P118" s="915" t="str">
        <f t="shared" si="11"/>
        <v/>
      </c>
      <c r="Q118" s="909">
        <f t="shared" si="8"/>
        <v>0</v>
      </c>
      <c r="R118" s="87"/>
      <c r="S118" s="503"/>
      <c r="T118" s="503" t="s">
        <v>343</v>
      </c>
      <c r="U118" s="503"/>
      <c r="V118" s="503"/>
      <c r="W118" s="503"/>
      <c r="X118" s="503"/>
      <c r="Y118" s="503"/>
      <c r="Z118" s="503"/>
      <c r="AA118" s="503"/>
      <c r="AB118" s="503"/>
      <c r="AC118" s="503"/>
      <c r="AD118" s="503"/>
      <c r="AE118" s="503"/>
      <c r="AF118" s="503"/>
      <c r="AG118" s="503"/>
      <c r="AH118" s="1345"/>
      <c r="AI118" s="1345"/>
    </row>
    <row r="119" spans="1:35" s="139" customFormat="1" ht="21" customHeight="1" x14ac:dyDescent="0.25">
      <c r="A119" s="87"/>
      <c r="B119" s="1820"/>
      <c r="C119" s="910" t="str">
        <f t="shared" si="11"/>
        <v/>
      </c>
      <c r="D119" s="911" t="str">
        <f t="shared" si="11"/>
        <v>Eólico</v>
      </c>
      <c r="E119" s="908" t="str">
        <f t="shared" si="11"/>
        <v/>
      </c>
      <c r="F119" s="908" t="str">
        <f t="shared" si="11"/>
        <v/>
      </c>
      <c r="G119" s="908" t="str">
        <f t="shared" si="11"/>
        <v/>
      </c>
      <c r="H119" s="908" t="str">
        <f t="shared" si="11"/>
        <v/>
      </c>
      <c r="I119" s="908" t="str">
        <f t="shared" si="11"/>
        <v/>
      </c>
      <c r="J119" s="908" t="str">
        <f t="shared" si="11"/>
        <v/>
      </c>
      <c r="K119" s="908" t="str">
        <f t="shared" si="11"/>
        <v/>
      </c>
      <c r="L119" s="908" t="str">
        <f t="shared" si="11"/>
        <v/>
      </c>
      <c r="M119" s="908" t="str">
        <f t="shared" si="11"/>
        <v/>
      </c>
      <c r="N119" s="908" t="str">
        <f t="shared" si="11"/>
        <v/>
      </c>
      <c r="O119" s="908" t="str">
        <f t="shared" si="11"/>
        <v/>
      </c>
      <c r="P119" s="915" t="str">
        <f t="shared" si="11"/>
        <v/>
      </c>
      <c r="Q119" s="909">
        <f t="shared" si="8"/>
        <v>0</v>
      </c>
      <c r="R119" s="87"/>
      <c r="S119" s="503" t="s">
        <v>233</v>
      </c>
      <c r="T119" s="503" t="s">
        <v>340</v>
      </c>
      <c r="U119" s="503">
        <v>0</v>
      </c>
      <c r="V119" s="503">
        <v>0</v>
      </c>
      <c r="W119" s="503">
        <v>0</v>
      </c>
      <c r="X119" s="503">
        <v>0</v>
      </c>
      <c r="Y119" s="503">
        <v>0</v>
      </c>
      <c r="Z119" s="503">
        <v>0</v>
      </c>
      <c r="AA119" s="503">
        <v>0</v>
      </c>
      <c r="AB119" s="503">
        <v>0</v>
      </c>
      <c r="AC119" s="503">
        <v>0</v>
      </c>
      <c r="AD119" s="503">
        <v>0</v>
      </c>
      <c r="AE119" s="503">
        <v>0</v>
      </c>
      <c r="AF119" s="503">
        <v>0</v>
      </c>
      <c r="AG119" s="503">
        <v>0</v>
      </c>
      <c r="AH119" s="1345"/>
      <c r="AI119" s="1345"/>
    </row>
    <row r="120" spans="1:35" s="139" customFormat="1" ht="21" customHeight="1" x14ac:dyDescent="0.25">
      <c r="A120" s="87"/>
      <c r="B120" s="1818">
        <v>30</v>
      </c>
      <c r="C120" s="902" t="str">
        <f t="shared" si="11"/>
        <v>Compañía Minera San Valentin S.A.</v>
      </c>
      <c r="D120" s="903" t="str">
        <f t="shared" si="11"/>
        <v>Hidráulico</v>
      </c>
      <c r="E120" s="904">
        <f t="shared" si="11"/>
        <v>0.89027999999999996</v>
      </c>
      <c r="F120" s="904">
        <f t="shared" si="11"/>
        <v>0.912304</v>
      </c>
      <c r="G120" s="904">
        <f t="shared" si="11"/>
        <v>1.086306</v>
      </c>
      <c r="H120" s="904">
        <f t="shared" si="11"/>
        <v>1.044581</v>
      </c>
      <c r="I120" s="904">
        <f t="shared" si="11"/>
        <v>0.98031500000000005</v>
      </c>
      <c r="J120" s="904">
        <f t="shared" si="11"/>
        <v>0.95210000000000006</v>
      </c>
      <c r="K120" s="904">
        <f t="shared" si="11"/>
        <v>1.0606900000000001</v>
      </c>
      <c r="L120" s="904">
        <f t="shared" si="11"/>
        <v>1.0583530000000001</v>
      </c>
      <c r="M120" s="904">
        <f t="shared" si="11"/>
        <v>1.048441</v>
      </c>
      <c r="N120" s="904">
        <f t="shared" si="11"/>
        <v>1.119089</v>
      </c>
      <c r="O120" s="904">
        <f t="shared" si="11"/>
        <v>1.104271</v>
      </c>
      <c r="P120" s="914">
        <f t="shared" si="11"/>
        <v>1.1500779999999999</v>
      </c>
      <c r="Q120" s="905">
        <f t="shared" si="8"/>
        <v>12.406808000000002</v>
      </c>
      <c r="R120" s="87"/>
      <c r="S120" s="503"/>
      <c r="T120" s="503" t="s">
        <v>341</v>
      </c>
      <c r="U120" s="503">
        <v>0</v>
      </c>
      <c r="V120" s="503">
        <v>0</v>
      </c>
      <c r="W120" s="503">
        <v>0</v>
      </c>
      <c r="X120" s="503">
        <v>0</v>
      </c>
      <c r="Y120" s="503">
        <v>0</v>
      </c>
      <c r="Z120" s="503">
        <v>0</v>
      </c>
      <c r="AA120" s="503">
        <v>0</v>
      </c>
      <c r="AB120" s="503">
        <v>0</v>
      </c>
      <c r="AC120" s="503">
        <v>0</v>
      </c>
      <c r="AD120" s="503">
        <v>0</v>
      </c>
      <c r="AE120" s="503">
        <v>0</v>
      </c>
      <c r="AF120" s="503">
        <v>0</v>
      </c>
      <c r="AG120" s="503">
        <v>0</v>
      </c>
      <c r="AH120" s="1345"/>
      <c r="AI120" s="1345"/>
    </row>
    <row r="121" spans="1:35" s="139" customFormat="1" ht="21" customHeight="1" x14ac:dyDescent="0.25">
      <c r="A121" s="87"/>
      <c r="B121" s="1819"/>
      <c r="C121" s="906" t="str">
        <f t="shared" si="11"/>
        <v/>
      </c>
      <c r="D121" s="907" t="str">
        <f t="shared" si="11"/>
        <v>Térmico</v>
      </c>
      <c r="E121" s="908" t="str">
        <f t="shared" si="11"/>
        <v/>
      </c>
      <c r="F121" s="908" t="str">
        <f t="shared" si="11"/>
        <v/>
      </c>
      <c r="G121" s="908" t="str">
        <f t="shared" si="11"/>
        <v/>
      </c>
      <c r="H121" s="908" t="str">
        <f t="shared" si="11"/>
        <v/>
      </c>
      <c r="I121" s="908" t="str">
        <f t="shared" si="11"/>
        <v/>
      </c>
      <c r="J121" s="908" t="str">
        <f t="shared" si="11"/>
        <v/>
      </c>
      <c r="K121" s="908" t="str">
        <f t="shared" si="11"/>
        <v/>
      </c>
      <c r="L121" s="908" t="str">
        <f t="shared" si="11"/>
        <v/>
      </c>
      <c r="M121" s="908" t="str">
        <f t="shared" si="11"/>
        <v/>
      </c>
      <c r="N121" s="908" t="str">
        <f t="shared" si="11"/>
        <v/>
      </c>
      <c r="O121" s="908" t="str">
        <f t="shared" si="11"/>
        <v/>
      </c>
      <c r="P121" s="915" t="str">
        <f t="shared" si="11"/>
        <v/>
      </c>
      <c r="Q121" s="909">
        <f t="shared" si="8"/>
        <v>0</v>
      </c>
      <c r="R121" s="87"/>
      <c r="S121" s="503"/>
      <c r="T121" s="503" t="s">
        <v>342</v>
      </c>
      <c r="U121" s="503"/>
      <c r="V121" s="503"/>
      <c r="W121" s="503"/>
      <c r="X121" s="503"/>
      <c r="Y121" s="503"/>
      <c r="Z121" s="503"/>
      <c r="AA121" s="503"/>
      <c r="AB121" s="503"/>
      <c r="AC121" s="503"/>
      <c r="AD121" s="503"/>
      <c r="AE121" s="503"/>
      <c r="AF121" s="503"/>
      <c r="AG121" s="503"/>
      <c r="AH121" s="1345"/>
      <c r="AI121" s="1345"/>
    </row>
    <row r="122" spans="1:35" s="139" customFormat="1" ht="21" customHeight="1" x14ac:dyDescent="0.25">
      <c r="A122" s="87"/>
      <c r="B122" s="1819"/>
      <c r="C122" s="906" t="str">
        <f t="shared" si="11"/>
        <v/>
      </c>
      <c r="D122" s="907" t="str">
        <f t="shared" si="11"/>
        <v>Solar</v>
      </c>
      <c r="E122" s="908" t="str">
        <f t="shared" si="11"/>
        <v/>
      </c>
      <c r="F122" s="908" t="str">
        <f t="shared" si="11"/>
        <v/>
      </c>
      <c r="G122" s="908" t="str">
        <f t="shared" si="11"/>
        <v/>
      </c>
      <c r="H122" s="908" t="str">
        <f t="shared" si="11"/>
        <v/>
      </c>
      <c r="I122" s="908" t="str">
        <f t="shared" si="11"/>
        <v/>
      </c>
      <c r="J122" s="908" t="str">
        <f t="shared" si="11"/>
        <v/>
      </c>
      <c r="K122" s="908" t="str">
        <f t="shared" si="11"/>
        <v/>
      </c>
      <c r="L122" s="908" t="str">
        <f t="shared" si="11"/>
        <v/>
      </c>
      <c r="M122" s="908" t="str">
        <f t="shared" si="11"/>
        <v/>
      </c>
      <c r="N122" s="908" t="str">
        <f t="shared" si="11"/>
        <v/>
      </c>
      <c r="O122" s="908" t="str">
        <f t="shared" si="11"/>
        <v/>
      </c>
      <c r="P122" s="915" t="str">
        <f t="shared" si="11"/>
        <v/>
      </c>
      <c r="Q122" s="909">
        <f t="shared" si="8"/>
        <v>0</v>
      </c>
      <c r="R122" s="87"/>
      <c r="S122" s="503"/>
      <c r="T122" s="503" t="s">
        <v>343</v>
      </c>
      <c r="U122" s="503"/>
      <c r="V122" s="503"/>
      <c r="W122" s="503"/>
      <c r="X122" s="503"/>
      <c r="Y122" s="503"/>
      <c r="Z122" s="503"/>
      <c r="AA122" s="503"/>
      <c r="AB122" s="503"/>
      <c r="AC122" s="503"/>
      <c r="AD122" s="503"/>
      <c r="AE122" s="503"/>
      <c r="AF122" s="503"/>
      <c r="AG122" s="503"/>
      <c r="AH122" s="1345"/>
      <c r="AI122" s="1345"/>
    </row>
    <row r="123" spans="1:35" s="139" customFormat="1" ht="21" customHeight="1" x14ac:dyDescent="0.25">
      <c r="A123" s="87"/>
      <c r="B123" s="1820"/>
      <c r="C123" s="910" t="str">
        <f t="shared" si="11"/>
        <v/>
      </c>
      <c r="D123" s="911" t="str">
        <f t="shared" si="11"/>
        <v>Eólico</v>
      </c>
      <c r="E123" s="912" t="str">
        <f t="shared" si="11"/>
        <v/>
      </c>
      <c r="F123" s="912" t="str">
        <f t="shared" si="11"/>
        <v/>
      </c>
      <c r="G123" s="912" t="str">
        <f t="shared" si="11"/>
        <v/>
      </c>
      <c r="H123" s="912" t="str">
        <f t="shared" si="11"/>
        <v/>
      </c>
      <c r="I123" s="912" t="str">
        <f t="shared" si="11"/>
        <v/>
      </c>
      <c r="J123" s="912" t="str">
        <f t="shared" si="11"/>
        <v/>
      </c>
      <c r="K123" s="912" t="str">
        <f t="shared" si="11"/>
        <v/>
      </c>
      <c r="L123" s="912" t="str">
        <f t="shared" si="11"/>
        <v/>
      </c>
      <c r="M123" s="912" t="str">
        <f t="shared" si="11"/>
        <v/>
      </c>
      <c r="N123" s="912" t="str">
        <f t="shared" si="11"/>
        <v/>
      </c>
      <c r="O123" s="912" t="str">
        <f t="shared" si="11"/>
        <v/>
      </c>
      <c r="P123" s="916" t="str">
        <f t="shared" si="11"/>
        <v/>
      </c>
      <c r="Q123" s="913">
        <f t="shared" si="8"/>
        <v>0</v>
      </c>
      <c r="R123" s="87"/>
      <c r="S123" s="503" t="s">
        <v>235</v>
      </c>
      <c r="T123" s="503" t="s">
        <v>340</v>
      </c>
      <c r="U123" s="503">
        <v>0.89027999999999996</v>
      </c>
      <c r="V123" s="503">
        <v>0.912304</v>
      </c>
      <c r="W123" s="503">
        <v>1.086306</v>
      </c>
      <c r="X123" s="503">
        <v>1.044581</v>
      </c>
      <c r="Y123" s="503">
        <v>0.98031500000000005</v>
      </c>
      <c r="Z123" s="503">
        <v>0.95210000000000006</v>
      </c>
      <c r="AA123" s="503">
        <v>1.0606900000000001</v>
      </c>
      <c r="AB123" s="503">
        <v>1.0583530000000001</v>
      </c>
      <c r="AC123" s="503">
        <v>1.048441</v>
      </c>
      <c r="AD123" s="503">
        <v>1.119089</v>
      </c>
      <c r="AE123" s="503">
        <v>1.104271</v>
      </c>
      <c r="AF123" s="503">
        <v>1.1500779999999999</v>
      </c>
      <c r="AG123" s="503">
        <v>12.406808000000002</v>
      </c>
      <c r="AH123" s="1345"/>
      <c r="AI123" s="1345"/>
    </row>
    <row r="124" spans="1:35" s="139" customFormat="1" ht="21" customHeight="1" x14ac:dyDescent="0.25">
      <c r="A124" s="87"/>
      <c r="B124" s="1818">
        <v>31</v>
      </c>
      <c r="C124" s="902" t="str">
        <f t="shared" si="11"/>
        <v>Compañía Pesquera del Pacifico Centro S.A.</v>
      </c>
      <c r="D124" s="903" t="str">
        <f t="shared" si="11"/>
        <v>Hidráulico</v>
      </c>
      <c r="E124" s="904" t="str">
        <f t="shared" si="11"/>
        <v/>
      </c>
      <c r="F124" s="904" t="str">
        <f t="shared" si="11"/>
        <v/>
      </c>
      <c r="G124" s="904" t="str">
        <f t="shared" si="11"/>
        <v/>
      </c>
      <c r="H124" s="904" t="str">
        <f t="shared" si="11"/>
        <v/>
      </c>
      <c r="I124" s="904" t="str">
        <f t="shared" si="11"/>
        <v/>
      </c>
      <c r="J124" s="904" t="str">
        <f t="shared" si="11"/>
        <v/>
      </c>
      <c r="K124" s="904" t="str">
        <f t="shared" si="11"/>
        <v/>
      </c>
      <c r="L124" s="904" t="str">
        <f t="shared" si="11"/>
        <v/>
      </c>
      <c r="M124" s="904" t="str">
        <f t="shared" si="11"/>
        <v/>
      </c>
      <c r="N124" s="904" t="str">
        <f t="shared" si="11"/>
        <v/>
      </c>
      <c r="O124" s="904" t="str">
        <f t="shared" si="11"/>
        <v/>
      </c>
      <c r="P124" s="914" t="str">
        <f t="shared" si="11"/>
        <v/>
      </c>
      <c r="Q124" s="905">
        <f t="shared" si="8"/>
        <v>0</v>
      </c>
      <c r="R124" s="87"/>
      <c r="S124" s="503"/>
      <c r="T124" s="503" t="s">
        <v>341</v>
      </c>
      <c r="U124" s="503"/>
      <c r="V124" s="503"/>
      <c r="W124" s="503"/>
      <c r="X124" s="503"/>
      <c r="Y124" s="503"/>
      <c r="Z124" s="503"/>
      <c r="AA124" s="503"/>
      <c r="AB124" s="503"/>
      <c r="AC124" s="503"/>
      <c r="AD124" s="503"/>
      <c r="AE124" s="503"/>
      <c r="AF124" s="503"/>
      <c r="AG124" s="503"/>
      <c r="AH124" s="1345"/>
      <c r="AI124" s="1345"/>
    </row>
    <row r="125" spans="1:35" s="139" customFormat="1" ht="21" customHeight="1" x14ac:dyDescent="0.25">
      <c r="A125" s="87"/>
      <c r="B125" s="1819"/>
      <c r="C125" s="906" t="str">
        <f t="shared" si="11"/>
        <v/>
      </c>
      <c r="D125" s="907" t="str">
        <f t="shared" si="11"/>
        <v>Térmico</v>
      </c>
      <c r="E125" s="908">
        <f t="shared" si="11"/>
        <v>0</v>
      </c>
      <c r="F125" s="908">
        <f t="shared" si="11"/>
        <v>0</v>
      </c>
      <c r="G125" s="908">
        <f t="shared" si="11"/>
        <v>0</v>
      </c>
      <c r="H125" s="908">
        <f t="shared" si="11"/>
        <v>8.6800000000000002E-3</v>
      </c>
      <c r="I125" s="908">
        <f t="shared" si="11"/>
        <v>7.8469999999999998E-2</v>
      </c>
      <c r="J125" s="908">
        <f t="shared" si="11"/>
        <v>0</v>
      </c>
      <c r="K125" s="908">
        <f t="shared" si="11"/>
        <v>0</v>
      </c>
      <c r="L125" s="908">
        <f t="shared" si="11"/>
        <v>0</v>
      </c>
      <c r="M125" s="908">
        <f t="shared" si="11"/>
        <v>0</v>
      </c>
      <c r="N125" s="908">
        <f t="shared" si="11"/>
        <v>0</v>
      </c>
      <c r="O125" s="908">
        <f t="shared" si="11"/>
        <v>0</v>
      </c>
      <c r="P125" s="915">
        <f t="shared" si="11"/>
        <v>3.0550000000000001E-2</v>
      </c>
      <c r="Q125" s="909">
        <f t="shared" si="8"/>
        <v>0.1177</v>
      </c>
      <c r="R125" s="87"/>
      <c r="S125" s="503"/>
      <c r="T125" s="503" t="s">
        <v>342</v>
      </c>
      <c r="U125" s="503"/>
      <c r="V125" s="503"/>
      <c r="W125" s="503"/>
      <c r="X125" s="503"/>
      <c r="Y125" s="503"/>
      <c r="Z125" s="503"/>
      <c r="AA125" s="503"/>
      <c r="AB125" s="503"/>
      <c r="AC125" s="503"/>
      <c r="AD125" s="503"/>
      <c r="AE125" s="503"/>
      <c r="AF125" s="503"/>
      <c r="AG125" s="503"/>
      <c r="AH125" s="1345"/>
      <c r="AI125" s="1345"/>
    </row>
    <row r="126" spans="1:35" s="139" customFormat="1" ht="21" customHeight="1" x14ac:dyDescent="0.25">
      <c r="A126" s="87"/>
      <c r="B126" s="1819"/>
      <c r="C126" s="906" t="str">
        <f t="shared" si="11"/>
        <v/>
      </c>
      <c r="D126" s="907" t="str">
        <f t="shared" si="11"/>
        <v>Solar</v>
      </c>
      <c r="E126" s="908" t="str">
        <f t="shared" si="11"/>
        <v/>
      </c>
      <c r="F126" s="908" t="str">
        <f t="shared" si="11"/>
        <v/>
      </c>
      <c r="G126" s="908" t="str">
        <f t="shared" si="11"/>
        <v/>
      </c>
      <c r="H126" s="908" t="str">
        <f t="shared" si="11"/>
        <v/>
      </c>
      <c r="I126" s="908" t="str">
        <f t="shared" si="11"/>
        <v/>
      </c>
      <c r="J126" s="908" t="str">
        <f t="shared" si="11"/>
        <v/>
      </c>
      <c r="K126" s="908" t="str">
        <f t="shared" si="11"/>
        <v/>
      </c>
      <c r="L126" s="908" t="str">
        <f t="shared" si="11"/>
        <v/>
      </c>
      <c r="M126" s="908" t="str">
        <f t="shared" si="11"/>
        <v/>
      </c>
      <c r="N126" s="908" t="str">
        <f t="shared" si="11"/>
        <v/>
      </c>
      <c r="O126" s="908" t="str">
        <f t="shared" si="11"/>
        <v/>
      </c>
      <c r="P126" s="915" t="str">
        <f t="shared" si="11"/>
        <v/>
      </c>
      <c r="Q126" s="909">
        <f t="shared" si="8"/>
        <v>0</v>
      </c>
      <c r="R126" s="87"/>
      <c r="S126" s="503"/>
      <c r="T126" s="503" t="s">
        <v>343</v>
      </c>
      <c r="U126" s="503"/>
      <c r="V126" s="503"/>
      <c r="W126" s="503"/>
      <c r="X126" s="503"/>
      <c r="Y126" s="503"/>
      <c r="Z126" s="503"/>
      <c r="AA126" s="503"/>
      <c r="AB126" s="503"/>
      <c r="AC126" s="503"/>
      <c r="AD126" s="503"/>
      <c r="AE126" s="503"/>
      <c r="AF126" s="503"/>
      <c r="AG126" s="503"/>
      <c r="AH126" s="1345"/>
      <c r="AI126" s="1345"/>
    </row>
    <row r="127" spans="1:35" s="139" customFormat="1" ht="21" customHeight="1" x14ac:dyDescent="0.25">
      <c r="A127" s="87"/>
      <c r="B127" s="1820"/>
      <c r="C127" s="910" t="str">
        <f t="shared" si="11"/>
        <v/>
      </c>
      <c r="D127" s="911" t="str">
        <f t="shared" si="11"/>
        <v>Eólico</v>
      </c>
      <c r="E127" s="912" t="str">
        <f t="shared" si="11"/>
        <v/>
      </c>
      <c r="F127" s="912" t="str">
        <f t="shared" si="11"/>
        <v/>
      </c>
      <c r="G127" s="912" t="str">
        <f t="shared" si="11"/>
        <v/>
      </c>
      <c r="H127" s="912" t="str">
        <f t="shared" si="11"/>
        <v/>
      </c>
      <c r="I127" s="912" t="str">
        <f t="shared" si="11"/>
        <v/>
      </c>
      <c r="J127" s="912" t="str">
        <f t="shared" si="11"/>
        <v/>
      </c>
      <c r="K127" s="912" t="str">
        <f t="shared" si="11"/>
        <v/>
      </c>
      <c r="L127" s="912" t="str">
        <f t="shared" si="11"/>
        <v/>
      </c>
      <c r="M127" s="912" t="str">
        <f t="shared" si="11"/>
        <v/>
      </c>
      <c r="N127" s="912" t="str">
        <f t="shared" si="11"/>
        <v/>
      </c>
      <c r="O127" s="912" t="str">
        <f t="shared" si="11"/>
        <v/>
      </c>
      <c r="P127" s="916" t="str">
        <f t="shared" si="11"/>
        <v/>
      </c>
      <c r="Q127" s="913">
        <f t="shared" si="8"/>
        <v>0</v>
      </c>
      <c r="R127" s="87"/>
      <c r="S127" s="503" t="s">
        <v>237</v>
      </c>
      <c r="T127" s="503" t="s">
        <v>340</v>
      </c>
      <c r="U127" s="503"/>
      <c r="V127" s="503"/>
      <c r="W127" s="503"/>
      <c r="X127" s="503"/>
      <c r="Y127" s="503"/>
      <c r="Z127" s="503"/>
      <c r="AA127" s="503"/>
      <c r="AB127" s="503"/>
      <c r="AC127" s="503"/>
      <c r="AD127" s="503"/>
      <c r="AE127" s="503"/>
      <c r="AF127" s="503"/>
      <c r="AG127" s="503"/>
      <c r="AH127" s="1345"/>
      <c r="AI127" s="1345"/>
    </row>
    <row r="128" spans="1:35" s="139" customFormat="1" ht="21" customHeight="1" x14ac:dyDescent="0.25">
      <c r="A128" s="87"/>
      <c r="B128" s="1818">
        <v>32</v>
      </c>
      <c r="C128" s="902" t="str">
        <f t="shared" si="11"/>
        <v>Consorcio Minero Horizonte S.A.</v>
      </c>
      <c r="D128" s="903" t="str">
        <f t="shared" si="11"/>
        <v>Hidráulico</v>
      </c>
      <c r="E128" s="904" t="str">
        <f t="shared" si="11"/>
        <v/>
      </c>
      <c r="F128" s="904">
        <f t="shared" si="11"/>
        <v>6.4273999999999996</v>
      </c>
      <c r="G128" s="904">
        <f t="shared" si="11"/>
        <v>7.4054399999999996</v>
      </c>
      <c r="H128" s="904">
        <f t="shared" si="11"/>
        <v>7.2575099999999999</v>
      </c>
      <c r="I128" s="904">
        <f t="shared" si="11"/>
        <v>7.4767000000000001</v>
      </c>
      <c r="J128" s="904">
        <f t="shared" si="11"/>
        <v>6.29711</v>
      </c>
      <c r="K128" s="904">
        <f t="shared" si="11"/>
        <v>4.3697900000000001</v>
      </c>
      <c r="L128" s="904">
        <f t="shared" si="11"/>
        <v>3.6336399999999998</v>
      </c>
      <c r="M128" s="904">
        <f t="shared" si="11"/>
        <v>4.5306899999999999</v>
      </c>
      <c r="N128" s="904">
        <f t="shared" si="11"/>
        <v>5.9281800000000002</v>
      </c>
      <c r="O128" s="904">
        <f t="shared" si="11"/>
        <v>6.9093500000000008</v>
      </c>
      <c r="P128" s="914">
        <f t="shared" si="11"/>
        <v>7.4755600000000006</v>
      </c>
      <c r="Q128" s="905">
        <f t="shared" si="8"/>
        <v>67.711370000000002</v>
      </c>
      <c r="R128" s="87"/>
      <c r="S128" s="503"/>
      <c r="T128" s="503" t="s">
        <v>341</v>
      </c>
      <c r="U128" s="503">
        <v>0</v>
      </c>
      <c r="V128" s="503">
        <v>0</v>
      </c>
      <c r="W128" s="503">
        <v>0</v>
      </c>
      <c r="X128" s="503">
        <v>8.6800000000000002E-3</v>
      </c>
      <c r="Y128" s="503">
        <v>7.8469999999999998E-2</v>
      </c>
      <c r="Z128" s="503">
        <v>0</v>
      </c>
      <c r="AA128" s="503">
        <v>0</v>
      </c>
      <c r="AB128" s="503">
        <v>0</v>
      </c>
      <c r="AC128" s="503">
        <v>0</v>
      </c>
      <c r="AD128" s="503">
        <v>0</v>
      </c>
      <c r="AE128" s="503">
        <v>0</v>
      </c>
      <c r="AF128" s="503">
        <v>3.0550000000000001E-2</v>
      </c>
      <c r="AG128" s="503">
        <v>0.1177</v>
      </c>
      <c r="AH128" s="1345"/>
      <c r="AI128" s="1345"/>
    </row>
    <row r="129" spans="1:35" s="139" customFormat="1" ht="21" customHeight="1" x14ac:dyDescent="0.25">
      <c r="A129" s="87"/>
      <c r="B129" s="1819"/>
      <c r="C129" s="906" t="str">
        <f t="shared" si="11"/>
        <v/>
      </c>
      <c r="D129" s="907" t="str">
        <f t="shared" si="11"/>
        <v>Térmico</v>
      </c>
      <c r="E129" s="908">
        <f t="shared" si="11"/>
        <v>1.01E-3</v>
      </c>
      <c r="F129" s="908">
        <f t="shared" si="11"/>
        <v>2.9300000000000003E-3</v>
      </c>
      <c r="G129" s="908" t="str">
        <f t="shared" si="11"/>
        <v/>
      </c>
      <c r="H129" s="908" t="str">
        <f t="shared" si="11"/>
        <v/>
      </c>
      <c r="I129" s="908" t="str">
        <f t="shared" si="11"/>
        <v/>
      </c>
      <c r="J129" s="908" t="str">
        <f t="shared" si="11"/>
        <v/>
      </c>
      <c r="K129" s="908" t="str">
        <f t="shared" si="11"/>
        <v/>
      </c>
      <c r="L129" s="908">
        <f t="shared" si="11"/>
        <v>6.634000000000001E-2</v>
      </c>
      <c r="M129" s="908">
        <f t="shared" si="11"/>
        <v>4.8619999999999997E-2</v>
      </c>
      <c r="N129" s="908">
        <f t="shared" si="11"/>
        <v>6.1770000000000005E-2</v>
      </c>
      <c r="O129" s="908">
        <f t="shared" si="11"/>
        <v>4.5300000000000002E-3</v>
      </c>
      <c r="P129" s="915">
        <f t="shared" si="11"/>
        <v>8.0000000000000004E-4</v>
      </c>
      <c r="Q129" s="909">
        <f t="shared" si="8"/>
        <v>0.186</v>
      </c>
      <c r="R129" s="87"/>
      <c r="S129" s="503"/>
      <c r="T129" s="503" t="s">
        <v>342</v>
      </c>
      <c r="U129" s="503"/>
      <c r="V129" s="503"/>
      <c r="W129" s="503"/>
      <c r="X129" s="503"/>
      <c r="Y129" s="503"/>
      <c r="Z129" s="503"/>
      <c r="AA129" s="503"/>
      <c r="AB129" s="503"/>
      <c r="AC129" s="503"/>
      <c r="AD129" s="503"/>
      <c r="AE129" s="503"/>
      <c r="AF129" s="503"/>
      <c r="AG129" s="503"/>
      <c r="AH129" s="1345"/>
      <c r="AI129" s="1345"/>
    </row>
    <row r="130" spans="1:35" s="139" customFormat="1" ht="21" customHeight="1" x14ac:dyDescent="0.25">
      <c r="A130" s="87"/>
      <c r="B130" s="1819"/>
      <c r="C130" s="906" t="str">
        <f t="shared" si="11"/>
        <v/>
      </c>
      <c r="D130" s="907" t="str">
        <f t="shared" si="11"/>
        <v>Solar</v>
      </c>
      <c r="E130" s="908" t="str">
        <f t="shared" si="11"/>
        <v/>
      </c>
      <c r="F130" s="908" t="str">
        <f t="shared" si="11"/>
        <v/>
      </c>
      <c r="G130" s="908" t="str">
        <f t="shared" si="11"/>
        <v/>
      </c>
      <c r="H130" s="908" t="str">
        <f t="shared" si="11"/>
        <v/>
      </c>
      <c r="I130" s="908" t="str">
        <f t="shared" si="11"/>
        <v/>
      </c>
      <c r="J130" s="908" t="str">
        <f t="shared" si="11"/>
        <v/>
      </c>
      <c r="K130" s="908" t="str">
        <f t="shared" si="11"/>
        <v/>
      </c>
      <c r="L130" s="908" t="str">
        <f t="shared" si="11"/>
        <v/>
      </c>
      <c r="M130" s="908" t="str">
        <f t="shared" si="11"/>
        <v/>
      </c>
      <c r="N130" s="908" t="str">
        <f t="shared" si="11"/>
        <v/>
      </c>
      <c r="O130" s="908" t="str">
        <f t="shared" si="11"/>
        <v/>
      </c>
      <c r="P130" s="915" t="str">
        <f t="shared" si="11"/>
        <v/>
      </c>
      <c r="Q130" s="909">
        <f t="shared" si="8"/>
        <v>0</v>
      </c>
      <c r="R130" s="87"/>
      <c r="S130" s="503"/>
      <c r="T130" s="503" t="s">
        <v>343</v>
      </c>
      <c r="U130" s="503"/>
      <c r="V130" s="503"/>
      <c r="W130" s="503"/>
      <c r="X130" s="503"/>
      <c r="Y130" s="503"/>
      <c r="Z130" s="503"/>
      <c r="AA130" s="503"/>
      <c r="AB130" s="503"/>
      <c r="AC130" s="503"/>
      <c r="AD130" s="503"/>
      <c r="AE130" s="503"/>
      <c r="AF130" s="503"/>
      <c r="AG130" s="503"/>
      <c r="AH130" s="1345"/>
      <c r="AI130" s="1345"/>
    </row>
    <row r="131" spans="1:35" s="139" customFormat="1" ht="21" customHeight="1" x14ac:dyDescent="0.25">
      <c r="A131" s="87"/>
      <c r="B131" s="1820"/>
      <c r="C131" s="910" t="str">
        <f t="shared" si="11"/>
        <v/>
      </c>
      <c r="D131" s="911" t="str">
        <f t="shared" si="11"/>
        <v>Eólico</v>
      </c>
      <c r="E131" s="912" t="str">
        <f t="shared" si="11"/>
        <v/>
      </c>
      <c r="F131" s="912" t="str">
        <f t="shared" si="11"/>
        <v/>
      </c>
      <c r="G131" s="912" t="str">
        <f t="shared" si="11"/>
        <v/>
      </c>
      <c r="H131" s="912" t="str">
        <f t="shared" si="11"/>
        <v/>
      </c>
      <c r="I131" s="912" t="str">
        <f t="shared" si="11"/>
        <v/>
      </c>
      <c r="J131" s="912" t="str">
        <f t="shared" si="11"/>
        <v/>
      </c>
      <c r="K131" s="912" t="str">
        <f t="shared" si="11"/>
        <v/>
      </c>
      <c r="L131" s="912" t="str">
        <f t="shared" si="11"/>
        <v/>
      </c>
      <c r="M131" s="912" t="str">
        <f t="shared" si="11"/>
        <v/>
      </c>
      <c r="N131" s="912" t="str">
        <f t="shared" si="11"/>
        <v/>
      </c>
      <c r="O131" s="912" t="str">
        <f t="shared" si="11"/>
        <v/>
      </c>
      <c r="P131" s="916" t="str">
        <f t="shared" si="11"/>
        <v/>
      </c>
      <c r="Q131" s="913">
        <f t="shared" si="8"/>
        <v>0</v>
      </c>
      <c r="R131" s="87"/>
      <c r="S131" s="503" t="s">
        <v>239</v>
      </c>
      <c r="T131" s="503" t="s">
        <v>340</v>
      </c>
      <c r="U131" s="503"/>
      <c r="V131" s="503">
        <v>6.4273999999999996</v>
      </c>
      <c r="W131" s="503">
        <v>7.4054399999999996</v>
      </c>
      <c r="X131" s="503">
        <v>7.2575099999999999</v>
      </c>
      <c r="Y131" s="503">
        <v>7.4767000000000001</v>
      </c>
      <c r="Z131" s="503">
        <v>6.29711</v>
      </c>
      <c r="AA131" s="503">
        <v>4.3697900000000001</v>
      </c>
      <c r="AB131" s="503">
        <v>3.6336399999999998</v>
      </c>
      <c r="AC131" s="503">
        <v>4.5306899999999999</v>
      </c>
      <c r="AD131" s="503">
        <v>5.9281800000000002</v>
      </c>
      <c r="AE131" s="503">
        <v>6.9093500000000008</v>
      </c>
      <c r="AF131" s="503">
        <v>7.4755600000000006</v>
      </c>
      <c r="AG131" s="503">
        <v>67.711370000000002</v>
      </c>
      <c r="AH131" s="1345"/>
      <c r="AI131" s="1345"/>
    </row>
    <row r="132" spans="1:35" s="139" customFormat="1" ht="21" customHeight="1" x14ac:dyDescent="0.25">
      <c r="A132" s="87"/>
      <c r="B132" s="1818">
        <v>33</v>
      </c>
      <c r="C132" s="902" t="str">
        <f t="shared" si="11"/>
        <v>Corporación Aceros Arequipa S.A.</v>
      </c>
      <c r="D132" s="903" t="str">
        <f t="shared" si="11"/>
        <v>Hidráulico</v>
      </c>
      <c r="E132" s="908" t="str">
        <f t="shared" si="11"/>
        <v/>
      </c>
      <c r="F132" s="908" t="str">
        <f t="shared" si="11"/>
        <v/>
      </c>
      <c r="G132" s="908" t="str">
        <f t="shared" si="11"/>
        <v/>
      </c>
      <c r="H132" s="908" t="str">
        <f t="shared" si="11"/>
        <v/>
      </c>
      <c r="I132" s="908" t="str">
        <f t="shared" si="11"/>
        <v/>
      </c>
      <c r="J132" s="908" t="str">
        <f t="shared" si="11"/>
        <v/>
      </c>
      <c r="K132" s="908" t="str">
        <f t="shared" si="11"/>
        <v/>
      </c>
      <c r="L132" s="908" t="str">
        <f t="shared" si="11"/>
        <v/>
      </c>
      <c r="M132" s="908" t="str">
        <f t="shared" si="11"/>
        <v/>
      </c>
      <c r="N132" s="908" t="str">
        <f t="shared" si="11"/>
        <v/>
      </c>
      <c r="O132" s="908" t="str">
        <f t="shared" si="11"/>
        <v/>
      </c>
      <c r="P132" s="915" t="str">
        <f t="shared" si="11"/>
        <v/>
      </c>
      <c r="Q132" s="909">
        <f t="shared" si="8"/>
        <v>0</v>
      </c>
      <c r="R132" s="87"/>
      <c r="S132" s="503"/>
      <c r="T132" s="503" t="s">
        <v>341</v>
      </c>
      <c r="U132" s="503">
        <v>1.01E-3</v>
      </c>
      <c r="V132" s="503">
        <v>2.9300000000000003E-3</v>
      </c>
      <c r="W132" s="503"/>
      <c r="X132" s="503"/>
      <c r="Y132" s="503"/>
      <c r="Z132" s="503"/>
      <c r="AA132" s="503"/>
      <c r="AB132" s="503">
        <v>6.634000000000001E-2</v>
      </c>
      <c r="AC132" s="503">
        <v>4.8619999999999997E-2</v>
      </c>
      <c r="AD132" s="503">
        <v>6.1770000000000005E-2</v>
      </c>
      <c r="AE132" s="503">
        <v>4.5300000000000002E-3</v>
      </c>
      <c r="AF132" s="503">
        <v>8.0000000000000004E-4</v>
      </c>
      <c r="AG132" s="503">
        <v>0.186</v>
      </c>
      <c r="AH132" s="1345"/>
      <c r="AI132" s="1345"/>
    </row>
    <row r="133" spans="1:35" s="139" customFormat="1" ht="21" customHeight="1" x14ac:dyDescent="0.25">
      <c r="A133" s="87"/>
      <c r="B133" s="1819"/>
      <c r="C133" s="906" t="str">
        <f t="shared" ref="C133:P148" si="12">+IF(S136="","",S136)</f>
        <v/>
      </c>
      <c r="D133" s="907" t="str">
        <f t="shared" si="12"/>
        <v>Térmico</v>
      </c>
      <c r="E133" s="908">
        <f t="shared" si="12"/>
        <v>0</v>
      </c>
      <c r="F133" s="908">
        <f t="shared" si="12"/>
        <v>0</v>
      </c>
      <c r="G133" s="908">
        <f t="shared" si="12"/>
        <v>0</v>
      </c>
      <c r="H133" s="908">
        <f t="shared" si="12"/>
        <v>0</v>
      </c>
      <c r="I133" s="908">
        <f t="shared" si="12"/>
        <v>0</v>
      </c>
      <c r="J133" s="908">
        <f t="shared" si="12"/>
        <v>0</v>
      </c>
      <c r="K133" s="908">
        <f t="shared" si="12"/>
        <v>0</v>
      </c>
      <c r="L133" s="908">
        <f t="shared" si="12"/>
        <v>0</v>
      </c>
      <c r="M133" s="908">
        <f t="shared" si="12"/>
        <v>0</v>
      </c>
      <c r="N133" s="908">
        <f t="shared" si="12"/>
        <v>0</v>
      </c>
      <c r="O133" s="908">
        <f t="shared" si="12"/>
        <v>0</v>
      </c>
      <c r="P133" s="915">
        <f t="shared" si="12"/>
        <v>0</v>
      </c>
      <c r="Q133" s="909">
        <f t="shared" si="8"/>
        <v>0</v>
      </c>
      <c r="R133" s="87"/>
      <c r="S133" s="503"/>
      <c r="T133" s="503" t="s">
        <v>342</v>
      </c>
      <c r="U133" s="503"/>
      <c r="V133" s="503"/>
      <c r="W133" s="503"/>
      <c r="X133" s="503"/>
      <c r="Y133" s="503"/>
      <c r="Z133" s="503"/>
      <c r="AA133" s="503"/>
      <c r="AB133" s="503"/>
      <c r="AC133" s="503"/>
      <c r="AD133" s="503"/>
      <c r="AE133" s="503"/>
      <c r="AF133" s="503"/>
      <c r="AG133" s="503"/>
      <c r="AH133" s="1345"/>
      <c r="AI133" s="1345"/>
    </row>
    <row r="134" spans="1:35" s="139" customFormat="1" ht="21" customHeight="1" x14ac:dyDescent="0.25">
      <c r="A134" s="87"/>
      <c r="B134" s="1819"/>
      <c r="C134" s="906" t="str">
        <f t="shared" si="12"/>
        <v/>
      </c>
      <c r="D134" s="907" t="str">
        <f t="shared" si="12"/>
        <v>Solar</v>
      </c>
      <c r="E134" s="908" t="str">
        <f t="shared" si="12"/>
        <v/>
      </c>
      <c r="F134" s="908" t="str">
        <f t="shared" si="12"/>
        <v/>
      </c>
      <c r="G134" s="908" t="str">
        <f t="shared" si="12"/>
        <v/>
      </c>
      <c r="H134" s="908" t="str">
        <f t="shared" si="12"/>
        <v/>
      </c>
      <c r="I134" s="908" t="str">
        <f t="shared" si="12"/>
        <v/>
      </c>
      <c r="J134" s="908" t="str">
        <f t="shared" si="12"/>
        <v/>
      </c>
      <c r="K134" s="908" t="str">
        <f t="shared" si="12"/>
        <v/>
      </c>
      <c r="L134" s="908" t="str">
        <f t="shared" si="12"/>
        <v/>
      </c>
      <c r="M134" s="908" t="str">
        <f t="shared" si="12"/>
        <v/>
      </c>
      <c r="N134" s="908" t="str">
        <f t="shared" si="12"/>
        <v/>
      </c>
      <c r="O134" s="908" t="str">
        <f t="shared" si="12"/>
        <v/>
      </c>
      <c r="P134" s="915" t="str">
        <f t="shared" si="12"/>
        <v/>
      </c>
      <c r="Q134" s="909">
        <f t="shared" si="8"/>
        <v>0</v>
      </c>
      <c r="R134" s="87"/>
      <c r="S134" s="503"/>
      <c r="T134" s="503" t="s">
        <v>343</v>
      </c>
      <c r="U134" s="503"/>
      <c r="V134" s="503"/>
      <c r="W134" s="503"/>
      <c r="X134" s="503"/>
      <c r="Y134" s="503"/>
      <c r="Z134" s="503"/>
      <c r="AA134" s="503"/>
      <c r="AB134" s="503"/>
      <c r="AC134" s="503"/>
      <c r="AD134" s="503"/>
      <c r="AE134" s="503"/>
      <c r="AF134" s="503"/>
      <c r="AG134" s="503"/>
      <c r="AH134" s="1345"/>
      <c r="AI134" s="1345"/>
    </row>
    <row r="135" spans="1:35" s="139" customFormat="1" ht="21" customHeight="1" x14ac:dyDescent="0.25">
      <c r="A135" s="87"/>
      <c r="B135" s="1820"/>
      <c r="C135" s="910" t="str">
        <f t="shared" si="12"/>
        <v/>
      </c>
      <c r="D135" s="911" t="str">
        <f t="shared" si="12"/>
        <v>Eólico</v>
      </c>
      <c r="E135" s="908" t="str">
        <f t="shared" si="12"/>
        <v/>
      </c>
      <c r="F135" s="908" t="str">
        <f t="shared" si="12"/>
        <v/>
      </c>
      <c r="G135" s="908" t="str">
        <f t="shared" si="12"/>
        <v/>
      </c>
      <c r="H135" s="908" t="str">
        <f t="shared" si="12"/>
        <v/>
      </c>
      <c r="I135" s="908" t="str">
        <f t="shared" si="12"/>
        <v/>
      </c>
      <c r="J135" s="908" t="str">
        <f t="shared" si="12"/>
        <v/>
      </c>
      <c r="K135" s="908" t="str">
        <f t="shared" si="12"/>
        <v/>
      </c>
      <c r="L135" s="908" t="str">
        <f t="shared" si="12"/>
        <v/>
      </c>
      <c r="M135" s="908" t="str">
        <f t="shared" si="12"/>
        <v/>
      </c>
      <c r="N135" s="908" t="str">
        <f t="shared" si="12"/>
        <v/>
      </c>
      <c r="O135" s="908" t="str">
        <f t="shared" si="12"/>
        <v/>
      </c>
      <c r="P135" s="915" t="str">
        <f t="shared" si="12"/>
        <v/>
      </c>
      <c r="Q135" s="909">
        <f t="shared" si="8"/>
        <v>0</v>
      </c>
      <c r="R135" s="87"/>
      <c r="S135" s="503" t="s">
        <v>241</v>
      </c>
      <c r="T135" s="503" t="s">
        <v>340</v>
      </c>
      <c r="U135" s="503"/>
      <c r="V135" s="503"/>
      <c r="W135" s="503"/>
      <c r="X135" s="503"/>
      <c r="Y135" s="503"/>
      <c r="Z135" s="503"/>
      <c r="AA135" s="503"/>
      <c r="AB135" s="503"/>
      <c r="AC135" s="503"/>
      <c r="AD135" s="503"/>
      <c r="AE135" s="503"/>
      <c r="AF135" s="503"/>
      <c r="AG135" s="503"/>
      <c r="AH135" s="1345"/>
      <c r="AI135" s="1345"/>
    </row>
    <row r="136" spans="1:35" s="139" customFormat="1" ht="21" customHeight="1" x14ac:dyDescent="0.25">
      <c r="A136" s="87"/>
      <c r="B136" s="1818">
        <v>34</v>
      </c>
      <c r="C136" s="902" t="str">
        <f t="shared" si="12"/>
        <v>Corporación Cerámica S.A.</v>
      </c>
      <c r="D136" s="903" t="str">
        <f t="shared" si="12"/>
        <v>Hidráulico</v>
      </c>
      <c r="E136" s="904" t="str">
        <f t="shared" si="12"/>
        <v/>
      </c>
      <c r="F136" s="904" t="str">
        <f t="shared" si="12"/>
        <v/>
      </c>
      <c r="G136" s="904" t="str">
        <f t="shared" si="12"/>
        <v/>
      </c>
      <c r="H136" s="904" t="str">
        <f t="shared" si="12"/>
        <v/>
      </c>
      <c r="I136" s="904" t="str">
        <f t="shared" si="12"/>
        <v/>
      </c>
      <c r="J136" s="904" t="str">
        <f t="shared" si="12"/>
        <v/>
      </c>
      <c r="K136" s="904" t="str">
        <f t="shared" si="12"/>
        <v/>
      </c>
      <c r="L136" s="904" t="str">
        <f t="shared" si="12"/>
        <v/>
      </c>
      <c r="M136" s="904" t="str">
        <f t="shared" si="12"/>
        <v/>
      </c>
      <c r="N136" s="904" t="str">
        <f t="shared" si="12"/>
        <v/>
      </c>
      <c r="O136" s="904" t="str">
        <f t="shared" si="12"/>
        <v/>
      </c>
      <c r="P136" s="914" t="str">
        <f t="shared" si="12"/>
        <v/>
      </c>
      <c r="Q136" s="905">
        <f t="shared" ref="Q136:Q199" si="13">+SUM(E136:P136)</f>
        <v>0</v>
      </c>
      <c r="R136" s="87"/>
      <c r="S136" s="503"/>
      <c r="T136" s="503" t="s">
        <v>341</v>
      </c>
      <c r="U136" s="503">
        <v>0</v>
      </c>
      <c r="V136" s="503">
        <v>0</v>
      </c>
      <c r="W136" s="503">
        <v>0</v>
      </c>
      <c r="X136" s="503">
        <v>0</v>
      </c>
      <c r="Y136" s="503">
        <v>0</v>
      </c>
      <c r="Z136" s="503">
        <v>0</v>
      </c>
      <c r="AA136" s="503">
        <v>0</v>
      </c>
      <c r="AB136" s="503">
        <v>0</v>
      </c>
      <c r="AC136" s="503">
        <v>0</v>
      </c>
      <c r="AD136" s="503">
        <v>0</v>
      </c>
      <c r="AE136" s="503">
        <v>0</v>
      </c>
      <c r="AF136" s="503">
        <v>0</v>
      </c>
      <c r="AG136" s="503">
        <v>0</v>
      </c>
      <c r="AH136" s="1345"/>
      <c r="AI136" s="1345"/>
    </row>
    <row r="137" spans="1:35" s="139" customFormat="1" ht="21" customHeight="1" x14ac:dyDescent="0.25">
      <c r="A137" s="87"/>
      <c r="B137" s="1819"/>
      <c r="C137" s="906" t="str">
        <f t="shared" si="12"/>
        <v/>
      </c>
      <c r="D137" s="907" t="str">
        <f t="shared" si="12"/>
        <v>Térmico</v>
      </c>
      <c r="E137" s="908">
        <f t="shared" si="12"/>
        <v>9.4719561463295996E-3</v>
      </c>
      <c r="F137" s="908">
        <f t="shared" si="12"/>
        <v>9.4719561463295996E-3</v>
      </c>
      <c r="G137" s="908">
        <f t="shared" si="12"/>
        <v>9.4719561463295996E-3</v>
      </c>
      <c r="H137" s="908">
        <f t="shared" si="12"/>
        <v>9.4719561463295996E-3</v>
      </c>
      <c r="I137" s="908">
        <f t="shared" si="12"/>
        <v>9.4719561463295996E-3</v>
      </c>
      <c r="J137" s="908">
        <f t="shared" si="12"/>
        <v>9.4719561463295996E-3</v>
      </c>
      <c r="K137" s="908">
        <f t="shared" si="12"/>
        <v>9.4719561463295996E-3</v>
      </c>
      <c r="L137" s="908">
        <f t="shared" si="12"/>
        <v>9.4719561463295996E-3</v>
      </c>
      <c r="M137" s="908">
        <f t="shared" si="12"/>
        <v>9.4719561463295996E-3</v>
      </c>
      <c r="N137" s="908">
        <f t="shared" si="12"/>
        <v>9.4719561463295996E-3</v>
      </c>
      <c r="O137" s="908">
        <f t="shared" si="12"/>
        <v>9.4719561463295996E-3</v>
      </c>
      <c r="P137" s="915">
        <f t="shared" si="12"/>
        <v>9.4719561463295996E-3</v>
      </c>
      <c r="Q137" s="909">
        <f t="shared" si="13"/>
        <v>0.11366347375595522</v>
      </c>
      <c r="R137" s="87"/>
      <c r="S137" s="503"/>
      <c r="T137" s="503" t="s">
        <v>342</v>
      </c>
      <c r="U137" s="503"/>
      <c r="V137" s="503"/>
      <c r="W137" s="503"/>
      <c r="X137" s="503"/>
      <c r="Y137" s="503"/>
      <c r="Z137" s="503"/>
      <c r="AA137" s="503"/>
      <c r="AB137" s="503"/>
      <c r="AC137" s="503"/>
      <c r="AD137" s="503"/>
      <c r="AE137" s="503"/>
      <c r="AF137" s="503"/>
      <c r="AG137" s="503"/>
      <c r="AH137" s="1345"/>
      <c r="AI137" s="1345"/>
    </row>
    <row r="138" spans="1:35" s="139" customFormat="1" ht="21" customHeight="1" x14ac:dyDescent="0.25">
      <c r="A138" s="87"/>
      <c r="B138" s="1819"/>
      <c r="C138" s="906" t="str">
        <f t="shared" si="12"/>
        <v/>
      </c>
      <c r="D138" s="907" t="str">
        <f t="shared" si="12"/>
        <v>Solar</v>
      </c>
      <c r="E138" s="908" t="str">
        <f t="shared" si="12"/>
        <v/>
      </c>
      <c r="F138" s="908" t="str">
        <f t="shared" si="12"/>
        <v/>
      </c>
      <c r="G138" s="908" t="str">
        <f t="shared" si="12"/>
        <v/>
      </c>
      <c r="H138" s="908" t="str">
        <f t="shared" si="12"/>
        <v/>
      </c>
      <c r="I138" s="908" t="str">
        <f t="shared" si="12"/>
        <v/>
      </c>
      <c r="J138" s="908" t="str">
        <f t="shared" si="12"/>
        <v/>
      </c>
      <c r="K138" s="908" t="str">
        <f t="shared" si="12"/>
        <v/>
      </c>
      <c r="L138" s="908" t="str">
        <f t="shared" si="12"/>
        <v/>
      </c>
      <c r="M138" s="908" t="str">
        <f t="shared" si="12"/>
        <v/>
      </c>
      <c r="N138" s="908" t="str">
        <f t="shared" si="12"/>
        <v/>
      </c>
      <c r="O138" s="908" t="str">
        <f t="shared" si="12"/>
        <v/>
      </c>
      <c r="P138" s="915" t="str">
        <f t="shared" si="12"/>
        <v/>
      </c>
      <c r="Q138" s="909">
        <f t="shared" si="13"/>
        <v>0</v>
      </c>
      <c r="R138" s="87"/>
      <c r="S138" s="503"/>
      <c r="T138" s="503" t="s">
        <v>343</v>
      </c>
      <c r="U138" s="503"/>
      <c r="V138" s="503"/>
      <c r="W138" s="503"/>
      <c r="X138" s="503"/>
      <c r="Y138" s="503"/>
      <c r="Z138" s="503"/>
      <c r="AA138" s="503"/>
      <c r="AB138" s="503"/>
      <c r="AC138" s="503"/>
      <c r="AD138" s="503"/>
      <c r="AE138" s="503"/>
      <c r="AF138" s="503"/>
      <c r="AG138" s="503"/>
      <c r="AH138" s="1345"/>
      <c r="AI138" s="1345"/>
    </row>
    <row r="139" spans="1:35" s="139" customFormat="1" ht="21" customHeight="1" x14ac:dyDescent="0.25">
      <c r="A139" s="87"/>
      <c r="B139" s="1820"/>
      <c r="C139" s="910" t="str">
        <f t="shared" si="12"/>
        <v/>
      </c>
      <c r="D139" s="911" t="str">
        <f t="shared" si="12"/>
        <v>Eólico</v>
      </c>
      <c r="E139" s="912" t="str">
        <f t="shared" si="12"/>
        <v/>
      </c>
      <c r="F139" s="912" t="str">
        <f t="shared" si="12"/>
        <v/>
      </c>
      <c r="G139" s="912" t="str">
        <f t="shared" si="12"/>
        <v/>
      </c>
      <c r="H139" s="912" t="str">
        <f t="shared" si="12"/>
        <v/>
      </c>
      <c r="I139" s="912" t="str">
        <f t="shared" si="12"/>
        <v/>
      </c>
      <c r="J139" s="912" t="str">
        <f t="shared" si="12"/>
        <v/>
      </c>
      <c r="K139" s="912" t="str">
        <f t="shared" si="12"/>
        <v/>
      </c>
      <c r="L139" s="912" t="str">
        <f t="shared" si="12"/>
        <v/>
      </c>
      <c r="M139" s="912" t="str">
        <f t="shared" si="12"/>
        <v/>
      </c>
      <c r="N139" s="912" t="str">
        <f t="shared" si="12"/>
        <v/>
      </c>
      <c r="O139" s="912" t="str">
        <f t="shared" si="12"/>
        <v/>
      </c>
      <c r="P139" s="916" t="str">
        <f t="shared" si="12"/>
        <v/>
      </c>
      <c r="Q139" s="913">
        <f t="shared" si="13"/>
        <v>0</v>
      </c>
      <c r="R139" s="87"/>
      <c r="S139" s="503" t="s">
        <v>243</v>
      </c>
      <c r="T139" s="503" t="s">
        <v>340</v>
      </c>
      <c r="U139" s="503"/>
      <c r="V139" s="503"/>
      <c r="W139" s="503"/>
      <c r="X139" s="503"/>
      <c r="Y139" s="503"/>
      <c r="Z139" s="503"/>
      <c r="AA139" s="503"/>
      <c r="AB139" s="503"/>
      <c r="AC139" s="503"/>
      <c r="AD139" s="503"/>
      <c r="AE139" s="503"/>
      <c r="AF139" s="503"/>
      <c r="AG139" s="503"/>
      <c r="AH139" s="1345"/>
      <c r="AI139" s="1345"/>
    </row>
    <row r="140" spans="1:35" s="139" customFormat="1" ht="21" customHeight="1" x14ac:dyDescent="0.25">
      <c r="A140" s="87"/>
      <c r="B140" s="1818">
        <v>35</v>
      </c>
      <c r="C140" s="902" t="str">
        <f t="shared" si="12"/>
        <v>Emp. Explotadora de Vinchos Ltda S.A.C.</v>
      </c>
      <c r="D140" s="903" t="str">
        <f t="shared" si="12"/>
        <v>Hidráulico</v>
      </c>
      <c r="E140" s="904" t="str">
        <f t="shared" si="12"/>
        <v/>
      </c>
      <c r="F140" s="904" t="str">
        <f t="shared" si="12"/>
        <v/>
      </c>
      <c r="G140" s="904" t="str">
        <f t="shared" si="12"/>
        <v/>
      </c>
      <c r="H140" s="904" t="str">
        <f t="shared" si="12"/>
        <v/>
      </c>
      <c r="I140" s="904" t="str">
        <f t="shared" si="12"/>
        <v/>
      </c>
      <c r="J140" s="904" t="str">
        <f t="shared" si="12"/>
        <v/>
      </c>
      <c r="K140" s="904" t="str">
        <f t="shared" si="12"/>
        <v/>
      </c>
      <c r="L140" s="904" t="str">
        <f t="shared" si="12"/>
        <v/>
      </c>
      <c r="M140" s="904" t="str">
        <f t="shared" si="12"/>
        <v/>
      </c>
      <c r="N140" s="904" t="str">
        <f t="shared" si="12"/>
        <v/>
      </c>
      <c r="O140" s="904" t="str">
        <f t="shared" si="12"/>
        <v/>
      </c>
      <c r="P140" s="914" t="str">
        <f t="shared" si="12"/>
        <v/>
      </c>
      <c r="Q140" s="905">
        <f t="shared" si="13"/>
        <v>0</v>
      </c>
      <c r="R140" s="87"/>
      <c r="S140" s="503"/>
      <c r="T140" s="503" t="s">
        <v>341</v>
      </c>
      <c r="U140" s="503">
        <v>9.4719561463295996E-3</v>
      </c>
      <c r="V140" s="503">
        <v>9.4719561463295996E-3</v>
      </c>
      <c r="W140" s="503">
        <v>9.4719561463295996E-3</v>
      </c>
      <c r="X140" s="503">
        <v>9.4719561463295996E-3</v>
      </c>
      <c r="Y140" s="503">
        <v>9.4719561463295996E-3</v>
      </c>
      <c r="Z140" s="503">
        <v>9.4719561463295996E-3</v>
      </c>
      <c r="AA140" s="503">
        <v>9.4719561463295996E-3</v>
      </c>
      <c r="AB140" s="503">
        <v>9.4719561463295996E-3</v>
      </c>
      <c r="AC140" s="503">
        <v>9.4719561463295996E-3</v>
      </c>
      <c r="AD140" s="503">
        <v>9.4719561463295996E-3</v>
      </c>
      <c r="AE140" s="503">
        <v>9.4719561463295996E-3</v>
      </c>
      <c r="AF140" s="503">
        <v>9.4719561463295996E-3</v>
      </c>
      <c r="AG140" s="503">
        <v>0.11366347375595522</v>
      </c>
      <c r="AH140" s="1345"/>
      <c r="AI140" s="1345"/>
    </row>
    <row r="141" spans="1:35" s="139" customFormat="1" ht="21" customHeight="1" x14ac:dyDescent="0.25">
      <c r="A141" s="87"/>
      <c r="B141" s="1819"/>
      <c r="C141" s="906" t="str">
        <f t="shared" si="12"/>
        <v/>
      </c>
      <c r="D141" s="907" t="str">
        <f t="shared" si="12"/>
        <v>Térmico</v>
      </c>
      <c r="E141" s="908">
        <f t="shared" si="12"/>
        <v>0</v>
      </c>
      <c r="F141" s="908">
        <f t="shared" si="12"/>
        <v>0</v>
      </c>
      <c r="G141" s="908">
        <f t="shared" si="12"/>
        <v>0</v>
      </c>
      <c r="H141" s="908">
        <f t="shared" si="12"/>
        <v>0</v>
      </c>
      <c r="I141" s="908">
        <f t="shared" si="12"/>
        <v>0</v>
      </c>
      <c r="J141" s="908">
        <f t="shared" si="12"/>
        <v>0</v>
      </c>
      <c r="K141" s="908">
        <f t="shared" si="12"/>
        <v>0</v>
      </c>
      <c r="L141" s="908">
        <f t="shared" si="12"/>
        <v>0</v>
      </c>
      <c r="M141" s="908">
        <f t="shared" si="12"/>
        <v>0</v>
      </c>
      <c r="N141" s="908">
        <f t="shared" si="12"/>
        <v>0</v>
      </c>
      <c r="O141" s="908">
        <f t="shared" si="12"/>
        <v>0</v>
      </c>
      <c r="P141" s="915">
        <f t="shared" si="12"/>
        <v>0</v>
      </c>
      <c r="Q141" s="909">
        <f t="shared" si="13"/>
        <v>0</v>
      </c>
      <c r="R141" s="87"/>
      <c r="S141" s="503"/>
      <c r="T141" s="503" t="s">
        <v>342</v>
      </c>
      <c r="U141" s="503"/>
      <c r="V141" s="503"/>
      <c r="W141" s="503"/>
      <c r="X141" s="503"/>
      <c r="Y141" s="503"/>
      <c r="Z141" s="503"/>
      <c r="AA141" s="503"/>
      <c r="AB141" s="503"/>
      <c r="AC141" s="503"/>
      <c r="AD141" s="503"/>
      <c r="AE141" s="503"/>
      <c r="AF141" s="503"/>
      <c r="AG141" s="503"/>
      <c r="AH141" s="1345"/>
      <c r="AI141" s="1345"/>
    </row>
    <row r="142" spans="1:35" s="139" customFormat="1" ht="21" customHeight="1" x14ac:dyDescent="0.25">
      <c r="A142" s="87"/>
      <c r="B142" s="1819"/>
      <c r="C142" s="906" t="str">
        <f t="shared" si="12"/>
        <v/>
      </c>
      <c r="D142" s="907" t="str">
        <f t="shared" si="12"/>
        <v>Solar</v>
      </c>
      <c r="E142" s="908" t="str">
        <f t="shared" si="12"/>
        <v/>
      </c>
      <c r="F142" s="908" t="str">
        <f t="shared" si="12"/>
        <v/>
      </c>
      <c r="G142" s="908" t="str">
        <f t="shared" si="12"/>
        <v/>
      </c>
      <c r="H142" s="908" t="str">
        <f t="shared" si="12"/>
        <v/>
      </c>
      <c r="I142" s="908" t="str">
        <f t="shared" si="12"/>
        <v/>
      </c>
      <c r="J142" s="908" t="str">
        <f t="shared" si="12"/>
        <v/>
      </c>
      <c r="K142" s="908" t="str">
        <f t="shared" si="12"/>
        <v/>
      </c>
      <c r="L142" s="908" t="str">
        <f t="shared" si="12"/>
        <v/>
      </c>
      <c r="M142" s="908" t="str">
        <f t="shared" si="12"/>
        <v/>
      </c>
      <c r="N142" s="908" t="str">
        <f t="shared" si="12"/>
        <v/>
      </c>
      <c r="O142" s="908" t="str">
        <f t="shared" si="12"/>
        <v/>
      </c>
      <c r="P142" s="915" t="str">
        <f t="shared" si="12"/>
        <v/>
      </c>
      <c r="Q142" s="909">
        <f t="shared" si="13"/>
        <v>0</v>
      </c>
      <c r="R142" s="87"/>
      <c r="S142" s="503"/>
      <c r="T142" s="503" t="s">
        <v>343</v>
      </c>
      <c r="U142" s="503"/>
      <c r="V142" s="503"/>
      <c r="W142" s="503"/>
      <c r="X142" s="503"/>
      <c r="Y142" s="503"/>
      <c r="Z142" s="503"/>
      <c r="AA142" s="503"/>
      <c r="AB142" s="503"/>
      <c r="AC142" s="503"/>
      <c r="AD142" s="503"/>
      <c r="AE142" s="503"/>
      <c r="AF142" s="503"/>
      <c r="AG142" s="503"/>
      <c r="AH142" s="1345"/>
      <c r="AI142" s="1345"/>
    </row>
    <row r="143" spans="1:35" s="139" customFormat="1" ht="21" customHeight="1" x14ac:dyDescent="0.25">
      <c r="A143" s="87"/>
      <c r="B143" s="1820"/>
      <c r="C143" s="910" t="str">
        <f t="shared" si="12"/>
        <v/>
      </c>
      <c r="D143" s="911" t="str">
        <f t="shared" si="12"/>
        <v>Eólico</v>
      </c>
      <c r="E143" s="912" t="str">
        <f t="shared" si="12"/>
        <v/>
      </c>
      <c r="F143" s="912" t="str">
        <f t="shared" si="12"/>
        <v/>
      </c>
      <c r="G143" s="912" t="str">
        <f t="shared" si="12"/>
        <v/>
      </c>
      <c r="H143" s="912" t="str">
        <f t="shared" si="12"/>
        <v/>
      </c>
      <c r="I143" s="912" t="str">
        <f t="shared" si="12"/>
        <v/>
      </c>
      <c r="J143" s="912" t="str">
        <f t="shared" si="12"/>
        <v/>
      </c>
      <c r="K143" s="912" t="str">
        <f t="shared" si="12"/>
        <v/>
      </c>
      <c r="L143" s="912" t="str">
        <f t="shared" si="12"/>
        <v/>
      </c>
      <c r="M143" s="912" t="str">
        <f t="shared" si="12"/>
        <v/>
      </c>
      <c r="N143" s="912" t="str">
        <f t="shared" si="12"/>
        <v/>
      </c>
      <c r="O143" s="912" t="str">
        <f t="shared" si="12"/>
        <v/>
      </c>
      <c r="P143" s="912" t="str">
        <f t="shared" si="12"/>
        <v/>
      </c>
      <c r="Q143" s="913">
        <f t="shared" si="13"/>
        <v>0</v>
      </c>
      <c r="R143" s="87"/>
      <c r="S143" s="503" t="s">
        <v>245</v>
      </c>
      <c r="T143" s="503" t="s">
        <v>340</v>
      </c>
      <c r="U143" s="503"/>
      <c r="V143" s="503"/>
      <c r="W143" s="503"/>
      <c r="X143" s="503"/>
      <c r="Y143" s="503"/>
      <c r="Z143" s="503"/>
      <c r="AA143" s="503"/>
      <c r="AB143" s="503"/>
      <c r="AC143" s="503"/>
      <c r="AD143" s="503"/>
      <c r="AE143" s="503"/>
      <c r="AF143" s="503"/>
      <c r="AG143" s="503"/>
      <c r="AH143" s="1345"/>
      <c r="AI143" s="1345"/>
    </row>
    <row r="144" spans="1:35" s="139" customFormat="1" ht="21" customHeight="1" x14ac:dyDescent="0.25">
      <c r="A144" s="87"/>
      <c r="B144" s="1818">
        <v>36</v>
      </c>
      <c r="C144" s="902" t="str">
        <f t="shared" si="12"/>
        <v>Empresa Agroindustrial Tuman S.A.A.</v>
      </c>
      <c r="D144" s="903" t="str">
        <f t="shared" si="12"/>
        <v>Hidráulico</v>
      </c>
      <c r="E144" s="904" t="str">
        <f t="shared" si="12"/>
        <v/>
      </c>
      <c r="F144" s="904" t="str">
        <f t="shared" si="12"/>
        <v/>
      </c>
      <c r="G144" s="904" t="str">
        <f t="shared" si="12"/>
        <v/>
      </c>
      <c r="H144" s="904" t="str">
        <f t="shared" si="12"/>
        <v/>
      </c>
      <c r="I144" s="904" t="str">
        <f t="shared" si="12"/>
        <v/>
      </c>
      <c r="J144" s="904" t="str">
        <f t="shared" si="12"/>
        <v/>
      </c>
      <c r="K144" s="904" t="str">
        <f t="shared" si="12"/>
        <v/>
      </c>
      <c r="L144" s="904" t="str">
        <f t="shared" si="12"/>
        <v/>
      </c>
      <c r="M144" s="904" t="str">
        <f t="shared" si="12"/>
        <v/>
      </c>
      <c r="N144" s="904" t="str">
        <f t="shared" si="12"/>
        <v/>
      </c>
      <c r="O144" s="904" t="str">
        <f t="shared" si="12"/>
        <v/>
      </c>
      <c r="P144" s="914" t="str">
        <f t="shared" si="12"/>
        <v/>
      </c>
      <c r="Q144" s="905">
        <f t="shared" si="13"/>
        <v>0</v>
      </c>
      <c r="R144" s="87"/>
      <c r="S144" s="503"/>
      <c r="T144" s="503" t="s">
        <v>341</v>
      </c>
      <c r="U144" s="503">
        <v>0</v>
      </c>
      <c r="V144" s="503">
        <v>0</v>
      </c>
      <c r="W144" s="503">
        <v>0</v>
      </c>
      <c r="X144" s="503">
        <v>0</v>
      </c>
      <c r="Y144" s="503">
        <v>0</v>
      </c>
      <c r="Z144" s="503">
        <v>0</v>
      </c>
      <c r="AA144" s="503">
        <v>0</v>
      </c>
      <c r="AB144" s="503">
        <v>0</v>
      </c>
      <c r="AC144" s="503">
        <v>0</v>
      </c>
      <c r="AD144" s="503">
        <v>0</v>
      </c>
      <c r="AE144" s="503">
        <v>0</v>
      </c>
      <c r="AF144" s="503">
        <v>0</v>
      </c>
      <c r="AG144" s="503">
        <v>0</v>
      </c>
      <c r="AH144" s="1345"/>
      <c r="AI144" s="1345"/>
    </row>
    <row r="145" spans="1:35" s="139" customFormat="1" ht="21" customHeight="1" x14ac:dyDescent="0.25">
      <c r="A145" s="87"/>
      <c r="B145" s="1819"/>
      <c r="C145" s="906" t="str">
        <f t="shared" si="12"/>
        <v/>
      </c>
      <c r="D145" s="907" t="str">
        <f t="shared" si="12"/>
        <v>Térmico</v>
      </c>
      <c r="E145" s="908">
        <f t="shared" si="12"/>
        <v>0</v>
      </c>
      <c r="F145" s="908">
        <f t="shared" si="12"/>
        <v>0</v>
      </c>
      <c r="G145" s="908">
        <f t="shared" si="12"/>
        <v>0</v>
      </c>
      <c r="H145" s="908">
        <f t="shared" si="12"/>
        <v>0</v>
      </c>
      <c r="I145" s="908">
        <f t="shared" si="12"/>
        <v>0</v>
      </c>
      <c r="J145" s="908">
        <f t="shared" si="12"/>
        <v>0</v>
      </c>
      <c r="K145" s="908">
        <f t="shared" si="12"/>
        <v>0</v>
      </c>
      <c r="L145" s="908">
        <f t="shared" si="12"/>
        <v>0</v>
      </c>
      <c r="M145" s="908">
        <f t="shared" si="12"/>
        <v>0</v>
      </c>
      <c r="N145" s="908">
        <f t="shared" si="12"/>
        <v>0</v>
      </c>
      <c r="O145" s="908">
        <f t="shared" si="12"/>
        <v>0</v>
      </c>
      <c r="P145" s="915">
        <f t="shared" si="12"/>
        <v>0</v>
      </c>
      <c r="Q145" s="909">
        <f t="shared" si="13"/>
        <v>0</v>
      </c>
      <c r="R145" s="87"/>
      <c r="S145" s="503"/>
      <c r="T145" s="503" t="s">
        <v>342</v>
      </c>
      <c r="U145" s="503"/>
      <c r="V145" s="503"/>
      <c r="W145" s="503"/>
      <c r="X145" s="503"/>
      <c r="Y145" s="503"/>
      <c r="Z145" s="503"/>
      <c r="AA145" s="503"/>
      <c r="AB145" s="503"/>
      <c r="AC145" s="503"/>
      <c r="AD145" s="503"/>
      <c r="AE145" s="503"/>
      <c r="AF145" s="503"/>
      <c r="AG145" s="503"/>
      <c r="AH145" s="1345"/>
      <c r="AI145" s="1345"/>
    </row>
    <row r="146" spans="1:35" s="139" customFormat="1" ht="21" customHeight="1" x14ac:dyDescent="0.25">
      <c r="A146" s="87"/>
      <c r="B146" s="1819"/>
      <c r="C146" s="906" t="str">
        <f t="shared" si="12"/>
        <v/>
      </c>
      <c r="D146" s="907" t="str">
        <f t="shared" si="12"/>
        <v>Solar</v>
      </c>
      <c r="E146" s="908" t="str">
        <f t="shared" si="12"/>
        <v/>
      </c>
      <c r="F146" s="908" t="str">
        <f t="shared" si="12"/>
        <v/>
      </c>
      <c r="G146" s="908" t="str">
        <f t="shared" si="12"/>
        <v/>
      </c>
      <c r="H146" s="908" t="str">
        <f t="shared" si="12"/>
        <v/>
      </c>
      <c r="I146" s="908" t="str">
        <f t="shared" si="12"/>
        <v/>
      </c>
      <c r="J146" s="908" t="str">
        <f t="shared" si="12"/>
        <v/>
      </c>
      <c r="K146" s="908" t="str">
        <f t="shared" si="12"/>
        <v/>
      </c>
      <c r="L146" s="908" t="str">
        <f t="shared" si="12"/>
        <v/>
      </c>
      <c r="M146" s="908" t="str">
        <f t="shared" si="12"/>
        <v/>
      </c>
      <c r="N146" s="908" t="str">
        <f t="shared" si="12"/>
        <v/>
      </c>
      <c r="O146" s="908" t="str">
        <f t="shared" si="12"/>
        <v/>
      </c>
      <c r="P146" s="915" t="str">
        <f t="shared" si="12"/>
        <v/>
      </c>
      <c r="Q146" s="909">
        <f t="shared" si="13"/>
        <v>0</v>
      </c>
      <c r="R146" s="87"/>
      <c r="S146" s="503"/>
      <c r="T146" s="503" t="s">
        <v>343</v>
      </c>
      <c r="U146" s="503"/>
      <c r="V146" s="503"/>
      <c r="W146" s="503"/>
      <c r="X146" s="503"/>
      <c r="Y146" s="503"/>
      <c r="Z146" s="503"/>
      <c r="AA146" s="503"/>
      <c r="AB146" s="503"/>
      <c r="AC146" s="503"/>
      <c r="AD146" s="503"/>
      <c r="AE146" s="503"/>
      <c r="AF146" s="503"/>
      <c r="AG146" s="503"/>
      <c r="AH146" s="1345"/>
      <c r="AI146" s="1345"/>
    </row>
    <row r="147" spans="1:35" s="139" customFormat="1" ht="21" customHeight="1" x14ac:dyDescent="0.25">
      <c r="A147" s="87"/>
      <c r="B147" s="1820"/>
      <c r="C147" s="910" t="str">
        <f t="shared" si="12"/>
        <v/>
      </c>
      <c r="D147" s="911" t="str">
        <f t="shared" si="12"/>
        <v>Eólico</v>
      </c>
      <c r="E147" s="912" t="str">
        <f t="shared" si="12"/>
        <v/>
      </c>
      <c r="F147" s="912" t="str">
        <f t="shared" si="12"/>
        <v/>
      </c>
      <c r="G147" s="912" t="str">
        <f t="shared" si="12"/>
        <v/>
      </c>
      <c r="H147" s="912" t="str">
        <f t="shared" si="12"/>
        <v/>
      </c>
      <c r="I147" s="912" t="str">
        <f t="shared" si="12"/>
        <v/>
      </c>
      <c r="J147" s="912" t="str">
        <f t="shared" si="12"/>
        <v/>
      </c>
      <c r="K147" s="912" t="str">
        <f t="shared" si="12"/>
        <v/>
      </c>
      <c r="L147" s="912" t="str">
        <f t="shared" si="12"/>
        <v/>
      </c>
      <c r="M147" s="912" t="str">
        <f t="shared" si="12"/>
        <v/>
      </c>
      <c r="N147" s="912" t="str">
        <f t="shared" si="12"/>
        <v/>
      </c>
      <c r="O147" s="912" t="str">
        <f t="shared" si="12"/>
        <v/>
      </c>
      <c r="P147" s="916" t="str">
        <f t="shared" si="12"/>
        <v/>
      </c>
      <c r="Q147" s="913">
        <f t="shared" si="13"/>
        <v>0</v>
      </c>
      <c r="R147" s="87"/>
      <c r="S147" s="503" t="s">
        <v>247</v>
      </c>
      <c r="T147" s="503" t="s">
        <v>340</v>
      </c>
      <c r="U147" s="503"/>
      <c r="V147" s="503"/>
      <c r="W147" s="503"/>
      <c r="X147" s="503"/>
      <c r="Y147" s="503"/>
      <c r="Z147" s="503"/>
      <c r="AA147" s="503"/>
      <c r="AB147" s="503"/>
      <c r="AC147" s="503"/>
      <c r="AD147" s="503"/>
      <c r="AE147" s="503"/>
      <c r="AF147" s="503"/>
      <c r="AG147" s="503"/>
      <c r="AH147" s="1345"/>
      <c r="AI147" s="1345"/>
    </row>
    <row r="148" spans="1:35" s="139" customFormat="1" ht="21" customHeight="1" x14ac:dyDescent="0.25">
      <c r="A148" s="87"/>
      <c r="B148" s="1818">
        <v>37</v>
      </c>
      <c r="C148" s="902" t="str">
        <f t="shared" si="12"/>
        <v>Empresa Minera los Quenuales S.A.</v>
      </c>
      <c r="D148" s="903" t="str">
        <f t="shared" si="12"/>
        <v>Hidráulico</v>
      </c>
      <c r="E148" s="904">
        <f t="shared" si="12"/>
        <v>0.82147000000000003</v>
      </c>
      <c r="F148" s="904">
        <f t="shared" si="12"/>
        <v>0.50950099999999998</v>
      </c>
      <c r="G148" s="904">
        <f t="shared" si="12"/>
        <v>0.743223731794729</v>
      </c>
      <c r="H148" s="904">
        <f t="shared" si="12"/>
        <v>0.88485400000000003</v>
      </c>
      <c r="I148" s="904">
        <f t="shared" si="12"/>
        <v>0.85042200000000001</v>
      </c>
      <c r="J148" s="904">
        <f t="shared" si="12"/>
        <v>0.86033500000000007</v>
      </c>
      <c r="K148" s="904">
        <f t="shared" si="12"/>
        <v>0.90013588040051395</v>
      </c>
      <c r="L148" s="904">
        <f t="shared" si="12"/>
        <v>0.87267742707675899</v>
      </c>
      <c r="M148" s="904">
        <f t="shared" si="12"/>
        <v>0.79145500000000002</v>
      </c>
      <c r="N148" s="904">
        <f t="shared" si="12"/>
        <v>0.83344200000000002</v>
      </c>
      <c r="O148" s="904">
        <f t="shared" si="12"/>
        <v>0.76602700000000001</v>
      </c>
      <c r="P148" s="914">
        <f t="shared" si="12"/>
        <v>0.79724899999999999</v>
      </c>
      <c r="Q148" s="905">
        <f t="shared" si="13"/>
        <v>9.6307920392720021</v>
      </c>
      <c r="R148" s="87"/>
      <c r="S148" s="503"/>
      <c r="T148" s="503" t="s">
        <v>341</v>
      </c>
      <c r="U148" s="503">
        <v>0</v>
      </c>
      <c r="V148" s="503">
        <v>0</v>
      </c>
      <c r="W148" s="503">
        <v>0</v>
      </c>
      <c r="X148" s="503">
        <v>0</v>
      </c>
      <c r="Y148" s="503">
        <v>0</v>
      </c>
      <c r="Z148" s="503">
        <v>0</v>
      </c>
      <c r="AA148" s="503">
        <v>0</v>
      </c>
      <c r="AB148" s="503">
        <v>0</v>
      </c>
      <c r="AC148" s="503">
        <v>0</v>
      </c>
      <c r="AD148" s="503">
        <v>0</v>
      </c>
      <c r="AE148" s="503">
        <v>0</v>
      </c>
      <c r="AF148" s="503">
        <v>0</v>
      </c>
      <c r="AG148" s="503">
        <v>0</v>
      </c>
      <c r="AH148" s="1345"/>
      <c r="AI148" s="1345"/>
    </row>
    <row r="149" spans="1:35" s="139" customFormat="1" ht="21" customHeight="1" x14ac:dyDescent="0.25">
      <c r="A149" s="87"/>
      <c r="B149" s="1819"/>
      <c r="C149" s="906" t="str">
        <f t="shared" ref="C149:P164" si="14">+IF(S152="","",S152)</f>
        <v/>
      </c>
      <c r="D149" s="907" t="str">
        <f t="shared" si="14"/>
        <v>Térmico</v>
      </c>
      <c r="E149" s="908">
        <f t="shared" si="14"/>
        <v>0</v>
      </c>
      <c r="F149" s="908">
        <f t="shared" si="14"/>
        <v>2.5700000000000001E-2</v>
      </c>
      <c r="G149" s="908">
        <f t="shared" si="14"/>
        <v>1.29E-2</v>
      </c>
      <c r="H149" s="908">
        <f t="shared" si="14"/>
        <v>0</v>
      </c>
      <c r="I149" s="908">
        <f t="shared" si="14"/>
        <v>1.3089999999999999E-2</v>
      </c>
      <c r="J149" s="908">
        <f t="shared" si="14"/>
        <v>1.3089999999999999E-2</v>
      </c>
      <c r="K149" s="908">
        <f t="shared" si="14"/>
        <v>0</v>
      </c>
      <c r="L149" s="908">
        <f t="shared" si="14"/>
        <v>0</v>
      </c>
      <c r="M149" s="908">
        <f t="shared" si="14"/>
        <v>0</v>
      </c>
      <c r="N149" s="908">
        <f t="shared" si="14"/>
        <v>4.1799999999999997E-3</v>
      </c>
      <c r="O149" s="908">
        <f t="shared" si="14"/>
        <v>4.1799999999999997E-3</v>
      </c>
      <c r="P149" s="915">
        <f t="shared" si="14"/>
        <v>0</v>
      </c>
      <c r="Q149" s="909">
        <f t="shared" si="13"/>
        <v>7.3140000000000011E-2</v>
      </c>
      <c r="R149" s="87"/>
      <c r="S149" s="503"/>
      <c r="T149" s="503" t="s">
        <v>342</v>
      </c>
      <c r="U149" s="503"/>
      <c r="V149" s="503"/>
      <c r="W149" s="503"/>
      <c r="X149" s="503"/>
      <c r="Y149" s="503"/>
      <c r="Z149" s="503"/>
      <c r="AA149" s="503"/>
      <c r="AB149" s="503"/>
      <c r="AC149" s="503"/>
      <c r="AD149" s="503"/>
      <c r="AE149" s="503"/>
      <c r="AF149" s="503"/>
      <c r="AG149" s="503"/>
      <c r="AH149" s="1345"/>
      <c r="AI149" s="1345"/>
    </row>
    <row r="150" spans="1:35" s="139" customFormat="1" ht="21" customHeight="1" x14ac:dyDescent="0.25">
      <c r="A150" s="87"/>
      <c r="B150" s="1819"/>
      <c r="C150" s="906" t="str">
        <f t="shared" si="14"/>
        <v/>
      </c>
      <c r="D150" s="907" t="str">
        <f t="shared" si="14"/>
        <v>Solar</v>
      </c>
      <c r="E150" s="908" t="str">
        <f t="shared" si="14"/>
        <v/>
      </c>
      <c r="F150" s="908" t="str">
        <f t="shared" si="14"/>
        <v/>
      </c>
      <c r="G150" s="908" t="str">
        <f t="shared" si="14"/>
        <v/>
      </c>
      <c r="H150" s="908" t="str">
        <f t="shared" si="14"/>
        <v/>
      </c>
      <c r="I150" s="908" t="str">
        <f t="shared" si="14"/>
        <v/>
      </c>
      <c r="J150" s="908" t="str">
        <f t="shared" si="14"/>
        <v/>
      </c>
      <c r="K150" s="908" t="str">
        <f t="shared" si="14"/>
        <v/>
      </c>
      <c r="L150" s="908" t="str">
        <f t="shared" si="14"/>
        <v/>
      </c>
      <c r="M150" s="908" t="str">
        <f t="shared" si="14"/>
        <v/>
      </c>
      <c r="N150" s="908" t="str">
        <f t="shared" si="14"/>
        <v/>
      </c>
      <c r="O150" s="908" t="str">
        <f t="shared" si="14"/>
        <v/>
      </c>
      <c r="P150" s="915" t="str">
        <f t="shared" si="14"/>
        <v/>
      </c>
      <c r="Q150" s="909">
        <f t="shared" si="13"/>
        <v>0</v>
      </c>
      <c r="R150" s="87"/>
      <c r="S150" s="503"/>
      <c r="T150" s="503" t="s">
        <v>343</v>
      </c>
      <c r="U150" s="503"/>
      <c r="V150" s="503"/>
      <c r="W150" s="503"/>
      <c r="X150" s="503"/>
      <c r="Y150" s="503"/>
      <c r="Z150" s="503"/>
      <c r="AA150" s="503"/>
      <c r="AB150" s="503"/>
      <c r="AC150" s="503"/>
      <c r="AD150" s="503"/>
      <c r="AE150" s="503"/>
      <c r="AF150" s="503"/>
      <c r="AG150" s="503"/>
      <c r="AH150" s="1345"/>
      <c r="AI150" s="1345"/>
    </row>
    <row r="151" spans="1:35" s="139" customFormat="1" ht="21" customHeight="1" x14ac:dyDescent="0.25">
      <c r="A151" s="87"/>
      <c r="B151" s="1820"/>
      <c r="C151" s="910" t="str">
        <f t="shared" si="14"/>
        <v/>
      </c>
      <c r="D151" s="911" t="str">
        <f t="shared" si="14"/>
        <v>Eólico</v>
      </c>
      <c r="E151" s="912" t="str">
        <f t="shared" si="14"/>
        <v/>
      </c>
      <c r="F151" s="912" t="str">
        <f t="shared" si="14"/>
        <v/>
      </c>
      <c r="G151" s="912" t="str">
        <f t="shared" si="14"/>
        <v/>
      </c>
      <c r="H151" s="912" t="str">
        <f t="shared" si="14"/>
        <v/>
      </c>
      <c r="I151" s="912" t="str">
        <f t="shared" si="14"/>
        <v/>
      </c>
      <c r="J151" s="912" t="str">
        <f t="shared" si="14"/>
        <v/>
      </c>
      <c r="K151" s="912" t="str">
        <f t="shared" si="14"/>
        <v/>
      </c>
      <c r="L151" s="912" t="str">
        <f t="shared" si="14"/>
        <v/>
      </c>
      <c r="M151" s="912" t="str">
        <f t="shared" si="14"/>
        <v/>
      </c>
      <c r="N151" s="912" t="str">
        <f t="shared" si="14"/>
        <v/>
      </c>
      <c r="O151" s="912" t="str">
        <f t="shared" si="14"/>
        <v/>
      </c>
      <c r="P151" s="916" t="str">
        <f t="shared" si="14"/>
        <v/>
      </c>
      <c r="Q151" s="913">
        <f t="shared" si="13"/>
        <v>0</v>
      </c>
      <c r="R151" s="87"/>
      <c r="S151" s="503" t="s">
        <v>249</v>
      </c>
      <c r="T151" s="503" t="s">
        <v>340</v>
      </c>
      <c r="U151" s="503">
        <v>0.82147000000000003</v>
      </c>
      <c r="V151" s="503">
        <v>0.50950099999999998</v>
      </c>
      <c r="W151" s="503">
        <v>0.743223731794729</v>
      </c>
      <c r="X151" s="503">
        <v>0.88485400000000003</v>
      </c>
      <c r="Y151" s="503">
        <v>0.85042200000000001</v>
      </c>
      <c r="Z151" s="503">
        <v>0.86033500000000007</v>
      </c>
      <c r="AA151" s="503">
        <v>0.90013588040051395</v>
      </c>
      <c r="AB151" s="503">
        <v>0.87267742707675899</v>
      </c>
      <c r="AC151" s="503">
        <v>0.79145500000000002</v>
      </c>
      <c r="AD151" s="503">
        <v>0.83344200000000002</v>
      </c>
      <c r="AE151" s="503">
        <v>0.76602700000000001</v>
      </c>
      <c r="AF151" s="503">
        <v>0.79724899999999999</v>
      </c>
      <c r="AG151" s="503">
        <v>9.6307920392720021</v>
      </c>
      <c r="AH151" s="1345"/>
      <c r="AI151" s="1345"/>
    </row>
    <row r="152" spans="1:35" s="139" customFormat="1" ht="21" customHeight="1" x14ac:dyDescent="0.25">
      <c r="A152" s="87"/>
      <c r="B152" s="1818">
        <v>38</v>
      </c>
      <c r="C152" s="902" t="str">
        <f t="shared" si="14"/>
        <v>ICM Pachapaqui S.A.C.</v>
      </c>
      <c r="D152" s="903" t="str">
        <f t="shared" si="14"/>
        <v>Hidráulico</v>
      </c>
      <c r="E152" s="904">
        <f t="shared" si="14"/>
        <v>0.101507</v>
      </c>
      <c r="F152" s="904">
        <f t="shared" si="14"/>
        <v>0.117896</v>
      </c>
      <c r="G152" s="904">
        <f t="shared" si="14"/>
        <v>0.13266799999999998</v>
      </c>
      <c r="H152" s="904">
        <f t="shared" si="14"/>
        <v>0.12557499999999999</v>
      </c>
      <c r="I152" s="904">
        <f t="shared" si="14"/>
        <v>0.128521</v>
      </c>
      <c r="J152" s="904">
        <f t="shared" si="14"/>
        <v>0.12457499999999999</v>
      </c>
      <c r="K152" s="904">
        <f t="shared" si="14"/>
        <v>0.13575400000000001</v>
      </c>
      <c r="L152" s="904">
        <f t="shared" si="14"/>
        <v>0.13575400000000001</v>
      </c>
      <c r="M152" s="904">
        <f t="shared" si="14"/>
        <v>0.117199</v>
      </c>
      <c r="N152" s="904">
        <f t="shared" si="14"/>
        <v>0.125225</v>
      </c>
      <c r="O152" s="904">
        <f t="shared" si="14"/>
        <v>0.122971</v>
      </c>
      <c r="P152" s="914">
        <f t="shared" si="14"/>
        <v>0.128611</v>
      </c>
      <c r="Q152" s="905">
        <f t="shared" si="13"/>
        <v>1.496256</v>
      </c>
      <c r="R152" s="87"/>
      <c r="S152" s="503"/>
      <c r="T152" s="503" t="s">
        <v>341</v>
      </c>
      <c r="U152" s="503">
        <v>0</v>
      </c>
      <c r="V152" s="503">
        <v>2.5700000000000001E-2</v>
      </c>
      <c r="W152" s="503">
        <v>1.29E-2</v>
      </c>
      <c r="X152" s="503">
        <v>0</v>
      </c>
      <c r="Y152" s="503">
        <v>1.3089999999999999E-2</v>
      </c>
      <c r="Z152" s="503">
        <v>1.3089999999999999E-2</v>
      </c>
      <c r="AA152" s="503">
        <v>0</v>
      </c>
      <c r="AB152" s="503">
        <v>0</v>
      </c>
      <c r="AC152" s="503">
        <v>0</v>
      </c>
      <c r="AD152" s="503">
        <v>4.1799999999999997E-3</v>
      </c>
      <c r="AE152" s="503">
        <v>4.1799999999999997E-3</v>
      </c>
      <c r="AF152" s="503">
        <v>0</v>
      </c>
      <c r="AG152" s="503">
        <v>7.3140000000000011E-2</v>
      </c>
      <c r="AH152" s="1345"/>
      <c r="AI152" s="1345"/>
    </row>
    <row r="153" spans="1:35" s="139" customFormat="1" ht="21" customHeight="1" x14ac:dyDescent="0.25">
      <c r="A153" s="87"/>
      <c r="B153" s="1819"/>
      <c r="C153" s="906" t="str">
        <f t="shared" si="14"/>
        <v/>
      </c>
      <c r="D153" s="907" t="str">
        <f t="shared" si="14"/>
        <v>Térmico</v>
      </c>
      <c r="E153" s="908" t="str">
        <f t="shared" si="14"/>
        <v/>
      </c>
      <c r="F153" s="908" t="str">
        <f t="shared" si="14"/>
        <v/>
      </c>
      <c r="G153" s="908" t="str">
        <f t="shared" si="14"/>
        <v/>
      </c>
      <c r="H153" s="908" t="str">
        <f t="shared" si="14"/>
        <v/>
      </c>
      <c r="I153" s="908" t="str">
        <f t="shared" si="14"/>
        <v/>
      </c>
      <c r="J153" s="908" t="str">
        <f t="shared" si="14"/>
        <v/>
      </c>
      <c r="K153" s="908" t="str">
        <f t="shared" si="14"/>
        <v/>
      </c>
      <c r="L153" s="908" t="str">
        <f t="shared" si="14"/>
        <v/>
      </c>
      <c r="M153" s="908" t="str">
        <f t="shared" si="14"/>
        <v/>
      </c>
      <c r="N153" s="908" t="str">
        <f t="shared" si="14"/>
        <v/>
      </c>
      <c r="O153" s="908" t="str">
        <f t="shared" si="14"/>
        <v/>
      </c>
      <c r="P153" s="915">
        <f t="shared" si="14"/>
        <v>0</v>
      </c>
      <c r="Q153" s="909">
        <f t="shared" si="13"/>
        <v>0</v>
      </c>
      <c r="R153" s="87"/>
      <c r="S153" s="503"/>
      <c r="T153" s="503" t="s">
        <v>342</v>
      </c>
      <c r="U153" s="503"/>
      <c r="V153" s="503"/>
      <c r="W153" s="503"/>
      <c r="X153" s="503"/>
      <c r="Y153" s="503"/>
      <c r="Z153" s="503"/>
      <c r="AA153" s="503"/>
      <c r="AB153" s="503"/>
      <c r="AC153" s="503"/>
      <c r="AD153" s="503"/>
      <c r="AE153" s="503"/>
      <c r="AF153" s="503"/>
      <c r="AG153" s="503"/>
      <c r="AH153" s="1345"/>
      <c r="AI153" s="1345"/>
    </row>
    <row r="154" spans="1:35" s="139" customFormat="1" ht="21" customHeight="1" x14ac:dyDescent="0.25">
      <c r="A154" s="87"/>
      <c r="B154" s="1819"/>
      <c r="C154" s="906" t="str">
        <f t="shared" si="14"/>
        <v/>
      </c>
      <c r="D154" s="907" t="str">
        <f t="shared" si="14"/>
        <v>Solar</v>
      </c>
      <c r="E154" s="908" t="str">
        <f t="shared" si="14"/>
        <v/>
      </c>
      <c r="F154" s="908" t="str">
        <f t="shared" si="14"/>
        <v/>
      </c>
      <c r="G154" s="908" t="str">
        <f t="shared" si="14"/>
        <v/>
      </c>
      <c r="H154" s="908" t="str">
        <f t="shared" si="14"/>
        <v/>
      </c>
      <c r="I154" s="908" t="str">
        <f t="shared" si="14"/>
        <v/>
      </c>
      <c r="J154" s="908" t="str">
        <f t="shared" si="14"/>
        <v/>
      </c>
      <c r="K154" s="908" t="str">
        <f t="shared" si="14"/>
        <v/>
      </c>
      <c r="L154" s="908" t="str">
        <f t="shared" si="14"/>
        <v/>
      </c>
      <c r="M154" s="908" t="str">
        <f t="shared" si="14"/>
        <v/>
      </c>
      <c r="N154" s="908" t="str">
        <f t="shared" si="14"/>
        <v/>
      </c>
      <c r="O154" s="908" t="str">
        <f t="shared" si="14"/>
        <v/>
      </c>
      <c r="P154" s="915" t="str">
        <f t="shared" si="14"/>
        <v/>
      </c>
      <c r="Q154" s="909">
        <f t="shared" si="13"/>
        <v>0</v>
      </c>
      <c r="R154" s="87"/>
      <c r="S154" s="503"/>
      <c r="T154" s="503" t="s">
        <v>343</v>
      </c>
      <c r="U154" s="503"/>
      <c r="V154" s="503"/>
      <c r="W154" s="503"/>
      <c r="X154" s="503"/>
      <c r="Y154" s="503"/>
      <c r="Z154" s="503"/>
      <c r="AA154" s="503"/>
      <c r="AB154" s="503"/>
      <c r="AC154" s="503"/>
      <c r="AD154" s="503"/>
      <c r="AE154" s="503"/>
      <c r="AF154" s="503"/>
      <c r="AG154" s="503"/>
      <c r="AH154" s="1345"/>
      <c r="AI154" s="1345"/>
    </row>
    <row r="155" spans="1:35" s="139" customFormat="1" ht="21" customHeight="1" x14ac:dyDescent="0.25">
      <c r="A155" s="87"/>
      <c r="B155" s="1820"/>
      <c r="C155" s="910" t="str">
        <f t="shared" si="14"/>
        <v/>
      </c>
      <c r="D155" s="911" t="str">
        <f t="shared" si="14"/>
        <v>Eólico</v>
      </c>
      <c r="E155" s="912" t="str">
        <f t="shared" si="14"/>
        <v/>
      </c>
      <c r="F155" s="912" t="str">
        <f t="shared" si="14"/>
        <v/>
      </c>
      <c r="G155" s="912" t="str">
        <f t="shared" si="14"/>
        <v/>
      </c>
      <c r="H155" s="912" t="str">
        <f t="shared" si="14"/>
        <v/>
      </c>
      <c r="I155" s="912" t="str">
        <f t="shared" si="14"/>
        <v/>
      </c>
      <c r="J155" s="912" t="str">
        <f t="shared" si="14"/>
        <v/>
      </c>
      <c r="K155" s="912" t="str">
        <f t="shared" si="14"/>
        <v/>
      </c>
      <c r="L155" s="912" t="str">
        <f t="shared" si="14"/>
        <v/>
      </c>
      <c r="M155" s="912" t="str">
        <f t="shared" si="14"/>
        <v/>
      </c>
      <c r="N155" s="912" t="str">
        <f t="shared" si="14"/>
        <v/>
      </c>
      <c r="O155" s="912" t="str">
        <f t="shared" si="14"/>
        <v/>
      </c>
      <c r="P155" s="916" t="str">
        <f t="shared" si="14"/>
        <v/>
      </c>
      <c r="Q155" s="913">
        <f t="shared" si="13"/>
        <v>0</v>
      </c>
      <c r="R155" s="87"/>
      <c r="S155" s="503" t="s">
        <v>251</v>
      </c>
      <c r="T155" s="503" t="s">
        <v>340</v>
      </c>
      <c r="U155" s="503">
        <v>0.101507</v>
      </c>
      <c r="V155" s="503">
        <v>0.117896</v>
      </c>
      <c r="W155" s="503">
        <v>0.13266799999999998</v>
      </c>
      <c r="X155" s="503">
        <v>0.12557499999999999</v>
      </c>
      <c r="Y155" s="503">
        <v>0.128521</v>
      </c>
      <c r="Z155" s="503">
        <v>0.12457499999999999</v>
      </c>
      <c r="AA155" s="503">
        <v>0.13575400000000001</v>
      </c>
      <c r="AB155" s="503">
        <v>0.13575400000000001</v>
      </c>
      <c r="AC155" s="503">
        <v>0.117199</v>
      </c>
      <c r="AD155" s="503">
        <v>0.125225</v>
      </c>
      <c r="AE155" s="503">
        <v>0.122971</v>
      </c>
      <c r="AF155" s="503">
        <v>0.128611</v>
      </c>
      <c r="AG155" s="503">
        <v>1.496256</v>
      </c>
      <c r="AH155" s="1345"/>
      <c r="AI155" s="1345"/>
    </row>
    <row r="156" spans="1:35" s="139" customFormat="1" ht="21" customHeight="1" x14ac:dyDescent="0.25">
      <c r="A156" s="87"/>
      <c r="B156" s="1818">
        <v>39</v>
      </c>
      <c r="C156" s="902" t="str">
        <f t="shared" si="14"/>
        <v>Illapu Energy S.A.</v>
      </c>
      <c r="D156" s="903" t="str">
        <f t="shared" si="14"/>
        <v>Hidráulico</v>
      </c>
      <c r="E156" s="908" t="str">
        <f t="shared" si="14"/>
        <v/>
      </c>
      <c r="F156" s="908" t="str">
        <f t="shared" si="14"/>
        <v/>
      </c>
      <c r="G156" s="908" t="str">
        <f t="shared" si="14"/>
        <v/>
      </c>
      <c r="H156" s="908" t="str">
        <f t="shared" si="14"/>
        <v/>
      </c>
      <c r="I156" s="908" t="str">
        <f t="shared" si="14"/>
        <v/>
      </c>
      <c r="J156" s="908" t="str">
        <f t="shared" si="14"/>
        <v/>
      </c>
      <c r="K156" s="908" t="str">
        <f t="shared" si="14"/>
        <v/>
      </c>
      <c r="L156" s="908" t="str">
        <f t="shared" si="14"/>
        <v/>
      </c>
      <c r="M156" s="908" t="str">
        <f t="shared" si="14"/>
        <v/>
      </c>
      <c r="N156" s="908" t="str">
        <f t="shared" si="14"/>
        <v/>
      </c>
      <c r="O156" s="908" t="str">
        <f t="shared" si="14"/>
        <v/>
      </c>
      <c r="P156" s="915" t="str">
        <f t="shared" si="14"/>
        <v/>
      </c>
      <c r="Q156" s="909">
        <f t="shared" si="13"/>
        <v>0</v>
      </c>
      <c r="R156" s="87"/>
      <c r="S156" s="503"/>
      <c r="T156" s="503" t="s">
        <v>341</v>
      </c>
      <c r="U156" s="503"/>
      <c r="V156" s="503"/>
      <c r="W156" s="503"/>
      <c r="X156" s="503"/>
      <c r="Y156" s="503"/>
      <c r="Z156" s="503"/>
      <c r="AA156" s="503"/>
      <c r="AB156" s="503"/>
      <c r="AC156" s="503"/>
      <c r="AD156" s="503"/>
      <c r="AE156" s="503"/>
      <c r="AF156" s="503">
        <v>0</v>
      </c>
      <c r="AG156" s="503">
        <v>0</v>
      </c>
      <c r="AH156" s="1345"/>
      <c r="AI156" s="1345"/>
    </row>
    <row r="157" spans="1:35" s="139" customFormat="1" ht="21" customHeight="1" x14ac:dyDescent="0.25">
      <c r="A157" s="87"/>
      <c r="B157" s="1819"/>
      <c r="C157" s="906" t="str">
        <f t="shared" si="14"/>
        <v/>
      </c>
      <c r="D157" s="907" t="str">
        <f t="shared" si="14"/>
        <v>Térmico</v>
      </c>
      <c r="E157" s="908">
        <f t="shared" si="14"/>
        <v>8.6965589999999988</v>
      </c>
      <c r="F157" s="908">
        <f t="shared" si="14"/>
        <v>7.5409499999999996</v>
      </c>
      <c r="G157" s="908">
        <f t="shared" si="14"/>
        <v>8.680924000000001</v>
      </c>
      <c r="H157" s="908">
        <f t="shared" si="14"/>
        <v>7.619891</v>
      </c>
      <c r="I157" s="908">
        <f t="shared" si="14"/>
        <v>8.9160869999999992</v>
      </c>
      <c r="J157" s="908">
        <f t="shared" si="14"/>
        <v>8.6995499999999986</v>
      </c>
      <c r="K157" s="908">
        <f t="shared" si="14"/>
        <v>8.8812800000000003</v>
      </c>
      <c r="L157" s="908">
        <f t="shared" si="14"/>
        <v>8.9122299999999992</v>
      </c>
      <c r="M157" s="908">
        <f t="shared" si="14"/>
        <v>8.5616050000000001</v>
      </c>
      <c r="N157" s="908">
        <f t="shared" si="14"/>
        <v>2.2510599999999998</v>
      </c>
      <c r="O157" s="908">
        <f t="shared" si="14"/>
        <v>7.130782</v>
      </c>
      <c r="P157" s="915">
        <f t="shared" si="14"/>
        <v>7.5907150000000003</v>
      </c>
      <c r="Q157" s="909">
        <f t="shared" si="13"/>
        <v>93.481632999999988</v>
      </c>
      <c r="R157" s="87"/>
      <c r="S157" s="503"/>
      <c r="T157" s="503" t="s">
        <v>342</v>
      </c>
      <c r="U157" s="503"/>
      <c r="V157" s="503"/>
      <c r="W157" s="503"/>
      <c r="X157" s="503"/>
      <c r="Y157" s="503"/>
      <c r="Z157" s="503"/>
      <c r="AA157" s="503"/>
      <c r="AB157" s="503"/>
      <c r="AC157" s="503"/>
      <c r="AD157" s="503"/>
      <c r="AE157" s="503"/>
      <c r="AF157" s="503"/>
      <c r="AG157" s="503"/>
      <c r="AH157" s="1345"/>
      <c r="AI157" s="1345"/>
    </row>
    <row r="158" spans="1:35" s="139" customFormat="1" ht="21" customHeight="1" x14ac:dyDescent="0.25">
      <c r="A158" s="87"/>
      <c r="B158" s="1819"/>
      <c r="C158" s="906" t="str">
        <f t="shared" si="14"/>
        <v/>
      </c>
      <c r="D158" s="907" t="str">
        <f t="shared" si="14"/>
        <v>Solar</v>
      </c>
      <c r="E158" s="908" t="str">
        <f t="shared" si="14"/>
        <v/>
      </c>
      <c r="F158" s="908" t="str">
        <f t="shared" si="14"/>
        <v/>
      </c>
      <c r="G158" s="908" t="str">
        <f t="shared" si="14"/>
        <v/>
      </c>
      <c r="H158" s="908" t="str">
        <f t="shared" si="14"/>
        <v/>
      </c>
      <c r="I158" s="908" t="str">
        <f t="shared" si="14"/>
        <v/>
      </c>
      <c r="J158" s="908" t="str">
        <f t="shared" si="14"/>
        <v/>
      </c>
      <c r="K158" s="908" t="str">
        <f t="shared" si="14"/>
        <v/>
      </c>
      <c r="L158" s="908" t="str">
        <f t="shared" si="14"/>
        <v/>
      </c>
      <c r="M158" s="908" t="str">
        <f t="shared" si="14"/>
        <v/>
      </c>
      <c r="N158" s="908" t="str">
        <f t="shared" si="14"/>
        <v/>
      </c>
      <c r="O158" s="908" t="str">
        <f t="shared" si="14"/>
        <v/>
      </c>
      <c r="P158" s="915" t="str">
        <f t="shared" si="14"/>
        <v/>
      </c>
      <c r="Q158" s="909">
        <f t="shared" si="13"/>
        <v>0</v>
      </c>
      <c r="R158" s="87"/>
      <c r="S158" s="503"/>
      <c r="T158" s="503" t="s">
        <v>343</v>
      </c>
      <c r="U158" s="503"/>
      <c r="V158" s="503"/>
      <c r="W158" s="503"/>
      <c r="X158" s="503"/>
      <c r="Y158" s="503"/>
      <c r="Z158" s="503"/>
      <c r="AA158" s="503"/>
      <c r="AB158" s="503"/>
      <c r="AC158" s="503"/>
      <c r="AD158" s="503"/>
      <c r="AE158" s="503"/>
      <c r="AF158" s="503"/>
      <c r="AG158" s="503"/>
      <c r="AH158" s="1345"/>
      <c r="AI158" s="1345"/>
    </row>
    <row r="159" spans="1:35" s="139" customFormat="1" ht="21" customHeight="1" x14ac:dyDescent="0.25">
      <c r="A159" s="87"/>
      <c r="B159" s="1820"/>
      <c r="C159" s="910" t="str">
        <f t="shared" si="14"/>
        <v/>
      </c>
      <c r="D159" s="911" t="str">
        <f t="shared" si="14"/>
        <v>Eólico</v>
      </c>
      <c r="E159" s="908" t="str">
        <f t="shared" si="14"/>
        <v/>
      </c>
      <c r="F159" s="908" t="str">
        <f t="shared" si="14"/>
        <v/>
      </c>
      <c r="G159" s="908" t="str">
        <f t="shared" si="14"/>
        <v/>
      </c>
      <c r="H159" s="908" t="str">
        <f t="shared" si="14"/>
        <v/>
      </c>
      <c r="I159" s="908" t="str">
        <f t="shared" si="14"/>
        <v/>
      </c>
      <c r="J159" s="908" t="str">
        <f t="shared" si="14"/>
        <v/>
      </c>
      <c r="K159" s="908" t="str">
        <f t="shared" si="14"/>
        <v/>
      </c>
      <c r="L159" s="908" t="str">
        <f t="shared" si="14"/>
        <v/>
      </c>
      <c r="M159" s="908" t="str">
        <f t="shared" si="14"/>
        <v/>
      </c>
      <c r="N159" s="908" t="str">
        <f t="shared" si="14"/>
        <v/>
      </c>
      <c r="O159" s="908" t="str">
        <f t="shared" si="14"/>
        <v/>
      </c>
      <c r="P159" s="915" t="str">
        <f t="shared" si="14"/>
        <v/>
      </c>
      <c r="Q159" s="909">
        <f t="shared" si="13"/>
        <v>0</v>
      </c>
      <c r="R159" s="87"/>
      <c r="S159" s="503" t="s">
        <v>253</v>
      </c>
      <c r="T159" s="503" t="s">
        <v>340</v>
      </c>
      <c r="U159" s="503"/>
      <c r="V159" s="503"/>
      <c r="W159" s="503"/>
      <c r="X159" s="503"/>
      <c r="Y159" s="503"/>
      <c r="Z159" s="503"/>
      <c r="AA159" s="503"/>
      <c r="AB159" s="503"/>
      <c r="AC159" s="503"/>
      <c r="AD159" s="503"/>
      <c r="AE159" s="503"/>
      <c r="AF159" s="503"/>
      <c r="AG159" s="503"/>
      <c r="AH159" s="1345"/>
      <c r="AI159" s="1345"/>
    </row>
    <row r="160" spans="1:35" s="139" customFormat="1" ht="21" customHeight="1" x14ac:dyDescent="0.25">
      <c r="A160" s="87"/>
      <c r="B160" s="1818">
        <v>40</v>
      </c>
      <c r="C160" s="902" t="str">
        <f t="shared" si="14"/>
        <v>Industria Textil Piura S.A.</v>
      </c>
      <c r="D160" s="903" t="str">
        <f t="shared" si="14"/>
        <v>Hidráulico</v>
      </c>
      <c r="E160" s="904" t="str">
        <f t="shared" si="14"/>
        <v/>
      </c>
      <c r="F160" s="904" t="str">
        <f t="shared" si="14"/>
        <v/>
      </c>
      <c r="G160" s="904" t="str">
        <f t="shared" si="14"/>
        <v/>
      </c>
      <c r="H160" s="904" t="str">
        <f t="shared" si="14"/>
        <v/>
      </c>
      <c r="I160" s="904" t="str">
        <f t="shared" si="14"/>
        <v/>
      </c>
      <c r="J160" s="904" t="str">
        <f t="shared" si="14"/>
        <v/>
      </c>
      <c r="K160" s="904" t="str">
        <f t="shared" si="14"/>
        <v/>
      </c>
      <c r="L160" s="904" t="str">
        <f t="shared" si="14"/>
        <v/>
      </c>
      <c r="M160" s="904" t="str">
        <f t="shared" si="14"/>
        <v/>
      </c>
      <c r="N160" s="904" t="str">
        <f t="shared" si="14"/>
        <v/>
      </c>
      <c r="O160" s="904" t="str">
        <f t="shared" si="14"/>
        <v/>
      </c>
      <c r="P160" s="914" t="str">
        <f t="shared" si="14"/>
        <v/>
      </c>
      <c r="Q160" s="905">
        <f t="shared" si="13"/>
        <v>0</v>
      </c>
      <c r="R160" s="87"/>
      <c r="S160" s="503"/>
      <c r="T160" s="503" t="s">
        <v>341</v>
      </c>
      <c r="U160" s="503">
        <v>8.6965589999999988</v>
      </c>
      <c r="V160" s="503">
        <v>7.5409499999999996</v>
      </c>
      <c r="W160" s="503">
        <v>8.680924000000001</v>
      </c>
      <c r="X160" s="503">
        <v>7.619891</v>
      </c>
      <c r="Y160" s="503">
        <v>8.9160869999999992</v>
      </c>
      <c r="Z160" s="503">
        <v>8.6995499999999986</v>
      </c>
      <c r="AA160" s="503">
        <v>8.8812800000000003</v>
      </c>
      <c r="AB160" s="503">
        <v>8.9122299999999992</v>
      </c>
      <c r="AC160" s="503">
        <v>8.5616050000000001</v>
      </c>
      <c r="AD160" s="503">
        <v>2.2510599999999998</v>
      </c>
      <c r="AE160" s="503">
        <v>7.130782</v>
      </c>
      <c r="AF160" s="503">
        <v>7.5907150000000003</v>
      </c>
      <c r="AG160" s="503">
        <v>93.481632999999988</v>
      </c>
      <c r="AH160" s="1345"/>
      <c r="AI160" s="1345"/>
    </row>
    <row r="161" spans="1:35" s="139" customFormat="1" ht="21" customHeight="1" x14ac:dyDescent="0.25">
      <c r="A161" s="87"/>
      <c r="B161" s="1819"/>
      <c r="C161" s="906" t="str">
        <f t="shared" si="14"/>
        <v/>
      </c>
      <c r="D161" s="907" t="str">
        <f t="shared" si="14"/>
        <v>Térmico</v>
      </c>
      <c r="E161" s="908">
        <f t="shared" si="14"/>
        <v>0</v>
      </c>
      <c r="F161" s="908">
        <f t="shared" si="14"/>
        <v>0</v>
      </c>
      <c r="G161" s="908">
        <f t="shared" si="14"/>
        <v>0</v>
      </c>
      <c r="H161" s="908">
        <f t="shared" si="14"/>
        <v>0</v>
      </c>
      <c r="I161" s="908">
        <f t="shared" si="14"/>
        <v>0</v>
      </c>
      <c r="J161" s="908">
        <f t="shared" si="14"/>
        <v>0</v>
      </c>
      <c r="K161" s="908">
        <f t="shared" si="14"/>
        <v>0</v>
      </c>
      <c r="L161" s="908">
        <f t="shared" si="14"/>
        <v>0</v>
      </c>
      <c r="M161" s="908">
        <f t="shared" si="14"/>
        <v>0</v>
      </c>
      <c r="N161" s="908">
        <f t="shared" si="14"/>
        <v>0</v>
      </c>
      <c r="O161" s="908">
        <f t="shared" si="14"/>
        <v>0</v>
      </c>
      <c r="P161" s="915">
        <f t="shared" si="14"/>
        <v>0</v>
      </c>
      <c r="Q161" s="909">
        <f t="shared" si="13"/>
        <v>0</v>
      </c>
      <c r="R161" s="87"/>
      <c r="S161" s="503"/>
      <c r="T161" s="503" t="s">
        <v>342</v>
      </c>
      <c r="U161" s="503"/>
      <c r="V161" s="503"/>
      <c r="W161" s="503"/>
      <c r="X161" s="503"/>
      <c r="Y161" s="503"/>
      <c r="Z161" s="503"/>
      <c r="AA161" s="503"/>
      <c r="AB161" s="503"/>
      <c r="AC161" s="503"/>
      <c r="AD161" s="503"/>
      <c r="AE161" s="503"/>
      <c r="AF161" s="503"/>
      <c r="AG161" s="503"/>
      <c r="AH161" s="1345"/>
      <c r="AI161" s="1345"/>
    </row>
    <row r="162" spans="1:35" s="139" customFormat="1" ht="21" customHeight="1" x14ac:dyDescent="0.25">
      <c r="A162" s="87"/>
      <c r="B162" s="1819"/>
      <c r="C162" s="906" t="str">
        <f t="shared" si="14"/>
        <v/>
      </c>
      <c r="D162" s="907" t="str">
        <f t="shared" si="14"/>
        <v>Solar</v>
      </c>
      <c r="E162" s="908" t="str">
        <f t="shared" si="14"/>
        <v/>
      </c>
      <c r="F162" s="908" t="str">
        <f t="shared" si="14"/>
        <v/>
      </c>
      <c r="G162" s="908" t="str">
        <f t="shared" si="14"/>
        <v/>
      </c>
      <c r="H162" s="908" t="str">
        <f t="shared" si="14"/>
        <v/>
      </c>
      <c r="I162" s="908" t="str">
        <f t="shared" si="14"/>
        <v/>
      </c>
      <c r="J162" s="908" t="str">
        <f t="shared" si="14"/>
        <v/>
      </c>
      <c r="K162" s="908" t="str">
        <f t="shared" si="14"/>
        <v/>
      </c>
      <c r="L162" s="908" t="str">
        <f t="shared" si="14"/>
        <v/>
      </c>
      <c r="M162" s="908" t="str">
        <f t="shared" si="14"/>
        <v/>
      </c>
      <c r="N162" s="908" t="str">
        <f t="shared" si="14"/>
        <v/>
      </c>
      <c r="O162" s="908" t="str">
        <f t="shared" si="14"/>
        <v/>
      </c>
      <c r="P162" s="915" t="str">
        <f t="shared" si="14"/>
        <v/>
      </c>
      <c r="Q162" s="909">
        <f t="shared" si="13"/>
        <v>0</v>
      </c>
      <c r="R162" s="87"/>
      <c r="S162" s="503"/>
      <c r="T162" s="503" t="s">
        <v>343</v>
      </c>
      <c r="U162" s="503"/>
      <c r="V162" s="503"/>
      <c r="W162" s="503"/>
      <c r="X162" s="503"/>
      <c r="Y162" s="503"/>
      <c r="Z162" s="503"/>
      <c r="AA162" s="503"/>
      <c r="AB162" s="503"/>
      <c r="AC162" s="503"/>
      <c r="AD162" s="503"/>
      <c r="AE162" s="503"/>
      <c r="AF162" s="503"/>
      <c r="AG162" s="503"/>
      <c r="AH162" s="1345"/>
      <c r="AI162" s="1345"/>
    </row>
    <row r="163" spans="1:35" s="139" customFormat="1" ht="21" customHeight="1" x14ac:dyDescent="0.25">
      <c r="A163" s="87"/>
      <c r="B163" s="1820"/>
      <c r="C163" s="910" t="str">
        <f t="shared" si="14"/>
        <v/>
      </c>
      <c r="D163" s="911" t="str">
        <f t="shared" si="14"/>
        <v>Eólico</v>
      </c>
      <c r="E163" s="912" t="str">
        <f t="shared" si="14"/>
        <v/>
      </c>
      <c r="F163" s="912" t="str">
        <f t="shared" si="14"/>
        <v/>
      </c>
      <c r="G163" s="912" t="str">
        <f t="shared" si="14"/>
        <v/>
      </c>
      <c r="H163" s="912" t="str">
        <f t="shared" si="14"/>
        <v/>
      </c>
      <c r="I163" s="912" t="str">
        <f t="shared" si="14"/>
        <v/>
      </c>
      <c r="J163" s="912" t="str">
        <f t="shared" si="14"/>
        <v/>
      </c>
      <c r="K163" s="912" t="str">
        <f t="shared" si="14"/>
        <v/>
      </c>
      <c r="L163" s="912" t="str">
        <f t="shared" si="14"/>
        <v/>
      </c>
      <c r="M163" s="912" t="str">
        <f t="shared" si="14"/>
        <v/>
      </c>
      <c r="N163" s="912" t="str">
        <f t="shared" si="14"/>
        <v/>
      </c>
      <c r="O163" s="912" t="str">
        <f t="shared" si="14"/>
        <v/>
      </c>
      <c r="P163" s="916" t="str">
        <f t="shared" si="14"/>
        <v/>
      </c>
      <c r="Q163" s="913">
        <f t="shared" si="13"/>
        <v>0</v>
      </c>
      <c r="R163" s="87"/>
      <c r="S163" s="503" t="s">
        <v>255</v>
      </c>
      <c r="T163" s="503" t="s">
        <v>340</v>
      </c>
      <c r="U163" s="503"/>
      <c r="V163" s="503"/>
      <c r="W163" s="503"/>
      <c r="X163" s="503"/>
      <c r="Y163" s="503"/>
      <c r="Z163" s="503"/>
      <c r="AA163" s="503"/>
      <c r="AB163" s="503"/>
      <c r="AC163" s="503"/>
      <c r="AD163" s="503"/>
      <c r="AE163" s="503"/>
      <c r="AF163" s="503"/>
      <c r="AG163" s="503"/>
      <c r="AH163" s="1345"/>
      <c r="AI163" s="1345"/>
    </row>
    <row r="164" spans="1:35" s="139" customFormat="1" ht="21" customHeight="1" x14ac:dyDescent="0.25">
      <c r="A164" s="87"/>
      <c r="B164" s="1818">
        <v>41</v>
      </c>
      <c r="C164" s="902" t="str">
        <f t="shared" si="14"/>
        <v>Industrias Electroquimicas S. A.</v>
      </c>
      <c r="D164" s="903" t="str">
        <f t="shared" si="14"/>
        <v>Hidráulico</v>
      </c>
      <c r="E164" s="904" t="str">
        <f t="shared" si="14"/>
        <v/>
      </c>
      <c r="F164" s="904" t="str">
        <f t="shared" si="14"/>
        <v/>
      </c>
      <c r="G164" s="904" t="str">
        <f t="shared" si="14"/>
        <v/>
      </c>
      <c r="H164" s="904" t="str">
        <f t="shared" si="14"/>
        <v/>
      </c>
      <c r="I164" s="904" t="str">
        <f t="shared" si="14"/>
        <v/>
      </c>
      <c r="J164" s="904" t="str">
        <f t="shared" si="14"/>
        <v/>
      </c>
      <c r="K164" s="904" t="str">
        <f t="shared" si="14"/>
        <v/>
      </c>
      <c r="L164" s="904" t="str">
        <f t="shared" si="14"/>
        <v/>
      </c>
      <c r="M164" s="904" t="str">
        <f t="shared" si="14"/>
        <v/>
      </c>
      <c r="N164" s="904" t="str">
        <f t="shared" si="14"/>
        <v/>
      </c>
      <c r="O164" s="904" t="str">
        <f t="shared" si="14"/>
        <v/>
      </c>
      <c r="P164" s="914" t="str">
        <f t="shared" si="14"/>
        <v/>
      </c>
      <c r="Q164" s="905">
        <f t="shared" si="13"/>
        <v>0</v>
      </c>
      <c r="R164" s="87"/>
      <c r="S164" s="503"/>
      <c r="T164" s="503" t="s">
        <v>341</v>
      </c>
      <c r="U164" s="503">
        <v>0</v>
      </c>
      <c r="V164" s="503">
        <v>0</v>
      </c>
      <c r="W164" s="503">
        <v>0</v>
      </c>
      <c r="X164" s="503">
        <v>0</v>
      </c>
      <c r="Y164" s="503">
        <v>0</v>
      </c>
      <c r="Z164" s="503">
        <v>0</v>
      </c>
      <c r="AA164" s="503">
        <v>0</v>
      </c>
      <c r="AB164" s="503">
        <v>0</v>
      </c>
      <c r="AC164" s="503">
        <v>0</v>
      </c>
      <c r="AD164" s="503">
        <v>0</v>
      </c>
      <c r="AE164" s="503">
        <v>0</v>
      </c>
      <c r="AF164" s="503">
        <v>0</v>
      </c>
      <c r="AG164" s="503">
        <v>0</v>
      </c>
      <c r="AH164" s="1345"/>
      <c r="AI164" s="1345"/>
    </row>
    <row r="165" spans="1:35" s="139" customFormat="1" ht="21" customHeight="1" x14ac:dyDescent="0.25">
      <c r="A165" s="87"/>
      <c r="B165" s="1819"/>
      <c r="C165" s="906" t="str">
        <f t="shared" ref="C165:P180" si="15">+IF(S168="","",S168)</f>
        <v/>
      </c>
      <c r="D165" s="907" t="str">
        <f t="shared" si="15"/>
        <v>Térmico</v>
      </c>
      <c r="E165" s="908">
        <f t="shared" si="15"/>
        <v>3.042E-3</v>
      </c>
      <c r="F165" s="908">
        <f t="shared" si="15"/>
        <v>1.441E-3</v>
      </c>
      <c r="G165" s="908">
        <f t="shared" si="15"/>
        <v>8.1100000000000009E-4</v>
      </c>
      <c r="H165" s="908">
        <f t="shared" si="15"/>
        <v>1.397E-3</v>
      </c>
      <c r="I165" s="908">
        <f t="shared" si="15"/>
        <v>5.1699999999999999E-4</v>
      </c>
      <c r="J165" s="908">
        <f t="shared" si="15"/>
        <v>1.0020000000000001E-3</v>
      </c>
      <c r="K165" s="908">
        <f t="shared" si="15"/>
        <v>3.9740000000000001E-3</v>
      </c>
      <c r="L165" s="908">
        <f t="shared" si="15"/>
        <v>1.232E-3</v>
      </c>
      <c r="M165" s="908">
        <f t="shared" si="15"/>
        <v>1.3089999999999998E-3</v>
      </c>
      <c r="N165" s="908">
        <f t="shared" si="15"/>
        <v>3.7580000000000001E-3</v>
      </c>
      <c r="O165" s="908">
        <f t="shared" si="15"/>
        <v>8.4079999999999988E-3</v>
      </c>
      <c r="P165" s="915">
        <f t="shared" si="15"/>
        <v>1.345E-2</v>
      </c>
      <c r="Q165" s="909">
        <f t="shared" si="13"/>
        <v>4.0341000000000002E-2</v>
      </c>
      <c r="R165" s="87"/>
      <c r="S165" s="503"/>
      <c r="T165" s="503" t="s">
        <v>342</v>
      </c>
      <c r="U165" s="503"/>
      <c r="V165" s="503"/>
      <c r="W165" s="503"/>
      <c r="X165" s="503"/>
      <c r="Y165" s="503"/>
      <c r="Z165" s="503"/>
      <c r="AA165" s="503"/>
      <c r="AB165" s="503"/>
      <c r="AC165" s="503"/>
      <c r="AD165" s="503"/>
      <c r="AE165" s="503"/>
      <c r="AF165" s="503"/>
      <c r="AG165" s="503"/>
      <c r="AH165" s="1345"/>
      <c r="AI165" s="1345"/>
    </row>
    <row r="166" spans="1:35" s="139" customFormat="1" ht="21" customHeight="1" x14ac:dyDescent="0.25">
      <c r="A166" s="87"/>
      <c r="B166" s="1819"/>
      <c r="C166" s="906" t="str">
        <f t="shared" si="15"/>
        <v/>
      </c>
      <c r="D166" s="907" t="str">
        <f t="shared" si="15"/>
        <v>Solar</v>
      </c>
      <c r="E166" s="908" t="str">
        <f t="shared" si="15"/>
        <v/>
      </c>
      <c r="F166" s="908" t="str">
        <f t="shared" si="15"/>
        <v/>
      </c>
      <c r="G166" s="908" t="str">
        <f t="shared" si="15"/>
        <v/>
      </c>
      <c r="H166" s="908" t="str">
        <f t="shared" si="15"/>
        <v/>
      </c>
      <c r="I166" s="908" t="str">
        <f t="shared" si="15"/>
        <v/>
      </c>
      <c r="J166" s="908" t="str">
        <f t="shared" si="15"/>
        <v/>
      </c>
      <c r="K166" s="908" t="str">
        <f t="shared" si="15"/>
        <v/>
      </c>
      <c r="L166" s="908" t="str">
        <f t="shared" si="15"/>
        <v/>
      </c>
      <c r="M166" s="908" t="str">
        <f t="shared" si="15"/>
        <v/>
      </c>
      <c r="N166" s="908" t="str">
        <f t="shared" si="15"/>
        <v/>
      </c>
      <c r="O166" s="908" t="str">
        <f t="shared" si="15"/>
        <v/>
      </c>
      <c r="P166" s="915" t="str">
        <f t="shared" si="15"/>
        <v/>
      </c>
      <c r="Q166" s="909">
        <f t="shared" si="13"/>
        <v>0</v>
      </c>
      <c r="R166" s="87"/>
      <c r="S166" s="503"/>
      <c r="T166" s="503" t="s">
        <v>343</v>
      </c>
      <c r="U166" s="503"/>
      <c r="V166" s="503"/>
      <c r="W166" s="503"/>
      <c r="X166" s="503"/>
      <c r="Y166" s="503"/>
      <c r="Z166" s="503"/>
      <c r="AA166" s="503"/>
      <c r="AB166" s="503"/>
      <c r="AC166" s="503"/>
      <c r="AD166" s="503"/>
      <c r="AE166" s="503"/>
      <c r="AF166" s="503"/>
      <c r="AG166" s="503"/>
      <c r="AH166" s="1345"/>
      <c r="AI166" s="1345"/>
    </row>
    <row r="167" spans="1:35" s="139" customFormat="1" ht="21" customHeight="1" x14ac:dyDescent="0.25">
      <c r="A167" s="87"/>
      <c r="B167" s="1820"/>
      <c r="C167" s="910" t="str">
        <f t="shared" si="15"/>
        <v/>
      </c>
      <c r="D167" s="911" t="str">
        <f t="shared" si="15"/>
        <v>Eólico</v>
      </c>
      <c r="E167" s="912" t="str">
        <f t="shared" si="15"/>
        <v/>
      </c>
      <c r="F167" s="912" t="str">
        <f t="shared" si="15"/>
        <v/>
      </c>
      <c r="G167" s="912" t="str">
        <f t="shared" si="15"/>
        <v/>
      </c>
      <c r="H167" s="912" t="str">
        <f t="shared" si="15"/>
        <v/>
      </c>
      <c r="I167" s="912" t="str">
        <f t="shared" si="15"/>
        <v/>
      </c>
      <c r="J167" s="912" t="str">
        <f t="shared" si="15"/>
        <v/>
      </c>
      <c r="K167" s="912" t="str">
        <f t="shared" si="15"/>
        <v/>
      </c>
      <c r="L167" s="912" t="str">
        <f t="shared" si="15"/>
        <v/>
      </c>
      <c r="M167" s="912" t="str">
        <f t="shared" si="15"/>
        <v/>
      </c>
      <c r="N167" s="912" t="str">
        <f t="shared" si="15"/>
        <v/>
      </c>
      <c r="O167" s="912" t="str">
        <f t="shared" si="15"/>
        <v/>
      </c>
      <c r="P167" s="916" t="str">
        <f t="shared" si="15"/>
        <v/>
      </c>
      <c r="Q167" s="913">
        <f t="shared" si="13"/>
        <v>0</v>
      </c>
      <c r="R167" s="87"/>
      <c r="S167" s="503" t="s">
        <v>257</v>
      </c>
      <c r="T167" s="503" t="s">
        <v>340</v>
      </c>
      <c r="U167" s="503"/>
      <c r="V167" s="503"/>
      <c r="W167" s="503"/>
      <c r="X167" s="503"/>
      <c r="Y167" s="503"/>
      <c r="Z167" s="503"/>
      <c r="AA167" s="503"/>
      <c r="AB167" s="503"/>
      <c r="AC167" s="503"/>
      <c r="AD167" s="503"/>
      <c r="AE167" s="503"/>
      <c r="AF167" s="503"/>
      <c r="AG167" s="503"/>
      <c r="AH167" s="1345"/>
      <c r="AI167" s="1345"/>
    </row>
    <row r="168" spans="1:35" s="139" customFormat="1" ht="21" customHeight="1" x14ac:dyDescent="0.25">
      <c r="A168" s="87"/>
      <c r="B168" s="1818">
        <v>42</v>
      </c>
      <c r="C168" s="902" t="str">
        <f t="shared" si="15"/>
        <v>Inkabor S.A.C.</v>
      </c>
      <c r="D168" s="903" t="str">
        <f t="shared" si="15"/>
        <v>Hidráulico</v>
      </c>
      <c r="E168" s="904" t="str">
        <f t="shared" si="15"/>
        <v/>
      </c>
      <c r="F168" s="904" t="str">
        <f t="shared" si="15"/>
        <v/>
      </c>
      <c r="G168" s="904" t="str">
        <f t="shared" si="15"/>
        <v/>
      </c>
      <c r="H168" s="904" t="str">
        <f t="shared" si="15"/>
        <v/>
      </c>
      <c r="I168" s="904" t="str">
        <f t="shared" si="15"/>
        <v/>
      </c>
      <c r="J168" s="904" t="str">
        <f t="shared" si="15"/>
        <v/>
      </c>
      <c r="K168" s="904" t="str">
        <f t="shared" si="15"/>
        <v/>
      </c>
      <c r="L168" s="904" t="str">
        <f t="shared" si="15"/>
        <v/>
      </c>
      <c r="M168" s="904" t="str">
        <f t="shared" si="15"/>
        <v/>
      </c>
      <c r="N168" s="904" t="str">
        <f t="shared" si="15"/>
        <v/>
      </c>
      <c r="O168" s="904" t="str">
        <f t="shared" si="15"/>
        <v/>
      </c>
      <c r="P168" s="914" t="str">
        <f t="shared" si="15"/>
        <v/>
      </c>
      <c r="Q168" s="905">
        <f t="shared" si="13"/>
        <v>0</v>
      </c>
      <c r="R168" s="87"/>
      <c r="S168" s="503"/>
      <c r="T168" s="503" t="s">
        <v>341</v>
      </c>
      <c r="U168" s="503">
        <v>3.042E-3</v>
      </c>
      <c r="V168" s="503">
        <v>1.441E-3</v>
      </c>
      <c r="W168" s="503">
        <v>8.1100000000000009E-4</v>
      </c>
      <c r="X168" s="503">
        <v>1.397E-3</v>
      </c>
      <c r="Y168" s="503">
        <v>5.1699999999999999E-4</v>
      </c>
      <c r="Z168" s="503">
        <v>1.0020000000000001E-3</v>
      </c>
      <c r="AA168" s="503">
        <v>3.9740000000000001E-3</v>
      </c>
      <c r="AB168" s="503">
        <v>1.232E-3</v>
      </c>
      <c r="AC168" s="503">
        <v>1.3089999999999998E-3</v>
      </c>
      <c r="AD168" s="503">
        <v>3.7580000000000001E-3</v>
      </c>
      <c r="AE168" s="503">
        <v>8.4079999999999988E-3</v>
      </c>
      <c r="AF168" s="503">
        <v>1.345E-2</v>
      </c>
      <c r="AG168" s="503">
        <v>4.0341000000000002E-2</v>
      </c>
      <c r="AH168" s="1345"/>
      <c r="AI168" s="1345"/>
    </row>
    <row r="169" spans="1:35" s="139" customFormat="1" ht="21" customHeight="1" x14ac:dyDescent="0.25">
      <c r="A169" s="87"/>
      <c r="B169" s="1819"/>
      <c r="C169" s="906" t="str">
        <f t="shared" si="15"/>
        <v/>
      </c>
      <c r="D169" s="907" t="str">
        <f t="shared" si="15"/>
        <v>Térmico</v>
      </c>
      <c r="E169" s="908">
        <f t="shared" si="15"/>
        <v>1.4824E-2</v>
      </c>
      <c r="F169" s="908">
        <f t="shared" si="15"/>
        <v>1.3205999999999999E-2</v>
      </c>
      <c r="G169" s="908">
        <f t="shared" si="15"/>
        <v>1.5736E-2</v>
      </c>
      <c r="H169" s="908">
        <f t="shared" si="15"/>
        <v>1.7755000000000003E-2</v>
      </c>
      <c r="I169" s="908">
        <f t="shared" si="15"/>
        <v>2.2893999999999998E-2</v>
      </c>
      <c r="J169" s="908">
        <f t="shared" si="15"/>
        <v>2.3738999999999996E-2</v>
      </c>
      <c r="K169" s="908">
        <f t="shared" si="15"/>
        <v>2.7962000000000001E-2</v>
      </c>
      <c r="L169" s="908">
        <f t="shared" si="15"/>
        <v>3.2672E-2</v>
      </c>
      <c r="M169" s="908">
        <f t="shared" si="15"/>
        <v>3.3517999999999999E-2</v>
      </c>
      <c r="N169" s="908">
        <f t="shared" si="15"/>
        <v>3.2108999999999999E-2</v>
      </c>
      <c r="O169" s="908">
        <f t="shared" si="15"/>
        <v>2.7122E-2</v>
      </c>
      <c r="P169" s="915">
        <f t="shared" si="15"/>
        <v>2.1323999999999999E-2</v>
      </c>
      <c r="Q169" s="909">
        <f t="shared" si="13"/>
        <v>0.28286100000000003</v>
      </c>
      <c r="R169" s="87"/>
      <c r="S169" s="503"/>
      <c r="T169" s="503" t="s">
        <v>342</v>
      </c>
      <c r="U169" s="503"/>
      <c r="V169" s="503"/>
      <c r="W169" s="503"/>
      <c r="X169" s="503"/>
      <c r="Y169" s="503"/>
      <c r="Z169" s="503"/>
      <c r="AA169" s="503"/>
      <c r="AB169" s="503"/>
      <c r="AC169" s="503"/>
      <c r="AD169" s="503"/>
      <c r="AE169" s="503"/>
      <c r="AF169" s="503"/>
      <c r="AG169" s="503"/>
      <c r="AH169" s="1345"/>
      <c r="AI169" s="1345"/>
    </row>
    <row r="170" spans="1:35" s="139" customFormat="1" ht="21" customHeight="1" x14ac:dyDescent="0.25">
      <c r="A170" s="87"/>
      <c r="B170" s="1819"/>
      <c r="C170" s="906" t="str">
        <f t="shared" si="15"/>
        <v/>
      </c>
      <c r="D170" s="907" t="str">
        <f t="shared" si="15"/>
        <v>Solar</v>
      </c>
      <c r="E170" s="908" t="str">
        <f t="shared" si="15"/>
        <v/>
      </c>
      <c r="F170" s="908" t="str">
        <f t="shared" si="15"/>
        <v/>
      </c>
      <c r="G170" s="908" t="str">
        <f t="shared" si="15"/>
        <v/>
      </c>
      <c r="H170" s="908" t="str">
        <f t="shared" si="15"/>
        <v/>
      </c>
      <c r="I170" s="908" t="str">
        <f t="shared" si="15"/>
        <v/>
      </c>
      <c r="J170" s="908" t="str">
        <f t="shared" si="15"/>
        <v/>
      </c>
      <c r="K170" s="908" t="str">
        <f t="shared" si="15"/>
        <v/>
      </c>
      <c r="L170" s="908" t="str">
        <f t="shared" si="15"/>
        <v/>
      </c>
      <c r="M170" s="908" t="str">
        <f t="shared" si="15"/>
        <v/>
      </c>
      <c r="N170" s="908" t="str">
        <f t="shared" si="15"/>
        <v/>
      </c>
      <c r="O170" s="908" t="str">
        <f t="shared" si="15"/>
        <v/>
      </c>
      <c r="P170" s="915" t="str">
        <f t="shared" si="15"/>
        <v/>
      </c>
      <c r="Q170" s="909">
        <f t="shared" si="13"/>
        <v>0</v>
      </c>
      <c r="R170" s="87"/>
      <c r="S170" s="503"/>
      <c r="T170" s="503" t="s">
        <v>343</v>
      </c>
      <c r="U170" s="503"/>
      <c r="V170" s="503"/>
      <c r="W170" s="503"/>
      <c r="X170" s="503"/>
      <c r="Y170" s="503"/>
      <c r="Z170" s="503"/>
      <c r="AA170" s="503"/>
      <c r="AB170" s="503"/>
      <c r="AC170" s="503"/>
      <c r="AD170" s="503"/>
      <c r="AE170" s="503"/>
      <c r="AF170" s="503"/>
      <c r="AG170" s="503"/>
      <c r="AH170" s="1345"/>
      <c r="AI170" s="1345"/>
    </row>
    <row r="171" spans="1:35" s="139" customFormat="1" ht="21" customHeight="1" x14ac:dyDescent="0.25">
      <c r="A171" s="87"/>
      <c r="B171" s="1820"/>
      <c r="C171" s="910" t="str">
        <f t="shared" si="15"/>
        <v/>
      </c>
      <c r="D171" s="911" t="str">
        <f t="shared" si="15"/>
        <v>Eólico</v>
      </c>
      <c r="E171" s="912" t="str">
        <f t="shared" si="15"/>
        <v/>
      </c>
      <c r="F171" s="912" t="str">
        <f t="shared" si="15"/>
        <v/>
      </c>
      <c r="G171" s="912" t="str">
        <f t="shared" si="15"/>
        <v/>
      </c>
      <c r="H171" s="912" t="str">
        <f t="shared" si="15"/>
        <v/>
      </c>
      <c r="I171" s="912" t="str">
        <f t="shared" si="15"/>
        <v/>
      </c>
      <c r="J171" s="912" t="str">
        <f t="shared" si="15"/>
        <v/>
      </c>
      <c r="K171" s="912" t="str">
        <f t="shared" si="15"/>
        <v/>
      </c>
      <c r="L171" s="912" t="str">
        <f t="shared" si="15"/>
        <v/>
      </c>
      <c r="M171" s="912" t="str">
        <f t="shared" si="15"/>
        <v/>
      </c>
      <c r="N171" s="912" t="str">
        <f t="shared" si="15"/>
        <v/>
      </c>
      <c r="O171" s="912" t="str">
        <f t="shared" si="15"/>
        <v/>
      </c>
      <c r="P171" s="916" t="str">
        <f t="shared" si="15"/>
        <v/>
      </c>
      <c r="Q171" s="913">
        <f t="shared" si="13"/>
        <v>0</v>
      </c>
      <c r="R171" s="87"/>
      <c r="S171" s="503" t="s">
        <v>259</v>
      </c>
      <c r="T171" s="503" t="s">
        <v>340</v>
      </c>
      <c r="U171" s="503"/>
      <c r="V171" s="503"/>
      <c r="W171" s="503"/>
      <c r="X171" s="503"/>
      <c r="Y171" s="503"/>
      <c r="Z171" s="503"/>
      <c r="AA171" s="503"/>
      <c r="AB171" s="503"/>
      <c r="AC171" s="503"/>
      <c r="AD171" s="503"/>
      <c r="AE171" s="503"/>
      <c r="AF171" s="503"/>
      <c r="AG171" s="503"/>
      <c r="AH171" s="1345"/>
      <c r="AI171" s="1345"/>
    </row>
    <row r="172" spans="1:35" s="139" customFormat="1" ht="21" customHeight="1" x14ac:dyDescent="0.25">
      <c r="A172" s="87"/>
      <c r="B172" s="1818">
        <v>43</v>
      </c>
      <c r="C172" s="902" t="str">
        <f t="shared" si="15"/>
        <v>Maple Gas Corpporation del Perú S.R.L.</v>
      </c>
      <c r="D172" s="903" t="str">
        <f t="shared" si="15"/>
        <v>Hidráulico</v>
      </c>
      <c r="E172" s="908" t="str">
        <f t="shared" si="15"/>
        <v/>
      </c>
      <c r="F172" s="908" t="str">
        <f t="shared" si="15"/>
        <v/>
      </c>
      <c r="G172" s="908" t="str">
        <f t="shared" si="15"/>
        <v/>
      </c>
      <c r="H172" s="908" t="str">
        <f t="shared" si="15"/>
        <v/>
      </c>
      <c r="I172" s="908" t="str">
        <f t="shared" si="15"/>
        <v/>
      </c>
      <c r="J172" s="908" t="str">
        <f t="shared" si="15"/>
        <v/>
      </c>
      <c r="K172" s="908" t="str">
        <f t="shared" si="15"/>
        <v/>
      </c>
      <c r="L172" s="908" t="str">
        <f t="shared" si="15"/>
        <v/>
      </c>
      <c r="M172" s="908" t="str">
        <f t="shared" si="15"/>
        <v/>
      </c>
      <c r="N172" s="908" t="str">
        <f t="shared" si="15"/>
        <v/>
      </c>
      <c r="O172" s="908" t="str">
        <f t="shared" si="15"/>
        <v/>
      </c>
      <c r="P172" s="915" t="str">
        <f t="shared" si="15"/>
        <v/>
      </c>
      <c r="Q172" s="909">
        <f t="shared" si="13"/>
        <v>0</v>
      </c>
      <c r="R172" s="87"/>
      <c r="S172" s="503"/>
      <c r="T172" s="503" t="s">
        <v>341</v>
      </c>
      <c r="U172" s="503">
        <v>1.4824E-2</v>
      </c>
      <c r="V172" s="503">
        <v>1.3205999999999999E-2</v>
      </c>
      <c r="W172" s="503">
        <v>1.5736E-2</v>
      </c>
      <c r="X172" s="503">
        <v>1.7755000000000003E-2</v>
      </c>
      <c r="Y172" s="503">
        <v>2.2893999999999998E-2</v>
      </c>
      <c r="Z172" s="503">
        <v>2.3738999999999996E-2</v>
      </c>
      <c r="AA172" s="503">
        <v>2.7962000000000001E-2</v>
      </c>
      <c r="AB172" s="503">
        <v>3.2672E-2</v>
      </c>
      <c r="AC172" s="503">
        <v>3.3517999999999999E-2</v>
      </c>
      <c r="AD172" s="503">
        <v>3.2108999999999999E-2</v>
      </c>
      <c r="AE172" s="503">
        <v>2.7122E-2</v>
      </c>
      <c r="AF172" s="503">
        <v>2.1323999999999999E-2</v>
      </c>
      <c r="AG172" s="503">
        <v>0.28286100000000003</v>
      </c>
      <c r="AH172" s="1345"/>
      <c r="AI172" s="1345"/>
    </row>
    <row r="173" spans="1:35" s="139" customFormat="1" ht="21" customHeight="1" x14ac:dyDescent="0.25">
      <c r="A173" s="87"/>
      <c r="B173" s="1819"/>
      <c r="C173" s="906" t="str">
        <f t="shared" si="15"/>
        <v/>
      </c>
      <c r="D173" s="907" t="str">
        <f t="shared" si="15"/>
        <v>Térmico</v>
      </c>
      <c r="E173" s="908">
        <f t="shared" si="15"/>
        <v>0</v>
      </c>
      <c r="F173" s="908">
        <f t="shared" si="15"/>
        <v>0</v>
      </c>
      <c r="G173" s="908">
        <f t="shared" si="15"/>
        <v>0</v>
      </c>
      <c r="H173" s="908">
        <f t="shared" si="15"/>
        <v>0</v>
      </c>
      <c r="I173" s="908">
        <f t="shared" si="15"/>
        <v>0</v>
      </c>
      <c r="J173" s="908">
        <f t="shared" si="15"/>
        <v>0</v>
      </c>
      <c r="K173" s="908">
        <f t="shared" si="15"/>
        <v>0</v>
      </c>
      <c r="L173" s="908">
        <f t="shared" si="15"/>
        <v>0</v>
      </c>
      <c r="M173" s="908">
        <f t="shared" si="15"/>
        <v>0</v>
      </c>
      <c r="N173" s="908">
        <f t="shared" si="15"/>
        <v>0</v>
      </c>
      <c r="O173" s="908">
        <f t="shared" si="15"/>
        <v>0</v>
      </c>
      <c r="P173" s="915">
        <f t="shared" si="15"/>
        <v>0</v>
      </c>
      <c r="Q173" s="909">
        <f t="shared" si="13"/>
        <v>0</v>
      </c>
      <c r="R173" s="87"/>
      <c r="S173" s="503"/>
      <c r="T173" s="503" t="s">
        <v>342</v>
      </c>
      <c r="U173" s="503"/>
      <c r="V173" s="503"/>
      <c r="W173" s="503"/>
      <c r="X173" s="503"/>
      <c r="Y173" s="503"/>
      <c r="Z173" s="503"/>
      <c r="AA173" s="503"/>
      <c r="AB173" s="503"/>
      <c r="AC173" s="503"/>
      <c r="AD173" s="503"/>
      <c r="AE173" s="503"/>
      <c r="AF173" s="503"/>
      <c r="AG173" s="503"/>
      <c r="AH173" s="1345"/>
      <c r="AI173" s="1345"/>
    </row>
    <row r="174" spans="1:35" s="139" customFormat="1" ht="21" customHeight="1" x14ac:dyDescent="0.25">
      <c r="A174" s="87"/>
      <c r="B174" s="1819"/>
      <c r="C174" s="906" t="str">
        <f t="shared" si="15"/>
        <v/>
      </c>
      <c r="D174" s="907" t="str">
        <f t="shared" si="15"/>
        <v>Solar</v>
      </c>
      <c r="E174" s="908" t="str">
        <f t="shared" si="15"/>
        <v/>
      </c>
      <c r="F174" s="908" t="str">
        <f t="shared" si="15"/>
        <v/>
      </c>
      <c r="G174" s="908" t="str">
        <f t="shared" si="15"/>
        <v/>
      </c>
      <c r="H174" s="908" t="str">
        <f t="shared" si="15"/>
        <v/>
      </c>
      <c r="I174" s="908" t="str">
        <f t="shared" si="15"/>
        <v/>
      </c>
      <c r="J174" s="908" t="str">
        <f t="shared" si="15"/>
        <v/>
      </c>
      <c r="K174" s="908" t="str">
        <f t="shared" si="15"/>
        <v/>
      </c>
      <c r="L174" s="908" t="str">
        <f t="shared" si="15"/>
        <v/>
      </c>
      <c r="M174" s="908" t="str">
        <f t="shared" si="15"/>
        <v/>
      </c>
      <c r="N174" s="908" t="str">
        <f t="shared" si="15"/>
        <v/>
      </c>
      <c r="O174" s="908" t="str">
        <f t="shared" si="15"/>
        <v/>
      </c>
      <c r="P174" s="915" t="str">
        <f t="shared" si="15"/>
        <v/>
      </c>
      <c r="Q174" s="909">
        <f t="shared" si="13"/>
        <v>0</v>
      </c>
      <c r="R174" s="87"/>
      <c r="S174" s="503"/>
      <c r="T174" s="503" t="s">
        <v>343</v>
      </c>
      <c r="U174" s="503"/>
      <c r="V174" s="503"/>
      <c r="W174" s="503"/>
      <c r="X174" s="503"/>
      <c r="Y174" s="503"/>
      <c r="Z174" s="503"/>
      <c r="AA174" s="503"/>
      <c r="AB174" s="503"/>
      <c r="AC174" s="503"/>
      <c r="AD174" s="503"/>
      <c r="AE174" s="503"/>
      <c r="AF174" s="503"/>
      <c r="AG174" s="503"/>
      <c r="AH174" s="1345"/>
      <c r="AI174" s="1345"/>
    </row>
    <row r="175" spans="1:35" s="139" customFormat="1" ht="21" customHeight="1" x14ac:dyDescent="0.25">
      <c r="A175" s="87"/>
      <c r="B175" s="1820"/>
      <c r="C175" s="910" t="str">
        <f t="shared" si="15"/>
        <v/>
      </c>
      <c r="D175" s="911" t="str">
        <f t="shared" si="15"/>
        <v>Eólico</v>
      </c>
      <c r="E175" s="908" t="str">
        <f t="shared" si="15"/>
        <v/>
      </c>
      <c r="F175" s="908" t="str">
        <f t="shared" si="15"/>
        <v/>
      </c>
      <c r="G175" s="908" t="str">
        <f t="shared" si="15"/>
        <v/>
      </c>
      <c r="H175" s="908" t="str">
        <f t="shared" si="15"/>
        <v/>
      </c>
      <c r="I175" s="908" t="str">
        <f t="shared" si="15"/>
        <v/>
      </c>
      <c r="J175" s="908" t="str">
        <f t="shared" si="15"/>
        <v/>
      </c>
      <c r="K175" s="908" t="str">
        <f t="shared" si="15"/>
        <v/>
      </c>
      <c r="L175" s="908" t="str">
        <f t="shared" si="15"/>
        <v/>
      </c>
      <c r="M175" s="908" t="str">
        <f t="shared" si="15"/>
        <v/>
      </c>
      <c r="N175" s="908" t="str">
        <f t="shared" si="15"/>
        <v/>
      </c>
      <c r="O175" s="908" t="str">
        <f t="shared" si="15"/>
        <v/>
      </c>
      <c r="P175" s="915" t="str">
        <f t="shared" si="15"/>
        <v/>
      </c>
      <c r="Q175" s="909">
        <f t="shared" si="13"/>
        <v>0</v>
      </c>
      <c r="R175" s="87"/>
      <c r="S175" s="503" t="s">
        <v>261</v>
      </c>
      <c r="T175" s="503" t="s">
        <v>340</v>
      </c>
      <c r="U175" s="503"/>
      <c r="V175" s="503"/>
      <c r="W175" s="503"/>
      <c r="X175" s="503"/>
      <c r="Y175" s="503"/>
      <c r="Z175" s="503"/>
      <c r="AA175" s="503"/>
      <c r="AB175" s="503"/>
      <c r="AC175" s="503"/>
      <c r="AD175" s="503"/>
      <c r="AE175" s="503"/>
      <c r="AF175" s="503"/>
      <c r="AG175" s="503"/>
      <c r="AH175" s="1345"/>
      <c r="AI175" s="1345"/>
    </row>
    <row r="176" spans="1:35" s="139" customFormat="1" ht="21" customHeight="1" x14ac:dyDescent="0.25">
      <c r="A176" s="87"/>
      <c r="B176" s="1818">
        <v>44</v>
      </c>
      <c r="C176" s="902" t="str">
        <f t="shared" si="15"/>
        <v>Metalúrgica Peruana S.A.</v>
      </c>
      <c r="D176" s="903" t="str">
        <f t="shared" si="15"/>
        <v>Hidráulico</v>
      </c>
      <c r="E176" s="904" t="str">
        <f t="shared" si="15"/>
        <v/>
      </c>
      <c r="F176" s="904" t="str">
        <f t="shared" si="15"/>
        <v/>
      </c>
      <c r="G176" s="904" t="str">
        <f t="shared" si="15"/>
        <v/>
      </c>
      <c r="H176" s="904" t="str">
        <f t="shared" si="15"/>
        <v/>
      </c>
      <c r="I176" s="904" t="str">
        <f t="shared" si="15"/>
        <v/>
      </c>
      <c r="J176" s="904" t="str">
        <f t="shared" si="15"/>
        <v/>
      </c>
      <c r="K176" s="904" t="str">
        <f t="shared" si="15"/>
        <v/>
      </c>
      <c r="L176" s="904" t="str">
        <f t="shared" si="15"/>
        <v/>
      </c>
      <c r="M176" s="904" t="str">
        <f t="shared" si="15"/>
        <v/>
      </c>
      <c r="N176" s="904" t="str">
        <f t="shared" si="15"/>
        <v/>
      </c>
      <c r="O176" s="904" t="str">
        <f t="shared" si="15"/>
        <v/>
      </c>
      <c r="P176" s="914" t="str">
        <f t="shared" si="15"/>
        <v/>
      </c>
      <c r="Q176" s="905">
        <f t="shared" si="13"/>
        <v>0</v>
      </c>
      <c r="R176" s="87"/>
      <c r="S176" s="503"/>
      <c r="T176" s="503" t="s">
        <v>341</v>
      </c>
      <c r="U176" s="503">
        <v>0</v>
      </c>
      <c r="V176" s="503">
        <v>0</v>
      </c>
      <c r="W176" s="503">
        <v>0</v>
      </c>
      <c r="X176" s="503">
        <v>0</v>
      </c>
      <c r="Y176" s="503">
        <v>0</v>
      </c>
      <c r="Z176" s="503">
        <v>0</v>
      </c>
      <c r="AA176" s="503">
        <v>0</v>
      </c>
      <c r="AB176" s="503">
        <v>0</v>
      </c>
      <c r="AC176" s="503">
        <v>0</v>
      </c>
      <c r="AD176" s="503">
        <v>0</v>
      </c>
      <c r="AE176" s="503">
        <v>0</v>
      </c>
      <c r="AF176" s="503">
        <v>0</v>
      </c>
      <c r="AG176" s="503">
        <v>0</v>
      </c>
      <c r="AH176" s="1345"/>
      <c r="AI176" s="1345"/>
    </row>
    <row r="177" spans="1:35" s="139" customFormat="1" ht="21" customHeight="1" x14ac:dyDescent="0.25">
      <c r="A177" s="87"/>
      <c r="B177" s="1819"/>
      <c r="C177" s="906" t="str">
        <f t="shared" si="15"/>
        <v/>
      </c>
      <c r="D177" s="907" t="str">
        <f t="shared" si="15"/>
        <v>Térmico</v>
      </c>
      <c r="E177" s="908">
        <f t="shared" si="15"/>
        <v>0</v>
      </c>
      <c r="F177" s="908">
        <f t="shared" si="15"/>
        <v>0</v>
      </c>
      <c r="G177" s="908">
        <f t="shared" si="15"/>
        <v>0</v>
      </c>
      <c r="H177" s="908">
        <f t="shared" si="15"/>
        <v>0</v>
      </c>
      <c r="I177" s="908">
        <f t="shared" si="15"/>
        <v>0</v>
      </c>
      <c r="J177" s="908">
        <f t="shared" si="15"/>
        <v>0</v>
      </c>
      <c r="K177" s="908">
        <f t="shared" si="15"/>
        <v>0</v>
      </c>
      <c r="L177" s="908">
        <f t="shared" si="15"/>
        <v>0</v>
      </c>
      <c r="M177" s="908">
        <f t="shared" si="15"/>
        <v>0</v>
      </c>
      <c r="N177" s="908">
        <f t="shared" si="15"/>
        <v>0</v>
      </c>
      <c r="O177" s="908">
        <f t="shared" si="15"/>
        <v>0</v>
      </c>
      <c r="P177" s="915">
        <f t="shared" si="15"/>
        <v>0</v>
      </c>
      <c r="Q177" s="909">
        <f t="shared" si="13"/>
        <v>0</v>
      </c>
      <c r="R177" s="87"/>
      <c r="S177" s="503"/>
      <c r="T177" s="503" t="s">
        <v>342</v>
      </c>
      <c r="U177" s="503"/>
      <c r="V177" s="503"/>
      <c r="W177" s="503"/>
      <c r="X177" s="503"/>
      <c r="Y177" s="503"/>
      <c r="Z177" s="503"/>
      <c r="AA177" s="503"/>
      <c r="AB177" s="503"/>
      <c r="AC177" s="503"/>
      <c r="AD177" s="503"/>
      <c r="AE177" s="503"/>
      <c r="AF177" s="503"/>
      <c r="AG177" s="503"/>
      <c r="AH177" s="1345"/>
      <c r="AI177" s="1345"/>
    </row>
    <row r="178" spans="1:35" s="139" customFormat="1" ht="21" customHeight="1" x14ac:dyDescent="0.25">
      <c r="A178" s="87"/>
      <c r="B178" s="1819"/>
      <c r="C178" s="906" t="str">
        <f t="shared" si="15"/>
        <v/>
      </c>
      <c r="D178" s="907" t="str">
        <f t="shared" si="15"/>
        <v>Solar</v>
      </c>
      <c r="E178" s="908" t="str">
        <f t="shared" si="15"/>
        <v/>
      </c>
      <c r="F178" s="908" t="str">
        <f t="shared" si="15"/>
        <v/>
      </c>
      <c r="G178" s="908" t="str">
        <f t="shared" si="15"/>
        <v/>
      </c>
      <c r="H178" s="908" t="str">
        <f t="shared" si="15"/>
        <v/>
      </c>
      <c r="I178" s="908" t="str">
        <f t="shared" si="15"/>
        <v/>
      </c>
      <c r="J178" s="908" t="str">
        <f t="shared" si="15"/>
        <v/>
      </c>
      <c r="K178" s="908" t="str">
        <f t="shared" si="15"/>
        <v/>
      </c>
      <c r="L178" s="908" t="str">
        <f t="shared" si="15"/>
        <v/>
      </c>
      <c r="M178" s="908" t="str">
        <f t="shared" si="15"/>
        <v/>
      </c>
      <c r="N178" s="908" t="str">
        <f t="shared" si="15"/>
        <v/>
      </c>
      <c r="O178" s="908" t="str">
        <f t="shared" si="15"/>
        <v/>
      </c>
      <c r="P178" s="915" t="str">
        <f t="shared" si="15"/>
        <v/>
      </c>
      <c r="Q178" s="909">
        <f t="shared" si="13"/>
        <v>0</v>
      </c>
      <c r="R178" s="87"/>
      <c r="S178" s="503"/>
      <c r="T178" s="503" t="s">
        <v>343</v>
      </c>
      <c r="U178" s="503"/>
      <c r="V178" s="503"/>
      <c r="W178" s="503"/>
      <c r="X178" s="503"/>
      <c r="Y178" s="503"/>
      <c r="Z178" s="503"/>
      <c r="AA178" s="503"/>
      <c r="AB178" s="503"/>
      <c r="AC178" s="503"/>
      <c r="AD178" s="503"/>
      <c r="AE178" s="503"/>
      <c r="AF178" s="503"/>
      <c r="AG178" s="503"/>
      <c r="AH178" s="1345"/>
      <c r="AI178" s="1345"/>
    </row>
    <row r="179" spans="1:35" s="139" customFormat="1" ht="21" customHeight="1" x14ac:dyDescent="0.25">
      <c r="A179" s="87"/>
      <c r="B179" s="1820"/>
      <c r="C179" s="910" t="str">
        <f t="shared" si="15"/>
        <v/>
      </c>
      <c r="D179" s="911" t="str">
        <f t="shared" si="15"/>
        <v>Eólico</v>
      </c>
      <c r="E179" s="912" t="str">
        <f t="shared" si="15"/>
        <v/>
      </c>
      <c r="F179" s="912" t="str">
        <f t="shared" si="15"/>
        <v/>
      </c>
      <c r="G179" s="912" t="str">
        <f t="shared" si="15"/>
        <v/>
      </c>
      <c r="H179" s="912" t="str">
        <f t="shared" si="15"/>
        <v/>
      </c>
      <c r="I179" s="912" t="str">
        <f t="shared" si="15"/>
        <v/>
      </c>
      <c r="J179" s="912" t="str">
        <f t="shared" si="15"/>
        <v/>
      </c>
      <c r="K179" s="912" t="str">
        <f t="shared" si="15"/>
        <v/>
      </c>
      <c r="L179" s="912" t="str">
        <f t="shared" si="15"/>
        <v/>
      </c>
      <c r="M179" s="912" t="str">
        <f t="shared" si="15"/>
        <v/>
      </c>
      <c r="N179" s="912" t="str">
        <f t="shared" si="15"/>
        <v/>
      </c>
      <c r="O179" s="912" t="str">
        <f t="shared" si="15"/>
        <v/>
      </c>
      <c r="P179" s="916" t="str">
        <f t="shared" si="15"/>
        <v/>
      </c>
      <c r="Q179" s="913">
        <f t="shared" si="13"/>
        <v>0</v>
      </c>
      <c r="R179" s="87"/>
      <c r="S179" s="503" t="s">
        <v>263</v>
      </c>
      <c r="T179" s="503" t="s">
        <v>340</v>
      </c>
      <c r="U179" s="503"/>
      <c r="V179" s="503"/>
      <c r="W179" s="503"/>
      <c r="X179" s="503"/>
      <c r="Y179" s="503"/>
      <c r="Z179" s="503"/>
      <c r="AA179" s="503"/>
      <c r="AB179" s="503"/>
      <c r="AC179" s="503"/>
      <c r="AD179" s="503"/>
      <c r="AE179" s="503"/>
      <c r="AF179" s="503"/>
      <c r="AG179" s="503"/>
      <c r="AH179" s="1345"/>
      <c r="AI179" s="1345"/>
    </row>
    <row r="180" spans="1:35" s="139" customFormat="1" ht="21" customHeight="1" x14ac:dyDescent="0.25">
      <c r="A180" s="87"/>
      <c r="B180" s="1818">
        <v>45</v>
      </c>
      <c r="C180" s="902" t="str">
        <f t="shared" si="15"/>
        <v>Minera Aurífera Retamas S.A.</v>
      </c>
      <c r="D180" s="903" t="str">
        <f t="shared" si="15"/>
        <v>Hidráulico</v>
      </c>
      <c r="E180" s="904" t="str">
        <f t="shared" si="15"/>
        <v/>
      </c>
      <c r="F180" s="904" t="str">
        <f t="shared" si="15"/>
        <v/>
      </c>
      <c r="G180" s="904" t="str">
        <f t="shared" si="15"/>
        <v/>
      </c>
      <c r="H180" s="904" t="str">
        <f t="shared" si="15"/>
        <v/>
      </c>
      <c r="I180" s="904" t="str">
        <f t="shared" si="15"/>
        <v/>
      </c>
      <c r="J180" s="904" t="str">
        <f t="shared" si="15"/>
        <v/>
      </c>
      <c r="K180" s="904" t="str">
        <f t="shared" si="15"/>
        <v/>
      </c>
      <c r="L180" s="904" t="str">
        <f t="shared" si="15"/>
        <v/>
      </c>
      <c r="M180" s="904" t="str">
        <f t="shared" si="15"/>
        <v/>
      </c>
      <c r="N180" s="904" t="str">
        <f t="shared" si="15"/>
        <v/>
      </c>
      <c r="O180" s="904" t="str">
        <f t="shared" si="15"/>
        <v/>
      </c>
      <c r="P180" s="914" t="str">
        <f t="shared" si="15"/>
        <v/>
      </c>
      <c r="Q180" s="905">
        <f t="shared" si="13"/>
        <v>0</v>
      </c>
      <c r="R180" s="87"/>
      <c r="S180" s="503"/>
      <c r="T180" s="503" t="s">
        <v>341</v>
      </c>
      <c r="U180" s="503">
        <v>0</v>
      </c>
      <c r="V180" s="503">
        <v>0</v>
      </c>
      <c r="W180" s="503">
        <v>0</v>
      </c>
      <c r="X180" s="503">
        <v>0</v>
      </c>
      <c r="Y180" s="503">
        <v>0</v>
      </c>
      <c r="Z180" s="503">
        <v>0</v>
      </c>
      <c r="AA180" s="503">
        <v>0</v>
      </c>
      <c r="AB180" s="503">
        <v>0</v>
      </c>
      <c r="AC180" s="503">
        <v>0</v>
      </c>
      <c r="AD180" s="503">
        <v>0</v>
      </c>
      <c r="AE180" s="503">
        <v>0</v>
      </c>
      <c r="AF180" s="503">
        <v>0</v>
      </c>
      <c r="AG180" s="503">
        <v>0</v>
      </c>
      <c r="AH180" s="1345"/>
      <c r="AI180" s="1345"/>
    </row>
    <row r="181" spans="1:35" s="139" customFormat="1" ht="21" customHeight="1" x14ac:dyDescent="0.25">
      <c r="A181" s="87"/>
      <c r="B181" s="1819"/>
      <c r="C181" s="906" t="str">
        <f t="shared" ref="C181:P196" si="16">+IF(S184="","",S184)</f>
        <v/>
      </c>
      <c r="D181" s="907" t="str">
        <f t="shared" si="16"/>
        <v>Térmico</v>
      </c>
      <c r="E181" s="908">
        <f t="shared" si="16"/>
        <v>6.7350000000000005E-3</v>
      </c>
      <c r="F181" s="908">
        <f t="shared" si="16"/>
        <v>6.96E-3</v>
      </c>
      <c r="G181" s="908">
        <f t="shared" si="16"/>
        <v>1.1887999999999999E-2</v>
      </c>
      <c r="H181" s="908">
        <f t="shared" si="16"/>
        <v>7.0149999999999995E-3</v>
      </c>
      <c r="I181" s="908">
        <f t="shared" si="16"/>
        <v>7.8760000000000011E-3</v>
      </c>
      <c r="J181" s="908">
        <f t="shared" si="16"/>
        <v>7.809E-3</v>
      </c>
      <c r="K181" s="908">
        <f t="shared" si="16"/>
        <v>1.8945E-2</v>
      </c>
      <c r="L181" s="908">
        <f t="shared" si="16"/>
        <v>3.1689999999999999E-3</v>
      </c>
      <c r="M181" s="908">
        <f t="shared" si="16"/>
        <v>2.6199999999999999E-3</v>
      </c>
      <c r="N181" s="908">
        <f t="shared" si="16"/>
        <v>6.2861E-2</v>
      </c>
      <c r="O181" s="908">
        <f t="shared" si="16"/>
        <v>3.8959999999999997E-3</v>
      </c>
      <c r="P181" s="915">
        <f t="shared" si="16"/>
        <v>2.9060000000000002E-3</v>
      </c>
      <c r="Q181" s="909">
        <f t="shared" si="13"/>
        <v>0.14268</v>
      </c>
      <c r="R181" s="87"/>
      <c r="S181" s="503"/>
      <c r="T181" s="503" t="s">
        <v>342</v>
      </c>
      <c r="U181" s="503"/>
      <c r="V181" s="503"/>
      <c r="W181" s="503"/>
      <c r="X181" s="503"/>
      <c r="Y181" s="503"/>
      <c r="Z181" s="503"/>
      <c r="AA181" s="503"/>
      <c r="AB181" s="503"/>
      <c r="AC181" s="503"/>
      <c r="AD181" s="503"/>
      <c r="AE181" s="503"/>
      <c r="AF181" s="503"/>
      <c r="AG181" s="503"/>
      <c r="AH181" s="1345"/>
      <c r="AI181" s="1345"/>
    </row>
    <row r="182" spans="1:35" s="139" customFormat="1" ht="21" customHeight="1" x14ac:dyDescent="0.25">
      <c r="A182" s="87"/>
      <c r="B182" s="1819"/>
      <c r="C182" s="906" t="str">
        <f t="shared" si="16"/>
        <v/>
      </c>
      <c r="D182" s="907" t="str">
        <f t="shared" si="16"/>
        <v>Solar</v>
      </c>
      <c r="E182" s="908" t="str">
        <f t="shared" si="16"/>
        <v/>
      </c>
      <c r="F182" s="908" t="str">
        <f t="shared" si="16"/>
        <v/>
      </c>
      <c r="G182" s="908" t="str">
        <f t="shared" si="16"/>
        <v/>
      </c>
      <c r="H182" s="908" t="str">
        <f t="shared" si="16"/>
        <v/>
      </c>
      <c r="I182" s="908" t="str">
        <f t="shared" si="16"/>
        <v/>
      </c>
      <c r="J182" s="908" t="str">
        <f t="shared" si="16"/>
        <v/>
      </c>
      <c r="K182" s="908" t="str">
        <f t="shared" si="16"/>
        <v/>
      </c>
      <c r="L182" s="908" t="str">
        <f t="shared" si="16"/>
        <v/>
      </c>
      <c r="M182" s="908" t="str">
        <f t="shared" si="16"/>
        <v/>
      </c>
      <c r="N182" s="908" t="str">
        <f t="shared" si="16"/>
        <v/>
      </c>
      <c r="O182" s="908" t="str">
        <f t="shared" si="16"/>
        <v/>
      </c>
      <c r="P182" s="915" t="str">
        <f t="shared" si="16"/>
        <v/>
      </c>
      <c r="Q182" s="909">
        <f t="shared" si="13"/>
        <v>0</v>
      </c>
      <c r="R182" s="87"/>
      <c r="S182" s="503"/>
      <c r="T182" s="503" t="s">
        <v>343</v>
      </c>
      <c r="U182" s="503"/>
      <c r="V182" s="503"/>
      <c r="W182" s="503"/>
      <c r="X182" s="503"/>
      <c r="Y182" s="503"/>
      <c r="Z182" s="503"/>
      <c r="AA182" s="503"/>
      <c r="AB182" s="503"/>
      <c r="AC182" s="503"/>
      <c r="AD182" s="503"/>
      <c r="AE182" s="503"/>
      <c r="AF182" s="503"/>
      <c r="AG182" s="503"/>
      <c r="AH182" s="1345"/>
      <c r="AI182" s="1345"/>
    </row>
    <row r="183" spans="1:35" s="139" customFormat="1" ht="21" customHeight="1" x14ac:dyDescent="0.25">
      <c r="A183" s="87"/>
      <c r="B183" s="1820"/>
      <c r="C183" s="910" t="str">
        <f t="shared" si="16"/>
        <v/>
      </c>
      <c r="D183" s="911" t="str">
        <f t="shared" si="16"/>
        <v>Eólico</v>
      </c>
      <c r="E183" s="912" t="str">
        <f t="shared" si="16"/>
        <v/>
      </c>
      <c r="F183" s="912" t="str">
        <f t="shared" si="16"/>
        <v/>
      </c>
      <c r="G183" s="912" t="str">
        <f t="shared" si="16"/>
        <v/>
      </c>
      <c r="H183" s="912" t="str">
        <f t="shared" si="16"/>
        <v/>
      </c>
      <c r="I183" s="912" t="str">
        <f t="shared" si="16"/>
        <v/>
      </c>
      <c r="J183" s="912" t="str">
        <f t="shared" si="16"/>
        <v/>
      </c>
      <c r="K183" s="912" t="str">
        <f t="shared" si="16"/>
        <v/>
      </c>
      <c r="L183" s="912" t="str">
        <f t="shared" si="16"/>
        <v/>
      </c>
      <c r="M183" s="912" t="str">
        <f t="shared" si="16"/>
        <v/>
      </c>
      <c r="N183" s="912" t="str">
        <f t="shared" si="16"/>
        <v/>
      </c>
      <c r="O183" s="912" t="str">
        <f t="shared" si="16"/>
        <v/>
      </c>
      <c r="P183" s="916" t="str">
        <f t="shared" si="16"/>
        <v/>
      </c>
      <c r="Q183" s="913">
        <f t="shared" si="13"/>
        <v>0</v>
      </c>
      <c r="R183" s="87"/>
      <c r="S183" s="503" t="s">
        <v>265</v>
      </c>
      <c r="T183" s="503" t="s">
        <v>340</v>
      </c>
      <c r="U183" s="503"/>
      <c r="V183" s="503"/>
      <c r="W183" s="503"/>
      <c r="X183" s="503"/>
      <c r="Y183" s="503"/>
      <c r="Z183" s="503"/>
      <c r="AA183" s="503"/>
      <c r="AB183" s="503"/>
      <c r="AC183" s="503"/>
      <c r="AD183" s="503"/>
      <c r="AE183" s="503"/>
      <c r="AF183" s="503"/>
      <c r="AG183" s="503"/>
      <c r="AH183" s="1345"/>
      <c r="AI183" s="1345"/>
    </row>
    <row r="184" spans="1:35" s="139" customFormat="1" ht="21" customHeight="1" x14ac:dyDescent="0.25">
      <c r="A184" s="87"/>
      <c r="B184" s="1818">
        <v>46</v>
      </c>
      <c r="C184" s="902" t="str">
        <f t="shared" si="16"/>
        <v>Minera Bateas S.A.C.</v>
      </c>
      <c r="D184" s="903" t="str">
        <f t="shared" si="16"/>
        <v>Hidráulico</v>
      </c>
      <c r="E184" s="904" t="str">
        <f t="shared" si="16"/>
        <v/>
      </c>
      <c r="F184" s="904" t="str">
        <f t="shared" si="16"/>
        <v/>
      </c>
      <c r="G184" s="904" t="str">
        <f t="shared" si="16"/>
        <v/>
      </c>
      <c r="H184" s="904" t="str">
        <f t="shared" si="16"/>
        <v/>
      </c>
      <c r="I184" s="904" t="str">
        <f t="shared" si="16"/>
        <v/>
      </c>
      <c r="J184" s="904" t="str">
        <f t="shared" si="16"/>
        <v/>
      </c>
      <c r="K184" s="904" t="str">
        <f t="shared" si="16"/>
        <v/>
      </c>
      <c r="L184" s="904" t="str">
        <f t="shared" si="16"/>
        <v/>
      </c>
      <c r="M184" s="904" t="str">
        <f t="shared" si="16"/>
        <v/>
      </c>
      <c r="N184" s="904" t="str">
        <f t="shared" si="16"/>
        <v/>
      </c>
      <c r="O184" s="904" t="str">
        <f t="shared" si="16"/>
        <v/>
      </c>
      <c r="P184" s="914" t="str">
        <f t="shared" si="16"/>
        <v/>
      </c>
      <c r="Q184" s="905">
        <f t="shared" si="13"/>
        <v>0</v>
      </c>
      <c r="R184" s="87"/>
      <c r="S184" s="503"/>
      <c r="T184" s="503" t="s">
        <v>341</v>
      </c>
      <c r="U184" s="503">
        <v>6.7350000000000005E-3</v>
      </c>
      <c r="V184" s="503">
        <v>6.96E-3</v>
      </c>
      <c r="W184" s="503">
        <v>1.1887999999999999E-2</v>
      </c>
      <c r="X184" s="503">
        <v>7.0149999999999995E-3</v>
      </c>
      <c r="Y184" s="503">
        <v>7.8760000000000011E-3</v>
      </c>
      <c r="Z184" s="503">
        <v>7.809E-3</v>
      </c>
      <c r="AA184" s="503">
        <v>1.8945E-2</v>
      </c>
      <c r="AB184" s="503">
        <v>3.1689999999999999E-3</v>
      </c>
      <c r="AC184" s="503">
        <v>2.6199999999999999E-3</v>
      </c>
      <c r="AD184" s="503">
        <v>6.2861E-2</v>
      </c>
      <c r="AE184" s="503">
        <v>3.8959999999999997E-3</v>
      </c>
      <c r="AF184" s="503">
        <v>2.9060000000000002E-3</v>
      </c>
      <c r="AG184" s="503">
        <v>0.14268</v>
      </c>
      <c r="AH184" s="1345"/>
      <c r="AI184" s="1345"/>
    </row>
    <row r="185" spans="1:35" s="139" customFormat="1" ht="21" customHeight="1" x14ac:dyDescent="0.25">
      <c r="A185" s="87"/>
      <c r="B185" s="1819"/>
      <c r="C185" s="906" t="str">
        <f t="shared" si="16"/>
        <v/>
      </c>
      <c r="D185" s="907" t="str">
        <f t="shared" si="16"/>
        <v>Térmico</v>
      </c>
      <c r="E185" s="908">
        <f t="shared" si="16"/>
        <v>9.0177000000000007E-2</v>
      </c>
      <c r="F185" s="908">
        <f t="shared" si="16"/>
        <v>4.1318000000000001E-2</v>
      </c>
      <c r="G185" s="908">
        <f t="shared" si="16"/>
        <v>0.13806000000000002</v>
      </c>
      <c r="H185" s="908">
        <f t="shared" si="16"/>
        <v>0.116637</v>
      </c>
      <c r="I185" s="908">
        <f t="shared" si="16"/>
        <v>4.5221999999999998E-2</v>
      </c>
      <c r="J185" s="908">
        <f t="shared" si="16"/>
        <v>9.7020999999999996E-2</v>
      </c>
      <c r="K185" s="908">
        <f t="shared" si="16"/>
        <v>4.7493E-2</v>
      </c>
      <c r="L185" s="908">
        <f t="shared" si="16"/>
        <v>5.4566000000000003E-2</v>
      </c>
      <c r="M185" s="908">
        <f t="shared" si="16"/>
        <v>6.2231000000000002E-2</v>
      </c>
      <c r="N185" s="908">
        <f t="shared" si="16"/>
        <v>9.470000000000001E-3</v>
      </c>
      <c r="O185" s="908">
        <f t="shared" si="16"/>
        <v>1.5316000000000001E-2</v>
      </c>
      <c r="P185" s="915">
        <f t="shared" si="16"/>
        <v>4.9800000000000001E-3</v>
      </c>
      <c r="Q185" s="909">
        <f t="shared" si="13"/>
        <v>0.72249099999999999</v>
      </c>
      <c r="R185" s="87"/>
      <c r="S185" s="503"/>
      <c r="T185" s="503" t="s">
        <v>342</v>
      </c>
      <c r="U185" s="503"/>
      <c r="V185" s="503"/>
      <c r="W185" s="503"/>
      <c r="X185" s="503"/>
      <c r="Y185" s="503"/>
      <c r="Z185" s="503"/>
      <c r="AA185" s="503"/>
      <c r="AB185" s="503"/>
      <c r="AC185" s="503"/>
      <c r="AD185" s="503"/>
      <c r="AE185" s="503"/>
      <c r="AF185" s="503"/>
      <c r="AG185" s="503"/>
      <c r="AH185" s="1345"/>
      <c r="AI185" s="1345"/>
    </row>
    <row r="186" spans="1:35" s="139" customFormat="1" ht="21" customHeight="1" x14ac:dyDescent="0.25">
      <c r="A186" s="87"/>
      <c r="B186" s="1819"/>
      <c r="C186" s="906" t="str">
        <f t="shared" si="16"/>
        <v/>
      </c>
      <c r="D186" s="907" t="str">
        <f t="shared" si="16"/>
        <v>Solar</v>
      </c>
      <c r="E186" s="908" t="str">
        <f t="shared" si="16"/>
        <v/>
      </c>
      <c r="F186" s="908" t="str">
        <f t="shared" si="16"/>
        <v/>
      </c>
      <c r="G186" s="908" t="str">
        <f t="shared" si="16"/>
        <v/>
      </c>
      <c r="H186" s="908" t="str">
        <f t="shared" si="16"/>
        <v/>
      </c>
      <c r="I186" s="908" t="str">
        <f t="shared" si="16"/>
        <v/>
      </c>
      <c r="J186" s="908" t="str">
        <f t="shared" si="16"/>
        <v/>
      </c>
      <c r="K186" s="908" t="str">
        <f t="shared" si="16"/>
        <v/>
      </c>
      <c r="L186" s="908" t="str">
        <f t="shared" si="16"/>
        <v/>
      </c>
      <c r="M186" s="908" t="str">
        <f t="shared" si="16"/>
        <v/>
      </c>
      <c r="N186" s="908" t="str">
        <f t="shared" si="16"/>
        <v/>
      </c>
      <c r="O186" s="908" t="str">
        <f t="shared" si="16"/>
        <v/>
      </c>
      <c r="P186" s="915" t="str">
        <f t="shared" si="16"/>
        <v/>
      </c>
      <c r="Q186" s="909">
        <f t="shared" si="13"/>
        <v>0</v>
      </c>
      <c r="R186" s="87"/>
      <c r="S186" s="503"/>
      <c r="T186" s="503" t="s">
        <v>343</v>
      </c>
      <c r="U186" s="503"/>
      <c r="V186" s="503"/>
      <c r="W186" s="503"/>
      <c r="X186" s="503"/>
      <c r="Y186" s="503"/>
      <c r="Z186" s="503"/>
      <c r="AA186" s="503"/>
      <c r="AB186" s="503"/>
      <c r="AC186" s="503"/>
      <c r="AD186" s="503"/>
      <c r="AE186" s="503"/>
      <c r="AF186" s="503"/>
      <c r="AG186" s="503"/>
      <c r="AH186" s="1345"/>
      <c r="AI186" s="1345"/>
    </row>
    <row r="187" spans="1:35" s="139" customFormat="1" ht="21" customHeight="1" x14ac:dyDescent="0.25">
      <c r="A187" s="87"/>
      <c r="B187" s="1820"/>
      <c r="C187" s="910" t="str">
        <f t="shared" si="16"/>
        <v/>
      </c>
      <c r="D187" s="911" t="str">
        <f t="shared" si="16"/>
        <v>Eólico</v>
      </c>
      <c r="E187" s="912" t="str">
        <f t="shared" si="16"/>
        <v/>
      </c>
      <c r="F187" s="912" t="str">
        <f t="shared" si="16"/>
        <v/>
      </c>
      <c r="G187" s="912" t="str">
        <f t="shared" si="16"/>
        <v/>
      </c>
      <c r="H187" s="912" t="str">
        <f t="shared" si="16"/>
        <v/>
      </c>
      <c r="I187" s="912" t="str">
        <f t="shared" si="16"/>
        <v/>
      </c>
      <c r="J187" s="912" t="str">
        <f t="shared" si="16"/>
        <v/>
      </c>
      <c r="K187" s="912" t="str">
        <f t="shared" si="16"/>
        <v/>
      </c>
      <c r="L187" s="912" t="str">
        <f t="shared" si="16"/>
        <v/>
      </c>
      <c r="M187" s="912" t="str">
        <f t="shared" si="16"/>
        <v/>
      </c>
      <c r="N187" s="912" t="str">
        <f t="shared" si="16"/>
        <v/>
      </c>
      <c r="O187" s="912" t="str">
        <f t="shared" si="16"/>
        <v/>
      </c>
      <c r="P187" s="916" t="str">
        <f t="shared" si="16"/>
        <v/>
      </c>
      <c r="Q187" s="913">
        <f t="shared" si="13"/>
        <v>0</v>
      </c>
      <c r="R187" s="87"/>
      <c r="S187" s="503" t="s">
        <v>267</v>
      </c>
      <c r="T187" s="503" t="s">
        <v>340</v>
      </c>
      <c r="U187" s="503"/>
      <c r="V187" s="503"/>
      <c r="W187" s="503"/>
      <c r="X187" s="503"/>
      <c r="Y187" s="503"/>
      <c r="Z187" s="503"/>
      <c r="AA187" s="503"/>
      <c r="AB187" s="503"/>
      <c r="AC187" s="503"/>
      <c r="AD187" s="503"/>
      <c r="AE187" s="503"/>
      <c r="AF187" s="503"/>
      <c r="AG187" s="503"/>
      <c r="AH187" s="1345"/>
      <c r="AI187" s="1345"/>
    </row>
    <row r="188" spans="1:35" s="139" customFormat="1" ht="21" customHeight="1" x14ac:dyDescent="0.25">
      <c r="A188" s="87"/>
      <c r="B188" s="1818">
        <v>47</v>
      </c>
      <c r="C188" s="902" t="str">
        <f t="shared" si="16"/>
        <v>Minera La Zanja S.R.L.</v>
      </c>
      <c r="D188" s="903" t="str">
        <f t="shared" si="16"/>
        <v>Hidráulico</v>
      </c>
      <c r="E188" s="904" t="str">
        <f t="shared" si="16"/>
        <v/>
      </c>
      <c r="F188" s="904" t="str">
        <f t="shared" si="16"/>
        <v/>
      </c>
      <c r="G188" s="904" t="str">
        <f t="shared" si="16"/>
        <v/>
      </c>
      <c r="H188" s="904" t="str">
        <f t="shared" si="16"/>
        <v/>
      </c>
      <c r="I188" s="904" t="str">
        <f t="shared" si="16"/>
        <v/>
      </c>
      <c r="J188" s="904" t="str">
        <f t="shared" si="16"/>
        <v/>
      </c>
      <c r="K188" s="904" t="str">
        <f t="shared" si="16"/>
        <v/>
      </c>
      <c r="L188" s="904" t="str">
        <f t="shared" si="16"/>
        <v/>
      </c>
      <c r="M188" s="904" t="str">
        <f t="shared" si="16"/>
        <v/>
      </c>
      <c r="N188" s="904" t="str">
        <f t="shared" si="16"/>
        <v/>
      </c>
      <c r="O188" s="904" t="str">
        <f t="shared" si="16"/>
        <v/>
      </c>
      <c r="P188" s="914" t="str">
        <f t="shared" si="16"/>
        <v/>
      </c>
      <c r="Q188" s="905">
        <f t="shared" si="13"/>
        <v>0</v>
      </c>
      <c r="R188" s="87"/>
      <c r="S188" s="503"/>
      <c r="T188" s="503" t="s">
        <v>341</v>
      </c>
      <c r="U188" s="503">
        <v>9.0177000000000007E-2</v>
      </c>
      <c r="V188" s="503">
        <v>4.1318000000000001E-2</v>
      </c>
      <c r="W188" s="503">
        <v>0.13806000000000002</v>
      </c>
      <c r="X188" s="503">
        <v>0.116637</v>
      </c>
      <c r="Y188" s="503">
        <v>4.5221999999999998E-2</v>
      </c>
      <c r="Z188" s="503">
        <v>9.7020999999999996E-2</v>
      </c>
      <c r="AA188" s="503">
        <v>4.7493E-2</v>
      </c>
      <c r="AB188" s="503">
        <v>5.4566000000000003E-2</v>
      </c>
      <c r="AC188" s="503">
        <v>6.2231000000000002E-2</v>
      </c>
      <c r="AD188" s="503">
        <v>9.470000000000001E-3</v>
      </c>
      <c r="AE188" s="503">
        <v>1.5316000000000001E-2</v>
      </c>
      <c r="AF188" s="503">
        <v>4.9800000000000001E-3</v>
      </c>
      <c r="AG188" s="503">
        <v>0.72249099999999999</v>
      </c>
      <c r="AH188" s="1345"/>
      <c r="AI188" s="1345"/>
    </row>
    <row r="189" spans="1:35" s="139" customFormat="1" ht="21" customHeight="1" x14ac:dyDescent="0.25">
      <c r="A189" s="87"/>
      <c r="B189" s="1819"/>
      <c r="C189" s="906" t="str">
        <f t="shared" si="16"/>
        <v/>
      </c>
      <c r="D189" s="907" t="str">
        <f t="shared" si="16"/>
        <v>Térmico</v>
      </c>
      <c r="E189" s="908">
        <f t="shared" si="16"/>
        <v>0</v>
      </c>
      <c r="F189" s="908">
        <f t="shared" si="16"/>
        <v>0</v>
      </c>
      <c r="G189" s="908">
        <f t="shared" si="16"/>
        <v>0</v>
      </c>
      <c r="H189" s="908">
        <f t="shared" si="16"/>
        <v>0</v>
      </c>
      <c r="I189" s="908">
        <f t="shared" si="16"/>
        <v>0</v>
      </c>
      <c r="J189" s="908">
        <f t="shared" si="16"/>
        <v>0</v>
      </c>
      <c r="K189" s="908">
        <f t="shared" si="16"/>
        <v>0</v>
      </c>
      <c r="L189" s="908">
        <f t="shared" si="16"/>
        <v>0</v>
      </c>
      <c r="M189" s="908">
        <f t="shared" si="16"/>
        <v>0</v>
      </c>
      <c r="N189" s="908">
        <f t="shared" si="16"/>
        <v>0</v>
      </c>
      <c r="O189" s="908">
        <f t="shared" si="16"/>
        <v>0</v>
      </c>
      <c r="P189" s="915">
        <f t="shared" si="16"/>
        <v>0</v>
      </c>
      <c r="Q189" s="909">
        <f t="shared" si="13"/>
        <v>0</v>
      </c>
      <c r="R189" s="87"/>
      <c r="S189" s="503"/>
      <c r="T189" s="503" t="s">
        <v>342</v>
      </c>
      <c r="U189" s="503"/>
      <c r="V189" s="503"/>
      <c r="W189" s="503"/>
      <c r="X189" s="503"/>
      <c r="Y189" s="503"/>
      <c r="Z189" s="503"/>
      <c r="AA189" s="503"/>
      <c r="AB189" s="503"/>
      <c r="AC189" s="503"/>
      <c r="AD189" s="503"/>
      <c r="AE189" s="503"/>
      <c r="AF189" s="503"/>
      <c r="AG189" s="503"/>
      <c r="AH189" s="1345"/>
      <c r="AI189" s="1345"/>
    </row>
    <row r="190" spans="1:35" s="139" customFormat="1" ht="21" customHeight="1" x14ac:dyDescent="0.25">
      <c r="A190" s="87"/>
      <c r="B190" s="1819"/>
      <c r="C190" s="906" t="str">
        <f t="shared" si="16"/>
        <v/>
      </c>
      <c r="D190" s="907" t="str">
        <f t="shared" si="16"/>
        <v>Solar</v>
      </c>
      <c r="E190" s="908" t="str">
        <f t="shared" si="16"/>
        <v/>
      </c>
      <c r="F190" s="908" t="str">
        <f t="shared" si="16"/>
        <v/>
      </c>
      <c r="G190" s="908" t="str">
        <f t="shared" si="16"/>
        <v/>
      </c>
      <c r="H190" s="908" t="str">
        <f t="shared" si="16"/>
        <v/>
      </c>
      <c r="I190" s="908" t="str">
        <f t="shared" si="16"/>
        <v/>
      </c>
      <c r="J190" s="908" t="str">
        <f t="shared" si="16"/>
        <v/>
      </c>
      <c r="K190" s="908" t="str">
        <f t="shared" si="16"/>
        <v/>
      </c>
      <c r="L190" s="908" t="str">
        <f t="shared" si="16"/>
        <v/>
      </c>
      <c r="M190" s="908" t="str">
        <f t="shared" si="16"/>
        <v/>
      </c>
      <c r="N190" s="908" t="str">
        <f t="shared" si="16"/>
        <v/>
      </c>
      <c r="O190" s="908" t="str">
        <f t="shared" si="16"/>
        <v/>
      </c>
      <c r="P190" s="915" t="str">
        <f t="shared" si="16"/>
        <v/>
      </c>
      <c r="Q190" s="909">
        <f t="shared" si="13"/>
        <v>0</v>
      </c>
      <c r="R190" s="87"/>
      <c r="S190" s="503"/>
      <c r="T190" s="503" t="s">
        <v>343</v>
      </c>
      <c r="U190" s="503"/>
      <c r="V190" s="503"/>
      <c r="W190" s="503"/>
      <c r="X190" s="503"/>
      <c r="Y190" s="503"/>
      <c r="Z190" s="503"/>
      <c r="AA190" s="503"/>
      <c r="AB190" s="503"/>
      <c r="AC190" s="503"/>
      <c r="AD190" s="503"/>
      <c r="AE190" s="503"/>
      <c r="AF190" s="503"/>
      <c r="AG190" s="503"/>
      <c r="AH190" s="1345"/>
      <c r="AI190" s="1345"/>
    </row>
    <row r="191" spans="1:35" s="139" customFormat="1" ht="21" customHeight="1" x14ac:dyDescent="0.25">
      <c r="A191" s="87"/>
      <c r="B191" s="1820"/>
      <c r="C191" s="910" t="str">
        <f t="shared" si="16"/>
        <v/>
      </c>
      <c r="D191" s="911" t="str">
        <f t="shared" si="16"/>
        <v>Eólico</v>
      </c>
      <c r="E191" s="912" t="str">
        <f t="shared" si="16"/>
        <v/>
      </c>
      <c r="F191" s="912" t="str">
        <f t="shared" si="16"/>
        <v/>
      </c>
      <c r="G191" s="912" t="str">
        <f t="shared" si="16"/>
        <v/>
      </c>
      <c r="H191" s="912" t="str">
        <f t="shared" si="16"/>
        <v/>
      </c>
      <c r="I191" s="912" t="str">
        <f t="shared" si="16"/>
        <v/>
      </c>
      <c r="J191" s="912" t="str">
        <f t="shared" si="16"/>
        <v/>
      </c>
      <c r="K191" s="912" t="str">
        <f t="shared" si="16"/>
        <v/>
      </c>
      <c r="L191" s="912" t="str">
        <f t="shared" si="16"/>
        <v/>
      </c>
      <c r="M191" s="912" t="str">
        <f t="shared" si="16"/>
        <v/>
      </c>
      <c r="N191" s="912" t="str">
        <f t="shared" si="16"/>
        <v/>
      </c>
      <c r="O191" s="912" t="str">
        <f t="shared" si="16"/>
        <v/>
      </c>
      <c r="P191" s="916" t="str">
        <f t="shared" si="16"/>
        <v/>
      </c>
      <c r="Q191" s="913">
        <f t="shared" si="13"/>
        <v>0</v>
      </c>
      <c r="R191" s="87"/>
      <c r="S191" s="503" t="s">
        <v>269</v>
      </c>
      <c r="T191" s="503" t="s">
        <v>340</v>
      </c>
      <c r="U191" s="503"/>
      <c r="V191" s="503"/>
      <c r="W191" s="503"/>
      <c r="X191" s="503"/>
      <c r="Y191" s="503"/>
      <c r="Z191" s="503"/>
      <c r="AA191" s="503"/>
      <c r="AB191" s="503"/>
      <c r="AC191" s="503"/>
      <c r="AD191" s="503"/>
      <c r="AE191" s="503"/>
      <c r="AF191" s="503"/>
      <c r="AG191" s="503"/>
      <c r="AH191" s="1345"/>
      <c r="AI191" s="1345"/>
    </row>
    <row r="192" spans="1:35" s="139" customFormat="1" ht="21" customHeight="1" x14ac:dyDescent="0.25">
      <c r="A192" s="87"/>
      <c r="B192" s="1818">
        <v>48</v>
      </c>
      <c r="C192" s="902" t="str">
        <f t="shared" si="16"/>
        <v>Minera Yanacocha S.R.L.</v>
      </c>
      <c r="D192" s="903" t="str">
        <f t="shared" si="16"/>
        <v>Hidráulico</v>
      </c>
      <c r="E192" s="904" t="str">
        <f t="shared" si="16"/>
        <v/>
      </c>
      <c r="F192" s="904" t="str">
        <f t="shared" si="16"/>
        <v/>
      </c>
      <c r="G192" s="904" t="str">
        <f t="shared" si="16"/>
        <v/>
      </c>
      <c r="H192" s="904" t="str">
        <f t="shared" si="16"/>
        <v/>
      </c>
      <c r="I192" s="904" t="str">
        <f t="shared" si="16"/>
        <v/>
      </c>
      <c r="J192" s="904" t="str">
        <f t="shared" si="16"/>
        <v/>
      </c>
      <c r="K192" s="904" t="str">
        <f t="shared" si="16"/>
        <v/>
      </c>
      <c r="L192" s="904" t="str">
        <f t="shared" si="16"/>
        <v/>
      </c>
      <c r="M192" s="904" t="str">
        <f t="shared" si="16"/>
        <v/>
      </c>
      <c r="N192" s="904" t="str">
        <f t="shared" si="16"/>
        <v/>
      </c>
      <c r="O192" s="904" t="str">
        <f t="shared" si="16"/>
        <v/>
      </c>
      <c r="P192" s="914" t="str">
        <f t="shared" si="16"/>
        <v/>
      </c>
      <c r="Q192" s="905">
        <f t="shared" si="13"/>
        <v>0</v>
      </c>
      <c r="R192" s="87"/>
      <c r="S192" s="503"/>
      <c r="T192" s="503" t="s">
        <v>341</v>
      </c>
      <c r="U192" s="503">
        <v>0</v>
      </c>
      <c r="V192" s="503">
        <v>0</v>
      </c>
      <c r="W192" s="503">
        <v>0</v>
      </c>
      <c r="X192" s="503">
        <v>0</v>
      </c>
      <c r="Y192" s="503">
        <v>0</v>
      </c>
      <c r="Z192" s="503">
        <v>0</v>
      </c>
      <c r="AA192" s="503">
        <v>0</v>
      </c>
      <c r="AB192" s="503">
        <v>0</v>
      </c>
      <c r="AC192" s="503">
        <v>0</v>
      </c>
      <c r="AD192" s="503">
        <v>0</v>
      </c>
      <c r="AE192" s="503">
        <v>0</v>
      </c>
      <c r="AF192" s="503">
        <v>0</v>
      </c>
      <c r="AG192" s="503">
        <v>0</v>
      </c>
      <c r="AH192" s="1345"/>
      <c r="AI192" s="1345"/>
    </row>
    <row r="193" spans="1:35" s="139" customFormat="1" ht="21" customHeight="1" x14ac:dyDescent="0.25">
      <c r="A193" s="87"/>
      <c r="B193" s="1819"/>
      <c r="C193" s="906" t="str">
        <f t="shared" si="16"/>
        <v/>
      </c>
      <c r="D193" s="907" t="str">
        <f t="shared" si="16"/>
        <v>Térmico</v>
      </c>
      <c r="E193" s="908">
        <f t="shared" si="16"/>
        <v>3.4000000000000002E-4</v>
      </c>
      <c r="F193" s="908">
        <f t="shared" si="16"/>
        <v>3.6379999999999997E-3</v>
      </c>
      <c r="G193" s="908">
        <f t="shared" si="16"/>
        <v>1.307E-3</v>
      </c>
      <c r="H193" s="908">
        <f t="shared" si="16"/>
        <v>9.1200000000000005E-4</v>
      </c>
      <c r="I193" s="908">
        <f t="shared" si="16"/>
        <v>7.7100000000000009E-4</v>
      </c>
      <c r="J193" s="908">
        <f t="shared" si="16"/>
        <v>7.6099999999999996E-4</v>
      </c>
      <c r="K193" s="908">
        <f t="shared" si="16"/>
        <v>9.7799999999999992E-4</v>
      </c>
      <c r="L193" s="908">
        <f t="shared" si="16"/>
        <v>2.039E-3</v>
      </c>
      <c r="M193" s="908">
        <f t="shared" si="16"/>
        <v>8.1020000000000016E-3</v>
      </c>
      <c r="N193" s="908">
        <f t="shared" si="16"/>
        <v>3.9081999999999999E-2</v>
      </c>
      <c r="O193" s="908">
        <f t="shared" si="16"/>
        <v>1.1170000000000002E-3</v>
      </c>
      <c r="P193" s="915">
        <f t="shared" si="16"/>
        <v>3.0630000000000002E-3</v>
      </c>
      <c r="Q193" s="909">
        <f t="shared" si="13"/>
        <v>6.2109999999999999E-2</v>
      </c>
      <c r="R193" s="87"/>
      <c r="S193" s="503"/>
      <c r="T193" s="503" t="s">
        <v>342</v>
      </c>
      <c r="U193" s="503"/>
      <c r="V193" s="503"/>
      <c r="W193" s="503"/>
      <c r="X193" s="503"/>
      <c r="Y193" s="503"/>
      <c r="Z193" s="503"/>
      <c r="AA193" s="503"/>
      <c r="AB193" s="503"/>
      <c r="AC193" s="503"/>
      <c r="AD193" s="503"/>
      <c r="AE193" s="503"/>
      <c r="AF193" s="503"/>
      <c r="AG193" s="503"/>
      <c r="AH193" s="1345"/>
      <c r="AI193" s="1345"/>
    </row>
    <row r="194" spans="1:35" s="139" customFormat="1" ht="21" customHeight="1" x14ac:dyDescent="0.25">
      <c r="A194" s="87"/>
      <c r="B194" s="1819"/>
      <c r="C194" s="906" t="str">
        <f t="shared" si="16"/>
        <v/>
      </c>
      <c r="D194" s="907" t="str">
        <f t="shared" si="16"/>
        <v>Solar</v>
      </c>
      <c r="E194" s="908" t="str">
        <f t="shared" si="16"/>
        <v/>
      </c>
      <c r="F194" s="908" t="str">
        <f t="shared" si="16"/>
        <v/>
      </c>
      <c r="G194" s="908" t="str">
        <f t="shared" si="16"/>
        <v/>
      </c>
      <c r="H194" s="908" t="str">
        <f t="shared" si="16"/>
        <v/>
      </c>
      <c r="I194" s="908" t="str">
        <f t="shared" si="16"/>
        <v/>
      </c>
      <c r="J194" s="908" t="str">
        <f t="shared" si="16"/>
        <v/>
      </c>
      <c r="K194" s="908" t="str">
        <f t="shared" si="16"/>
        <v/>
      </c>
      <c r="L194" s="908" t="str">
        <f t="shared" si="16"/>
        <v/>
      </c>
      <c r="M194" s="908" t="str">
        <f t="shared" si="16"/>
        <v/>
      </c>
      <c r="N194" s="908" t="str">
        <f t="shared" si="16"/>
        <v/>
      </c>
      <c r="O194" s="908" t="str">
        <f t="shared" si="16"/>
        <v/>
      </c>
      <c r="P194" s="915" t="str">
        <f t="shared" si="16"/>
        <v/>
      </c>
      <c r="Q194" s="909">
        <f t="shared" si="13"/>
        <v>0</v>
      </c>
      <c r="R194" s="87"/>
      <c r="S194" s="503"/>
      <c r="T194" s="503" t="s">
        <v>343</v>
      </c>
      <c r="U194" s="503"/>
      <c r="V194" s="503"/>
      <c r="W194" s="503"/>
      <c r="X194" s="503"/>
      <c r="Y194" s="503"/>
      <c r="Z194" s="503"/>
      <c r="AA194" s="503"/>
      <c r="AB194" s="503"/>
      <c r="AC194" s="503"/>
      <c r="AD194" s="503"/>
      <c r="AE194" s="503"/>
      <c r="AF194" s="503"/>
      <c r="AG194" s="503"/>
      <c r="AH194" s="1345"/>
      <c r="AI194" s="1345"/>
    </row>
    <row r="195" spans="1:35" s="139" customFormat="1" ht="21" customHeight="1" x14ac:dyDescent="0.25">
      <c r="A195" s="87"/>
      <c r="B195" s="1820"/>
      <c r="C195" s="910" t="str">
        <f t="shared" si="16"/>
        <v/>
      </c>
      <c r="D195" s="911" t="str">
        <f t="shared" si="16"/>
        <v>Eólico</v>
      </c>
      <c r="E195" s="912" t="str">
        <f t="shared" si="16"/>
        <v/>
      </c>
      <c r="F195" s="912" t="str">
        <f t="shared" si="16"/>
        <v/>
      </c>
      <c r="G195" s="912" t="str">
        <f t="shared" si="16"/>
        <v/>
      </c>
      <c r="H195" s="912" t="str">
        <f t="shared" si="16"/>
        <v/>
      </c>
      <c r="I195" s="912" t="str">
        <f t="shared" si="16"/>
        <v/>
      </c>
      <c r="J195" s="912" t="str">
        <f t="shared" si="16"/>
        <v/>
      </c>
      <c r="K195" s="912" t="str">
        <f t="shared" si="16"/>
        <v/>
      </c>
      <c r="L195" s="912" t="str">
        <f t="shared" si="16"/>
        <v/>
      </c>
      <c r="M195" s="912" t="str">
        <f t="shared" si="16"/>
        <v/>
      </c>
      <c r="N195" s="912" t="str">
        <f t="shared" si="16"/>
        <v/>
      </c>
      <c r="O195" s="912" t="str">
        <f t="shared" si="16"/>
        <v/>
      </c>
      <c r="P195" s="916" t="str">
        <f t="shared" si="16"/>
        <v/>
      </c>
      <c r="Q195" s="913">
        <f t="shared" si="13"/>
        <v>0</v>
      </c>
      <c r="R195" s="87"/>
      <c r="S195" s="503" t="s">
        <v>271</v>
      </c>
      <c r="T195" s="503" t="s">
        <v>340</v>
      </c>
      <c r="U195" s="503"/>
      <c r="V195" s="503"/>
      <c r="W195" s="503"/>
      <c r="X195" s="503"/>
      <c r="Y195" s="503"/>
      <c r="Z195" s="503"/>
      <c r="AA195" s="503"/>
      <c r="AB195" s="503"/>
      <c r="AC195" s="503"/>
      <c r="AD195" s="503"/>
      <c r="AE195" s="503"/>
      <c r="AF195" s="503"/>
      <c r="AG195" s="503"/>
      <c r="AH195" s="1345"/>
      <c r="AI195" s="1345"/>
    </row>
    <row r="196" spans="1:35" s="139" customFormat="1" ht="21" customHeight="1" x14ac:dyDescent="0.25">
      <c r="A196" s="87"/>
      <c r="B196" s="1818">
        <v>49</v>
      </c>
      <c r="C196" s="902" t="str">
        <f t="shared" si="16"/>
        <v>Minera Yanaquihua S.A.C.</v>
      </c>
      <c r="D196" s="903" t="str">
        <f t="shared" si="16"/>
        <v>Hidráulico</v>
      </c>
      <c r="E196" s="908" t="str">
        <f t="shared" si="16"/>
        <v/>
      </c>
      <c r="F196" s="908" t="str">
        <f t="shared" si="16"/>
        <v/>
      </c>
      <c r="G196" s="908" t="str">
        <f t="shared" si="16"/>
        <v/>
      </c>
      <c r="H196" s="908" t="str">
        <f t="shared" si="16"/>
        <v/>
      </c>
      <c r="I196" s="908" t="str">
        <f t="shared" si="16"/>
        <v/>
      </c>
      <c r="J196" s="908" t="str">
        <f t="shared" si="16"/>
        <v/>
      </c>
      <c r="K196" s="908" t="str">
        <f t="shared" si="16"/>
        <v/>
      </c>
      <c r="L196" s="908" t="str">
        <f t="shared" si="16"/>
        <v/>
      </c>
      <c r="M196" s="908" t="str">
        <f t="shared" si="16"/>
        <v/>
      </c>
      <c r="N196" s="908" t="str">
        <f t="shared" si="16"/>
        <v/>
      </c>
      <c r="O196" s="908" t="str">
        <f t="shared" si="16"/>
        <v/>
      </c>
      <c r="P196" s="915" t="str">
        <f t="shared" si="16"/>
        <v/>
      </c>
      <c r="Q196" s="909">
        <f t="shared" si="13"/>
        <v>0</v>
      </c>
      <c r="R196" s="87"/>
      <c r="S196" s="503"/>
      <c r="T196" s="503" t="s">
        <v>341</v>
      </c>
      <c r="U196" s="503">
        <v>3.4000000000000002E-4</v>
      </c>
      <c r="V196" s="503">
        <v>3.6379999999999997E-3</v>
      </c>
      <c r="W196" s="503">
        <v>1.307E-3</v>
      </c>
      <c r="X196" s="503">
        <v>9.1200000000000005E-4</v>
      </c>
      <c r="Y196" s="503">
        <v>7.7100000000000009E-4</v>
      </c>
      <c r="Z196" s="503">
        <v>7.6099999999999996E-4</v>
      </c>
      <c r="AA196" s="503">
        <v>9.7799999999999992E-4</v>
      </c>
      <c r="AB196" s="503">
        <v>2.039E-3</v>
      </c>
      <c r="AC196" s="503">
        <v>8.1020000000000016E-3</v>
      </c>
      <c r="AD196" s="503">
        <v>3.9081999999999999E-2</v>
      </c>
      <c r="AE196" s="503">
        <v>1.1170000000000002E-3</v>
      </c>
      <c r="AF196" s="503">
        <v>3.0630000000000002E-3</v>
      </c>
      <c r="AG196" s="503">
        <v>6.2109999999999999E-2</v>
      </c>
      <c r="AH196" s="1345"/>
      <c r="AI196" s="1345"/>
    </row>
    <row r="197" spans="1:35" s="139" customFormat="1" ht="21" customHeight="1" x14ac:dyDescent="0.25">
      <c r="A197" s="87"/>
      <c r="B197" s="1819"/>
      <c r="C197" s="906" t="str">
        <f t="shared" ref="C197:P212" si="17">+IF(S200="","",S200)</f>
        <v/>
      </c>
      <c r="D197" s="907" t="str">
        <f t="shared" si="17"/>
        <v>Térmico</v>
      </c>
      <c r="E197" s="908">
        <f t="shared" si="17"/>
        <v>0</v>
      </c>
      <c r="F197" s="908">
        <f t="shared" si="17"/>
        <v>0</v>
      </c>
      <c r="G197" s="908">
        <f t="shared" si="17"/>
        <v>0</v>
      </c>
      <c r="H197" s="908">
        <f t="shared" si="17"/>
        <v>0</v>
      </c>
      <c r="I197" s="908">
        <f t="shared" si="17"/>
        <v>0</v>
      </c>
      <c r="J197" s="908">
        <f t="shared" si="17"/>
        <v>0</v>
      </c>
      <c r="K197" s="908">
        <f t="shared" si="17"/>
        <v>0</v>
      </c>
      <c r="L197" s="908">
        <f t="shared" si="17"/>
        <v>0</v>
      </c>
      <c r="M197" s="908">
        <f t="shared" si="17"/>
        <v>0</v>
      </c>
      <c r="N197" s="908">
        <f t="shared" si="17"/>
        <v>0</v>
      </c>
      <c r="O197" s="908">
        <f t="shared" si="17"/>
        <v>0</v>
      </c>
      <c r="P197" s="915">
        <f t="shared" si="17"/>
        <v>0</v>
      </c>
      <c r="Q197" s="909">
        <f t="shared" si="13"/>
        <v>0</v>
      </c>
      <c r="R197" s="87"/>
      <c r="S197" s="503"/>
      <c r="T197" s="503" t="s">
        <v>342</v>
      </c>
      <c r="U197" s="503"/>
      <c r="V197" s="503"/>
      <c r="W197" s="503"/>
      <c r="X197" s="503"/>
      <c r="Y197" s="503"/>
      <c r="Z197" s="503"/>
      <c r="AA197" s="503"/>
      <c r="AB197" s="503"/>
      <c r="AC197" s="503"/>
      <c r="AD197" s="503"/>
      <c r="AE197" s="503"/>
      <c r="AF197" s="503"/>
      <c r="AG197" s="503"/>
      <c r="AH197" s="1345"/>
      <c r="AI197" s="1345"/>
    </row>
    <row r="198" spans="1:35" s="139" customFormat="1" ht="21" customHeight="1" x14ac:dyDescent="0.25">
      <c r="A198" s="87"/>
      <c r="B198" s="1819"/>
      <c r="C198" s="906" t="str">
        <f t="shared" si="17"/>
        <v/>
      </c>
      <c r="D198" s="907" t="str">
        <f t="shared" si="17"/>
        <v>Solar</v>
      </c>
      <c r="E198" s="908" t="str">
        <f t="shared" si="17"/>
        <v/>
      </c>
      <c r="F198" s="908" t="str">
        <f t="shared" si="17"/>
        <v/>
      </c>
      <c r="G198" s="908" t="str">
        <f t="shared" si="17"/>
        <v/>
      </c>
      <c r="H198" s="908" t="str">
        <f t="shared" si="17"/>
        <v/>
      </c>
      <c r="I198" s="908" t="str">
        <f t="shared" si="17"/>
        <v/>
      </c>
      <c r="J198" s="908" t="str">
        <f t="shared" si="17"/>
        <v/>
      </c>
      <c r="K198" s="908" t="str">
        <f t="shared" si="17"/>
        <v/>
      </c>
      <c r="L198" s="908" t="str">
        <f t="shared" si="17"/>
        <v/>
      </c>
      <c r="M198" s="908" t="str">
        <f t="shared" si="17"/>
        <v/>
      </c>
      <c r="N198" s="908" t="str">
        <f t="shared" si="17"/>
        <v/>
      </c>
      <c r="O198" s="908" t="str">
        <f t="shared" si="17"/>
        <v/>
      </c>
      <c r="P198" s="915" t="str">
        <f t="shared" si="17"/>
        <v/>
      </c>
      <c r="Q198" s="909">
        <f t="shared" si="13"/>
        <v>0</v>
      </c>
      <c r="R198" s="87"/>
      <c r="S198" s="503"/>
      <c r="T198" s="503" t="s">
        <v>343</v>
      </c>
      <c r="U198" s="503"/>
      <c r="V198" s="503"/>
      <c r="W198" s="503"/>
      <c r="X198" s="503"/>
      <c r="Y198" s="503"/>
      <c r="Z198" s="503"/>
      <c r="AA198" s="503"/>
      <c r="AB198" s="503"/>
      <c r="AC198" s="503"/>
      <c r="AD198" s="503"/>
      <c r="AE198" s="503"/>
      <c r="AF198" s="503"/>
      <c r="AG198" s="503"/>
      <c r="AH198" s="1345"/>
      <c r="AI198" s="1345"/>
    </row>
    <row r="199" spans="1:35" s="139" customFormat="1" ht="21" customHeight="1" x14ac:dyDescent="0.25">
      <c r="A199" s="87"/>
      <c r="B199" s="1820"/>
      <c r="C199" s="910" t="str">
        <f t="shared" si="17"/>
        <v/>
      </c>
      <c r="D199" s="911" t="str">
        <f t="shared" si="17"/>
        <v>Eólico</v>
      </c>
      <c r="E199" s="908" t="str">
        <f t="shared" si="17"/>
        <v/>
      </c>
      <c r="F199" s="908" t="str">
        <f t="shared" si="17"/>
        <v/>
      </c>
      <c r="G199" s="908" t="str">
        <f t="shared" si="17"/>
        <v/>
      </c>
      <c r="H199" s="908" t="str">
        <f t="shared" si="17"/>
        <v/>
      </c>
      <c r="I199" s="908" t="str">
        <f t="shared" si="17"/>
        <v/>
      </c>
      <c r="J199" s="908" t="str">
        <f t="shared" si="17"/>
        <v/>
      </c>
      <c r="K199" s="908" t="str">
        <f t="shared" si="17"/>
        <v/>
      </c>
      <c r="L199" s="908" t="str">
        <f t="shared" si="17"/>
        <v/>
      </c>
      <c r="M199" s="908" t="str">
        <f t="shared" si="17"/>
        <v/>
      </c>
      <c r="N199" s="908" t="str">
        <f t="shared" si="17"/>
        <v/>
      </c>
      <c r="O199" s="908" t="str">
        <f t="shared" si="17"/>
        <v/>
      </c>
      <c r="P199" s="915" t="str">
        <f t="shared" si="17"/>
        <v/>
      </c>
      <c r="Q199" s="909">
        <f t="shared" si="13"/>
        <v>0</v>
      </c>
      <c r="R199" s="87"/>
      <c r="S199" s="503" t="s">
        <v>273</v>
      </c>
      <c r="T199" s="503" t="s">
        <v>340</v>
      </c>
      <c r="U199" s="503"/>
      <c r="V199" s="503"/>
      <c r="W199" s="503"/>
      <c r="X199" s="503"/>
      <c r="Y199" s="503"/>
      <c r="Z199" s="503"/>
      <c r="AA199" s="503"/>
      <c r="AB199" s="503"/>
      <c r="AC199" s="503"/>
      <c r="AD199" s="503"/>
      <c r="AE199" s="503"/>
      <c r="AF199" s="503"/>
      <c r="AG199" s="503"/>
      <c r="AH199" s="1345"/>
      <c r="AI199" s="1345"/>
    </row>
    <row r="200" spans="1:35" s="139" customFormat="1" ht="21" customHeight="1" x14ac:dyDescent="0.25">
      <c r="A200" s="87"/>
      <c r="B200" s="1818">
        <v>50</v>
      </c>
      <c r="C200" s="902" t="str">
        <f t="shared" si="17"/>
        <v>Minsur S.A.</v>
      </c>
      <c r="D200" s="903" t="str">
        <f t="shared" si="17"/>
        <v>Hidráulico</v>
      </c>
      <c r="E200" s="904" t="str">
        <f t="shared" si="17"/>
        <v/>
      </c>
      <c r="F200" s="904" t="str">
        <f t="shared" si="17"/>
        <v/>
      </c>
      <c r="G200" s="904" t="str">
        <f t="shared" si="17"/>
        <v/>
      </c>
      <c r="H200" s="904" t="str">
        <f t="shared" si="17"/>
        <v/>
      </c>
      <c r="I200" s="904" t="str">
        <f t="shared" si="17"/>
        <v/>
      </c>
      <c r="J200" s="904" t="str">
        <f t="shared" si="17"/>
        <v/>
      </c>
      <c r="K200" s="904" t="str">
        <f t="shared" si="17"/>
        <v/>
      </c>
      <c r="L200" s="904" t="str">
        <f t="shared" si="17"/>
        <v/>
      </c>
      <c r="M200" s="904" t="str">
        <f t="shared" si="17"/>
        <v/>
      </c>
      <c r="N200" s="904" t="str">
        <f t="shared" si="17"/>
        <v/>
      </c>
      <c r="O200" s="904" t="str">
        <f t="shared" si="17"/>
        <v/>
      </c>
      <c r="P200" s="914" t="str">
        <f t="shared" si="17"/>
        <v/>
      </c>
      <c r="Q200" s="905">
        <f t="shared" ref="Q200:Q263" si="18">+SUM(E200:P200)</f>
        <v>0</v>
      </c>
      <c r="R200" s="87"/>
      <c r="S200" s="503"/>
      <c r="T200" s="503" t="s">
        <v>341</v>
      </c>
      <c r="U200" s="503">
        <v>0</v>
      </c>
      <c r="V200" s="503">
        <v>0</v>
      </c>
      <c r="W200" s="503">
        <v>0</v>
      </c>
      <c r="X200" s="503">
        <v>0</v>
      </c>
      <c r="Y200" s="503">
        <v>0</v>
      </c>
      <c r="Z200" s="503">
        <v>0</v>
      </c>
      <c r="AA200" s="503">
        <v>0</v>
      </c>
      <c r="AB200" s="503">
        <v>0</v>
      </c>
      <c r="AC200" s="503">
        <v>0</v>
      </c>
      <c r="AD200" s="503">
        <v>0</v>
      </c>
      <c r="AE200" s="503">
        <v>0</v>
      </c>
      <c r="AF200" s="503">
        <v>0</v>
      </c>
      <c r="AG200" s="503">
        <v>0</v>
      </c>
      <c r="AH200" s="1345"/>
      <c r="AI200" s="1345"/>
    </row>
    <row r="201" spans="1:35" s="139" customFormat="1" ht="21" customHeight="1" x14ac:dyDescent="0.25">
      <c r="A201" s="87"/>
      <c r="B201" s="1819"/>
      <c r="C201" s="906" t="str">
        <f t="shared" si="17"/>
        <v/>
      </c>
      <c r="D201" s="907" t="str">
        <f t="shared" si="17"/>
        <v>Térmico</v>
      </c>
      <c r="E201" s="908">
        <f t="shared" si="17"/>
        <v>1.1942730000000001</v>
      </c>
      <c r="F201" s="908">
        <f t="shared" si="17"/>
        <v>1.0694849999999998</v>
      </c>
      <c r="G201" s="908">
        <f t="shared" si="17"/>
        <v>0.69760599999999995</v>
      </c>
      <c r="H201" s="908">
        <f t="shared" si="17"/>
        <v>0.83412500000000001</v>
      </c>
      <c r="I201" s="908">
        <f t="shared" si="17"/>
        <v>1.1462710000000003</v>
      </c>
      <c r="J201" s="908">
        <f t="shared" si="17"/>
        <v>1.141267</v>
      </c>
      <c r="K201" s="908">
        <f t="shared" si="17"/>
        <v>0.44380599999999998</v>
      </c>
      <c r="L201" s="908">
        <f t="shared" si="17"/>
        <v>1.0495049999999999</v>
      </c>
      <c r="M201" s="908">
        <f t="shared" si="17"/>
        <v>1.1801300000000001</v>
      </c>
      <c r="N201" s="908">
        <f t="shared" si="17"/>
        <v>1.2055099999999999</v>
      </c>
      <c r="O201" s="908">
        <f t="shared" si="17"/>
        <v>1.1802250000000001</v>
      </c>
      <c r="P201" s="915">
        <f t="shared" si="17"/>
        <v>1.191832</v>
      </c>
      <c r="Q201" s="909">
        <f t="shared" si="18"/>
        <v>12.334035000000002</v>
      </c>
      <c r="R201" s="87"/>
      <c r="S201" s="503"/>
      <c r="T201" s="503" t="s">
        <v>342</v>
      </c>
      <c r="U201" s="503"/>
      <c r="V201" s="503"/>
      <c r="W201" s="503"/>
      <c r="X201" s="503"/>
      <c r="Y201" s="503"/>
      <c r="Z201" s="503"/>
      <c r="AA201" s="503"/>
      <c r="AB201" s="503"/>
      <c r="AC201" s="503"/>
      <c r="AD201" s="503"/>
      <c r="AE201" s="503"/>
      <c r="AF201" s="503"/>
      <c r="AG201" s="503"/>
      <c r="AH201" s="1345"/>
      <c r="AI201" s="1345"/>
    </row>
    <row r="202" spans="1:35" s="139" customFormat="1" ht="21" customHeight="1" x14ac:dyDescent="0.25">
      <c r="A202" s="87"/>
      <c r="B202" s="1819"/>
      <c r="C202" s="906" t="str">
        <f t="shared" si="17"/>
        <v/>
      </c>
      <c r="D202" s="907" t="str">
        <f t="shared" si="17"/>
        <v>Solar</v>
      </c>
      <c r="E202" s="908" t="str">
        <f t="shared" si="17"/>
        <v/>
      </c>
      <c r="F202" s="908" t="str">
        <f t="shared" si="17"/>
        <v/>
      </c>
      <c r="G202" s="908" t="str">
        <f t="shared" si="17"/>
        <v/>
      </c>
      <c r="H202" s="908" t="str">
        <f t="shared" si="17"/>
        <v/>
      </c>
      <c r="I202" s="908" t="str">
        <f t="shared" si="17"/>
        <v/>
      </c>
      <c r="J202" s="908" t="str">
        <f t="shared" si="17"/>
        <v/>
      </c>
      <c r="K202" s="908" t="str">
        <f t="shared" si="17"/>
        <v/>
      </c>
      <c r="L202" s="908" t="str">
        <f t="shared" si="17"/>
        <v/>
      </c>
      <c r="M202" s="908" t="str">
        <f t="shared" si="17"/>
        <v/>
      </c>
      <c r="N202" s="908" t="str">
        <f t="shared" si="17"/>
        <v/>
      </c>
      <c r="O202" s="908" t="str">
        <f t="shared" si="17"/>
        <v/>
      </c>
      <c r="P202" s="915" t="str">
        <f t="shared" si="17"/>
        <v/>
      </c>
      <c r="Q202" s="909">
        <f t="shared" si="18"/>
        <v>0</v>
      </c>
      <c r="R202" s="87"/>
      <c r="S202" s="503"/>
      <c r="T202" s="503" t="s">
        <v>343</v>
      </c>
      <c r="U202" s="503"/>
      <c r="V202" s="503"/>
      <c r="W202" s="503"/>
      <c r="X202" s="503"/>
      <c r="Y202" s="503"/>
      <c r="Z202" s="503"/>
      <c r="AA202" s="503"/>
      <c r="AB202" s="503"/>
      <c r="AC202" s="503"/>
      <c r="AD202" s="503"/>
      <c r="AE202" s="503"/>
      <c r="AF202" s="503"/>
      <c r="AG202" s="503"/>
      <c r="AH202" s="1345"/>
      <c r="AI202" s="1345"/>
    </row>
    <row r="203" spans="1:35" s="139" customFormat="1" ht="21" customHeight="1" x14ac:dyDescent="0.25">
      <c r="A203" s="87"/>
      <c r="B203" s="1820"/>
      <c r="C203" s="910" t="str">
        <f t="shared" si="17"/>
        <v/>
      </c>
      <c r="D203" s="911" t="str">
        <f t="shared" si="17"/>
        <v>Eólico</v>
      </c>
      <c r="E203" s="912" t="str">
        <f t="shared" si="17"/>
        <v/>
      </c>
      <c r="F203" s="912" t="str">
        <f t="shared" si="17"/>
        <v/>
      </c>
      <c r="G203" s="912" t="str">
        <f t="shared" si="17"/>
        <v/>
      </c>
      <c r="H203" s="912" t="str">
        <f t="shared" si="17"/>
        <v/>
      </c>
      <c r="I203" s="912" t="str">
        <f t="shared" si="17"/>
        <v/>
      </c>
      <c r="J203" s="912" t="str">
        <f t="shared" si="17"/>
        <v/>
      </c>
      <c r="K203" s="912" t="str">
        <f t="shared" si="17"/>
        <v/>
      </c>
      <c r="L203" s="912" t="str">
        <f t="shared" si="17"/>
        <v/>
      </c>
      <c r="M203" s="912" t="str">
        <f t="shared" si="17"/>
        <v/>
      </c>
      <c r="N203" s="912" t="str">
        <f t="shared" si="17"/>
        <v/>
      </c>
      <c r="O203" s="912" t="str">
        <f t="shared" si="17"/>
        <v/>
      </c>
      <c r="P203" s="916" t="str">
        <f t="shared" si="17"/>
        <v/>
      </c>
      <c r="Q203" s="913">
        <f t="shared" si="18"/>
        <v>0</v>
      </c>
      <c r="R203" s="87"/>
      <c r="S203" s="503" t="s">
        <v>275</v>
      </c>
      <c r="T203" s="503" t="s">
        <v>340</v>
      </c>
      <c r="U203" s="503"/>
      <c r="V203" s="503"/>
      <c r="W203" s="503"/>
      <c r="X203" s="503"/>
      <c r="Y203" s="503"/>
      <c r="Z203" s="503"/>
      <c r="AA203" s="503"/>
      <c r="AB203" s="503"/>
      <c r="AC203" s="503"/>
      <c r="AD203" s="503"/>
      <c r="AE203" s="503"/>
      <c r="AF203" s="503"/>
      <c r="AG203" s="503"/>
      <c r="AH203" s="1345"/>
      <c r="AI203" s="1345"/>
    </row>
    <row r="204" spans="1:35" s="139" customFormat="1" ht="21" customHeight="1" x14ac:dyDescent="0.25">
      <c r="A204" s="87"/>
      <c r="B204" s="1818">
        <v>51</v>
      </c>
      <c r="C204" s="902" t="str">
        <f t="shared" si="17"/>
        <v>Nexa Resources Atacocha S.A.A.</v>
      </c>
      <c r="D204" s="903" t="str">
        <f t="shared" si="17"/>
        <v>Hidráulico</v>
      </c>
      <c r="E204" s="904">
        <f t="shared" si="17"/>
        <v>2.7350843520000008</v>
      </c>
      <c r="F204" s="904">
        <f t="shared" si="17"/>
        <v>3.363</v>
      </c>
      <c r="G204" s="904">
        <f t="shared" si="17"/>
        <v>4.1900000000000004</v>
      </c>
      <c r="H204" s="904">
        <f t="shared" si="17"/>
        <v>1.4060000000000001</v>
      </c>
      <c r="I204" s="904">
        <f t="shared" si="17"/>
        <v>0.54</v>
      </c>
      <c r="J204" s="904">
        <f t="shared" si="17"/>
        <v>3.6884699999999997</v>
      </c>
      <c r="K204" s="904">
        <f t="shared" si="17"/>
        <v>3.3159999999999998</v>
      </c>
      <c r="L204" s="904">
        <f t="shared" si="17"/>
        <v>2.7629999999999999</v>
      </c>
      <c r="M204" s="904">
        <f t="shared" si="17"/>
        <v>2.4729999999999999</v>
      </c>
      <c r="N204" s="904">
        <f t="shared" si="17"/>
        <v>2.552</v>
      </c>
      <c r="O204" s="904">
        <f t="shared" si="17"/>
        <v>2.9660000000000002</v>
      </c>
      <c r="P204" s="914">
        <f t="shared" si="17"/>
        <v>3.726</v>
      </c>
      <c r="Q204" s="905">
        <f t="shared" si="18"/>
        <v>33.718554351999998</v>
      </c>
      <c r="R204" s="87"/>
      <c r="S204" s="503"/>
      <c r="T204" s="503" t="s">
        <v>341</v>
      </c>
      <c r="U204" s="503">
        <v>1.1942730000000001</v>
      </c>
      <c r="V204" s="503">
        <v>1.0694849999999998</v>
      </c>
      <c r="W204" s="503">
        <v>0.69760599999999995</v>
      </c>
      <c r="X204" s="503">
        <v>0.83412500000000001</v>
      </c>
      <c r="Y204" s="503">
        <v>1.1462710000000003</v>
      </c>
      <c r="Z204" s="503">
        <v>1.141267</v>
      </c>
      <c r="AA204" s="503">
        <v>0.44380599999999998</v>
      </c>
      <c r="AB204" s="503">
        <v>1.0495049999999999</v>
      </c>
      <c r="AC204" s="503">
        <v>1.1801300000000001</v>
      </c>
      <c r="AD204" s="503">
        <v>1.2055099999999999</v>
      </c>
      <c r="AE204" s="503">
        <v>1.1802250000000001</v>
      </c>
      <c r="AF204" s="503">
        <v>1.191832</v>
      </c>
      <c r="AG204" s="503">
        <v>12.334035000000002</v>
      </c>
      <c r="AH204" s="1345"/>
      <c r="AI204" s="1345"/>
    </row>
    <row r="205" spans="1:35" s="139" customFormat="1" ht="21" customHeight="1" x14ac:dyDescent="0.25">
      <c r="A205" s="87"/>
      <c r="B205" s="1819"/>
      <c r="C205" s="906" t="str">
        <f t="shared" si="17"/>
        <v/>
      </c>
      <c r="D205" s="907" t="str">
        <f t="shared" si="17"/>
        <v>Térmico</v>
      </c>
      <c r="E205" s="908" t="str">
        <f t="shared" si="17"/>
        <v/>
      </c>
      <c r="F205" s="908" t="str">
        <f t="shared" si="17"/>
        <v/>
      </c>
      <c r="G205" s="908" t="str">
        <f t="shared" si="17"/>
        <v/>
      </c>
      <c r="H205" s="908" t="str">
        <f t="shared" si="17"/>
        <v/>
      </c>
      <c r="I205" s="908" t="str">
        <f t="shared" si="17"/>
        <v/>
      </c>
      <c r="J205" s="908" t="str">
        <f t="shared" si="17"/>
        <v/>
      </c>
      <c r="K205" s="908" t="str">
        <f t="shared" si="17"/>
        <v/>
      </c>
      <c r="L205" s="908" t="str">
        <f t="shared" si="17"/>
        <v/>
      </c>
      <c r="M205" s="908" t="str">
        <f t="shared" si="17"/>
        <v/>
      </c>
      <c r="N205" s="908" t="str">
        <f t="shared" si="17"/>
        <v/>
      </c>
      <c r="O205" s="908" t="str">
        <f t="shared" si="17"/>
        <v/>
      </c>
      <c r="P205" s="915" t="str">
        <f t="shared" si="17"/>
        <v/>
      </c>
      <c r="Q205" s="909">
        <f t="shared" si="18"/>
        <v>0</v>
      </c>
      <c r="R205" s="87"/>
      <c r="S205" s="503"/>
      <c r="T205" s="503" t="s">
        <v>342</v>
      </c>
      <c r="U205" s="503"/>
      <c r="V205" s="503"/>
      <c r="W205" s="503"/>
      <c r="X205" s="503"/>
      <c r="Y205" s="503"/>
      <c r="Z205" s="503"/>
      <c r="AA205" s="503"/>
      <c r="AB205" s="503"/>
      <c r="AC205" s="503"/>
      <c r="AD205" s="503"/>
      <c r="AE205" s="503"/>
      <c r="AF205" s="503"/>
      <c r="AG205" s="503"/>
      <c r="AH205" s="1345"/>
      <c r="AI205" s="1345"/>
    </row>
    <row r="206" spans="1:35" s="139" customFormat="1" ht="21" customHeight="1" x14ac:dyDescent="0.25">
      <c r="A206" s="87"/>
      <c r="B206" s="1819"/>
      <c r="C206" s="906" t="str">
        <f t="shared" si="17"/>
        <v/>
      </c>
      <c r="D206" s="907" t="str">
        <f t="shared" si="17"/>
        <v>Solar</v>
      </c>
      <c r="E206" s="908" t="str">
        <f t="shared" si="17"/>
        <v/>
      </c>
      <c r="F206" s="908" t="str">
        <f t="shared" si="17"/>
        <v/>
      </c>
      <c r="G206" s="908" t="str">
        <f t="shared" si="17"/>
        <v/>
      </c>
      <c r="H206" s="908" t="str">
        <f t="shared" si="17"/>
        <v/>
      </c>
      <c r="I206" s="908" t="str">
        <f t="shared" si="17"/>
        <v/>
      </c>
      <c r="J206" s="908" t="str">
        <f t="shared" si="17"/>
        <v/>
      </c>
      <c r="K206" s="908" t="str">
        <f t="shared" si="17"/>
        <v/>
      </c>
      <c r="L206" s="908" t="str">
        <f t="shared" si="17"/>
        <v/>
      </c>
      <c r="M206" s="908" t="str">
        <f t="shared" si="17"/>
        <v/>
      </c>
      <c r="N206" s="908" t="str">
        <f t="shared" si="17"/>
        <v/>
      </c>
      <c r="O206" s="908" t="str">
        <f t="shared" si="17"/>
        <v/>
      </c>
      <c r="P206" s="915" t="str">
        <f t="shared" si="17"/>
        <v/>
      </c>
      <c r="Q206" s="909">
        <f t="shared" si="18"/>
        <v>0</v>
      </c>
      <c r="R206" s="87"/>
      <c r="S206" s="503"/>
      <c r="T206" s="503" t="s">
        <v>343</v>
      </c>
      <c r="U206" s="503"/>
      <c r="V206" s="503"/>
      <c r="W206" s="503"/>
      <c r="X206" s="503"/>
      <c r="Y206" s="503"/>
      <c r="Z206" s="503"/>
      <c r="AA206" s="503"/>
      <c r="AB206" s="503"/>
      <c r="AC206" s="503"/>
      <c r="AD206" s="503"/>
      <c r="AE206" s="503"/>
      <c r="AF206" s="503"/>
      <c r="AG206" s="503"/>
      <c r="AH206" s="1345"/>
      <c r="AI206" s="1345"/>
    </row>
    <row r="207" spans="1:35" s="139" customFormat="1" ht="21" customHeight="1" x14ac:dyDescent="0.25">
      <c r="A207" s="87"/>
      <c r="B207" s="1820"/>
      <c r="C207" s="910" t="str">
        <f t="shared" si="17"/>
        <v/>
      </c>
      <c r="D207" s="911" t="str">
        <f t="shared" si="17"/>
        <v>Eólico</v>
      </c>
      <c r="E207" s="912" t="str">
        <f t="shared" si="17"/>
        <v/>
      </c>
      <c r="F207" s="912" t="str">
        <f t="shared" si="17"/>
        <v/>
      </c>
      <c r="G207" s="912" t="str">
        <f t="shared" si="17"/>
        <v/>
      </c>
      <c r="H207" s="912" t="str">
        <f t="shared" si="17"/>
        <v/>
      </c>
      <c r="I207" s="912" t="str">
        <f t="shared" si="17"/>
        <v/>
      </c>
      <c r="J207" s="912" t="str">
        <f t="shared" si="17"/>
        <v/>
      </c>
      <c r="K207" s="912" t="str">
        <f t="shared" si="17"/>
        <v/>
      </c>
      <c r="L207" s="912" t="str">
        <f t="shared" si="17"/>
        <v/>
      </c>
      <c r="M207" s="912" t="str">
        <f t="shared" si="17"/>
        <v/>
      </c>
      <c r="N207" s="912" t="str">
        <f t="shared" si="17"/>
        <v/>
      </c>
      <c r="O207" s="912" t="str">
        <f t="shared" si="17"/>
        <v/>
      </c>
      <c r="P207" s="916" t="str">
        <f t="shared" si="17"/>
        <v/>
      </c>
      <c r="Q207" s="913">
        <f t="shared" si="18"/>
        <v>0</v>
      </c>
      <c r="R207" s="87"/>
      <c r="S207" s="503" t="s">
        <v>277</v>
      </c>
      <c r="T207" s="503" t="s">
        <v>340</v>
      </c>
      <c r="U207" s="503">
        <v>2.7350843520000008</v>
      </c>
      <c r="V207" s="503">
        <v>3.363</v>
      </c>
      <c r="W207" s="503">
        <v>4.1900000000000004</v>
      </c>
      <c r="X207" s="503">
        <v>1.4060000000000001</v>
      </c>
      <c r="Y207" s="503">
        <v>0.54</v>
      </c>
      <c r="Z207" s="503">
        <v>3.6884699999999997</v>
      </c>
      <c r="AA207" s="503">
        <v>3.3159999999999998</v>
      </c>
      <c r="AB207" s="503">
        <v>2.7629999999999999</v>
      </c>
      <c r="AC207" s="503">
        <v>2.4729999999999999</v>
      </c>
      <c r="AD207" s="503">
        <v>2.552</v>
      </c>
      <c r="AE207" s="503">
        <v>2.9660000000000002</v>
      </c>
      <c r="AF207" s="503">
        <v>3.726</v>
      </c>
      <c r="AG207" s="503">
        <v>33.718554351999998</v>
      </c>
      <c r="AH207" s="1345"/>
      <c r="AI207" s="1345"/>
    </row>
    <row r="208" spans="1:35" s="139" customFormat="1" ht="21" customHeight="1" x14ac:dyDescent="0.25">
      <c r="A208" s="87"/>
      <c r="B208" s="1818">
        <v>52</v>
      </c>
      <c r="C208" s="902" t="str">
        <f t="shared" si="17"/>
        <v>Nexa Resources Cajamarquilla S.A.</v>
      </c>
      <c r="D208" s="903" t="str">
        <f t="shared" si="17"/>
        <v>Hidráulico</v>
      </c>
      <c r="E208" s="904" t="str">
        <f t="shared" si="17"/>
        <v/>
      </c>
      <c r="F208" s="904" t="str">
        <f t="shared" si="17"/>
        <v/>
      </c>
      <c r="G208" s="904" t="str">
        <f t="shared" si="17"/>
        <v/>
      </c>
      <c r="H208" s="904" t="str">
        <f t="shared" si="17"/>
        <v/>
      </c>
      <c r="I208" s="904" t="str">
        <f t="shared" si="17"/>
        <v/>
      </c>
      <c r="J208" s="904" t="str">
        <f t="shared" si="17"/>
        <v/>
      </c>
      <c r="K208" s="904" t="str">
        <f t="shared" si="17"/>
        <v/>
      </c>
      <c r="L208" s="904" t="str">
        <f t="shared" si="17"/>
        <v/>
      </c>
      <c r="M208" s="904" t="str">
        <f t="shared" si="17"/>
        <v/>
      </c>
      <c r="N208" s="904" t="str">
        <f t="shared" si="17"/>
        <v/>
      </c>
      <c r="O208" s="904" t="str">
        <f t="shared" si="17"/>
        <v/>
      </c>
      <c r="P208" s="914" t="str">
        <f t="shared" si="17"/>
        <v/>
      </c>
      <c r="Q208" s="905">
        <f t="shared" si="18"/>
        <v>0</v>
      </c>
      <c r="R208" s="87"/>
      <c r="S208" s="503"/>
      <c r="T208" s="503" t="s">
        <v>341</v>
      </c>
      <c r="U208" s="503"/>
      <c r="V208" s="503"/>
      <c r="W208" s="503"/>
      <c r="X208" s="503"/>
      <c r="Y208" s="503"/>
      <c r="Z208" s="503"/>
      <c r="AA208" s="503"/>
      <c r="AB208" s="503"/>
      <c r="AC208" s="503"/>
      <c r="AD208" s="503"/>
      <c r="AE208" s="503"/>
      <c r="AF208" s="503"/>
      <c r="AG208" s="503"/>
      <c r="AH208" s="1345"/>
      <c r="AI208" s="1345"/>
    </row>
    <row r="209" spans="1:35" s="139" customFormat="1" ht="21" customHeight="1" x14ac:dyDescent="0.25">
      <c r="A209" s="87"/>
      <c r="B209" s="1819"/>
      <c r="C209" s="906" t="str">
        <f t="shared" si="17"/>
        <v/>
      </c>
      <c r="D209" s="907" t="str">
        <f t="shared" si="17"/>
        <v>Térmico</v>
      </c>
      <c r="E209" s="908">
        <f t="shared" si="17"/>
        <v>2.29</v>
      </c>
      <c r="F209" s="908">
        <f t="shared" si="17"/>
        <v>1.8468200000000001</v>
      </c>
      <c r="G209" s="908">
        <f t="shared" si="17"/>
        <v>1.858511</v>
      </c>
      <c r="H209" s="908">
        <f t="shared" si="17"/>
        <v>0.59551799999999988</v>
      </c>
      <c r="I209" s="908">
        <f t="shared" si="17"/>
        <v>1.075253</v>
      </c>
      <c r="J209" s="908">
        <f t="shared" si="17"/>
        <v>0.98022100000000001</v>
      </c>
      <c r="K209" s="908">
        <f t="shared" si="17"/>
        <v>1.1633530000000001</v>
      </c>
      <c r="L209" s="908">
        <f t="shared" si="17"/>
        <v>1.8839400000000002</v>
      </c>
      <c r="M209" s="908">
        <f t="shared" si="17"/>
        <v>0.51263700000000001</v>
      </c>
      <c r="N209" s="908">
        <f t="shared" si="17"/>
        <v>0.876328</v>
      </c>
      <c r="O209" s="908">
        <f t="shared" si="17"/>
        <v>0.87942899999999991</v>
      </c>
      <c r="P209" s="915">
        <f t="shared" si="17"/>
        <v>1.0658070000000002</v>
      </c>
      <c r="Q209" s="909">
        <f t="shared" si="18"/>
        <v>15.027817000000001</v>
      </c>
      <c r="R209" s="87"/>
      <c r="S209" s="503"/>
      <c r="T209" s="503" t="s">
        <v>342</v>
      </c>
      <c r="U209" s="503"/>
      <c r="V209" s="503"/>
      <c r="W209" s="503"/>
      <c r="X209" s="503"/>
      <c r="Y209" s="503"/>
      <c r="Z209" s="503"/>
      <c r="AA209" s="503"/>
      <c r="AB209" s="503"/>
      <c r="AC209" s="503"/>
      <c r="AD209" s="503"/>
      <c r="AE209" s="503"/>
      <c r="AF209" s="503"/>
      <c r="AG209" s="503"/>
      <c r="AH209" s="1345"/>
      <c r="AI209" s="1345"/>
    </row>
    <row r="210" spans="1:35" s="139" customFormat="1" ht="21" customHeight="1" x14ac:dyDescent="0.25">
      <c r="A210" s="87"/>
      <c r="B210" s="1819"/>
      <c r="C210" s="906" t="str">
        <f t="shared" si="17"/>
        <v/>
      </c>
      <c r="D210" s="907" t="str">
        <f t="shared" si="17"/>
        <v>Solar</v>
      </c>
      <c r="E210" s="908" t="str">
        <f t="shared" si="17"/>
        <v/>
      </c>
      <c r="F210" s="908" t="str">
        <f t="shared" si="17"/>
        <v/>
      </c>
      <c r="G210" s="908" t="str">
        <f t="shared" si="17"/>
        <v/>
      </c>
      <c r="H210" s="908" t="str">
        <f t="shared" si="17"/>
        <v/>
      </c>
      <c r="I210" s="908" t="str">
        <f t="shared" si="17"/>
        <v/>
      </c>
      <c r="J210" s="908" t="str">
        <f t="shared" si="17"/>
        <v/>
      </c>
      <c r="K210" s="908" t="str">
        <f t="shared" si="17"/>
        <v/>
      </c>
      <c r="L210" s="908" t="str">
        <f t="shared" si="17"/>
        <v/>
      </c>
      <c r="M210" s="908" t="str">
        <f t="shared" si="17"/>
        <v/>
      </c>
      <c r="N210" s="908" t="str">
        <f t="shared" si="17"/>
        <v/>
      </c>
      <c r="O210" s="908" t="str">
        <f t="shared" si="17"/>
        <v/>
      </c>
      <c r="P210" s="915" t="str">
        <f t="shared" si="17"/>
        <v/>
      </c>
      <c r="Q210" s="909">
        <f t="shared" si="18"/>
        <v>0</v>
      </c>
      <c r="R210" s="87"/>
      <c r="S210" s="503"/>
      <c r="T210" s="503" t="s">
        <v>343</v>
      </c>
      <c r="U210" s="503"/>
      <c r="V210" s="503"/>
      <c r="W210" s="503"/>
      <c r="X210" s="503"/>
      <c r="Y210" s="503"/>
      <c r="Z210" s="503"/>
      <c r="AA210" s="503"/>
      <c r="AB210" s="503"/>
      <c r="AC210" s="503"/>
      <c r="AD210" s="503"/>
      <c r="AE210" s="503"/>
      <c r="AF210" s="503"/>
      <c r="AG210" s="503"/>
      <c r="AH210" s="1345"/>
      <c r="AI210" s="1345"/>
    </row>
    <row r="211" spans="1:35" s="139" customFormat="1" ht="21" customHeight="1" x14ac:dyDescent="0.25">
      <c r="A211" s="87"/>
      <c r="B211" s="1820"/>
      <c r="C211" s="910" t="str">
        <f t="shared" si="17"/>
        <v/>
      </c>
      <c r="D211" s="911" t="str">
        <f t="shared" si="17"/>
        <v>Eólico</v>
      </c>
      <c r="E211" s="912" t="str">
        <f t="shared" si="17"/>
        <v/>
      </c>
      <c r="F211" s="912" t="str">
        <f t="shared" si="17"/>
        <v/>
      </c>
      <c r="G211" s="912" t="str">
        <f t="shared" si="17"/>
        <v/>
      </c>
      <c r="H211" s="912" t="str">
        <f t="shared" si="17"/>
        <v/>
      </c>
      <c r="I211" s="912" t="str">
        <f t="shared" si="17"/>
        <v/>
      </c>
      <c r="J211" s="912" t="str">
        <f t="shared" si="17"/>
        <v/>
      </c>
      <c r="K211" s="912" t="str">
        <f t="shared" si="17"/>
        <v/>
      </c>
      <c r="L211" s="912" t="str">
        <f t="shared" si="17"/>
        <v/>
      </c>
      <c r="M211" s="912" t="str">
        <f t="shared" si="17"/>
        <v/>
      </c>
      <c r="N211" s="912" t="str">
        <f t="shared" si="17"/>
        <v/>
      </c>
      <c r="O211" s="912" t="str">
        <f t="shared" si="17"/>
        <v/>
      </c>
      <c r="P211" s="916" t="str">
        <f t="shared" si="17"/>
        <v/>
      </c>
      <c r="Q211" s="913">
        <f t="shared" si="18"/>
        <v>0</v>
      </c>
      <c r="R211" s="87"/>
      <c r="S211" s="503" t="s">
        <v>279</v>
      </c>
      <c r="T211" s="503" t="s">
        <v>340</v>
      </c>
      <c r="U211" s="503"/>
      <c r="V211" s="503"/>
      <c r="W211" s="503"/>
      <c r="X211" s="503"/>
      <c r="Y211" s="503"/>
      <c r="Z211" s="503"/>
      <c r="AA211" s="503"/>
      <c r="AB211" s="503"/>
      <c r="AC211" s="503"/>
      <c r="AD211" s="503"/>
      <c r="AE211" s="503"/>
      <c r="AF211" s="503"/>
      <c r="AG211" s="503"/>
      <c r="AH211" s="1345"/>
      <c r="AI211" s="1345"/>
    </row>
    <row r="212" spans="1:35" s="139" customFormat="1" ht="21" customHeight="1" x14ac:dyDescent="0.25">
      <c r="A212" s="87"/>
      <c r="B212" s="1818">
        <v>53</v>
      </c>
      <c r="C212" s="902" t="str">
        <f t="shared" si="17"/>
        <v>Nexa Resources el Porvenir S.A.A.</v>
      </c>
      <c r="D212" s="903" t="str">
        <f t="shared" si="17"/>
        <v>Hidráulico</v>
      </c>
      <c r="E212" s="908">
        <f t="shared" si="17"/>
        <v>2.1923569893749999</v>
      </c>
      <c r="F212" s="908">
        <f t="shared" si="17"/>
        <v>2.5087120000000001</v>
      </c>
      <c r="G212" s="908">
        <f t="shared" si="17"/>
        <v>2.4230839999999998</v>
      </c>
      <c r="H212" s="908">
        <f t="shared" si="17"/>
        <v>2.2356039999999999</v>
      </c>
      <c r="I212" s="908">
        <f t="shared" si="17"/>
        <v>2.0082300000000002</v>
      </c>
      <c r="J212" s="908">
        <f t="shared" si="17"/>
        <v>1.40598</v>
      </c>
      <c r="K212" s="908">
        <f t="shared" si="17"/>
        <v>1.093375</v>
      </c>
      <c r="L212" s="908">
        <f t="shared" si="17"/>
        <v>0.14365899999999998</v>
      </c>
      <c r="M212" s="908">
        <f t="shared" si="17"/>
        <v>0.13157099999999999</v>
      </c>
      <c r="N212" s="908">
        <f t="shared" si="17"/>
        <v>0.148035</v>
      </c>
      <c r="O212" s="908">
        <f t="shared" si="17"/>
        <v>0.121392</v>
      </c>
      <c r="P212" s="915">
        <f t="shared" si="17"/>
        <v>0.88150499999999998</v>
      </c>
      <c r="Q212" s="909">
        <f t="shared" si="18"/>
        <v>15.293503989375001</v>
      </c>
      <c r="R212" s="87"/>
      <c r="S212" s="503"/>
      <c r="T212" s="503" t="s">
        <v>341</v>
      </c>
      <c r="U212" s="503">
        <v>2.29</v>
      </c>
      <c r="V212" s="503">
        <v>1.8468200000000001</v>
      </c>
      <c r="W212" s="503">
        <v>1.858511</v>
      </c>
      <c r="X212" s="503">
        <v>0.59551799999999988</v>
      </c>
      <c r="Y212" s="503">
        <v>1.075253</v>
      </c>
      <c r="Z212" s="503">
        <v>0.98022100000000001</v>
      </c>
      <c r="AA212" s="503">
        <v>1.1633530000000001</v>
      </c>
      <c r="AB212" s="503">
        <v>1.8839400000000002</v>
      </c>
      <c r="AC212" s="503">
        <v>0.51263700000000001</v>
      </c>
      <c r="AD212" s="503">
        <v>0.876328</v>
      </c>
      <c r="AE212" s="503">
        <v>0.87942899999999991</v>
      </c>
      <c r="AF212" s="503">
        <v>1.0658070000000002</v>
      </c>
      <c r="AG212" s="503">
        <v>15.027817000000001</v>
      </c>
      <c r="AH212" s="1345"/>
      <c r="AI212" s="1345"/>
    </row>
    <row r="213" spans="1:35" s="139" customFormat="1" ht="21" customHeight="1" x14ac:dyDescent="0.25">
      <c r="A213" s="87"/>
      <c r="B213" s="1819"/>
      <c r="C213" s="906" t="str">
        <f t="shared" ref="C213:P228" si="19">+IF(S216="","",S216)</f>
        <v/>
      </c>
      <c r="D213" s="907" t="str">
        <f t="shared" si="19"/>
        <v>Térmico</v>
      </c>
      <c r="E213" s="908">
        <f t="shared" si="19"/>
        <v>0</v>
      </c>
      <c r="F213" s="908">
        <f t="shared" si="19"/>
        <v>0</v>
      </c>
      <c r="G213" s="908">
        <f t="shared" si="19"/>
        <v>0</v>
      </c>
      <c r="H213" s="908">
        <f t="shared" si="19"/>
        <v>0</v>
      </c>
      <c r="I213" s="908">
        <f t="shared" si="19"/>
        <v>0</v>
      </c>
      <c r="J213" s="908">
        <f t="shared" si="19"/>
        <v>0</v>
      </c>
      <c r="K213" s="908">
        <f t="shared" si="19"/>
        <v>0</v>
      </c>
      <c r="L213" s="908">
        <f t="shared" si="19"/>
        <v>0</v>
      </c>
      <c r="M213" s="908">
        <f t="shared" si="19"/>
        <v>0</v>
      </c>
      <c r="N213" s="908">
        <f t="shared" si="19"/>
        <v>0</v>
      </c>
      <c r="O213" s="908">
        <f t="shared" si="19"/>
        <v>0</v>
      </c>
      <c r="P213" s="915">
        <f t="shared" si="19"/>
        <v>0</v>
      </c>
      <c r="Q213" s="909">
        <f t="shared" si="18"/>
        <v>0</v>
      </c>
      <c r="R213" s="87"/>
      <c r="S213" s="503"/>
      <c r="T213" s="503" t="s">
        <v>342</v>
      </c>
      <c r="U213" s="503"/>
      <c r="V213" s="503"/>
      <c r="W213" s="503"/>
      <c r="X213" s="503"/>
      <c r="Y213" s="503"/>
      <c r="Z213" s="503"/>
      <c r="AA213" s="503"/>
      <c r="AB213" s="503"/>
      <c r="AC213" s="503"/>
      <c r="AD213" s="503"/>
      <c r="AE213" s="503"/>
      <c r="AF213" s="503"/>
      <c r="AG213" s="503"/>
      <c r="AH213" s="1345"/>
      <c r="AI213" s="1345"/>
    </row>
    <row r="214" spans="1:35" s="139" customFormat="1" ht="21" customHeight="1" x14ac:dyDescent="0.25">
      <c r="A214" s="87"/>
      <c r="B214" s="1819"/>
      <c r="C214" s="906" t="str">
        <f t="shared" si="19"/>
        <v/>
      </c>
      <c r="D214" s="907" t="str">
        <f t="shared" si="19"/>
        <v>Solar</v>
      </c>
      <c r="E214" s="908" t="str">
        <f t="shared" si="19"/>
        <v/>
      </c>
      <c r="F214" s="908" t="str">
        <f t="shared" si="19"/>
        <v/>
      </c>
      <c r="G214" s="908" t="str">
        <f t="shared" si="19"/>
        <v/>
      </c>
      <c r="H214" s="908" t="str">
        <f t="shared" si="19"/>
        <v/>
      </c>
      <c r="I214" s="908" t="str">
        <f t="shared" si="19"/>
        <v/>
      </c>
      <c r="J214" s="908" t="str">
        <f t="shared" si="19"/>
        <v/>
      </c>
      <c r="K214" s="908" t="str">
        <f t="shared" si="19"/>
        <v/>
      </c>
      <c r="L214" s="908" t="str">
        <f t="shared" si="19"/>
        <v/>
      </c>
      <c r="M214" s="908" t="str">
        <f t="shared" si="19"/>
        <v/>
      </c>
      <c r="N214" s="908" t="str">
        <f t="shared" si="19"/>
        <v/>
      </c>
      <c r="O214" s="908" t="str">
        <f t="shared" si="19"/>
        <v/>
      </c>
      <c r="P214" s="915" t="str">
        <f t="shared" si="19"/>
        <v/>
      </c>
      <c r="Q214" s="909">
        <f t="shared" si="18"/>
        <v>0</v>
      </c>
      <c r="R214" s="87"/>
      <c r="S214" s="503"/>
      <c r="T214" s="503" t="s">
        <v>343</v>
      </c>
      <c r="U214" s="503"/>
      <c r="V214" s="503"/>
      <c r="W214" s="503"/>
      <c r="X214" s="503"/>
      <c r="Y214" s="503"/>
      <c r="Z214" s="503"/>
      <c r="AA214" s="503"/>
      <c r="AB214" s="503"/>
      <c r="AC214" s="503"/>
      <c r="AD214" s="503"/>
      <c r="AE214" s="503"/>
      <c r="AF214" s="503"/>
      <c r="AG214" s="503"/>
      <c r="AH214" s="1345"/>
      <c r="AI214" s="1345"/>
    </row>
    <row r="215" spans="1:35" s="139" customFormat="1" ht="21" customHeight="1" x14ac:dyDescent="0.25">
      <c r="A215" s="87"/>
      <c r="B215" s="1820"/>
      <c r="C215" s="910" t="str">
        <f t="shared" si="19"/>
        <v/>
      </c>
      <c r="D215" s="911" t="str">
        <f t="shared" si="19"/>
        <v>Eólico</v>
      </c>
      <c r="E215" s="908" t="str">
        <f t="shared" si="19"/>
        <v/>
      </c>
      <c r="F215" s="908" t="str">
        <f t="shared" si="19"/>
        <v/>
      </c>
      <c r="G215" s="908" t="str">
        <f t="shared" si="19"/>
        <v/>
      </c>
      <c r="H215" s="908" t="str">
        <f t="shared" si="19"/>
        <v/>
      </c>
      <c r="I215" s="908" t="str">
        <f t="shared" si="19"/>
        <v/>
      </c>
      <c r="J215" s="908" t="str">
        <f t="shared" si="19"/>
        <v/>
      </c>
      <c r="K215" s="908" t="str">
        <f t="shared" si="19"/>
        <v/>
      </c>
      <c r="L215" s="908" t="str">
        <f t="shared" si="19"/>
        <v/>
      </c>
      <c r="M215" s="908" t="str">
        <f t="shared" si="19"/>
        <v/>
      </c>
      <c r="N215" s="908" t="str">
        <f t="shared" si="19"/>
        <v/>
      </c>
      <c r="O215" s="908" t="str">
        <f t="shared" si="19"/>
        <v/>
      </c>
      <c r="P215" s="915" t="str">
        <f t="shared" si="19"/>
        <v/>
      </c>
      <c r="Q215" s="909">
        <f t="shared" si="18"/>
        <v>0</v>
      </c>
      <c r="R215" s="87"/>
      <c r="S215" s="503" t="s">
        <v>281</v>
      </c>
      <c r="T215" s="503" t="s">
        <v>340</v>
      </c>
      <c r="U215" s="503">
        <v>2.1923569893749999</v>
      </c>
      <c r="V215" s="503">
        <v>2.5087120000000001</v>
      </c>
      <c r="W215" s="503">
        <v>2.4230839999999998</v>
      </c>
      <c r="X215" s="503">
        <v>2.2356039999999999</v>
      </c>
      <c r="Y215" s="503">
        <v>2.0082300000000002</v>
      </c>
      <c r="Z215" s="503">
        <v>1.40598</v>
      </c>
      <c r="AA215" s="503">
        <v>1.093375</v>
      </c>
      <c r="AB215" s="503">
        <v>0.14365899999999998</v>
      </c>
      <c r="AC215" s="503">
        <v>0.13157099999999999</v>
      </c>
      <c r="AD215" s="503">
        <v>0.148035</v>
      </c>
      <c r="AE215" s="503">
        <v>0.121392</v>
      </c>
      <c r="AF215" s="503">
        <v>0.88150499999999998</v>
      </c>
      <c r="AG215" s="503">
        <v>15.293503989375001</v>
      </c>
      <c r="AH215" s="1345"/>
      <c r="AI215" s="1345"/>
    </row>
    <row r="216" spans="1:35" s="139" customFormat="1" ht="21" customHeight="1" x14ac:dyDescent="0.25">
      <c r="A216" s="87"/>
      <c r="B216" s="1818">
        <v>54</v>
      </c>
      <c r="C216" s="902" t="str">
        <f t="shared" si="19"/>
        <v>Oxido de Pasco S.A.C.</v>
      </c>
      <c r="D216" s="903" t="str">
        <f t="shared" si="19"/>
        <v>Hidráulico</v>
      </c>
      <c r="E216" s="904" t="str">
        <f t="shared" si="19"/>
        <v/>
      </c>
      <c r="F216" s="904" t="str">
        <f t="shared" si="19"/>
        <v/>
      </c>
      <c r="G216" s="904" t="str">
        <f t="shared" si="19"/>
        <v/>
      </c>
      <c r="H216" s="904" t="str">
        <f t="shared" si="19"/>
        <v/>
      </c>
      <c r="I216" s="904" t="str">
        <f t="shared" si="19"/>
        <v/>
      </c>
      <c r="J216" s="904" t="str">
        <f t="shared" si="19"/>
        <v/>
      </c>
      <c r="K216" s="904" t="str">
        <f t="shared" si="19"/>
        <v/>
      </c>
      <c r="L216" s="904" t="str">
        <f t="shared" si="19"/>
        <v/>
      </c>
      <c r="M216" s="904" t="str">
        <f t="shared" si="19"/>
        <v/>
      </c>
      <c r="N216" s="904" t="str">
        <f t="shared" si="19"/>
        <v/>
      </c>
      <c r="O216" s="904" t="str">
        <f t="shared" si="19"/>
        <v/>
      </c>
      <c r="P216" s="914" t="str">
        <f t="shared" si="19"/>
        <v/>
      </c>
      <c r="Q216" s="905">
        <f t="shared" si="18"/>
        <v>0</v>
      </c>
      <c r="R216" s="87"/>
      <c r="S216" s="503"/>
      <c r="T216" s="503" t="s">
        <v>341</v>
      </c>
      <c r="U216" s="503">
        <v>0</v>
      </c>
      <c r="V216" s="503">
        <v>0</v>
      </c>
      <c r="W216" s="503">
        <v>0</v>
      </c>
      <c r="X216" s="503">
        <v>0</v>
      </c>
      <c r="Y216" s="503">
        <v>0</v>
      </c>
      <c r="Z216" s="503">
        <v>0</v>
      </c>
      <c r="AA216" s="503">
        <v>0</v>
      </c>
      <c r="AB216" s="503">
        <v>0</v>
      </c>
      <c r="AC216" s="503">
        <v>0</v>
      </c>
      <c r="AD216" s="503">
        <v>0</v>
      </c>
      <c r="AE216" s="503">
        <v>0</v>
      </c>
      <c r="AF216" s="503">
        <v>0</v>
      </c>
      <c r="AG216" s="503">
        <v>0</v>
      </c>
      <c r="AH216" s="1345"/>
      <c r="AI216" s="1345"/>
    </row>
    <row r="217" spans="1:35" s="139" customFormat="1" ht="21" customHeight="1" x14ac:dyDescent="0.25">
      <c r="A217" s="87"/>
      <c r="B217" s="1819"/>
      <c r="C217" s="906" t="str">
        <f t="shared" si="19"/>
        <v/>
      </c>
      <c r="D217" s="907" t="str">
        <f t="shared" si="19"/>
        <v>Térmico</v>
      </c>
      <c r="E217" s="908">
        <f t="shared" si="19"/>
        <v>0</v>
      </c>
      <c r="F217" s="908">
        <f t="shared" si="19"/>
        <v>0</v>
      </c>
      <c r="G217" s="908">
        <f t="shared" si="19"/>
        <v>0</v>
      </c>
      <c r="H217" s="908" t="str">
        <f t="shared" si="19"/>
        <v/>
      </c>
      <c r="I217" s="908" t="str">
        <f t="shared" si="19"/>
        <v/>
      </c>
      <c r="J217" s="908">
        <f t="shared" si="19"/>
        <v>0</v>
      </c>
      <c r="K217" s="908">
        <f t="shared" si="19"/>
        <v>0</v>
      </c>
      <c r="L217" s="908">
        <f t="shared" si="19"/>
        <v>0</v>
      </c>
      <c r="M217" s="908">
        <f t="shared" si="19"/>
        <v>0</v>
      </c>
      <c r="N217" s="908">
        <f t="shared" si="19"/>
        <v>0</v>
      </c>
      <c r="O217" s="908">
        <f t="shared" si="19"/>
        <v>0</v>
      </c>
      <c r="P217" s="915">
        <f t="shared" si="19"/>
        <v>0</v>
      </c>
      <c r="Q217" s="909">
        <f t="shared" si="18"/>
        <v>0</v>
      </c>
      <c r="R217" s="87"/>
      <c r="S217" s="503"/>
      <c r="T217" s="503" t="s">
        <v>342</v>
      </c>
      <c r="U217" s="503"/>
      <c r="V217" s="503"/>
      <c r="W217" s="503"/>
      <c r="X217" s="503"/>
      <c r="Y217" s="503"/>
      <c r="Z217" s="503"/>
      <c r="AA217" s="503"/>
      <c r="AB217" s="503"/>
      <c r="AC217" s="503"/>
      <c r="AD217" s="503"/>
      <c r="AE217" s="503"/>
      <c r="AF217" s="503"/>
      <c r="AG217" s="503"/>
      <c r="AH217" s="1345"/>
      <c r="AI217" s="1345"/>
    </row>
    <row r="218" spans="1:35" s="139" customFormat="1" ht="21" customHeight="1" x14ac:dyDescent="0.25">
      <c r="A218" s="87"/>
      <c r="B218" s="1819"/>
      <c r="C218" s="906" t="str">
        <f t="shared" si="19"/>
        <v/>
      </c>
      <c r="D218" s="907" t="str">
        <f t="shared" si="19"/>
        <v>Solar</v>
      </c>
      <c r="E218" s="908" t="str">
        <f t="shared" si="19"/>
        <v/>
      </c>
      <c r="F218" s="908" t="str">
        <f t="shared" si="19"/>
        <v/>
      </c>
      <c r="G218" s="908" t="str">
        <f t="shared" si="19"/>
        <v/>
      </c>
      <c r="H218" s="908" t="str">
        <f t="shared" si="19"/>
        <v/>
      </c>
      <c r="I218" s="908" t="str">
        <f t="shared" si="19"/>
        <v/>
      </c>
      <c r="J218" s="908" t="str">
        <f t="shared" si="19"/>
        <v/>
      </c>
      <c r="K218" s="908" t="str">
        <f t="shared" si="19"/>
        <v/>
      </c>
      <c r="L218" s="908" t="str">
        <f t="shared" si="19"/>
        <v/>
      </c>
      <c r="M218" s="908" t="str">
        <f t="shared" si="19"/>
        <v/>
      </c>
      <c r="N218" s="908" t="str">
        <f t="shared" si="19"/>
        <v/>
      </c>
      <c r="O218" s="908" t="str">
        <f t="shared" si="19"/>
        <v/>
      </c>
      <c r="P218" s="915" t="str">
        <f t="shared" si="19"/>
        <v/>
      </c>
      <c r="Q218" s="909">
        <f t="shared" si="18"/>
        <v>0</v>
      </c>
      <c r="R218" s="87"/>
      <c r="S218" s="503"/>
      <c r="T218" s="503" t="s">
        <v>343</v>
      </c>
      <c r="U218" s="503"/>
      <c r="V218" s="503"/>
      <c r="W218" s="503"/>
      <c r="X218" s="503"/>
      <c r="Y218" s="503"/>
      <c r="Z218" s="503"/>
      <c r="AA218" s="503"/>
      <c r="AB218" s="503"/>
      <c r="AC218" s="503"/>
      <c r="AD218" s="503"/>
      <c r="AE218" s="503"/>
      <c r="AF218" s="503"/>
      <c r="AG218" s="503"/>
      <c r="AH218" s="1345"/>
      <c r="AI218" s="1345"/>
    </row>
    <row r="219" spans="1:35" s="139" customFormat="1" ht="21" customHeight="1" x14ac:dyDescent="0.25">
      <c r="A219" s="87"/>
      <c r="B219" s="1820"/>
      <c r="C219" s="910" t="str">
        <f t="shared" si="19"/>
        <v/>
      </c>
      <c r="D219" s="911" t="str">
        <f t="shared" si="19"/>
        <v>Eólico</v>
      </c>
      <c r="E219" s="912" t="str">
        <f t="shared" si="19"/>
        <v/>
      </c>
      <c r="F219" s="912" t="str">
        <f t="shared" si="19"/>
        <v/>
      </c>
      <c r="G219" s="912" t="str">
        <f t="shared" si="19"/>
        <v/>
      </c>
      <c r="H219" s="912" t="str">
        <f t="shared" si="19"/>
        <v/>
      </c>
      <c r="I219" s="912" t="str">
        <f t="shared" si="19"/>
        <v/>
      </c>
      <c r="J219" s="912" t="str">
        <f t="shared" si="19"/>
        <v/>
      </c>
      <c r="K219" s="912" t="str">
        <f t="shared" si="19"/>
        <v/>
      </c>
      <c r="L219" s="912" t="str">
        <f t="shared" si="19"/>
        <v/>
      </c>
      <c r="M219" s="912" t="str">
        <f t="shared" si="19"/>
        <v/>
      </c>
      <c r="N219" s="912" t="str">
        <f t="shared" si="19"/>
        <v/>
      </c>
      <c r="O219" s="912" t="str">
        <f t="shared" si="19"/>
        <v/>
      </c>
      <c r="P219" s="916" t="str">
        <f t="shared" si="19"/>
        <v/>
      </c>
      <c r="Q219" s="913">
        <f t="shared" si="18"/>
        <v>0</v>
      </c>
      <c r="R219" s="87"/>
      <c r="S219" s="503" t="s">
        <v>283</v>
      </c>
      <c r="T219" s="503" t="s">
        <v>340</v>
      </c>
      <c r="U219" s="503"/>
      <c r="V219" s="503"/>
      <c r="W219" s="503"/>
      <c r="X219" s="503"/>
      <c r="Y219" s="503"/>
      <c r="Z219" s="503"/>
      <c r="AA219" s="503"/>
      <c r="AB219" s="503"/>
      <c r="AC219" s="503"/>
      <c r="AD219" s="503"/>
      <c r="AE219" s="503"/>
      <c r="AF219" s="503"/>
      <c r="AG219" s="503"/>
      <c r="AH219" s="1345"/>
      <c r="AI219" s="1345"/>
    </row>
    <row r="220" spans="1:35" s="139" customFormat="1" ht="21" customHeight="1" x14ac:dyDescent="0.25">
      <c r="A220" s="87"/>
      <c r="B220" s="1818">
        <v>55</v>
      </c>
      <c r="C220" s="906" t="str">
        <f t="shared" si="19"/>
        <v>Pacific Stratus Energy del Perú S.A.</v>
      </c>
      <c r="D220" s="903" t="str">
        <f t="shared" si="19"/>
        <v>Hidráulico</v>
      </c>
      <c r="E220" s="908" t="str">
        <f t="shared" si="19"/>
        <v/>
      </c>
      <c r="F220" s="908" t="str">
        <f t="shared" si="19"/>
        <v/>
      </c>
      <c r="G220" s="908" t="str">
        <f t="shared" si="19"/>
        <v/>
      </c>
      <c r="H220" s="908" t="str">
        <f t="shared" si="19"/>
        <v/>
      </c>
      <c r="I220" s="908" t="str">
        <f t="shared" si="19"/>
        <v/>
      </c>
      <c r="J220" s="908" t="str">
        <f t="shared" si="19"/>
        <v/>
      </c>
      <c r="K220" s="908" t="str">
        <f t="shared" si="19"/>
        <v/>
      </c>
      <c r="L220" s="908" t="str">
        <f t="shared" si="19"/>
        <v/>
      </c>
      <c r="M220" s="908" t="str">
        <f t="shared" si="19"/>
        <v/>
      </c>
      <c r="N220" s="908" t="str">
        <f t="shared" si="19"/>
        <v/>
      </c>
      <c r="O220" s="908" t="str">
        <f t="shared" si="19"/>
        <v/>
      </c>
      <c r="P220" s="915" t="str">
        <f t="shared" si="19"/>
        <v/>
      </c>
      <c r="Q220" s="909">
        <f t="shared" si="18"/>
        <v>0</v>
      </c>
      <c r="R220" s="87"/>
      <c r="S220" s="503"/>
      <c r="T220" s="503" t="s">
        <v>341</v>
      </c>
      <c r="U220" s="503">
        <v>0</v>
      </c>
      <c r="V220" s="503">
        <v>0</v>
      </c>
      <c r="W220" s="503">
        <v>0</v>
      </c>
      <c r="X220" s="503"/>
      <c r="Y220" s="503"/>
      <c r="Z220" s="503">
        <v>0</v>
      </c>
      <c r="AA220" s="503">
        <v>0</v>
      </c>
      <c r="AB220" s="503">
        <v>0</v>
      </c>
      <c r="AC220" s="503">
        <v>0</v>
      </c>
      <c r="AD220" s="503">
        <v>0</v>
      </c>
      <c r="AE220" s="503">
        <v>0</v>
      </c>
      <c r="AF220" s="503">
        <v>0</v>
      </c>
      <c r="AG220" s="503">
        <v>0</v>
      </c>
      <c r="AH220" s="1345"/>
      <c r="AI220" s="1345"/>
    </row>
    <row r="221" spans="1:35" s="139" customFormat="1" ht="21" customHeight="1" x14ac:dyDescent="0.25">
      <c r="A221" s="87"/>
      <c r="B221" s="1819"/>
      <c r="C221" s="906" t="str">
        <f t="shared" si="19"/>
        <v/>
      </c>
      <c r="D221" s="907" t="str">
        <f t="shared" si="19"/>
        <v>Térmico</v>
      </c>
      <c r="E221" s="908">
        <f t="shared" si="19"/>
        <v>2.0356900000000002</v>
      </c>
      <c r="F221" s="908">
        <f t="shared" si="19"/>
        <v>0.64322999999999997</v>
      </c>
      <c r="G221" s="908">
        <f t="shared" si="19"/>
        <v>16.2866</v>
      </c>
      <c r="H221" s="908">
        <f t="shared" si="19"/>
        <v>29.664950000000005</v>
      </c>
      <c r="I221" s="908">
        <f t="shared" si="19"/>
        <v>30.714199999999998</v>
      </c>
      <c r="J221" s="908">
        <f t="shared" si="19"/>
        <v>21.70937</v>
      </c>
      <c r="K221" s="908">
        <f t="shared" si="19"/>
        <v>5.3573900000000005</v>
      </c>
      <c r="L221" s="908">
        <f t="shared" si="19"/>
        <v>23.189219999999999</v>
      </c>
      <c r="M221" s="908">
        <f t="shared" si="19"/>
        <v>25.99118</v>
      </c>
      <c r="N221" s="908">
        <f t="shared" si="19"/>
        <v>30.248140000000003</v>
      </c>
      <c r="O221" s="908">
        <f t="shared" si="19"/>
        <v>27.997280000000003</v>
      </c>
      <c r="P221" s="915">
        <f t="shared" si="19"/>
        <v>28.50967</v>
      </c>
      <c r="Q221" s="909">
        <f t="shared" si="18"/>
        <v>242.34692000000004</v>
      </c>
      <c r="R221" s="87"/>
      <c r="S221" s="503"/>
      <c r="T221" s="503" t="s">
        <v>342</v>
      </c>
      <c r="U221" s="503"/>
      <c r="V221" s="503"/>
      <c r="W221" s="503"/>
      <c r="X221" s="503"/>
      <c r="Y221" s="503"/>
      <c r="Z221" s="503"/>
      <c r="AA221" s="503"/>
      <c r="AB221" s="503"/>
      <c r="AC221" s="503"/>
      <c r="AD221" s="503"/>
      <c r="AE221" s="503"/>
      <c r="AF221" s="503"/>
      <c r="AG221" s="503"/>
      <c r="AH221" s="1345"/>
      <c r="AI221" s="1345"/>
    </row>
    <row r="222" spans="1:35" s="139" customFormat="1" ht="21" customHeight="1" x14ac:dyDescent="0.25">
      <c r="A222" s="87"/>
      <c r="B222" s="1819"/>
      <c r="C222" s="906" t="str">
        <f t="shared" si="19"/>
        <v/>
      </c>
      <c r="D222" s="907" t="str">
        <f t="shared" si="19"/>
        <v>Solar</v>
      </c>
      <c r="E222" s="908" t="str">
        <f t="shared" si="19"/>
        <v/>
      </c>
      <c r="F222" s="908" t="str">
        <f t="shared" si="19"/>
        <v/>
      </c>
      <c r="G222" s="908" t="str">
        <f t="shared" si="19"/>
        <v/>
      </c>
      <c r="H222" s="908" t="str">
        <f t="shared" si="19"/>
        <v/>
      </c>
      <c r="I222" s="908" t="str">
        <f t="shared" si="19"/>
        <v/>
      </c>
      <c r="J222" s="908" t="str">
        <f t="shared" si="19"/>
        <v/>
      </c>
      <c r="K222" s="908" t="str">
        <f t="shared" si="19"/>
        <v/>
      </c>
      <c r="L222" s="908" t="str">
        <f t="shared" si="19"/>
        <v/>
      </c>
      <c r="M222" s="908" t="str">
        <f t="shared" si="19"/>
        <v/>
      </c>
      <c r="N222" s="908" t="str">
        <f t="shared" si="19"/>
        <v/>
      </c>
      <c r="O222" s="908" t="str">
        <f t="shared" si="19"/>
        <v/>
      </c>
      <c r="P222" s="915" t="str">
        <f t="shared" si="19"/>
        <v/>
      </c>
      <c r="Q222" s="909">
        <f t="shared" si="18"/>
        <v>0</v>
      </c>
      <c r="R222" s="87"/>
      <c r="S222" s="503"/>
      <c r="T222" s="503" t="s">
        <v>343</v>
      </c>
      <c r="U222" s="503"/>
      <c r="V222" s="503"/>
      <c r="W222" s="503"/>
      <c r="X222" s="503"/>
      <c r="Y222" s="503"/>
      <c r="Z222" s="503"/>
      <c r="AA222" s="503"/>
      <c r="AB222" s="503"/>
      <c r="AC222" s="503"/>
      <c r="AD222" s="503"/>
      <c r="AE222" s="503"/>
      <c r="AF222" s="503"/>
      <c r="AG222" s="503"/>
      <c r="AH222" s="1345"/>
      <c r="AI222" s="1345"/>
    </row>
    <row r="223" spans="1:35" s="139" customFormat="1" ht="21" customHeight="1" x14ac:dyDescent="0.25">
      <c r="A223" s="87"/>
      <c r="B223" s="1820"/>
      <c r="C223" s="906" t="str">
        <f t="shared" si="19"/>
        <v/>
      </c>
      <c r="D223" s="911" t="str">
        <f t="shared" si="19"/>
        <v>Eólico</v>
      </c>
      <c r="E223" s="908" t="str">
        <f t="shared" si="19"/>
        <v/>
      </c>
      <c r="F223" s="908" t="str">
        <f t="shared" si="19"/>
        <v/>
      </c>
      <c r="G223" s="908" t="str">
        <f t="shared" si="19"/>
        <v/>
      </c>
      <c r="H223" s="908" t="str">
        <f t="shared" si="19"/>
        <v/>
      </c>
      <c r="I223" s="908" t="str">
        <f t="shared" si="19"/>
        <v/>
      </c>
      <c r="J223" s="908" t="str">
        <f t="shared" si="19"/>
        <v/>
      </c>
      <c r="K223" s="908" t="str">
        <f t="shared" si="19"/>
        <v/>
      </c>
      <c r="L223" s="908" t="str">
        <f t="shared" si="19"/>
        <v/>
      </c>
      <c r="M223" s="908" t="str">
        <f t="shared" si="19"/>
        <v/>
      </c>
      <c r="N223" s="908" t="str">
        <f t="shared" si="19"/>
        <v/>
      </c>
      <c r="O223" s="908" t="str">
        <f t="shared" si="19"/>
        <v/>
      </c>
      <c r="P223" s="915" t="str">
        <f t="shared" si="19"/>
        <v/>
      </c>
      <c r="Q223" s="909">
        <f t="shared" si="18"/>
        <v>0</v>
      </c>
      <c r="R223" s="87"/>
      <c r="S223" s="503" t="s">
        <v>285</v>
      </c>
      <c r="T223" s="503" t="s">
        <v>340</v>
      </c>
      <c r="U223" s="503"/>
      <c r="V223" s="503"/>
      <c r="W223" s="503"/>
      <c r="X223" s="503"/>
      <c r="Y223" s="503"/>
      <c r="Z223" s="503"/>
      <c r="AA223" s="503"/>
      <c r="AB223" s="503"/>
      <c r="AC223" s="503"/>
      <c r="AD223" s="503"/>
      <c r="AE223" s="503"/>
      <c r="AF223" s="503"/>
      <c r="AG223" s="503"/>
      <c r="AH223" s="1345"/>
      <c r="AI223" s="1345"/>
    </row>
    <row r="224" spans="1:35" s="139" customFormat="1" ht="21" customHeight="1" x14ac:dyDescent="0.25">
      <c r="A224" s="87"/>
      <c r="B224" s="1818">
        <v>56</v>
      </c>
      <c r="C224" s="902" t="str">
        <f t="shared" si="19"/>
        <v>Peru LNG S.R.L.</v>
      </c>
      <c r="D224" s="903" t="str">
        <f t="shared" si="19"/>
        <v>Hidráulico</v>
      </c>
      <c r="E224" s="904" t="str">
        <f t="shared" si="19"/>
        <v/>
      </c>
      <c r="F224" s="904" t="str">
        <f t="shared" si="19"/>
        <v/>
      </c>
      <c r="G224" s="904" t="str">
        <f t="shared" si="19"/>
        <v/>
      </c>
      <c r="H224" s="904" t="str">
        <f t="shared" si="19"/>
        <v/>
      </c>
      <c r="I224" s="904" t="str">
        <f t="shared" si="19"/>
        <v/>
      </c>
      <c r="J224" s="904" t="str">
        <f t="shared" si="19"/>
        <v/>
      </c>
      <c r="K224" s="904" t="str">
        <f t="shared" si="19"/>
        <v/>
      </c>
      <c r="L224" s="904" t="str">
        <f t="shared" si="19"/>
        <v/>
      </c>
      <c r="M224" s="904" t="str">
        <f t="shared" si="19"/>
        <v/>
      </c>
      <c r="N224" s="904" t="str">
        <f t="shared" si="19"/>
        <v/>
      </c>
      <c r="O224" s="904" t="str">
        <f t="shared" si="19"/>
        <v/>
      </c>
      <c r="P224" s="914" t="str">
        <f t="shared" si="19"/>
        <v/>
      </c>
      <c r="Q224" s="905">
        <f t="shared" si="18"/>
        <v>0</v>
      </c>
      <c r="R224" s="87"/>
      <c r="S224" s="503"/>
      <c r="T224" s="503" t="s">
        <v>341</v>
      </c>
      <c r="U224" s="503">
        <v>2.0356900000000002</v>
      </c>
      <c r="V224" s="503">
        <v>0.64322999999999997</v>
      </c>
      <c r="W224" s="503">
        <v>16.2866</v>
      </c>
      <c r="X224" s="503">
        <v>29.664950000000005</v>
      </c>
      <c r="Y224" s="503">
        <v>30.714199999999998</v>
      </c>
      <c r="Z224" s="503">
        <v>21.70937</v>
      </c>
      <c r="AA224" s="503">
        <v>5.3573900000000005</v>
      </c>
      <c r="AB224" s="503">
        <v>23.189219999999999</v>
      </c>
      <c r="AC224" s="503">
        <v>25.99118</v>
      </c>
      <c r="AD224" s="503">
        <v>30.248140000000003</v>
      </c>
      <c r="AE224" s="503">
        <v>27.997280000000003</v>
      </c>
      <c r="AF224" s="503">
        <v>28.50967</v>
      </c>
      <c r="AG224" s="503">
        <v>242.34692000000004</v>
      </c>
      <c r="AH224" s="1345"/>
      <c r="AI224" s="1345"/>
    </row>
    <row r="225" spans="1:35" s="139" customFormat="1" ht="21" customHeight="1" x14ac:dyDescent="0.25">
      <c r="A225" s="87"/>
      <c r="B225" s="1819"/>
      <c r="C225" s="906" t="str">
        <f t="shared" si="19"/>
        <v/>
      </c>
      <c r="D225" s="907" t="str">
        <f t="shared" si="19"/>
        <v>Térmico</v>
      </c>
      <c r="E225" s="908">
        <f t="shared" si="19"/>
        <v>25.27356</v>
      </c>
      <c r="F225" s="908">
        <f t="shared" si="19"/>
        <v>22.136779999999998</v>
      </c>
      <c r="G225" s="908">
        <f t="shared" si="19"/>
        <v>19.51784</v>
      </c>
      <c r="H225" s="908">
        <f t="shared" si="19"/>
        <v>16.294</v>
      </c>
      <c r="I225" s="908">
        <f t="shared" si="19"/>
        <v>14.73706</v>
      </c>
      <c r="J225" s="908">
        <f t="shared" si="19"/>
        <v>10.78525</v>
      </c>
      <c r="K225" s="908">
        <f t="shared" si="19"/>
        <v>15.698840000000001</v>
      </c>
      <c r="L225" s="908">
        <f t="shared" si="19"/>
        <v>15.801159999999999</v>
      </c>
      <c r="M225" s="908">
        <f t="shared" si="19"/>
        <v>16.746220000000001</v>
      </c>
      <c r="N225" s="908">
        <f t="shared" si="19"/>
        <v>19.666720000000002</v>
      </c>
      <c r="O225" s="908">
        <f t="shared" si="19"/>
        <v>25.55772</v>
      </c>
      <c r="P225" s="915">
        <f t="shared" si="19"/>
        <v>23.283720000000002</v>
      </c>
      <c r="Q225" s="909">
        <f t="shared" si="18"/>
        <v>225.49887000000001</v>
      </c>
      <c r="R225" s="87"/>
      <c r="S225" s="503"/>
      <c r="T225" s="503" t="s">
        <v>342</v>
      </c>
      <c r="U225" s="503"/>
      <c r="V225" s="503"/>
      <c r="W225" s="503"/>
      <c r="X225" s="503"/>
      <c r="Y225" s="503"/>
      <c r="Z225" s="503"/>
      <c r="AA225" s="503"/>
      <c r="AB225" s="503"/>
      <c r="AC225" s="503"/>
      <c r="AD225" s="503"/>
      <c r="AE225" s="503"/>
      <c r="AF225" s="503"/>
      <c r="AG225" s="503"/>
      <c r="AH225" s="1345"/>
      <c r="AI225" s="1345"/>
    </row>
    <row r="226" spans="1:35" s="139" customFormat="1" ht="21" customHeight="1" x14ac:dyDescent="0.25">
      <c r="A226" s="87"/>
      <c r="B226" s="1819"/>
      <c r="C226" s="906" t="str">
        <f t="shared" si="19"/>
        <v/>
      </c>
      <c r="D226" s="907" t="str">
        <f t="shared" si="19"/>
        <v>Solar</v>
      </c>
      <c r="E226" s="908" t="str">
        <f t="shared" si="19"/>
        <v/>
      </c>
      <c r="F226" s="908" t="str">
        <f t="shared" si="19"/>
        <v/>
      </c>
      <c r="G226" s="908" t="str">
        <f t="shared" si="19"/>
        <v/>
      </c>
      <c r="H226" s="908" t="str">
        <f t="shared" si="19"/>
        <v/>
      </c>
      <c r="I226" s="908" t="str">
        <f t="shared" si="19"/>
        <v/>
      </c>
      <c r="J226" s="908" t="str">
        <f t="shared" si="19"/>
        <v/>
      </c>
      <c r="K226" s="908" t="str">
        <f t="shared" si="19"/>
        <v/>
      </c>
      <c r="L226" s="908" t="str">
        <f t="shared" si="19"/>
        <v/>
      </c>
      <c r="M226" s="908" t="str">
        <f t="shared" si="19"/>
        <v/>
      </c>
      <c r="N226" s="908" t="str">
        <f t="shared" si="19"/>
        <v/>
      </c>
      <c r="O226" s="908" t="str">
        <f t="shared" si="19"/>
        <v/>
      </c>
      <c r="P226" s="915" t="str">
        <f t="shared" si="19"/>
        <v/>
      </c>
      <c r="Q226" s="909">
        <f t="shared" si="18"/>
        <v>0</v>
      </c>
      <c r="R226" s="87"/>
      <c r="S226" s="503"/>
      <c r="T226" s="503" t="s">
        <v>343</v>
      </c>
      <c r="U226" s="503"/>
      <c r="V226" s="503"/>
      <c r="W226" s="503"/>
      <c r="X226" s="503"/>
      <c r="Y226" s="503"/>
      <c r="Z226" s="503"/>
      <c r="AA226" s="503"/>
      <c r="AB226" s="503"/>
      <c r="AC226" s="503"/>
      <c r="AD226" s="503"/>
      <c r="AE226" s="503"/>
      <c r="AF226" s="503"/>
      <c r="AG226" s="503"/>
      <c r="AH226" s="1345"/>
      <c r="AI226" s="1345"/>
    </row>
    <row r="227" spans="1:35" s="139" customFormat="1" ht="21" customHeight="1" x14ac:dyDescent="0.25">
      <c r="A227" s="87"/>
      <c r="B227" s="1820"/>
      <c r="C227" s="910" t="str">
        <f t="shared" si="19"/>
        <v/>
      </c>
      <c r="D227" s="911" t="str">
        <f t="shared" si="19"/>
        <v>Eólico</v>
      </c>
      <c r="E227" s="912" t="str">
        <f t="shared" si="19"/>
        <v/>
      </c>
      <c r="F227" s="912" t="str">
        <f t="shared" si="19"/>
        <v/>
      </c>
      <c r="G227" s="912" t="str">
        <f t="shared" si="19"/>
        <v/>
      </c>
      <c r="H227" s="912" t="str">
        <f t="shared" si="19"/>
        <v/>
      </c>
      <c r="I227" s="912" t="str">
        <f t="shared" si="19"/>
        <v/>
      </c>
      <c r="J227" s="912" t="str">
        <f t="shared" si="19"/>
        <v/>
      </c>
      <c r="K227" s="912" t="str">
        <f t="shared" si="19"/>
        <v/>
      </c>
      <c r="L227" s="912" t="str">
        <f t="shared" si="19"/>
        <v/>
      </c>
      <c r="M227" s="912" t="str">
        <f t="shared" si="19"/>
        <v/>
      </c>
      <c r="N227" s="912" t="str">
        <f t="shared" si="19"/>
        <v/>
      </c>
      <c r="O227" s="912" t="str">
        <f t="shared" si="19"/>
        <v/>
      </c>
      <c r="P227" s="916" t="str">
        <f t="shared" si="19"/>
        <v/>
      </c>
      <c r="Q227" s="913">
        <f t="shared" si="18"/>
        <v>0</v>
      </c>
      <c r="R227" s="87"/>
      <c r="S227" s="503" t="s">
        <v>287</v>
      </c>
      <c r="T227" s="503" t="s">
        <v>340</v>
      </c>
      <c r="U227" s="503"/>
      <c r="V227" s="503"/>
      <c r="W227" s="503"/>
      <c r="X227" s="503"/>
      <c r="Y227" s="503"/>
      <c r="Z227" s="503"/>
      <c r="AA227" s="503"/>
      <c r="AB227" s="503"/>
      <c r="AC227" s="503"/>
      <c r="AD227" s="503"/>
      <c r="AE227" s="503"/>
      <c r="AF227" s="503"/>
      <c r="AG227" s="503"/>
      <c r="AH227" s="1345"/>
      <c r="AI227" s="1345"/>
    </row>
    <row r="228" spans="1:35" s="139" customFormat="1" ht="21" customHeight="1" x14ac:dyDescent="0.25">
      <c r="A228" s="87"/>
      <c r="B228" s="1818">
        <v>57</v>
      </c>
      <c r="C228" s="902" t="str">
        <f t="shared" si="19"/>
        <v>Pesquera Diamante S.A.</v>
      </c>
      <c r="D228" s="903" t="str">
        <f t="shared" si="19"/>
        <v>Hidráulico</v>
      </c>
      <c r="E228" s="904" t="str">
        <f t="shared" si="19"/>
        <v/>
      </c>
      <c r="F228" s="904" t="str">
        <f t="shared" si="19"/>
        <v/>
      </c>
      <c r="G228" s="904" t="str">
        <f t="shared" si="19"/>
        <v/>
      </c>
      <c r="H228" s="904" t="str">
        <f t="shared" si="19"/>
        <v/>
      </c>
      <c r="I228" s="904" t="str">
        <f t="shared" si="19"/>
        <v/>
      </c>
      <c r="J228" s="904" t="str">
        <f t="shared" si="19"/>
        <v/>
      </c>
      <c r="K228" s="904" t="str">
        <f t="shared" si="19"/>
        <v/>
      </c>
      <c r="L228" s="904" t="str">
        <f t="shared" si="19"/>
        <v/>
      </c>
      <c r="M228" s="904" t="str">
        <f t="shared" si="19"/>
        <v/>
      </c>
      <c r="N228" s="904" t="str">
        <f t="shared" si="19"/>
        <v/>
      </c>
      <c r="O228" s="904" t="str">
        <f t="shared" si="19"/>
        <v/>
      </c>
      <c r="P228" s="914" t="str">
        <f t="shared" si="19"/>
        <v/>
      </c>
      <c r="Q228" s="905">
        <f t="shared" si="18"/>
        <v>0</v>
      </c>
      <c r="R228" s="87"/>
      <c r="S228" s="503"/>
      <c r="T228" s="503" t="s">
        <v>341</v>
      </c>
      <c r="U228" s="503">
        <v>25.27356</v>
      </c>
      <c r="V228" s="503">
        <v>22.136779999999998</v>
      </c>
      <c r="W228" s="503">
        <v>19.51784</v>
      </c>
      <c r="X228" s="503">
        <v>16.294</v>
      </c>
      <c r="Y228" s="503">
        <v>14.73706</v>
      </c>
      <c r="Z228" s="503">
        <v>10.78525</v>
      </c>
      <c r="AA228" s="503">
        <v>15.698840000000001</v>
      </c>
      <c r="AB228" s="503">
        <v>15.801159999999999</v>
      </c>
      <c r="AC228" s="503">
        <v>16.746220000000001</v>
      </c>
      <c r="AD228" s="503">
        <v>19.666720000000002</v>
      </c>
      <c r="AE228" s="503">
        <v>25.55772</v>
      </c>
      <c r="AF228" s="503">
        <v>23.283720000000002</v>
      </c>
      <c r="AG228" s="503">
        <v>225.49887000000001</v>
      </c>
      <c r="AH228" s="1345"/>
      <c r="AI228" s="1345"/>
    </row>
    <row r="229" spans="1:35" s="139" customFormat="1" ht="21" customHeight="1" x14ac:dyDescent="0.25">
      <c r="A229" s="87"/>
      <c r="B229" s="1819"/>
      <c r="C229" s="906" t="str">
        <f t="shared" ref="C229:P244" si="20">+IF(S232="","",S232)</f>
        <v/>
      </c>
      <c r="D229" s="907" t="str">
        <f t="shared" si="20"/>
        <v>Térmico</v>
      </c>
      <c r="E229" s="908">
        <f t="shared" si="20"/>
        <v>0</v>
      </c>
      <c r="F229" s="908">
        <f t="shared" si="20"/>
        <v>0</v>
      </c>
      <c r="G229" s="908">
        <f t="shared" si="20"/>
        <v>0</v>
      </c>
      <c r="H229" s="908">
        <f t="shared" si="20"/>
        <v>0</v>
      </c>
      <c r="I229" s="908">
        <f t="shared" si="20"/>
        <v>0</v>
      </c>
      <c r="J229" s="908">
        <f t="shared" si="20"/>
        <v>0</v>
      </c>
      <c r="K229" s="908">
        <f t="shared" si="20"/>
        <v>0</v>
      </c>
      <c r="L229" s="908">
        <f t="shared" si="20"/>
        <v>0</v>
      </c>
      <c r="M229" s="908">
        <f t="shared" si="20"/>
        <v>0</v>
      </c>
      <c r="N229" s="908">
        <f t="shared" si="20"/>
        <v>0</v>
      </c>
      <c r="O229" s="908">
        <f t="shared" si="20"/>
        <v>0</v>
      </c>
      <c r="P229" s="915">
        <f t="shared" si="20"/>
        <v>0</v>
      </c>
      <c r="Q229" s="909">
        <f t="shared" si="18"/>
        <v>0</v>
      </c>
      <c r="R229" s="87"/>
      <c r="S229" s="503"/>
      <c r="T229" s="503" t="s">
        <v>342</v>
      </c>
      <c r="U229" s="503"/>
      <c r="V229" s="503"/>
      <c r="W229" s="503"/>
      <c r="X229" s="503"/>
      <c r="Y229" s="503"/>
      <c r="Z229" s="503"/>
      <c r="AA229" s="503"/>
      <c r="AB229" s="503"/>
      <c r="AC229" s="503"/>
      <c r="AD229" s="503"/>
      <c r="AE229" s="503"/>
      <c r="AF229" s="503"/>
      <c r="AG229" s="503"/>
      <c r="AH229" s="1345"/>
      <c r="AI229" s="1345"/>
    </row>
    <row r="230" spans="1:35" s="139" customFormat="1" ht="21" customHeight="1" x14ac:dyDescent="0.25">
      <c r="A230" s="87"/>
      <c r="B230" s="1819"/>
      <c r="C230" s="906" t="str">
        <f t="shared" si="20"/>
        <v/>
      </c>
      <c r="D230" s="907" t="str">
        <f t="shared" si="20"/>
        <v>Solar</v>
      </c>
      <c r="E230" s="908" t="str">
        <f t="shared" si="20"/>
        <v/>
      </c>
      <c r="F230" s="908" t="str">
        <f t="shared" si="20"/>
        <v/>
      </c>
      <c r="G230" s="908" t="str">
        <f t="shared" si="20"/>
        <v/>
      </c>
      <c r="H230" s="908" t="str">
        <f t="shared" si="20"/>
        <v/>
      </c>
      <c r="I230" s="908" t="str">
        <f t="shared" si="20"/>
        <v/>
      </c>
      <c r="J230" s="908" t="str">
        <f t="shared" si="20"/>
        <v/>
      </c>
      <c r="K230" s="908" t="str">
        <f t="shared" si="20"/>
        <v/>
      </c>
      <c r="L230" s="908" t="str">
        <f t="shared" si="20"/>
        <v/>
      </c>
      <c r="M230" s="908" t="str">
        <f t="shared" si="20"/>
        <v/>
      </c>
      <c r="N230" s="908" t="str">
        <f t="shared" si="20"/>
        <v/>
      </c>
      <c r="O230" s="908" t="str">
        <f t="shared" si="20"/>
        <v/>
      </c>
      <c r="P230" s="915" t="str">
        <f t="shared" si="20"/>
        <v/>
      </c>
      <c r="Q230" s="909">
        <f t="shared" si="18"/>
        <v>0</v>
      </c>
      <c r="R230" s="87"/>
      <c r="S230" s="503"/>
      <c r="T230" s="503" t="s">
        <v>343</v>
      </c>
      <c r="U230" s="503"/>
      <c r="V230" s="503"/>
      <c r="W230" s="503"/>
      <c r="X230" s="503"/>
      <c r="Y230" s="503"/>
      <c r="Z230" s="503"/>
      <c r="AA230" s="503"/>
      <c r="AB230" s="503"/>
      <c r="AC230" s="503"/>
      <c r="AD230" s="503"/>
      <c r="AE230" s="503"/>
      <c r="AF230" s="503"/>
      <c r="AG230" s="503"/>
      <c r="AH230" s="1345"/>
      <c r="AI230" s="1345"/>
    </row>
    <row r="231" spans="1:35" s="139" customFormat="1" ht="21" customHeight="1" x14ac:dyDescent="0.25">
      <c r="A231" s="87"/>
      <c r="B231" s="1820"/>
      <c r="C231" s="910" t="str">
        <f t="shared" si="20"/>
        <v/>
      </c>
      <c r="D231" s="911" t="str">
        <f t="shared" si="20"/>
        <v>Eólico</v>
      </c>
      <c r="E231" s="912" t="str">
        <f t="shared" si="20"/>
        <v/>
      </c>
      <c r="F231" s="912" t="str">
        <f t="shared" si="20"/>
        <v/>
      </c>
      <c r="G231" s="912" t="str">
        <f t="shared" si="20"/>
        <v/>
      </c>
      <c r="H231" s="912" t="str">
        <f t="shared" si="20"/>
        <v/>
      </c>
      <c r="I231" s="912" t="str">
        <f t="shared" si="20"/>
        <v/>
      </c>
      <c r="J231" s="912" t="str">
        <f t="shared" si="20"/>
        <v/>
      </c>
      <c r="K231" s="912" t="str">
        <f t="shared" si="20"/>
        <v/>
      </c>
      <c r="L231" s="912" t="str">
        <f t="shared" si="20"/>
        <v/>
      </c>
      <c r="M231" s="912" t="str">
        <f t="shared" si="20"/>
        <v/>
      </c>
      <c r="N231" s="912" t="str">
        <f t="shared" si="20"/>
        <v/>
      </c>
      <c r="O231" s="912" t="str">
        <f t="shared" si="20"/>
        <v/>
      </c>
      <c r="P231" s="916" t="str">
        <f t="shared" si="20"/>
        <v/>
      </c>
      <c r="Q231" s="913">
        <f t="shared" si="18"/>
        <v>0</v>
      </c>
      <c r="R231" s="87"/>
      <c r="S231" s="503" t="s">
        <v>289</v>
      </c>
      <c r="T231" s="503" t="s">
        <v>340</v>
      </c>
      <c r="U231" s="503"/>
      <c r="V231" s="503"/>
      <c r="W231" s="503"/>
      <c r="X231" s="503"/>
      <c r="Y231" s="503"/>
      <c r="Z231" s="503"/>
      <c r="AA231" s="503"/>
      <c r="AB231" s="503"/>
      <c r="AC231" s="503"/>
      <c r="AD231" s="503"/>
      <c r="AE231" s="503"/>
      <c r="AF231" s="503"/>
      <c r="AG231" s="503"/>
      <c r="AH231" s="1345"/>
      <c r="AI231" s="1345"/>
    </row>
    <row r="232" spans="1:35" s="139" customFormat="1" ht="21" customHeight="1" x14ac:dyDescent="0.25">
      <c r="A232" s="87"/>
      <c r="B232" s="1818">
        <v>58</v>
      </c>
      <c r="C232" s="906" t="str">
        <f t="shared" si="20"/>
        <v>Pesquera Hayduk S.A.</v>
      </c>
      <c r="D232" s="903" t="str">
        <f t="shared" si="20"/>
        <v>Hidráulico</v>
      </c>
      <c r="E232" s="908" t="str">
        <f t="shared" si="20"/>
        <v/>
      </c>
      <c r="F232" s="908" t="str">
        <f t="shared" si="20"/>
        <v/>
      </c>
      <c r="G232" s="908" t="str">
        <f t="shared" si="20"/>
        <v/>
      </c>
      <c r="H232" s="908" t="str">
        <f t="shared" si="20"/>
        <v/>
      </c>
      <c r="I232" s="908" t="str">
        <f t="shared" si="20"/>
        <v/>
      </c>
      <c r="J232" s="908" t="str">
        <f t="shared" si="20"/>
        <v/>
      </c>
      <c r="K232" s="908" t="str">
        <f t="shared" si="20"/>
        <v/>
      </c>
      <c r="L232" s="908" t="str">
        <f t="shared" si="20"/>
        <v/>
      </c>
      <c r="M232" s="908" t="str">
        <f t="shared" si="20"/>
        <v/>
      </c>
      <c r="N232" s="908" t="str">
        <f t="shared" si="20"/>
        <v/>
      </c>
      <c r="O232" s="908" t="str">
        <f t="shared" si="20"/>
        <v/>
      </c>
      <c r="P232" s="915" t="str">
        <f t="shared" si="20"/>
        <v/>
      </c>
      <c r="Q232" s="909">
        <f t="shared" si="18"/>
        <v>0</v>
      </c>
      <c r="R232" s="87"/>
      <c r="S232" s="503"/>
      <c r="T232" s="503" t="s">
        <v>341</v>
      </c>
      <c r="U232" s="503">
        <v>0</v>
      </c>
      <c r="V232" s="503">
        <v>0</v>
      </c>
      <c r="W232" s="503">
        <v>0</v>
      </c>
      <c r="X232" s="503">
        <v>0</v>
      </c>
      <c r="Y232" s="503">
        <v>0</v>
      </c>
      <c r="Z232" s="503">
        <v>0</v>
      </c>
      <c r="AA232" s="503">
        <v>0</v>
      </c>
      <c r="AB232" s="503">
        <v>0</v>
      </c>
      <c r="AC232" s="503">
        <v>0</v>
      </c>
      <c r="AD232" s="503">
        <v>0</v>
      </c>
      <c r="AE232" s="503">
        <v>0</v>
      </c>
      <c r="AF232" s="503">
        <v>0</v>
      </c>
      <c r="AG232" s="503">
        <v>0</v>
      </c>
      <c r="AH232" s="1345"/>
      <c r="AI232" s="1345"/>
    </row>
    <row r="233" spans="1:35" s="139" customFormat="1" ht="21" customHeight="1" x14ac:dyDescent="0.25">
      <c r="A233" s="87"/>
      <c r="B233" s="1819"/>
      <c r="C233" s="906" t="str">
        <f t="shared" si="20"/>
        <v/>
      </c>
      <c r="D233" s="907" t="str">
        <f t="shared" si="20"/>
        <v>Térmico</v>
      </c>
      <c r="E233" s="908" t="str">
        <f t="shared" si="20"/>
        <v/>
      </c>
      <c r="F233" s="908" t="str">
        <f t="shared" si="20"/>
        <v/>
      </c>
      <c r="G233" s="908" t="str">
        <f t="shared" si="20"/>
        <v/>
      </c>
      <c r="H233" s="908" t="str">
        <f t="shared" si="20"/>
        <v/>
      </c>
      <c r="I233" s="908" t="str">
        <f t="shared" si="20"/>
        <v/>
      </c>
      <c r="J233" s="908" t="str">
        <f t="shared" si="20"/>
        <v/>
      </c>
      <c r="K233" s="908" t="str">
        <f t="shared" si="20"/>
        <v/>
      </c>
      <c r="L233" s="908" t="str">
        <f t="shared" si="20"/>
        <v/>
      </c>
      <c r="M233" s="908" t="str">
        <f t="shared" si="20"/>
        <v/>
      </c>
      <c r="N233" s="908" t="str">
        <f t="shared" si="20"/>
        <v/>
      </c>
      <c r="O233" s="908">
        <f t="shared" si="20"/>
        <v>0</v>
      </c>
      <c r="P233" s="915">
        <f t="shared" si="20"/>
        <v>0</v>
      </c>
      <c r="Q233" s="909">
        <f t="shared" si="18"/>
        <v>0</v>
      </c>
      <c r="R233" s="87"/>
      <c r="S233" s="503"/>
      <c r="T233" s="503" t="s">
        <v>342</v>
      </c>
      <c r="U233" s="503"/>
      <c r="V233" s="503"/>
      <c r="W233" s="503"/>
      <c r="X233" s="503"/>
      <c r="Y233" s="503"/>
      <c r="Z233" s="503"/>
      <c r="AA233" s="503"/>
      <c r="AB233" s="503"/>
      <c r="AC233" s="503"/>
      <c r="AD233" s="503"/>
      <c r="AE233" s="503"/>
      <c r="AF233" s="503"/>
      <c r="AG233" s="503"/>
      <c r="AH233" s="1345"/>
      <c r="AI233" s="1345"/>
    </row>
    <row r="234" spans="1:35" s="139" customFormat="1" ht="21" customHeight="1" x14ac:dyDescent="0.25">
      <c r="A234" s="87"/>
      <c r="B234" s="1819"/>
      <c r="C234" s="906" t="str">
        <f t="shared" si="20"/>
        <v/>
      </c>
      <c r="D234" s="907" t="str">
        <f t="shared" si="20"/>
        <v>Solar</v>
      </c>
      <c r="E234" s="908" t="str">
        <f t="shared" si="20"/>
        <v/>
      </c>
      <c r="F234" s="908" t="str">
        <f t="shared" si="20"/>
        <v/>
      </c>
      <c r="G234" s="908" t="str">
        <f t="shared" si="20"/>
        <v/>
      </c>
      <c r="H234" s="908" t="str">
        <f t="shared" si="20"/>
        <v/>
      </c>
      <c r="I234" s="908" t="str">
        <f t="shared" si="20"/>
        <v/>
      </c>
      <c r="J234" s="908" t="str">
        <f t="shared" si="20"/>
        <v/>
      </c>
      <c r="K234" s="908" t="str">
        <f t="shared" si="20"/>
        <v/>
      </c>
      <c r="L234" s="908" t="str">
        <f t="shared" si="20"/>
        <v/>
      </c>
      <c r="M234" s="908" t="str">
        <f t="shared" si="20"/>
        <v/>
      </c>
      <c r="N234" s="908" t="str">
        <f t="shared" si="20"/>
        <v/>
      </c>
      <c r="O234" s="908" t="str">
        <f t="shared" si="20"/>
        <v/>
      </c>
      <c r="P234" s="915" t="str">
        <f t="shared" si="20"/>
        <v/>
      </c>
      <c r="Q234" s="909">
        <f t="shared" si="18"/>
        <v>0</v>
      </c>
      <c r="R234" s="87"/>
      <c r="S234" s="503"/>
      <c r="T234" s="503" t="s">
        <v>343</v>
      </c>
      <c r="U234" s="503"/>
      <c r="V234" s="503"/>
      <c r="W234" s="503"/>
      <c r="X234" s="503"/>
      <c r="Y234" s="503"/>
      <c r="Z234" s="503"/>
      <c r="AA234" s="503"/>
      <c r="AB234" s="503"/>
      <c r="AC234" s="503"/>
      <c r="AD234" s="503"/>
      <c r="AE234" s="503"/>
      <c r="AF234" s="503"/>
      <c r="AG234" s="503"/>
      <c r="AH234" s="1345"/>
      <c r="AI234" s="1345"/>
    </row>
    <row r="235" spans="1:35" s="139" customFormat="1" ht="21" customHeight="1" x14ac:dyDescent="0.25">
      <c r="A235" s="87"/>
      <c r="B235" s="1820"/>
      <c r="C235" s="906" t="str">
        <f t="shared" si="20"/>
        <v/>
      </c>
      <c r="D235" s="911" t="str">
        <f t="shared" si="20"/>
        <v>Eólico</v>
      </c>
      <c r="E235" s="908" t="str">
        <f t="shared" si="20"/>
        <v/>
      </c>
      <c r="F235" s="908" t="str">
        <f t="shared" si="20"/>
        <v/>
      </c>
      <c r="G235" s="908" t="str">
        <f t="shared" si="20"/>
        <v/>
      </c>
      <c r="H235" s="908" t="str">
        <f t="shared" si="20"/>
        <v/>
      </c>
      <c r="I235" s="908" t="str">
        <f t="shared" si="20"/>
        <v/>
      </c>
      <c r="J235" s="908" t="str">
        <f t="shared" si="20"/>
        <v/>
      </c>
      <c r="K235" s="908" t="str">
        <f t="shared" si="20"/>
        <v/>
      </c>
      <c r="L235" s="908" t="str">
        <f t="shared" si="20"/>
        <v/>
      </c>
      <c r="M235" s="908" t="str">
        <f t="shared" si="20"/>
        <v/>
      </c>
      <c r="N235" s="908" t="str">
        <f t="shared" si="20"/>
        <v/>
      </c>
      <c r="O235" s="908" t="str">
        <f t="shared" si="20"/>
        <v/>
      </c>
      <c r="P235" s="915" t="str">
        <f t="shared" si="20"/>
        <v/>
      </c>
      <c r="Q235" s="909">
        <f t="shared" si="18"/>
        <v>0</v>
      </c>
      <c r="R235" s="87"/>
      <c r="S235" s="503" t="s">
        <v>291</v>
      </c>
      <c r="T235" s="503" t="s">
        <v>340</v>
      </c>
      <c r="U235" s="503"/>
      <c r="V235" s="503"/>
      <c r="W235" s="503"/>
      <c r="X235" s="503"/>
      <c r="Y235" s="503"/>
      <c r="Z235" s="503"/>
      <c r="AA235" s="503"/>
      <c r="AB235" s="503"/>
      <c r="AC235" s="503"/>
      <c r="AD235" s="503"/>
      <c r="AE235" s="503"/>
      <c r="AF235" s="503"/>
      <c r="AG235" s="503"/>
      <c r="AH235" s="1345"/>
      <c r="AI235" s="1345"/>
    </row>
    <row r="236" spans="1:35" s="139" customFormat="1" ht="21" customHeight="1" x14ac:dyDescent="0.25">
      <c r="A236" s="87"/>
      <c r="B236" s="1818">
        <v>59</v>
      </c>
      <c r="C236" s="902" t="str">
        <f t="shared" si="20"/>
        <v>Pesquera Pelayo S.A.C.</v>
      </c>
      <c r="D236" s="903" t="str">
        <f t="shared" si="20"/>
        <v>Hidráulico</v>
      </c>
      <c r="E236" s="904" t="str">
        <f t="shared" si="20"/>
        <v/>
      </c>
      <c r="F236" s="904" t="str">
        <f t="shared" si="20"/>
        <v/>
      </c>
      <c r="G236" s="904" t="str">
        <f t="shared" si="20"/>
        <v/>
      </c>
      <c r="H236" s="904" t="str">
        <f t="shared" si="20"/>
        <v/>
      </c>
      <c r="I236" s="904" t="str">
        <f t="shared" si="20"/>
        <v/>
      </c>
      <c r="J236" s="904" t="str">
        <f t="shared" si="20"/>
        <v/>
      </c>
      <c r="K236" s="904" t="str">
        <f t="shared" si="20"/>
        <v/>
      </c>
      <c r="L236" s="904" t="str">
        <f t="shared" si="20"/>
        <v/>
      </c>
      <c r="M236" s="904" t="str">
        <f t="shared" si="20"/>
        <v/>
      </c>
      <c r="N236" s="904" t="str">
        <f t="shared" si="20"/>
        <v/>
      </c>
      <c r="O236" s="904" t="str">
        <f t="shared" si="20"/>
        <v/>
      </c>
      <c r="P236" s="914" t="str">
        <f t="shared" si="20"/>
        <v/>
      </c>
      <c r="Q236" s="905">
        <f t="shared" si="18"/>
        <v>0</v>
      </c>
      <c r="R236" s="87"/>
      <c r="S236" s="503"/>
      <c r="T236" s="503" t="s">
        <v>341</v>
      </c>
      <c r="U236" s="503"/>
      <c r="V236" s="503"/>
      <c r="W236" s="503"/>
      <c r="X236" s="503"/>
      <c r="Y236" s="503"/>
      <c r="Z236" s="503"/>
      <c r="AA236" s="503"/>
      <c r="AB236" s="503"/>
      <c r="AC236" s="503"/>
      <c r="AD236" s="503"/>
      <c r="AE236" s="503">
        <v>0</v>
      </c>
      <c r="AF236" s="503">
        <v>0</v>
      </c>
      <c r="AG236" s="503">
        <v>0</v>
      </c>
      <c r="AH236" s="1345"/>
      <c r="AI236" s="1345"/>
    </row>
    <row r="237" spans="1:35" s="139" customFormat="1" ht="21" customHeight="1" x14ac:dyDescent="0.25">
      <c r="A237" s="87"/>
      <c r="B237" s="1819"/>
      <c r="C237" s="906" t="str">
        <f t="shared" si="20"/>
        <v/>
      </c>
      <c r="D237" s="907" t="str">
        <f t="shared" si="20"/>
        <v>Térmico</v>
      </c>
      <c r="E237" s="908" t="str">
        <f t="shared" si="20"/>
        <v/>
      </c>
      <c r="F237" s="908" t="str">
        <f t="shared" si="20"/>
        <v/>
      </c>
      <c r="G237" s="908" t="str">
        <f t="shared" si="20"/>
        <v/>
      </c>
      <c r="H237" s="908" t="str">
        <f t="shared" si="20"/>
        <v/>
      </c>
      <c r="I237" s="908" t="str">
        <f t="shared" si="20"/>
        <v/>
      </c>
      <c r="J237" s="908" t="str">
        <f t="shared" si="20"/>
        <v/>
      </c>
      <c r="K237" s="908" t="str">
        <f t="shared" si="20"/>
        <v/>
      </c>
      <c r="L237" s="908" t="str">
        <f t="shared" si="20"/>
        <v/>
      </c>
      <c r="M237" s="908" t="str">
        <f t="shared" si="20"/>
        <v/>
      </c>
      <c r="N237" s="908" t="str">
        <f t="shared" si="20"/>
        <v/>
      </c>
      <c r="O237" s="908">
        <v>7.5598799999999997</v>
      </c>
      <c r="P237" s="915">
        <v>7.5598799999999997</v>
      </c>
      <c r="Q237" s="909">
        <f t="shared" si="18"/>
        <v>15.119759999999999</v>
      </c>
      <c r="R237" s="87"/>
      <c r="S237" s="503"/>
      <c r="T237" s="503" t="s">
        <v>342</v>
      </c>
      <c r="U237" s="503"/>
      <c r="V237" s="503"/>
      <c r="W237" s="503"/>
      <c r="X237" s="503"/>
      <c r="Y237" s="503"/>
      <c r="Z237" s="503"/>
      <c r="AA237" s="503"/>
      <c r="AB237" s="503"/>
      <c r="AC237" s="503"/>
      <c r="AD237" s="503"/>
      <c r="AE237" s="503"/>
      <c r="AF237" s="503"/>
      <c r="AG237" s="503"/>
      <c r="AH237" s="1345"/>
      <c r="AI237" s="1345"/>
    </row>
    <row r="238" spans="1:35" s="139" customFormat="1" ht="21" customHeight="1" x14ac:dyDescent="0.25">
      <c r="A238" s="87"/>
      <c r="B238" s="1819"/>
      <c r="C238" s="906" t="str">
        <f t="shared" si="20"/>
        <v/>
      </c>
      <c r="D238" s="907" t="str">
        <f t="shared" si="20"/>
        <v>Solar</v>
      </c>
      <c r="E238" s="908" t="str">
        <f t="shared" si="20"/>
        <v/>
      </c>
      <c r="F238" s="908" t="str">
        <f t="shared" si="20"/>
        <v/>
      </c>
      <c r="G238" s="908" t="str">
        <f t="shared" si="20"/>
        <v/>
      </c>
      <c r="H238" s="908" t="str">
        <f t="shared" si="20"/>
        <v/>
      </c>
      <c r="I238" s="908" t="str">
        <f t="shared" si="20"/>
        <v/>
      </c>
      <c r="J238" s="908" t="str">
        <f t="shared" si="20"/>
        <v/>
      </c>
      <c r="K238" s="908" t="str">
        <f t="shared" si="20"/>
        <v/>
      </c>
      <c r="L238" s="908" t="str">
        <f t="shared" si="20"/>
        <v/>
      </c>
      <c r="M238" s="908" t="str">
        <f t="shared" si="20"/>
        <v/>
      </c>
      <c r="N238" s="908" t="str">
        <f t="shared" si="20"/>
        <v/>
      </c>
      <c r="O238" s="908" t="str">
        <f t="shared" si="20"/>
        <v/>
      </c>
      <c r="P238" s="915" t="str">
        <f t="shared" si="20"/>
        <v/>
      </c>
      <c r="Q238" s="909">
        <f t="shared" si="18"/>
        <v>0</v>
      </c>
      <c r="R238" s="87"/>
      <c r="S238" s="503"/>
      <c r="T238" s="503" t="s">
        <v>343</v>
      </c>
      <c r="U238" s="503"/>
      <c r="V238" s="503"/>
      <c r="W238" s="503"/>
      <c r="X238" s="503"/>
      <c r="Y238" s="503"/>
      <c r="Z238" s="503"/>
      <c r="AA238" s="503"/>
      <c r="AB238" s="503"/>
      <c r="AC238" s="503"/>
      <c r="AD238" s="503"/>
      <c r="AE238" s="503"/>
      <c r="AF238" s="503"/>
      <c r="AG238" s="503"/>
      <c r="AH238" s="1345"/>
      <c r="AI238" s="1345"/>
    </row>
    <row r="239" spans="1:35" s="139" customFormat="1" ht="21" customHeight="1" x14ac:dyDescent="0.25">
      <c r="A239" s="87"/>
      <c r="B239" s="1820"/>
      <c r="C239" s="910" t="str">
        <f t="shared" si="20"/>
        <v/>
      </c>
      <c r="D239" s="911" t="str">
        <f t="shared" si="20"/>
        <v>Eólico</v>
      </c>
      <c r="E239" s="912" t="str">
        <f t="shared" si="20"/>
        <v/>
      </c>
      <c r="F239" s="912" t="str">
        <f t="shared" si="20"/>
        <v/>
      </c>
      <c r="G239" s="912" t="str">
        <f t="shared" si="20"/>
        <v/>
      </c>
      <c r="H239" s="912" t="str">
        <f t="shared" si="20"/>
        <v/>
      </c>
      <c r="I239" s="912" t="str">
        <f t="shared" si="20"/>
        <v/>
      </c>
      <c r="J239" s="912" t="str">
        <f t="shared" si="20"/>
        <v/>
      </c>
      <c r="K239" s="912" t="str">
        <f t="shared" si="20"/>
        <v/>
      </c>
      <c r="L239" s="912" t="str">
        <f t="shared" si="20"/>
        <v/>
      </c>
      <c r="M239" s="912" t="str">
        <f t="shared" si="20"/>
        <v/>
      </c>
      <c r="N239" s="912" t="str">
        <f t="shared" si="20"/>
        <v/>
      </c>
      <c r="O239" s="912" t="str">
        <f t="shared" si="20"/>
        <v/>
      </c>
      <c r="P239" s="916" t="str">
        <f t="shared" si="20"/>
        <v/>
      </c>
      <c r="Q239" s="913">
        <f t="shared" si="18"/>
        <v>0</v>
      </c>
      <c r="R239" s="87"/>
      <c r="S239" s="503" t="s">
        <v>293</v>
      </c>
      <c r="T239" s="503" t="s">
        <v>340</v>
      </c>
      <c r="U239" s="503"/>
      <c r="V239" s="503"/>
      <c r="W239" s="503"/>
      <c r="X239" s="503"/>
      <c r="Y239" s="503"/>
      <c r="Z239" s="503"/>
      <c r="AA239" s="503"/>
      <c r="AB239" s="503"/>
      <c r="AC239" s="503"/>
      <c r="AD239" s="503"/>
      <c r="AE239" s="503"/>
      <c r="AF239" s="503"/>
      <c r="AG239" s="503"/>
      <c r="AH239" s="1345"/>
      <c r="AI239" s="1345"/>
    </row>
    <row r="240" spans="1:35" s="139" customFormat="1" ht="21" customHeight="1" x14ac:dyDescent="0.25">
      <c r="A240" s="87"/>
      <c r="B240" s="1818">
        <v>60</v>
      </c>
      <c r="C240" s="902" t="str">
        <f t="shared" si="20"/>
        <v>Petroleos del Peru PETROPERU S.A.</v>
      </c>
      <c r="D240" s="903" t="str">
        <f t="shared" si="20"/>
        <v>Hidráulico</v>
      </c>
      <c r="E240" s="904" t="str">
        <f t="shared" si="20"/>
        <v/>
      </c>
      <c r="F240" s="904" t="str">
        <f t="shared" si="20"/>
        <v/>
      </c>
      <c r="G240" s="904" t="str">
        <f t="shared" si="20"/>
        <v/>
      </c>
      <c r="H240" s="904" t="str">
        <f t="shared" si="20"/>
        <v/>
      </c>
      <c r="I240" s="904" t="str">
        <f t="shared" si="20"/>
        <v/>
      </c>
      <c r="J240" s="904" t="str">
        <f t="shared" si="20"/>
        <v/>
      </c>
      <c r="K240" s="904" t="str">
        <f t="shared" si="20"/>
        <v/>
      </c>
      <c r="L240" s="904" t="str">
        <f t="shared" si="20"/>
        <v/>
      </c>
      <c r="M240" s="904" t="str">
        <f t="shared" si="20"/>
        <v/>
      </c>
      <c r="N240" s="904" t="str">
        <f t="shared" si="20"/>
        <v/>
      </c>
      <c r="O240" s="904" t="str">
        <f t="shared" si="20"/>
        <v/>
      </c>
      <c r="P240" s="914" t="str">
        <f t="shared" si="20"/>
        <v/>
      </c>
      <c r="Q240" s="905">
        <f t="shared" si="18"/>
        <v>0</v>
      </c>
      <c r="R240" s="87"/>
      <c r="S240" s="503"/>
      <c r="T240" s="503" t="s">
        <v>341</v>
      </c>
      <c r="U240" s="503"/>
      <c r="V240" s="503"/>
      <c r="W240" s="503"/>
      <c r="X240" s="503"/>
      <c r="Y240" s="503"/>
      <c r="Z240" s="503"/>
      <c r="AA240" s="503"/>
      <c r="AB240" s="503"/>
      <c r="AC240" s="503"/>
      <c r="AD240" s="503"/>
      <c r="AE240" s="503">
        <v>0</v>
      </c>
      <c r="AF240" s="503">
        <v>0</v>
      </c>
      <c r="AG240" s="503">
        <v>0</v>
      </c>
      <c r="AH240" s="1345"/>
      <c r="AI240" s="1345"/>
    </row>
    <row r="241" spans="1:35" s="139" customFormat="1" ht="21" customHeight="1" x14ac:dyDescent="0.25">
      <c r="A241" s="87"/>
      <c r="B241" s="1819"/>
      <c r="C241" s="906" t="str">
        <f t="shared" si="20"/>
        <v/>
      </c>
      <c r="D241" s="907" t="str">
        <f t="shared" si="20"/>
        <v>Térmico</v>
      </c>
      <c r="E241" s="908">
        <f t="shared" si="20"/>
        <v>0.85946100000000003</v>
      </c>
      <c r="F241" s="908">
        <f t="shared" si="20"/>
        <v>0.8615250000000001</v>
      </c>
      <c r="G241" s="908">
        <f t="shared" si="20"/>
        <v>1.0849740000000001</v>
      </c>
      <c r="H241" s="908">
        <f t="shared" si="20"/>
        <v>1.0051249999999998</v>
      </c>
      <c r="I241" s="908">
        <f t="shared" si="20"/>
        <v>0.99173100000000003</v>
      </c>
      <c r="J241" s="908">
        <f t="shared" si="20"/>
        <v>0.91306500000000013</v>
      </c>
      <c r="K241" s="908">
        <f t="shared" si="20"/>
        <v>0.81673300000000004</v>
      </c>
      <c r="L241" s="908">
        <f t="shared" si="20"/>
        <v>0.87874999999999992</v>
      </c>
      <c r="M241" s="908">
        <f t="shared" si="20"/>
        <v>0.90997400000000006</v>
      </c>
      <c r="N241" s="908">
        <f t="shared" si="20"/>
        <v>0.89357599999999993</v>
      </c>
      <c r="O241" s="908">
        <f t="shared" si="20"/>
        <v>0.89541900000000008</v>
      </c>
      <c r="P241" s="915">
        <f t="shared" si="20"/>
        <v>1.0851570000000001</v>
      </c>
      <c r="Q241" s="909">
        <f t="shared" si="18"/>
        <v>11.195490000000001</v>
      </c>
      <c r="R241" s="87"/>
      <c r="S241" s="503"/>
      <c r="T241" s="503" t="s">
        <v>342</v>
      </c>
      <c r="U241" s="503"/>
      <c r="V241" s="503"/>
      <c r="W241" s="503"/>
      <c r="X241" s="503"/>
      <c r="Y241" s="503"/>
      <c r="Z241" s="503"/>
      <c r="AA241" s="503"/>
      <c r="AB241" s="503"/>
      <c r="AC241" s="503"/>
      <c r="AD241" s="503"/>
      <c r="AE241" s="503"/>
      <c r="AF241" s="503"/>
      <c r="AG241" s="503"/>
      <c r="AH241" s="1345"/>
      <c r="AI241" s="1345"/>
    </row>
    <row r="242" spans="1:35" s="139" customFormat="1" ht="21" customHeight="1" x14ac:dyDescent="0.25">
      <c r="A242" s="87"/>
      <c r="B242" s="1819"/>
      <c r="C242" s="906" t="str">
        <f t="shared" si="20"/>
        <v/>
      </c>
      <c r="D242" s="907" t="str">
        <f t="shared" si="20"/>
        <v>Solar</v>
      </c>
      <c r="E242" s="908" t="str">
        <f t="shared" si="20"/>
        <v/>
      </c>
      <c r="F242" s="908" t="str">
        <f t="shared" si="20"/>
        <v/>
      </c>
      <c r="G242" s="908" t="str">
        <f t="shared" si="20"/>
        <v/>
      </c>
      <c r="H242" s="908" t="str">
        <f t="shared" si="20"/>
        <v/>
      </c>
      <c r="I242" s="908" t="str">
        <f t="shared" si="20"/>
        <v/>
      </c>
      <c r="J242" s="908" t="str">
        <f t="shared" si="20"/>
        <v/>
      </c>
      <c r="K242" s="908" t="str">
        <f t="shared" si="20"/>
        <v/>
      </c>
      <c r="L242" s="908" t="str">
        <f t="shared" si="20"/>
        <v/>
      </c>
      <c r="M242" s="908" t="str">
        <f t="shared" si="20"/>
        <v/>
      </c>
      <c r="N242" s="908" t="str">
        <f t="shared" si="20"/>
        <v/>
      </c>
      <c r="O242" s="908" t="str">
        <f t="shared" si="20"/>
        <v/>
      </c>
      <c r="P242" s="915" t="str">
        <f t="shared" si="20"/>
        <v/>
      </c>
      <c r="Q242" s="909">
        <f t="shared" si="18"/>
        <v>0</v>
      </c>
      <c r="R242" s="87"/>
      <c r="S242" s="503"/>
      <c r="T242" s="503" t="s">
        <v>343</v>
      </c>
      <c r="U242" s="503"/>
      <c r="V242" s="503"/>
      <c r="W242" s="503"/>
      <c r="X242" s="503"/>
      <c r="Y242" s="503"/>
      <c r="Z242" s="503"/>
      <c r="AA242" s="503"/>
      <c r="AB242" s="503"/>
      <c r="AC242" s="503"/>
      <c r="AD242" s="503"/>
      <c r="AE242" s="503"/>
      <c r="AF242" s="503"/>
      <c r="AG242" s="503"/>
      <c r="AH242" s="1345"/>
      <c r="AI242" s="1345"/>
    </row>
    <row r="243" spans="1:35" s="139" customFormat="1" ht="21" customHeight="1" x14ac:dyDescent="0.25">
      <c r="A243" s="87"/>
      <c r="B243" s="1820"/>
      <c r="C243" s="910" t="str">
        <f t="shared" si="20"/>
        <v/>
      </c>
      <c r="D243" s="911" t="str">
        <f t="shared" si="20"/>
        <v>Eólico</v>
      </c>
      <c r="E243" s="912" t="str">
        <f t="shared" si="20"/>
        <v/>
      </c>
      <c r="F243" s="912" t="str">
        <f t="shared" si="20"/>
        <v/>
      </c>
      <c r="G243" s="912" t="str">
        <f t="shared" si="20"/>
        <v/>
      </c>
      <c r="H243" s="912" t="str">
        <f t="shared" si="20"/>
        <v/>
      </c>
      <c r="I243" s="912" t="str">
        <f t="shared" si="20"/>
        <v/>
      </c>
      <c r="J243" s="912" t="str">
        <f t="shared" si="20"/>
        <v/>
      </c>
      <c r="K243" s="912" t="str">
        <f t="shared" si="20"/>
        <v/>
      </c>
      <c r="L243" s="912" t="str">
        <f t="shared" si="20"/>
        <v/>
      </c>
      <c r="M243" s="912" t="str">
        <f t="shared" si="20"/>
        <v/>
      </c>
      <c r="N243" s="912" t="str">
        <f t="shared" si="20"/>
        <v/>
      </c>
      <c r="O243" s="912" t="str">
        <f t="shared" si="20"/>
        <v/>
      </c>
      <c r="P243" s="916" t="str">
        <f t="shared" si="20"/>
        <v/>
      </c>
      <c r="Q243" s="913">
        <f t="shared" si="18"/>
        <v>0</v>
      </c>
      <c r="R243" s="87"/>
      <c r="S243" s="503" t="s">
        <v>295</v>
      </c>
      <c r="T243" s="503" t="s">
        <v>340</v>
      </c>
      <c r="U243" s="503"/>
      <c r="V243" s="503"/>
      <c r="W243" s="503"/>
      <c r="X243" s="503"/>
      <c r="Y243" s="503"/>
      <c r="Z243" s="503"/>
      <c r="AA243" s="503"/>
      <c r="AB243" s="503"/>
      <c r="AC243" s="503"/>
      <c r="AD243" s="503"/>
      <c r="AE243" s="503"/>
      <c r="AF243" s="503"/>
      <c r="AG243" s="503"/>
      <c r="AH243" s="1345"/>
      <c r="AI243" s="1345"/>
    </row>
    <row r="244" spans="1:35" s="139" customFormat="1" ht="21" customHeight="1" x14ac:dyDescent="0.25">
      <c r="A244" s="87"/>
      <c r="B244" s="1818">
        <v>61</v>
      </c>
      <c r="C244" s="902" t="str">
        <f t="shared" si="20"/>
        <v>Pluspetrol Norte S.A.</v>
      </c>
      <c r="D244" s="903" t="str">
        <f t="shared" si="20"/>
        <v>Hidráulico</v>
      </c>
      <c r="E244" s="908" t="str">
        <f t="shared" si="20"/>
        <v/>
      </c>
      <c r="F244" s="908" t="str">
        <f t="shared" si="20"/>
        <v/>
      </c>
      <c r="G244" s="908" t="str">
        <f t="shared" si="20"/>
        <v/>
      </c>
      <c r="H244" s="908" t="str">
        <f t="shared" si="20"/>
        <v/>
      </c>
      <c r="I244" s="908" t="str">
        <f t="shared" si="20"/>
        <v/>
      </c>
      <c r="J244" s="908" t="str">
        <f t="shared" si="20"/>
        <v/>
      </c>
      <c r="K244" s="908" t="str">
        <f t="shared" si="20"/>
        <v/>
      </c>
      <c r="L244" s="908" t="str">
        <f t="shared" si="20"/>
        <v/>
      </c>
      <c r="M244" s="908" t="str">
        <f t="shared" si="20"/>
        <v/>
      </c>
      <c r="N244" s="908" t="str">
        <f t="shared" si="20"/>
        <v/>
      </c>
      <c r="O244" s="908" t="str">
        <f t="shared" si="20"/>
        <v/>
      </c>
      <c r="P244" s="915" t="str">
        <f t="shared" si="20"/>
        <v/>
      </c>
      <c r="Q244" s="909">
        <f t="shared" si="18"/>
        <v>0</v>
      </c>
      <c r="R244" s="87"/>
      <c r="S244" s="503"/>
      <c r="T244" s="503" t="s">
        <v>341</v>
      </c>
      <c r="U244" s="503">
        <v>0.85946100000000003</v>
      </c>
      <c r="V244" s="503">
        <v>0.8615250000000001</v>
      </c>
      <c r="W244" s="503">
        <v>1.0849740000000001</v>
      </c>
      <c r="X244" s="503">
        <v>1.0051249999999998</v>
      </c>
      <c r="Y244" s="503">
        <v>0.99173100000000003</v>
      </c>
      <c r="Z244" s="503">
        <v>0.91306500000000013</v>
      </c>
      <c r="AA244" s="503">
        <v>0.81673300000000004</v>
      </c>
      <c r="AB244" s="503">
        <v>0.87874999999999992</v>
      </c>
      <c r="AC244" s="503">
        <v>0.90997400000000006</v>
      </c>
      <c r="AD244" s="503">
        <v>0.89357599999999993</v>
      </c>
      <c r="AE244" s="503">
        <v>0.89541900000000008</v>
      </c>
      <c r="AF244" s="503">
        <v>1.0851570000000001</v>
      </c>
      <c r="AG244" s="503">
        <v>11.195490000000001</v>
      </c>
      <c r="AH244" s="1345"/>
      <c r="AI244" s="1345"/>
    </row>
    <row r="245" spans="1:35" s="139" customFormat="1" ht="21" customHeight="1" x14ac:dyDescent="0.25">
      <c r="A245" s="87"/>
      <c r="B245" s="1819"/>
      <c r="C245" s="906" t="str">
        <f t="shared" ref="C245:P260" si="21">+IF(S248="","",S248)</f>
        <v/>
      </c>
      <c r="D245" s="907" t="str">
        <f t="shared" si="21"/>
        <v>Térmico</v>
      </c>
      <c r="E245" s="908">
        <f t="shared" si="21"/>
        <v>21.707914000000002</v>
      </c>
      <c r="F245" s="908">
        <f t="shared" si="21"/>
        <v>15.485714</v>
      </c>
      <c r="G245" s="908">
        <f t="shared" si="21"/>
        <v>21.984518000000001</v>
      </c>
      <c r="H245" s="908">
        <f t="shared" si="21"/>
        <v>14.159101</v>
      </c>
      <c r="I245" s="908">
        <f t="shared" si="21"/>
        <v>19.572351000000001</v>
      </c>
      <c r="J245" s="908">
        <f t="shared" si="21"/>
        <v>19.078049</v>
      </c>
      <c r="K245" s="908">
        <f t="shared" si="21"/>
        <v>18.303808000000004</v>
      </c>
      <c r="L245" s="908">
        <f t="shared" si="21"/>
        <v>19.679445999999999</v>
      </c>
      <c r="M245" s="908">
        <f t="shared" si="21"/>
        <v>19.202565999999997</v>
      </c>
      <c r="N245" s="908">
        <f t="shared" si="21"/>
        <v>12.3672</v>
      </c>
      <c r="O245" s="908">
        <f t="shared" si="21"/>
        <v>16.942501</v>
      </c>
      <c r="P245" s="915">
        <f t="shared" si="21"/>
        <v>20.170377000000002</v>
      </c>
      <c r="Q245" s="909">
        <f t="shared" si="18"/>
        <v>218.65354500000001</v>
      </c>
      <c r="R245" s="87"/>
      <c r="S245" s="503"/>
      <c r="T245" s="503" t="s">
        <v>342</v>
      </c>
      <c r="U245" s="503"/>
      <c r="V245" s="503"/>
      <c r="W245" s="503"/>
      <c r="X245" s="503"/>
      <c r="Y245" s="503"/>
      <c r="Z245" s="503"/>
      <c r="AA245" s="503"/>
      <c r="AB245" s="503"/>
      <c r="AC245" s="503"/>
      <c r="AD245" s="503"/>
      <c r="AE245" s="503"/>
      <c r="AF245" s="503"/>
      <c r="AG245" s="503"/>
      <c r="AH245" s="1345"/>
      <c r="AI245" s="1345"/>
    </row>
    <row r="246" spans="1:35" s="139" customFormat="1" ht="21" customHeight="1" x14ac:dyDescent="0.25">
      <c r="A246" s="87"/>
      <c r="B246" s="1819"/>
      <c r="C246" s="906" t="str">
        <f t="shared" si="21"/>
        <v/>
      </c>
      <c r="D246" s="907" t="str">
        <f t="shared" si="21"/>
        <v>Solar</v>
      </c>
      <c r="E246" s="908" t="str">
        <f t="shared" si="21"/>
        <v/>
      </c>
      <c r="F246" s="908" t="str">
        <f t="shared" si="21"/>
        <v/>
      </c>
      <c r="G246" s="908" t="str">
        <f t="shared" si="21"/>
        <v/>
      </c>
      <c r="H246" s="908" t="str">
        <f t="shared" si="21"/>
        <v/>
      </c>
      <c r="I246" s="908" t="str">
        <f t="shared" si="21"/>
        <v/>
      </c>
      <c r="J246" s="908" t="str">
        <f t="shared" si="21"/>
        <v/>
      </c>
      <c r="K246" s="908" t="str">
        <f t="shared" si="21"/>
        <v/>
      </c>
      <c r="L246" s="908" t="str">
        <f t="shared" si="21"/>
        <v/>
      </c>
      <c r="M246" s="908" t="str">
        <f t="shared" si="21"/>
        <v/>
      </c>
      <c r="N246" s="908" t="str">
        <f t="shared" si="21"/>
        <v/>
      </c>
      <c r="O246" s="908" t="str">
        <f t="shared" si="21"/>
        <v/>
      </c>
      <c r="P246" s="915" t="str">
        <f t="shared" si="21"/>
        <v/>
      </c>
      <c r="Q246" s="909">
        <f t="shared" si="18"/>
        <v>0</v>
      </c>
      <c r="R246" s="87"/>
      <c r="S246" s="503"/>
      <c r="T246" s="503" t="s">
        <v>343</v>
      </c>
      <c r="U246" s="503"/>
      <c r="V246" s="503"/>
      <c r="W246" s="503"/>
      <c r="X246" s="503"/>
      <c r="Y246" s="503"/>
      <c r="Z246" s="503"/>
      <c r="AA246" s="503"/>
      <c r="AB246" s="503"/>
      <c r="AC246" s="503"/>
      <c r="AD246" s="503"/>
      <c r="AE246" s="503"/>
      <c r="AF246" s="503"/>
      <c r="AG246" s="503"/>
      <c r="AH246" s="1345"/>
      <c r="AI246" s="1345"/>
    </row>
    <row r="247" spans="1:35" s="139" customFormat="1" ht="21" customHeight="1" x14ac:dyDescent="0.25">
      <c r="A247" s="87"/>
      <c r="B247" s="1820"/>
      <c r="C247" s="910" t="str">
        <f t="shared" si="21"/>
        <v/>
      </c>
      <c r="D247" s="911" t="str">
        <f t="shared" si="21"/>
        <v>Eólico</v>
      </c>
      <c r="E247" s="908" t="str">
        <f t="shared" si="21"/>
        <v/>
      </c>
      <c r="F247" s="908" t="str">
        <f t="shared" si="21"/>
        <v/>
      </c>
      <c r="G247" s="908" t="str">
        <f t="shared" si="21"/>
        <v/>
      </c>
      <c r="H247" s="908" t="str">
        <f t="shared" si="21"/>
        <v/>
      </c>
      <c r="I247" s="908" t="str">
        <f t="shared" si="21"/>
        <v/>
      </c>
      <c r="J247" s="908" t="str">
        <f t="shared" si="21"/>
        <v/>
      </c>
      <c r="K247" s="908" t="str">
        <f t="shared" si="21"/>
        <v/>
      </c>
      <c r="L247" s="908" t="str">
        <f t="shared" si="21"/>
        <v/>
      </c>
      <c r="M247" s="908" t="str">
        <f t="shared" si="21"/>
        <v/>
      </c>
      <c r="N247" s="908" t="str">
        <f t="shared" si="21"/>
        <v/>
      </c>
      <c r="O247" s="908" t="str">
        <f t="shared" si="21"/>
        <v/>
      </c>
      <c r="P247" s="915" t="str">
        <f t="shared" si="21"/>
        <v/>
      </c>
      <c r="Q247" s="909">
        <f t="shared" si="18"/>
        <v>0</v>
      </c>
      <c r="R247" s="87"/>
      <c r="S247" s="503" t="s">
        <v>297</v>
      </c>
      <c r="T247" s="503" t="s">
        <v>340</v>
      </c>
      <c r="U247" s="503"/>
      <c r="V247" s="503"/>
      <c r="W247" s="503"/>
      <c r="X247" s="503"/>
      <c r="Y247" s="503"/>
      <c r="Z247" s="503"/>
      <c r="AA247" s="503"/>
      <c r="AB247" s="503"/>
      <c r="AC247" s="503"/>
      <c r="AD247" s="503"/>
      <c r="AE247" s="503"/>
      <c r="AF247" s="503"/>
      <c r="AG247" s="503"/>
      <c r="AH247" s="1345"/>
      <c r="AI247" s="1345"/>
    </row>
    <row r="248" spans="1:35" s="139" customFormat="1" ht="21" customHeight="1" x14ac:dyDescent="0.25">
      <c r="A248" s="87"/>
      <c r="B248" s="1818">
        <v>62</v>
      </c>
      <c r="C248" s="902" t="str">
        <f t="shared" si="21"/>
        <v>Pluspetrol Perú Corporation S.A.</v>
      </c>
      <c r="D248" s="903" t="str">
        <f t="shared" si="21"/>
        <v>Hidráulico</v>
      </c>
      <c r="E248" s="904" t="str">
        <f t="shared" si="21"/>
        <v/>
      </c>
      <c r="F248" s="904" t="str">
        <f t="shared" si="21"/>
        <v/>
      </c>
      <c r="G248" s="904" t="str">
        <f t="shared" si="21"/>
        <v/>
      </c>
      <c r="H248" s="904" t="str">
        <f t="shared" si="21"/>
        <v/>
      </c>
      <c r="I248" s="904" t="str">
        <f t="shared" si="21"/>
        <v/>
      </c>
      <c r="J248" s="904" t="str">
        <f t="shared" si="21"/>
        <v/>
      </c>
      <c r="K248" s="904" t="str">
        <f t="shared" si="21"/>
        <v/>
      </c>
      <c r="L248" s="904" t="str">
        <f t="shared" si="21"/>
        <v/>
      </c>
      <c r="M248" s="904" t="str">
        <f t="shared" si="21"/>
        <v/>
      </c>
      <c r="N248" s="904" t="str">
        <f t="shared" si="21"/>
        <v/>
      </c>
      <c r="O248" s="904" t="str">
        <f t="shared" si="21"/>
        <v/>
      </c>
      <c r="P248" s="914" t="str">
        <f t="shared" si="21"/>
        <v/>
      </c>
      <c r="Q248" s="905">
        <f t="shared" si="18"/>
        <v>0</v>
      </c>
      <c r="R248" s="87"/>
      <c r="S248" s="503"/>
      <c r="T248" s="503" t="s">
        <v>341</v>
      </c>
      <c r="U248" s="503">
        <v>21.707914000000002</v>
      </c>
      <c r="V248" s="503">
        <v>15.485714</v>
      </c>
      <c r="W248" s="503">
        <v>21.984518000000001</v>
      </c>
      <c r="X248" s="503">
        <v>14.159101</v>
      </c>
      <c r="Y248" s="503">
        <v>19.572351000000001</v>
      </c>
      <c r="Z248" s="503">
        <v>19.078049</v>
      </c>
      <c r="AA248" s="503">
        <v>18.303808000000004</v>
      </c>
      <c r="AB248" s="503">
        <v>19.679445999999999</v>
      </c>
      <c r="AC248" s="503">
        <v>19.202565999999997</v>
      </c>
      <c r="AD248" s="503">
        <v>12.3672</v>
      </c>
      <c r="AE248" s="503">
        <v>16.942501</v>
      </c>
      <c r="AF248" s="503">
        <v>20.170377000000002</v>
      </c>
      <c r="AG248" s="503">
        <v>218.65354500000001</v>
      </c>
      <c r="AH248" s="1345"/>
      <c r="AI248" s="1345"/>
    </row>
    <row r="249" spans="1:35" s="139" customFormat="1" ht="21" customHeight="1" x14ac:dyDescent="0.25">
      <c r="A249" s="87"/>
      <c r="B249" s="1819"/>
      <c r="C249" s="906" t="str">
        <f t="shared" si="21"/>
        <v/>
      </c>
      <c r="D249" s="907" t="str">
        <f t="shared" si="21"/>
        <v>Térmico</v>
      </c>
      <c r="E249" s="908">
        <f t="shared" si="21"/>
        <v>15.665604999999999</v>
      </c>
      <c r="F249" s="908">
        <f t="shared" si="21"/>
        <v>14.325842999999999</v>
      </c>
      <c r="G249" s="908">
        <f t="shared" si="21"/>
        <v>15.582884</v>
      </c>
      <c r="H249" s="908">
        <f t="shared" si="21"/>
        <v>13.386663</v>
      </c>
      <c r="I249" s="908">
        <f t="shared" si="21"/>
        <v>14.582988</v>
      </c>
      <c r="J249" s="908">
        <f t="shared" si="21"/>
        <v>15.182288</v>
      </c>
      <c r="K249" s="908">
        <f t="shared" si="21"/>
        <v>15.351459999999999</v>
      </c>
      <c r="L249" s="908">
        <f t="shared" si="21"/>
        <v>15.298773000000001</v>
      </c>
      <c r="M249" s="908">
        <f t="shared" si="21"/>
        <v>15.316732999999999</v>
      </c>
      <c r="N249" s="908">
        <f t="shared" si="21"/>
        <v>15.173452000000001</v>
      </c>
      <c r="O249" s="908">
        <f t="shared" si="21"/>
        <v>15.938171000000001</v>
      </c>
      <c r="P249" s="915">
        <f t="shared" si="21"/>
        <v>15.977323</v>
      </c>
      <c r="Q249" s="909">
        <f t="shared" si="18"/>
        <v>181.78218300000003</v>
      </c>
      <c r="R249" s="87"/>
      <c r="S249" s="503"/>
      <c r="T249" s="503" t="s">
        <v>342</v>
      </c>
      <c r="U249" s="503"/>
      <c r="V249" s="503"/>
      <c r="W249" s="503"/>
      <c r="X249" s="503"/>
      <c r="Y249" s="503"/>
      <c r="Z249" s="503"/>
      <c r="AA249" s="503"/>
      <c r="AB249" s="503"/>
      <c r="AC249" s="503"/>
      <c r="AD249" s="503"/>
      <c r="AE249" s="503"/>
      <c r="AF249" s="503"/>
      <c r="AG249" s="503"/>
      <c r="AH249" s="1345"/>
      <c r="AI249" s="1345"/>
    </row>
    <row r="250" spans="1:35" s="139" customFormat="1" ht="21" customHeight="1" x14ac:dyDescent="0.25">
      <c r="A250" s="87"/>
      <c r="B250" s="1819"/>
      <c r="C250" s="906" t="str">
        <f t="shared" si="21"/>
        <v/>
      </c>
      <c r="D250" s="907" t="str">
        <f t="shared" si="21"/>
        <v>Solar</v>
      </c>
      <c r="E250" s="908" t="str">
        <f t="shared" si="21"/>
        <v/>
      </c>
      <c r="F250" s="908" t="str">
        <f t="shared" si="21"/>
        <v/>
      </c>
      <c r="G250" s="908" t="str">
        <f t="shared" si="21"/>
        <v/>
      </c>
      <c r="H250" s="908" t="str">
        <f t="shared" si="21"/>
        <v/>
      </c>
      <c r="I250" s="908" t="str">
        <f t="shared" si="21"/>
        <v/>
      </c>
      <c r="J250" s="908" t="str">
        <f t="shared" si="21"/>
        <v/>
      </c>
      <c r="K250" s="908" t="str">
        <f t="shared" si="21"/>
        <v/>
      </c>
      <c r="L250" s="908" t="str">
        <f t="shared" si="21"/>
        <v/>
      </c>
      <c r="M250" s="908" t="str">
        <f t="shared" si="21"/>
        <v/>
      </c>
      <c r="N250" s="908" t="str">
        <f t="shared" si="21"/>
        <v/>
      </c>
      <c r="O250" s="908" t="str">
        <f t="shared" si="21"/>
        <v/>
      </c>
      <c r="P250" s="915" t="str">
        <f t="shared" si="21"/>
        <v/>
      </c>
      <c r="Q250" s="909">
        <f t="shared" si="18"/>
        <v>0</v>
      </c>
      <c r="R250" s="87"/>
      <c r="S250" s="503"/>
      <c r="T250" s="503" t="s">
        <v>343</v>
      </c>
      <c r="U250" s="503"/>
      <c r="V250" s="503"/>
      <c r="W250" s="503"/>
      <c r="X250" s="503"/>
      <c r="Y250" s="503"/>
      <c r="Z250" s="503"/>
      <c r="AA250" s="503"/>
      <c r="AB250" s="503"/>
      <c r="AC250" s="503"/>
      <c r="AD250" s="503"/>
      <c r="AE250" s="503"/>
      <c r="AF250" s="503"/>
      <c r="AG250" s="503"/>
      <c r="AH250" s="1345"/>
      <c r="AI250" s="1345"/>
    </row>
    <row r="251" spans="1:35" s="139" customFormat="1" ht="21" customHeight="1" x14ac:dyDescent="0.25">
      <c r="A251" s="87"/>
      <c r="B251" s="1820"/>
      <c r="C251" s="910" t="str">
        <f t="shared" si="21"/>
        <v/>
      </c>
      <c r="D251" s="911" t="str">
        <f t="shared" si="21"/>
        <v>Eólico</v>
      </c>
      <c r="E251" s="912" t="str">
        <f t="shared" si="21"/>
        <v/>
      </c>
      <c r="F251" s="912" t="str">
        <f t="shared" si="21"/>
        <v/>
      </c>
      <c r="G251" s="912" t="str">
        <f t="shared" si="21"/>
        <v/>
      </c>
      <c r="H251" s="912" t="str">
        <f t="shared" si="21"/>
        <v/>
      </c>
      <c r="I251" s="912" t="str">
        <f t="shared" si="21"/>
        <v/>
      </c>
      <c r="J251" s="912" t="str">
        <f t="shared" si="21"/>
        <v/>
      </c>
      <c r="K251" s="912" t="str">
        <f t="shared" si="21"/>
        <v/>
      </c>
      <c r="L251" s="912" t="str">
        <f t="shared" si="21"/>
        <v/>
      </c>
      <c r="M251" s="912" t="str">
        <f t="shared" si="21"/>
        <v/>
      </c>
      <c r="N251" s="912" t="str">
        <f t="shared" si="21"/>
        <v/>
      </c>
      <c r="O251" s="912" t="str">
        <f t="shared" si="21"/>
        <v/>
      </c>
      <c r="P251" s="916" t="str">
        <f t="shared" si="21"/>
        <v/>
      </c>
      <c r="Q251" s="913">
        <f t="shared" si="18"/>
        <v>0</v>
      </c>
      <c r="R251" s="87"/>
      <c r="S251" s="503" t="s">
        <v>299</v>
      </c>
      <c r="T251" s="503" t="s">
        <v>340</v>
      </c>
      <c r="U251" s="503"/>
      <c r="V251" s="503"/>
      <c r="W251" s="503"/>
      <c r="X251" s="503"/>
      <c r="Y251" s="503"/>
      <c r="Z251" s="503"/>
      <c r="AA251" s="503"/>
      <c r="AB251" s="503"/>
      <c r="AC251" s="503"/>
      <c r="AD251" s="503"/>
      <c r="AE251" s="503"/>
      <c r="AF251" s="503"/>
      <c r="AG251" s="503"/>
      <c r="AH251" s="1345"/>
      <c r="AI251" s="1345"/>
    </row>
    <row r="252" spans="1:35" s="139" customFormat="1" ht="21" customHeight="1" x14ac:dyDescent="0.25">
      <c r="A252" s="87"/>
      <c r="B252" s="1818">
        <v>63</v>
      </c>
      <c r="C252" s="902" t="str">
        <f t="shared" si="21"/>
        <v>Procesadora Industrial Rio Seco S.A.</v>
      </c>
      <c r="D252" s="903" t="str">
        <f t="shared" si="21"/>
        <v>Hidráulico</v>
      </c>
      <c r="E252" s="904" t="str">
        <f t="shared" si="21"/>
        <v/>
      </c>
      <c r="F252" s="904" t="str">
        <f t="shared" si="21"/>
        <v/>
      </c>
      <c r="G252" s="904" t="str">
        <f t="shared" si="21"/>
        <v/>
      </c>
      <c r="H252" s="904" t="str">
        <f t="shared" si="21"/>
        <v/>
      </c>
      <c r="I252" s="904" t="str">
        <f t="shared" si="21"/>
        <v/>
      </c>
      <c r="J252" s="904" t="str">
        <f t="shared" si="21"/>
        <v/>
      </c>
      <c r="K252" s="904" t="str">
        <f t="shared" si="21"/>
        <v/>
      </c>
      <c r="L252" s="904" t="str">
        <f t="shared" si="21"/>
        <v/>
      </c>
      <c r="M252" s="904" t="str">
        <f t="shared" si="21"/>
        <v/>
      </c>
      <c r="N252" s="904" t="str">
        <f t="shared" si="21"/>
        <v/>
      </c>
      <c r="O252" s="904" t="str">
        <f t="shared" si="21"/>
        <v/>
      </c>
      <c r="P252" s="914" t="str">
        <f t="shared" si="21"/>
        <v/>
      </c>
      <c r="Q252" s="905">
        <f t="shared" si="18"/>
        <v>0</v>
      </c>
      <c r="R252" s="87"/>
      <c r="S252" s="503"/>
      <c r="T252" s="503" t="s">
        <v>341</v>
      </c>
      <c r="U252" s="503">
        <v>15.665604999999999</v>
      </c>
      <c r="V252" s="503">
        <v>14.325842999999999</v>
      </c>
      <c r="W252" s="503">
        <v>15.582884</v>
      </c>
      <c r="X252" s="503">
        <v>13.386663</v>
      </c>
      <c r="Y252" s="503">
        <v>14.582988</v>
      </c>
      <c r="Z252" s="503">
        <v>15.182288</v>
      </c>
      <c r="AA252" s="503">
        <v>15.351459999999999</v>
      </c>
      <c r="AB252" s="503">
        <v>15.298773000000001</v>
      </c>
      <c r="AC252" s="503">
        <v>15.316732999999999</v>
      </c>
      <c r="AD252" s="503">
        <v>15.173452000000001</v>
      </c>
      <c r="AE252" s="503">
        <v>15.938171000000001</v>
      </c>
      <c r="AF252" s="503">
        <v>15.977323</v>
      </c>
      <c r="AG252" s="503">
        <v>181.78218300000003</v>
      </c>
      <c r="AH252" s="1345"/>
      <c r="AI252" s="1345"/>
    </row>
    <row r="253" spans="1:35" s="139" customFormat="1" ht="21" customHeight="1" x14ac:dyDescent="0.25">
      <c r="A253" s="87"/>
      <c r="B253" s="1819"/>
      <c r="C253" s="906" t="str">
        <f t="shared" si="21"/>
        <v/>
      </c>
      <c r="D253" s="907" t="str">
        <f t="shared" si="21"/>
        <v>Térmico</v>
      </c>
      <c r="E253" s="908">
        <f t="shared" si="21"/>
        <v>0.42012669999999996</v>
      </c>
      <c r="F253" s="908">
        <f t="shared" si="21"/>
        <v>0.39500000000000002</v>
      </c>
      <c r="G253" s="908">
        <f t="shared" si="21"/>
        <v>0.412775</v>
      </c>
      <c r="H253" s="908">
        <f t="shared" si="21"/>
        <v>0.31</v>
      </c>
      <c r="I253" s="908">
        <f t="shared" si="21"/>
        <v>0.38</v>
      </c>
      <c r="J253" s="908">
        <f t="shared" si="21"/>
        <v>0.36099999999999999</v>
      </c>
      <c r="K253" s="908">
        <f t="shared" si="21"/>
        <v>0.37544</v>
      </c>
      <c r="L253" s="908">
        <f t="shared" si="21"/>
        <v>0.35291359999999999</v>
      </c>
      <c r="M253" s="908">
        <f t="shared" si="21"/>
        <v>0.367030144</v>
      </c>
      <c r="N253" s="908">
        <f t="shared" si="21"/>
        <v>0.42208466560000002</v>
      </c>
      <c r="O253" s="908">
        <f t="shared" si="21"/>
        <v>0.38409704569600001</v>
      </c>
      <c r="P253" s="915">
        <f t="shared" si="21"/>
        <v>0.35</v>
      </c>
      <c r="Q253" s="909">
        <f t="shared" si="18"/>
        <v>4.5304671552959999</v>
      </c>
      <c r="R253" s="87"/>
      <c r="S253" s="503"/>
      <c r="T253" s="503" t="s">
        <v>342</v>
      </c>
      <c r="U253" s="503"/>
      <c r="V253" s="503"/>
      <c r="W253" s="503"/>
      <c r="X253" s="503"/>
      <c r="Y253" s="503"/>
      <c r="Z253" s="503"/>
      <c r="AA253" s="503"/>
      <c r="AB253" s="503"/>
      <c r="AC253" s="503"/>
      <c r="AD253" s="503"/>
      <c r="AE253" s="503"/>
      <c r="AF253" s="503"/>
      <c r="AG253" s="503"/>
      <c r="AH253" s="1345"/>
      <c r="AI253" s="1345"/>
    </row>
    <row r="254" spans="1:35" s="139" customFormat="1" ht="21" customHeight="1" x14ac:dyDescent="0.25">
      <c r="A254" s="87"/>
      <c r="B254" s="1819"/>
      <c r="C254" s="906" t="str">
        <f t="shared" si="21"/>
        <v/>
      </c>
      <c r="D254" s="907" t="str">
        <f t="shared" si="21"/>
        <v>Solar</v>
      </c>
      <c r="E254" s="908" t="str">
        <f t="shared" si="21"/>
        <v/>
      </c>
      <c r="F254" s="908" t="str">
        <f t="shared" si="21"/>
        <v/>
      </c>
      <c r="G254" s="908" t="str">
        <f t="shared" si="21"/>
        <v/>
      </c>
      <c r="H254" s="908" t="str">
        <f t="shared" si="21"/>
        <v/>
      </c>
      <c r="I254" s="908" t="str">
        <f t="shared" si="21"/>
        <v/>
      </c>
      <c r="J254" s="908" t="str">
        <f t="shared" si="21"/>
        <v/>
      </c>
      <c r="K254" s="908" t="str">
        <f t="shared" si="21"/>
        <v/>
      </c>
      <c r="L254" s="908" t="str">
        <f t="shared" si="21"/>
        <v/>
      </c>
      <c r="M254" s="908" t="str">
        <f t="shared" si="21"/>
        <v/>
      </c>
      <c r="N254" s="908" t="str">
        <f t="shared" si="21"/>
        <v/>
      </c>
      <c r="O254" s="908" t="str">
        <f t="shared" si="21"/>
        <v/>
      </c>
      <c r="P254" s="915" t="str">
        <f t="shared" si="21"/>
        <v/>
      </c>
      <c r="Q254" s="909">
        <f t="shared" si="18"/>
        <v>0</v>
      </c>
      <c r="R254" s="87"/>
      <c r="S254" s="503"/>
      <c r="T254" s="503" t="s">
        <v>343</v>
      </c>
      <c r="U254" s="503"/>
      <c r="V254" s="503"/>
      <c r="W254" s="503"/>
      <c r="X254" s="503"/>
      <c r="Y254" s="503"/>
      <c r="Z254" s="503"/>
      <c r="AA254" s="503"/>
      <c r="AB254" s="503"/>
      <c r="AC254" s="503"/>
      <c r="AD254" s="503"/>
      <c r="AE254" s="503"/>
      <c r="AF254" s="503"/>
      <c r="AG254" s="503"/>
      <c r="AH254" s="1345"/>
      <c r="AI254" s="1345"/>
    </row>
    <row r="255" spans="1:35" s="139" customFormat="1" ht="21" customHeight="1" x14ac:dyDescent="0.25">
      <c r="A255" s="87"/>
      <c r="B255" s="1820"/>
      <c r="C255" s="910" t="str">
        <f t="shared" si="21"/>
        <v/>
      </c>
      <c r="D255" s="911" t="str">
        <f t="shared" si="21"/>
        <v>Eólico</v>
      </c>
      <c r="E255" s="912" t="str">
        <f t="shared" si="21"/>
        <v/>
      </c>
      <c r="F255" s="912" t="str">
        <f t="shared" si="21"/>
        <v/>
      </c>
      <c r="G255" s="912" t="str">
        <f t="shared" si="21"/>
        <v/>
      </c>
      <c r="H255" s="912" t="str">
        <f t="shared" si="21"/>
        <v/>
      </c>
      <c r="I255" s="912" t="str">
        <f t="shared" si="21"/>
        <v/>
      </c>
      <c r="J255" s="912" t="str">
        <f t="shared" si="21"/>
        <v/>
      </c>
      <c r="K255" s="912" t="str">
        <f t="shared" si="21"/>
        <v/>
      </c>
      <c r="L255" s="912" t="str">
        <f t="shared" si="21"/>
        <v/>
      </c>
      <c r="M255" s="912" t="str">
        <f t="shared" si="21"/>
        <v/>
      </c>
      <c r="N255" s="912" t="str">
        <f t="shared" si="21"/>
        <v/>
      </c>
      <c r="O255" s="912" t="str">
        <f t="shared" si="21"/>
        <v/>
      </c>
      <c r="P255" s="916" t="str">
        <f t="shared" si="21"/>
        <v/>
      </c>
      <c r="Q255" s="913">
        <f t="shared" si="18"/>
        <v>0</v>
      </c>
      <c r="R255" s="87"/>
      <c r="S255" s="503" t="s">
        <v>301</v>
      </c>
      <c r="T255" s="503" t="s">
        <v>340</v>
      </c>
      <c r="U255" s="503"/>
      <c r="V255" s="503"/>
      <c r="W255" s="503"/>
      <c r="X255" s="503"/>
      <c r="Y255" s="503"/>
      <c r="Z255" s="503"/>
      <c r="AA255" s="503"/>
      <c r="AB255" s="503"/>
      <c r="AC255" s="503"/>
      <c r="AD255" s="503"/>
      <c r="AE255" s="503"/>
      <c r="AF255" s="503"/>
      <c r="AG255" s="503"/>
      <c r="AH255" s="1345"/>
      <c r="AI255" s="1345"/>
    </row>
    <row r="256" spans="1:35" s="139" customFormat="1" ht="21" customHeight="1" x14ac:dyDescent="0.25">
      <c r="A256" s="87"/>
      <c r="B256" s="1818">
        <v>64</v>
      </c>
      <c r="C256" s="902" t="str">
        <f t="shared" si="21"/>
        <v>Quimpac S.A.</v>
      </c>
      <c r="D256" s="903" t="str">
        <f t="shared" si="21"/>
        <v>Hidráulico</v>
      </c>
      <c r="E256" s="904" t="str">
        <f t="shared" si="21"/>
        <v/>
      </c>
      <c r="F256" s="904" t="str">
        <f t="shared" si="21"/>
        <v/>
      </c>
      <c r="G256" s="904" t="str">
        <f t="shared" si="21"/>
        <v/>
      </c>
      <c r="H256" s="904" t="str">
        <f t="shared" si="21"/>
        <v/>
      </c>
      <c r="I256" s="904" t="str">
        <f t="shared" si="21"/>
        <v/>
      </c>
      <c r="J256" s="904" t="str">
        <f t="shared" si="21"/>
        <v/>
      </c>
      <c r="K256" s="904" t="str">
        <f t="shared" si="21"/>
        <v/>
      </c>
      <c r="L256" s="904" t="str">
        <f t="shared" si="21"/>
        <v/>
      </c>
      <c r="M256" s="904" t="str">
        <f t="shared" si="21"/>
        <v/>
      </c>
      <c r="N256" s="904" t="str">
        <f t="shared" si="21"/>
        <v/>
      </c>
      <c r="O256" s="904" t="str">
        <f t="shared" si="21"/>
        <v/>
      </c>
      <c r="P256" s="914" t="str">
        <f t="shared" si="21"/>
        <v/>
      </c>
      <c r="Q256" s="905">
        <f t="shared" si="18"/>
        <v>0</v>
      </c>
      <c r="R256" s="87"/>
      <c r="S256" s="503"/>
      <c r="T256" s="503" t="s">
        <v>341</v>
      </c>
      <c r="U256" s="503">
        <v>0.42012669999999996</v>
      </c>
      <c r="V256" s="503">
        <v>0.39500000000000002</v>
      </c>
      <c r="W256" s="503">
        <v>0.412775</v>
      </c>
      <c r="X256" s="503">
        <v>0.31</v>
      </c>
      <c r="Y256" s="503">
        <v>0.38</v>
      </c>
      <c r="Z256" s="503">
        <v>0.36099999999999999</v>
      </c>
      <c r="AA256" s="503">
        <v>0.37544</v>
      </c>
      <c r="AB256" s="503">
        <v>0.35291359999999999</v>
      </c>
      <c r="AC256" s="503">
        <v>0.367030144</v>
      </c>
      <c r="AD256" s="503">
        <v>0.42208466560000002</v>
      </c>
      <c r="AE256" s="503">
        <v>0.38409704569600001</v>
      </c>
      <c r="AF256" s="503">
        <v>0.35</v>
      </c>
      <c r="AG256" s="503">
        <v>4.5304671552959999</v>
      </c>
      <c r="AH256" s="1345"/>
      <c r="AI256" s="1345"/>
    </row>
    <row r="257" spans="1:35" s="139" customFormat="1" ht="21" customHeight="1" x14ac:dyDescent="0.25">
      <c r="A257" s="87"/>
      <c r="B257" s="1819"/>
      <c r="C257" s="906" t="str">
        <f t="shared" si="21"/>
        <v/>
      </c>
      <c r="D257" s="907" t="str">
        <f t="shared" si="21"/>
        <v>Térmico</v>
      </c>
      <c r="E257" s="908">
        <f t="shared" si="21"/>
        <v>0</v>
      </c>
      <c r="F257" s="908">
        <f t="shared" si="21"/>
        <v>0</v>
      </c>
      <c r="G257" s="908">
        <f t="shared" si="21"/>
        <v>0</v>
      </c>
      <c r="H257" s="908">
        <f t="shared" si="21"/>
        <v>0</v>
      </c>
      <c r="I257" s="908">
        <f t="shared" si="21"/>
        <v>0</v>
      </c>
      <c r="J257" s="908">
        <f t="shared" si="21"/>
        <v>0</v>
      </c>
      <c r="K257" s="908">
        <f t="shared" si="21"/>
        <v>0</v>
      </c>
      <c r="L257" s="908">
        <f t="shared" si="21"/>
        <v>0</v>
      </c>
      <c r="M257" s="908">
        <f t="shared" si="21"/>
        <v>0</v>
      </c>
      <c r="N257" s="908">
        <f t="shared" si="21"/>
        <v>0</v>
      </c>
      <c r="O257" s="908">
        <f t="shared" si="21"/>
        <v>0</v>
      </c>
      <c r="P257" s="915">
        <f t="shared" si="21"/>
        <v>0</v>
      </c>
      <c r="Q257" s="909">
        <f t="shared" si="18"/>
        <v>0</v>
      </c>
      <c r="R257" s="87"/>
      <c r="S257" s="503"/>
      <c r="T257" s="503" t="s">
        <v>342</v>
      </c>
      <c r="U257" s="503"/>
      <c r="V257" s="503"/>
      <c r="W257" s="503"/>
      <c r="X257" s="503"/>
      <c r="Y257" s="503"/>
      <c r="Z257" s="503"/>
      <c r="AA257" s="503"/>
      <c r="AB257" s="503"/>
      <c r="AC257" s="503"/>
      <c r="AD257" s="503"/>
      <c r="AE257" s="503"/>
      <c r="AF257" s="503"/>
      <c r="AG257" s="503"/>
      <c r="AH257" s="1345"/>
      <c r="AI257" s="1345"/>
    </row>
    <row r="258" spans="1:35" s="139" customFormat="1" ht="21" customHeight="1" x14ac:dyDescent="0.25">
      <c r="A258" s="87"/>
      <c r="B258" s="1819"/>
      <c r="C258" s="906" t="str">
        <f t="shared" si="21"/>
        <v/>
      </c>
      <c r="D258" s="907" t="str">
        <f t="shared" si="21"/>
        <v>Solar</v>
      </c>
      <c r="E258" s="908" t="str">
        <f t="shared" si="21"/>
        <v/>
      </c>
      <c r="F258" s="908" t="str">
        <f t="shared" si="21"/>
        <v/>
      </c>
      <c r="G258" s="908" t="str">
        <f t="shared" si="21"/>
        <v/>
      </c>
      <c r="H258" s="908" t="str">
        <f t="shared" si="21"/>
        <v/>
      </c>
      <c r="I258" s="908" t="str">
        <f t="shared" si="21"/>
        <v/>
      </c>
      <c r="J258" s="908" t="str">
        <f t="shared" si="21"/>
        <v/>
      </c>
      <c r="K258" s="908" t="str">
        <f t="shared" si="21"/>
        <v/>
      </c>
      <c r="L258" s="908" t="str">
        <f t="shared" si="21"/>
        <v/>
      </c>
      <c r="M258" s="908" t="str">
        <f t="shared" si="21"/>
        <v/>
      </c>
      <c r="N258" s="908" t="str">
        <f t="shared" si="21"/>
        <v/>
      </c>
      <c r="O258" s="908" t="str">
        <f t="shared" si="21"/>
        <v/>
      </c>
      <c r="P258" s="915" t="str">
        <f t="shared" si="21"/>
        <v/>
      </c>
      <c r="Q258" s="909">
        <f t="shared" si="18"/>
        <v>0</v>
      </c>
      <c r="R258" s="87"/>
      <c r="S258" s="503"/>
      <c r="T258" s="503" t="s">
        <v>343</v>
      </c>
      <c r="U258" s="503"/>
      <c r="V258" s="503"/>
      <c r="W258" s="503"/>
      <c r="X258" s="503"/>
      <c r="Y258" s="503"/>
      <c r="Z258" s="503"/>
      <c r="AA258" s="503"/>
      <c r="AB258" s="503"/>
      <c r="AC258" s="503"/>
      <c r="AD258" s="503"/>
      <c r="AE258" s="503"/>
      <c r="AF258" s="503"/>
      <c r="AG258" s="503"/>
      <c r="AH258" s="1345"/>
      <c r="AI258" s="1345"/>
    </row>
    <row r="259" spans="1:35" s="139" customFormat="1" ht="21" customHeight="1" x14ac:dyDescent="0.25">
      <c r="A259" s="87"/>
      <c r="B259" s="1820"/>
      <c r="C259" s="910" t="str">
        <f t="shared" si="21"/>
        <v/>
      </c>
      <c r="D259" s="911" t="str">
        <f t="shared" si="21"/>
        <v>Eólico</v>
      </c>
      <c r="E259" s="912" t="str">
        <f t="shared" si="21"/>
        <v/>
      </c>
      <c r="F259" s="912" t="str">
        <f t="shared" si="21"/>
        <v/>
      </c>
      <c r="G259" s="912" t="str">
        <f t="shared" si="21"/>
        <v/>
      </c>
      <c r="H259" s="912" t="str">
        <f t="shared" si="21"/>
        <v/>
      </c>
      <c r="I259" s="912" t="str">
        <f t="shared" si="21"/>
        <v/>
      </c>
      <c r="J259" s="912" t="str">
        <f t="shared" si="21"/>
        <v/>
      </c>
      <c r="K259" s="912" t="str">
        <f t="shared" si="21"/>
        <v/>
      </c>
      <c r="L259" s="912" t="str">
        <f t="shared" si="21"/>
        <v/>
      </c>
      <c r="M259" s="912" t="str">
        <f t="shared" si="21"/>
        <v/>
      </c>
      <c r="N259" s="912" t="str">
        <f t="shared" si="21"/>
        <v/>
      </c>
      <c r="O259" s="912" t="str">
        <f t="shared" si="21"/>
        <v/>
      </c>
      <c r="P259" s="916" t="str">
        <f t="shared" si="21"/>
        <v/>
      </c>
      <c r="Q259" s="913">
        <f t="shared" si="18"/>
        <v>0</v>
      </c>
      <c r="R259" s="87"/>
      <c r="S259" s="503" t="s">
        <v>303</v>
      </c>
      <c r="T259" s="503" t="s">
        <v>340</v>
      </c>
      <c r="U259" s="503"/>
      <c r="V259" s="503"/>
      <c r="W259" s="503"/>
      <c r="X259" s="503"/>
      <c r="Y259" s="503"/>
      <c r="Z259" s="503"/>
      <c r="AA259" s="503"/>
      <c r="AB259" s="503"/>
      <c r="AC259" s="503"/>
      <c r="AD259" s="503"/>
      <c r="AE259" s="503"/>
      <c r="AF259" s="503"/>
      <c r="AG259" s="503"/>
      <c r="AH259" s="1345"/>
      <c r="AI259" s="1345"/>
    </row>
    <row r="260" spans="1:35" s="139" customFormat="1" ht="21" customHeight="1" x14ac:dyDescent="0.25">
      <c r="A260" s="87"/>
      <c r="B260" s="1818">
        <v>65</v>
      </c>
      <c r="C260" s="902" t="str">
        <f t="shared" si="21"/>
        <v>Refinería La Pampilla S.A.</v>
      </c>
      <c r="D260" s="903" t="str">
        <f t="shared" si="21"/>
        <v>Hidráulico</v>
      </c>
      <c r="E260" s="908" t="str">
        <f t="shared" si="21"/>
        <v/>
      </c>
      <c r="F260" s="908" t="str">
        <f t="shared" si="21"/>
        <v/>
      </c>
      <c r="G260" s="908" t="str">
        <f t="shared" si="21"/>
        <v/>
      </c>
      <c r="H260" s="908" t="str">
        <f t="shared" si="21"/>
        <v/>
      </c>
      <c r="I260" s="908" t="str">
        <f t="shared" si="21"/>
        <v/>
      </c>
      <c r="J260" s="908" t="str">
        <f t="shared" si="21"/>
        <v/>
      </c>
      <c r="K260" s="908" t="str">
        <f t="shared" si="21"/>
        <v/>
      </c>
      <c r="L260" s="908" t="str">
        <f t="shared" si="21"/>
        <v/>
      </c>
      <c r="M260" s="908" t="str">
        <f t="shared" si="21"/>
        <v/>
      </c>
      <c r="N260" s="908" t="str">
        <f t="shared" si="21"/>
        <v/>
      </c>
      <c r="O260" s="908" t="str">
        <f t="shared" si="21"/>
        <v/>
      </c>
      <c r="P260" s="915" t="str">
        <f t="shared" si="21"/>
        <v/>
      </c>
      <c r="Q260" s="909">
        <f t="shared" si="18"/>
        <v>0</v>
      </c>
      <c r="R260" s="87"/>
      <c r="S260" s="503"/>
      <c r="T260" s="503" t="s">
        <v>341</v>
      </c>
      <c r="U260" s="503">
        <v>0</v>
      </c>
      <c r="V260" s="503">
        <v>0</v>
      </c>
      <c r="W260" s="503">
        <v>0</v>
      </c>
      <c r="X260" s="503">
        <v>0</v>
      </c>
      <c r="Y260" s="503">
        <v>0</v>
      </c>
      <c r="Z260" s="503">
        <v>0</v>
      </c>
      <c r="AA260" s="503">
        <v>0</v>
      </c>
      <c r="AB260" s="503">
        <v>0</v>
      </c>
      <c r="AC260" s="503">
        <v>0</v>
      </c>
      <c r="AD260" s="503">
        <v>0</v>
      </c>
      <c r="AE260" s="503">
        <v>0</v>
      </c>
      <c r="AF260" s="503">
        <v>0</v>
      </c>
      <c r="AG260" s="503">
        <v>0</v>
      </c>
      <c r="AH260" s="1345"/>
      <c r="AI260" s="1345"/>
    </row>
    <row r="261" spans="1:35" s="139" customFormat="1" ht="21" customHeight="1" x14ac:dyDescent="0.25">
      <c r="A261" s="87"/>
      <c r="B261" s="1819"/>
      <c r="C261" s="906" t="str">
        <f t="shared" ref="C261:P276" si="22">+IF(S264="","",S264)</f>
        <v/>
      </c>
      <c r="D261" s="907" t="str">
        <f t="shared" si="22"/>
        <v>Térmico</v>
      </c>
      <c r="E261" s="908">
        <f t="shared" si="22"/>
        <v>6.8006899999999995</v>
      </c>
      <c r="F261" s="908">
        <f t="shared" si="22"/>
        <v>6.0627200000000006</v>
      </c>
      <c r="G261" s="908">
        <f t="shared" si="22"/>
        <v>4.1559309999999998</v>
      </c>
      <c r="H261" s="908">
        <f t="shared" si="22"/>
        <v>5.8520180000000002</v>
      </c>
      <c r="I261" s="908">
        <f t="shared" si="22"/>
        <v>6.5289799999999998</v>
      </c>
      <c r="J261" s="908">
        <f t="shared" si="22"/>
        <v>6.1755200000000006</v>
      </c>
      <c r="K261" s="908">
        <f t="shared" si="22"/>
        <v>6.6851899999999995</v>
      </c>
      <c r="L261" s="908">
        <f t="shared" si="22"/>
        <v>6.8606800000000003</v>
      </c>
      <c r="M261" s="908">
        <f t="shared" si="22"/>
        <v>6.4960600000000008</v>
      </c>
      <c r="N261" s="908">
        <f t="shared" si="22"/>
        <v>5.9426819999999996</v>
      </c>
      <c r="O261" s="908">
        <f t="shared" si="22"/>
        <v>5.6796699999999998</v>
      </c>
      <c r="P261" s="915">
        <f t="shared" si="22"/>
        <v>6.0900449999999999</v>
      </c>
      <c r="Q261" s="909">
        <f t="shared" si="18"/>
        <v>73.330185999999998</v>
      </c>
      <c r="R261" s="87"/>
      <c r="S261" s="503"/>
      <c r="T261" s="503" t="s">
        <v>342</v>
      </c>
      <c r="U261" s="503"/>
      <c r="V261" s="503"/>
      <c r="W261" s="503"/>
      <c r="X261" s="503"/>
      <c r="Y261" s="503"/>
      <c r="Z261" s="503"/>
      <c r="AA261" s="503"/>
      <c r="AB261" s="503"/>
      <c r="AC261" s="503"/>
      <c r="AD261" s="503"/>
      <c r="AE261" s="503"/>
      <c r="AF261" s="503"/>
      <c r="AG261" s="503"/>
      <c r="AH261" s="1345"/>
      <c r="AI261" s="1345"/>
    </row>
    <row r="262" spans="1:35" s="139" customFormat="1" ht="21" customHeight="1" x14ac:dyDescent="0.25">
      <c r="A262" s="87"/>
      <c r="B262" s="1819"/>
      <c r="C262" s="906" t="str">
        <f t="shared" si="22"/>
        <v/>
      </c>
      <c r="D262" s="907" t="str">
        <f t="shared" si="22"/>
        <v>Solar</v>
      </c>
      <c r="E262" s="908" t="str">
        <f t="shared" si="22"/>
        <v/>
      </c>
      <c r="F262" s="908" t="str">
        <f t="shared" si="22"/>
        <v/>
      </c>
      <c r="G262" s="908" t="str">
        <f t="shared" si="22"/>
        <v/>
      </c>
      <c r="H262" s="908" t="str">
        <f t="shared" si="22"/>
        <v/>
      </c>
      <c r="I262" s="908" t="str">
        <f t="shared" si="22"/>
        <v/>
      </c>
      <c r="J262" s="908" t="str">
        <f t="shared" si="22"/>
        <v/>
      </c>
      <c r="K262" s="908" t="str">
        <f t="shared" si="22"/>
        <v/>
      </c>
      <c r="L262" s="908" t="str">
        <f t="shared" si="22"/>
        <v/>
      </c>
      <c r="M262" s="908" t="str">
        <f t="shared" si="22"/>
        <v/>
      </c>
      <c r="N262" s="908" t="str">
        <f t="shared" si="22"/>
        <v/>
      </c>
      <c r="O262" s="908" t="str">
        <f t="shared" si="22"/>
        <v/>
      </c>
      <c r="P262" s="915" t="str">
        <f t="shared" si="22"/>
        <v/>
      </c>
      <c r="Q262" s="909">
        <f t="shared" si="18"/>
        <v>0</v>
      </c>
      <c r="R262" s="87"/>
      <c r="S262" s="503"/>
      <c r="T262" s="503" t="s">
        <v>343</v>
      </c>
      <c r="U262" s="503"/>
      <c r="V262" s="503"/>
      <c r="W262" s="503"/>
      <c r="X262" s="503"/>
      <c r="Y262" s="503"/>
      <c r="Z262" s="503"/>
      <c r="AA262" s="503"/>
      <c r="AB262" s="503"/>
      <c r="AC262" s="503"/>
      <c r="AD262" s="503"/>
      <c r="AE262" s="503"/>
      <c r="AF262" s="503"/>
      <c r="AG262" s="503"/>
      <c r="AH262" s="1345"/>
      <c r="AI262" s="1345"/>
    </row>
    <row r="263" spans="1:35" s="139" customFormat="1" ht="21" customHeight="1" x14ac:dyDescent="0.25">
      <c r="A263" s="87"/>
      <c r="B263" s="1820"/>
      <c r="C263" s="910" t="str">
        <f t="shared" si="22"/>
        <v/>
      </c>
      <c r="D263" s="911" t="str">
        <f t="shared" si="22"/>
        <v>Eólico</v>
      </c>
      <c r="E263" s="908" t="str">
        <f t="shared" si="22"/>
        <v/>
      </c>
      <c r="F263" s="908" t="str">
        <f t="shared" si="22"/>
        <v/>
      </c>
      <c r="G263" s="908" t="str">
        <f t="shared" si="22"/>
        <v/>
      </c>
      <c r="H263" s="908" t="str">
        <f t="shared" si="22"/>
        <v/>
      </c>
      <c r="I263" s="908" t="str">
        <f t="shared" si="22"/>
        <v/>
      </c>
      <c r="J263" s="908" t="str">
        <f t="shared" si="22"/>
        <v/>
      </c>
      <c r="K263" s="908" t="str">
        <f t="shared" si="22"/>
        <v/>
      </c>
      <c r="L263" s="908" t="str">
        <f t="shared" si="22"/>
        <v/>
      </c>
      <c r="M263" s="908" t="str">
        <f t="shared" si="22"/>
        <v/>
      </c>
      <c r="N263" s="908" t="str">
        <f t="shared" si="22"/>
        <v/>
      </c>
      <c r="O263" s="908" t="str">
        <f t="shared" si="22"/>
        <v/>
      </c>
      <c r="P263" s="915" t="str">
        <f t="shared" si="22"/>
        <v/>
      </c>
      <c r="Q263" s="909">
        <f t="shared" si="18"/>
        <v>0</v>
      </c>
      <c r="R263" s="87"/>
      <c r="S263" s="503" t="s">
        <v>305</v>
      </c>
      <c r="T263" s="503" t="s">
        <v>340</v>
      </c>
      <c r="U263" s="503"/>
      <c r="V263" s="503"/>
      <c r="W263" s="503"/>
      <c r="X263" s="503"/>
      <c r="Y263" s="503"/>
      <c r="Z263" s="503"/>
      <c r="AA263" s="503"/>
      <c r="AB263" s="503"/>
      <c r="AC263" s="503"/>
      <c r="AD263" s="503"/>
      <c r="AE263" s="503"/>
      <c r="AF263" s="503"/>
      <c r="AG263" s="503"/>
      <c r="AH263" s="1345"/>
      <c r="AI263" s="1345"/>
    </row>
    <row r="264" spans="1:35" s="139" customFormat="1" ht="21" customHeight="1" x14ac:dyDescent="0.25">
      <c r="A264" s="87"/>
      <c r="B264" s="1818">
        <v>66</v>
      </c>
      <c r="C264" s="902" t="str">
        <f t="shared" si="22"/>
        <v>Savia Perú S.A.</v>
      </c>
      <c r="D264" s="903" t="str">
        <f t="shared" si="22"/>
        <v>Hidráulico</v>
      </c>
      <c r="E264" s="904" t="str">
        <f t="shared" si="22"/>
        <v/>
      </c>
      <c r="F264" s="904" t="str">
        <f t="shared" si="22"/>
        <v/>
      </c>
      <c r="G264" s="904" t="str">
        <f t="shared" si="22"/>
        <v/>
      </c>
      <c r="H264" s="904" t="str">
        <f t="shared" si="22"/>
        <v/>
      </c>
      <c r="I264" s="904" t="str">
        <f t="shared" si="22"/>
        <v/>
      </c>
      <c r="J264" s="904" t="str">
        <f t="shared" si="22"/>
        <v/>
      </c>
      <c r="K264" s="904" t="str">
        <f t="shared" si="22"/>
        <v/>
      </c>
      <c r="L264" s="904" t="str">
        <f t="shared" si="22"/>
        <v/>
      </c>
      <c r="M264" s="904" t="str">
        <f t="shared" si="22"/>
        <v/>
      </c>
      <c r="N264" s="904" t="str">
        <f t="shared" si="22"/>
        <v/>
      </c>
      <c r="O264" s="904" t="str">
        <f t="shared" si="22"/>
        <v/>
      </c>
      <c r="P264" s="914" t="str">
        <f t="shared" si="22"/>
        <v/>
      </c>
      <c r="Q264" s="905">
        <f t="shared" ref="Q264:Q299" si="23">+SUM(E264:P264)</f>
        <v>0</v>
      </c>
      <c r="R264" s="87"/>
      <c r="S264" s="503"/>
      <c r="T264" s="503" t="s">
        <v>341</v>
      </c>
      <c r="U264" s="503">
        <v>6.8006899999999995</v>
      </c>
      <c r="V264" s="503">
        <v>6.0627200000000006</v>
      </c>
      <c r="W264" s="503">
        <v>4.1559309999999998</v>
      </c>
      <c r="X264" s="503">
        <v>5.8520180000000002</v>
      </c>
      <c r="Y264" s="503">
        <v>6.5289799999999998</v>
      </c>
      <c r="Z264" s="503">
        <v>6.1755200000000006</v>
      </c>
      <c r="AA264" s="503">
        <v>6.6851899999999995</v>
      </c>
      <c r="AB264" s="503">
        <v>6.8606800000000003</v>
      </c>
      <c r="AC264" s="503">
        <v>6.4960600000000008</v>
      </c>
      <c r="AD264" s="503">
        <v>5.9426819999999996</v>
      </c>
      <c r="AE264" s="503">
        <v>5.6796699999999998</v>
      </c>
      <c r="AF264" s="503">
        <v>6.0900449999999999</v>
      </c>
      <c r="AG264" s="503">
        <v>73.330185999999998</v>
      </c>
      <c r="AH264" s="1345"/>
      <c r="AI264" s="1345"/>
    </row>
    <row r="265" spans="1:35" s="139" customFormat="1" ht="21" customHeight="1" x14ac:dyDescent="0.25">
      <c r="A265" s="87"/>
      <c r="B265" s="1819"/>
      <c r="C265" s="906" t="str">
        <f t="shared" si="22"/>
        <v/>
      </c>
      <c r="D265" s="907" t="str">
        <f t="shared" si="22"/>
        <v>Térmico</v>
      </c>
      <c r="E265" s="908">
        <f t="shared" si="22"/>
        <v>6.5000000000000002E-2</v>
      </c>
      <c r="F265" s="908">
        <f t="shared" si="22"/>
        <v>5.2999999999999999E-2</v>
      </c>
      <c r="G265" s="908">
        <f t="shared" si="22"/>
        <v>5.5384999999999997E-2</v>
      </c>
      <c r="H265" s="908">
        <f t="shared" si="22"/>
        <v>0.05</v>
      </c>
      <c r="I265" s="908">
        <f t="shared" si="22"/>
        <v>0.04</v>
      </c>
      <c r="J265" s="908">
        <f t="shared" si="22"/>
        <v>4.4999999999999998E-2</v>
      </c>
      <c r="K265" s="908">
        <f t="shared" si="22"/>
        <v>4.095E-2</v>
      </c>
      <c r="L265" s="908">
        <f t="shared" si="22"/>
        <v>0.04</v>
      </c>
      <c r="M265" s="908">
        <f t="shared" si="22"/>
        <v>3.5000000000000003E-2</v>
      </c>
      <c r="N265" s="908">
        <f t="shared" si="22"/>
        <v>0.03</v>
      </c>
      <c r="O265" s="908">
        <f t="shared" si="22"/>
        <v>2.5000000000000001E-2</v>
      </c>
      <c r="P265" s="915">
        <f t="shared" si="22"/>
        <v>1.9399999999999997E-2</v>
      </c>
      <c r="Q265" s="909">
        <f t="shared" si="23"/>
        <v>0.49873499999999993</v>
      </c>
      <c r="R265" s="87"/>
      <c r="S265" s="503"/>
      <c r="T265" s="503" t="s">
        <v>342</v>
      </c>
      <c r="U265" s="503"/>
      <c r="V265" s="503"/>
      <c r="W265" s="503"/>
      <c r="X265" s="503"/>
      <c r="Y265" s="503"/>
      <c r="Z265" s="503"/>
      <c r="AA265" s="503"/>
      <c r="AB265" s="503"/>
      <c r="AC265" s="503"/>
      <c r="AD265" s="503"/>
      <c r="AE265" s="503"/>
      <c r="AF265" s="503"/>
      <c r="AG265" s="503"/>
      <c r="AH265" s="1345"/>
      <c r="AI265" s="1345"/>
    </row>
    <row r="266" spans="1:35" s="139" customFormat="1" ht="21" customHeight="1" x14ac:dyDescent="0.25">
      <c r="A266" s="87"/>
      <c r="B266" s="1819"/>
      <c r="C266" s="906" t="str">
        <f t="shared" si="22"/>
        <v/>
      </c>
      <c r="D266" s="907" t="str">
        <f t="shared" si="22"/>
        <v>Solar</v>
      </c>
      <c r="E266" s="908" t="str">
        <f t="shared" si="22"/>
        <v/>
      </c>
      <c r="F266" s="908" t="str">
        <f t="shared" si="22"/>
        <v/>
      </c>
      <c r="G266" s="908" t="str">
        <f t="shared" si="22"/>
        <v/>
      </c>
      <c r="H266" s="908" t="str">
        <f t="shared" si="22"/>
        <v/>
      </c>
      <c r="I266" s="908" t="str">
        <f t="shared" si="22"/>
        <v/>
      </c>
      <c r="J266" s="908" t="str">
        <f t="shared" si="22"/>
        <v/>
      </c>
      <c r="K266" s="908" t="str">
        <f t="shared" si="22"/>
        <v/>
      </c>
      <c r="L266" s="908" t="str">
        <f t="shared" si="22"/>
        <v/>
      </c>
      <c r="M266" s="908" t="str">
        <f t="shared" si="22"/>
        <v/>
      </c>
      <c r="N266" s="908" t="str">
        <f t="shared" si="22"/>
        <v/>
      </c>
      <c r="O266" s="908" t="str">
        <f t="shared" si="22"/>
        <v/>
      </c>
      <c r="P266" s="915" t="str">
        <f t="shared" si="22"/>
        <v/>
      </c>
      <c r="Q266" s="909">
        <f t="shared" si="23"/>
        <v>0</v>
      </c>
      <c r="R266" s="87"/>
      <c r="S266" s="503"/>
      <c r="T266" s="503" t="s">
        <v>343</v>
      </c>
      <c r="U266" s="503"/>
      <c r="V266" s="503"/>
      <c r="W266" s="503"/>
      <c r="X266" s="503"/>
      <c r="Y266" s="503"/>
      <c r="Z266" s="503"/>
      <c r="AA266" s="503"/>
      <c r="AB266" s="503"/>
      <c r="AC266" s="503"/>
      <c r="AD266" s="503"/>
      <c r="AE266" s="503"/>
      <c r="AF266" s="503"/>
      <c r="AG266" s="503"/>
      <c r="AH266" s="1345"/>
      <c r="AI266" s="1345"/>
    </row>
    <row r="267" spans="1:35" s="139" customFormat="1" ht="21" customHeight="1" x14ac:dyDescent="0.25">
      <c r="A267" s="87"/>
      <c r="B267" s="1820"/>
      <c r="C267" s="910" t="str">
        <f t="shared" si="22"/>
        <v/>
      </c>
      <c r="D267" s="911" t="str">
        <f t="shared" si="22"/>
        <v>Eólico</v>
      </c>
      <c r="E267" s="912" t="str">
        <f t="shared" si="22"/>
        <v/>
      </c>
      <c r="F267" s="912" t="str">
        <f t="shared" si="22"/>
        <v/>
      </c>
      <c r="G267" s="912" t="str">
        <f t="shared" si="22"/>
        <v/>
      </c>
      <c r="H267" s="912" t="str">
        <f t="shared" si="22"/>
        <v/>
      </c>
      <c r="I267" s="912" t="str">
        <f t="shared" si="22"/>
        <v/>
      </c>
      <c r="J267" s="912" t="str">
        <f t="shared" si="22"/>
        <v/>
      </c>
      <c r="K267" s="912" t="str">
        <f t="shared" si="22"/>
        <v/>
      </c>
      <c r="L267" s="912" t="str">
        <f t="shared" si="22"/>
        <v/>
      </c>
      <c r="M267" s="912" t="str">
        <f t="shared" si="22"/>
        <v/>
      </c>
      <c r="N267" s="912" t="str">
        <f t="shared" si="22"/>
        <v/>
      </c>
      <c r="O267" s="912" t="str">
        <f t="shared" si="22"/>
        <v/>
      </c>
      <c r="P267" s="916" t="str">
        <f t="shared" si="22"/>
        <v/>
      </c>
      <c r="Q267" s="913">
        <f t="shared" si="23"/>
        <v>0</v>
      </c>
      <c r="R267" s="87"/>
      <c r="S267" s="503" t="s">
        <v>307</v>
      </c>
      <c r="T267" s="503" t="s">
        <v>340</v>
      </c>
      <c r="U267" s="503"/>
      <c r="V267" s="503"/>
      <c r="W267" s="503"/>
      <c r="X267" s="503"/>
      <c r="Y267" s="503"/>
      <c r="Z267" s="503"/>
      <c r="AA267" s="503"/>
      <c r="AB267" s="503"/>
      <c r="AC267" s="503"/>
      <c r="AD267" s="503"/>
      <c r="AE267" s="503"/>
      <c r="AF267" s="503"/>
      <c r="AG267" s="503"/>
      <c r="AH267" s="1345"/>
      <c r="AI267" s="1345"/>
    </row>
    <row r="268" spans="1:35" s="139" customFormat="1" ht="21" customHeight="1" x14ac:dyDescent="0.25">
      <c r="A268" s="87"/>
      <c r="B268" s="1818">
        <v>67</v>
      </c>
      <c r="C268" s="902" t="str">
        <f t="shared" si="22"/>
        <v>Soc. Minera el Brocal S.A.</v>
      </c>
      <c r="D268" s="903" t="str">
        <f t="shared" si="22"/>
        <v>Hidráulico</v>
      </c>
      <c r="E268" s="904">
        <f t="shared" si="22"/>
        <v>2.460928</v>
      </c>
      <c r="F268" s="904">
        <f t="shared" si="22"/>
        <v>2.1746980000000002</v>
      </c>
      <c r="G268" s="904">
        <f t="shared" si="22"/>
        <v>2.3964210000000001</v>
      </c>
      <c r="H268" s="904">
        <f t="shared" si="22"/>
        <v>2.3044419999999999</v>
      </c>
      <c r="I268" s="904">
        <f t="shared" si="22"/>
        <v>2.4713590000000001</v>
      </c>
      <c r="J268" s="904">
        <f t="shared" si="22"/>
        <v>1.7361859999999998</v>
      </c>
      <c r="K268" s="904">
        <f t="shared" si="22"/>
        <v>1.704815</v>
      </c>
      <c r="L268" s="904">
        <f t="shared" si="22"/>
        <v>1.54813</v>
      </c>
      <c r="M268" s="904">
        <f t="shared" si="22"/>
        <v>1.3025799999999998</v>
      </c>
      <c r="N268" s="904">
        <f t="shared" si="22"/>
        <v>0.67281299999999999</v>
      </c>
      <c r="O268" s="904">
        <f t="shared" si="22"/>
        <v>1.111985</v>
      </c>
      <c r="P268" s="914">
        <f t="shared" si="22"/>
        <v>2.2465519999999999</v>
      </c>
      <c r="Q268" s="905">
        <f t="shared" si="23"/>
        <v>22.130909000000003</v>
      </c>
      <c r="R268" s="87"/>
      <c r="S268" s="503"/>
      <c r="T268" s="503" t="s">
        <v>341</v>
      </c>
      <c r="U268" s="503">
        <v>6.5000000000000002E-2</v>
      </c>
      <c r="V268" s="503">
        <v>5.2999999999999999E-2</v>
      </c>
      <c r="W268" s="503">
        <v>5.5384999999999997E-2</v>
      </c>
      <c r="X268" s="503">
        <v>0.05</v>
      </c>
      <c r="Y268" s="503">
        <v>0.04</v>
      </c>
      <c r="Z268" s="503">
        <v>4.4999999999999998E-2</v>
      </c>
      <c r="AA268" s="503">
        <v>4.095E-2</v>
      </c>
      <c r="AB268" s="503">
        <v>0.04</v>
      </c>
      <c r="AC268" s="503">
        <v>3.5000000000000003E-2</v>
      </c>
      <c r="AD268" s="503">
        <v>0.03</v>
      </c>
      <c r="AE268" s="503">
        <v>2.5000000000000001E-2</v>
      </c>
      <c r="AF268" s="503">
        <v>1.9399999999999997E-2</v>
      </c>
      <c r="AG268" s="503">
        <v>0.49873499999999993</v>
      </c>
      <c r="AH268" s="1345"/>
      <c r="AI268" s="1345"/>
    </row>
    <row r="269" spans="1:35" s="139" customFormat="1" ht="21" customHeight="1" x14ac:dyDescent="0.25">
      <c r="A269" s="87"/>
      <c r="B269" s="1819"/>
      <c r="C269" s="906" t="str">
        <f t="shared" si="22"/>
        <v/>
      </c>
      <c r="D269" s="907" t="str">
        <f t="shared" si="22"/>
        <v>Térmico</v>
      </c>
      <c r="E269" s="908" t="str">
        <f t="shared" si="22"/>
        <v/>
      </c>
      <c r="F269" s="908" t="str">
        <f t="shared" si="22"/>
        <v/>
      </c>
      <c r="G269" s="908" t="str">
        <f t="shared" si="22"/>
        <v/>
      </c>
      <c r="H269" s="908" t="str">
        <f t="shared" si="22"/>
        <v/>
      </c>
      <c r="I269" s="908" t="str">
        <f t="shared" si="22"/>
        <v/>
      </c>
      <c r="J269" s="908" t="str">
        <f t="shared" si="22"/>
        <v/>
      </c>
      <c r="K269" s="908" t="str">
        <f t="shared" si="22"/>
        <v/>
      </c>
      <c r="L269" s="908" t="str">
        <f t="shared" si="22"/>
        <v/>
      </c>
      <c r="M269" s="908" t="str">
        <f t="shared" si="22"/>
        <v/>
      </c>
      <c r="N269" s="908" t="str">
        <f t="shared" si="22"/>
        <v/>
      </c>
      <c r="O269" s="908" t="str">
        <f t="shared" si="22"/>
        <v/>
      </c>
      <c r="P269" s="915" t="str">
        <f t="shared" si="22"/>
        <v/>
      </c>
      <c r="Q269" s="909">
        <f t="shared" si="23"/>
        <v>0</v>
      </c>
      <c r="R269" s="87"/>
      <c r="S269" s="503"/>
      <c r="T269" s="503" t="s">
        <v>342</v>
      </c>
      <c r="U269" s="503"/>
      <c r="V269" s="503"/>
      <c r="W269" s="503"/>
      <c r="X269" s="503"/>
      <c r="Y269" s="503"/>
      <c r="Z269" s="503"/>
      <c r="AA269" s="503"/>
      <c r="AB269" s="503"/>
      <c r="AC269" s="503"/>
      <c r="AD269" s="503"/>
      <c r="AE269" s="503"/>
      <c r="AF269" s="503"/>
      <c r="AG269" s="503"/>
      <c r="AH269" s="1345"/>
      <c r="AI269" s="1345"/>
    </row>
    <row r="270" spans="1:35" s="139" customFormat="1" ht="21" customHeight="1" x14ac:dyDescent="0.25">
      <c r="A270" s="87"/>
      <c r="B270" s="1819"/>
      <c r="C270" s="906" t="str">
        <f t="shared" si="22"/>
        <v/>
      </c>
      <c r="D270" s="907" t="str">
        <f t="shared" si="22"/>
        <v>Solar</v>
      </c>
      <c r="E270" s="908" t="str">
        <f t="shared" si="22"/>
        <v/>
      </c>
      <c r="F270" s="908" t="str">
        <f t="shared" si="22"/>
        <v/>
      </c>
      <c r="G270" s="908" t="str">
        <f t="shared" si="22"/>
        <v/>
      </c>
      <c r="H270" s="908" t="str">
        <f t="shared" si="22"/>
        <v/>
      </c>
      <c r="I270" s="908" t="str">
        <f t="shared" si="22"/>
        <v/>
      </c>
      <c r="J270" s="908" t="str">
        <f t="shared" si="22"/>
        <v/>
      </c>
      <c r="K270" s="908" t="str">
        <f t="shared" si="22"/>
        <v/>
      </c>
      <c r="L270" s="908" t="str">
        <f t="shared" si="22"/>
        <v/>
      </c>
      <c r="M270" s="908" t="str">
        <f t="shared" si="22"/>
        <v/>
      </c>
      <c r="N270" s="908" t="str">
        <f t="shared" si="22"/>
        <v/>
      </c>
      <c r="O270" s="908" t="str">
        <f t="shared" si="22"/>
        <v/>
      </c>
      <c r="P270" s="915" t="str">
        <f t="shared" si="22"/>
        <v/>
      </c>
      <c r="Q270" s="909">
        <f t="shared" si="23"/>
        <v>0</v>
      </c>
      <c r="R270" s="87"/>
      <c r="S270" s="503"/>
      <c r="T270" s="503" t="s">
        <v>343</v>
      </c>
      <c r="U270" s="503"/>
      <c r="V270" s="503"/>
      <c r="W270" s="503"/>
      <c r="X270" s="503"/>
      <c r="Y270" s="503"/>
      <c r="Z270" s="503"/>
      <c r="AA270" s="503"/>
      <c r="AB270" s="503"/>
      <c r="AC270" s="503"/>
      <c r="AD270" s="503"/>
      <c r="AE270" s="503"/>
      <c r="AF270" s="503"/>
      <c r="AG270" s="503"/>
      <c r="AH270" s="1345"/>
      <c r="AI270" s="1345"/>
    </row>
    <row r="271" spans="1:35" s="139" customFormat="1" ht="21" customHeight="1" x14ac:dyDescent="0.25">
      <c r="A271" s="87"/>
      <c r="B271" s="1820"/>
      <c r="C271" s="910" t="str">
        <f t="shared" si="22"/>
        <v/>
      </c>
      <c r="D271" s="911" t="str">
        <f t="shared" si="22"/>
        <v>Eólico</v>
      </c>
      <c r="E271" s="912" t="str">
        <f t="shared" si="22"/>
        <v/>
      </c>
      <c r="F271" s="912" t="str">
        <f t="shared" si="22"/>
        <v/>
      </c>
      <c r="G271" s="912" t="str">
        <f t="shared" si="22"/>
        <v/>
      </c>
      <c r="H271" s="912" t="str">
        <f t="shared" si="22"/>
        <v/>
      </c>
      <c r="I271" s="912" t="str">
        <f t="shared" si="22"/>
        <v/>
      </c>
      <c r="J271" s="912" t="str">
        <f t="shared" si="22"/>
        <v/>
      </c>
      <c r="K271" s="912" t="str">
        <f t="shared" si="22"/>
        <v/>
      </c>
      <c r="L271" s="912" t="str">
        <f t="shared" si="22"/>
        <v/>
      </c>
      <c r="M271" s="912" t="str">
        <f t="shared" si="22"/>
        <v/>
      </c>
      <c r="N271" s="912" t="str">
        <f t="shared" si="22"/>
        <v/>
      </c>
      <c r="O271" s="912" t="str">
        <f t="shared" si="22"/>
        <v/>
      </c>
      <c r="P271" s="916" t="str">
        <f t="shared" si="22"/>
        <v/>
      </c>
      <c r="Q271" s="913">
        <f t="shared" si="23"/>
        <v>0</v>
      </c>
      <c r="R271" s="87"/>
      <c r="S271" s="503" t="s">
        <v>309</v>
      </c>
      <c r="T271" s="503" t="s">
        <v>340</v>
      </c>
      <c r="U271" s="503">
        <v>2.460928</v>
      </c>
      <c r="V271" s="503">
        <v>2.1746980000000002</v>
      </c>
      <c r="W271" s="503">
        <v>2.3964210000000001</v>
      </c>
      <c r="X271" s="503">
        <v>2.3044419999999999</v>
      </c>
      <c r="Y271" s="503">
        <v>2.4713590000000001</v>
      </c>
      <c r="Z271" s="503">
        <v>1.7361859999999998</v>
      </c>
      <c r="AA271" s="503">
        <v>1.704815</v>
      </c>
      <c r="AB271" s="503">
        <v>1.54813</v>
      </c>
      <c r="AC271" s="503">
        <v>1.3025799999999998</v>
      </c>
      <c r="AD271" s="503">
        <v>0.67281299999999999</v>
      </c>
      <c r="AE271" s="503">
        <v>1.111985</v>
      </c>
      <c r="AF271" s="503">
        <v>2.2465519999999999</v>
      </c>
      <c r="AG271" s="503">
        <v>22.130909000000003</v>
      </c>
      <c r="AH271" s="1345"/>
      <c r="AI271" s="1345"/>
    </row>
    <row r="272" spans="1:35" s="139" customFormat="1" ht="21" customHeight="1" x14ac:dyDescent="0.25">
      <c r="A272" s="87"/>
      <c r="B272" s="1818">
        <v>68</v>
      </c>
      <c r="C272" s="902" t="str">
        <f t="shared" si="22"/>
        <v>Southern Perú Cooper Corporation Sucursal del Peru</v>
      </c>
      <c r="D272" s="903" t="str">
        <f t="shared" si="22"/>
        <v>Hidráulico</v>
      </c>
      <c r="E272" s="904">
        <f t="shared" si="22"/>
        <v>3.2083400000000002</v>
      </c>
      <c r="F272" s="904">
        <f t="shared" si="22"/>
        <v>1.1811199999999999</v>
      </c>
      <c r="G272" s="904">
        <f t="shared" si="22"/>
        <v>1.6653199999999999</v>
      </c>
      <c r="H272" s="904">
        <f t="shared" si="22"/>
        <v>1.5549200000000001</v>
      </c>
      <c r="I272" s="904">
        <f t="shared" si="22"/>
        <v>1.5958800000000002</v>
      </c>
      <c r="J272" s="904">
        <f t="shared" si="22"/>
        <v>1.29406</v>
      </c>
      <c r="K272" s="904">
        <f t="shared" si="22"/>
        <v>2.99417</v>
      </c>
      <c r="L272" s="904">
        <f t="shared" si="22"/>
        <v>3.5447299999999999</v>
      </c>
      <c r="M272" s="904">
        <f t="shared" si="22"/>
        <v>2.9879600000000002</v>
      </c>
      <c r="N272" s="904">
        <f t="shared" si="22"/>
        <v>3.2054099999999996</v>
      </c>
      <c r="O272" s="904">
        <f t="shared" si="22"/>
        <v>2.9712260000000001</v>
      </c>
      <c r="P272" s="914">
        <f t="shared" si="22"/>
        <v>3.0217800000000001</v>
      </c>
      <c r="Q272" s="905">
        <f t="shared" si="23"/>
        <v>29.224916000000004</v>
      </c>
      <c r="R272" s="87"/>
      <c r="S272" s="503"/>
      <c r="T272" s="503" t="s">
        <v>341</v>
      </c>
      <c r="U272" s="503"/>
      <c r="V272" s="503"/>
      <c r="W272" s="503"/>
      <c r="X272" s="503"/>
      <c r="Y272" s="503"/>
      <c r="Z272" s="503"/>
      <c r="AA272" s="503"/>
      <c r="AB272" s="503"/>
      <c r="AC272" s="503"/>
      <c r="AD272" s="503"/>
      <c r="AE272" s="503"/>
      <c r="AF272" s="503"/>
      <c r="AG272" s="503"/>
      <c r="AH272" s="1345"/>
      <c r="AI272" s="1345"/>
    </row>
    <row r="273" spans="1:35" s="139" customFormat="1" ht="21" customHeight="1" x14ac:dyDescent="0.25">
      <c r="A273" s="87"/>
      <c r="B273" s="1819"/>
      <c r="C273" s="906" t="str">
        <f t="shared" si="22"/>
        <v/>
      </c>
      <c r="D273" s="907" t="str">
        <f t="shared" si="22"/>
        <v>Térmico</v>
      </c>
      <c r="E273" s="908">
        <f t="shared" si="22"/>
        <v>0</v>
      </c>
      <c r="F273" s="908">
        <f t="shared" si="22"/>
        <v>0</v>
      </c>
      <c r="G273" s="908">
        <f t="shared" si="22"/>
        <v>0</v>
      </c>
      <c r="H273" s="908">
        <f t="shared" si="22"/>
        <v>0</v>
      </c>
      <c r="I273" s="908">
        <f t="shared" si="22"/>
        <v>0</v>
      </c>
      <c r="J273" s="908">
        <f t="shared" si="22"/>
        <v>0</v>
      </c>
      <c r="K273" s="908">
        <f t="shared" si="22"/>
        <v>0</v>
      </c>
      <c r="L273" s="908">
        <f t="shared" si="22"/>
        <v>0</v>
      </c>
      <c r="M273" s="908">
        <f t="shared" si="22"/>
        <v>0</v>
      </c>
      <c r="N273" s="908">
        <f t="shared" si="22"/>
        <v>0</v>
      </c>
      <c r="O273" s="908">
        <f t="shared" si="22"/>
        <v>0</v>
      </c>
      <c r="P273" s="915">
        <f t="shared" si="22"/>
        <v>0</v>
      </c>
      <c r="Q273" s="909">
        <f t="shared" si="23"/>
        <v>0</v>
      </c>
      <c r="R273" s="87"/>
      <c r="S273" s="503"/>
      <c r="T273" s="503" t="s">
        <v>342</v>
      </c>
      <c r="U273" s="503"/>
      <c r="V273" s="503"/>
      <c r="W273" s="503"/>
      <c r="X273" s="503"/>
      <c r="Y273" s="503"/>
      <c r="Z273" s="503"/>
      <c r="AA273" s="503"/>
      <c r="AB273" s="503"/>
      <c r="AC273" s="503"/>
      <c r="AD273" s="503"/>
      <c r="AE273" s="503"/>
      <c r="AF273" s="503"/>
      <c r="AG273" s="503"/>
      <c r="AH273" s="1345"/>
      <c r="AI273" s="1345"/>
    </row>
    <row r="274" spans="1:35" s="139" customFormat="1" ht="21" customHeight="1" x14ac:dyDescent="0.25">
      <c r="A274" s="87"/>
      <c r="B274" s="1819"/>
      <c r="C274" s="906" t="str">
        <f t="shared" si="22"/>
        <v/>
      </c>
      <c r="D274" s="907" t="str">
        <f t="shared" si="22"/>
        <v>Solar</v>
      </c>
      <c r="E274" s="908" t="str">
        <f t="shared" si="22"/>
        <v/>
      </c>
      <c r="F274" s="908" t="str">
        <f t="shared" si="22"/>
        <v/>
      </c>
      <c r="G274" s="908" t="str">
        <f t="shared" si="22"/>
        <v/>
      </c>
      <c r="H274" s="908" t="str">
        <f t="shared" si="22"/>
        <v/>
      </c>
      <c r="I274" s="908" t="str">
        <f t="shared" si="22"/>
        <v/>
      </c>
      <c r="J274" s="908" t="str">
        <f t="shared" si="22"/>
        <v/>
      </c>
      <c r="K274" s="908" t="str">
        <f t="shared" si="22"/>
        <v/>
      </c>
      <c r="L274" s="908" t="str">
        <f t="shared" si="22"/>
        <v/>
      </c>
      <c r="M274" s="908" t="str">
        <f t="shared" si="22"/>
        <v/>
      </c>
      <c r="N274" s="908" t="str">
        <f t="shared" si="22"/>
        <v/>
      </c>
      <c r="O274" s="908" t="str">
        <f t="shared" si="22"/>
        <v/>
      </c>
      <c r="P274" s="915" t="str">
        <f t="shared" si="22"/>
        <v/>
      </c>
      <c r="Q274" s="909">
        <f t="shared" si="23"/>
        <v>0</v>
      </c>
      <c r="R274" s="87"/>
      <c r="S274" s="503"/>
      <c r="T274" s="503" t="s">
        <v>343</v>
      </c>
      <c r="U274" s="503"/>
      <c r="V274" s="503"/>
      <c r="W274" s="503"/>
      <c r="X274" s="503"/>
      <c r="Y274" s="503"/>
      <c r="Z274" s="503"/>
      <c r="AA274" s="503"/>
      <c r="AB274" s="503"/>
      <c r="AC274" s="503"/>
      <c r="AD274" s="503"/>
      <c r="AE274" s="503"/>
      <c r="AF274" s="503"/>
      <c r="AG274" s="503"/>
      <c r="AH274" s="1345"/>
      <c r="AI274" s="1345"/>
    </row>
    <row r="275" spans="1:35" s="139" customFormat="1" ht="21" customHeight="1" x14ac:dyDescent="0.25">
      <c r="A275" s="87"/>
      <c r="B275" s="1820"/>
      <c r="C275" s="910" t="str">
        <f t="shared" si="22"/>
        <v/>
      </c>
      <c r="D275" s="911" t="str">
        <f t="shared" si="22"/>
        <v>Eólico</v>
      </c>
      <c r="E275" s="912" t="str">
        <f t="shared" si="22"/>
        <v/>
      </c>
      <c r="F275" s="912" t="str">
        <f t="shared" si="22"/>
        <v/>
      </c>
      <c r="G275" s="912" t="str">
        <f t="shared" si="22"/>
        <v/>
      </c>
      <c r="H275" s="912" t="str">
        <f t="shared" si="22"/>
        <v/>
      </c>
      <c r="I275" s="912" t="str">
        <f t="shared" si="22"/>
        <v/>
      </c>
      <c r="J275" s="912" t="str">
        <f t="shared" si="22"/>
        <v/>
      </c>
      <c r="K275" s="912" t="str">
        <f t="shared" si="22"/>
        <v/>
      </c>
      <c r="L275" s="912" t="str">
        <f t="shared" si="22"/>
        <v/>
      </c>
      <c r="M275" s="912" t="str">
        <f t="shared" si="22"/>
        <v/>
      </c>
      <c r="N275" s="912" t="str">
        <f t="shared" si="22"/>
        <v/>
      </c>
      <c r="O275" s="912" t="str">
        <f t="shared" si="22"/>
        <v/>
      </c>
      <c r="P275" s="916" t="str">
        <f t="shared" si="22"/>
        <v/>
      </c>
      <c r="Q275" s="913">
        <f t="shared" si="23"/>
        <v>0</v>
      </c>
      <c r="R275" s="87"/>
      <c r="S275" s="503" t="s">
        <v>311</v>
      </c>
      <c r="T275" s="503" t="s">
        <v>340</v>
      </c>
      <c r="U275" s="503">
        <v>3.2083400000000002</v>
      </c>
      <c r="V275" s="503">
        <v>1.1811199999999999</v>
      </c>
      <c r="W275" s="503">
        <v>1.6653199999999999</v>
      </c>
      <c r="X275" s="503">
        <v>1.5549200000000001</v>
      </c>
      <c r="Y275" s="503">
        <v>1.5958800000000002</v>
      </c>
      <c r="Z275" s="503">
        <v>1.29406</v>
      </c>
      <c r="AA275" s="503">
        <v>2.99417</v>
      </c>
      <c r="AB275" s="503">
        <v>3.5447299999999999</v>
      </c>
      <c r="AC275" s="503">
        <v>2.9879600000000002</v>
      </c>
      <c r="AD275" s="503">
        <v>3.2054099999999996</v>
      </c>
      <c r="AE275" s="503">
        <v>2.9712260000000001</v>
      </c>
      <c r="AF275" s="503">
        <v>3.0217800000000001</v>
      </c>
      <c r="AG275" s="503">
        <v>29.224916000000004</v>
      </c>
      <c r="AH275" s="1345"/>
      <c r="AI275" s="1345"/>
    </row>
    <row r="276" spans="1:35" s="139" customFormat="1" ht="21" customHeight="1" x14ac:dyDescent="0.25">
      <c r="A276" s="87"/>
      <c r="B276" s="1818">
        <v>69</v>
      </c>
      <c r="C276" s="902" t="str">
        <f t="shared" si="22"/>
        <v>Sudamericana de Fibras S.A.</v>
      </c>
      <c r="D276" s="903" t="str">
        <f t="shared" si="22"/>
        <v>Hidráulico</v>
      </c>
      <c r="E276" s="904" t="str">
        <f t="shared" si="22"/>
        <v/>
      </c>
      <c r="F276" s="904" t="str">
        <f t="shared" si="22"/>
        <v/>
      </c>
      <c r="G276" s="904" t="str">
        <f t="shared" si="22"/>
        <v/>
      </c>
      <c r="H276" s="904" t="str">
        <f t="shared" si="22"/>
        <v/>
      </c>
      <c r="I276" s="904" t="str">
        <f t="shared" si="22"/>
        <v/>
      </c>
      <c r="J276" s="904" t="str">
        <f t="shared" si="22"/>
        <v/>
      </c>
      <c r="K276" s="904" t="str">
        <f t="shared" si="22"/>
        <v/>
      </c>
      <c r="L276" s="904" t="str">
        <f t="shared" si="22"/>
        <v/>
      </c>
      <c r="M276" s="904" t="str">
        <f t="shared" si="22"/>
        <v/>
      </c>
      <c r="N276" s="904" t="str">
        <f t="shared" si="22"/>
        <v/>
      </c>
      <c r="O276" s="904" t="str">
        <f t="shared" si="22"/>
        <v/>
      </c>
      <c r="P276" s="914" t="str">
        <f t="shared" si="22"/>
        <v/>
      </c>
      <c r="Q276" s="905">
        <f t="shared" si="23"/>
        <v>0</v>
      </c>
      <c r="R276" s="87"/>
      <c r="S276" s="503"/>
      <c r="T276" s="503" t="s">
        <v>341</v>
      </c>
      <c r="U276" s="503">
        <v>0</v>
      </c>
      <c r="V276" s="503">
        <v>0</v>
      </c>
      <c r="W276" s="503">
        <v>0</v>
      </c>
      <c r="X276" s="503">
        <v>0</v>
      </c>
      <c r="Y276" s="503">
        <v>0</v>
      </c>
      <c r="Z276" s="503">
        <v>0</v>
      </c>
      <c r="AA276" s="503">
        <v>0</v>
      </c>
      <c r="AB276" s="503">
        <v>0</v>
      </c>
      <c r="AC276" s="503">
        <v>0</v>
      </c>
      <c r="AD276" s="503">
        <v>0</v>
      </c>
      <c r="AE276" s="503">
        <v>0</v>
      </c>
      <c r="AF276" s="503">
        <v>0</v>
      </c>
      <c r="AG276" s="503">
        <v>0</v>
      </c>
      <c r="AH276" s="1345"/>
      <c r="AI276" s="1345"/>
    </row>
    <row r="277" spans="1:35" s="139" customFormat="1" ht="21" customHeight="1" x14ac:dyDescent="0.25">
      <c r="A277" s="87"/>
      <c r="B277" s="1819"/>
      <c r="C277" s="906" t="str">
        <f t="shared" ref="C277:P292" si="24">+IF(S280="","",S280)</f>
        <v/>
      </c>
      <c r="D277" s="907" t="str">
        <f t="shared" si="24"/>
        <v>Térmico</v>
      </c>
      <c r="E277" s="908">
        <f t="shared" si="24"/>
        <v>1.08E-3</v>
      </c>
      <c r="F277" s="908">
        <f t="shared" si="24"/>
        <v>5.9999999999999995E-5</v>
      </c>
      <c r="G277" s="908">
        <f t="shared" si="24"/>
        <v>2.0000000000000002E-5</v>
      </c>
      <c r="H277" s="908">
        <f t="shared" si="24"/>
        <v>5.9999999999999995E-5</v>
      </c>
      <c r="I277" s="908">
        <f t="shared" si="24"/>
        <v>8.0000000000000007E-5</v>
      </c>
      <c r="J277" s="908">
        <f t="shared" si="24"/>
        <v>2.0000000000000002E-5</v>
      </c>
      <c r="K277" s="908">
        <f t="shared" si="24"/>
        <v>5.9999999999999995E-5</v>
      </c>
      <c r="L277" s="908">
        <f t="shared" si="24"/>
        <v>4.0000000000000003E-5</v>
      </c>
      <c r="M277" s="908">
        <f t="shared" si="24"/>
        <v>5.9999999999999995E-4</v>
      </c>
      <c r="N277" s="908">
        <f t="shared" si="24"/>
        <v>4.1600000000000005E-3</v>
      </c>
      <c r="O277" s="908">
        <f t="shared" si="24"/>
        <v>2.0000000000000002E-5</v>
      </c>
      <c r="P277" s="915">
        <f t="shared" si="24"/>
        <v>2.0000000000000002E-5</v>
      </c>
      <c r="Q277" s="909">
        <f t="shared" si="23"/>
        <v>6.2200000000000007E-3</v>
      </c>
      <c r="R277" s="87"/>
      <c r="S277" s="503"/>
      <c r="T277" s="503" t="s">
        <v>342</v>
      </c>
      <c r="U277" s="503"/>
      <c r="V277" s="503"/>
      <c r="W277" s="503"/>
      <c r="X277" s="503"/>
      <c r="Y277" s="503"/>
      <c r="Z277" s="503"/>
      <c r="AA277" s="503"/>
      <c r="AB277" s="503"/>
      <c r="AC277" s="503"/>
      <c r="AD277" s="503"/>
      <c r="AE277" s="503"/>
      <c r="AF277" s="503"/>
      <c r="AG277" s="503"/>
      <c r="AH277" s="1345"/>
      <c r="AI277" s="1345"/>
    </row>
    <row r="278" spans="1:35" s="139" customFormat="1" ht="21" customHeight="1" x14ac:dyDescent="0.25">
      <c r="A278" s="87"/>
      <c r="B278" s="1819"/>
      <c r="C278" s="906" t="str">
        <f t="shared" si="24"/>
        <v/>
      </c>
      <c r="D278" s="907" t="str">
        <f t="shared" si="24"/>
        <v>Solar</v>
      </c>
      <c r="E278" s="908" t="str">
        <f t="shared" si="24"/>
        <v/>
      </c>
      <c r="F278" s="908" t="str">
        <f t="shared" si="24"/>
        <v/>
      </c>
      <c r="G278" s="908" t="str">
        <f t="shared" si="24"/>
        <v/>
      </c>
      <c r="H278" s="908" t="str">
        <f t="shared" si="24"/>
        <v/>
      </c>
      <c r="I278" s="908" t="str">
        <f t="shared" si="24"/>
        <v/>
      </c>
      <c r="J278" s="908" t="str">
        <f t="shared" si="24"/>
        <v/>
      </c>
      <c r="K278" s="908" t="str">
        <f t="shared" si="24"/>
        <v/>
      </c>
      <c r="L278" s="908" t="str">
        <f t="shared" si="24"/>
        <v/>
      </c>
      <c r="M278" s="908" t="str">
        <f t="shared" si="24"/>
        <v/>
      </c>
      <c r="N278" s="908" t="str">
        <f t="shared" si="24"/>
        <v/>
      </c>
      <c r="O278" s="908" t="str">
        <f t="shared" si="24"/>
        <v/>
      </c>
      <c r="P278" s="915" t="str">
        <f t="shared" si="24"/>
        <v/>
      </c>
      <c r="Q278" s="909">
        <f t="shared" si="23"/>
        <v>0</v>
      </c>
      <c r="R278" s="87"/>
      <c r="S278" s="503"/>
      <c r="T278" s="503" t="s">
        <v>343</v>
      </c>
      <c r="U278" s="503"/>
      <c r="V278" s="503"/>
      <c r="W278" s="503"/>
      <c r="X278" s="503"/>
      <c r="Y278" s="503"/>
      <c r="Z278" s="503"/>
      <c r="AA278" s="503"/>
      <c r="AB278" s="503"/>
      <c r="AC278" s="503"/>
      <c r="AD278" s="503"/>
      <c r="AE278" s="503"/>
      <c r="AF278" s="503"/>
      <c r="AG278" s="503"/>
      <c r="AH278" s="1345"/>
      <c r="AI278" s="1345"/>
    </row>
    <row r="279" spans="1:35" s="139" customFormat="1" ht="21" customHeight="1" x14ac:dyDescent="0.25">
      <c r="A279" s="87"/>
      <c r="B279" s="1820"/>
      <c r="C279" s="910" t="str">
        <f t="shared" si="24"/>
        <v/>
      </c>
      <c r="D279" s="911" t="str">
        <f t="shared" si="24"/>
        <v>Eólico</v>
      </c>
      <c r="E279" s="912" t="str">
        <f t="shared" si="24"/>
        <v/>
      </c>
      <c r="F279" s="912" t="str">
        <f t="shared" si="24"/>
        <v/>
      </c>
      <c r="G279" s="912" t="str">
        <f t="shared" si="24"/>
        <v/>
      </c>
      <c r="H279" s="912" t="str">
        <f t="shared" si="24"/>
        <v/>
      </c>
      <c r="I279" s="912" t="str">
        <f t="shared" si="24"/>
        <v/>
      </c>
      <c r="J279" s="912" t="str">
        <f t="shared" si="24"/>
        <v/>
      </c>
      <c r="K279" s="912" t="str">
        <f t="shared" si="24"/>
        <v/>
      </c>
      <c r="L279" s="912" t="str">
        <f t="shared" si="24"/>
        <v/>
      </c>
      <c r="M279" s="912" t="str">
        <f t="shared" si="24"/>
        <v/>
      </c>
      <c r="N279" s="912" t="str">
        <f t="shared" si="24"/>
        <v/>
      </c>
      <c r="O279" s="912" t="str">
        <f t="shared" si="24"/>
        <v/>
      </c>
      <c r="P279" s="916" t="str">
        <f t="shared" si="24"/>
        <v/>
      </c>
      <c r="Q279" s="913">
        <f t="shared" si="23"/>
        <v>0</v>
      </c>
      <c r="R279" s="87"/>
      <c r="S279" s="503" t="s">
        <v>313</v>
      </c>
      <c r="T279" s="503" t="s">
        <v>340</v>
      </c>
      <c r="U279" s="503"/>
      <c r="V279" s="503"/>
      <c r="W279" s="503"/>
      <c r="X279" s="503"/>
      <c r="Y279" s="503"/>
      <c r="Z279" s="503"/>
      <c r="AA279" s="503"/>
      <c r="AB279" s="503"/>
      <c r="AC279" s="503"/>
      <c r="AD279" s="503"/>
      <c r="AE279" s="503"/>
      <c r="AF279" s="503"/>
      <c r="AG279" s="503"/>
      <c r="AH279" s="1345"/>
      <c r="AI279" s="1345"/>
    </row>
    <row r="280" spans="1:35" s="139" customFormat="1" ht="21" customHeight="1" x14ac:dyDescent="0.25">
      <c r="A280" s="87"/>
      <c r="B280" s="1818">
        <v>70</v>
      </c>
      <c r="C280" s="902" t="str">
        <f t="shared" si="24"/>
        <v>Tecnológica de Alimentos S.A.</v>
      </c>
      <c r="D280" s="903" t="str">
        <f t="shared" si="24"/>
        <v>Hidráulico</v>
      </c>
      <c r="E280" s="904" t="str">
        <f t="shared" si="24"/>
        <v/>
      </c>
      <c r="F280" s="904" t="str">
        <f t="shared" si="24"/>
        <v/>
      </c>
      <c r="G280" s="904" t="str">
        <f t="shared" si="24"/>
        <v/>
      </c>
      <c r="H280" s="904" t="str">
        <f t="shared" si="24"/>
        <v/>
      </c>
      <c r="I280" s="904" t="str">
        <f t="shared" si="24"/>
        <v/>
      </c>
      <c r="J280" s="904" t="str">
        <f t="shared" si="24"/>
        <v/>
      </c>
      <c r="K280" s="904" t="str">
        <f t="shared" si="24"/>
        <v/>
      </c>
      <c r="L280" s="904" t="str">
        <f t="shared" si="24"/>
        <v/>
      </c>
      <c r="M280" s="904" t="str">
        <f t="shared" si="24"/>
        <v/>
      </c>
      <c r="N280" s="904" t="str">
        <f t="shared" si="24"/>
        <v/>
      </c>
      <c r="O280" s="904" t="str">
        <f t="shared" si="24"/>
        <v/>
      </c>
      <c r="P280" s="914" t="str">
        <f t="shared" si="24"/>
        <v/>
      </c>
      <c r="Q280" s="905">
        <f t="shared" si="23"/>
        <v>0</v>
      </c>
      <c r="R280" s="87"/>
      <c r="S280" s="503"/>
      <c r="T280" s="503" t="s">
        <v>341</v>
      </c>
      <c r="U280" s="503">
        <v>1.08E-3</v>
      </c>
      <c r="V280" s="503">
        <v>5.9999999999999995E-5</v>
      </c>
      <c r="W280" s="503">
        <v>2.0000000000000002E-5</v>
      </c>
      <c r="X280" s="503">
        <v>5.9999999999999995E-5</v>
      </c>
      <c r="Y280" s="503">
        <v>8.0000000000000007E-5</v>
      </c>
      <c r="Z280" s="503">
        <v>2.0000000000000002E-5</v>
      </c>
      <c r="AA280" s="503">
        <v>5.9999999999999995E-5</v>
      </c>
      <c r="AB280" s="503">
        <v>4.0000000000000003E-5</v>
      </c>
      <c r="AC280" s="503">
        <v>5.9999999999999995E-4</v>
      </c>
      <c r="AD280" s="503">
        <v>4.1600000000000005E-3</v>
      </c>
      <c r="AE280" s="503">
        <v>2.0000000000000002E-5</v>
      </c>
      <c r="AF280" s="503">
        <v>2.0000000000000002E-5</v>
      </c>
      <c r="AG280" s="503">
        <v>6.2200000000000007E-3</v>
      </c>
      <c r="AH280" s="1345"/>
      <c r="AI280" s="1345"/>
    </row>
    <row r="281" spans="1:35" s="139" customFormat="1" ht="21" customHeight="1" x14ac:dyDescent="0.25">
      <c r="A281" s="87"/>
      <c r="B281" s="1819"/>
      <c r="C281" s="906" t="str">
        <f t="shared" si="24"/>
        <v/>
      </c>
      <c r="D281" s="907" t="str">
        <f t="shared" si="24"/>
        <v>Térmico</v>
      </c>
      <c r="E281" s="908">
        <f t="shared" si="24"/>
        <v>0</v>
      </c>
      <c r="F281" s="908">
        <f t="shared" si="24"/>
        <v>0</v>
      </c>
      <c r="G281" s="908">
        <f t="shared" si="24"/>
        <v>0</v>
      </c>
      <c r="H281" s="908">
        <f t="shared" si="24"/>
        <v>0</v>
      </c>
      <c r="I281" s="908">
        <f t="shared" si="24"/>
        <v>0</v>
      </c>
      <c r="J281" s="908">
        <f t="shared" si="24"/>
        <v>0</v>
      </c>
      <c r="K281" s="908">
        <f t="shared" si="24"/>
        <v>0</v>
      </c>
      <c r="L281" s="908">
        <f t="shared" si="24"/>
        <v>0</v>
      </c>
      <c r="M281" s="908">
        <f t="shared" si="24"/>
        <v>0</v>
      </c>
      <c r="N281" s="908">
        <f t="shared" si="24"/>
        <v>0</v>
      </c>
      <c r="O281" s="908">
        <f t="shared" si="24"/>
        <v>0</v>
      </c>
      <c r="P281" s="915">
        <f t="shared" si="24"/>
        <v>0</v>
      </c>
      <c r="Q281" s="909">
        <f t="shared" si="23"/>
        <v>0</v>
      </c>
      <c r="R281" s="87"/>
      <c r="S281" s="503"/>
      <c r="T281" s="503" t="s">
        <v>342</v>
      </c>
      <c r="U281" s="503"/>
      <c r="V281" s="503"/>
      <c r="W281" s="503"/>
      <c r="X281" s="503"/>
      <c r="Y281" s="503"/>
      <c r="Z281" s="503"/>
      <c r="AA281" s="503"/>
      <c r="AB281" s="503"/>
      <c r="AC281" s="503"/>
      <c r="AD281" s="503"/>
      <c r="AE281" s="503"/>
      <c r="AF281" s="503"/>
      <c r="AG281" s="503"/>
      <c r="AH281" s="1345"/>
      <c r="AI281" s="1345"/>
    </row>
    <row r="282" spans="1:35" s="139" customFormat="1" ht="21" customHeight="1" x14ac:dyDescent="0.25">
      <c r="A282" s="87"/>
      <c r="B282" s="1819"/>
      <c r="C282" s="906" t="str">
        <f t="shared" si="24"/>
        <v/>
      </c>
      <c r="D282" s="907" t="str">
        <f t="shared" si="24"/>
        <v>Solar</v>
      </c>
      <c r="E282" s="908" t="str">
        <f t="shared" si="24"/>
        <v/>
      </c>
      <c r="F282" s="908" t="str">
        <f t="shared" si="24"/>
        <v/>
      </c>
      <c r="G282" s="908" t="str">
        <f t="shared" si="24"/>
        <v/>
      </c>
      <c r="H282" s="908" t="str">
        <f t="shared" si="24"/>
        <v/>
      </c>
      <c r="I282" s="908" t="str">
        <f t="shared" si="24"/>
        <v/>
      </c>
      <c r="J282" s="908" t="str">
        <f t="shared" si="24"/>
        <v/>
      </c>
      <c r="K282" s="908" t="str">
        <f t="shared" si="24"/>
        <v/>
      </c>
      <c r="L282" s="908" t="str">
        <f t="shared" si="24"/>
        <v/>
      </c>
      <c r="M282" s="908" t="str">
        <f t="shared" si="24"/>
        <v/>
      </c>
      <c r="N282" s="908" t="str">
        <f t="shared" si="24"/>
        <v/>
      </c>
      <c r="O282" s="908" t="str">
        <f t="shared" si="24"/>
        <v/>
      </c>
      <c r="P282" s="915" t="str">
        <f t="shared" si="24"/>
        <v/>
      </c>
      <c r="Q282" s="909">
        <f t="shared" si="23"/>
        <v>0</v>
      </c>
      <c r="R282" s="87"/>
      <c r="S282" s="503"/>
      <c r="T282" s="503" t="s">
        <v>343</v>
      </c>
      <c r="U282" s="503"/>
      <c r="V282" s="503"/>
      <c r="W282" s="503"/>
      <c r="X282" s="503"/>
      <c r="Y282" s="503"/>
      <c r="Z282" s="503"/>
      <c r="AA282" s="503"/>
      <c r="AB282" s="503"/>
      <c r="AC282" s="503"/>
      <c r="AD282" s="503"/>
      <c r="AE282" s="503"/>
      <c r="AF282" s="503"/>
      <c r="AG282" s="503"/>
      <c r="AH282" s="1345"/>
      <c r="AI282" s="1345"/>
    </row>
    <row r="283" spans="1:35" s="139" customFormat="1" ht="21" customHeight="1" x14ac:dyDescent="0.25">
      <c r="A283" s="87"/>
      <c r="B283" s="1820"/>
      <c r="C283" s="910" t="str">
        <f t="shared" si="24"/>
        <v/>
      </c>
      <c r="D283" s="911" t="str">
        <f t="shared" si="24"/>
        <v>Eólico</v>
      </c>
      <c r="E283" s="912" t="str">
        <f t="shared" si="24"/>
        <v/>
      </c>
      <c r="F283" s="912" t="str">
        <f t="shared" si="24"/>
        <v/>
      </c>
      <c r="G283" s="912" t="str">
        <f t="shared" si="24"/>
        <v/>
      </c>
      <c r="H283" s="912" t="str">
        <f t="shared" si="24"/>
        <v/>
      </c>
      <c r="I283" s="912" t="str">
        <f t="shared" si="24"/>
        <v/>
      </c>
      <c r="J283" s="912" t="str">
        <f t="shared" si="24"/>
        <v/>
      </c>
      <c r="K283" s="912" t="str">
        <f t="shared" si="24"/>
        <v/>
      </c>
      <c r="L283" s="912" t="str">
        <f t="shared" si="24"/>
        <v/>
      </c>
      <c r="M283" s="912" t="str">
        <f t="shared" si="24"/>
        <v/>
      </c>
      <c r="N283" s="912" t="str">
        <f t="shared" si="24"/>
        <v/>
      </c>
      <c r="O283" s="912" t="str">
        <f t="shared" si="24"/>
        <v/>
      </c>
      <c r="P283" s="916" t="str">
        <f t="shared" si="24"/>
        <v/>
      </c>
      <c r="Q283" s="913">
        <f t="shared" si="23"/>
        <v>0</v>
      </c>
      <c r="R283" s="87"/>
      <c r="S283" s="503" t="s">
        <v>315</v>
      </c>
      <c r="T283" s="503" t="s">
        <v>340</v>
      </c>
      <c r="U283" s="503"/>
      <c r="V283" s="503"/>
      <c r="W283" s="503"/>
      <c r="X283" s="503"/>
      <c r="Y283" s="503"/>
      <c r="Z283" s="503"/>
      <c r="AA283" s="503"/>
      <c r="AB283" s="503"/>
      <c r="AC283" s="503"/>
      <c r="AD283" s="503"/>
      <c r="AE283" s="503"/>
      <c r="AF283" s="503"/>
      <c r="AG283" s="503"/>
      <c r="AH283" s="1345"/>
      <c r="AI283" s="1345"/>
    </row>
    <row r="284" spans="1:35" s="139" customFormat="1" ht="21" customHeight="1" x14ac:dyDescent="0.25">
      <c r="A284" s="87"/>
      <c r="B284" s="1818">
        <v>71</v>
      </c>
      <c r="C284" s="902" t="str">
        <f t="shared" si="24"/>
        <v>Trupal S.A.</v>
      </c>
      <c r="D284" s="903" t="str">
        <f t="shared" si="24"/>
        <v>Hidráulico</v>
      </c>
      <c r="E284" s="908" t="str">
        <f t="shared" si="24"/>
        <v/>
      </c>
      <c r="F284" s="908" t="str">
        <f t="shared" si="24"/>
        <v/>
      </c>
      <c r="G284" s="908" t="str">
        <f t="shared" si="24"/>
        <v/>
      </c>
      <c r="H284" s="908" t="str">
        <f t="shared" si="24"/>
        <v/>
      </c>
      <c r="I284" s="908" t="str">
        <f t="shared" si="24"/>
        <v/>
      </c>
      <c r="J284" s="908" t="str">
        <f t="shared" si="24"/>
        <v/>
      </c>
      <c r="K284" s="908" t="str">
        <f t="shared" si="24"/>
        <v/>
      </c>
      <c r="L284" s="908" t="str">
        <f t="shared" si="24"/>
        <v/>
      </c>
      <c r="M284" s="908" t="str">
        <f t="shared" si="24"/>
        <v/>
      </c>
      <c r="N284" s="908" t="str">
        <f t="shared" si="24"/>
        <v/>
      </c>
      <c r="O284" s="908" t="str">
        <f t="shared" si="24"/>
        <v/>
      </c>
      <c r="P284" s="915" t="str">
        <f t="shared" si="24"/>
        <v/>
      </c>
      <c r="Q284" s="909">
        <f t="shared" si="23"/>
        <v>0</v>
      </c>
      <c r="R284" s="87"/>
      <c r="S284" s="503"/>
      <c r="T284" s="503" t="s">
        <v>341</v>
      </c>
      <c r="U284" s="503">
        <v>0</v>
      </c>
      <c r="V284" s="503">
        <v>0</v>
      </c>
      <c r="W284" s="503">
        <v>0</v>
      </c>
      <c r="X284" s="503">
        <v>0</v>
      </c>
      <c r="Y284" s="503">
        <v>0</v>
      </c>
      <c r="Z284" s="503">
        <v>0</v>
      </c>
      <c r="AA284" s="503">
        <v>0</v>
      </c>
      <c r="AB284" s="503">
        <v>0</v>
      </c>
      <c r="AC284" s="503">
        <v>0</v>
      </c>
      <c r="AD284" s="503">
        <v>0</v>
      </c>
      <c r="AE284" s="503">
        <v>0</v>
      </c>
      <c r="AF284" s="503">
        <v>0</v>
      </c>
      <c r="AG284" s="503">
        <v>0</v>
      </c>
      <c r="AH284" s="1345"/>
      <c r="AI284" s="1345"/>
    </row>
    <row r="285" spans="1:35" s="139" customFormat="1" ht="21" customHeight="1" x14ac:dyDescent="0.25">
      <c r="A285" s="87"/>
      <c r="B285" s="1819"/>
      <c r="C285" s="906" t="str">
        <f t="shared" si="24"/>
        <v/>
      </c>
      <c r="D285" s="907" t="str">
        <f t="shared" si="24"/>
        <v>Térmico</v>
      </c>
      <c r="E285" s="908">
        <f t="shared" si="24"/>
        <v>5.0805980000000002</v>
      </c>
      <c r="F285" s="908">
        <f t="shared" si="24"/>
        <v>4.0759270000000001</v>
      </c>
      <c r="G285" s="908">
        <f t="shared" si="24"/>
        <v>3.5273729999999999</v>
      </c>
      <c r="H285" s="908">
        <f t="shared" si="24"/>
        <v>4.5000730000000004</v>
      </c>
      <c r="I285" s="908">
        <f t="shared" si="24"/>
        <v>3.9316170000000001</v>
      </c>
      <c r="J285" s="908">
        <f t="shared" si="24"/>
        <v>1.5833440000000001</v>
      </c>
      <c r="K285" s="908">
        <f t="shared" si="24"/>
        <v>0</v>
      </c>
      <c r="L285" s="908">
        <f t="shared" si="24"/>
        <v>4.8427999999999999E-2</v>
      </c>
      <c r="M285" s="908">
        <f t="shared" si="24"/>
        <v>4.5327079999999995</v>
      </c>
      <c r="N285" s="908">
        <f t="shared" si="24"/>
        <v>6.0152950000000001</v>
      </c>
      <c r="O285" s="908">
        <f t="shared" si="24"/>
        <v>6.3598889999999999</v>
      </c>
      <c r="P285" s="915">
        <f t="shared" si="24"/>
        <v>6.3922889999999999</v>
      </c>
      <c r="Q285" s="909">
        <f t="shared" si="23"/>
        <v>46.047541000000002</v>
      </c>
      <c r="R285" s="87"/>
      <c r="S285" s="503"/>
      <c r="T285" s="503" t="s">
        <v>342</v>
      </c>
      <c r="U285" s="503"/>
      <c r="V285" s="503"/>
      <c r="W285" s="503"/>
      <c r="X285" s="503"/>
      <c r="Y285" s="503"/>
      <c r="Z285" s="503"/>
      <c r="AA285" s="503"/>
      <c r="AB285" s="503"/>
      <c r="AC285" s="503"/>
      <c r="AD285" s="503"/>
      <c r="AE285" s="503"/>
      <c r="AF285" s="503"/>
      <c r="AG285" s="503"/>
      <c r="AH285" s="1345"/>
      <c r="AI285" s="1345"/>
    </row>
    <row r="286" spans="1:35" s="139" customFormat="1" ht="21" customHeight="1" x14ac:dyDescent="0.25">
      <c r="A286" s="87"/>
      <c r="B286" s="1819"/>
      <c r="C286" s="906" t="str">
        <f t="shared" si="24"/>
        <v/>
      </c>
      <c r="D286" s="907" t="str">
        <f t="shared" si="24"/>
        <v>Solar</v>
      </c>
      <c r="E286" s="908" t="str">
        <f t="shared" si="24"/>
        <v/>
      </c>
      <c r="F286" s="908" t="str">
        <f t="shared" si="24"/>
        <v/>
      </c>
      <c r="G286" s="908" t="str">
        <f t="shared" si="24"/>
        <v/>
      </c>
      <c r="H286" s="908" t="str">
        <f t="shared" si="24"/>
        <v/>
      </c>
      <c r="I286" s="908" t="str">
        <f t="shared" si="24"/>
        <v/>
      </c>
      <c r="J286" s="908" t="str">
        <f t="shared" si="24"/>
        <v/>
      </c>
      <c r="K286" s="908" t="str">
        <f t="shared" si="24"/>
        <v/>
      </c>
      <c r="L286" s="908" t="str">
        <f t="shared" si="24"/>
        <v/>
      </c>
      <c r="M286" s="908" t="str">
        <f t="shared" si="24"/>
        <v/>
      </c>
      <c r="N286" s="908" t="str">
        <f t="shared" si="24"/>
        <v/>
      </c>
      <c r="O286" s="908" t="str">
        <f t="shared" si="24"/>
        <v/>
      </c>
      <c r="P286" s="915" t="str">
        <f t="shared" si="24"/>
        <v/>
      </c>
      <c r="Q286" s="909">
        <f t="shared" si="23"/>
        <v>0</v>
      </c>
      <c r="R286" s="87"/>
      <c r="S286" s="503"/>
      <c r="T286" s="503" t="s">
        <v>343</v>
      </c>
      <c r="U286" s="503"/>
      <c r="V286" s="503"/>
      <c r="W286" s="503"/>
      <c r="X286" s="503"/>
      <c r="Y286" s="503"/>
      <c r="Z286" s="503"/>
      <c r="AA286" s="503"/>
      <c r="AB286" s="503"/>
      <c r="AC286" s="503"/>
      <c r="AD286" s="503"/>
      <c r="AE286" s="503"/>
      <c r="AF286" s="503"/>
      <c r="AG286" s="503"/>
      <c r="AH286" s="1345"/>
      <c r="AI286" s="1345"/>
    </row>
    <row r="287" spans="1:35" s="139" customFormat="1" ht="21" customHeight="1" x14ac:dyDescent="0.25">
      <c r="A287" s="87"/>
      <c r="B287" s="1820"/>
      <c r="C287" s="910" t="str">
        <f t="shared" si="24"/>
        <v/>
      </c>
      <c r="D287" s="911" t="str">
        <f t="shared" si="24"/>
        <v>Eólico</v>
      </c>
      <c r="E287" s="908" t="str">
        <f t="shared" si="24"/>
        <v/>
      </c>
      <c r="F287" s="908" t="str">
        <f t="shared" si="24"/>
        <v/>
      </c>
      <c r="G287" s="908" t="str">
        <f t="shared" si="24"/>
        <v/>
      </c>
      <c r="H287" s="908" t="str">
        <f t="shared" si="24"/>
        <v/>
      </c>
      <c r="I287" s="908" t="str">
        <f t="shared" si="24"/>
        <v/>
      </c>
      <c r="J287" s="908" t="str">
        <f t="shared" si="24"/>
        <v/>
      </c>
      <c r="K287" s="908" t="str">
        <f t="shared" si="24"/>
        <v/>
      </c>
      <c r="L287" s="908" t="str">
        <f t="shared" si="24"/>
        <v/>
      </c>
      <c r="M287" s="908" t="str">
        <f t="shared" si="24"/>
        <v/>
      </c>
      <c r="N287" s="908" t="str">
        <f t="shared" si="24"/>
        <v/>
      </c>
      <c r="O287" s="908" t="str">
        <f t="shared" si="24"/>
        <v/>
      </c>
      <c r="P287" s="915" t="str">
        <f t="shared" si="24"/>
        <v/>
      </c>
      <c r="Q287" s="909">
        <f t="shared" si="23"/>
        <v>0</v>
      </c>
      <c r="R287" s="87"/>
      <c r="S287" s="503" t="s">
        <v>317</v>
      </c>
      <c r="T287" s="503" t="s">
        <v>340</v>
      </c>
      <c r="U287" s="503"/>
      <c r="V287" s="503"/>
      <c r="W287" s="503"/>
      <c r="X287" s="503"/>
      <c r="Y287" s="503"/>
      <c r="Z287" s="503"/>
      <c r="AA287" s="503"/>
      <c r="AB287" s="503"/>
      <c r="AC287" s="503"/>
      <c r="AD287" s="503"/>
      <c r="AE287" s="503"/>
      <c r="AF287" s="503"/>
      <c r="AG287" s="503"/>
      <c r="AH287" s="1345"/>
      <c r="AI287" s="1345"/>
    </row>
    <row r="288" spans="1:35" s="139" customFormat="1" ht="21" customHeight="1" x14ac:dyDescent="0.25">
      <c r="A288" s="87"/>
      <c r="B288" s="1818">
        <v>72</v>
      </c>
      <c r="C288" s="902" t="str">
        <f t="shared" si="24"/>
        <v>Unión Andina de Cementos S.A.A.</v>
      </c>
      <c r="D288" s="903" t="str">
        <f t="shared" si="24"/>
        <v>Hidráulico</v>
      </c>
      <c r="E288" s="904">
        <f t="shared" si="24"/>
        <v>17.123027999999998</v>
      </c>
      <c r="F288" s="904">
        <f t="shared" si="24"/>
        <v>15.84863</v>
      </c>
      <c r="G288" s="904">
        <f t="shared" si="24"/>
        <v>18.060805999999999</v>
      </c>
      <c r="H288" s="904">
        <f t="shared" si="24"/>
        <v>16.746908000000001</v>
      </c>
      <c r="I288" s="904">
        <f t="shared" si="24"/>
        <v>16.566447999999998</v>
      </c>
      <c r="J288" s="904">
        <f t="shared" si="24"/>
        <v>14.339934000000001</v>
      </c>
      <c r="K288" s="904">
        <f t="shared" si="24"/>
        <v>13.595424000000001</v>
      </c>
      <c r="L288" s="904">
        <f t="shared" si="24"/>
        <v>11.616209999999999</v>
      </c>
      <c r="M288" s="904">
        <f t="shared" si="24"/>
        <v>8.6462989999999991</v>
      </c>
      <c r="N288" s="904">
        <f t="shared" si="24"/>
        <v>10.821819000000001</v>
      </c>
      <c r="O288" s="904">
        <f t="shared" si="24"/>
        <v>13.982892999999999</v>
      </c>
      <c r="P288" s="914">
        <f t="shared" si="24"/>
        <v>16.984724</v>
      </c>
      <c r="Q288" s="905">
        <f t="shared" si="23"/>
        <v>174.33312299999997</v>
      </c>
      <c r="R288" s="87"/>
      <c r="S288" s="503"/>
      <c r="T288" s="503" t="s">
        <v>341</v>
      </c>
      <c r="U288" s="503">
        <v>5.0805980000000002</v>
      </c>
      <c r="V288" s="503">
        <v>4.0759270000000001</v>
      </c>
      <c r="W288" s="503">
        <v>3.5273729999999999</v>
      </c>
      <c r="X288" s="503">
        <v>4.5000730000000004</v>
      </c>
      <c r="Y288" s="503">
        <v>3.9316170000000001</v>
      </c>
      <c r="Z288" s="503">
        <v>1.5833440000000001</v>
      </c>
      <c r="AA288" s="503">
        <v>0</v>
      </c>
      <c r="AB288" s="503">
        <v>4.8427999999999999E-2</v>
      </c>
      <c r="AC288" s="503">
        <v>4.5327079999999995</v>
      </c>
      <c r="AD288" s="503">
        <v>6.0152950000000001</v>
      </c>
      <c r="AE288" s="503">
        <v>6.3598889999999999</v>
      </c>
      <c r="AF288" s="503">
        <v>6.3922889999999999</v>
      </c>
      <c r="AG288" s="503">
        <v>46.047541000000002</v>
      </c>
      <c r="AH288" s="1345"/>
      <c r="AI288" s="1345"/>
    </row>
    <row r="289" spans="1:35" s="139" customFormat="1" ht="21" customHeight="1" x14ac:dyDescent="0.25">
      <c r="A289" s="87"/>
      <c r="B289" s="1819"/>
      <c r="C289" s="906" t="str">
        <f t="shared" si="24"/>
        <v/>
      </c>
      <c r="D289" s="907" t="str">
        <f t="shared" si="24"/>
        <v>Térmico</v>
      </c>
      <c r="E289" s="908">
        <f t="shared" si="24"/>
        <v>2.9568539999999999</v>
      </c>
      <c r="F289" s="908">
        <f t="shared" si="24"/>
        <v>2.5645199999999999</v>
      </c>
      <c r="G289" s="908">
        <f t="shared" si="24"/>
        <v>3.4092319999999998</v>
      </c>
      <c r="H289" s="908">
        <f t="shared" si="24"/>
        <v>3.7124119999999996</v>
      </c>
      <c r="I289" s="908">
        <f t="shared" si="24"/>
        <v>3.6552359999999999</v>
      </c>
      <c r="J289" s="908">
        <f t="shared" si="24"/>
        <v>3.0355799999999999</v>
      </c>
      <c r="K289" s="908">
        <f t="shared" si="24"/>
        <v>3.968172</v>
      </c>
      <c r="L289" s="908">
        <f t="shared" si="24"/>
        <v>3.7768200000000003</v>
      </c>
      <c r="M289" s="908">
        <f t="shared" si="24"/>
        <v>3.403213</v>
      </c>
      <c r="N289" s="908">
        <f t="shared" si="24"/>
        <v>3.8372759999999997</v>
      </c>
      <c r="O289" s="908">
        <f t="shared" si="24"/>
        <v>3.6632549999999999</v>
      </c>
      <c r="P289" s="915">
        <f t="shared" si="24"/>
        <v>3.1629290000000001</v>
      </c>
      <c r="Q289" s="909">
        <f t="shared" si="23"/>
        <v>41.145498999999994</v>
      </c>
      <c r="R289" s="87"/>
      <c r="S289" s="503"/>
      <c r="T289" s="503" t="s">
        <v>342</v>
      </c>
      <c r="U289" s="503"/>
      <c r="V289" s="503"/>
      <c r="W289" s="503"/>
      <c r="X289" s="503"/>
      <c r="Y289" s="503"/>
      <c r="Z289" s="503"/>
      <c r="AA289" s="503"/>
      <c r="AB289" s="503"/>
      <c r="AC289" s="503"/>
      <c r="AD289" s="503"/>
      <c r="AE289" s="503"/>
      <c r="AF289" s="503"/>
      <c r="AG289" s="503"/>
      <c r="AH289" s="1345"/>
      <c r="AI289" s="1345"/>
    </row>
    <row r="290" spans="1:35" s="139" customFormat="1" ht="21" customHeight="1" x14ac:dyDescent="0.25">
      <c r="A290" s="87"/>
      <c r="B290" s="1819"/>
      <c r="C290" s="906" t="str">
        <f t="shared" si="24"/>
        <v/>
      </c>
      <c r="D290" s="907" t="str">
        <f t="shared" si="24"/>
        <v>Solar</v>
      </c>
      <c r="E290" s="908" t="str">
        <f t="shared" si="24"/>
        <v/>
      </c>
      <c r="F290" s="908" t="str">
        <f t="shared" si="24"/>
        <v/>
      </c>
      <c r="G290" s="908" t="str">
        <f t="shared" si="24"/>
        <v/>
      </c>
      <c r="H290" s="908" t="str">
        <f t="shared" si="24"/>
        <v/>
      </c>
      <c r="I290" s="908" t="str">
        <f t="shared" si="24"/>
        <v/>
      </c>
      <c r="J290" s="908" t="str">
        <f t="shared" si="24"/>
        <v/>
      </c>
      <c r="K290" s="908" t="str">
        <f t="shared" si="24"/>
        <v/>
      </c>
      <c r="L290" s="908" t="str">
        <f t="shared" si="24"/>
        <v/>
      </c>
      <c r="M290" s="908" t="str">
        <f t="shared" si="24"/>
        <v/>
      </c>
      <c r="N290" s="908" t="str">
        <f t="shared" si="24"/>
        <v/>
      </c>
      <c r="O290" s="908" t="str">
        <f t="shared" si="24"/>
        <v/>
      </c>
      <c r="P290" s="915" t="str">
        <f t="shared" si="24"/>
        <v/>
      </c>
      <c r="Q290" s="909">
        <f t="shared" si="23"/>
        <v>0</v>
      </c>
      <c r="R290" s="87"/>
      <c r="S290" s="503"/>
      <c r="T290" s="503" t="s">
        <v>343</v>
      </c>
      <c r="U290" s="503"/>
      <c r="V290" s="503"/>
      <c r="W290" s="503"/>
      <c r="X290" s="503"/>
      <c r="Y290" s="503"/>
      <c r="Z290" s="503"/>
      <c r="AA290" s="503"/>
      <c r="AB290" s="503"/>
      <c r="AC290" s="503"/>
      <c r="AD290" s="503"/>
      <c r="AE290" s="503"/>
      <c r="AF290" s="503"/>
      <c r="AG290" s="503"/>
      <c r="AH290" s="1345"/>
      <c r="AI290" s="1345"/>
    </row>
    <row r="291" spans="1:35" s="139" customFormat="1" ht="21" customHeight="1" x14ac:dyDescent="0.25">
      <c r="A291" s="87"/>
      <c r="B291" s="1820"/>
      <c r="C291" s="910" t="str">
        <f t="shared" si="24"/>
        <v/>
      </c>
      <c r="D291" s="911" t="str">
        <f t="shared" si="24"/>
        <v>Eólico</v>
      </c>
      <c r="E291" s="912" t="str">
        <f t="shared" si="24"/>
        <v/>
      </c>
      <c r="F291" s="912" t="str">
        <f t="shared" si="24"/>
        <v/>
      </c>
      <c r="G291" s="912" t="str">
        <f t="shared" si="24"/>
        <v/>
      </c>
      <c r="H291" s="912" t="str">
        <f t="shared" si="24"/>
        <v/>
      </c>
      <c r="I291" s="912" t="str">
        <f t="shared" si="24"/>
        <v/>
      </c>
      <c r="J291" s="912" t="str">
        <f t="shared" si="24"/>
        <v/>
      </c>
      <c r="K291" s="912" t="str">
        <f t="shared" si="24"/>
        <v/>
      </c>
      <c r="L291" s="912" t="str">
        <f t="shared" si="24"/>
        <v/>
      </c>
      <c r="M291" s="912" t="str">
        <f t="shared" si="24"/>
        <v/>
      </c>
      <c r="N291" s="912" t="str">
        <f t="shared" si="24"/>
        <v/>
      </c>
      <c r="O291" s="912" t="str">
        <f t="shared" si="24"/>
        <v/>
      </c>
      <c r="P291" s="916" t="str">
        <f t="shared" si="24"/>
        <v/>
      </c>
      <c r="Q291" s="913">
        <f t="shared" si="23"/>
        <v>0</v>
      </c>
      <c r="R291" s="87"/>
      <c r="S291" s="503" t="s">
        <v>319</v>
      </c>
      <c r="T291" s="503" t="s">
        <v>340</v>
      </c>
      <c r="U291" s="503">
        <v>17.123027999999998</v>
      </c>
      <c r="V291" s="503">
        <v>15.84863</v>
      </c>
      <c r="W291" s="503">
        <v>18.060805999999999</v>
      </c>
      <c r="X291" s="503">
        <v>16.746908000000001</v>
      </c>
      <c r="Y291" s="503">
        <v>16.566447999999998</v>
      </c>
      <c r="Z291" s="503">
        <v>14.339934000000001</v>
      </c>
      <c r="AA291" s="503">
        <v>13.595424000000001</v>
      </c>
      <c r="AB291" s="503">
        <v>11.616209999999999</v>
      </c>
      <c r="AC291" s="503">
        <v>8.6462989999999991</v>
      </c>
      <c r="AD291" s="503">
        <v>10.821819000000001</v>
      </c>
      <c r="AE291" s="503">
        <v>13.982892999999999</v>
      </c>
      <c r="AF291" s="503">
        <v>16.984724</v>
      </c>
      <c r="AG291" s="503">
        <v>174.33312299999997</v>
      </c>
      <c r="AH291" s="1345"/>
      <c r="AI291" s="1345"/>
    </row>
    <row r="292" spans="1:35" s="139" customFormat="1" ht="21" customHeight="1" x14ac:dyDescent="0.25">
      <c r="A292" s="87"/>
      <c r="B292" s="1818">
        <v>73</v>
      </c>
      <c r="C292" s="902" t="str">
        <f t="shared" si="24"/>
        <v>Unión de Cervecerías Peruanas Backus y Johnston S.A.A.</v>
      </c>
      <c r="D292" s="903" t="str">
        <f t="shared" si="24"/>
        <v>Hidráulico</v>
      </c>
      <c r="E292" s="904" t="str">
        <f t="shared" si="24"/>
        <v/>
      </c>
      <c r="F292" s="904" t="str">
        <f t="shared" si="24"/>
        <v/>
      </c>
      <c r="G292" s="904" t="str">
        <f t="shared" si="24"/>
        <v/>
      </c>
      <c r="H292" s="904" t="str">
        <f t="shared" si="24"/>
        <v/>
      </c>
      <c r="I292" s="904" t="str">
        <f t="shared" si="24"/>
        <v/>
      </c>
      <c r="J292" s="904" t="str">
        <f t="shared" si="24"/>
        <v/>
      </c>
      <c r="K292" s="904" t="str">
        <f t="shared" si="24"/>
        <v/>
      </c>
      <c r="L292" s="904" t="str">
        <f t="shared" si="24"/>
        <v/>
      </c>
      <c r="M292" s="904" t="str">
        <f t="shared" si="24"/>
        <v/>
      </c>
      <c r="N292" s="904" t="str">
        <f t="shared" si="24"/>
        <v/>
      </c>
      <c r="O292" s="904" t="str">
        <f t="shared" si="24"/>
        <v/>
      </c>
      <c r="P292" s="914" t="str">
        <f t="shared" si="24"/>
        <v/>
      </c>
      <c r="Q292" s="905">
        <f t="shared" si="23"/>
        <v>0</v>
      </c>
      <c r="R292" s="87"/>
      <c r="S292" s="503"/>
      <c r="T292" s="503" t="s">
        <v>341</v>
      </c>
      <c r="U292" s="503">
        <v>2.9568539999999999</v>
      </c>
      <c r="V292" s="503">
        <v>2.5645199999999999</v>
      </c>
      <c r="W292" s="503">
        <v>3.4092319999999998</v>
      </c>
      <c r="X292" s="503">
        <v>3.7124119999999996</v>
      </c>
      <c r="Y292" s="503">
        <v>3.6552359999999999</v>
      </c>
      <c r="Z292" s="503">
        <v>3.0355799999999999</v>
      </c>
      <c r="AA292" s="503">
        <v>3.968172</v>
      </c>
      <c r="AB292" s="503">
        <v>3.7768200000000003</v>
      </c>
      <c r="AC292" s="503">
        <v>3.403213</v>
      </c>
      <c r="AD292" s="503">
        <v>3.8372759999999997</v>
      </c>
      <c r="AE292" s="503">
        <v>3.6632549999999999</v>
      </c>
      <c r="AF292" s="503">
        <v>3.1629290000000001</v>
      </c>
      <c r="AG292" s="503">
        <v>41.145498999999994</v>
      </c>
      <c r="AH292" s="1345"/>
      <c r="AI292" s="1345"/>
    </row>
    <row r="293" spans="1:35" s="139" customFormat="1" ht="21" customHeight="1" x14ac:dyDescent="0.25">
      <c r="A293" s="87"/>
      <c r="B293" s="1819"/>
      <c r="C293" s="906" t="str">
        <f t="shared" ref="C293:P299" si="25">+IF(S296="","",S296)</f>
        <v/>
      </c>
      <c r="D293" s="907" t="str">
        <f t="shared" si="25"/>
        <v>Térmico</v>
      </c>
      <c r="E293" s="908">
        <f t="shared" si="25"/>
        <v>1.2006313775476223E-2</v>
      </c>
      <c r="F293" s="908">
        <f t="shared" si="25"/>
        <v>1.1285934948947651E-2</v>
      </c>
      <c r="G293" s="908">
        <f t="shared" si="25"/>
        <v>1.1793802021650293E-2</v>
      </c>
      <c r="H293" s="908">
        <f t="shared" si="25"/>
        <v>1.2737306183382317E-2</v>
      </c>
      <c r="I293" s="908">
        <f t="shared" si="25"/>
        <v>1.3756290678052903E-2</v>
      </c>
      <c r="J293" s="908">
        <f t="shared" si="25"/>
        <v>1.3068476144150258E-2</v>
      </c>
      <c r="K293" s="908">
        <f t="shared" si="25"/>
        <v>1.3721899951357773E-2</v>
      </c>
      <c r="L293" s="908">
        <f t="shared" si="25"/>
        <v>1.1663614958654105E-2</v>
      </c>
      <c r="M293" s="908">
        <f t="shared" si="25"/>
        <v>1.096379806113486E-2</v>
      </c>
      <c r="N293" s="908">
        <f t="shared" si="25"/>
        <v>1.1402349983580255E-2</v>
      </c>
      <c r="O293" s="908">
        <f t="shared" si="25"/>
        <v>9.6919974860432134E-3</v>
      </c>
      <c r="P293" s="915">
        <f t="shared" si="25"/>
        <v>8.2381978631367314E-3</v>
      </c>
      <c r="Q293" s="909">
        <f t="shared" si="23"/>
        <v>0.14032998205556657</v>
      </c>
      <c r="R293" s="87"/>
      <c r="S293" s="503"/>
      <c r="T293" s="503" t="s">
        <v>342</v>
      </c>
      <c r="U293" s="503"/>
      <c r="V293" s="503"/>
      <c r="W293" s="503"/>
      <c r="X293" s="503"/>
      <c r="Y293" s="503"/>
      <c r="Z293" s="503"/>
      <c r="AA293" s="503"/>
      <c r="AB293" s="503"/>
      <c r="AC293" s="503"/>
      <c r="AD293" s="503"/>
      <c r="AE293" s="503"/>
      <c r="AF293" s="503"/>
      <c r="AG293" s="503"/>
      <c r="AH293" s="1345"/>
      <c r="AI293" s="1345"/>
    </row>
    <row r="294" spans="1:35" s="139" customFormat="1" ht="21" customHeight="1" x14ac:dyDescent="0.25">
      <c r="A294" s="87"/>
      <c r="B294" s="1819"/>
      <c r="C294" s="906" t="str">
        <f t="shared" si="25"/>
        <v/>
      </c>
      <c r="D294" s="907" t="str">
        <f t="shared" si="25"/>
        <v>Solar</v>
      </c>
      <c r="E294" s="908" t="str">
        <f t="shared" si="25"/>
        <v/>
      </c>
      <c r="F294" s="908" t="str">
        <f t="shared" si="25"/>
        <v/>
      </c>
      <c r="G294" s="908" t="str">
        <f t="shared" si="25"/>
        <v/>
      </c>
      <c r="H294" s="908" t="str">
        <f t="shared" si="25"/>
        <v/>
      </c>
      <c r="I294" s="908" t="str">
        <f t="shared" si="25"/>
        <v/>
      </c>
      <c r="J294" s="908" t="str">
        <f t="shared" si="25"/>
        <v/>
      </c>
      <c r="K294" s="908" t="str">
        <f t="shared" si="25"/>
        <v/>
      </c>
      <c r="L294" s="908" t="str">
        <f t="shared" si="25"/>
        <v/>
      </c>
      <c r="M294" s="908" t="str">
        <f t="shared" si="25"/>
        <v/>
      </c>
      <c r="N294" s="908" t="str">
        <f t="shared" si="25"/>
        <v/>
      </c>
      <c r="O294" s="908" t="str">
        <f t="shared" si="25"/>
        <v/>
      </c>
      <c r="P294" s="915" t="str">
        <f t="shared" si="25"/>
        <v/>
      </c>
      <c r="Q294" s="909">
        <f t="shared" si="23"/>
        <v>0</v>
      </c>
      <c r="R294" s="87"/>
      <c r="S294" s="503"/>
      <c r="T294" s="503" t="s">
        <v>343</v>
      </c>
      <c r="U294" s="503"/>
      <c r="V294" s="503"/>
      <c r="W294" s="503"/>
      <c r="X294" s="503"/>
      <c r="Y294" s="503"/>
      <c r="Z294" s="503"/>
      <c r="AA294" s="503"/>
      <c r="AB294" s="503"/>
      <c r="AC294" s="503"/>
      <c r="AD294" s="503"/>
      <c r="AE294" s="503"/>
      <c r="AF294" s="503"/>
      <c r="AG294" s="503"/>
      <c r="AH294" s="1345"/>
      <c r="AI294" s="1345"/>
    </row>
    <row r="295" spans="1:35" s="139" customFormat="1" ht="21" customHeight="1" x14ac:dyDescent="0.25">
      <c r="A295" s="87"/>
      <c r="B295" s="1820"/>
      <c r="C295" s="910" t="str">
        <f t="shared" si="25"/>
        <v/>
      </c>
      <c r="D295" s="911" t="str">
        <f t="shared" si="25"/>
        <v>Eólico</v>
      </c>
      <c r="E295" s="912" t="str">
        <f t="shared" si="25"/>
        <v/>
      </c>
      <c r="F295" s="912" t="str">
        <f t="shared" si="25"/>
        <v/>
      </c>
      <c r="G295" s="912" t="str">
        <f t="shared" si="25"/>
        <v/>
      </c>
      <c r="H295" s="912" t="str">
        <f t="shared" si="25"/>
        <v/>
      </c>
      <c r="I295" s="912" t="str">
        <f t="shared" si="25"/>
        <v/>
      </c>
      <c r="J295" s="912" t="str">
        <f t="shared" si="25"/>
        <v/>
      </c>
      <c r="K295" s="912" t="str">
        <f t="shared" si="25"/>
        <v/>
      </c>
      <c r="L295" s="912" t="str">
        <f t="shared" si="25"/>
        <v/>
      </c>
      <c r="M295" s="912" t="str">
        <f t="shared" si="25"/>
        <v/>
      </c>
      <c r="N295" s="912" t="str">
        <f t="shared" si="25"/>
        <v/>
      </c>
      <c r="O295" s="912" t="str">
        <f t="shared" si="25"/>
        <v/>
      </c>
      <c r="P295" s="916" t="str">
        <f t="shared" si="25"/>
        <v/>
      </c>
      <c r="Q295" s="913">
        <f t="shared" si="23"/>
        <v>0</v>
      </c>
      <c r="R295" s="87"/>
      <c r="S295" s="503" t="s">
        <v>321</v>
      </c>
      <c r="T295" s="503" t="s">
        <v>340</v>
      </c>
      <c r="U295" s="503"/>
      <c r="V295" s="503"/>
      <c r="W295" s="503"/>
      <c r="X295" s="503"/>
      <c r="Y295" s="503"/>
      <c r="Z295" s="503"/>
      <c r="AA295" s="503"/>
      <c r="AB295" s="503"/>
      <c r="AC295" s="503"/>
      <c r="AD295" s="503"/>
      <c r="AE295" s="503"/>
      <c r="AF295" s="503"/>
      <c r="AG295" s="503"/>
      <c r="AH295" s="1345"/>
      <c r="AI295" s="1345"/>
    </row>
    <row r="296" spans="1:35" s="139" customFormat="1" ht="21" customHeight="1" x14ac:dyDescent="0.25">
      <c r="A296" s="87"/>
      <c r="B296" s="1818">
        <v>74</v>
      </c>
      <c r="C296" s="902" t="str">
        <f t="shared" si="25"/>
        <v>Volcan Compañia Minera S.A.A.</v>
      </c>
      <c r="D296" s="903" t="str">
        <f t="shared" si="25"/>
        <v>Hidráulico</v>
      </c>
      <c r="E296" s="904" t="str">
        <f t="shared" si="25"/>
        <v/>
      </c>
      <c r="F296" s="904" t="str">
        <f t="shared" si="25"/>
        <v/>
      </c>
      <c r="G296" s="904" t="str">
        <f t="shared" si="25"/>
        <v/>
      </c>
      <c r="H296" s="904" t="str">
        <f t="shared" si="25"/>
        <v/>
      </c>
      <c r="I296" s="904" t="str">
        <f t="shared" si="25"/>
        <v/>
      </c>
      <c r="J296" s="904" t="str">
        <f t="shared" si="25"/>
        <v/>
      </c>
      <c r="K296" s="904" t="str">
        <f t="shared" si="25"/>
        <v/>
      </c>
      <c r="L296" s="904" t="str">
        <f t="shared" si="25"/>
        <v/>
      </c>
      <c r="M296" s="904" t="str">
        <f t="shared" si="25"/>
        <v/>
      </c>
      <c r="N296" s="904" t="str">
        <f t="shared" si="25"/>
        <v/>
      </c>
      <c r="O296" s="904" t="str">
        <f t="shared" si="25"/>
        <v/>
      </c>
      <c r="P296" s="914" t="str">
        <f t="shared" si="25"/>
        <v/>
      </c>
      <c r="Q296" s="905">
        <f t="shared" si="23"/>
        <v>0</v>
      </c>
      <c r="R296" s="87"/>
      <c r="S296" s="503"/>
      <c r="T296" s="503" t="s">
        <v>341</v>
      </c>
      <c r="U296" s="503">
        <v>1.2006313775476223E-2</v>
      </c>
      <c r="V296" s="503">
        <v>1.1285934948947651E-2</v>
      </c>
      <c r="W296" s="503">
        <v>1.1793802021650293E-2</v>
      </c>
      <c r="X296" s="503">
        <v>1.2737306183382317E-2</v>
      </c>
      <c r="Y296" s="503">
        <v>1.3756290678052903E-2</v>
      </c>
      <c r="Z296" s="503">
        <v>1.3068476144150258E-2</v>
      </c>
      <c r="AA296" s="503">
        <v>1.3721899951357773E-2</v>
      </c>
      <c r="AB296" s="503">
        <v>1.1663614958654105E-2</v>
      </c>
      <c r="AC296" s="503">
        <v>1.096379806113486E-2</v>
      </c>
      <c r="AD296" s="503">
        <v>1.1402349983580255E-2</v>
      </c>
      <c r="AE296" s="503">
        <v>9.6919974860432134E-3</v>
      </c>
      <c r="AF296" s="503">
        <v>8.2381978631367314E-3</v>
      </c>
      <c r="AG296" s="503">
        <v>0.14032998205556657</v>
      </c>
      <c r="AH296" s="1345"/>
      <c r="AI296" s="1345"/>
    </row>
    <row r="297" spans="1:35" s="139" customFormat="1" ht="21" customHeight="1" x14ac:dyDescent="0.25">
      <c r="A297" s="87"/>
      <c r="B297" s="1819"/>
      <c r="C297" s="906" t="str">
        <f t="shared" si="25"/>
        <v/>
      </c>
      <c r="D297" s="907" t="str">
        <f t="shared" si="25"/>
        <v>Térmico</v>
      </c>
      <c r="E297" s="908">
        <f t="shared" si="25"/>
        <v>0</v>
      </c>
      <c r="F297" s="908">
        <f t="shared" si="25"/>
        <v>0</v>
      </c>
      <c r="G297" s="908">
        <f t="shared" si="25"/>
        <v>0</v>
      </c>
      <c r="H297" s="908">
        <f t="shared" si="25"/>
        <v>0</v>
      </c>
      <c r="I297" s="908">
        <f t="shared" si="25"/>
        <v>0</v>
      </c>
      <c r="J297" s="908">
        <f t="shared" si="25"/>
        <v>0</v>
      </c>
      <c r="K297" s="908">
        <f t="shared" si="25"/>
        <v>0</v>
      </c>
      <c r="L297" s="908">
        <f t="shared" si="25"/>
        <v>0</v>
      </c>
      <c r="M297" s="908">
        <f t="shared" si="25"/>
        <v>0</v>
      </c>
      <c r="N297" s="908">
        <f t="shared" si="25"/>
        <v>0</v>
      </c>
      <c r="O297" s="908">
        <f t="shared" si="25"/>
        <v>0</v>
      </c>
      <c r="P297" s="915">
        <f t="shared" si="25"/>
        <v>0</v>
      </c>
      <c r="Q297" s="909">
        <f t="shared" si="23"/>
        <v>0</v>
      </c>
      <c r="R297" s="87"/>
      <c r="S297" s="503"/>
      <c r="T297" s="503" t="s">
        <v>342</v>
      </c>
      <c r="U297" s="503"/>
      <c r="V297" s="503"/>
      <c r="W297" s="503"/>
      <c r="X297" s="503"/>
      <c r="Y297" s="503"/>
      <c r="Z297" s="503"/>
      <c r="AA297" s="503"/>
      <c r="AB297" s="503"/>
      <c r="AC297" s="503"/>
      <c r="AD297" s="503"/>
      <c r="AE297" s="503"/>
      <c r="AF297" s="503"/>
      <c r="AG297" s="503"/>
      <c r="AH297" s="1345"/>
      <c r="AI297" s="1345"/>
    </row>
    <row r="298" spans="1:35" s="139" customFormat="1" ht="21" customHeight="1" x14ac:dyDescent="0.25">
      <c r="A298" s="87"/>
      <c r="B298" s="1819"/>
      <c r="C298" s="906" t="str">
        <f t="shared" si="25"/>
        <v/>
      </c>
      <c r="D298" s="907" t="str">
        <f t="shared" si="25"/>
        <v>Solar</v>
      </c>
      <c r="E298" s="908" t="str">
        <f t="shared" si="25"/>
        <v/>
      </c>
      <c r="F298" s="908" t="str">
        <f t="shared" si="25"/>
        <v/>
      </c>
      <c r="G298" s="908" t="str">
        <f t="shared" si="25"/>
        <v/>
      </c>
      <c r="H298" s="908" t="str">
        <f t="shared" si="25"/>
        <v/>
      </c>
      <c r="I298" s="908" t="str">
        <f t="shared" si="25"/>
        <v/>
      </c>
      <c r="J298" s="908" t="str">
        <f t="shared" si="25"/>
        <v/>
      </c>
      <c r="K298" s="908" t="str">
        <f t="shared" si="25"/>
        <v/>
      </c>
      <c r="L298" s="908" t="str">
        <f t="shared" si="25"/>
        <v/>
      </c>
      <c r="M298" s="908" t="str">
        <f t="shared" si="25"/>
        <v/>
      </c>
      <c r="N298" s="908" t="str">
        <f t="shared" si="25"/>
        <v/>
      </c>
      <c r="O298" s="908" t="str">
        <f t="shared" si="25"/>
        <v/>
      </c>
      <c r="P298" s="915" t="str">
        <f t="shared" si="25"/>
        <v/>
      </c>
      <c r="Q298" s="909">
        <f t="shared" si="23"/>
        <v>0</v>
      </c>
      <c r="R298" s="87"/>
      <c r="S298" s="503"/>
      <c r="T298" s="503" t="s">
        <v>343</v>
      </c>
      <c r="U298" s="503"/>
      <c r="V298" s="503"/>
      <c r="W298" s="503"/>
      <c r="X298" s="503"/>
      <c r="Y298" s="503"/>
      <c r="Z298" s="503"/>
      <c r="AA298" s="503"/>
      <c r="AB298" s="503"/>
      <c r="AC298" s="503"/>
      <c r="AD298" s="503"/>
      <c r="AE298" s="503"/>
      <c r="AF298" s="503"/>
      <c r="AG298" s="503"/>
      <c r="AH298" s="1345"/>
      <c r="AI298" s="1345"/>
    </row>
    <row r="299" spans="1:35" s="139" customFormat="1" ht="21" customHeight="1" thickBot="1" x14ac:dyDescent="0.3">
      <c r="A299" s="87"/>
      <c r="B299" s="1820"/>
      <c r="C299" s="910" t="str">
        <f t="shared" si="25"/>
        <v/>
      </c>
      <c r="D299" s="911" t="str">
        <f t="shared" si="25"/>
        <v>Eólico</v>
      </c>
      <c r="E299" s="912" t="str">
        <f t="shared" si="25"/>
        <v/>
      </c>
      <c r="F299" s="912" t="str">
        <f t="shared" si="25"/>
        <v/>
      </c>
      <c r="G299" s="912" t="str">
        <f t="shared" si="25"/>
        <v/>
      </c>
      <c r="H299" s="912" t="str">
        <f t="shared" si="25"/>
        <v/>
      </c>
      <c r="I299" s="912" t="str">
        <f t="shared" si="25"/>
        <v/>
      </c>
      <c r="J299" s="912" t="str">
        <f t="shared" si="25"/>
        <v/>
      </c>
      <c r="K299" s="912" t="str">
        <f t="shared" si="25"/>
        <v/>
      </c>
      <c r="L299" s="912" t="str">
        <f t="shared" si="25"/>
        <v/>
      </c>
      <c r="M299" s="912" t="str">
        <f t="shared" si="25"/>
        <v/>
      </c>
      <c r="N299" s="912" t="str">
        <f t="shared" si="25"/>
        <v/>
      </c>
      <c r="O299" s="912" t="str">
        <f t="shared" si="25"/>
        <v/>
      </c>
      <c r="P299" s="916" t="str">
        <f t="shared" si="25"/>
        <v/>
      </c>
      <c r="Q299" s="913">
        <f t="shared" si="23"/>
        <v>0</v>
      </c>
      <c r="R299" s="87"/>
      <c r="S299" s="503" t="s">
        <v>323</v>
      </c>
      <c r="T299" s="503" t="s">
        <v>340</v>
      </c>
      <c r="U299" s="503"/>
      <c r="V299" s="503"/>
      <c r="W299" s="503"/>
      <c r="X299" s="503"/>
      <c r="Y299" s="503"/>
      <c r="Z299" s="503"/>
      <c r="AA299" s="503"/>
      <c r="AB299" s="503"/>
      <c r="AC299" s="503"/>
      <c r="AD299" s="503"/>
      <c r="AE299" s="503"/>
      <c r="AF299" s="503"/>
      <c r="AG299" s="503"/>
      <c r="AH299" s="1345"/>
      <c r="AI299" s="1345"/>
    </row>
    <row r="300" spans="1:35" s="139" customFormat="1" ht="21" customHeight="1" x14ac:dyDescent="0.25">
      <c r="A300" s="87"/>
      <c r="B300" s="917" t="s">
        <v>1464</v>
      </c>
      <c r="C300" s="918"/>
      <c r="D300" s="919" t="s">
        <v>340</v>
      </c>
      <c r="E300" s="920">
        <f t="shared" ref="E300:P300" si="26">+SUMIF($D$4:$D$299,$D$300,E4:E299)</f>
        <v>61.767618208574994</v>
      </c>
      <c r="F300" s="920">
        <f t="shared" si="26"/>
        <v>63.336632673840001</v>
      </c>
      <c r="G300" s="920">
        <f t="shared" si="26"/>
        <v>69.953001266065115</v>
      </c>
      <c r="H300" s="920">
        <f t="shared" si="26"/>
        <v>62.974352210983923</v>
      </c>
      <c r="I300" s="920">
        <f t="shared" si="26"/>
        <v>61.274906048368351</v>
      </c>
      <c r="J300" s="920">
        <f t="shared" si="26"/>
        <v>52.853604791113106</v>
      </c>
      <c r="K300" s="920">
        <f t="shared" si="26"/>
        <v>51.034103347780224</v>
      </c>
      <c r="L300" s="920">
        <f t="shared" si="26"/>
        <v>45.941696131739889</v>
      </c>
      <c r="M300" s="920">
        <f t="shared" si="26"/>
        <v>43.026767083617877</v>
      </c>
      <c r="N300" s="920">
        <f t="shared" si="26"/>
        <v>48.30788811947113</v>
      </c>
      <c r="O300" s="920">
        <f t="shared" si="26"/>
        <v>56.361046999999999</v>
      </c>
      <c r="P300" s="920">
        <f t="shared" si="26"/>
        <v>65.533449999999988</v>
      </c>
      <c r="Q300" s="921">
        <f>SUM(E300:P300)</f>
        <v>682.36506688155464</v>
      </c>
      <c r="R300" s="87"/>
      <c r="S300" s="503"/>
      <c r="T300" s="503" t="s">
        <v>341</v>
      </c>
      <c r="U300" s="503">
        <v>0</v>
      </c>
      <c r="V300" s="503">
        <v>0</v>
      </c>
      <c r="W300" s="503">
        <v>0</v>
      </c>
      <c r="X300" s="503">
        <v>0</v>
      </c>
      <c r="Y300" s="503">
        <v>0</v>
      </c>
      <c r="Z300" s="503">
        <v>0</v>
      </c>
      <c r="AA300" s="503">
        <v>0</v>
      </c>
      <c r="AB300" s="503">
        <v>0</v>
      </c>
      <c r="AC300" s="503">
        <v>0</v>
      </c>
      <c r="AD300" s="503">
        <v>0</v>
      </c>
      <c r="AE300" s="503">
        <v>0</v>
      </c>
      <c r="AF300" s="503">
        <v>0</v>
      </c>
      <c r="AG300" s="503">
        <v>0</v>
      </c>
      <c r="AH300" s="1345"/>
      <c r="AI300" s="1345"/>
    </row>
    <row r="301" spans="1:35" s="139" customFormat="1" ht="21" customHeight="1" x14ac:dyDescent="0.25">
      <c r="A301" s="87"/>
      <c r="B301" s="922"/>
      <c r="C301" s="923"/>
      <c r="D301" s="924" t="s">
        <v>341</v>
      </c>
      <c r="E301" s="925">
        <f t="shared" ref="E301:P301" si="27">+SUMIF($D$4:$D$299,$D$301,E4:E299)</f>
        <v>118.79367731157795</v>
      </c>
      <c r="F301" s="925">
        <f t="shared" si="27"/>
        <v>100.90685911556442</v>
      </c>
      <c r="G301" s="925">
        <f t="shared" si="27"/>
        <v>123.88373569084065</v>
      </c>
      <c r="H301" s="925">
        <f t="shared" si="27"/>
        <v>118.18048891147173</v>
      </c>
      <c r="I301" s="925">
        <f t="shared" si="27"/>
        <v>125.93516012508748</v>
      </c>
      <c r="J301" s="925">
        <f t="shared" si="27"/>
        <v>105.53407461260886</v>
      </c>
      <c r="K301" s="925">
        <f t="shared" si="27"/>
        <v>104.03496430890935</v>
      </c>
      <c r="L301" s="925">
        <f t="shared" si="27"/>
        <v>126.87059501427578</v>
      </c>
      <c r="M301" s="925">
        <f t="shared" si="27"/>
        <v>132.23903649410039</v>
      </c>
      <c r="N301" s="925">
        <f t="shared" si="27"/>
        <v>128.5497648865198</v>
      </c>
      <c r="O301" s="925">
        <f t="shared" si="27"/>
        <v>151.17792314254328</v>
      </c>
      <c r="P301" s="925">
        <f t="shared" si="27"/>
        <v>151.56281734628925</v>
      </c>
      <c r="Q301" s="926">
        <f>SUM(E301:P301)</f>
        <v>1487.6690969597889</v>
      </c>
      <c r="R301" s="87"/>
      <c r="S301" s="503"/>
      <c r="T301" s="503" t="s">
        <v>342</v>
      </c>
      <c r="U301" s="503"/>
      <c r="V301" s="503"/>
      <c r="W301" s="503"/>
      <c r="X301" s="503"/>
      <c r="Y301" s="503"/>
      <c r="Z301" s="503"/>
      <c r="AA301" s="503"/>
      <c r="AB301" s="503"/>
      <c r="AC301" s="503"/>
      <c r="AD301" s="503"/>
      <c r="AE301" s="503"/>
      <c r="AF301" s="503"/>
      <c r="AG301" s="503"/>
      <c r="AH301" s="1345"/>
      <c r="AI301" s="1345"/>
    </row>
    <row r="302" spans="1:35" s="139" customFormat="1" ht="21" customHeight="1" thickBot="1" x14ac:dyDescent="0.3">
      <c r="A302" s="87"/>
      <c r="B302" s="1821" t="s">
        <v>1465</v>
      </c>
      <c r="C302" s="1822"/>
      <c r="D302" s="1823"/>
      <c r="E302" s="927">
        <f>SUM(E300:E301)</f>
        <v>180.56129552015295</v>
      </c>
      <c r="F302" s="927">
        <f t="shared" ref="F302:Q302" si="28">SUM(F300:F301)</f>
        <v>164.2434917894044</v>
      </c>
      <c r="G302" s="927">
        <f t="shared" si="28"/>
        <v>193.83673695690578</v>
      </c>
      <c r="H302" s="927">
        <f t="shared" si="28"/>
        <v>181.15484112245565</v>
      </c>
      <c r="I302" s="927">
        <f t="shared" si="28"/>
        <v>187.21006617345583</v>
      </c>
      <c r="J302" s="927">
        <f t="shared" si="28"/>
        <v>158.38767940372196</v>
      </c>
      <c r="K302" s="927">
        <f t="shared" si="28"/>
        <v>155.06906765668958</v>
      </c>
      <c r="L302" s="927">
        <f t="shared" si="28"/>
        <v>172.81229114601567</v>
      </c>
      <c r="M302" s="927">
        <f t="shared" si="28"/>
        <v>175.26580357771826</v>
      </c>
      <c r="N302" s="927">
        <f t="shared" si="28"/>
        <v>176.85765300599093</v>
      </c>
      <c r="O302" s="927">
        <f t="shared" si="28"/>
        <v>207.53897014254329</v>
      </c>
      <c r="P302" s="928">
        <f t="shared" si="28"/>
        <v>217.09626734628924</v>
      </c>
      <c r="Q302" s="929">
        <f t="shared" si="28"/>
        <v>2170.0341638413438</v>
      </c>
      <c r="R302" s="87"/>
      <c r="S302" s="503"/>
      <c r="T302" s="503" t="s">
        <v>343</v>
      </c>
      <c r="U302" s="503"/>
      <c r="V302" s="503"/>
      <c r="W302" s="503"/>
      <c r="X302" s="503"/>
      <c r="Y302" s="503"/>
      <c r="Z302" s="503"/>
      <c r="AA302" s="503"/>
      <c r="AB302" s="503"/>
      <c r="AC302" s="503"/>
      <c r="AD302" s="503"/>
      <c r="AE302" s="503"/>
      <c r="AF302" s="503"/>
      <c r="AG302" s="503"/>
      <c r="AH302" s="1345"/>
      <c r="AI302" s="1345"/>
    </row>
    <row r="303" spans="1:35" s="139" customFormat="1" ht="21" customHeight="1" x14ac:dyDescent="0.25">
      <c r="A303" s="87"/>
      <c r="B303" s="511" t="s">
        <v>1598</v>
      </c>
      <c r="C303" s="930"/>
      <c r="D303" s="931"/>
      <c r="E303" s="932"/>
      <c r="F303" s="932"/>
      <c r="G303" s="932"/>
      <c r="H303" s="932"/>
      <c r="I303" s="932"/>
      <c r="J303" s="932"/>
      <c r="K303" s="932"/>
      <c r="L303" s="932"/>
      <c r="M303" s="932"/>
      <c r="N303" s="932"/>
      <c r="O303" s="932"/>
      <c r="P303" s="932"/>
      <c r="Q303" s="933"/>
      <c r="R303" s="87"/>
      <c r="S303" s="503" t="s">
        <v>325</v>
      </c>
      <c r="T303" s="503"/>
      <c r="U303" s="503">
        <v>180.56129552015295</v>
      </c>
      <c r="V303" s="503">
        <v>164.24349178940443</v>
      </c>
      <c r="W303" s="503">
        <v>193.83673695690587</v>
      </c>
      <c r="X303" s="503">
        <v>181.15484112245565</v>
      </c>
      <c r="Y303" s="503">
        <v>187.21006617345583</v>
      </c>
      <c r="Z303" s="503">
        <v>158.38767940372199</v>
      </c>
      <c r="AA303" s="503">
        <v>155.06906765668955</v>
      </c>
      <c r="AB303" s="503">
        <v>172.81229114601561</v>
      </c>
      <c r="AC303" s="503">
        <v>175.26580357771826</v>
      </c>
      <c r="AD303" s="503">
        <v>176.85765300599095</v>
      </c>
      <c r="AE303" s="503">
        <v>199.97909014254324</v>
      </c>
      <c r="AF303" s="503">
        <v>209.5363873462893</v>
      </c>
      <c r="AG303" s="503">
        <v>2154.9144038413433</v>
      </c>
      <c r="AH303" s="1345"/>
      <c r="AI303" s="1345"/>
    </row>
    <row r="304" spans="1:35" s="139" customFormat="1" ht="18" customHeight="1" x14ac:dyDescent="0.25">
      <c r="A304" s="87"/>
      <c r="R304" s="87"/>
      <c r="S304" s="503"/>
      <c r="T304" s="503"/>
      <c r="U304" s="503"/>
      <c r="V304" s="503"/>
      <c r="W304" s="503"/>
      <c r="X304" s="503"/>
      <c r="Y304" s="503"/>
      <c r="Z304" s="503"/>
      <c r="AA304" s="503"/>
      <c r="AB304" s="503"/>
      <c r="AC304" s="503"/>
      <c r="AD304" s="503"/>
      <c r="AE304" s="503"/>
      <c r="AF304" s="503"/>
      <c r="AG304" s="503"/>
      <c r="AH304" s="1345"/>
      <c r="AI304" s="1345"/>
    </row>
    <row r="305" spans="1:35" s="139" customFormat="1" ht="18" customHeight="1" x14ac:dyDescent="0.25">
      <c r="A305" s="87"/>
      <c r="R305" s="87"/>
      <c r="S305" s="503"/>
      <c r="T305" s="503"/>
      <c r="U305" s="503"/>
      <c r="V305" s="503"/>
      <c r="W305" s="503"/>
      <c r="X305" s="503"/>
      <c r="Y305" s="503"/>
      <c r="Z305" s="503"/>
      <c r="AA305" s="503"/>
      <c r="AB305" s="503"/>
      <c r="AC305" s="503"/>
      <c r="AD305" s="503"/>
      <c r="AE305" s="503"/>
      <c r="AF305" s="503"/>
      <c r="AG305" s="503"/>
      <c r="AH305" s="1345"/>
      <c r="AI305" s="1345"/>
    </row>
    <row r="306" spans="1:35" s="139" customFormat="1" ht="18" customHeight="1" x14ac:dyDescent="0.25">
      <c r="A306" s="87"/>
      <c r="R306" s="87"/>
      <c r="S306" s="503"/>
      <c r="T306" s="503"/>
      <c r="U306" s="503"/>
      <c r="V306" s="503"/>
      <c r="W306" s="503"/>
      <c r="X306" s="503"/>
      <c r="Y306" s="503"/>
      <c r="Z306" s="503"/>
      <c r="AA306" s="503"/>
      <c r="AB306" s="503"/>
      <c r="AC306" s="503"/>
      <c r="AD306" s="503"/>
      <c r="AE306" s="503"/>
      <c r="AF306" s="503"/>
      <c r="AG306" s="503"/>
      <c r="AH306" s="1345"/>
      <c r="AI306" s="1345"/>
    </row>
    <row r="307" spans="1:35" s="139" customFormat="1" ht="18" customHeight="1" x14ac:dyDescent="0.25">
      <c r="A307" s="87"/>
      <c r="R307" s="87"/>
      <c r="S307" s="503"/>
      <c r="T307" s="503"/>
      <c r="U307" s="503"/>
      <c r="V307" s="503"/>
      <c r="W307" s="503"/>
      <c r="X307" s="503"/>
      <c r="Y307" s="503"/>
      <c r="Z307" s="503"/>
      <c r="AA307" s="503"/>
      <c r="AB307" s="503"/>
      <c r="AC307" s="503"/>
      <c r="AD307" s="503"/>
      <c r="AE307" s="503"/>
      <c r="AF307" s="503"/>
      <c r="AG307" s="503"/>
      <c r="AH307" s="1345"/>
      <c r="AI307" s="1345"/>
    </row>
    <row r="308" spans="1:35" s="139" customFormat="1" ht="18" customHeight="1" x14ac:dyDescent="0.25">
      <c r="A308" s="87"/>
      <c r="B308" s="25"/>
      <c r="C308" s="838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87"/>
      <c r="S308" s="503"/>
      <c r="T308" s="503"/>
      <c r="U308" s="503"/>
      <c r="V308" s="503"/>
      <c r="W308" s="503"/>
      <c r="X308" s="503"/>
      <c r="Y308" s="503"/>
      <c r="Z308" s="503"/>
      <c r="AA308" s="503"/>
      <c r="AB308" s="503"/>
      <c r="AC308" s="503"/>
      <c r="AD308" s="503"/>
      <c r="AE308" s="503"/>
      <c r="AF308" s="503"/>
      <c r="AG308" s="503"/>
      <c r="AH308" s="1345"/>
      <c r="AI308" s="1345"/>
    </row>
    <row r="309" spans="1:35" s="139" customFormat="1" ht="18" customHeight="1" x14ac:dyDescent="0.25">
      <c r="A309" s="87"/>
      <c r="B309" s="25"/>
      <c r="C309" s="26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87"/>
      <c r="S309" s="503"/>
      <c r="T309" s="503"/>
      <c r="U309" s="503"/>
      <c r="V309" s="503"/>
      <c r="W309" s="503"/>
      <c r="X309" s="503"/>
      <c r="Y309" s="503"/>
      <c r="Z309" s="503"/>
      <c r="AA309" s="503"/>
      <c r="AB309" s="503"/>
      <c r="AC309" s="503"/>
      <c r="AD309" s="503"/>
      <c r="AE309" s="503"/>
      <c r="AF309" s="503"/>
      <c r="AG309" s="503"/>
      <c r="AH309" s="1345"/>
      <c r="AI309" s="1345"/>
    </row>
    <row r="310" spans="1:35" s="139" customFormat="1" ht="18" customHeight="1" x14ac:dyDescent="0.25">
      <c r="A310" s="87"/>
      <c r="B310" s="25"/>
      <c r="C310" s="674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87"/>
      <c r="S310" s="503"/>
      <c r="T310" s="503"/>
      <c r="U310" s="503"/>
      <c r="V310" s="503"/>
      <c r="W310" s="503"/>
      <c r="X310" s="503"/>
      <c r="Y310" s="503"/>
      <c r="Z310" s="503"/>
      <c r="AA310" s="503"/>
      <c r="AB310" s="503"/>
      <c r="AC310" s="503"/>
      <c r="AD310" s="503"/>
      <c r="AE310" s="503"/>
      <c r="AF310" s="503"/>
      <c r="AG310" s="503"/>
      <c r="AH310" s="1345"/>
      <c r="AI310" s="1345"/>
    </row>
    <row r="311" spans="1:35" s="139" customFormat="1" ht="18" customHeight="1" x14ac:dyDescent="0.25">
      <c r="A311" s="87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 s="87"/>
      <c r="S311" s="503"/>
      <c r="T311" s="503"/>
      <c r="U311" s="503"/>
      <c r="V311" s="503"/>
      <c r="W311" s="503"/>
      <c r="X311" s="503"/>
      <c r="Y311" s="503"/>
      <c r="Z311" s="503"/>
      <c r="AA311" s="503"/>
      <c r="AB311" s="503"/>
      <c r="AC311" s="503"/>
      <c r="AD311" s="503"/>
      <c r="AE311" s="503"/>
      <c r="AF311" s="503"/>
      <c r="AG311" s="503"/>
      <c r="AH311" s="1345"/>
      <c r="AI311" s="1345"/>
    </row>
    <row r="312" spans="1:35" s="139" customFormat="1" ht="20.25" customHeight="1" x14ac:dyDescent="0.25">
      <c r="A312" s="87"/>
      <c r="R312" s="87"/>
      <c r="S312" s="503"/>
      <c r="T312" s="503"/>
      <c r="U312" s="503"/>
      <c r="V312" s="503"/>
      <c r="W312" s="503"/>
      <c r="X312" s="503"/>
      <c r="Y312" s="503"/>
      <c r="Z312" s="503"/>
      <c r="AA312" s="503"/>
      <c r="AB312" s="503"/>
      <c r="AC312" s="503"/>
      <c r="AD312" s="503"/>
      <c r="AE312" s="503"/>
      <c r="AF312" s="503"/>
      <c r="AG312" s="503"/>
      <c r="AH312" s="1345"/>
      <c r="AI312" s="1345"/>
    </row>
    <row r="313" spans="1:35" s="139" customFormat="1" ht="20.25" customHeight="1" x14ac:dyDescent="0.25">
      <c r="A313" s="87"/>
      <c r="R313" s="87"/>
      <c r="S313" s="503"/>
      <c r="T313" s="503"/>
      <c r="U313" s="503"/>
      <c r="V313" s="503"/>
      <c r="W313" s="503"/>
      <c r="X313" s="503"/>
      <c r="Y313" s="503"/>
      <c r="Z313" s="503"/>
      <c r="AA313" s="503"/>
      <c r="AB313" s="503"/>
      <c r="AC313" s="503"/>
      <c r="AD313" s="503"/>
      <c r="AE313" s="503"/>
      <c r="AF313" s="503"/>
      <c r="AG313" s="503"/>
      <c r="AH313" s="1345"/>
      <c r="AI313" s="1345"/>
    </row>
    <row r="314" spans="1:35" s="139" customFormat="1" ht="20.25" customHeight="1" x14ac:dyDescent="0.25">
      <c r="A314" s="87"/>
      <c r="R314" s="87"/>
      <c r="S314" s="503"/>
      <c r="T314" s="503"/>
      <c r="U314" s="503"/>
      <c r="V314" s="503"/>
      <c r="W314" s="503"/>
      <c r="X314" s="503"/>
      <c r="Y314" s="503"/>
      <c r="Z314" s="503"/>
      <c r="AA314" s="503"/>
      <c r="AB314" s="503"/>
      <c r="AC314" s="503"/>
      <c r="AD314" s="503"/>
      <c r="AE314" s="503"/>
      <c r="AF314" s="503"/>
      <c r="AG314" s="503"/>
      <c r="AH314" s="1345"/>
      <c r="AI314" s="1345"/>
    </row>
    <row r="315" spans="1:35" s="59" customFormat="1" ht="20.25" customHeight="1" x14ac:dyDescent="0.25">
      <c r="A315" s="61"/>
      <c r="R315" s="61"/>
      <c r="S315" s="503"/>
      <c r="T315" s="503"/>
      <c r="U315" s="503"/>
      <c r="V315" s="503"/>
      <c r="W315" s="503"/>
      <c r="X315" s="503"/>
      <c r="Y315" s="503"/>
      <c r="Z315" s="503"/>
      <c r="AA315" s="503"/>
      <c r="AB315" s="503"/>
      <c r="AC315" s="503"/>
      <c r="AD315" s="503"/>
      <c r="AE315" s="503"/>
      <c r="AF315" s="503"/>
      <c r="AG315" s="503"/>
      <c r="AH315" s="501"/>
      <c r="AI315" s="501"/>
    </row>
    <row r="316" spans="1:35" s="59" customFormat="1" x14ac:dyDescent="0.25">
      <c r="A316" s="61"/>
      <c r="R316" s="61"/>
      <c r="S316" s="503"/>
      <c r="T316" s="503"/>
      <c r="U316" s="503"/>
      <c r="V316" s="503"/>
      <c r="W316" s="503"/>
      <c r="X316" s="503"/>
      <c r="Y316" s="503"/>
      <c r="Z316" s="503"/>
      <c r="AA316" s="503"/>
      <c r="AB316" s="503"/>
      <c r="AC316" s="503"/>
      <c r="AD316" s="503"/>
      <c r="AE316" s="503"/>
      <c r="AF316" s="503"/>
      <c r="AG316" s="503"/>
      <c r="AH316" s="1346"/>
      <c r="AI316" s="501"/>
    </row>
    <row r="317" spans="1:35" s="59" customFormat="1" x14ac:dyDescent="0.25">
      <c r="A317" s="61"/>
      <c r="R317" s="61"/>
      <c r="S317" s="503"/>
      <c r="T317" s="503"/>
      <c r="U317" s="503"/>
      <c r="V317" s="503"/>
      <c r="W317" s="503"/>
      <c r="X317" s="503"/>
      <c r="Y317" s="503"/>
      <c r="Z317" s="503"/>
      <c r="AA317" s="503"/>
      <c r="AB317" s="503"/>
      <c r="AC317" s="503"/>
      <c r="AD317" s="503"/>
      <c r="AE317" s="503"/>
      <c r="AF317" s="503"/>
      <c r="AG317" s="503"/>
      <c r="AH317" s="501"/>
      <c r="AI317" s="501"/>
    </row>
    <row r="318" spans="1:35" s="59" customFormat="1" x14ac:dyDescent="0.25">
      <c r="A318" s="61"/>
      <c r="R318" s="61"/>
      <c r="S318" s="503"/>
      <c r="T318" s="503"/>
      <c r="U318" s="503"/>
      <c r="V318" s="503"/>
      <c r="W318" s="503"/>
      <c r="X318" s="503"/>
      <c r="Y318" s="503"/>
      <c r="Z318" s="503"/>
      <c r="AA318" s="503"/>
      <c r="AB318" s="503"/>
      <c r="AC318" s="503"/>
      <c r="AD318" s="503"/>
      <c r="AE318" s="503"/>
      <c r="AF318" s="503"/>
      <c r="AG318" s="503"/>
      <c r="AH318" s="501"/>
      <c r="AI318" s="501"/>
    </row>
    <row r="322" spans="17:17" x14ac:dyDescent="0.25">
      <c r="Q322">
        <f>+'3.5.3.1.2'!P79</f>
        <v>2170.0341638413433</v>
      </c>
    </row>
    <row r="324" spans="17:17" x14ac:dyDescent="0.25">
      <c r="Q324" s="183">
        <f>+Q302-Q322</f>
        <v>0</v>
      </c>
    </row>
  </sheetData>
  <mergeCells count="75">
    <mergeCell ref="B24:B27"/>
    <mergeCell ref="B4:B7"/>
    <mergeCell ref="B8:B11"/>
    <mergeCell ref="B12:B15"/>
    <mergeCell ref="B16:B19"/>
    <mergeCell ref="B20:B23"/>
    <mergeCell ref="B72:B75"/>
    <mergeCell ref="B28:B31"/>
    <mergeCell ref="B32:B35"/>
    <mergeCell ref="B36:B39"/>
    <mergeCell ref="B40:B43"/>
    <mergeCell ref="B44:B47"/>
    <mergeCell ref="B48:B51"/>
    <mergeCell ref="B52:B55"/>
    <mergeCell ref="B56:B59"/>
    <mergeCell ref="B60:B63"/>
    <mergeCell ref="B64:B67"/>
    <mergeCell ref="B68:B71"/>
    <mergeCell ref="B120:B123"/>
    <mergeCell ref="B76:B79"/>
    <mergeCell ref="B80:B83"/>
    <mergeCell ref="B84:B87"/>
    <mergeCell ref="B88:B91"/>
    <mergeCell ref="B92:B95"/>
    <mergeCell ref="B96:B99"/>
    <mergeCell ref="B100:B103"/>
    <mergeCell ref="B104:B107"/>
    <mergeCell ref="B108:B111"/>
    <mergeCell ref="B112:B115"/>
    <mergeCell ref="B116:B119"/>
    <mergeCell ref="B168:B171"/>
    <mergeCell ref="B124:B127"/>
    <mergeCell ref="B128:B131"/>
    <mergeCell ref="B132:B135"/>
    <mergeCell ref="B136:B139"/>
    <mergeCell ref="B140:B143"/>
    <mergeCell ref="B144:B147"/>
    <mergeCell ref="B148:B151"/>
    <mergeCell ref="B152:B155"/>
    <mergeCell ref="B156:B159"/>
    <mergeCell ref="B160:B163"/>
    <mergeCell ref="B164:B167"/>
    <mergeCell ref="B216:B219"/>
    <mergeCell ref="B172:B175"/>
    <mergeCell ref="B176:B179"/>
    <mergeCell ref="B180:B183"/>
    <mergeCell ref="B184:B187"/>
    <mergeCell ref="B188:B191"/>
    <mergeCell ref="B192:B195"/>
    <mergeCell ref="B196:B199"/>
    <mergeCell ref="B200:B203"/>
    <mergeCell ref="B204:B207"/>
    <mergeCell ref="B208:B211"/>
    <mergeCell ref="B212:B215"/>
    <mergeCell ref="B264:B267"/>
    <mergeCell ref="B220:B223"/>
    <mergeCell ref="B224:B227"/>
    <mergeCell ref="B228:B231"/>
    <mergeCell ref="B232:B235"/>
    <mergeCell ref="B236:B239"/>
    <mergeCell ref="B240:B243"/>
    <mergeCell ref="B244:B247"/>
    <mergeCell ref="B248:B251"/>
    <mergeCell ref="B252:B255"/>
    <mergeCell ref="B256:B259"/>
    <mergeCell ref="B260:B263"/>
    <mergeCell ref="B292:B295"/>
    <mergeCell ref="B296:B299"/>
    <mergeCell ref="B302:D302"/>
    <mergeCell ref="B268:B271"/>
    <mergeCell ref="B272:B275"/>
    <mergeCell ref="B276:B279"/>
    <mergeCell ref="B280:B283"/>
    <mergeCell ref="B284:B287"/>
    <mergeCell ref="B288:B291"/>
  </mergeCells>
  <pageMargins left="0.78740157480314965" right="0.59055118110236227" top="0.59055118110236227" bottom="0.59055118110236227" header="0" footer="0"/>
  <pageSetup paperSize="9" scale="46" fitToHeight="9" orientation="landscape" r:id="rId1"/>
  <headerFooter alignWithMargins="0"/>
  <rowBreaks count="4" manualBreakCount="4">
    <brk id="63" max="16" man="1"/>
    <brk id="123" max="16" man="1"/>
    <brk id="187" max="16" man="1"/>
    <brk id="24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3"/>
  <sheetViews>
    <sheetView view="pageBreakPreview" zoomScale="60" zoomScaleNormal="80" workbookViewId="0">
      <selection activeCell="P99" sqref="P99"/>
    </sheetView>
  </sheetViews>
  <sheetFormatPr baseColWidth="10" defaultRowHeight="15" x14ac:dyDescent="0.25"/>
  <cols>
    <col min="1" max="1" width="3.42578125" style="79" customWidth="1"/>
    <col min="2" max="2" width="38.85546875" bestFit="1" customWidth="1"/>
    <col min="3" max="3" width="14" customWidth="1"/>
    <col min="4" max="15" width="14.42578125" customWidth="1"/>
    <col min="16" max="16" width="15.28515625" bestFit="1" customWidth="1"/>
    <col min="17" max="17" width="3.7109375" customWidth="1"/>
    <col min="18" max="18" width="11.42578125" style="503"/>
    <col min="19" max="19" width="28.140625" style="503" bestFit="1" customWidth="1"/>
    <col min="20" max="20" width="15.42578125" style="503" bestFit="1" customWidth="1"/>
    <col min="21" max="32" width="17.5703125" style="503" bestFit="1" customWidth="1"/>
    <col min="33" max="33" width="16.5703125" style="503" bestFit="1" customWidth="1"/>
    <col min="34" max="34" width="21.28515625" style="503" bestFit="1" customWidth="1"/>
    <col min="35" max="35" width="23.140625" bestFit="1" customWidth="1"/>
    <col min="36" max="46" width="6" customWidth="1"/>
    <col min="47" max="47" width="12.85546875" bestFit="1" customWidth="1"/>
  </cols>
  <sheetData>
    <row r="1" spans="1:33" ht="15.6" x14ac:dyDescent="0.3">
      <c r="A1" s="892"/>
      <c r="B1" s="836"/>
      <c r="C1" s="837"/>
      <c r="D1" s="837"/>
      <c r="E1" s="893"/>
      <c r="F1" s="890"/>
      <c r="G1" s="811"/>
      <c r="H1" s="811"/>
      <c r="I1" s="837"/>
      <c r="J1" s="811"/>
      <c r="K1" s="811"/>
      <c r="L1" s="811"/>
      <c r="M1" s="811"/>
      <c r="N1" s="811"/>
      <c r="O1" s="811"/>
      <c r="P1" s="811"/>
      <c r="Q1" s="837"/>
      <c r="R1" s="1269"/>
    </row>
    <row r="2" spans="1:33" ht="15.6" x14ac:dyDescent="0.3">
      <c r="A2" s="892"/>
      <c r="B2" s="836"/>
      <c r="C2" s="837"/>
      <c r="D2" s="837"/>
      <c r="E2" s="893"/>
      <c r="F2" s="890"/>
      <c r="G2" s="811"/>
      <c r="H2" s="811"/>
      <c r="I2" s="837"/>
      <c r="J2" s="811"/>
      <c r="K2" s="811"/>
      <c r="L2" s="811"/>
      <c r="M2" s="811"/>
      <c r="N2" s="811"/>
      <c r="O2" s="811"/>
      <c r="P2" s="811"/>
      <c r="Q2" s="837"/>
      <c r="R2" s="1269"/>
    </row>
    <row r="3" spans="1:33" ht="15.6" x14ac:dyDescent="0.3">
      <c r="A3" s="892"/>
      <c r="B3" s="836"/>
      <c r="C3" s="837"/>
      <c r="D3" s="837"/>
      <c r="E3" s="893"/>
      <c r="F3" s="890"/>
      <c r="G3" s="811"/>
      <c r="H3" s="811"/>
      <c r="I3" s="837"/>
      <c r="J3" s="811"/>
      <c r="K3" s="811"/>
      <c r="L3" s="811"/>
      <c r="M3" s="811"/>
      <c r="N3" s="811"/>
      <c r="O3" s="811"/>
      <c r="P3" s="811"/>
      <c r="Q3" s="837"/>
      <c r="R3" s="1269"/>
      <c r="S3" s="1233"/>
      <c r="T3" s="1233"/>
      <c r="U3" s="1233"/>
      <c r="V3" s="1233"/>
      <c r="W3" s="1233"/>
      <c r="X3" s="1233"/>
      <c r="Y3" s="1233"/>
      <c r="Z3" s="1233"/>
      <c r="AA3" s="1233"/>
      <c r="AB3" s="1233"/>
      <c r="AC3" s="1306"/>
      <c r="AD3" s="1306"/>
      <c r="AE3" s="1306"/>
      <c r="AF3" s="1306"/>
      <c r="AG3" s="1343"/>
    </row>
    <row r="4" spans="1:33" ht="15.6" x14ac:dyDescent="0.3">
      <c r="A4" s="892"/>
      <c r="B4" s="836"/>
      <c r="C4" s="837"/>
      <c r="D4" s="837"/>
      <c r="E4" s="893"/>
      <c r="F4" s="890"/>
      <c r="G4" s="811"/>
      <c r="H4" s="811"/>
      <c r="I4" s="837"/>
      <c r="J4" s="811"/>
      <c r="K4" s="811"/>
      <c r="L4" s="811"/>
      <c r="M4" s="811"/>
      <c r="N4" s="811"/>
      <c r="O4" s="811"/>
      <c r="P4" s="811"/>
      <c r="Q4" s="837"/>
      <c r="R4" s="1269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306"/>
      <c r="AD4" s="1306"/>
      <c r="AE4" s="1306"/>
      <c r="AF4" s="1306"/>
      <c r="AG4" s="1343"/>
    </row>
    <row r="5" spans="1:33" ht="15.6" x14ac:dyDescent="0.3">
      <c r="A5" s="892"/>
      <c r="B5" s="836"/>
      <c r="C5" s="837"/>
      <c r="D5" s="837"/>
      <c r="E5" s="893"/>
      <c r="F5" s="890"/>
      <c r="G5" s="811"/>
      <c r="H5" s="811"/>
      <c r="I5" s="837"/>
      <c r="J5" s="811"/>
      <c r="K5" s="811"/>
      <c r="L5" s="811"/>
      <c r="M5" s="811"/>
      <c r="N5" s="811"/>
      <c r="O5" s="811"/>
      <c r="P5" s="811"/>
      <c r="Q5" s="837"/>
      <c r="R5" s="1269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306"/>
      <c r="AD5" s="1306"/>
      <c r="AE5" s="1306"/>
      <c r="AF5" s="1306"/>
      <c r="AG5" s="1343"/>
    </row>
    <row r="6" spans="1:33" ht="15.6" x14ac:dyDescent="0.3">
      <c r="A6" s="892"/>
      <c r="B6" s="836"/>
      <c r="C6" s="837"/>
      <c r="D6" s="837"/>
      <c r="E6" s="893"/>
      <c r="F6" s="890"/>
      <c r="G6" s="811"/>
      <c r="H6" s="811"/>
      <c r="I6" s="837"/>
      <c r="J6" s="811"/>
      <c r="K6" s="811"/>
      <c r="L6" s="811"/>
      <c r="M6" s="811"/>
      <c r="N6" s="811"/>
      <c r="O6" s="811"/>
      <c r="P6" s="811"/>
      <c r="Q6" s="837"/>
      <c r="R6" s="1269"/>
      <c r="U6" s="1233"/>
      <c r="V6" s="1233"/>
      <c r="W6" s="1233"/>
      <c r="X6" s="1233"/>
      <c r="Y6" s="1233"/>
      <c r="Z6" s="1233"/>
      <c r="AA6" s="1233"/>
      <c r="AB6" s="1233"/>
      <c r="AC6" s="1306"/>
      <c r="AD6" s="1306"/>
      <c r="AE6" s="1306"/>
      <c r="AF6" s="1306"/>
      <c r="AG6" s="1343"/>
    </row>
    <row r="7" spans="1:33" ht="14.45" x14ac:dyDescent="0.3">
      <c r="A7" s="892"/>
      <c r="B7" s="836"/>
      <c r="C7" s="837"/>
      <c r="D7" s="837"/>
      <c r="E7" s="894"/>
      <c r="F7" s="894"/>
      <c r="G7" s="894"/>
      <c r="H7" s="894"/>
      <c r="I7" s="894"/>
      <c r="J7" s="894"/>
      <c r="K7" s="894"/>
      <c r="L7" s="894"/>
      <c r="M7" s="894"/>
      <c r="N7" s="894"/>
      <c r="O7" s="894"/>
      <c r="P7" s="894"/>
      <c r="Q7" s="837"/>
      <c r="R7" s="1269"/>
      <c r="S7" s="503" t="s">
        <v>171</v>
      </c>
      <c r="T7" s="503" t="s">
        <v>172</v>
      </c>
      <c r="AG7" s="1343"/>
    </row>
    <row r="8" spans="1:33" ht="15.6" x14ac:dyDescent="0.3">
      <c r="A8" s="892"/>
      <c r="B8" s="836"/>
      <c r="C8" s="837"/>
      <c r="D8" s="837"/>
      <c r="E8" s="895" t="s">
        <v>1065</v>
      </c>
      <c r="F8" s="838"/>
      <c r="G8" s="896"/>
      <c r="H8" s="896"/>
      <c r="I8" s="837"/>
      <c r="J8" s="896"/>
      <c r="K8" s="811"/>
      <c r="L8" s="811"/>
      <c r="M8" s="811"/>
      <c r="N8" s="811"/>
      <c r="O8" s="811"/>
      <c r="P8" s="837"/>
      <c r="Q8" s="837"/>
      <c r="R8" s="1269"/>
      <c r="S8" s="503" t="s">
        <v>173</v>
      </c>
      <c r="T8" s="503" t="s">
        <v>174</v>
      </c>
      <c r="AG8" s="1343"/>
    </row>
    <row r="9" spans="1:33" ht="15.75" x14ac:dyDescent="0.25">
      <c r="A9" s="892"/>
      <c r="B9" s="836"/>
      <c r="C9" s="837"/>
      <c r="D9" s="837"/>
      <c r="E9" s="895"/>
      <c r="F9" s="838"/>
      <c r="G9" s="896"/>
      <c r="H9" s="896"/>
      <c r="I9" s="837"/>
      <c r="J9" s="896"/>
      <c r="K9" s="896"/>
      <c r="L9" s="896"/>
      <c r="M9" s="811"/>
      <c r="N9" s="811"/>
      <c r="O9" s="811"/>
      <c r="P9" s="811"/>
      <c r="Q9" s="837"/>
      <c r="R9" s="1269"/>
      <c r="S9" s="503" t="s">
        <v>352</v>
      </c>
      <c r="T9" s="503" t="s">
        <v>340</v>
      </c>
      <c r="AG9" s="1343"/>
    </row>
    <row r="10" spans="1:33" ht="15.6" x14ac:dyDescent="0.3">
      <c r="A10" s="892"/>
      <c r="B10" s="836"/>
      <c r="C10" s="837"/>
      <c r="D10" s="837"/>
      <c r="E10" s="895"/>
      <c r="F10" s="838"/>
      <c r="G10" s="896"/>
      <c r="H10" s="896"/>
      <c r="I10" s="837"/>
      <c r="J10" s="896"/>
      <c r="K10" s="896"/>
      <c r="L10" s="896"/>
      <c r="M10" s="811"/>
      <c r="N10" s="811"/>
      <c r="O10" s="811"/>
      <c r="P10" s="811"/>
      <c r="Q10" s="837"/>
      <c r="R10" s="1269"/>
      <c r="AG10" s="1343"/>
    </row>
    <row r="11" spans="1:33" ht="15.75" x14ac:dyDescent="0.25">
      <c r="A11" s="892"/>
      <c r="B11" s="836"/>
      <c r="C11" s="837"/>
      <c r="D11" s="837"/>
      <c r="E11" s="895"/>
      <c r="F11" s="838"/>
      <c r="G11" s="896"/>
      <c r="H11" s="896"/>
      <c r="I11" s="837"/>
      <c r="J11" s="896"/>
      <c r="K11" s="896"/>
      <c r="L11" s="896"/>
      <c r="M11" s="811"/>
      <c r="N11" s="811"/>
      <c r="O11" s="811"/>
      <c r="P11" s="837"/>
      <c r="Q11" s="837"/>
      <c r="R11" s="1269"/>
      <c r="S11" s="503" t="s">
        <v>1213</v>
      </c>
      <c r="T11" s="503" t="s">
        <v>335</v>
      </c>
    </row>
    <row r="12" spans="1:33" ht="15.6" x14ac:dyDescent="0.3">
      <c r="A12" s="892"/>
      <c r="B12" s="836"/>
      <c r="C12" s="837"/>
      <c r="D12" s="837"/>
      <c r="E12" s="895"/>
      <c r="F12" s="838"/>
      <c r="G12" s="896"/>
      <c r="H12" s="896"/>
      <c r="I12" s="837"/>
      <c r="J12" s="896"/>
      <c r="K12" s="896"/>
      <c r="L12" s="896"/>
      <c r="M12" s="811"/>
      <c r="N12" s="811"/>
      <c r="O12" s="811"/>
      <c r="P12" s="837"/>
      <c r="Q12" s="837"/>
      <c r="R12" s="1269"/>
      <c r="S12" s="503" t="s">
        <v>350</v>
      </c>
      <c r="T12" s="503" t="s">
        <v>924</v>
      </c>
      <c r="U12" s="503" t="s">
        <v>925</v>
      </c>
      <c r="V12" s="503" t="s">
        <v>1419</v>
      </c>
      <c r="W12" s="503" t="s">
        <v>1420</v>
      </c>
      <c r="X12" s="503" t="s">
        <v>1421</v>
      </c>
      <c r="Y12" s="503" t="s">
        <v>1422</v>
      </c>
      <c r="Z12" s="503" t="s">
        <v>1423</v>
      </c>
      <c r="AA12" s="503" t="s">
        <v>1424</v>
      </c>
      <c r="AB12" s="503" t="s">
        <v>1425</v>
      </c>
      <c r="AC12" s="503" t="s">
        <v>1426</v>
      </c>
      <c r="AD12" s="503" t="s">
        <v>1427</v>
      </c>
      <c r="AE12" s="503" t="s">
        <v>1428</v>
      </c>
      <c r="AF12" s="503" t="s">
        <v>325</v>
      </c>
    </row>
    <row r="13" spans="1:33" ht="15.6" x14ac:dyDescent="0.3">
      <c r="A13" s="892"/>
      <c r="B13" s="836"/>
      <c r="C13" s="837"/>
      <c r="D13" s="837"/>
      <c r="E13" s="895"/>
      <c r="F13" s="838"/>
      <c r="G13" s="896"/>
      <c r="H13" s="896"/>
      <c r="I13" s="837"/>
      <c r="J13" s="896"/>
      <c r="K13" s="896"/>
      <c r="L13" s="896"/>
      <c r="M13" s="811"/>
      <c r="N13" s="811"/>
      <c r="O13" s="811"/>
      <c r="P13" s="837"/>
      <c r="Q13" s="837"/>
      <c r="R13" s="1269"/>
      <c r="S13" s="503" t="s">
        <v>320</v>
      </c>
      <c r="T13" s="503">
        <v>17.123027999999998</v>
      </c>
      <c r="U13" s="503">
        <v>15.84863</v>
      </c>
      <c r="V13" s="503">
        <v>18.060805999999999</v>
      </c>
      <c r="W13" s="503">
        <v>16.746908000000001</v>
      </c>
      <c r="X13" s="503">
        <v>16.566447999999998</v>
      </c>
      <c r="Y13" s="503">
        <v>14.339934000000001</v>
      </c>
      <c r="Z13" s="503">
        <v>13.595424000000001</v>
      </c>
      <c r="AA13" s="503">
        <v>11.616209999999999</v>
      </c>
      <c r="AB13" s="503">
        <v>8.6462989999999991</v>
      </c>
      <c r="AC13" s="503">
        <v>10.821819000000001</v>
      </c>
      <c r="AD13" s="503">
        <v>13.982892999999999</v>
      </c>
      <c r="AE13" s="503">
        <v>16.984724</v>
      </c>
      <c r="AF13" s="503">
        <v>174.33312299999997</v>
      </c>
    </row>
    <row r="14" spans="1:33" ht="15.6" x14ac:dyDescent="0.3">
      <c r="A14" s="892"/>
      <c r="B14" s="836"/>
      <c r="C14" s="837"/>
      <c r="D14" s="837"/>
      <c r="E14" s="895"/>
      <c r="F14" s="838"/>
      <c r="G14" s="896"/>
      <c r="H14" s="896"/>
      <c r="I14" s="837"/>
      <c r="J14" s="896"/>
      <c r="K14" s="896"/>
      <c r="L14" s="896"/>
      <c r="M14" s="811"/>
      <c r="N14" s="811"/>
      <c r="O14" s="811"/>
      <c r="P14" s="837"/>
      <c r="Q14" s="837"/>
      <c r="R14" s="1269"/>
      <c r="S14" s="503" t="s">
        <v>228</v>
      </c>
      <c r="T14" s="503">
        <v>14.578068999999999</v>
      </c>
      <c r="U14" s="503">
        <v>13.500329000000001</v>
      </c>
      <c r="V14" s="503">
        <v>14.439024</v>
      </c>
      <c r="W14" s="503">
        <v>13.431809999999999</v>
      </c>
      <c r="X14" s="503">
        <v>13.431960999999999</v>
      </c>
      <c r="Y14" s="503">
        <v>11.102285999999999</v>
      </c>
      <c r="Z14" s="503">
        <v>11.814109</v>
      </c>
      <c r="AA14" s="503">
        <v>12.603223</v>
      </c>
      <c r="AB14" s="503">
        <v>11.275887000000001</v>
      </c>
      <c r="AC14" s="503">
        <v>10.923474000000001</v>
      </c>
      <c r="AD14" s="503">
        <v>10.781804000000001</v>
      </c>
      <c r="AE14" s="503">
        <v>12.734590000000001</v>
      </c>
      <c r="AF14" s="503">
        <v>150.61656599999998</v>
      </c>
    </row>
    <row r="15" spans="1:33" ht="15.6" x14ac:dyDescent="0.3">
      <c r="A15" s="892"/>
      <c r="B15" s="836"/>
      <c r="C15" s="837"/>
      <c r="D15" s="837"/>
      <c r="E15" s="837"/>
      <c r="F15" s="837"/>
      <c r="G15" s="890"/>
      <c r="H15" s="837"/>
      <c r="I15" s="837"/>
      <c r="J15" s="837"/>
      <c r="K15" s="837"/>
      <c r="L15" s="837"/>
      <c r="M15" s="837"/>
      <c r="N15" s="837"/>
      <c r="O15" s="837"/>
      <c r="P15" s="837"/>
      <c r="Q15" s="837"/>
      <c r="R15" s="1269"/>
      <c r="S15" s="503" t="s">
        <v>240</v>
      </c>
      <c r="U15" s="503">
        <v>6.4273999999999996</v>
      </c>
      <c r="V15" s="503">
        <v>7.4054399999999996</v>
      </c>
      <c r="W15" s="503">
        <v>7.2575099999999999</v>
      </c>
      <c r="X15" s="503">
        <v>7.4767000000000001</v>
      </c>
      <c r="Y15" s="503">
        <v>6.29711</v>
      </c>
      <c r="Z15" s="503">
        <v>4.3697900000000001</v>
      </c>
      <c r="AA15" s="503">
        <v>3.6336399999999998</v>
      </c>
      <c r="AB15" s="503">
        <v>4.5306899999999999</v>
      </c>
      <c r="AC15" s="503">
        <v>5.9281800000000002</v>
      </c>
      <c r="AD15" s="503">
        <v>6.9093500000000008</v>
      </c>
      <c r="AE15" s="503">
        <v>7.4755600000000006</v>
      </c>
      <c r="AF15" s="503">
        <v>67.711370000000002</v>
      </c>
    </row>
    <row r="16" spans="1:33" ht="15.6" x14ac:dyDescent="0.3">
      <c r="A16" s="892"/>
      <c r="B16" s="836"/>
      <c r="C16" s="837"/>
      <c r="D16" s="837"/>
      <c r="E16" s="893"/>
      <c r="F16" s="890"/>
      <c r="G16" s="811"/>
      <c r="H16" s="811"/>
      <c r="I16" s="837"/>
      <c r="J16" s="811"/>
      <c r="K16" s="811"/>
      <c r="L16" s="811"/>
      <c r="M16" s="811"/>
      <c r="N16" s="811"/>
      <c r="O16" s="811"/>
      <c r="P16" s="811"/>
      <c r="Q16" s="837"/>
      <c r="R16" s="1269"/>
      <c r="S16" s="503" t="s">
        <v>232</v>
      </c>
      <c r="T16" s="503">
        <v>6.8477439999999996</v>
      </c>
      <c r="U16" s="503">
        <v>6.5343239999999998</v>
      </c>
      <c r="V16" s="503">
        <v>6.2284579999999998</v>
      </c>
      <c r="W16" s="503">
        <v>6.5194470000000004</v>
      </c>
      <c r="X16" s="503">
        <v>5.1631109999999998</v>
      </c>
      <c r="Y16" s="503">
        <v>3.2877339999999999</v>
      </c>
      <c r="Z16" s="503">
        <v>2.8227180000000001</v>
      </c>
      <c r="AA16" s="503">
        <v>2.3329149999999998</v>
      </c>
      <c r="AB16" s="503">
        <v>2.8054779999999999</v>
      </c>
      <c r="AC16" s="503">
        <v>4.2535870000000005</v>
      </c>
      <c r="AD16" s="503">
        <v>5.2675910000000004</v>
      </c>
      <c r="AE16" s="503">
        <v>6.0204939999999993</v>
      </c>
      <c r="AF16" s="503">
        <v>58.083601000000009</v>
      </c>
    </row>
    <row r="17" spans="1:32" ht="14.45" x14ac:dyDescent="0.3">
      <c r="A17" s="892"/>
      <c r="B17" s="836"/>
      <c r="C17" s="837"/>
      <c r="D17" s="837"/>
      <c r="E17" s="837"/>
      <c r="F17" s="837"/>
      <c r="G17" s="837"/>
      <c r="H17" s="837"/>
      <c r="I17" s="837"/>
      <c r="J17" s="837"/>
      <c r="K17" s="837"/>
      <c r="L17" s="837"/>
      <c r="M17" s="837"/>
      <c r="N17" s="837"/>
      <c r="O17" s="837"/>
      <c r="P17" s="837"/>
      <c r="Q17" s="837"/>
      <c r="R17" s="1269"/>
      <c r="S17" s="503" t="s">
        <v>220</v>
      </c>
      <c r="T17" s="503">
        <v>4.3385238672000002</v>
      </c>
      <c r="U17" s="503">
        <v>4.1215976738400002</v>
      </c>
      <c r="V17" s="503">
        <v>4.3688935342704003</v>
      </c>
      <c r="W17" s="503">
        <v>4.58733821098392</v>
      </c>
      <c r="X17" s="503">
        <v>4.7478950483683562</v>
      </c>
      <c r="Y17" s="503">
        <v>3.7957107911131054</v>
      </c>
      <c r="Z17" s="503">
        <v>3.6818394673797123</v>
      </c>
      <c r="AA17" s="503">
        <v>3.1241107046631371</v>
      </c>
      <c r="AB17" s="503">
        <v>3.7732290836178786</v>
      </c>
      <c r="AC17" s="503">
        <v>4.0373551194711306</v>
      </c>
      <c r="AD17" s="503">
        <v>5.3</v>
      </c>
      <c r="AE17" s="503">
        <v>4.79</v>
      </c>
      <c r="AF17" s="503">
        <v>50.666493500907634</v>
      </c>
    </row>
    <row r="18" spans="1:32" ht="14.45" x14ac:dyDescent="0.3">
      <c r="A18" s="892"/>
      <c r="B18" s="836"/>
      <c r="C18" s="837"/>
      <c r="D18" s="837"/>
      <c r="E18" s="837"/>
      <c r="F18" s="837"/>
      <c r="G18" s="837"/>
      <c r="H18" s="837"/>
      <c r="I18" s="837"/>
      <c r="J18" s="837"/>
      <c r="K18" s="837"/>
      <c r="L18" s="837"/>
      <c r="M18" s="837"/>
      <c r="N18" s="837"/>
      <c r="O18" s="837"/>
      <c r="P18" s="837"/>
      <c r="Q18" s="837"/>
      <c r="R18" s="1269"/>
      <c r="S18" s="503" t="s">
        <v>325</v>
      </c>
      <c r="T18" s="503">
        <v>42.887364867199992</v>
      </c>
      <c r="U18" s="503">
        <v>46.432280673839998</v>
      </c>
      <c r="V18" s="503">
        <v>50.502621534270403</v>
      </c>
      <c r="W18" s="503">
        <v>48.543013210983915</v>
      </c>
      <c r="X18" s="503">
        <v>47.386115048368353</v>
      </c>
      <c r="Y18" s="503">
        <v>38.822774791113105</v>
      </c>
      <c r="Z18" s="503">
        <v>36.283880467379717</v>
      </c>
      <c r="AA18" s="503">
        <v>33.310098704663133</v>
      </c>
      <c r="AB18" s="503">
        <v>31.031583083617878</v>
      </c>
      <c r="AC18" s="503">
        <v>35.964415119471134</v>
      </c>
      <c r="AD18" s="503">
        <v>42.241638000000002</v>
      </c>
      <c r="AE18" s="503">
        <v>48.005368000000004</v>
      </c>
      <c r="AF18" s="503">
        <v>501.41115350090752</v>
      </c>
    </row>
    <row r="19" spans="1:32" ht="14.45" x14ac:dyDescent="0.3">
      <c r="A19" s="892"/>
      <c r="B19" s="836"/>
      <c r="C19" s="837"/>
      <c r="D19" s="837"/>
      <c r="E19" s="837"/>
      <c r="F19" s="837"/>
      <c r="G19" s="837"/>
      <c r="H19" s="837"/>
      <c r="I19" s="837"/>
      <c r="J19" s="837"/>
      <c r="K19" s="837"/>
      <c r="L19" s="837"/>
      <c r="M19" s="837"/>
      <c r="N19" s="837"/>
      <c r="O19" s="837"/>
      <c r="P19" s="837"/>
      <c r="Q19" s="837"/>
      <c r="R19" s="1269"/>
    </row>
    <row r="20" spans="1:32" ht="15.6" x14ac:dyDescent="0.3">
      <c r="A20" s="892"/>
      <c r="B20" s="836"/>
      <c r="C20" s="837"/>
      <c r="D20" s="837"/>
      <c r="E20" s="893"/>
      <c r="F20" s="890"/>
      <c r="G20" s="811"/>
      <c r="H20" s="811"/>
      <c r="I20" s="837"/>
      <c r="J20" s="811"/>
      <c r="K20" s="811"/>
      <c r="L20" s="811"/>
      <c r="M20" s="811"/>
      <c r="N20" s="811"/>
      <c r="O20" s="811"/>
      <c r="P20" s="837"/>
      <c r="Q20" s="837"/>
      <c r="R20" s="1269"/>
    </row>
    <row r="21" spans="1:32" ht="14.45" x14ac:dyDescent="0.3">
      <c r="A21" s="892"/>
      <c r="B21" s="836"/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7"/>
      <c r="Q21" s="837"/>
      <c r="R21" s="1269"/>
      <c r="T21" s="1335" t="s">
        <v>1431</v>
      </c>
      <c r="U21" s="1335" t="s">
        <v>1432</v>
      </c>
      <c r="V21" s="1335" t="s">
        <v>1433</v>
      </c>
      <c r="W21" s="1335" t="s">
        <v>1434</v>
      </c>
      <c r="X21" s="1335" t="s">
        <v>1435</v>
      </c>
      <c r="Y21" s="1335" t="s">
        <v>1436</v>
      </c>
      <c r="Z21" s="1335" t="s">
        <v>1437</v>
      </c>
      <c r="AA21" s="1335" t="s">
        <v>1438</v>
      </c>
      <c r="AB21" s="1335" t="s">
        <v>1455</v>
      </c>
      <c r="AC21" s="1335" t="s">
        <v>1440</v>
      </c>
      <c r="AD21" s="1335" t="s">
        <v>1441</v>
      </c>
      <c r="AE21" s="1335" t="s">
        <v>1442</v>
      </c>
    </row>
    <row r="22" spans="1:32" ht="14.45" x14ac:dyDescent="0.3">
      <c r="A22" s="892"/>
      <c r="B22" s="836"/>
      <c r="C22" s="837"/>
      <c r="D22" s="837"/>
      <c r="E22" s="837"/>
      <c r="F22" s="837"/>
      <c r="G22" s="837"/>
      <c r="H22" s="837"/>
      <c r="I22" s="837"/>
      <c r="J22" s="837"/>
      <c r="K22" s="837"/>
      <c r="L22" s="837"/>
      <c r="M22" s="837"/>
      <c r="N22" s="837"/>
      <c r="O22" s="837"/>
      <c r="P22" s="837"/>
      <c r="Q22" s="837"/>
      <c r="R22" s="1269"/>
      <c r="S22" s="1352" t="s">
        <v>320</v>
      </c>
      <c r="T22" s="1276">
        <v>17.123027999999998</v>
      </c>
      <c r="U22" s="1276">
        <v>15.84863</v>
      </c>
      <c r="V22" s="1276">
        <v>18.060805999999999</v>
      </c>
      <c r="W22" s="1276">
        <v>16.746908000000001</v>
      </c>
      <c r="X22" s="1276">
        <v>16.566447999999998</v>
      </c>
      <c r="Y22" s="1276">
        <v>14.339934000000001</v>
      </c>
      <c r="Z22" s="1276">
        <v>13.595424000000001</v>
      </c>
      <c r="AA22" s="1276">
        <v>11.616209999999999</v>
      </c>
      <c r="AB22" s="1276">
        <v>8.6462989999999991</v>
      </c>
      <c r="AC22" s="1276">
        <v>10.821819000000001</v>
      </c>
      <c r="AD22" s="1276">
        <v>13.982892999999999</v>
      </c>
      <c r="AE22" s="1276">
        <v>16.984724</v>
      </c>
      <c r="AF22" s="1276">
        <v>174.33312299999997</v>
      </c>
    </row>
    <row r="23" spans="1:32" ht="14.45" x14ac:dyDescent="0.3">
      <c r="A23" s="892"/>
      <c r="B23" s="836"/>
      <c r="C23" s="837"/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  <c r="P23" s="837"/>
      <c r="Q23" s="837"/>
      <c r="R23" s="1269"/>
      <c r="S23" s="1352" t="s">
        <v>228</v>
      </c>
      <c r="T23" s="1276">
        <v>14.578068999999999</v>
      </c>
      <c r="U23" s="1276">
        <v>13.500329000000001</v>
      </c>
      <c r="V23" s="1276">
        <v>14.439024</v>
      </c>
      <c r="W23" s="1276">
        <v>13.431809999999999</v>
      </c>
      <c r="X23" s="1276">
        <v>13.431960999999999</v>
      </c>
      <c r="Y23" s="1276">
        <v>11.102285999999999</v>
      </c>
      <c r="Z23" s="1276">
        <v>11.814109</v>
      </c>
      <c r="AA23" s="1276">
        <v>12.603223</v>
      </c>
      <c r="AB23" s="1276">
        <v>11.275887000000001</v>
      </c>
      <c r="AC23" s="1276">
        <v>10.923474000000001</v>
      </c>
      <c r="AD23" s="1276">
        <v>10.781804000000001</v>
      </c>
      <c r="AE23" s="1276">
        <v>12.734590000000001</v>
      </c>
      <c r="AF23" s="1276">
        <v>150.61656599999998</v>
      </c>
    </row>
    <row r="24" spans="1:32" ht="14.45" x14ac:dyDescent="0.3">
      <c r="A24" s="892"/>
      <c r="B24" s="836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7"/>
      <c r="N24" s="837"/>
      <c r="O24" s="837"/>
      <c r="P24" s="837"/>
      <c r="Q24" s="837"/>
      <c r="R24" s="1269"/>
      <c r="S24" s="1352" t="s">
        <v>240</v>
      </c>
      <c r="T24" s="1276">
        <v>0</v>
      </c>
      <c r="U24" s="1276">
        <v>6.4273999999999996</v>
      </c>
      <c r="V24" s="1276">
        <v>7.4054399999999996</v>
      </c>
      <c r="W24" s="1276">
        <v>7.2575099999999999</v>
      </c>
      <c r="X24" s="1276">
        <v>7.4767000000000001</v>
      </c>
      <c r="Y24" s="1276">
        <v>6.29711</v>
      </c>
      <c r="Z24" s="1276">
        <v>4.3697900000000001</v>
      </c>
      <c r="AA24" s="1276">
        <v>3.6336399999999998</v>
      </c>
      <c r="AB24" s="1276">
        <v>4.5306899999999999</v>
      </c>
      <c r="AC24" s="1276">
        <v>5.9281800000000002</v>
      </c>
      <c r="AD24" s="1276">
        <v>6.9093500000000008</v>
      </c>
      <c r="AE24" s="1276">
        <v>7.4755600000000006</v>
      </c>
      <c r="AF24" s="1276">
        <v>67.711370000000002</v>
      </c>
    </row>
    <row r="25" spans="1:32" ht="14.45" x14ac:dyDescent="0.3">
      <c r="A25" s="892"/>
      <c r="B25" s="836"/>
      <c r="C25" s="837"/>
      <c r="D25" s="837"/>
      <c r="E25" s="837"/>
      <c r="F25" s="837"/>
      <c r="G25" s="837"/>
      <c r="H25" s="837"/>
      <c r="I25" s="837"/>
      <c r="J25" s="837"/>
      <c r="K25" s="837"/>
      <c r="L25" s="837"/>
      <c r="M25" s="837"/>
      <c r="N25" s="837"/>
      <c r="O25" s="837"/>
      <c r="P25" s="837"/>
      <c r="Q25" s="837"/>
      <c r="R25" s="1269"/>
      <c r="S25" s="1352" t="s">
        <v>232</v>
      </c>
      <c r="T25" s="1276">
        <v>6.8477439999999996</v>
      </c>
      <c r="U25" s="1276">
        <v>6.5343239999999998</v>
      </c>
      <c r="V25" s="1276">
        <v>6.2284579999999998</v>
      </c>
      <c r="W25" s="1276">
        <v>6.5194470000000004</v>
      </c>
      <c r="X25" s="1276">
        <v>5.1631109999999998</v>
      </c>
      <c r="Y25" s="1276">
        <v>3.2877339999999999</v>
      </c>
      <c r="Z25" s="1276">
        <v>2.8227180000000001</v>
      </c>
      <c r="AA25" s="1276">
        <v>2.3329149999999998</v>
      </c>
      <c r="AB25" s="1276">
        <v>2.8054779999999999</v>
      </c>
      <c r="AC25" s="1276">
        <v>4.2535870000000005</v>
      </c>
      <c r="AD25" s="1276">
        <v>5.2675910000000004</v>
      </c>
      <c r="AE25" s="1276">
        <v>6.0204939999999993</v>
      </c>
      <c r="AF25" s="1276">
        <v>58.083601000000009</v>
      </c>
    </row>
    <row r="26" spans="1:32" ht="14.45" x14ac:dyDescent="0.3">
      <c r="A26" s="892"/>
      <c r="B26" s="836"/>
      <c r="C26" s="837"/>
      <c r="D26" s="837"/>
      <c r="E26" s="837"/>
      <c r="F26" s="837"/>
      <c r="G26" s="837"/>
      <c r="H26" s="837"/>
      <c r="I26" s="837"/>
      <c r="J26" s="837"/>
      <c r="K26" s="837"/>
      <c r="L26" s="837"/>
      <c r="M26" s="837"/>
      <c r="N26" s="837"/>
      <c r="O26" s="837"/>
      <c r="P26" s="837"/>
      <c r="Q26" s="837"/>
      <c r="R26" s="1269"/>
      <c r="S26" s="1352" t="s">
        <v>220</v>
      </c>
      <c r="T26" s="1276">
        <v>4.3385238672000002</v>
      </c>
      <c r="U26" s="1276">
        <v>4.1215976738400002</v>
      </c>
      <c r="V26" s="1276">
        <v>4.3688935342704003</v>
      </c>
      <c r="W26" s="1276">
        <v>4.58733821098392</v>
      </c>
      <c r="X26" s="1276">
        <v>4.7478950483683562</v>
      </c>
      <c r="Y26" s="1276">
        <v>3.7957107911131054</v>
      </c>
      <c r="Z26" s="1276">
        <v>3.6818394673797123</v>
      </c>
      <c r="AA26" s="1276">
        <v>3.1241107046631371</v>
      </c>
      <c r="AB26" s="1276">
        <v>3.7732290836178786</v>
      </c>
      <c r="AC26" s="1276">
        <v>4.0373551194711306</v>
      </c>
      <c r="AD26" s="1276">
        <v>5.3</v>
      </c>
      <c r="AE26" s="1276">
        <v>4.79</v>
      </c>
      <c r="AF26" s="1276">
        <v>50.666493500907634</v>
      </c>
    </row>
    <row r="27" spans="1:32" ht="14.45" x14ac:dyDescent="0.3">
      <c r="A27" s="892"/>
      <c r="B27" s="836"/>
      <c r="C27" s="837"/>
      <c r="D27" s="837"/>
      <c r="E27" s="837"/>
      <c r="F27" s="837"/>
      <c r="G27" s="837"/>
      <c r="H27" s="837"/>
      <c r="I27" s="837"/>
      <c r="J27" s="837"/>
      <c r="K27" s="837"/>
      <c r="L27" s="837"/>
      <c r="M27" s="837"/>
      <c r="N27" s="837"/>
      <c r="O27" s="837"/>
      <c r="P27" s="837"/>
      <c r="Q27" s="837"/>
      <c r="R27" s="1269"/>
      <c r="S27" s="1352" t="s">
        <v>325</v>
      </c>
      <c r="T27" s="1276">
        <v>42.887364867199992</v>
      </c>
      <c r="U27" s="1276">
        <v>46.432280673839998</v>
      </c>
      <c r="V27" s="1276">
        <v>50.502621534270403</v>
      </c>
      <c r="W27" s="1276">
        <v>48.543013210983915</v>
      </c>
      <c r="X27" s="1276">
        <v>47.386115048368353</v>
      </c>
      <c r="Y27" s="1276">
        <v>38.822774791113105</v>
      </c>
      <c r="Z27" s="1276">
        <v>36.283880467379717</v>
      </c>
      <c r="AA27" s="1276">
        <v>33.310098704663133</v>
      </c>
      <c r="AB27" s="1276">
        <v>31.031583083617878</v>
      </c>
      <c r="AC27" s="1276">
        <v>35.964415119471134</v>
      </c>
      <c r="AD27" s="1276">
        <v>42.241638000000002</v>
      </c>
      <c r="AE27" s="1276">
        <v>48.005368000000004</v>
      </c>
      <c r="AF27" s="1276">
        <v>501.41115350090752</v>
      </c>
    </row>
    <row r="28" spans="1:32" ht="14.45" x14ac:dyDescent="0.3">
      <c r="A28" s="892"/>
      <c r="B28" s="836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1269"/>
      <c r="T28" s="1353"/>
      <c r="U28" s="1353"/>
      <c r="V28" s="1353"/>
      <c r="W28" s="1353"/>
      <c r="X28" s="1353"/>
      <c r="Y28" s="1353"/>
      <c r="Z28" s="1353"/>
      <c r="AA28" s="1353"/>
      <c r="AB28" s="1353"/>
      <c r="AC28" s="1353"/>
      <c r="AD28" s="1353"/>
      <c r="AE28" s="1353"/>
      <c r="AF28" s="1353"/>
    </row>
    <row r="29" spans="1:32" ht="14.45" x14ac:dyDescent="0.3">
      <c r="A29" s="892"/>
      <c r="B29" s="836"/>
      <c r="C29" s="837"/>
      <c r="D29" s="837"/>
      <c r="E29" s="837"/>
      <c r="F29" s="837"/>
      <c r="G29" s="837"/>
      <c r="H29" s="837"/>
      <c r="I29" s="837"/>
      <c r="J29" s="837"/>
      <c r="K29" s="837"/>
      <c r="L29" s="837"/>
      <c r="M29" s="837"/>
      <c r="N29" s="837"/>
      <c r="O29" s="837"/>
      <c r="P29" s="837"/>
      <c r="Q29" s="837"/>
      <c r="R29" s="1269"/>
    </row>
    <row r="30" spans="1:32" ht="14.45" x14ac:dyDescent="0.3">
      <c r="A30" s="892"/>
      <c r="B30" s="836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5"/>
      <c r="R30" s="1269"/>
    </row>
    <row r="31" spans="1:32" ht="14.45" x14ac:dyDescent="0.3">
      <c r="A31" s="892"/>
      <c r="B31" s="836"/>
      <c r="C31" s="837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5"/>
      <c r="R31" s="1269"/>
    </row>
    <row r="32" spans="1:32" ht="14.45" x14ac:dyDescent="0.3">
      <c r="A32" s="892"/>
      <c r="B32" s="836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7"/>
      <c r="N32" s="837"/>
      <c r="O32" s="837"/>
      <c r="P32" s="837"/>
      <c r="Q32" s="5"/>
      <c r="R32" s="1269"/>
    </row>
    <row r="33" spans="1:32" ht="14.45" x14ac:dyDescent="0.3">
      <c r="A33" s="892"/>
      <c r="B33" s="836"/>
      <c r="C33" s="837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  <c r="O33" s="837"/>
      <c r="P33" s="837"/>
      <c r="Q33" s="5"/>
      <c r="R33" s="1269"/>
    </row>
    <row r="34" spans="1:32" ht="14.45" x14ac:dyDescent="0.3">
      <c r="A34" s="892"/>
      <c r="B34" s="836"/>
      <c r="C34" s="837"/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37"/>
      <c r="O34" s="837"/>
      <c r="P34" s="837"/>
      <c r="Q34" s="5"/>
      <c r="R34" s="1269"/>
    </row>
    <row r="35" spans="1:32" ht="14.45" x14ac:dyDescent="0.3">
      <c r="A35" s="892"/>
      <c r="B35" s="836"/>
      <c r="C35" s="837"/>
      <c r="D35" s="837"/>
      <c r="E35" s="837"/>
      <c r="F35" s="837"/>
      <c r="G35" s="837"/>
      <c r="H35" s="837"/>
      <c r="I35" s="837"/>
      <c r="J35" s="837"/>
      <c r="K35" s="837"/>
      <c r="L35" s="837"/>
      <c r="M35" s="837"/>
      <c r="N35" s="837"/>
      <c r="O35" s="837"/>
      <c r="P35" s="837"/>
      <c r="Q35" s="5"/>
      <c r="R35" s="1269"/>
    </row>
    <row r="36" spans="1:32" ht="14.45" x14ac:dyDescent="0.3">
      <c r="A36" s="892"/>
      <c r="B36" s="836"/>
      <c r="C36" s="837"/>
      <c r="D36" s="837"/>
      <c r="E36" s="837"/>
      <c r="F36" s="837"/>
      <c r="G36" s="837"/>
      <c r="H36" s="837"/>
      <c r="I36" s="837"/>
      <c r="J36" s="837"/>
      <c r="K36" s="837"/>
      <c r="L36" s="837"/>
      <c r="M36" s="837"/>
      <c r="N36" s="837"/>
      <c r="O36" s="837"/>
      <c r="P36" s="837"/>
      <c r="Q36" s="5"/>
      <c r="R36" s="1269"/>
    </row>
    <row r="37" spans="1:32" ht="14.45" x14ac:dyDescent="0.3">
      <c r="A37" s="892"/>
      <c r="B37" s="836"/>
      <c r="C37" s="837"/>
      <c r="D37" s="837"/>
      <c r="E37" s="837"/>
      <c r="F37" s="837"/>
      <c r="G37" s="837"/>
      <c r="H37" s="837"/>
      <c r="I37" s="837"/>
      <c r="J37" s="837"/>
      <c r="K37" s="837"/>
      <c r="L37" s="837"/>
      <c r="M37" s="837"/>
      <c r="N37" s="837"/>
      <c r="O37" s="837"/>
      <c r="P37" s="837"/>
      <c r="Q37" s="5"/>
      <c r="R37" s="1269"/>
    </row>
    <row r="38" spans="1:32" ht="14.45" x14ac:dyDescent="0.3">
      <c r="A38" s="892"/>
      <c r="B38" s="836"/>
      <c r="C38" s="837"/>
      <c r="D38" s="837"/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  <c r="P38" s="837"/>
      <c r="Q38" s="5"/>
      <c r="R38" s="1269"/>
    </row>
    <row r="39" spans="1:32" ht="14.45" x14ac:dyDescent="0.3">
      <c r="A39" s="892"/>
      <c r="B39" s="836"/>
      <c r="C39" s="837"/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7"/>
      <c r="O39" s="837"/>
      <c r="P39" s="837"/>
      <c r="Q39" s="5"/>
      <c r="R39" s="1269"/>
    </row>
    <row r="40" spans="1:32" ht="14.45" x14ac:dyDescent="0.3">
      <c r="A40" s="892"/>
      <c r="B40" s="836"/>
      <c r="C40" s="837"/>
      <c r="D40" s="837"/>
      <c r="E40" s="837"/>
      <c r="F40" s="837"/>
      <c r="G40" s="837"/>
      <c r="H40" s="837"/>
      <c r="I40" s="837"/>
      <c r="J40" s="837"/>
      <c r="K40" s="837"/>
      <c r="L40" s="837"/>
      <c r="M40" s="837"/>
      <c r="N40" s="837"/>
      <c r="O40" s="837"/>
      <c r="P40" s="837"/>
      <c r="Q40" s="5"/>
      <c r="R40" s="1269"/>
      <c r="S40" s="503" t="s">
        <v>171</v>
      </c>
      <c r="T40" s="503" t="s">
        <v>172</v>
      </c>
    </row>
    <row r="41" spans="1:32" ht="14.45" x14ac:dyDescent="0.3">
      <c r="A41" s="892"/>
      <c r="B41" s="836"/>
      <c r="C41" s="837"/>
      <c r="D41" s="837"/>
      <c r="E41" s="837"/>
      <c r="F41" s="837"/>
      <c r="G41" s="837"/>
      <c r="H41" s="837"/>
      <c r="I41" s="837"/>
      <c r="J41" s="837"/>
      <c r="K41" s="837"/>
      <c r="L41" s="837"/>
      <c r="M41" s="837"/>
      <c r="N41" s="837"/>
      <c r="O41" s="837"/>
      <c r="P41" s="837"/>
      <c r="Q41" s="5"/>
      <c r="R41" s="1269"/>
      <c r="S41" s="503" t="s">
        <v>173</v>
      </c>
      <c r="T41" s="503" t="s">
        <v>174</v>
      </c>
    </row>
    <row r="42" spans="1:32" x14ac:dyDescent="0.25">
      <c r="A42" s="892"/>
      <c r="B42" s="836"/>
      <c r="C42" s="837"/>
      <c r="D42" s="837"/>
      <c r="E42" s="837"/>
      <c r="F42" s="837"/>
      <c r="G42" s="837"/>
      <c r="H42" s="837"/>
      <c r="I42" s="837"/>
      <c r="J42" s="837"/>
      <c r="K42" s="837"/>
      <c r="L42" s="837"/>
      <c r="M42" s="837"/>
      <c r="N42" s="837"/>
      <c r="O42" s="837"/>
      <c r="P42" s="837"/>
      <c r="Q42" s="5"/>
      <c r="R42" s="1269"/>
      <c r="S42" s="503" t="s">
        <v>352</v>
      </c>
      <c r="T42" s="503" t="s">
        <v>341</v>
      </c>
    </row>
    <row r="43" spans="1:32" ht="14.45" x14ac:dyDescent="0.3">
      <c r="A43" s="892"/>
      <c r="B43" s="836"/>
      <c r="C43" s="837"/>
      <c r="D43" s="837"/>
      <c r="E43" s="837"/>
      <c r="F43" s="837"/>
      <c r="G43" s="837"/>
      <c r="H43" s="837"/>
      <c r="I43" s="837"/>
      <c r="J43" s="837"/>
      <c r="K43" s="837"/>
      <c r="L43" s="837"/>
      <c r="M43" s="837"/>
      <c r="N43" s="837"/>
      <c r="O43" s="837"/>
      <c r="P43" s="837"/>
      <c r="Q43" s="5"/>
      <c r="R43" s="1269"/>
    </row>
    <row r="44" spans="1:32" x14ac:dyDescent="0.25">
      <c r="A44" s="892"/>
      <c r="B44" s="836"/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7"/>
      <c r="N44" s="837"/>
      <c r="O44" s="837"/>
      <c r="P44" s="837"/>
      <c r="Q44" s="5"/>
      <c r="R44" s="1269"/>
      <c r="S44" s="503" t="s">
        <v>1213</v>
      </c>
      <c r="T44" s="503" t="s">
        <v>335</v>
      </c>
    </row>
    <row r="45" spans="1:32" ht="14.45" x14ac:dyDescent="0.3">
      <c r="A45" s="892"/>
      <c r="B45" s="836"/>
      <c r="C45" s="837"/>
      <c r="D45" s="837"/>
      <c r="E45" s="837"/>
      <c r="F45" s="837"/>
      <c r="G45" s="837"/>
      <c r="H45" s="837"/>
      <c r="I45" s="837"/>
      <c r="J45" s="837"/>
      <c r="K45" s="837"/>
      <c r="L45" s="837"/>
      <c r="M45" s="837"/>
      <c r="N45" s="837"/>
      <c r="O45" s="837"/>
      <c r="P45" s="837"/>
      <c r="Q45" s="5"/>
      <c r="R45" s="1269"/>
      <c r="S45" s="503" t="s">
        <v>350</v>
      </c>
      <c r="T45" s="503" t="s">
        <v>924</v>
      </c>
      <c r="U45" s="503" t="s">
        <v>925</v>
      </c>
      <c r="V45" s="503" t="s">
        <v>1419</v>
      </c>
      <c r="W45" s="503" t="s">
        <v>1420</v>
      </c>
      <c r="X45" s="503" t="s">
        <v>1421</v>
      </c>
      <c r="Y45" s="503" t="s">
        <v>1422</v>
      </c>
      <c r="Z45" s="503" t="s">
        <v>1423</v>
      </c>
      <c r="AA45" s="503" t="s">
        <v>1424</v>
      </c>
      <c r="AB45" s="503" t="s">
        <v>1425</v>
      </c>
      <c r="AC45" s="503" t="s">
        <v>1426</v>
      </c>
      <c r="AD45" s="503" t="s">
        <v>1427</v>
      </c>
      <c r="AE45" s="503" t="s">
        <v>1428</v>
      </c>
      <c r="AF45" s="503" t="s">
        <v>325</v>
      </c>
    </row>
    <row r="46" spans="1:32" ht="14.45" x14ac:dyDescent="0.3">
      <c r="A46" s="892"/>
      <c r="B46" s="836"/>
      <c r="C46" s="837"/>
      <c r="D46" s="837"/>
      <c r="E46" s="837"/>
      <c r="F46" s="837"/>
      <c r="G46" s="837"/>
      <c r="H46" s="837"/>
      <c r="I46" s="837"/>
      <c r="J46" s="837"/>
      <c r="K46" s="837"/>
      <c r="L46" s="837"/>
      <c r="M46" s="837"/>
      <c r="N46" s="837"/>
      <c r="O46" s="837"/>
      <c r="P46" s="837"/>
      <c r="Q46" s="5"/>
      <c r="R46" s="1269"/>
      <c r="S46" s="503" t="s">
        <v>286</v>
      </c>
      <c r="T46" s="503">
        <v>2.0356900000000002</v>
      </c>
      <c r="U46" s="503">
        <v>0.64322999999999997</v>
      </c>
      <c r="V46" s="503">
        <v>16.2866</v>
      </c>
      <c r="W46" s="503">
        <v>29.664950000000005</v>
      </c>
      <c r="X46" s="503">
        <v>30.714199999999998</v>
      </c>
      <c r="Y46" s="503">
        <v>21.70937</v>
      </c>
      <c r="Z46" s="503">
        <v>5.3573900000000005</v>
      </c>
      <c r="AA46" s="503">
        <v>23.189219999999999</v>
      </c>
      <c r="AB46" s="503">
        <v>25.99118</v>
      </c>
      <c r="AC46" s="503">
        <v>30.248140000000003</v>
      </c>
      <c r="AD46" s="503">
        <v>27.997280000000003</v>
      </c>
      <c r="AE46" s="503">
        <v>28.50967</v>
      </c>
      <c r="AF46" s="503">
        <v>242.34692000000004</v>
      </c>
    </row>
    <row r="47" spans="1:32" x14ac:dyDescent="0.25">
      <c r="A47" s="892"/>
      <c r="B47" s="836"/>
      <c r="C47" s="837"/>
      <c r="D47" s="837"/>
      <c r="E47" s="837"/>
      <c r="F47" s="837"/>
      <c r="G47" s="837"/>
      <c r="H47" s="837"/>
      <c r="I47" s="837"/>
      <c r="J47" s="837"/>
      <c r="K47" s="837"/>
      <c r="L47" s="837"/>
      <c r="M47" s="837"/>
      <c r="N47" s="837"/>
      <c r="O47" s="837"/>
      <c r="P47" s="837"/>
      <c r="Q47" s="5"/>
      <c r="R47" s="1269"/>
      <c r="S47" s="503" t="s">
        <v>288</v>
      </c>
      <c r="T47" s="503">
        <v>25.27356</v>
      </c>
      <c r="U47" s="503">
        <v>22.136779999999998</v>
      </c>
      <c r="V47" s="503">
        <v>19.51784</v>
      </c>
      <c r="W47" s="503">
        <v>16.294</v>
      </c>
      <c r="X47" s="503">
        <v>14.73706</v>
      </c>
      <c r="Y47" s="503">
        <v>10.78525</v>
      </c>
      <c r="Z47" s="503">
        <v>15.698840000000001</v>
      </c>
      <c r="AA47" s="503">
        <v>15.801159999999999</v>
      </c>
      <c r="AB47" s="503">
        <v>16.746220000000001</v>
      </c>
      <c r="AC47" s="503">
        <v>19.666720000000002</v>
      </c>
      <c r="AD47" s="503">
        <v>25.55772</v>
      </c>
      <c r="AE47" s="503">
        <v>23.283720000000002</v>
      </c>
      <c r="AF47" s="503">
        <v>225.49887000000001</v>
      </c>
    </row>
    <row r="48" spans="1:32" ht="14.45" x14ac:dyDescent="0.3">
      <c r="A48" s="892"/>
      <c r="B48" s="836"/>
      <c r="C48" s="837"/>
      <c r="D48" s="837"/>
      <c r="E48" s="837"/>
      <c r="F48" s="837"/>
      <c r="G48" s="837"/>
      <c r="H48" s="837"/>
      <c r="I48" s="837"/>
      <c r="J48" s="837"/>
      <c r="K48" s="837"/>
      <c r="L48" s="837"/>
      <c r="M48" s="837"/>
      <c r="N48" s="837"/>
      <c r="O48" s="837"/>
      <c r="P48" s="837"/>
      <c r="Q48" s="5"/>
      <c r="R48" s="1269"/>
      <c r="S48" s="503" t="s">
        <v>298</v>
      </c>
      <c r="T48" s="503">
        <v>21.707914000000002</v>
      </c>
      <c r="U48" s="503">
        <v>15.485714</v>
      </c>
      <c r="V48" s="503">
        <v>21.984518000000001</v>
      </c>
      <c r="W48" s="503">
        <v>14.159101</v>
      </c>
      <c r="X48" s="503">
        <v>19.572351000000001</v>
      </c>
      <c r="Y48" s="503">
        <v>19.078049</v>
      </c>
      <c r="Z48" s="503">
        <v>18.303808000000004</v>
      </c>
      <c r="AA48" s="503">
        <v>19.679445999999999</v>
      </c>
      <c r="AB48" s="503">
        <v>19.202565999999997</v>
      </c>
      <c r="AC48" s="503">
        <v>12.3672</v>
      </c>
      <c r="AD48" s="503">
        <v>16.942501</v>
      </c>
      <c r="AE48" s="503">
        <v>20.170377000000002</v>
      </c>
      <c r="AF48" s="503">
        <v>218.65354500000001</v>
      </c>
    </row>
    <row r="49" spans="1:33" ht="14.45" x14ac:dyDescent="0.3">
      <c r="A49" s="892"/>
      <c r="B49" s="836"/>
      <c r="C49" s="837"/>
      <c r="D49" s="837"/>
      <c r="E49" s="837"/>
      <c r="F49" s="837"/>
      <c r="G49" s="837"/>
      <c r="H49" s="837"/>
      <c r="I49" s="837"/>
      <c r="J49" s="837"/>
      <c r="K49" s="837"/>
      <c r="L49" s="837"/>
      <c r="M49" s="837"/>
      <c r="N49" s="837"/>
      <c r="O49" s="837"/>
      <c r="P49" s="837"/>
      <c r="Q49" s="5"/>
      <c r="R49" s="1269"/>
      <c r="S49" s="503" t="s">
        <v>300</v>
      </c>
      <c r="T49" s="503">
        <v>15.665604999999999</v>
      </c>
      <c r="U49" s="503">
        <v>14.325842999999999</v>
      </c>
      <c r="V49" s="503">
        <v>15.582884</v>
      </c>
      <c r="W49" s="503">
        <v>13.386663</v>
      </c>
      <c r="X49" s="503">
        <v>14.582988</v>
      </c>
      <c r="Y49" s="503">
        <v>15.182288</v>
      </c>
      <c r="Z49" s="503">
        <v>15.351459999999999</v>
      </c>
      <c r="AA49" s="503">
        <v>15.298773000000001</v>
      </c>
      <c r="AB49" s="503">
        <v>15.316732999999999</v>
      </c>
      <c r="AC49" s="503">
        <v>15.173452000000001</v>
      </c>
      <c r="AD49" s="503">
        <v>15.938171000000001</v>
      </c>
      <c r="AE49" s="503">
        <v>15.977323</v>
      </c>
      <c r="AF49" s="503">
        <v>181.78218300000003</v>
      </c>
    </row>
    <row r="50" spans="1:33" ht="14.45" x14ac:dyDescent="0.3">
      <c r="A50" s="892"/>
      <c r="B50" s="836"/>
      <c r="C50" s="837"/>
      <c r="D50" s="837"/>
      <c r="E50" s="837"/>
      <c r="F50" s="837"/>
      <c r="G50" s="837"/>
      <c r="H50" s="837"/>
      <c r="I50" s="837"/>
      <c r="J50" s="837"/>
      <c r="K50" s="837"/>
      <c r="L50" s="837"/>
      <c r="M50" s="837"/>
      <c r="N50" s="837"/>
      <c r="O50" s="837"/>
      <c r="P50" s="837"/>
      <c r="Q50" s="5"/>
      <c r="R50" s="1269"/>
      <c r="S50" s="503" t="s">
        <v>196</v>
      </c>
      <c r="T50" s="503">
        <v>12.0092</v>
      </c>
      <c r="U50" s="503">
        <v>11.493399999999999</v>
      </c>
      <c r="V50" s="503">
        <v>12.4788</v>
      </c>
      <c r="W50" s="503">
        <v>11.477</v>
      </c>
      <c r="X50" s="503">
        <v>8.5815999999999999</v>
      </c>
      <c r="Y50" s="503">
        <v>0</v>
      </c>
      <c r="Z50" s="503">
        <v>12.255799999999999</v>
      </c>
      <c r="AA50" s="503">
        <v>14.0154</v>
      </c>
      <c r="AB50" s="503">
        <v>13.0715</v>
      </c>
      <c r="AC50" s="503">
        <v>13.842000000000001</v>
      </c>
      <c r="AD50" s="503">
        <v>15.0174</v>
      </c>
      <c r="AE50" s="503">
        <v>13.60557</v>
      </c>
      <c r="AF50" s="503">
        <v>137.84766999999999</v>
      </c>
    </row>
    <row r="51" spans="1:33" ht="14.45" x14ac:dyDescent="0.3">
      <c r="A51" s="892"/>
      <c r="B51" s="836"/>
      <c r="C51" s="837"/>
      <c r="D51" s="837"/>
      <c r="E51" s="837"/>
      <c r="F51" s="837"/>
      <c r="G51" s="837"/>
      <c r="H51" s="837"/>
      <c r="I51" s="837"/>
      <c r="J51" s="837"/>
      <c r="K51" s="837"/>
      <c r="L51" s="837"/>
      <c r="M51" s="837"/>
      <c r="N51" s="837"/>
      <c r="O51" s="837"/>
      <c r="P51" s="837"/>
      <c r="Q51" s="5"/>
      <c r="R51" s="1269"/>
      <c r="S51" s="503" t="s">
        <v>325</v>
      </c>
      <c r="T51" s="503">
        <v>76.691969</v>
      </c>
      <c r="U51" s="503">
        <v>64.084966999999992</v>
      </c>
      <c r="V51" s="503">
        <v>85.850641999999993</v>
      </c>
      <c r="W51" s="503">
        <v>84.981714000000011</v>
      </c>
      <c r="X51" s="503">
        <v>88.188198999999997</v>
      </c>
      <c r="Y51" s="503">
        <v>66.75495699999999</v>
      </c>
      <c r="Z51" s="503">
        <v>66.967298</v>
      </c>
      <c r="AA51" s="503">
        <v>87.983999000000011</v>
      </c>
      <c r="AB51" s="503">
        <v>90.328198999999998</v>
      </c>
      <c r="AC51" s="503">
        <v>91.297512000000012</v>
      </c>
      <c r="AD51" s="503">
        <v>101.45307200000001</v>
      </c>
      <c r="AE51" s="503">
        <v>101.54666</v>
      </c>
      <c r="AF51" s="503">
        <v>1006.1291880000001</v>
      </c>
    </row>
    <row r="52" spans="1:33" ht="14.45" x14ac:dyDescent="0.3">
      <c r="A52" s="892"/>
      <c r="B52" s="836"/>
      <c r="C52" s="837"/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7"/>
      <c r="Q52" s="5"/>
      <c r="R52" s="1269"/>
    </row>
    <row r="53" spans="1:33" ht="14.45" x14ac:dyDescent="0.3">
      <c r="A53" s="892"/>
      <c r="B53" s="836"/>
      <c r="C53" s="837"/>
      <c r="D53" s="837"/>
      <c r="E53" s="837"/>
      <c r="F53" s="837"/>
      <c r="G53" s="837"/>
      <c r="H53" s="837"/>
      <c r="I53" s="837"/>
      <c r="J53" s="837"/>
      <c r="K53" s="837"/>
      <c r="L53" s="837"/>
      <c r="M53" s="837"/>
      <c r="N53" s="837"/>
      <c r="O53" s="837"/>
      <c r="P53" s="837"/>
      <c r="Q53" s="5"/>
      <c r="R53" s="1269"/>
    </row>
    <row r="54" spans="1:33" ht="14.45" x14ac:dyDescent="0.3">
      <c r="A54" s="892"/>
      <c r="B54" s="836"/>
      <c r="C54" s="837"/>
      <c r="D54" s="837"/>
      <c r="E54" s="837"/>
      <c r="F54" s="837"/>
      <c r="G54" s="837"/>
      <c r="H54" s="837"/>
      <c r="I54" s="837"/>
      <c r="J54" s="837"/>
      <c r="K54" s="837"/>
      <c r="L54" s="837"/>
      <c r="M54" s="837"/>
      <c r="N54" s="837"/>
      <c r="O54" s="837"/>
      <c r="P54" s="837"/>
      <c r="Q54" s="5"/>
      <c r="R54" s="1269"/>
      <c r="T54" s="1335" t="s">
        <v>1431</v>
      </c>
      <c r="U54" s="1335" t="s">
        <v>1432</v>
      </c>
      <c r="V54" s="1335" t="s">
        <v>1433</v>
      </c>
      <c r="W54" s="1335" t="s">
        <v>1434</v>
      </c>
      <c r="X54" s="1335" t="s">
        <v>1435</v>
      </c>
      <c r="Y54" s="1335" t="s">
        <v>1436</v>
      </c>
      <c r="Z54" s="1335" t="s">
        <v>1437</v>
      </c>
      <c r="AA54" s="1335" t="s">
        <v>1438</v>
      </c>
      <c r="AB54" s="1335" t="s">
        <v>1455</v>
      </c>
      <c r="AC54" s="1335" t="s">
        <v>1440</v>
      </c>
      <c r="AD54" s="1335" t="s">
        <v>1441</v>
      </c>
      <c r="AE54" s="1335" t="s">
        <v>1442</v>
      </c>
    </row>
    <row r="55" spans="1:33" ht="14.45" x14ac:dyDescent="0.3">
      <c r="A55" s="892"/>
      <c r="B55" s="836"/>
      <c r="C55" s="837"/>
      <c r="D55" s="837"/>
      <c r="E55" s="837"/>
      <c r="F55" s="837"/>
      <c r="G55" s="837"/>
      <c r="H55" s="837"/>
      <c r="I55" s="837"/>
      <c r="J55" s="837"/>
      <c r="K55" s="837"/>
      <c r="L55" s="837"/>
      <c r="M55" s="837"/>
      <c r="N55" s="837"/>
      <c r="O55" s="837"/>
      <c r="P55" s="837"/>
      <c r="Q55" s="5"/>
      <c r="R55" s="1269"/>
      <c r="S55" s="1352" t="s">
        <v>286</v>
      </c>
      <c r="T55" s="1276">
        <v>2.0356900000000002</v>
      </c>
      <c r="U55" s="1276">
        <v>0.64322999999999997</v>
      </c>
      <c r="V55" s="1276">
        <v>16.2866</v>
      </c>
      <c r="W55" s="1276">
        <v>29.664950000000005</v>
      </c>
      <c r="X55" s="1276">
        <v>30.714199999999998</v>
      </c>
      <c r="Y55" s="1276">
        <v>21.70937</v>
      </c>
      <c r="Z55" s="1276">
        <v>5.3573900000000005</v>
      </c>
      <c r="AA55" s="1276">
        <v>23.189219999999999</v>
      </c>
      <c r="AB55" s="1276">
        <v>25.99118</v>
      </c>
      <c r="AC55" s="1276">
        <v>30.248140000000003</v>
      </c>
      <c r="AD55" s="1276">
        <v>27.997280000000003</v>
      </c>
      <c r="AE55" s="1276">
        <v>28.50967</v>
      </c>
      <c r="AF55" s="1276"/>
    </row>
    <row r="56" spans="1:33" x14ac:dyDescent="0.25">
      <c r="A56" s="892"/>
      <c r="B56" s="836"/>
      <c r="C56" s="837"/>
      <c r="D56" s="837"/>
      <c r="E56" s="837"/>
      <c r="F56" s="837"/>
      <c r="G56" s="837"/>
      <c r="H56" s="837"/>
      <c r="I56" s="837"/>
      <c r="J56" s="837"/>
      <c r="K56" s="837"/>
      <c r="L56" s="837"/>
      <c r="M56" s="837"/>
      <c r="N56" s="837"/>
      <c r="O56" s="837"/>
      <c r="P56" s="837"/>
      <c r="Q56" s="5"/>
      <c r="R56" s="1269"/>
      <c r="S56" s="1352" t="s">
        <v>288</v>
      </c>
      <c r="T56" s="1276">
        <v>25.27356</v>
      </c>
      <c r="U56" s="1276">
        <v>22.136779999999998</v>
      </c>
      <c r="V56" s="1276">
        <v>19.51784</v>
      </c>
      <c r="W56" s="1276">
        <v>16.294</v>
      </c>
      <c r="X56" s="1276">
        <v>14.73706</v>
      </c>
      <c r="Y56" s="1276">
        <v>10.78525</v>
      </c>
      <c r="Z56" s="1276">
        <v>15.698840000000001</v>
      </c>
      <c r="AA56" s="1276">
        <v>15.801159999999999</v>
      </c>
      <c r="AB56" s="1276">
        <v>16.746220000000001</v>
      </c>
      <c r="AC56" s="1276">
        <v>19.666720000000002</v>
      </c>
      <c r="AD56" s="1276">
        <v>25.55772</v>
      </c>
      <c r="AE56" s="1276">
        <v>23.283720000000002</v>
      </c>
      <c r="AF56" s="1276"/>
    </row>
    <row r="57" spans="1:33" ht="14.45" x14ac:dyDescent="0.3">
      <c r="A57" s="892"/>
      <c r="B57" s="836"/>
      <c r="C57" s="837"/>
      <c r="D57" s="837"/>
      <c r="E57" s="837"/>
      <c r="F57" s="837"/>
      <c r="G57" s="837"/>
      <c r="H57" s="837"/>
      <c r="I57" s="837"/>
      <c r="J57" s="837"/>
      <c r="K57" s="837"/>
      <c r="L57" s="837"/>
      <c r="M57" s="837"/>
      <c r="N57" s="837"/>
      <c r="O57" s="837"/>
      <c r="P57" s="837"/>
      <c r="Q57" s="5"/>
      <c r="R57" s="1269"/>
      <c r="S57" s="1352" t="s">
        <v>298</v>
      </c>
      <c r="T57" s="1276">
        <v>21.707914000000002</v>
      </c>
      <c r="U57" s="1276">
        <v>15.485714</v>
      </c>
      <c r="V57" s="1276">
        <v>21.984518000000001</v>
      </c>
      <c r="W57" s="1276">
        <v>14.159101</v>
      </c>
      <c r="X57" s="1276">
        <v>19.572351000000001</v>
      </c>
      <c r="Y57" s="1276">
        <v>19.078049</v>
      </c>
      <c r="Z57" s="1276">
        <v>18.303808000000004</v>
      </c>
      <c r="AA57" s="1276">
        <v>19.679445999999999</v>
      </c>
      <c r="AB57" s="1276">
        <v>19.202565999999997</v>
      </c>
      <c r="AC57" s="1276">
        <v>12.3672</v>
      </c>
      <c r="AD57" s="1276">
        <v>16.942501</v>
      </c>
      <c r="AE57" s="1276">
        <v>20.170377000000002</v>
      </c>
      <c r="AF57" s="1276"/>
    </row>
    <row r="58" spans="1:33" ht="14.45" x14ac:dyDescent="0.3">
      <c r="A58" s="892"/>
      <c r="B58" s="836"/>
      <c r="C58" s="837"/>
      <c r="D58" s="837"/>
      <c r="E58" s="837"/>
      <c r="F58" s="837"/>
      <c r="G58" s="837"/>
      <c r="H58" s="837"/>
      <c r="I58" s="837"/>
      <c r="J58" s="837"/>
      <c r="K58" s="837"/>
      <c r="L58" s="837"/>
      <c r="M58" s="837"/>
      <c r="N58" s="837"/>
      <c r="O58" s="837"/>
      <c r="P58" s="837"/>
      <c r="Q58" s="5"/>
      <c r="R58" s="1269"/>
      <c r="S58" s="1352" t="s">
        <v>300</v>
      </c>
      <c r="T58" s="1276">
        <v>15.665604999999999</v>
      </c>
      <c r="U58" s="1276">
        <v>14.325842999999999</v>
      </c>
      <c r="V58" s="1276">
        <v>15.582884</v>
      </c>
      <c r="W58" s="1276">
        <v>13.386663</v>
      </c>
      <c r="X58" s="1276">
        <v>14.582988</v>
      </c>
      <c r="Y58" s="1276">
        <v>15.182288</v>
      </c>
      <c r="Z58" s="1276">
        <v>15.351459999999999</v>
      </c>
      <c r="AA58" s="1276">
        <v>15.298773000000001</v>
      </c>
      <c r="AB58" s="1276">
        <v>15.316732999999999</v>
      </c>
      <c r="AC58" s="1276">
        <v>15.173452000000001</v>
      </c>
      <c r="AD58" s="1276">
        <v>15.938171000000001</v>
      </c>
      <c r="AE58" s="1276">
        <v>15.977323</v>
      </c>
      <c r="AF58" s="1276"/>
    </row>
    <row r="59" spans="1:33" ht="14.45" x14ac:dyDescent="0.3">
      <c r="A59" s="892"/>
      <c r="B59" s="836"/>
      <c r="C59" s="837"/>
      <c r="D59" s="837"/>
      <c r="E59" s="837"/>
      <c r="F59" s="837"/>
      <c r="G59" s="837"/>
      <c r="H59" s="837"/>
      <c r="I59" s="837"/>
      <c r="J59" s="837"/>
      <c r="K59" s="837"/>
      <c r="L59" s="837"/>
      <c r="M59" s="837"/>
      <c r="N59" s="837"/>
      <c r="O59" s="837"/>
      <c r="P59" s="837"/>
      <c r="Q59" s="5"/>
      <c r="R59" s="1269"/>
      <c r="S59" s="1352" t="s">
        <v>196</v>
      </c>
      <c r="T59" s="1276">
        <v>12.0092</v>
      </c>
      <c r="U59" s="1276">
        <v>11.493399999999999</v>
      </c>
      <c r="V59" s="1276">
        <v>12.4788</v>
      </c>
      <c r="W59" s="1276">
        <v>11.477</v>
      </c>
      <c r="X59" s="1276">
        <v>8.5815999999999999</v>
      </c>
      <c r="Y59" s="1276">
        <v>0</v>
      </c>
      <c r="Z59" s="1276">
        <v>12.255799999999999</v>
      </c>
      <c r="AA59" s="1276">
        <v>14.0154</v>
      </c>
      <c r="AB59" s="1276">
        <v>13.0715</v>
      </c>
      <c r="AC59" s="1276">
        <v>13.842000000000001</v>
      </c>
      <c r="AD59" s="1276">
        <v>15.0174</v>
      </c>
      <c r="AE59" s="1276">
        <v>13.60557</v>
      </c>
      <c r="AF59" s="1276"/>
    </row>
    <row r="60" spans="1:33" ht="14.45" x14ac:dyDescent="0.3">
      <c r="A60" s="892"/>
      <c r="B60" s="836"/>
      <c r="C60" s="837"/>
      <c r="D60" s="837"/>
      <c r="E60" s="837"/>
      <c r="F60" s="837"/>
      <c r="G60" s="837"/>
      <c r="H60" s="837"/>
      <c r="I60" s="837"/>
      <c r="J60" s="837"/>
      <c r="K60" s="837"/>
      <c r="L60" s="837"/>
      <c r="M60" s="837"/>
      <c r="N60" s="837"/>
      <c r="O60" s="837"/>
      <c r="P60" s="837"/>
      <c r="Q60" s="5"/>
      <c r="R60" s="1269"/>
      <c r="S60" s="1352" t="s">
        <v>325</v>
      </c>
      <c r="T60" s="1276">
        <v>76.691969</v>
      </c>
      <c r="U60" s="1276">
        <v>64.084966999999992</v>
      </c>
      <c r="V60" s="1276">
        <v>85.850641999999993</v>
      </c>
      <c r="W60" s="1276">
        <v>84.981714000000011</v>
      </c>
      <c r="X60" s="1276">
        <v>88.188198999999997</v>
      </c>
      <c r="Y60" s="1276">
        <v>66.75495699999999</v>
      </c>
      <c r="Z60" s="1276">
        <v>66.967298</v>
      </c>
      <c r="AA60" s="1276">
        <v>87.983999000000011</v>
      </c>
      <c r="AB60" s="1276">
        <v>90.328198999999998</v>
      </c>
      <c r="AC60" s="1276">
        <v>91.297512000000012</v>
      </c>
      <c r="AD60" s="1276">
        <v>101.45307200000001</v>
      </c>
      <c r="AE60" s="1276">
        <v>101.54666</v>
      </c>
      <c r="AF60" s="1276"/>
    </row>
    <row r="61" spans="1:33" ht="14.45" x14ac:dyDescent="0.3">
      <c r="A61" s="892"/>
      <c r="B61" s="836"/>
      <c r="C61" s="837"/>
      <c r="D61" s="837"/>
      <c r="E61" s="837"/>
      <c r="F61" s="837"/>
      <c r="G61" s="837"/>
      <c r="H61" s="837"/>
      <c r="I61" s="837"/>
      <c r="J61" s="837"/>
      <c r="K61" s="837"/>
      <c r="L61" s="837"/>
      <c r="M61" s="837"/>
      <c r="N61" s="837"/>
      <c r="O61" s="837"/>
      <c r="P61" s="837"/>
      <c r="Q61" s="5"/>
      <c r="R61" s="1269"/>
      <c r="T61" s="1276"/>
      <c r="U61" s="1276"/>
      <c r="V61" s="1276"/>
      <c r="W61" s="1276"/>
      <c r="X61" s="1276"/>
      <c r="Y61" s="1276"/>
      <c r="Z61" s="1276"/>
      <c r="AA61" s="1276"/>
      <c r="AB61" s="1276"/>
      <c r="AC61" s="1276"/>
      <c r="AD61" s="1276"/>
      <c r="AE61" s="1276"/>
      <c r="AF61" s="1276"/>
      <c r="AG61" s="501"/>
    </row>
    <row r="62" spans="1:33" ht="14.45" x14ac:dyDescent="0.3">
      <c r="A62" s="892"/>
      <c r="B62" s="836"/>
      <c r="C62" s="837"/>
      <c r="D62" s="837"/>
      <c r="E62" s="837"/>
      <c r="F62" s="837"/>
      <c r="G62" s="837"/>
      <c r="H62" s="837"/>
      <c r="I62" s="837"/>
      <c r="J62" s="837"/>
      <c r="K62" s="837"/>
      <c r="L62" s="837"/>
      <c r="M62" s="837"/>
      <c r="N62" s="837"/>
      <c r="O62" s="837"/>
      <c r="P62" s="837"/>
      <c r="Q62" s="5"/>
      <c r="R62" s="1269"/>
      <c r="T62" s="1276"/>
      <c r="U62" s="1276"/>
      <c r="V62" s="1276"/>
      <c r="W62" s="1276"/>
      <c r="X62" s="1276"/>
      <c r="Y62" s="1276"/>
      <c r="Z62" s="1276"/>
      <c r="AA62" s="1276"/>
      <c r="AB62" s="1276"/>
      <c r="AC62" s="1276"/>
      <c r="AD62" s="1276"/>
      <c r="AE62" s="1276"/>
      <c r="AF62" s="1276"/>
      <c r="AG62" s="501"/>
    </row>
    <row r="63" spans="1:33" ht="14.45" x14ac:dyDescent="0.3">
      <c r="A63" s="892"/>
      <c r="B63" s="836"/>
      <c r="C63" s="837"/>
      <c r="D63" s="837"/>
      <c r="E63" s="837"/>
      <c r="F63" s="837"/>
      <c r="G63" s="837"/>
      <c r="H63" s="837"/>
      <c r="I63" s="837"/>
      <c r="J63" s="837"/>
      <c r="K63" s="837"/>
      <c r="L63" s="837"/>
      <c r="M63" s="837"/>
      <c r="N63" s="837"/>
      <c r="O63" s="837"/>
      <c r="P63" s="837"/>
      <c r="Q63" s="5"/>
      <c r="R63" s="1269"/>
      <c r="AG63" s="501"/>
    </row>
    <row r="64" spans="1:33" ht="14.45" x14ac:dyDescent="0.3">
      <c r="A64" s="892"/>
      <c r="B64" s="836"/>
      <c r="C64" s="837"/>
      <c r="D64" s="837"/>
      <c r="E64" s="837"/>
      <c r="F64" s="837"/>
      <c r="G64" s="837"/>
      <c r="H64" s="837"/>
      <c r="I64" s="837"/>
      <c r="J64" s="837"/>
      <c r="K64" s="837"/>
      <c r="L64" s="837"/>
      <c r="M64" s="837"/>
      <c r="N64" s="837"/>
      <c r="O64" s="837"/>
      <c r="P64" s="837"/>
      <c r="Q64" s="5"/>
      <c r="R64" s="1269"/>
      <c r="AG64" s="501"/>
    </row>
    <row r="65" spans="1:33" x14ac:dyDescent="0.25">
      <c r="A65" s="892"/>
      <c r="B65" s="836"/>
      <c r="C65" s="837"/>
      <c r="D65" s="837"/>
      <c r="E65" s="837"/>
      <c r="F65" s="837"/>
      <c r="G65" s="837"/>
      <c r="H65" s="837"/>
      <c r="I65" s="837"/>
      <c r="J65" s="837"/>
      <c r="K65" s="837"/>
      <c r="L65" s="837"/>
      <c r="M65" s="837"/>
      <c r="N65" s="837"/>
      <c r="O65" s="837"/>
      <c r="P65" s="837"/>
      <c r="Q65" s="5"/>
      <c r="R65" s="1269"/>
      <c r="AG65" s="501"/>
    </row>
    <row r="66" spans="1:33" x14ac:dyDescent="0.25">
      <c r="A66" s="892"/>
      <c r="B66" s="836"/>
      <c r="C66" s="837"/>
      <c r="D66" s="837"/>
      <c r="E66" s="837"/>
      <c r="F66" s="837"/>
      <c r="G66" s="837"/>
      <c r="H66" s="837"/>
      <c r="I66" s="837"/>
      <c r="J66" s="837"/>
      <c r="K66" s="837"/>
      <c r="L66" s="837"/>
      <c r="M66" s="837"/>
      <c r="N66" s="837"/>
      <c r="O66" s="837"/>
      <c r="P66" s="837"/>
      <c r="Q66" s="5"/>
      <c r="R66" s="1269"/>
      <c r="AG66" s="501"/>
    </row>
    <row r="67" spans="1:33" x14ac:dyDescent="0.25">
      <c r="A67" s="892"/>
      <c r="B67" s="836"/>
      <c r="C67" s="837"/>
      <c r="D67" s="837"/>
      <c r="E67" s="837"/>
      <c r="F67" s="837"/>
      <c r="G67" s="837"/>
      <c r="H67" s="837"/>
      <c r="I67" s="837"/>
      <c r="J67" s="837"/>
      <c r="K67" s="837"/>
      <c r="L67" s="837"/>
      <c r="M67" s="837"/>
      <c r="N67" s="837"/>
      <c r="O67" s="837"/>
      <c r="P67" s="837"/>
      <c r="Q67" s="837"/>
      <c r="R67" s="1269"/>
      <c r="AG67" s="501"/>
    </row>
    <row r="68" spans="1:33" x14ac:dyDescent="0.25">
      <c r="A68" s="892"/>
      <c r="B68" s="836"/>
      <c r="C68" s="837"/>
      <c r="D68" s="837"/>
      <c r="E68" s="837"/>
      <c r="F68" s="837"/>
      <c r="G68" s="837"/>
      <c r="H68" s="837"/>
      <c r="I68" s="837"/>
      <c r="J68" s="837"/>
      <c r="K68" s="837"/>
      <c r="L68" s="837"/>
      <c r="M68" s="837"/>
      <c r="N68" s="837"/>
      <c r="O68" s="837"/>
      <c r="P68" s="837"/>
      <c r="Q68" s="837"/>
      <c r="R68" s="1269"/>
      <c r="AG68" s="501"/>
    </row>
    <row r="69" spans="1:33" x14ac:dyDescent="0.25">
      <c r="A69" s="892"/>
      <c r="B69" s="836"/>
      <c r="C69" s="837"/>
      <c r="D69" s="837"/>
      <c r="E69" s="837"/>
      <c r="F69" s="837"/>
      <c r="G69" s="837"/>
      <c r="H69" s="837"/>
      <c r="I69" s="837"/>
      <c r="J69" s="837"/>
      <c r="K69" s="837"/>
      <c r="L69" s="837"/>
      <c r="M69" s="837"/>
      <c r="N69" s="837"/>
      <c r="O69" s="837"/>
      <c r="P69" s="837"/>
      <c r="Q69" s="837"/>
      <c r="R69" s="1269"/>
      <c r="AG69" s="501"/>
    </row>
    <row r="70" spans="1:33" x14ac:dyDescent="0.25">
      <c r="A70" s="892"/>
      <c r="B70" s="836"/>
      <c r="C70" s="837"/>
      <c r="D70" s="837"/>
      <c r="E70" s="837"/>
      <c r="F70" s="837"/>
      <c r="G70" s="837"/>
      <c r="H70" s="837"/>
      <c r="I70" s="837"/>
      <c r="J70" s="837"/>
      <c r="K70" s="837"/>
      <c r="L70" s="837"/>
      <c r="M70" s="837"/>
      <c r="N70" s="837"/>
      <c r="O70" s="837"/>
      <c r="P70" s="837"/>
      <c r="Q70" s="837"/>
      <c r="R70" s="1269"/>
      <c r="AG70" s="501"/>
    </row>
    <row r="71" spans="1:33" x14ac:dyDescent="0.25">
      <c r="A71" s="892"/>
      <c r="B71" s="836"/>
      <c r="C71" s="837"/>
      <c r="D71" s="837"/>
      <c r="E71" s="837"/>
      <c r="F71" s="837"/>
      <c r="G71" s="837"/>
      <c r="H71" s="837"/>
      <c r="I71" s="837"/>
      <c r="J71" s="837"/>
      <c r="K71" s="837"/>
      <c r="L71" s="837"/>
      <c r="M71" s="837"/>
      <c r="N71" s="837"/>
      <c r="O71" s="837"/>
      <c r="P71" s="837"/>
      <c r="Q71" s="837"/>
      <c r="R71" s="1269"/>
    </row>
    <row r="72" spans="1:33" x14ac:dyDescent="0.25">
      <c r="A72" s="892"/>
      <c r="B72" s="836"/>
      <c r="C72" s="837"/>
      <c r="D72" s="837"/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  <c r="P72" s="837"/>
      <c r="Q72" s="837"/>
      <c r="R72" s="1269"/>
    </row>
    <row r="73" spans="1:33" x14ac:dyDescent="0.25">
      <c r="A73" s="934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1269"/>
    </row>
    <row r="74" spans="1:33" ht="20.25" x14ac:dyDescent="0.3">
      <c r="A74" s="898" t="s">
        <v>1466</v>
      </c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5"/>
      <c r="R74" s="1269"/>
      <c r="S74" s="503" t="s">
        <v>171</v>
      </c>
      <c r="T74" s="503" t="s">
        <v>172</v>
      </c>
    </row>
    <row r="75" spans="1:33" ht="15.75" thickBot="1" x14ac:dyDescent="0.3">
      <c r="A75" s="288"/>
      <c r="B75" s="83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5"/>
      <c r="R75" s="1269"/>
    </row>
    <row r="76" spans="1:33" ht="15.75" thickBot="1" x14ac:dyDescent="0.3">
      <c r="A76" s="935"/>
      <c r="B76" s="1347" t="s">
        <v>1453</v>
      </c>
      <c r="C76" s="1348" t="s">
        <v>1329</v>
      </c>
      <c r="D76" s="1349" t="s">
        <v>1292</v>
      </c>
      <c r="E76" s="1350" t="s">
        <v>1410</v>
      </c>
      <c r="F76" s="1349" t="s">
        <v>1411</v>
      </c>
      <c r="G76" s="1350" t="s">
        <v>1412</v>
      </c>
      <c r="H76" s="1349" t="s">
        <v>1413</v>
      </c>
      <c r="I76" s="1350" t="s">
        <v>1414</v>
      </c>
      <c r="J76" s="1349" t="s">
        <v>1317</v>
      </c>
      <c r="K76" s="1350" t="s">
        <v>1415</v>
      </c>
      <c r="L76" s="1349" t="s">
        <v>1416</v>
      </c>
      <c r="M76" s="1350" t="s">
        <v>1417</v>
      </c>
      <c r="N76" s="1349" t="s">
        <v>1318</v>
      </c>
      <c r="O76" s="1350" t="s">
        <v>1418</v>
      </c>
      <c r="P76" s="1351" t="s">
        <v>1378</v>
      </c>
      <c r="R76" s="1354"/>
      <c r="S76" s="503" t="s">
        <v>1213</v>
      </c>
      <c r="U76" s="503" t="s">
        <v>1452</v>
      </c>
    </row>
    <row r="77" spans="1:33" x14ac:dyDescent="0.25">
      <c r="A77" s="838"/>
      <c r="B77" s="1827" t="s">
        <v>1467</v>
      </c>
      <c r="C77" s="936" t="s">
        <v>1330</v>
      </c>
      <c r="D77" s="937">
        <f>+U78</f>
        <v>2829.8535358777599</v>
      </c>
      <c r="E77" s="938">
        <f t="shared" ref="E77:O80" si="0">+V78</f>
        <v>2873.4896775758689</v>
      </c>
      <c r="F77" s="938">
        <f t="shared" si="0"/>
        <v>3089.5298511475003</v>
      </c>
      <c r="G77" s="938">
        <f t="shared" si="0"/>
        <v>3118.8992584899984</v>
      </c>
      <c r="H77" s="938">
        <f t="shared" si="0"/>
        <v>2833.3631545025</v>
      </c>
      <c r="I77" s="938">
        <f t="shared" si="0"/>
        <v>2169.5311229925005</v>
      </c>
      <c r="J77" s="938">
        <f t="shared" si="0"/>
        <v>2115.1500651790998</v>
      </c>
      <c r="K77" s="938">
        <f t="shared" si="0"/>
        <v>1934.2084703069038</v>
      </c>
      <c r="L77" s="938">
        <f t="shared" si="0"/>
        <v>1858.2093322084565</v>
      </c>
      <c r="M77" s="938">
        <f t="shared" si="0"/>
        <v>2167.4747920371933</v>
      </c>
      <c r="N77" s="938">
        <f t="shared" si="0"/>
        <v>2560.3808184798636</v>
      </c>
      <c r="O77" s="939">
        <f t="shared" si="0"/>
        <v>3193.9484908361578</v>
      </c>
      <c r="P77" s="940">
        <f t="shared" ref="P77:P86" si="1">SUM(D77:O77)</f>
        <v>30744.038569633802</v>
      </c>
      <c r="Q77" s="5"/>
      <c r="R77" s="1355"/>
      <c r="S77" s="503" t="s">
        <v>173</v>
      </c>
      <c r="T77" s="503" t="s">
        <v>352</v>
      </c>
      <c r="U77" s="503" t="s">
        <v>924</v>
      </c>
      <c r="V77" s="503" t="s">
        <v>925</v>
      </c>
      <c r="W77" s="503" t="s">
        <v>1419</v>
      </c>
      <c r="X77" s="503" t="s">
        <v>1420</v>
      </c>
      <c r="Y77" s="503" t="s">
        <v>1421</v>
      </c>
      <c r="Z77" s="503" t="s">
        <v>1422</v>
      </c>
      <c r="AA77" s="503" t="s">
        <v>1423</v>
      </c>
      <c r="AB77" s="503" t="s">
        <v>1424</v>
      </c>
      <c r="AC77" s="503" t="s">
        <v>1425</v>
      </c>
      <c r="AD77" s="503" t="s">
        <v>1426</v>
      </c>
      <c r="AE77" s="503" t="s">
        <v>1427</v>
      </c>
      <c r="AF77" s="503" t="s">
        <v>1428</v>
      </c>
      <c r="AG77" s="503" t="s">
        <v>325</v>
      </c>
    </row>
    <row r="78" spans="1:33" x14ac:dyDescent="0.25">
      <c r="A78" s="838"/>
      <c r="B78" s="1829"/>
      <c r="C78" s="941" t="s">
        <v>1331</v>
      </c>
      <c r="D78" s="942">
        <f t="shared" ref="D78:D80" si="2">+U79</f>
        <v>1623.5906309999993</v>
      </c>
      <c r="E78" s="943">
        <f t="shared" si="0"/>
        <v>1249.059561</v>
      </c>
      <c r="F78" s="943">
        <f t="shared" si="0"/>
        <v>1411.5459889999995</v>
      </c>
      <c r="G78" s="943">
        <f t="shared" si="0"/>
        <v>1158.8765239999998</v>
      </c>
      <c r="H78" s="943">
        <f t="shared" si="0"/>
        <v>1593.6197390000002</v>
      </c>
      <c r="I78" s="943">
        <f t="shared" si="0"/>
        <v>2043.8522889999999</v>
      </c>
      <c r="J78" s="943">
        <f t="shared" si="0"/>
        <v>2193.67101</v>
      </c>
      <c r="K78" s="943">
        <f t="shared" si="0"/>
        <v>2399.6155909999989</v>
      </c>
      <c r="L78" s="943">
        <f t="shared" si="0"/>
        <v>2318.1394170000003</v>
      </c>
      <c r="M78" s="943">
        <f t="shared" si="0"/>
        <v>2190.4278780000004</v>
      </c>
      <c r="N78" s="943">
        <f t="shared" si="0"/>
        <v>1750.6685770000004</v>
      </c>
      <c r="O78" s="944">
        <f t="shared" si="0"/>
        <v>1309.232894</v>
      </c>
      <c r="P78" s="945">
        <f t="shared" si="1"/>
        <v>21242.3001</v>
      </c>
      <c r="Q78" s="5"/>
      <c r="R78" s="1355"/>
      <c r="S78" s="503" t="s">
        <v>327</v>
      </c>
      <c r="T78" s="503" t="s">
        <v>340</v>
      </c>
      <c r="U78" s="503">
        <v>2829.8535358777599</v>
      </c>
      <c r="V78" s="503">
        <v>2873.4896775758689</v>
      </c>
      <c r="W78" s="503">
        <v>3089.5298511475003</v>
      </c>
      <c r="X78" s="503">
        <v>3118.8992584899984</v>
      </c>
      <c r="Y78" s="503">
        <v>2833.3631545025</v>
      </c>
      <c r="Z78" s="503">
        <v>2169.5311229925005</v>
      </c>
      <c r="AA78" s="503">
        <v>2115.1500651790998</v>
      </c>
      <c r="AB78" s="503">
        <v>1934.2084703069038</v>
      </c>
      <c r="AC78" s="503">
        <v>1858.2093322084565</v>
      </c>
      <c r="AD78" s="503">
        <v>2167.4747920371933</v>
      </c>
      <c r="AE78" s="503">
        <v>2560.3808184798636</v>
      </c>
      <c r="AF78" s="503">
        <v>3193.9484908361578</v>
      </c>
      <c r="AG78" s="503">
        <v>30744.038569633802</v>
      </c>
    </row>
    <row r="79" spans="1:33" x14ac:dyDescent="0.25">
      <c r="A79" s="838"/>
      <c r="B79" s="1829"/>
      <c r="C79" s="941" t="s">
        <v>342</v>
      </c>
      <c r="D79" s="942">
        <f t="shared" si="2"/>
        <v>56.299887999999989</v>
      </c>
      <c r="E79" s="943">
        <f t="shared" si="0"/>
        <v>49.257156999999999</v>
      </c>
      <c r="F79" s="943">
        <f t="shared" si="0"/>
        <v>68.422673000000003</v>
      </c>
      <c r="G79" s="943">
        <f t="shared" si="0"/>
        <v>57.166724999999992</v>
      </c>
      <c r="H79" s="943">
        <f t="shared" si="0"/>
        <v>57.442426999999995</v>
      </c>
      <c r="I79" s="943">
        <f t="shared" si="0"/>
        <v>52.892676999999999</v>
      </c>
      <c r="J79" s="943">
        <f t="shared" si="0"/>
        <v>57.361241000000014</v>
      </c>
      <c r="K79" s="943">
        <f t="shared" si="0"/>
        <v>66.086207000000002</v>
      </c>
      <c r="L79" s="943">
        <f t="shared" si="0"/>
        <v>67.257610999999997</v>
      </c>
      <c r="M79" s="943">
        <f t="shared" si="0"/>
        <v>77.09625299999999</v>
      </c>
      <c r="N79" s="943">
        <f t="shared" si="0"/>
        <v>75.187054999999987</v>
      </c>
      <c r="O79" s="944">
        <f t="shared" si="0"/>
        <v>78.588726000000008</v>
      </c>
      <c r="P79" s="945">
        <f t="shared" si="1"/>
        <v>763.05863999999997</v>
      </c>
      <c r="Q79" s="5"/>
      <c r="R79" s="1355"/>
      <c r="T79" s="503" t="s">
        <v>341</v>
      </c>
      <c r="U79" s="503">
        <v>1623.5906309999993</v>
      </c>
      <c r="V79" s="503">
        <v>1249.059561</v>
      </c>
      <c r="W79" s="503">
        <v>1411.5459889999995</v>
      </c>
      <c r="X79" s="503">
        <v>1158.8765239999998</v>
      </c>
      <c r="Y79" s="503">
        <v>1593.6197390000002</v>
      </c>
      <c r="Z79" s="503">
        <v>2043.8522889999999</v>
      </c>
      <c r="AA79" s="503">
        <v>2193.67101</v>
      </c>
      <c r="AB79" s="503">
        <v>2399.6155909999989</v>
      </c>
      <c r="AC79" s="503">
        <v>2318.1394170000003</v>
      </c>
      <c r="AD79" s="503">
        <v>2190.4278780000004</v>
      </c>
      <c r="AE79" s="503">
        <v>1750.6685770000004</v>
      </c>
      <c r="AF79" s="503">
        <v>1309.232894</v>
      </c>
      <c r="AG79" s="503">
        <v>21242.3001</v>
      </c>
    </row>
    <row r="80" spans="1:33" ht="15.75" thickBot="1" x14ac:dyDescent="0.3">
      <c r="A80" s="838"/>
      <c r="B80" s="1828"/>
      <c r="C80" s="946" t="s">
        <v>1332</v>
      </c>
      <c r="D80" s="947">
        <f t="shared" si="2"/>
        <v>110.73570000000001</v>
      </c>
      <c r="E80" s="948">
        <f t="shared" si="0"/>
        <v>92.969915</v>
      </c>
      <c r="F80" s="948">
        <f t="shared" si="0"/>
        <v>153.07181599999998</v>
      </c>
      <c r="G80" s="948">
        <f t="shared" si="0"/>
        <v>150.36691500000001</v>
      </c>
      <c r="H80" s="948">
        <f t="shared" si="0"/>
        <v>143.31965699999998</v>
      </c>
      <c r="I80" s="948">
        <f t="shared" si="0"/>
        <v>148.50722999999999</v>
      </c>
      <c r="J80" s="948">
        <f t="shared" si="0"/>
        <v>157.76957099999998</v>
      </c>
      <c r="K80" s="948">
        <f t="shared" si="0"/>
        <v>125.12127999999998</v>
      </c>
      <c r="L80" s="948">
        <f t="shared" si="0"/>
        <v>148.36048000000002</v>
      </c>
      <c r="M80" s="948">
        <f t="shared" si="0"/>
        <v>162.79064600000001</v>
      </c>
      <c r="N80" s="948">
        <f t="shared" si="0"/>
        <v>129.05328400000002</v>
      </c>
      <c r="O80" s="949">
        <f t="shared" si="0"/>
        <v>131.74609900000002</v>
      </c>
      <c r="P80" s="950">
        <f t="shared" si="1"/>
        <v>1653.8125930000001</v>
      </c>
      <c r="Q80" s="5"/>
      <c r="R80" s="1355"/>
      <c r="T80" s="503" t="s">
        <v>342</v>
      </c>
      <c r="U80" s="503">
        <v>56.299887999999989</v>
      </c>
      <c r="V80" s="503">
        <v>49.257156999999999</v>
      </c>
      <c r="W80" s="503">
        <v>68.422673000000003</v>
      </c>
      <c r="X80" s="503">
        <v>57.166724999999992</v>
      </c>
      <c r="Y80" s="503">
        <v>57.442426999999995</v>
      </c>
      <c r="Z80" s="503">
        <v>52.892676999999999</v>
      </c>
      <c r="AA80" s="503">
        <v>57.361241000000014</v>
      </c>
      <c r="AB80" s="503">
        <v>66.086207000000002</v>
      </c>
      <c r="AC80" s="503">
        <v>67.257610999999997</v>
      </c>
      <c r="AD80" s="503">
        <v>77.09625299999999</v>
      </c>
      <c r="AE80" s="503">
        <v>75.187054999999987</v>
      </c>
      <c r="AF80" s="503">
        <v>78.588726000000008</v>
      </c>
      <c r="AG80" s="503">
        <v>763.05863999999997</v>
      </c>
    </row>
    <row r="81" spans="1:34" x14ac:dyDescent="0.25">
      <c r="A81" s="838"/>
      <c r="B81" s="1827" t="s">
        <v>1468</v>
      </c>
      <c r="C81" s="936" t="s">
        <v>1330</v>
      </c>
      <c r="D81" s="951">
        <f>+U83</f>
        <v>61.767618208574994</v>
      </c>
      <c r="E81" s="952">
        <f t="shared" ref="E81:O81" si="3">+V83</f>
        <v>63.336632673840001</v>
      </c>
      <c r="F81" s="952">
        <f t="shared" si="3"/>
        <v>69.953001266065115</v>
      </c>
      <c r="G81" s="952">
        <f t="shared" si="3"/>
        <v>62.974352210983923</v>
      </c>
      <c r="H81" s="952">
        <f t="shared" si="3"/>
        <v>61.274906048368351</v>
      </c>
      <c r="I81" s="952">
        <f t="shared" si="3"/>
        <v>52.853604791113106</v>
      </c>
      <c r="J81" s="952">
        <f t="shared" si="3"/>
        <v>51.034103347780224</v>
      </c>
      <c r="K81" s="952">
        <f t="shared" si="3"/>
        <v>45.941696131739889</v>
      </c>
      <c r="L81" s="952">
        <f t="shared" si="3"/>
        <v>43.026767083617877</v>
      </c>
      <c r="M81" s="952">
        <f t="shared" si="3"/>
        <v>48.30788811947113</v>
      </c>
      <c r="N81" s="952">
        <f t="shared" si="3"/>
        <v>56.361046999999999</v>
      </c>
      <c r="O81" s="953">
        <f t="shared" si="3"/>
        <v>65.533449999999988</v>
      </c>
      <c r="P81" s="940">
        <f t="shared" si="1"/>
        <v>682.36506688155464</v>
      </c>
      <c r="Q81" s="5"/>
      <c r="R81" s="1355"/>
      <c r="T81" s="503" t="s">
        <v>343</v>
      </c>
      <c r="U81" s="503">
        <v>110.73570000000001</v>
      </c>
      <c r="V81" s="503">
        <v>92.969915</v>
      </c>
      <c r="W81" s="503">
        <v>153.07181599999998</v>
      </c>
      <c r="X81" s="503">
        <v>150.36691500000001</v>
      </c>
      <c r="Y81" s="503">
        <v>143.31965699999998</v>
      </c>
      <c r="Z81" s="503">
        <v>148.50722999999999</v>
      </c>
      <c r="AA81" s="503">
        <v>157.76957099999998</v>
      </c>
      <c r="AB81" s="503">
        <v>125.12127999999998</v>
      </c>
      <c r="AC81" s="503">
        <v>148.36048000000002</v>
      </c>
      <c r="AD81" s="503">
        <v>162.79064600000001</v>
      </c>
      <c r="AE81" s="503">
        <v>129.05328400000002</v>
      </c>
      <c r="AF81" s="503">
        <v>131.74609900000002</v>
      </c>
      <c r="AG81" s="503">
        <v>1653.8125930000001</v>
      </c>
    </row>
    <row r="82" spans="1:34" ht="16.5" thickBot="1" x14ac:dyDescent="0.3">
      <c r="A82" s="838"/>
      <c r="B82" s="1828"/>
      <c r="C82" s="946" t="s">
        <v>1331</v>
      </c>
      <c r="D82" s="954">
        <f t="shared" ref="D82:O82" si="4">+U84</f>
        <v>118.79367731157795</v>
      </c>
      <c r="E82" s="955">
        <f t="shared" si="4"/>
        <v>100.90685911556442</v>
      </c>
      <c r="F82" s="955">
        <f t="shared" si="4"/>
        <v>123.88373569084065</v>
      </c>
      <c r="G82" s="955">
        <f t="shared" si="4"/>
        <v>118.18048891147173</v>
      </c>
      <c r="H82" s="955">
        <f t="shared" si="4"/>
        <v>125.93516012508748</v>
      </c>
      <c r="I82" s="955">
        <f t="shared" si="4"/>
        <v>105.53407461260886</v>
      </c>
      <c r="J82" s="955">
        <f t="shared" si="4"/>
        <v>104.03496430890935</v>
      </c>
      <c r="K82" s="955">
        <f t="shared" si="4"/>
        <v>126.87059501427578</v>
      </c>
      <c r="L82" s="955">
        <f t="shared" si="4"/>
        <v>132.23903649410039</v>
      </c>
      <c r="M82" s="955">
        <f t="shared" si="4"/>
        <v>128.5497648865198</v>
      </c>
      <c r="N82" s="955">
        <f t="shared" si="4"/>
        <v>151.17792314254328</v>
      </c>
      <c r="O82" s="956">
        <f t="shared" si="4"/>
        <v>151.56281734628925</v>
      </c>
      <c r="P82" s="950">
        <f t="shared" si="1"/>
        <v>1487.6690969597889</v>
      </c>
      <c r="Q82" s="5"/>
      <c r="R82" s="1356"/>
      <c r="S82" s="503" t="s">
        <v>1469</v>
      </c>
      <c r="U82" s="503">
        <v>4620.4797548777588</v>
      </c>
      <c r="V82" s="503">
        <v>4264.7763105758686</v>
      </c>
      <c r="W82" s="503">
        <v>4722.5703291474993</v>
      </c>
      <c r="X82" s="503">
        <v>4485.3094224899978</v>
      </c>
      <c r="Y82" s="503">
        <v>4627.7449775024998</v>
      </c>
      <c r="Z82" s="503">
        <v>4414.7833189925004</v>
      </c>
      <c r="AA82" s="503">
        <v>4523.9518871790988</v>
      </c>
      <c r="AB82" s="503">
        <v>4525.0315483069035</v>
      </c>
      <c r="AC82" s="503">
        <v>4391.9668402084571</v>
      </c>
      <c r="AD82" s="503">
        <v>4597.7895690371943</v>
      </c>
      <c r="AE82" s="503">
        <v>4515.2897344798639</v>
      </c>
      <c r="AF82" s="503">
        <v>4713.5162098361579</v>
      </c>
      <c r="AG82" s="503">
        <v>54403.209902633804</v>
      </c>
    </row>
    <row r="83" spans="1:34" ht="15.75" x14ac:dyDescent="0.25">
      <c r="A83" s="838"/>
      <c r="B83" s="1824" t="s">
        <v>1470</v>
      </c>
      <c r="C83" s="936" t="s">
        <v>1330</v>
      </c>
      <c r="D83" s="937">
        <f>+D77+D81</f>
        <v>2891.6211540863351</v>
      </c>
      <c r="E83" s="938">
        <f t="shared" ref="E83:O84" si="5">+E77+E81</f>
        <v>2936.826310249709</v>
      </c>
      <c r="F83" s="938">
        <f t="shared" si="5"/>
        <v>3159.4828524135655</v>
      </c>
      <c r="G83" s="938">
        <f t="shared" si="5"/>
        <v>3181.8736107009822</v>
      </c>
      <c r="H83" s="938">
        <f t="shared" si="5"/>
        <v>2894.6380605508684</v>
      </c>
      <c r="I83" s="938">
        <f t="shared" si="5"/>
        <v>2222.3847277836135</v>
      </c>
      <c r="J83" s="938">
        <f t="shared" si="5"/>
        <v>2166.1841685268801</v>
      </c>
      <c r="K83" s="938">
        <f t="shared" si="5"/>
        <v>1980.1501664386437</v>
      </c>
      <c r="L83" s="938">
        <f t="shared" si="5"/>
        <v>1901.2360992920744</v>
      </c>
      <c r="M83" s="938">
        <f t="shared" si="5"/>
        <v>2215.7826801566644</v>
      </c>
      <c r="N83" s="938">
        <f t="shared" si="5"/>
        <v>2616.7418654798635</v>
      </c>
      <c r="O83" s="939">
        <f t="shared" si="5"/>
        <v>3259.4819408361577</v>
      </c>
      <c r="P83" s="940">
        <f t="shared" si="1"/>
        <v>31426.403636515362</v>
      </c>
      <c r="Q83" s="5"/>
      <c r="R83" s="1356"/>
      <c r="S83" s="503" t="s">
        <v>174</v>
      </c>
      <c r="T83" s="503" t="s">
        <v>340</v>
      </c>
      <c r="U83" s="503">
        <v>61.767618208574994</v>
      </c>
      <c r="V83" s="503">
        <v>63.336632673840001</v>
      </c>
      <c r="W83" s="503">
        <v>69.953001266065115</v>
      </c>
      <c r="X83" s="503">
        <v>62.974352210983923</v>
      </c>
      <c r="Y83" s="503">
        <v>61.274906048368351</v>
      </c>
      <c r="Z83" s="503">
        <v>52.853604791113106</v>
      </c>
      <c r="AA83" s="503">
        <v>51.034103347780224</v>
      </c>
      <c r="AB83" s="503">
        <v>45.941696131739889</v>
      </c>
      <c r="AC83" s="503">
        <v>43.026767083617877</v>
      </c>
      <c r="AD83" s="503">
        <v>48.30788811947113</v>
      </c>
      <c r="AE83" s="503">
        <v>56.361046999999999</v>
      </c>
      <c r="AF83" s="503">
        <v>65.533449999999988</v>
      </c>
      <c r="AG83" s="503">
        <v>682.36506688155464</v>
      </c>
    </row>
    <row r="84" spans="1:34" x14ac:dyDescent="0.25">
      <c r="A84" s="838"/>
      <c r="B84" s="1825"/>
      <c r="C84" s="941" t="s">
        <v>1331</v>
      </c>
      <c r="D84" s="942">
        <f>+D78+D82</f>
        <v>1742.3843083115773</v>
      </c>
      <c r="E84" s="943">
        <f t="shared" si="5"/>
        <v>1349.9664201155645</v>
      </c>
      <c r="F84" s="943">
        <f t="shared" si="5"/>
        <v>1535.4297246908402</v>
      </c>
      <c r="G84" s="943">
        <f t="shared" si="5"/>
        <v>1277.0570129114715</v>
      </c>
      <c r="H84" s="943">
        <f t="shared" si="5"/>
        <v>1719.5548991250878</v>
      </c>
      <c r="I84" s="943">
        <f t="shared" si="5"/>
        <v>2149.3863636126089</v>
      </c>
      <c r="J84" s="943">
        <f t="shared" si="5"/>
        <v>2297.7059743089094</v>
      </c>
      <c r="K84" s="943">
        <f t="shared" si="5"/>
        <v>2526.4861860142746</v>
      </c>
      <c r="L84" s="943">
        <f t="shared" si="5"/>
        <v>2450.3784534941005</v>
      </c>
      <c r="M84" s="943">
        <f t="shared" si="5"/>
        <v>2318.9776428865202</v>
      </c>
      <c r="N84" s="943">
        <f t="shared" si="5"/>
        <v>1901.8465001425436</v>
      </c>
      <c r="O84" s="944">
        <f t="shared" si="5"/>
        <v>1460.7957113462892</v>
      </c>
      <c r="P84" s="945">
        <f t="shared" si="1"/>
        <v>22729.969196959784</v>
      </c>
      <c r="Q84" s="5"/>
      <c r="R84" s="1355"/>
      <c r="T84" s="503" t="s">
        <v>341</v>
      </c>
      <c r="U84" s="503">
        <v>118.79367731157795</v>
      </c>
      <c r="V84" s="503">
        <v>100.90685911556442</v>
      </c>
      <c r="W84" s="503">
        <v>123.88373569084065</v>
      </c>
      <c r="X84" s="503">
        <v>118.18048891147173</v>
      </c>
      <c r="Y84" s="503">
        <v>125.93516012508748</v>
      </c>
      <c r="Z84" s="503">
        <v>105.53407461260886</v>
      </c>
      <c r="AA84" s="503">
        <v>104.03496430890935</v>
      </c>
      <c r="AB84" s="503">
        <v>126.87059501427578</v>
      </c>
      <c r="AC84" s="503">
        <v>132.23903649410039</v>
      </c>
      <c r="AD84" s="503">
        <v>128.5497648865198</v>
      </c>
      <c r="AE84" s="503">
        <v>151.17792314254328</v>
      </c>
      <c r="AF84" s="503">
        <v>151.56281734628925</v>
      </c>
      <c r="AG84" s="503">
        <v>1472.5493369597891</v>
      </c>
    </row>
    <row r="85" spans="1:34" x14ac:dyDescent="0.25">
      <c r="A85" s="838"/>
      <c r="B85" s="1825"/>
      <c r="C85" s="941" t="s">
        <v>342</v>
      </c>
      <c r="D85" s="942">
        <f>+D79</f>
        <v>56.299887999999989</v>
      </c>
      <c r="E85" s="943">
        <f t="shared" ref="E85:O86" si="6">+E79</f>
        <v>49.257156999999999</v>
      </c>
      <c r="F85" s="943">
        <f t="shared" si="6"/>
        <v>68.422673000000003</v>
      </c>
      <c r="G85" s="943">
        <f t="shared" si="6"/>
        <v>57.166724999999992</v>
      </c>
      <c r="H85" s="943">
        <f t="shared" si="6"/>
        <v>57.442426999999995</v>
      </c>
      <c r="I85" s="943">
        <f t="shared" si="6"/>
        <v>52.892676999999999</v>
      </c>
      <c r="J85" s="943">
        <f t="shared" si="6"/>
        <v>57.361241000000014</v>
      </c>
      <c r="K85" s="943">
        <f t="shared" si="6"/>
        <v>66.086207000000002</v>
      </c>
      <c r="L85" s="943">
        <f t="shared" si="6"/>
        <v>67.257610999999997</v>
      </c>
      <c r="M85" s="943">
        <f t="shared" si="6"/>
        <v>77.09625299999999</v>
      </c>
      <c r="N85" s="943">
        <f t="shared" si="6"/>
        <v>75.187054999999987</v>
      </c>
      <c r="O85" s="944">
        <f t="shared" si="6"/>
        <v>78.588726000000008</v>
      </c>
      <c r="P85" s="945">
        <f t="shared" si="1"/>
        <v>763.05863999999997</v>
      </c>
      <c r="Q85" s="5"/>
      <c r="R85" s="1355"/>
      <c r="T85" s="503" t="s">
        <v>342</v>
      </c>
    </row>
    <row r="86" spans="1:34" ht="15.75" thickBot="1" x14ac:dyDescent="0.3">
      <c r="A86" s="838"/>
      <c r="B86" s="1826"/>
      <c r="C86" s="946" t="s">
        <v>1332</v>
      </c>
      <c r="D86" s="947">
        <f>+D80</f>
        <v>110.73570000000001</v>
      </c>
      <c r="E86" s="948">
        <f t="shared" si="6"/>
        <v>92.969915</v>
      </c>
      <c r="F86" s="948">
        <f t="shared" si="6"/>
        <v>153.07181599999998</v>
      </c>
      <c r="G86" s="948">
        <f t="shared" si="6"/>
        <v>150.36691500000001</v>
      </c>
      <c r="H86" s="948">
        <f t="shared" si="6"/>
        <v>143.31965699999998</v>
      </c>
      <c r="I86" s="948">
        <f t="shared" si="6"/>
        <v>148.50722999999999</v>
      </c>
      <c r="J86" s="948">
        <f t="shared" si="6"/>
        <v>157.76957099999998</v>
      </c>
      <c r="K86" s="948">
        <f t="shared" si="6"/>
        <v>125.12127999999998</v>
      </c>
      <c r="L86" s="948">
        <f t="shared" si="6"/>
        <v>148.36048000000002</v>
      </c>
      <c r="M86" s="948">
        <f t="shared" si="6"/>
        <v>162.79064600000001</v>
      </c>
      <c r="N86" s="948">
        <f t="shared" si="6"/>
        <v>129.05328400000002</v>
      </c>
      <c r="O86" s="949">
        <f t="shared" si="6"/>
        <v>131.74609900000002</v>
      </c>
      <c r="P86" s="950">
        <f t="shared" si="1"/>
        <v>1653.8125930000001</v>
      </c>
      <c r="Q86" s="5"/>
      <c r="R86" s="1355"/>
      <c r="T86" s="503" t="s">
        <v>343</v>
      </c>
    </row>
    <row r="87" spans="1:34" ht="16.5" thickBot="1" x14ac:dyDescent="0.3">
      <c r="A87" s="957"/>
      <c r="B87" s="958" t="s">
        <v>1272</v>
      </c>
      <c r="C87" s="959"/>
      <c r="D87" s="960">
        <f>+SUM(D83:D86)</f>
        <v>4801.0410503979119</v>
      </c>
      <c r="E87" s="961">
        <f t="shared" ref="E87:O87" si="7">+SUM(E83:E86)</f>
        <v>4429.0198023652729</v>
      </c>
      <c r="F87" s="961">
        <f t="shared" si="7"/>
        <v>4916.4070661044052</v>
      </c>
      <c r="G87" s="961">
        <f t="shared" si="7"/>
        <v>4666.4642636124536</v>
      </c>
      <c r="H87" s="961">
        <f t="shared" si="7"/>
        <v>4814.9550436759564</v>
      </c>
      <c r="I87" s="961">
        <f t="shared" si="7"/>
        <v>4573.1709983962219</v>
      </c>
      <c r="J87" s="961">
        <f t="shared" si="7"/>
        <v>4679.0209548357889</v>
      </c>
      <c r="K87" s="961">
        <f t="shared" si="7"/>
        <v>4697.8438394529194</v>
      </c>
      <c r="L87" s="961">
        <f t="shared" si="7"/>
        <v>4567.2326437861757</v>
      </c>
      <c r="M87" s="961">
        <f t="shared" si="7"/>
        <v>4774.6472220431851</v>
      </c>
      <c r="N87" s="961">
        <f t="shared" si="7"/>
        <v>4722.8287046224068</v>
      </c>
      <c r="O87" s="962">
        <f t="shared" si="7"/>
        <v>4930.612477182447</v>
      </c>
      <c r="P87" s="963">
        <f>SUM(P83:P86)</f>
        <v>56573.244066475156</v>
      </c>
      <c r="Q87" s="4"/>
      <c r="R87" s="1357"/>
      <c r="S87" s="503" t="s">
        <v>1471</v>
      </c>
      <c r="U87" s="503">
        <v>180.56129552015298</v>
      </c>
      <c r="V87" s="503">
        <v>164.2434917894044</v>
      </c>
      <c r="W87" s="503">
        <v>193.83673695690572</v>
      </c>
      <c r="X87" s="503">
        <v>181.15484112245571</v>
      </c>
      <c r="Y87" s="503">
        <v>187.21006617345586</v>
      </c>
      <c r="Z87" s="503">
        <v>158.38767940372196</v>
      </c>
      <c r="AA87" s="503">
        <v>155.06906765668953</v>
      </c>
      <c r="AB87" s="503">
        <v>172.81229114601567</v>
      </c>
      <c r="AC87" s="503">
        <v>175.26580357771837</v>
      </c>
      <c r="AD87" s="503">
        <v>176.85765300599095</v>
      </c>
      <c r="AE87" s="503">
        <v>199.97909014254327</v>
      </c>
      <c r="AF87" s="503">
        <v>209.53638734628933</v>
      </c>
      <c r="AG87" s="503">
        <v>2154.9144038413438</v>
      </c>
    </row>
    <row r="88" spans="1:34" x14ac:dyDescent="0.25">
      <c r="A88" s="934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1355"/>
      <c r="S88" s="503" t="s">
        <v>325</v>
      </c>
      <c r="U88" s="503">
        <v>4801.0410503979119</v>
      </c>
      <c r="V88" s="503">
        <v>4429.0198023652729</v>
      </c>
      <c r="W88" s="503">
        <v>4916.4070661044052</v>
      </c>
      <c r="X88" s="503">
        <v>4666.4642636124536</v>
      </c>
      <c r="Y88" s="503">
        <v>4814.9550436759555</v>
      </c>
      <c r="Z88" s="503">
        <v>4573.1709983962219</v>
      </c>
      <c r="AA88" s="503">
        <v>4679.020954835788</v>
      </c>
      <c r="AB88" s="503">
        <v>4697.8438394529194</v>
      </c>
      <c r="AC88" s="503">
        <v>4567.2326437861757</v>
      </c>
      <c r="AD88" s="503">
        <v>4774.647222043186</v>
      </c>
      <c r="AE88" s="503">
        <v>4715.2688246224079</v>
      </c>
      <c r="AF88" s="503">
        <v>4923.0525971824472</v>
      </c>
      <c r="AG88" s="503">
        <v>56558.124306475147</v>
      </c>
    </row>
    <row r="89" spans="1:34" x14ac:dyDescent="0.25">
      <c r="A89" s="934"/>
      <c r="B89" s="53" t="s">
        <v>1472</v>
      </c>
      <c r="C89" s="838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1355"/>
      <c r="U89" s="1276"/>
      <c r="V89" s="1276"/>
      <c r="W89" s="1276"/>
      <c r="X89" s="1276"/>
      <c r="Y89" s="1276"/>
      <c r="Z89" s="1276"/>
      <c r="AA89" s="1276"/>
      <c r="AB89" s="1276"/>
      <c r="AC89" s="1276"/>
      <c r="AD89" s="1276"/>
      <c r="AE89" s="1276"/>
      <c r="AF89" s="1276"/>
      <c r="AG89" s="1276"/>
    </row>
    <row r="90" spans="1:34" x14ac:dyDescent="0.25">
      <c r="A90" s="934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1355"/>
      <c r="AG90" s="503">
        <v>54403.209902633826</v>
      </c>
      <c r="AH90" s="1276">
        <v>0</v>
      </c>
    </row>
    <row r="91" spans="1:34" x14ac:dyDescent="0.25">
      <c r="A91" s="934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1269"/>
      <c r="AG91" s="503">
        <v>2154.9144038413433</v>
      </c>
      <c r="AH91" s="1276">
        <v>0</v>
      </c>
    </row>
    <row r="92" spans="1:34" x14ac:dyDescent="0.25">
      <c r="AG92" s="503">
        <v>56558.124306475169</v>
      </c>
    </row>
    <row r="93" spans="1:34" x14ac:dyDescent="0.25">
      <c r="AG93" s="1276">
        <v>0</v>
      </c>
    </row>
  </sheetData>
  <mergeCells count="3">
    <mergeCell ref="B83:B86"/>
    <mergeCell ref="B81:B82"/>
    <mergeCell ref="B77:B80"/>
  </mergeCells>
  <printOptions horizontalCentered="1"/>
  <pageMargins left="0.78740157480314965" right="0.59055118110236227" top="0.59055118110236227" bottom="0.59055118110236227" header="0.31496062992125984" footer="0.31496062992125984"/>
  <pageSetup paperSize="9" scale="50" orientation="landscape" r:id="rId1"/>
  <rowBreaks count="1" manualBreakCount="1">
    <brk id="68" max="16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0"/>
  <sheetViews>
    <sheetView view="pageBreakPreview" zoomScale="90" zoomScaleNormal="70" zoomScaleSheetLayoutView="90" workbookViewId="0">
      <selection activeCell="E92" sqref="E92"/>
    </sheetView>
  </sheetViews>
  <sheetFormatPr baseColWidth="10" defaultColWidth="11.42578125" defaultRowHeight="12.75" x14ac:dyDescent="0.2"/>
  <cols>
    <col min="1" max="1" width="6" style="556" customWidth="1"/>
    <col min="2" max="2" width="10.5703125" style="556" customWidth="1"/>
    <col min="3" max="4" width="14.85546875" style="556" customWidth="1"/>
    <col min="5" max="5" width="20.85546875" style="556" customWidth="1"/>
    <col min="6" max="7" width="17.28515625" style="556" customWidth="1"/>
    <col min="8" max="11" width="11.42578125" style="556"/>
    <col min="12" max="12" width="12" style="556" customWidth="1"/>
    <col min="13" max="13" width="4.5703125" style="556" bestFit="1" customWidth="1"/>
    <col min="14" max="16" width="20.42578125" style="1200" customWidth="1"/>
    <col min="17" max="23" width="11.42578125" style="1200"/>
    <col min="24" max="16384" width="11.42578125" style="556"/>
  </cols>
  <sheetData>
    <row r="1" spans="1:12" ht="14.45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5.75" x14ac:dyDescent="0.25">
      <c r="A2" s="8" t="s">
        <v>1473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14.45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2" ht="25.5" x14ac:dyDescent="0.25">
      <c r="A4" s="5"/>
      <c r="B4" s="1358" t="s">
        <v>1474</v>
      </c>
      <c r="C4" s="1358" t="s">
        <v>1475</v>
      </c>
      <c r="D4" s="1358" t="s">
        <v>1476</v>
      </c>
      <c r="E4" s="1359" t="s">
        <v>1477</v>
      </c>
      <c r="F4" s="5"/>
      <c r="G4" s="5"/>
      <c r="H4" s="5"/>
      <c r="I4" s="5"/>
      <c r="J4" s="5"/>
      <c r="K4" s="5"/>
      <c r="L4" s="5"/>
    </row>
    <row r="5" spans="1:12" ht="18" customHeight="1" x14ac:dyDescent="0.3">
      <c r="A5" s="5"/>
      <c r="B5" s="970" t="s">
        <v>1292</v>
      </c>
      <c r="C5" s="971">
        <v>29</v>
      </c>
      <c r="D5" s="972">
        <v>0.83333333333333337</v>
      </c>
      <c r="E5" s="973">
        <v>6876.2920000000004</v>
      </c>
      <c r="F5" s="5"/>
      <c r="G5" s="5"/>
      <c r="H5" s="5"/>
      <c r="I5" s="5"/>
      <c r="J5" s="5"/>
      <c r="K5" s="5"/>
      <c r="L5" s="5"/>
    </row>
    <row r="6" spans="1:12" ht="18" customHeight="1" x14ac:dyDescent="0.3">
      <c r="A6" s="5"/>
      <c r="B6" s="974" t="s">
        <v>1410</v>
      </c>
      <c r="C6" s="971">
        <v>4</v>
      </c>
      <c r="D6" s="972">
        <v>0.83333333333333337</v>
      </c>
      <c r="E6" s="973">
        <v>6949.9970000000003</v>
      </c>
      <c r="F6" s="5"/>
      <c r="G6" s="5"/>
      <c r="H6" s="5"/>
      <c r="I6" s="5"/>
      <c r="J6" s="5"/>
      <c r="K6" s="5"/>
      <c r="L6" s="5"/>
    </row>
    <row r="7" spans="1:12" ht="18" customHeight="1" x14ac:dyDescent="0.3">
      <c r="A7" s="5"/>
      <c r="B7" s="974" t="s">
        <v>1411</v>
      </c>
      <c r="C7" s="971">
        <v>25</v>
      </c>
      <c r="D7" s="972">
        <v>0.79166666666666663</v>
      </c>
      <c r="E7" s="973">
        <v>6990.6689999999999</v>
      </c>
      <c r="F7" s="5"/>
      <c r="G7" s="5"/>
      <c r="H7" s="5"/>
      <c r="I7" s="5"/>
      <c r="J7" s="5"/>
      <c r="K7" s="5"/>
      <c r="L7" s="5"/>
    </row>
    <row r="8" spans="1:12" ht="18" customHeight="1" x14ac:dyDescent="0.3">
      <c r="A8" s="5"/>
      <c r="B8" s="974" t="s">
        <v>1412</v>
      </c>
      <c r="C8" s="971">
        <v>23</v>
      </c>
      <c r="D8" s="972">
        <v>0.78125</v>
      </c>
      <c r="E8" s="973">
        <v>6917.7389999999996</v>
      </c>
      <c r="F8" s="5"/>
      <c r="G8" s="5"/>
      <c r="H8" s="5"/>
      <c r="I8" s="5"/>
      <c r="J8" s="5"/>
      <c r="K8" s="5"/>
      <c r="L8" s="5"/>
    </row>
    <row r="9" spans="1:12" ht="18" customHeight="1" x14ac:dyDescent="0.3">
      <c r="A9" s="5"/>
      <c r="B9" s="974" t="s">
        <v>1413</v>
      </c>
      <c r="C9" s="971">
        <v>9</v>
      </c>
      <c r="D9" s="972">
        <v>0.79166666666666663</v>
      </c>
      <c r="E9" s="973">
        <v>6884.7470000000003</v>
      </c>
      <c r="F9" s="5"/>
      <c r="G9" s="5"/>
      <c r="H9" s="5"/>
      <c r="I9" s="5"/>
      <c r="J9" s="5"/>
      <c r="K9" s="5"/>
      <c r="L9" s="5"/>
    </row>
    <row r="10" spans="1:12" ht="18" customHeight="1" x14ac:dyDescent="0.3">
      <c r="A10" s="5"/>
      <c r="B10" s="974" t="s">
        <v>1414</v>
      </c>
      <c r="C10" s="971">
        <v>19</v>
      </c>
      <c r="D10" s="972">
        <v>0.75</v>
      </c>
      <c r="E10" s="973">
        <v>6793.768</v>
      </c>
      <c r="F10" s="5"/>
      <c r="G10" s="5"/>
      <c r="H10" s="5"/>
      <c r="I10" s="5"/>
      <c r="J10" s="5"/>
      <c r="K10" s="5"/>
      <c r="L10" s="5"/>
    </row>
    <row r="11" spans="1:12" ht="18" customHeight="1" x14ac:dyDescent="0.3">
      <c r="A11" s="5"/>
      <c r="B11" s="974" t="s">
        <v>1317</v>
      </c>
      <c r="C11" s="971">
        <v>22</v>
      </c>
      <c r="D11" s="972">
        <v>43668.854166666664</v>
      </c>
      <c r="E11" s="973">
        <v>6739.2812100000001</v>
      </c>
      <c r="F11" s="5"/>
      <c r="G11" s="5"/>
      <c r="H11" s="5"/>
      <c r="I11" s="5"/>
      <c r="J11" s="5"/>
      <c r="K11" s="5"/>
      <c r="L11" s="5"/>
    </row>
    <row r="12" spans="1:12" ht="18" customHeight="1" x14ac:dyDescent="0.3">
      <c r="A12" s="5"/>
      <c r="B12" s="974" t="s">
        <v>1415</v>
      </c>
      <c r="C12" s="971">
        <v>26</v>
      </c>
      <c r="D12" s="972">
        <v>43703.8125</v>
      </c>
      <c r="E12" s="973">
        <v>6728.4804599999998</v>
      </c>
      <c r="F12" s="5"/>
      <c r="G12" s="5"/>
      <c r="H12" s="5"/>
      <c r="I12" s="5"/>
      <c r="J12" s="5"/>
      <c r="K12" s="5"/>
      <c r="L12" s="5"/>
    </row>
    <row r="13" spans="1:12" ht="18" customHeight="1" x14ac:dyDescent="0.3">
      <c r="A13" s="5"/>
      <c r="B13" s="974" t="s">
        <v>1416</v>
      </c>
      <c r="C13" s="971">
        <v>10</v>
      </c>
      <c r="D13" s="972">
        <v>43718.78125</v>
      </c>
      <c r="E13" s="973">
        <v>6672.2759999999998</v>
      </c>
      <c r="F13" s="5"/>
      <c r="G13" s="5"/>
      <c r="H13" s="5"/>
      <c r="I13" s="5"/>
      <c r="J13" s="5"/>
      <c r="K13" s="5"/>
      <c r="L13" s="5"/>
    </row>
    <row r="14" spans="1:12" ht="18" customHeight="1" x14ac:dyDescent="0.3">
      <c r="A14" s="5"/>
      <c r="B14" s="974" t="s">
        <v>1417</v>
      </c>
      <c r="C14" s="971">
        <v>29</v>
      </c>
      <c r="D14" s="972">
        <v>43767.791666666664</v>
      </c>
      <c r="E14" s="973">
        <v>6840.5680000000002</v>
      </c>
      <c r="F14" s="5"/>
      <c r="G14" s="5"/>
      <c r="H14" s="5"/>
      <c r="I14" s="5"/>
      <c r="J14" s="5"/>
      <c r="K14" s="5"/>
      <c r="L14" s="5"/>
    </row>
    <row r="15" spans="1:12" ht="18" customHeight="1" x14ac:dyDescent="0.3">
      <c r="A15" s="5"/>
      <c r="B15" s="974" t="s">
        <v>1318</v>
      </c>
      <c r="C15" s="971">
        <v>21</v>
      </c>
      <c r="D15" s="972">
        <v>43790.833333333336</v>
      </c>
      <c r="E15" s="973">
        <v>6928.2277800000002</v>
      </c>
      <c r="F15" s="5"/>
      <c r="G15" s="5"/>
      <c r="H15" s="5"/>
      <c r="I15" s="5"/>
      <c r="J15" s="5"/>
      <c r="K15" s="5"/>
      <c r="L15" s="5"/>
    </row>
    <row r="16" spans="1:12" ht="18" customHeight="1" x14ac:dyDescent="0.3">
      <c r="A16" s="5"/>
      <c r="B16" s="975" t="s">
        <v>1418</v>
      </c>
      <c r="C16" s="976">
        <v>2</v>
      </c>
      <c r="D16" s="977">
        <v>43801.8125</v>
      </c>
      <c r="E16" s="978">
        <v>7017.5709999999999</v>
      </c>
      <c r="F16" s="5"/>
      <c r="G16" s="5"/>
      <c r="H16" s="5"/>
      <c r="I16" s="5"/>
      <c r="J16" s="5"/>
      <c r="K16" s="5"/>
      <c r="L16" s="5"/>
    </row>
    <row r="17" spans="1:16" ht="18" customHeight="1" x14ac:dyDescent="0.3">
      <c r="A17" s="5"/>
      <c r="B17" s="979" t="s">
        <v>1478</v>
      </c>
      <c r="C17" s="980">
        <v>2</v>
      </c>
      <c r="D17" s="981">
        <v>43801.8125</v>
      </c>
      <c r="E17" s="982">
        <f>+MAX(E5:E16)</f>
        <v>7017.5709999999999</v>
      </c>
      <c r="F17" s="5"/>
      <c r="G17" s="5"/>
      <c r="H17" s="5"/>
      <c r="I17" s="5"/>
      <c r="J17" s="5"/>
      <c r="K17" s="5"/>
      <c r="L17" s="5"/>
    </row>
    <row r="18" spans="1:16" ht="18" customHeight="1" x14ac:dyDescent="0.3">
      <c r="A18" s="5"/>
      <c r="B18" s="983"/>
      <c r="C18" s="984"/>
      <c r="D18" s="972"/>
      <c r="E18" s="985"/>
      <c r="F18" s="5"/>
      <c r="G18" s="5"/>
      <c r="H18" s="5"/>
      <c r="I18" s="5"/>
      <c r="J18" s="5"/>
      <c r="K18" s="5"/>
      <c r="L18" s="5"/>
    </row>
    <row r="19" spans="1:16" ht="14.45" x14ac:dyDescent="0.3">
      <c r="A19" s="5"/>
      <c r="B19" s="21" t="s">
        <v>1479</v>
      </c>
      <c r="C19" s="5"/>
      <c r="D19" s="5"/>
      <c r="E19" s="5"/>
      <c r="F19" s="5"/>
      <c r="G19" s="5"/>
      <c r="H19" s="5"/>
      <c r="I19" s="5"/>
      <c r="J19" s="5"/>
      <c r="K19" s="5"/>
      <c r="L19" s="5"/>
    </row>
    <row r="20" spans="1:16" ht="15" x14ac:dyDescent="0.25">
      <c r="A20" s="5"/>
      <c r="B20" s="21" t="s">
        <v>1480</v>
      </c>
      <c r="C20" s="5"/>
      <c r="D20" s="5"/>
      <c r="E20" s="5"/>
      <c r="F20" s="5"/>
      <c r="G20" s="5"/>
      <c r="H20" s="5"/>
      <c r="I20" s="5"/>
      <c r="J20" s="5"/>
      <c r="K20" s="5"/>
      <c r="L20" s="5"/>
    </row>
    <row r="21" spans="1:16" ht="14.45" x14ac:dyDescent="0.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</row>
    <row r="22" spans="1:16" ht="15.6" x14ac:dyDescent="0.3">
      <c r="A22" s="8" t="s">
        <v>1481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</row>
    <row r="23" spans="1:16" ht="16.149999999999999" thickBot="1" x14ac:dyDescent="0.35">
      <c r="A23" s="8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</row>
    <row r="24" spans="1:16" ht="15" thickBot="1" x14ac:dyDescent="0.35">
      <c r="A24" s="5"/>
      <c r="B24" s="5"/>
      <c r="C24" s="5"/>
      <c r="D24" s="555"/>
      <c r="E24" s="1369" t="s">
        <v>1363</v>
      </c>
      <c r="F24" s="1370" t="s">
        <v>1482</v>
      </c>
      <c r="G24" s="1371" t="s">
        <v>1483</v>
      </c>
      <c r="H24" s="5"/>
      <c r="I24" s="5"/>
      <c r="J24" s="5"/>
      <c r="K24" s="5"/>
      <c r="L24" s="5"/>
      <c r="N24" s="1360" t="s">
        <v>1430</v>
      </c>
      <c r="O24" s="1360" t="s">
        <v>1484</v>
      </c>
      <c r="P24" s="1360" t="s">
        <v>1485</v>
      </c>
    </row>
    <row r="25" spans="1:16" ht="14.45" x14ac:dyDescent="0.3">
      <c r="A25" s="5"/>
      <c r="B25" s="5"/>
      <c r="C25" s="5"/>
      <c r="D25" s="555"/>
      <c r="E25" s="986" t="s">
        <v>128</v>
      </c>
      <c r="F25" s="987">
        <v>7844.7022951072167</v>
      </c>
      <c r="G25" s="988"/>
      <c r="H25" s="5"/>
      <c r="I25" s="5"/>
      <c r="J25" s="5"/>
      <c r="K25" s="5"/>
      <c r="L25" s="5"/>
      <c r="N25" s="1361" t="s">
        <v>1353</v>
      </c>
      <c r="O25" s="1362">
        <v>5318.0967776990719</v>
      </c>
      <c r="P25" s="1363"/>
    </row>
    <row r="26" spans="1:16" ht="14.45" x14ac:dyDescent="0.3">
      <c r="A26" s="5"/>
      <c r="B26" s="5"/>
      <c r="C26" s="5"/>
      <c r="D26" s="555"/>
      <c r="E26" s="989" t="s">
        <v>1486</v>
      </c>
      <c r="F26" s="990">
        <v>7128.9018174441408</v>
      </c>
      <c r="G26" s="991"/>
      <c r="H26" s="5"/>
      <c r="I26" s="5"/>
      <c r="J26" s="5"/>
      <c r="K26" s="5"/>
      <c r="L26" s="5"/>
      <c r="N26" s="1364" t="s">
        <v>128</v>
      </c>
      <c r="O26" s="1362">
        <v>7844.7022951072167</v>
      </c>
      <c r="P26" s="1365"/>
    </row>
    <row r="27" spans="1:16" ht="14.45" x14ac:dyDescent="0.3">
      <c r="A27" s="5"/>
      <c r="B27" s="5"/>
      <c r="C27" s="5"/>
      <c r="D27" s="555"/>
      <c r="E27" s="989" t="s">
        <v>1487</v>
      </c>
      <c r="F27" s="990">
        <v>6619.4721386504707</v>
      </c>
      <c r="G27" s="991"/>
      <c r="H27" s="5"/>
      <c r="I27" s="5"/>
      <c r="J27" s="5"/>
      <c r="K27" s="5"/>
      <c r="L27" s="5"/>
      <c r="N27" s="1364" t="s">
        <v>1486</v>
      </c>
      <c r="O27" s="1362">
        <v>7128.9018174441408</v>
      </c>
      <c r="P27" s="1365"/>
    </row>
    <row r="28" spans="1:16" ht="14.45" x14ac:dyDescent="0.3">
      <c r="A28" s="5"/>
      <c r="B28" s="5"/>
      <c r="C28" s="5"/>
      <c r="D28" s="555"/>
      <c r="E28" s="992" t="s">
        <v>1488</v>
      </c>
      <c r="F28" s="990">
        <v>6467.6886243507852</v>
      </c>
      <c r="G28" s="991"/>
      <c r="H28" s="5"/>
      <c r="I28" s="5"/>
      <c r="J28" s="5"/>
      <c r="K28" s="5"/>
      <c r="L28" s="5"/>
      <c r="N28" s="1364" t="s">
        <v>1487</v>
      </c>
      <c r="O28" s="1362">
        <v>6619.4721386504707</v>
      </c>
      <c r="P28" s="1365"/>
    </row>
    <row r="29" spans="1:16" ht="14.45" x14ac:dyDescent="0.3">
      <c r="B29" s="5"/>
      <c r="C29" s="5"/>
      <c r="D29" s="555"/>
      <c r="E29" s="989" t="s">
        <v>1489</v>
      </c>
      <c r="F29" s="990">
        <v>3675.3047050551172</v>
      </c>
      <c r="G29" s="991"/>
      <c r="H29" s="5"/>
      <c r="I29" s="5"/>
      <c r="J29" s="5"/>
      <c r="K29" s="5"/>
      <c r="L29" s="5"/>
      <c r="N29" s="1361" t="s">
        <v>1488</v>
      </c>
      <c r="O29" s="1362">
        <v>6467.6886243507852</v>
      </c>
      <c r="P29" s="1365"/>
    </row>
    <row r="30" spans="1:16" ht="14.45" x14ac:dyDescent="0.3">
      <c r="A30" s="5"/>
      <c r="B30" s="5"/>
      <c r="C30" s="5"/>
      <c r="D30" s="555"/>
      <c r="E30" s="989" t="s">
        <v>1490</v>
      </c>
      <c r="F30" s="990">
        <v>2350.6798921139607</v>
      </c>
      <c r="G30" s="991"/>
      <c r="H30" s="5"/>
      <c r="I30" s="5"/>
      <c r="J30" s="5"/>
      <c r="K30" s="5"/>
      <c r="L30" s="5"/>
      <c r="N30" s="1364" t="s">
        <v>1489</v>
      </c>
      <c r="O30" s="1362">
        <v>3675.3047050551172</v>
      </c>
      <c r="P30" s="1365"/>
    </row>
    <row r="31" spans="1:16" ht="14.45" x14ac:dyDescent="0.3">
      <c r="A31" s="5"/>
      <c r="B31" s="5"/>
      <c r="C31" s="5"/>
      <c r="D31" s="555"/>
      <c r="E31" s="992" t="s">
        <v>78</v>
      </c>
      <c r="F31" s="990">
        <v>2278.613850655282</v>
      </c>
      <c r="G31" s="993"/>
      <c r="H31" s="5"/>
      <c r="I31" s="5"/>
      <c r="J31" s="5"/>
      <c r="K31" s="5"/>
      <c r="L31" s="5"/>
      <c r="N31" s="1364" t="s">
        <v>1490</v>
      </c>
      <c r="O31" s="1362">
        <v>2350.6798921139607</v>
      </c>
      <c r="P31" s="1366"/>
    </row>
    <row r="32" spans="1:16" ht="14.45" x14ac:dyDescent="0.3">
      <c r="A32" s="5"/>
      <c r="B32" s="5"/>
      <c r="C32" s="5"/>
      <c r="D32" s="555"/>
      <c r="E32" s="992" t="s">
        <v>134</v>
      </c>
      <c r="F32" s="990">
        <v>2080.6752391114364</v>
      </c>
      <c r="G32" s="994"/>
      <c r="H32" s="5"/>
      <c r="I32" s="5"/>
      <c r="J32" s="5"/>
      <c r="K32" s="5"/>
      <c r="L32" s="5"/>
      <c r="N32" s="1361" t="s">
        <v>78</v>
      </c>
      <c r="O32" s="1362">
        <v>2278.613850655282</v>
      </c>
      <c r="P32" s="1367"/>
    </row>
    <row r="33" spans="1:16" ht="14.45" x14ac:dyDescent="0.3">
      <c r="A33" s="5"/>
      <c r="B33" s="5"/>
      <c r="C33" s="5"/>
      <c r="D33" s="555"/>
      <c r="E33" s="989" t="s">
        <v>164</v>
      </c>
      <c r="F33" s="990">
        <v>1595.0366211235134</v>
      </c>
      <c r="G33" s="991"/>
      <c r="H33" s="5"/>
      <c r="I33" s="5"/>
      <c r="J33" s="5"/>
      <c r="K33" s="5"/>
      <c r="L33" s="5"/>
      <c r="N33" s="1361" t="s">
        <v>134</v>
      </c>
      <c r="O33" s="1362">
        <v>2080.6752391114364</v>
      </c>
      <c r="P33" s="1365"/>
    </row>
    <row r="34" spans="1:16" ht="14.45" x14ac:dyDescent="0.3">
      <c r="A34" s="5"/>
      <c r="B34" s="5"/>
      <c r="C34" s="5"/>
      <c r="D34" s="555"/>
      <c r="E34" s="992" t="s">
        <v>70</v>
      </c>
      <c r="F34" s="990">
        <v>1237.8271822330241</v>
      </c>
      <c r="G34" s="991"/>
      <c r="H34" s="5"/>
      <c r="I34" s="5"/>
      <c r="J34" s="5"/>
      <c r="K34" s="5"/>
      <c r="L34" s="5"/>
      <c r="N34" s="1364" t="s">
        <v>164</v>
      </c>
      <c r="O34" s="1362">
        <v>1595.0366211235134</v>
      </c>
      <c r="P34" s="1365"/>
    </row>
    <row r="35" spans="1:16" ht="14.45" x14ac:dyDescent="0.3">
      <c r="A35" s="5"/>
      <c r="B35" s="5"/>
      <c r="C35" s="5"/>
      <c r="D35" s="555"/>
      <c r="E35" s="992" t="s">
        <v>29</v>
      </c>
      <c r="F35" s="990">
        <v>1162.0441153152926</v>
      </c>
      <c r="G35" s="991"/>
      <c r="H35" s="5"/>
      <c r="I35" s="5"/>
      <c r="J35" s="5"/>
      <c r="K35" s="5"/>
      <c r="L35" s="5"/>
      <c r="N35" s="1361" t="s">
        <v>70</v>
      </c>
      <c r="O35" s="1362">
        <v>1237.8271822330241</v>
      </c>
      <c r="P35" s="1365"/>
    </row>
    <row r="36" spans="1:16" ht="14.45" x14ac:dyDescent="0.3">
      <c r="A36" s="5"/>
      <c r="B36" s="5"/>
      <c r="C36" s="5"/>
      <c r="D36" s="555"/>
      <c r="E36" s="989" t="s">
        <v>25</v>
      </c>
      <c r="F36" s="990">
        <v>1001.42188817744</v>
      </c>
      <c r="G36" s="991"/>
      <c r="H36" s="5"/>
      <c r="I36" s="5"/>
      <c r="J36" s="5"/>
      <c r="K36" s="5"/>
      <c r="L36" s="5"/>
      <c r="N36" s="1361" t="s">
        <v>29</v>
      </c>
      <c r="O36" s="1362">
        <v>1162.0441153152926</v>
      </c>
      <c r="P36" s="1365"/>
    </row>
    <row r="37" spans="1:16" ht="14.45" x14ac:dyDescent="0.3">
      <c r="A37" s="5"/>
      <c r="B37" s="5"/>
      <c r="C37" s="5"/>
      <c r="D37" s="555"/>
      <c r="E37" s="992" t="s">
        <v>94</v>
      </c>
      <c r="F37" s="990">
        <v>999.88011291858209</v>
      </c>
      <c r="G37" s="991"/>
      <c r="H37" s="5"/>
      <c r="I37" s="5"/>
      <c r="J37" s="5"/>
      <c r="K37" s="5"/>
      <c r="L37" s="5"/>
      <c r="N37" s="1364" t="s">
        <v>25</v>
      </c>
      <c r="O37" s="1362">
        <v>1001.42188817744</v>
      </c>
      <c r="P37" s="1365"/>
    </row>
    <row r="38" spans="1:16" ht="15" x14ac:dyDescent="0.25">
      <c r="A38" s="5"/>
      <c r="B38" s="5"/>
      <c r="C38" s="5"/>
      <c r="D38" s="555"/>
      <c r="E38" s="992" t="s">
        <v>60</v>
      </c>
      <c r="F38" s="990">
        <v>976.46766804629522</v>
      </c>
      <c r="G38" s="991"/>
      <c r="H38" s="5"/>
      <c r="I38" s="5"/>
      <c r="J38" s="5"/>
      <c r="K38" s="5"/>
      <c r="L38" s="5"/>
      <c r="N38" s="1361" t="s">
        <v>94</v>
      </c>
      <c r="O38" s="1362">
        <v>999.88011291858209</v>
      </c>
      <c r="P38" s="1365"/>
    </row>
    <row r="39" spans="1:16" ht="15" x14ac:dyDescent="0.25">
      <c r="A39" s="5"/>
      <c r="B39" s="5"/>
      <c r="C39" s="5"/>
      <c r="D39" s="555"/>
      <c r="E39" s="992" t="s">
        <v>1491</v>
      </c>
      <c r="F39" s="990">
        <v>728.23510279874677</v>
      </c>
      <c r="G39" s="991"/>
      <c r="H39" s="5"/>
      <c r="I39" s="5"/>
      <c r="J39" s="5"/>
      <c r="K39" s="5"/>
      <c r="L39" s="5"/>
      <c r="N39" s="1361" t="s">
        <v>60</v>
      </c>
      <c r="O39" s="1362">
        <v>976.46766804629522</v>
      </c>
      <c r="P39" s="1365"/>
    </row>
    <row r="40" spans="1:16" ht="15" x14ac:dyDescent="0.25">
      <c r="A40" s="5"/>
      <c r="B40" s="5"/>
      <c r="C40" s="5"/>
      <c r="D40" s="555"/>
      <c r="E40" s="989" t="s">
        <v>126</v>
      </c>
      <c r="F40" s="990">
        <v>670.24164438623825</v>
      </c>
      <c r="G40" s="991"/>
      <c r="H40" s="5"/>
      <c r="I40" s="5"/>
      <c r="J40" s="5"/>
      <c r="K40" s="5"/>
      <c r="L40" s="5"/>
      <c r="N40" s="1361" t="s">
        <v>1491</v>
      </c>
      <c r="O40" s="1362">
        <v>728.23510279874677</v>
      </c>
      <c r="P40" s="1365"/>
    </row>
    <row r="41" spans="1:16" ht="15" x14ac:dyDescent="0.25">
      <c r="A41" s="5"/>
      <c r="B41" s="5"/>
      <c r="C41" s="5"/>
      <c r="D41" s="555"/>
      <c r="E41" s="992" t="s">
        <v>1353</v>
      </c>
      <c r="F41" s="990">
        <v>5318.0967776990719</v>
      </c>
      <c r="G41" s="991"/>
      <c r="H41" s="5"/>
      <c r="I41" s="5"/>
      <c r="J41" s="5"/>
      <c r="K41" s="5"/>
      <c r="L41" s="5"/>
      <c r="N41" s="1364" t="s">
        <v>126</v>
      </c>
      <c r="O41" s="1362">
        <v>670.24164438623825</v>
      </c>
      <c r="P41" s="1365"/>
    </row>
    <row r="42" spans="1:16" ht="15" x14ac:dyDescent="0.25">
      <c r="A42" s="5"/>
      <c r="B42" s="5"/>
      <c r="C42" s="5"/>
      <c r="D42" s="555"/>
      <c r="E42" s="992" t="s">
        <v>1353</v>
      </c>
      <c r="F42" s="990"/>
      <c r="G42" s="995">
        <v>2100.578943788576</v>
      </c>
      <c r="H42" s="5"/>
      <c r="I42" s="5"/>
      <c r="J42" s="5"/>
      <c r="K42" s="5"/>
      <c r="L42" s="5"/>
      <c r="N42" s="1361" t="s">
        <v>126</v>
      </c>
      <c r="O42" s="1362"/>
      <c r="P42" s="1365">
        <v>597.17566519742206</v>
      </c>
    </row>
    <row r="43" spans="1:16" ht="15" x14ac:dyDescent="0.25">
      <c r="A43" s="5"/>
      <c r="B43" s="5"/>
      <c r="C43" s="5"/>
      <c r="D43" s="555"/>
      <c r="E43" s="992" t="s">
        <v>126</v>
      </c>
      <c r="F43" s="990"/>
      <c r="G43" s="995">
        <v>597.17566519742206</v>
      </c>
      <c r="H43" s="5"/>
      <c r="I43" s="5"/>
      <c r="J43" s="5"/>
      <c r="K43" s="5"/>
      <c r="L43" s="5"/>
      <c r="N43" s="1361" t="s">
        <v>92</v>
      </c>
      <c r="O43" s="1362"/>
      <c r="P43" s="1365">
        <v>603.49776208878109</v>
      </c>
    </row>
    <row r="44" spans="1:16" ht="15" x14ac:dyDescent="0.25">
      <c r="A44" s="5"/>
      <c r="B44" s="5"/>
      <c r="C44" s="5"/>
      <c r="D44" s="555"/>
      <c r="E44" s="992" t="s">
        <v>92</v>
      </c>
      <c r="F44" s="996"/>
      <c r="G44" s="995">
        <v>603.49776208878109</v>
      </c>
      <c r="H44" s="5"/>
      <c r="I44" s="5"/>
      <c r="J44" s="5"/>
      <c r="K44" s="5"/>
      <c r="L44" s="5"/>
      <c r="N44" s="1364" t="s">
        <v>1492</v>
      </c>
      <c r="O44" s="1367"/>
      <c r="P44" s="1368">
        <v>629.35038136937544</v>
      </c>
    </row>
    <row r="45" spans="1:16" ht="15" x14ac:dyDescent="0.25">
      <c r="A45" s="5"/>
      <c r="B45" s="5"/>
      <c r="C45" s="5"/>
      <c r="D45" s="555"/>
      <c r="E45" s="989" t="s">
        <v>1492</v>
      </c>
      <c r="F45" s="996"/>
      <c r="G45" s="995">
        <v>629.35038136937544</v>
      </c>
      <c r="H45" s="5"/>
      <c r="I45" s="5"/>
      <c r="J45" s="5"/>
      <c r="K45" s="5"/>
      <c r="L45" s="5"/>
      <c r="N45" s="1361" t="s">
        <v>164</v>
      </c>
      <c r="O45" s="1367"/>
      <c r="P45" s="1368">
        <v>664.01712244171927</v>
      </c>
    </row>
    <row r="46" spans="1:16" ht="15" x14ac:dyDescent="0.25">
      <c r="A46" s="5"/>
      <c r="B46" s="5"/>
      <c r="C46" s="5"/>
      <c r="D46" s="555"/>
      <c r="E46" s="992" t="s">
        <v>164</v>
      </c>
      <c r="F46" s="996"/>
      <c r="G46" s="995">
        <v>664.01712244171927</v>
      </c>
      <c r="H46" s="5"/>
      <c r="I46" s="5"/>
      <c r="J46" s="5"/>
      <c r="K46" s="5"/>
      <c r="L46" s="5"/>
      <c r="N46" s="1364" t="s">
        <v>60</v>
      </c>
      <c r="O46" s="1367"/>
      <c r="P46" s="1368">
        <v>719.53546603814573</v>
      </c>
    </row>
    <row r="47" spans="1:16" ht="15" x14ac:dyDescent="0.25">
      <c r="A47" s="5"/>
      <c r="B47" s="5"/>
      <c r="C47" s="5"/>
      <c r="D47" s="555"/>
      <c r="E47" s="989" t="s">
        <v>60</v>
      </c>
      <c r="F47" s="996"/>
      <c r="G47" s="995">
        <v>719.53546603814573</v>
      </c>
      <c r="H47" s="5"/>
      <c r="I47" s="5"/>
      <c r="J47" s="5"/>
      <c r="K47" s="5"/>
      <c r="L47" s="5"/>
      <c r="N47" s="1364" t="s">
        <v>70</v>
      </c>
      <c r="O47" s="1367"/>
      <c r="P47" s="1368">
        <v>775.32734758231322</v>
      </c>
    </row>
    <row r="48" spans="1:16" ht="15" x14ac:dyDescent="0.25">
      <c r="A48" s="5"/>
      <c r="B48" s="5"/>
      <c r="C48" s="5"/>
      <c r="D48" s="555"/>
      <c r="E48" s="989" t="s">
        <v>70</v>
      </c>
      <c r="F48" s="996"/>
      <c r="G48" s="995">
        <v>775.32734758231322</v>
      </c>
      <c r="H48" s="5"/>
      <c r="I48" s="5"/>
      <c r="J48" s="5"/>
      <c r="K48" s="5"/>
      <c r="L48" s="5"/>
      <c r="N48" s="1364" t="s">
        <v>134</v>
      </c>
      <c r="O48" s="1367"/>
      <c r="P48" s="1368">
        <v>1016.1001112247529</v>
      </c>
    </row>
    <row r="49" spans="1:23" ht="15" x14ac:dyDescent="0.25">
      <c r="A49" s="5"/>
      <c r="B49" s="5"/>
      <c r="C49" s="5"/>
      <c r="D49" s="555"/>
      <c r="E49" s="989" t="s">
        <v>134</v>
      </c>
      <c r="F49" s="996"/>
      <c r="G49" s="995">
        <v>1016.1001112247529</v>
      </c>
      <c r="H49" s="5"/>
      <c r="I49" s="5"/>
      <c r="J49" s="5"/>
      <c r="K49" s="5"/>
      <c r="L49" s="5"/>
      <c r="N49" s="1364" t="s">
        <v>164</v>
      </c>
      <c r="O49" s="1367"/>
      <c r="P49" s="1368">
        <v>1317.083026410221</v>
      </c>
    </row>
    <row r="50" spans="1:23" ht="15" x14ac:dyDescent="0.25">
      <c r="A50" s="5"/>
      <c r="B50" s="5"/>
      <c r="C50" s="5"/>
      <c r="D50" s="555"/>
      <c r="E50" s="989" t="s">
        <v>164</v>
      </c>
      <c r="F50" s="996"/>
      <c r="G50" s="995">
        <v>1317.083026410221</v>
      </c>
      <c r="H50" s="5"/>
      <c r="I50" s="5"/>
      <c r="J50" s="5"/>
      <c r="K50" s="5"/>
      <c r="L50" s="5"/>
      <c r="N50" s="1364" t="s">
        <v>29</v>
      </c>
      <c r="O50" s="1367"/>
      <c r="P50" s="1368">
        <v>1576.4837308619149</v>
      </c>
    </row>
    <row r="51" spans="1:23" ht="15" x14ac:dyDescent="0.25">
      <c r="A51" s="5"/>
      <c r="B51" s="5"/>
      <c r="C51" s="5"/>
      <c r="D51" s="555"/>
      <c r="E51" s="989" t="s">
        <v>29</v>
      </c>
      <c r="F51" s="996"/>
      <c r="G51" s="995">
        <v>1576.4837308619149</v>
      </c>
      <c r="H51" s="5"/>
      <c r="I51" s="5"/>
      <c r="J51" s="5"/>
      <c r="K51" s="5"/>
      <c r="L51" s="5"/>
      <c r="N51" s="1364" t="s">
        <v>78</v>
      </c>
      <c r="O51" s="1367"/>
      <c r="P51" s="1368">
        <v>1747.1042231801039</v>
      </c>
    </row>
    <row r="52" spans="1:23" ht="15" x14ac:dyDescent="0.25">
      <c r="B52" s="5"/>
      <c r="C52" s="5"/>
      <c r="D52" s="555"/>
      <c r="E52" s="989" t="s">
        <v>78</v>
      </c>
      <c r="F52" s="996"/>
      <c r="G52" s="995">
        <v>1747.1042231801039</v>
      </c>
      <c r="H52" s="5"/>
      <c r="I52" s="5"/>
      <c r="J52" s="5"/>
      <c r="K52" s="5"/>
      <c r="L52" s="5"/>
      <c r="N52" s="1364" t="s">
        <v>1490</v>
      </c>
      <c r="O52" s="1367"/>
      <c r="P52" s="1368">
        <v>1844.1906672137511</v>
      </c>
    </row>
    <row r="53" spans="1:23" customFormat="1" ht="15" x14ac:dyDescent="0.25">
      <c r="A53" s="5"/>
      <c r="B53" s="5"/>
      <c r="C53" s="5"/>
      <c r="D53" s="555"/>
      <c r="E53" s="989" t="s">
        <v>1490</v>
      </c>
      <c r="F53" s="996"/>
      <c r="G53" s="995">
        <v>1844.1906672137511</v>
      </c>
      <c r="H53" s="5"/>
      <c r="I53" s="5"/>
      <c r="J53" s="5"/>
      <c r="K53" s="5"/>
      <c r="L53" s="5"/>
      <c r="M53" s="556"/>
      <c r="N53" s="1364" t="s">
        <v>1489</v>
      </c>
      <c r="O53" s="1367"/>
      <c r="P53" s="1368">
        <v>2275.0183415978745</v>
      </c>
      <c r="Q53" s="1201"/>
      <c r="R53" s="1201"/>
      <c r="S53" s="1201"/>
      <c r="T53" s="1201"/>
      <c r="U53" s="1201"/>
      <c r="V53" s="1201"/>
      <c r="W53" s="1201"/>
    </row>
    <row r="54" spans="1:23" customFormat="1" ht="15" x14ac:dyDescent="0.25">
      <c r="A54" s="5"/>
      <c r="B54" s="5"/>
      <c r="C54" s="5"/>
      <c r="D54" s="555"/>
      <c r="E54" s="989" t="s">
        <v>1489</v>
      </c>
      <c r="F54" s="996"/>
      <c r="G54" s="995">
        <v>2275.0183415978745</v>
      </c>
      <c r="H54" s="5"/>
      <c r="I54" s="5"/>
      <c r="J54" s="5"/>
      <c r="K54" s="5"/>
      <c r="L54" s="5"/>
      <c r="M54" s="556"/>
      <c r="N54" s="1364" t="s">
        <v>1486</v>
      </c>
      <c r="O54" s="1367"/>
      <c r="P54" s="1368">
        <v>5392.277919197988</v>
      </c>
      <c r="Q54" s="1201"/>
      <c r="R54" s="1201"/>
      <c r="S54" s="1201"/>
      <c r="T54" s="1201"/>
      <c r="U54" s="1201"/>
      <c r="V54" s="1201"/>
      <c r="W54" s="1201"/>
    </row>
    <row r="55" spans="1:23" customFormat="1" ht="15" x14ac:dyDescent="0.25">
      <c r="A55" s="5"/>
      <c r="B55" s="5"/>
      <c r="C55" s="5"/>
      <c r="D55" s="555"/>
      <c r="E55" s="989" t="s">
        <v>1486</v>
      </c>
      <c r="F55" s="996"/>
      <c r="G55" s="995">
        <v>5392.277919197988</v>
      </c>
      <c r="H55" s="5"/>
      <c r="I55" s="5"/>
      <c r="J55" s="5"/>
      <c r="K55" s="5"/>
      <c r="L55" s="5"/>
      <c r="M55" s="556"/>
      <c r="N55" s="1364" t="s">
        <v>1488</v>
      </c>
      <c r="O55" s="1367"/>
      <c r="P55" s="1368">
        <v>8595.8955070552292</v>
      </c>
      <c r="Q55" s="1201"/>
      <c r="R55" s="1201"/>
      <c r="S55" s="1201"/>
      <c r="T55" s="1201"/>
      <c r="U55" s="1201"/>
      <c r="V55" s="1201"/>
      <c r="W55" s="1201"/>
    </row>
    <row r="56" spans="1:23" customFormat="1" ht="15" x14ac:dyDescent="0.25">
      <c r="A56" s="5"/>
      <c r="B56" s="5"/>
      <c r="C56" s="5"/>
      <c r="D56" s="555"/>
      <c r="E56" s="989" t="s">
        <v>1488</v>
      </c>
      <c r="F56" s="996"/>
      <c r="G56" s="995">
        <v>8595.8955070552292</v>
      </c>
      <c r="H56" s="5"/>
      <c r="I56" s="5"/>
      <c r="J56" s="5"/>
      <c r="K56" s="5"/>
      <c r="L56" s="5"/>
      <c r="M56" s="556"/>
      <c r="N56" s="1364" t="s">
        <v>1487</v>
      </c>
      <c r="O56" s="1367"/>
      <c r="P56" s="1368">
        <v>9003.6660701243727</v>
      </c>
      <c r="Q56" s="1201"/>
      <c r="R56" s="1201"/>
      <c r="S56" s="1201"/>
      <c r="T56" s="1201"/>
      <c r="U56" s="1201"/>
      <c r="V56" s="1201"/>
      <c r="W56" s="1201"/>
    </row>
    <row r="57" spans="1:23" customFormat="1" ht="15" x14ac:dyDescent="0.25">
      <c r="A57" s="5"/>
      <c r="B57" s="5"/>
      <c r="C57" s="5"/>
      <c r="D57" s="555"/>
      <c r="E57" s="989" t="s">
        <v>1487</v>
      </c>
      <c r="F57" s="996"/>
      <c r="G57" s="995">
        <v>9003.6660701243727</v>
      </c>
      <c r="H57" s="5"/>
      <c r="I57" s="5"/>
      <c r="J57" s="5"/>
      <c r="K57" s="5"/>
      <c r="L57" s="5"/>
      <c r="M57" s="556"/>
      <c r="N57" s="1364" t="s">
        <v>128</v>
      </c>
      <c r="O57" s="1367"/>
      <c r="P57" s="1368">
        <v>10178.099993256632</v>
      </c>
      <c r="Q57" s="1201"/>
      <c r="R57" s="1201"/>
      <c r="S57" s="1201"/>
      <c r="T57" s="1201"/>
      <c r="U57" s="1201"/>
      <c r="V57" s="1201"/>
      <c r="W57" s="1201"/>
    </row>
    <row r="58" spans="1:23" customFormat="1" ht="15.75" thickBot="1" x14ac:dyDescent="0.3">
      <c r="A58" s="5"/>
      <c r="B58" s="5"/>
      <c r="C58" s="5"/>
      <c r="D58" s="555"/>
      <c r="E58" s="997" t="s">
        <v>128</v>
      </c>
      <c r="F58" s="998"/>
      <c r="G58" s="999">
        <v>10178.099993256632</v>
      </c>
      <c r="H58" s="5"/>
      <c r="I58" s="5"/>
      <c r="J58" s="5"/>
      <c r="K58" s="5"/>
      <c r="L58" s="5"/>
      <c r="M58" s="556"/>
      <c r="N58" s="1361" t="s">
        <v>1353</v>
      </c>
      <c r="O58" s="1367"/>
      <c r="P58" s="1368">
        <v>2100.578943788576</v>
      </c>
      <c r="Q58" s="1201"/>
      <c r="R58" s="1201"/>
      <c r="S58" s="1201"/>
      <c r="T58" s="1201"/>
      <c r="U58" s="1201"/>
      <c r="V58" s="1201"/>
      <c r="W58" s="1201"/>
    </row>
    <row r="59" spans="1:23" customFormat="1" ht="1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56"/>
      <c r="N59" s="1200"/>
      <c r="O59" s="1200"/>
      <c r="P59" s="1200"/>
      <c r="Q59" s="1201"/>
      <c r="R59" s="1201"/>
      <c r="S59" s="1201"/>
      <c r="T59" s="1201"/>
      <c r="U59" s="1201"/>
      <c r="V59" s="1201"/>
      <c r="W59" s="1201"/>
    </row>
    <row r="60" spans="1:23" customFormat="1" ht="1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56"/>
      <c r="N60" s="1200"/>
      <c r="O60" s="1200"/>
      <c r="P60" s="1200"/>
      <c r="Q60" s="1201"/>
      <c r="R60" s="1201"/>
      <c r="S60" s="1201"/>
      <c r="T60" s="1201"/>
      <c r="U60" s="1201"/>
      <c r="V60" s="1201"/>
      <c r="W60" s="1201"/>
    </row>
    <row r="61" spans="1:23" customFormat="1" ht="1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56"/>
      <c r="N61" s="1200"/>
      <c r="O61" s="1200"/>
      <c r="P61" s="1200"/>
      <c r="Q61" s="1201"/>
      <c r="R61" s="1201"/>
      <c r="S61" s="1201"/>
      <c r="T61" s="1201"/>
      <c r="U61" s="1201"/>
      <c r="V61" s="1201"/>
      <c r="W61" s="1201"/>
    </row>
    <row r="62" spans="1:23" customFormat="1" ht="1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56"/>
      <c r="N62" s="1200"/>
      <c r="O62" s="1200"/>
      <c r="P62" s="1200"/>
      <c r="Q62" s="1201"/>
      <c r="R62" s="1201"/>
      <c r="S62" s="1201"/>
      <c r="T62" s="1201"/>
      <c r="U62" s="1201"/>
      <c r="V62" s="1201"/>
      <c r="W62" s="1201"/>
    </row>
    <row r="63" spans="1:23" customFormat="1" ht="1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56"/>
      <c r="N63" s="1200"/>
      <c r="O63" s="1200"/>
      <c r="P63" s="1200"/>
      <c r="Q63" s="1201"/>
      <c r="R63" s="1201"/>
      <c r="S63" s="1201"/>
      <c r="T63" s="1201"/>
      <c r="U63" s="1201"/>
      <c r="V63" s="1201"/>
      <c r="W63" s="1201"/>
    </row>
    <row r="64" spans="1:23" customFormat="1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56"/>
      <c r="N64" s="1200"/>
      <c r="O64" s="1200"/>
      <c r="P64" s="1200"/>
      <c r="Q64" s="1201"/>
      <c r="R64" s="1201"/>
      <c r="S64" s="1201"/>
      <c r="T64" s="1201"/>
      <c r="U64" s="1201"/>
      <c r="V64" s="1201"/>
      <c r="W64" s="1201"/>
    </row>
    <row r="65" spans="1:23" customFormat="1" ht="1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56"/>
      <c r="N65" s="1200"/>
      <c r="O65" s="1200"/>
      <c r="P65" s="1200"/>
      <c r="Q65" s="1201"/>
      <c r="R65" s="1201"/>
      <c r="S65" s="1201"/>
      <c r="T65" s="1201"/>
      <c r="U65" s="1201"/>
      <c r="V65" s="1201"/>
      <c r="W65" s="1201"/>
    </row>
    <row r="66" spans="1:23" customFormat="1" ht="1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56"/>
      <c r="N66" s="1200"/>
      <c r="O66" s="1200"/>
      <c r="P66" s="1200"/>
      <c r="Q66" s="1201"/>
      <c r="R66" s="1201"/>
      <c r="S66" s="1201"/>
      <c r="T66" s="1201"/>
      <c r="U66" s="1201"/>
      <c r="V66" s="1201"/>
      <c r="W66" s="1201"/>
    </row>
    <row r="67" spans="1:23" customFormat="1" ht="1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56"/>
      <c r="N67" s="1200"/>
      <c r="O67" s="1200"/>
      <c r="P67" s="1200"/>
      <c r="Q67" s="1201"/>
      <c r="R67" s="1201"/>
      <c r="S67" s="1201"/>
      <c r="T67" s="1201"/>
      <c r="U67" s="1201"/>
      <c r="V67" s="1201"/>
      <c r="W67" s="1201"/>
    </row>
    <row r="68" spans="1:23" customFormat="1" ht="1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56"/>
      <c r="N68" s="1200"/>
      <c r="O68" s="1200"/>
      <c r="P68" s="1200"/>
      <c r="Q68" s="1201"/>
      <c r="R68" s="1201"/>
      <c r="S68" s="1201"/>
      <c r="T68" s="1201"/>
      <c r="U68" s="1201"/>
      <c r="V68" s="1201"/>
      <c r="W68" s="1201"/>
    </row>
    <row r="69" spans="1:23" ht="1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1:23" ht="1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1:23" ht="1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23" ht="1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1:23" ht="1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1:23" ht="1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1:23" ht="1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1:23" ht="1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23" ht="1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1:23" ht="1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1:23" ht="1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1:23" ht="1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1:12" ht="1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1:12" ht="1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1:12" ht="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1:12" ht="1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1:12" ht="1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1:12" ht="12.75" customHeight="1" x14ac:dyDescent="0.2"/>
    <row r="87" spans="1:12" ht="12.75" customHeight="1" x14ac:dyDescent="0.2"/>
    <row r="88" spans="1:12" ht="12.75" customHeight="1" x14ac:dyDescent="0.2"/>
    <row r="89" spans="1:12" ht="12.75" customHeight="1" x14ac:dyDescent="0.2"/>
    <row r="90" spans="1:12" ht="12.75" customHeight="1" x14ac:dyDescent="0.2"/>
  </sheetData>
  <conditionalFormatting sqref="N5:N15">
    <cfRule type="cellIs" dxfId="438" priority="1" stopIfTrue="1" operator="equal">
      <formula>$V$70</formula>
    </cfRule>
    <cfRule type="cellIs" dxfId="437" priority="2" stopIfTrue="1" operator="equal">
      <formula>$V$71</formula>
    </cfRule>
  </conditionalFormatting>
  <pageMargins left="0.78740157480314965" right="0.55118110236220474" top="0.78740157480314965" bottom="0.78740157480314965" header="0" footer="0"/>
  <pageSetup paperSize="9" scale="55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"/>
  <sheetViews>
    <sheetView view="pageBreakPreview" zoomScale="90" zoomScaleNormal="60" zoomScaleSheetLayoutView="90" workbookViewId="0">
      <selection activeCell="H120" sqref="H120"/>
    </sheetView>
  </sheetViews>
  <sheetFormatPr baseColWidth="10" defaultRowHeight="15" x14ac:dyDescent="0.25"/>
  <cols>
    <col min="1" max="1" width="1.85546875" customWidth="1"/>
    <col min="2" max="2" width="1.7109375" customWidth="1"/>
    <col min="3" max="3" width="18" customWidth="1"/>
    <col min="4" max="8" width="16.28515625" customWidth="1"/>
    <col min="9" max="9" width="19.28515625" customWidth="1"/>
    <col min="10" max="10" width="17.5703125" customWidth="1"/>
    <col min="11" max="11" width="1.7109375" customWidth="1"/>
    <col min="12" max="12" width="13" style="1201" customWidth="1"/>
    <col min="13" max="13" width="12.42578125" style="1201" bestFit="1" customWidth="1"/>
    <col min="14" max="14" width="6.42578125" style="1201" customWidth="1"/>
    <col min="15" max="20" width="11.42578125" style="1201"/>
    <col min="21" max="21" width="13.85546875" style="1201" customWidth="1"/>
    <col min="22" max="22" width="12.42578125" style="1201" customWidth="1"/>
    <col min="23" max="23" width="12.7109375" style="1201" customWidth="1"/>
    <col min="24" max="24" width="13.140625" style="1201" customWidth="1"/>
    <col min="25" max="25" width="12" style="1201" customWidth="1"/>
    <col min="26" max="41" width="11.42578125" style="1201"/>
  </cols>
  <sheetData>
    <row r="1" spans="1:14" ht="20.25" x14ac:dyDescent="0.3">
      <c r="A1" s="1000" t="s">
        <v>1493</v>
      </c>
      <c r="B1" s="1000"/>
      <c r="C1" s="555"/>
      <c r="D1" s="1001"/>
      <c r="E1" s="1001"/>
      <c r="F1" s="1001"/>
      <c r="G1" s="1001"/>
      <c r="H1" s="555"/>
      <c r="I1" s="555"/>
      <c r="J1" s="5"/>
      <c r="K1" s="5"/>
      <c r="L1" s="1313"/>
      <c r="M1" s="1313"/>
      <c r="N1" s="1313"/>
    </row>
    <row r="2" spans="1:14" ht="14.45" x14ac:dyDescent="0.3">
      <c r="A2" s="555"/>
      <c r="B2" s="555"/>
      <c r="C2" s="1001"/>
      <c r="D2" s="1001"/>
      <c r="E2" s="1001"/>
      <c r="F2" s="1001"/>
      <c r="G2" s="1001"/>
      <c r="H2" s="555"/>
      <c r="I2" s="555"/>
      <c r="J2" s="5"/>
      <c r="K2" s="5"/>
      <c r="L2" s="1313"/>
      <c r="M2" s="1313"/>
      <c r="N2" s="1313"/>
    </row>
    <row r="3" spans="1:14" ht="15.75" x14ac:dyDescent="0.25">
      <c r="A3" s="1002" t="s">
        <v>1494</v>
      </c>
      <c r="B3" s="1002"/>
      <c r="C3" s="555"/>
      <c r="D3" s="1001"/>
      <c r="E3" s="1001"/>
      <c r="F3" s="1001"/>
      <c r="G3" s="1001"/>
      <c r="H3" s="555"/>
      <c r="I3" s="555"/>
      <c r="J3" s="5"/>
      <c r="K3" s="5"/>
      <c r="L3" s="1313"/>
      <c r="M3" s="1313"/>
      <c r="N3" s="1313"/>
    </row>
    <row r="4" spans="1:14" ht="14.45" x14ac:dyDescent="0.3">
      <c r="A4" s="555"/>
      <c r="B4" s="555"/>
      <c r="C4" s="555"/>
      <c r="D4" s="555"/>
      <c r="E4" s="555"/>
      <c r="F4" s="555"/>
      <c r="G4" s="555"/>
      <c r="H4" s="555"/>
      <c r="I4" s="555"/>
      <c r="J4" s="5"/>
      <c r="K4" s="5"/>
      <c r="L4" s="1313"/>
      <c r="M4" s="1313"/>
      <c r="N4" s="1313"/>
    </row>
    <row r="5" spans="1:14" ht="16.899999999999999" x14ac:dyDescent="0.3">
      <c r="A5" s="555"/>
      <c r="B5" s="555"/>
      <c r="C5" s="1003" t="s">
        <v>1495</v>
      </c>
      <c r="D5" s="1001"/>
      <c r="E5" s="555"/>
      <c r="F5" s="555"/>
      <c r="G5" s="555"/>
      <c r="H5" s="555"/>
      <c r="I5" s="555"/>
      <c r="J5" s="5"/>
      <c r="K5" s="5"/>
      <c r="L5" s="1313"/>
      <c r="M5" s="1313"/>
      <c r="N5" s="1313"/>
    </row>
    <row r="6" spans="1:14" thickBot="1" x14ac:dyDescent="0.35">
      <c r="A6" s="555"/>
      <c r="B6" s="555"/>
      <c r="C6" s="1001"/>
      <c r="D6" s="555"/>
      <c r="E6" s="555"/>
      <c r="F6" s="555"/>
      <c r="G6" s="555"/>
      <c r="H6" s="555"/>
      <c r="I6" s="555"/>
      <c r="J6" s="5"/>
      <c r="K6" s="5"/>
      <c r="L6" s="1313"/>
      <c r="M6" s="1313"/>
      <c r="N6" s="1313"/>
    </row>
    <row r="7" spans="1:14" ht="17.25" customHeight="1" x14ac:dyDescent="0.3">
      <c r="A7" s="555"/>
      <c r="B7" s="555"/>
      <c r="C7" s="1382" t="s">
        <v>1474</v>
      </c>
      <c r="D7" s="1382" t="s">
        <v>1496</v>
      </c>
      <c r="E7" s="1382" t="s">
        <v>1497</v>
      </c>
      <c r="F7" s="1382" t="s">
        <v>1498</v>
      </c>
      <c r="G7" s="1382" t="s">
        <v>1499</v>
      </c>
      <c r="H7" s="1383" t="s">
        <v>1500</v>
      </c>
      <c r="I7" s="1376" t="s">
        <v>1272</v>
      </c>
      <c r="J7" s="5"/>
      <c r="K7" s="5"/>
      <c r="L7" s="1313"/>
      <c r="M7" s="1313"/>
      <c r="N7" s="1313"/>
    </row>
    <row r="8" spans="1:14" ht="17.25" customHeight="1" thickBot="1" x14ac:dyDescent="0.3">
      <c r="A8" s="555"/>
      <c r="B8" s="555"/>
      <c r="C8" s="1384"/>
      <c r="D8" s="1384" t="s">
        <v>1501</v>
      </c>
      <c r="E8" s="1384" t="s">
        <v>1502</v>
      </c>
      <c r="F8" s="1384" t="s">
        <v>1503</v>
      </c>
      <c r="G8" s="1384" t="s">
        <v>1504</v>
      </c>
      <c r="H8" s="1385" t="s">
        <v>1505</v>
      </c>
      <c r="I8" s="1386"/>
      <c r="J8" s="5"/>
      <c r="K8" s="5"/>
      <c r="L8" s="1313"/>
      <c r="M8" s="1313"/>
      <c r="N8" s="1313"/>
    </row>
    <row r="9" spans="1:14" ht="14.45" x14ac:dyDescent="0.3">
      <c r="A9" s="555"/>
      <c r="B9" s="555"/>
      <c r="C9" s="1004" t="s">
        <v>1292</v>
      </c>
      <c r="D9" s="1005">
        <v>186.18</v>
      </c>
      <c r="E9" s="1005">
        <v>141.25299999999999</v>
      </c>
      <c r="F9" s="1005">
        <v>18.355</v>
      </c>
      <c r="G9" s="1005">
        <v>9.3550000000000004</v>
      </c>
      <c r="H9" s="1006">
        <v>9.4130000000000003</v>
      </c>
      <c r="I9" s="1007">
        <f>SUM(D9:H9)</f>
        <v>364.55600000000004</v>
      </c>
      <c r="J9" s="5"/>
      <c r="K9" s="5"/>
      <c r="L9" s="1313"/>
      <c r="M9" s="1313"/>
      <c r="N9" s="1313"/>
    </row>
    <row r="10" spans="1:14" ht="14.45" x14ac:dyDescent="0.3">
      <c r="A10" s="555"/>
      <c r="B10" s="555"/>
      <c r="C10" s="1004" t="s">
        <v>1410</v>
      </c>
      <c r="D10" s="1005">
        <v>292.49</v>
      </c>
      <c r="E10" s="1005">
        <v>182.64300537109301</v>
      </c>
      <c r="F10" s="1005">
        <v>30.246999740600501</v>
      </c>
      <c r="G10" s="1005">
        <v>13.8210000991821</v>
      </c>
      <c r="H10" s="1006">
        <v>9.412999927997582</v>
      </c>
      <c r="I10" s="1008">
        <f t="shared" ref="I10:I19" si="0">SUM(D10:H10)</f>
        <v>528.61400513887327</v>
      </c>
      <c r="J10" s="5"/>
      <c r="K10" s="5"/>
      <c r="L10" s="1313"/>
      <c r="M10" s="1313"/>
      <c r="N10" s="1313"/>
    </row>
    <row r="11" spans="1:14" ht="14.45" x14ac:dyDescent="0.3">
      <c r="A11" s="555"/>
      <c r="B11" s="555"/>
      <c r="C11" s="1004" t="s">
        <v>1411</v>
      </c>
      <c r="D11" s="1005">
        <v>305.93</v>
      </c>
      <c r="E11" s="1005">
        <v>203.0885035</v>
      </c>
      <c r="F11" s="1005">
        <v>37.989499729999999</v>
      </c>
      <c r="G11" s="1005">
        <v>16.97016116</v>
      </c>
      <c r="H11" s="1006">
        <v>9.4129999280000014</v>
      </c>
      <c r="I11" s="1008">
        <f t="shared" si="0"/>
        <v>573.39116431799994</v>
      </c>
      <c r="J11" s="5"/>
      <c r="K11" s="5"/>
      <c r="L11" s="1313"/>
      <c r="M11" s="1313"/>
      <c r="N11" s="1313"/>
    </row>
    <row r="12" spans="1:14" ht="14.45" x14ac:dyDescent="0.3">
      <c r="A12" s="555"/>
      <c r="B12" s="555"/>
      <c r="C12" s="1004" t="s">
        <v>1412</v>
      </c>
      <c r="D12" s="1009">
        <v>335.74</v>
      </c>
      <c r="E12" s="1009">
        <v>224.2440033</v>
      </c>
      <c r="F12" s="1009">
        <v>46.575000760000002</v>
      </c>
      <c r="G12" s="1009">
        <v>22.53700066</v>
      </c>
      <c r="H12" s="1010">
        <v>14.47181</v>
      </c>
      <c r="I12" s="1011">
        <f>SUM(D12:H12)</f>
        <v>643.56781472</v>
      </c>
      <c r="J12" s="5"/>
      <c r="K12" s="5"/>
      <c r="L12" s="1313"/>
      <c r="M12" s="1313"/>
      <c r="N12" s="1313"/>
    </row>
    <row r="13" spans="1:14" ht="16.5" customHeight="1" x14ac:dyDescent="0.3">
      <c r="A13" s="555"/>
      <c r="B13" s="555"/>
      <c r="C13" s="1004" t="s">
        <v>1413</v>
      </c>
      <c r="D13" s="1005">
        <v>310.60000000000002</v>
      </c>
      <c r="E13" s="1005">
        <v>222.626</v>
      </c>
      <c r="F13" s="1005">
        <v>46.652999999999999</v>
      </c>
      <c r="G13" s="1005">
        <v>23.638000000000002</v>
      </c>
      <c r="H13" s="1006">
        <v>14.850999999999999</v>
      </c>
      <c r="I13" s="1008">
        <f t="shared" si="0"/>
        <v>618.36800000000005</v>
      </c>
      <c r="J13" s="5"/>
      <c r="K13" s="5"/>
      <c r="L13" s="1313"/>
      <c r="M13" s="1313"/>
      <c r="N13" s="1313"/>
    </row>
    <row r="14" spans="1:14" ht="14.45" x14ac:dyDescent="0.3">
      <c r="A14" s="555"/>
      <c r="B14" s="555"/>
      <c r="C14" s="1004" t="s">
        <v>1414</v>
      </c>
      <c r="D14" s="1005">
        <v>291.33</v>
      </c>
      <c r="E14" s="1005">
        <v>204.22900390000001</v>
      </c>
      <c r="F14" s="1005">
        <v>44.576999659999998</v>
      </c>
      <c r="G14" s="1005">
        <v>21.17700005</v>
      </c>
      <c r="H14" s="1006">
        <v>7.3250000479999997</v>
      </c>
      <c r="I14" s="1008">
        <f t="shared" si="0"/>
        <v>568.63800365799989</v>
      </c>
      <c r="J14" s="5"/>
      <c r="K14" s="5"/>
      <c r="L14" s="1313"/>
      <c r="M14" s="1313"/>
      <c r="N14" s="1313"/>
    </row>
    <row r="15" spans="1:14" ht="14.45" x14ac:dyDescent="0.3">
      <c r="A15" s="555"/>
      <c r="B15" s="555"/>
      <c r="C15" s="1004" t="s">
        <v>1317</v>
      </c>
      <c r="D15" s="1005">
        <v>223.8</v>
      </c>
      <c r="E15" s="1005">
        <v>187.26</v>
      </c>
      <c r="F15" s="1005">
        <v>38.74</v>
      </c>
      <c r="G15" s="1005">
        <v>16.211000442504801</v>
      </c>
      <c r="H15" s="1006">
        <v>12.955999791622155</v>
      </c>
      <c r="I15" s="1008">
        <f t="shared" si="0"/>
        <v>478.967000234127</v>
      </c>
      <c r="J15" s="5"/>
      <c r="K15" s="5"/>
      <c r="L15" s="1313"/>
      <c r="M15" s="1313"/>
      <c r="N15" s="1313"/>
    </row>
    <row r="16" spans="1:14" ht="14.45" x14ac:dyDescent="0.3">
      <c r="A16" s="555"/>
      <c r="B16" s="555"/>
      <c r="C16" s="1004" t="s">
        <v>1415</v>
      </c>
      <c r="D16" s="1009">
        <v>176.73</v>
      </c>
      <c r="E16" s="1009">
        <v>170.0189972</v>
      </c>
      <c r="F16" s="1009">
        <v>29.906999590000002</v>
      </c>
      <c r="G16" s="1009">
        <v>10.30500031</v>
      </c>
      <c r="H16" s="1010">
        <v>7.6769997769999998</v>
      </c>
      <c r="I16" s="1008">
        <f t="shared" si="0"/>
        <v>394.63799687699998</v>
      </c>
      <c r="J16" s="5"/>
      <c r="K16" s="5"/>
      <c r="L16" s="1313"/>
      <c r="M16" s="1313"/>
      <c r="N16" s="1313"/>
    </row>
    <row r="17" spans="1:21" ht="14.45" x14ac:dyDescent="0.3">
      <c r="A17" s="555"/>
      <c r="B17" s="555"/>
      <c r="C17" s="1004" t="s">
        <v>1416</v>
      </c>
      <c r="D17" s="1009">
        <v>141.74</v>
      </c>
      <c r="E17" s="1009">
        <v>156.28199768066401</v>
      </c>
      <c r="F17" s="1009">
        <v>21.642999649047798</v>
      </c>
      <c r="G17" s="1009">
        <v>8.0299997329711896</v>
      </c>
      <c r="H17" s="1010">
        <v>6.4340002387762034</v>
      </c>
      <c r="I17" s="1008">
        <f t="shared" si="0"/>
        <v>334.12899730145921</v>
      </c>
      <c r="J17" s="5"/>
      <c r="K17" s="5"/>
      <c r="L17" s="1313"/>
      <c r="M17" s="1313"/>
      <c r="N17" s="1313"/>
    </row>
    <row r="18" spans="1:21" ht="14.45" x14ac:dyDescent="0.3">
      <c r="A18" s="555"/>
      <c r="B18" s="555"/>
      <c r="C18" s="1004" t="s">
        <v>1417</v>
      </c>
      <c r="D18" s="1009">
        <v>90.84</v>
      </c>
      <c r="E18" s="1009">
        <v>137.74000549316401</v>
      </c>
      <c r="F18" s="1009">
        <v>13.1180000305175</v>
      </c>
      <c r="G18" s="1009">
        <v>2.7669999599456698</v>
      </c>
      <c r="H18" s="1010">
        <v>3.3000000417232478</v>
      </c>
      <c r="I18" s="1008">
        <f t="shared" si="0"/>
        <v>247.76500552535043</v>
      </c>
      <c r="J18" s="5"/>
      <c r="K18" s="5"/>
      <c r="L18" s="1313"/>
      <c r="M18" s="1313"/>
      <c r="N18" s="1313"/>
    </row>
    <row r="19" spans="1:21" ht="14.45" x14ac:dyDescent="0.3">
      <c r="A19" s="555"/>
      <c r="B19" s="555"/>
      <c r="C19" s="1004" t="s">
        <v>1318</v>
      </c>
      <c r="D19" s="1009">
        <v>27.21</v>
      </c>
      <c r="E19" s="1009">
        <v>140.999</v>
      </c>
      <c r="F19" s="1009">
        <v>11.6</v>
      </c>
      <c r="G19" s="1009">
        <v>0.51503299999999996</v>
      </c>
      <c r="H19" s="1010">
        <v>5.2333659999999993</v>
      </c>
      <c r="I19" s="1008">
        <f t="shared" si="0"/>
        <v>185.55739899999998</v>
      </c>
      <c r="J19" s="5"/>
      <c r="K19" s="5"/>
      <c r="L19" s="1313"/>
      <c r="M19" s="1313"/>
      <c r="N19" s="1313"/>
    </row>
    <row r="20" spans="1:21" thickBot="1" x14ac:dyDescent="0.35">
      <c r="A20" s="555"/>
      <c r="B20" s="555"/>
      <c r="C20" s="1004" t="s">
        <v>1418</v>
      </c>
      <c r="D20" s="1009">
        <v>131.15</v>
      </c>
      <c r="E20" s="1009">
        <v>146.45399475097599</v>
      </c>
      <c r="F20" s="1009">
        <v>18.093999862670898</v>
      </c>
      <c r="G20" s="1009">
        <v>3.81200003623962</v>
      </c>
      <c r="H20" s="1010">
        <v>10.104000121355048</v>
      </c>
      <c r="I20" s="1008">
        <f>SUM(D20:H20)</f>
        <v>309.61399477124155</v>
      </c>
      <c r="J20" s="5"/>
      <c r="K20" s="5"/>
      <c r="L20" s="1313"/>
      <c r="M20" s="1313"/>
      <c r="N20" s="1313"/>
    </row>
    <row r="21" spans="1:21" ht="16.5" thickTop="1" thickBot="1" x14ac:dyDescent="0.3">
      <c r="A21" s="555"/>
      <c r="B21" s="555"/>
      <c r="C21" s="1012" t="s">
        <v>1506</v>
      </c>
      <c r="D21" s="1013">
        <f>+MAX(D9:D20)</f>
        <v>335.74</v>
      </c>
      <c r="E21" s="1013">
        <f>+MAX(E9:E20)</f>
        <v>224.2440033</v>
      </c>
      <c r="F21" s="1013">
        <f>+MAX(F9:F20)</f>
        <v>46.652999999999999</v>
      </c>
      <c r="G21" s="1013">
        <f>+MAX(G9:G20)</f>
        <v>23.638000000000002</v>
      </c>
      <c r="H21" s="1014">
        <f>+MAX(H9:H20)</f>
        <v>14.850999999999999</v>
      </c>
      <c r="I21" s="1015">
        <f>MAX(I9:I20)</f>
        <v>643.56781472</v>
      </c>
      <c r="J21" s="5"/>
      <c r="K21" s="5"/>
      <c r="L21" s="1313"/>
      <c r="M21" s="1313"/>
      <c r="N21" s="1313"/>
    </row>
    <row r="22" spans="1:21" ht="7.5" customHeight="1" x14ac:dyDescent="0.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1313"/>
      <c r="M22" s="1313"/>
      <c r="N22" s="1313"/>
    </row>
    <row r="23" spans="1:21" ht="14.45" x14ac:dyDescent="0.3">
      <c r="A23" s="5"/>
      <c r="B23" s="5"/>
      <c r="C23" s="5" t="s">
        <v>1507</v>
      </c>
      <c r="D23" s="5"/>
      <c r="E23" s="5"/>
      <c r="F23" s="5"/>
      <c r="G23" s="5"/>
      <c r="H23" s="5"/>
      <c r="I23" s="5"/>
      <c r="J23" s="5"/>
      <c r="K23" s="5"/>
      <c r="L23" s="1313"/>
      <c r="M23" s="1313"/>
      <c r="N23" s="1313"/>
    </row>
    <row r="24" spans="1:21" ht="14.45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1313"/>
      <c r="M24" s="1313"/>
      <c r="N24" s="1313"/>
      <c r="Q24" s="1201" t="s">
        <v>1496</v>
      </c>
      <c r="R24" s="1201" t="s">
        <v>1497</v>
      </c>
      <c r="S24" s="1201" t="s">
        <v>1498</v>
      </c>
      <c r="T24" s="1201" t="s">
        <v>1499</v>
      </c>
      <c r="U24" s="1201" t="s">
        <v>1500</v>
      </c>
    </row>
    <row r="25" spans="1:21" ht="14.45" x14ac:dyDescent="0.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1313"/>
      <c r="M25" s="1313"/>
      <c r="N25" s="1313"/>
    </row>
    <row r="26" spans="1:21" ht="14.45" x14ac:dyDescent="0.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1313"/>
      <c r="M26" s="1313"/>
      <c r="N26" s="1313"/>
    </row>
    <row r="27" spans="1:21" ht="14.45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1313"/>
      <c r="M27" s="1313"/>
      <c r="N27" s="1313"/>
    </row>
    <row r="28" spans="1:2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1313"/>
      <c r="M28" s="1313"/>
      <c r="N28" s="1313"/>
      <c r="Q28" s="1201" t="s">
        <v>1501</v>
      </c>
      <c r="R28" s="1201" t="s">
        <v>1502</v>
      </c>
      <c r="S28" s="1201" t="s">
        <v>1503</v>
      </c>
      <c r="T28" s="1201" t="s">
        <v>1504</v>
      </c>
      <c r="U28" s="1201" t="s">
        <v>1505</v>
      </c>
    </row>
    <row r="29" spans="1:21" ht="14.45" x14ac:dyDescent="0.3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1313"/>
      <c r="M29" s="1313"/>
      <c r="N29" s="1313"/>
      <c r="P29" s="1201" t="s">
        <v>1431</v>
      </c>
      <c r="Q29" s="1387">
        <v>186.18</v>
      </c>
      <c r="R29" s="1387">
        <v>141.25299999999999</v>
      </c>
      <c r="S29" s="1387">
        <v>18.355</v>
      </c>
      <c r="T29" s="1387">
        <v>9.3550000000000004</v>
      </c>
      <c r="U29" s="1387">
        <v>9.4130000000000003</v>
      </c>
    </row>
    <row r="30" spans="1:21" ht="14.4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1313"/>
      <c r="M30" s="1313"/>
      <c r="N30" s="1313"/>
      <c r="P30" s="1201" t="s">
        <v>1432</v>
      </c>
      <c r="Q30" s="1387">
        <v>292.49</v>
      </c>
      <c r="R30" s="1387">
        <v>182.64300537109301</v>
      </c>
      <c r="S30" s="1387">
        <v>30.246999740600501</v>
      </c>
      <c r="T30" s="1387">
        <v>13.8210000991821</v>
      </c>
      <c r="U30" s="1387">
        <v>9.412999927997582</v>
      </c>
    </row>
    <row r="31" spans="1:21" ht="14.4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1313"/>
      <c r="M31" s="1313"/>
      <c r="N31" s="1313"/>
      <c r="P31" s="1201" t="s">
        <v>1433</v>
      </c>
      <c r="Q31" s="1387">
        <v>305.93</v>
      </c>
      <c r="R31" s="1387">
        <v>203.0885035</v>
      </c>
      <c r="S31" s="1387">
        <v>37.989499729999999</v>
      </c>
      <c r="T31" s="1387">
        <v>16.97016116</v>
      </c>
      <c r="U31" s="1387">
        <v>9.4129999280000014</v>
      </c>
    </row>
    <row r="32" spans="1:21" ht="14.4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1313"/>
      <c r="M32" s="1313"/>
      <c r="N32" s="1313"/>
      <c r="P32" s="1201" t="s">
        <v>1434</v>
      </c>
      <c r="Q32" s="1387">
        <v>335.74</v>
      </c>
      <c r="R32" s="1387">
        <v>224.2440033</v>
      </c>
      <c r="S32" s="1387">
        <v>46.575000760000002</v>
      </c>
      <c r="T32" s="1387">
        <v>22.53700066</v>
      </c>
      <c r="U32" s="1387">
        <v>14.47181</v>
      </c>
    </row>
    <row r="33" spans="1:21" ht="14.4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1313"/>
      <c r="M33" s="1313"/>
      <c r="N33" s="1313"/>
      <c r="P33" s="1201" t="s">
        <v>1435</v>
      </c>
      <c r="Q33" s="1387">
        <v>310.60000000000002</v>
      </c>
      <c r="R33" s="1387">
        <v>222.626</v>
      </c>
      <c r="S33" s="1387">
        <v>46.652999999999999</v>
      </c>
      <c r="T33" s="1387">
        <v>23.638000000000002</v>
      </c>
      <c r="U33" s="1387">
        <v>14.850999999999999</v>
      </c>
    </row>
    <row r="34" spans="1:21" ht="14.4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1313"/>
      <c r="M34" s="1313"/>
      <c r="N34" s="1313"/>
      <c r="P34" s="1201" t="s">
        <v>1436</v>
      </c>
      <c r="Q34" s="1387">
        <v>291.33</v>
      </c>
      <c r="R34" s="1387">
        <v>204.22900390000001</v>
      </c>
      <c r="S34" s="1387">
        <v>44.576999659999998</v>
      </c>
      <c r="T34" s="1387">
        <v>21.17700005</v>
      </c>
      <c r="U34" s="1387">
        <v>7.3250000479999997</v>
      </c>
    </row>
    <row r="35" spans="1:21" ht="14.4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1313"/>
      <c r="M35" s="1313"/>
      <c r="N35" s="1313"/>
      <c r="P35" s="1201" t="s">
        <v>1437</v>
      </c>
      <c r="Q35" s="1387">
        <v>223.8</v>
      </c>
      <c r="R35" s="1387">
        <v>187.26</v>
      </c>
      <c r="S35" s="1387">
        <v>38.74</v>
      </c>
      <c r="T35" s="1387">
        <v>16.211000442504801</v>
      </c>
      <c r="U35" s="1387">
        <v>12.955999791622155</v>
      </c>
    </row>
    <row r="36" spans="1:21" ht="14.4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1313"/>
      <c r="M36" s="1313"/>
      <c r="N36" s="1313"/>
      <c r="P36" s="1201" t="s">
        <v>1438</v>
      </c>
      <c r="Q36" s="1387">
        <v>176.73</v>
      </c>
      <c r="R36" s="1387">
        <v>170.0189972</v>
      </c>
      <c r="S36" s="1387">
        <v>29.906999590000002</v>
      </c>
      <c r="T36" s="1387">
        <v>10.30500031</v>
      </c>
      <c r="U36" s="1387">
        <v>7.6769997769999998</v>
      </c>
    </row>
    <row r="37" spans="1:21" ht="14.4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1313"/>
      <c r="M37" s="1313"/>
      <c r="N37" s="1313"/>
      <c r="P37" s="1201" t="s">
        <v>1455</v>
      </c>
      <c r="Q37" s="1387">
        <v>141.74</v>
      </c>
      <c r="R37" s="1387">
        <v>156.28199768066401</v>
      </c>
      <c r="S37" s="1387">
        <v>21.642999649047798</v>
      </c>
      <c r="T37" s="1387">
        <v>8.0299997329711896</v>
      </c>
      <c r="U37" s="1387">
        <v>6.4340002387762034</v>
      </c>
    </row>
    <row r="38" spans="1:21" ht="14.4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1313"/>
      <c r="M38" s="1313"/>
      <c r="N38" s="1313"/>
      <c r="P38" s="1201" t="s">
        <v>1440</v>
      </c>
      <c r="Q38" s="1387">
        <v>90.84</v>
      </c>
      <c r="R38" s="1387">
        <v>137.74000549316401</v>
      </c>
      <c r="S38" s="1387">
        <v>13.1180000305175</v>
      </c>
      <c r="T38" s="1387">
        <v>2.7669999599456698</v>
      </c>
      <c r="U38" s="1387">
        <v>3.3000000417232478</v>
      </c>
    </row>
    <row r="39" spans="1:21" ht="14.4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1313"/>
      <c r="M39" s="1313"/>
      <c r="N39" s="1313"/>
      <c r="P39" s="1201" t="s">
        <v>1441</v>
      </c>
      <c r="Q39" s="1387">
        <v>27.21</v>
      </c>
      <c r="R39" s="1387">
        <v>140.999</v>
      </c>
      <c r="S39" s="1387">
        <v>11.6</v>
      </c>
      <c r="T39" s="1387">
        <v>0.51503299999999996</v>
      </c>
      <c r="U39" s="1387">
        <v>5.2333659999999993</v>
      </c>
    </row>
    <row r="40" spans="1:21" ht="14.4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1313"/>
      <c r="M40" s="1313"/>
      <c r="N40" s="1313"/>
      <c r="P40" s="1201" t="s">
        <v>1442</v>
      </c>
      <c r="Q40" s="1387">
        <v>131.15</v>
      </c>
      <c r="R40" s="1387">
        <v>146.45399475097599</v>
      </c>
      <c r="S40" s="1387">
        <v>18.093999862670898</v>
      </c>
      <c r="T40" s="1387">
        <v>3.81200003623962</v>
      </c>
      <c r="U40" s="1387">
        <v>10.104000121355048</v>
      </c>
    </row>
    <row r="41" spans="1:21" ht="14.4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1313"/>
      <c r="M41" s="1313"/>
      <c r="N41" s="1313"/>
      <c r="Q41" s="1387"/>
      <c r="R41" s="1387"/>
      <c r="S41" s="1387"/>
      <c r="T41" s="1387"/>
      <c r="U41" s="1387"/>
    </row>
    <row r="42" spans="1:2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1313"/>
      <c r="M42" s="1313"/>
      <c r="N42" s="1313"/>
      <c r="Q42" s="1387"/>
      <c r="R42" s="1387"/>
      <c r="S42" s="1387"/>
      <c r="T42" s="1387"/>
      <c r="U42" s="1387"/>
    </row>
    <row r="43" spans="1:2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1313"/>
      <c r="M43" s="1313"/>
      <c r="N43" s="1313"/>
      <c r="Q43" s="1387"/>
      <c r="R43" s="1387"/>
      <c r="S43" s="1387"/>
      <c r="T43" s="1387"/>
      <c r="U43" s="1387"/>
    </row>
    <row r="44" spans="1:2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1313"/>
      <c r="M44" s="1313"/>
      <c r="N44" s="1313"/>
    </row>
    <row r="45" spans="1:2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1313"/>
      <c r="M45" s="1313"/>
      <c r="N45" s="1313"/>
    </row>
    <row r="46" spans="1:2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1313"/>
      <c r="M46" s="1313"/>
      <c r="N46" s="1313"/>
    </row>
    <row r="47" spans="1:2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1313"/>
      <c r="M47" s="1313"/>
      <c r="N47" s="1313"/>
    </row>
    <row r="48" spans="1:2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1313"/>
      <c r="M48" s="1313"/>
      <c r="N48" s="1313"/>
    </row>
    <row r="49" spans="1:14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1313"/>
      <c r="M49" s="1313"/>
      <c r="N49" s="1313"/>
    </row>
    <row r="50" spans="1:14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1313"/>
      <c r="M50" s="1313"/>
      <c r="N50" s="1313"/>
    </row>
    <row r="51" spans="1:14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1313"/>
      <c r="M51" s="1313"/>
      <c r="N51" s="1313"/>
    </row>
    <row r="52" spans="1:14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1313"/>
      <c r="M52" s="1313"/>
      <c r="N52" s="1313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1313"/>
      <c r="M53" s="1313"/>
      <c r="N53" s="1313"/>
    </row>
    <row r="54" spans="1:14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1313"/>
      <c r="M54" s="1313"/>
      <c r="N54" s="1313"/>
    </row>
    <row r="55" spans="1:14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1313"/>
      <c r="M55" s="1313"/>
      <c r="N55" s="1313"/>
    </row>
    <row r="56" spans="1:14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1313"/>
      <c r="M56" s="1313"/>
      <c r="N56" s="1313"/>
    </row>
    <row r="57" spans="1:14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1313"/>
      <c r="M57" s="1313"/>
      <c r="N57" s="1313"/>
    </row>
    <row r="58" spans="1:14" ht="17.25" x14ac:dyDescent="0.25">
      <c r="A58" s="555"/>
      <c r="B58" s="555"/>
      <c r="C58" s="1003" t="s">
        <v>1508</v>
      </c>
      <c r="D58" s="555"/>
      <c r="E58" s="555"/>
      <c r="F58" s="555"/>
      <c r="G58" s="555"/>
      <c r="H58" s="555"/>
      <c r="I58" s="555"/>
      <c r="J58" s="555"/>
      <c r="K58" s="5"/>
      <c r="L58" s="1313"/>
      <c r="M58" s="1313"/>
      <c r="N58" s="1313"/>
    </row>
    <row r="59" spans="1:14" ht="15.75" thickBot="1" x14ac:dyDescent="0.3">
      <c r="A59" s="555"/>
      <c r="B59" s="555"/>
      <c r="C59" s="1001"/>
      <c r="D59" s="555"/>
      <c r="E59" s="555"/>
      <c r="F59" s="555"/>
      <c r="G59" s="555"/>
      <c r="H59" s="555"/>
      <c r="I59" s="555"/>
      <c r="J59" s="555"/>
      <c r="K59" s="5"/>
      <c r="L59" s="1313"/>
      <c r="M59" s="1313"/>
      <c r="N59" s="1313"/>
    </row>
    <row r="60" spans="1:14" x14ac:dyDescent="0.25">
      <c r="A60" s="555"/>
      <c r="B60" s="555"/>
      <c r="C60" s="1372" t="s">
        <v>1474</v>
      </c>
      <c r="D60" s="1373" t="s">
        <v>1499</v>
      </c>
      <c r="E60" s="1373" t="s">
        <v>1499</v>
      </c>
      <c r="F60" s="1373" t="s">
        <v>1509</v>
      </c>
      <c r="G60" s="1374" t="s">
        <v>1500</v>
      </c>
      <c r="H60" s="1374" t="s">
        <v>1510</v>
      </c>
      <c r="I60" s="1375" t="s">
        <v>1511</v>
      </c>
      <c r="J60" s="1376" t="s">
        <v>1272</v>
      </c>
      <c r="K60" s="5"/>
      <c r="L60" s="1313"/>
      <c r="M60" s="1313"/>
      <c r="N60" s="1313"/>
    </row>
    <row r="61" spans="1:14" ht="15.75" thickBot="1" x14ac:dyDescent="0.3">
      <c r="A61" s="555"/>
      <c r="B61" s="555"/>
      <c r="C61" s="1377"/>
      <c r="D61" s="1378" t="s">
        <v>1512</v>
      </c>
      <c r="E61" s="1378" t="s">
        <v>1513</v>
      </c>
      <c r="F61" s="1378" t="s">
        <v>1514</v>
      </c>
      <c r="G61" s="1379" t="s">
        <v>1515</v>
      </c>
      <c r="H61" s="1379" t="s">
        <v>1516</v>
      </c>
      <c r="I61" s="1380" t="s">
        <v>1517</v>
      </c>
      <c r="J61" s="1381"/>
      <c r="K61" s="5"/>
      <c r="L61" s="1313"/>
      <c r="M61" s="1313"/>
      <c r="N61" s="1313"/>
    </row>
    <row r="62" spans="1:14" x14ac:dyDescent="0.25">
      <c r="A62" s="555"/>
      <c r="B62" s="555"/>
      <c r="C62" s="1016" t="s">
        <v>1292</v>
      </c>
      <c r="D62" s="1017">
        <v>208.19200000000001</v>
      </c>
      <c r="E62" s="1006">
        <v>76.430000000000007</v>
      </c>
      <c r="F62" s="1006">
        <v>168.64599999999999</v>
      </c>
      <c r="G62" s="1017">
        <v>17.37</v>
      </c>
      <c r="H62" s="1006">
        <v>3.7124999999999999</v>
      </c>
      <c r="I62" s="1006">
        <v>7.7304399999999998</v>
      </c>
      <c r="J62" s="1018">
        <f t="shared" ref="J62:J73" si="1">SUM(D62:I62)</f>
        <v>482.08094</v>
      </c>
      <c r="K62" s="5"/>
      <c r="L62" s="1313"/>
      <c r="M62" s="1313"/>
      <c r="N62" s="1313"/>
    </row>
    <row r="63" spans="1:14" x14ac:dyDescent="0.25">
      <c r="A63" s="555"/>
      <c r="B63" s="555"/>
      <c r="C63" s="1016" t="s">
        <v>1410</v>
      </c>
      <c r="D63" s="1006">
        <v>240.25900268554599</v>
      </c>
      <c r="E63" s="1006">
        <v>91.400001525878906</v>
      </c>
      <c r="F63" s="1006">
        <v>251.34399604797269</v>
      </c>
      <c r="G63" s="1006">
        <v>29.597999572753899</v>
      </c>
      <c r="H63" s="1006">
        <v>26.649999618530199</v>
      </c>
      <c r="I63" s="1006">
        <v>24.468000411987301</v>
      </c>
      <c r="J63" s="1018">
        <f t="shared" si="1"/>
        <v>663.71899986266897</v>
      </c>
      <c r="K63" s="5"/>
      <c r="L63" s="1313"/>
      <c r="M63" s="1313"/>
      <c r="N63" s="1313"/>
    </row>
    <row r="64" spans="1:14" x14ac:dyDescent="0.25">
      <c r="A64" s="555"/>
      <c r="B64" s="555"/>
      <c r="C64" s="1016" t="s">
        <v>1411</v>
      </c>
      <c r="D64" s="1006">
        <v>239.9935815</v>
      </c>
      <c r="E64" s="1006">
        <v>97.098709600000007</v>
      </c>
      <c r="F64" s="1006">
        <v>251.69909634999999</v>
      </c>
      <c r="G64" s="1006">
        <v>30.25354853</v>
      </c>
      <c r="H64" s="1006">
        <v>26.698386899999999</v>
      </c>
      <c r="I64" s="1006">
        <v>26.447548340000001</v>
      </c>
      <c r="J64" s="1018">
        <f t="shared" si="1"/>
        <v>672.19087121999996</v>
      </c>
      <c r="K64" s="5"/>
      <c r="L64" s="1313"/>
      <c r="M64" s="1313"/>
      <c r="N64" s="1313"/>
    </row>
    <row r="65" spans="1:14" x14ac:dyDescent="0.25">
      <c r="A65" s="555"/>
      <c r="B65" s="555"/>
      <c r="C65" s="1016" t="s">
        <v>1412</v>
      </c>
      <c r="D65" s="1010">
        <v>237.2120056</v>
      </c>
      <c r="E65" s="1010">
        <v>108.9400024</v>
      </c>
      <c r="F65" s="1010">
        <v>248.77799413</v>
      </c>
      <c r="G65" s="1010">
        <v>33.25</v>
      </c>
      <c r="H65" s="1010">
        <v>26.049999239999998</v>
      </c>
      <c r="I65" s="1010">
        <v>31.775999070000001</v>
      </c>
      <c r="J65" s="1018">
        <f t="shared" si="1"/>
        <v>686.00600044000009</v>
      </c>
      <c r="K65" s="5"/>
      <c r="L65" s="1313"/>
      <c r="M65" s="1313"/>
      <c r="N65" s="1313"/>
    </row>
    <row r="66" spans="1:14" x14ac:dyDescent="0.25">
      <c r="A66" s="555"/>
      <c r="B66" s="555"/>
      <c r="C66" s="1016" t="s">
        <v>1413</v>
      </c>
      <c r="D66" s="1006">
        <v>234.089</v>
      </c>
      <c r="E66" s="1006">
        <v>108.65</v>
      </c>
      <c r="F66" s="1006">
        <v>232.38300000000001</v>
      </c>
      <c r="G66" s="1006">
        <v>52.1</v>
      </c>
      <c r="H66" s="1006">
        <v>25.556000000000001</v>
      </c>
      <c r="I66" s="1006">
        <v>32.36</v>
      </c>
      <c r="J66" s="1018">
        <f t="shared" si="1"/>
        <v>685.13800000000015</v>
      </c>
      <c r="K66" s="5"/>
      <c r="L66" s="1313"/>
      <c r="M66" s="1313"/>
      <c r="N66" s="1313"/>
    </row>
    <row r="67" spans="1:14" x14ac:dyDescent="0.25">
      <c r="A67" s="555"/>
      <c r="B67" s="555"/>
      <c r="C67" s="1016" t="s">
        <v>1414</v>
      </c>
      <c r="D67" s="1006">
        <v>231.6340027</v>
      </c>
      <c r="E67" s="1006">
        <v>103.9400024</v>
      </c>
      <c r="F67" s="1006">
        <v>229.79500202999998</v>
      </c>
      <c r="G67" s="1006">
        <v>48.180000309999997</v>
      </c>
      <c r="H67" s="1006">
        <v>11.3125</v>
      </c>
      <c r="I67" s="1006">
        <v>29.291439059999998</v>
      </c>
      <c r="J67" s="1018">
        <f t="shared" si="1"/>
        <v>654.15294649999998</v>
      </c>
      <c r="K67" s="5"/>
      <c r="L67" s="1313"/>
      <c r="M67" s="1313"/>
      <c r="N67" s="1313"/>
    </row>
    <row r="68" spans="1:14" x14ac:dyDescent="0.25">
      <c r="A68" s="555"/>
      <c r="B68" s="555"/>
      <c r="C68" s="1016" t="s">
        <v>1317</v>
      </c>
      <c r="D68" s="1006">
        <v>229.350006103515</v>
      </c>
      <c r="E68" s="1006">
        <v>84.470001220703097</v>
      </c>
      <c r="F68" s="1006">
        <v>212.1909961700438</v>
      </c>
      <c r="G68" s="1006">
        <v>42.990001678466797</v>
      </c>
      <c r="H68" s="1006">
        <v>3.7880001068115199</v>
      </c>
      <c r="I68" s="1006">
        <v>24.377000808715799</v>
      </c>
      <c r="J68" s="1018">
        <f t="shared" si="1"/>
        <v>597.16600608825604</v>
      </c>
      <c r="K68" s="5"/>
      <c r="L68" s="1313"/>
      <c r="M68" s="1313"/>
      <c r="N68" s="1313"/>
    </row>
    <row r="69" spans="1:14" x14ac:dyDescent="0.25">
      <c r="A69" s="555"/>
      <c r="B69" s="555"/>
      <c r="C69" s="1016" t="s">
        <v>1415</v>
      </c>
      <c r="D69" s="1010">
        <v>227.0690002</v>
      </c>
      <c r="E69" s="1010">
        <v>63.930000309999997</v>
      </c>
      <c r="F69" s="1010">
        <v>189.33699795999999</v>
      </c>
      <c r="G69" s="1010">
        <v>33.900001529999997</v>
      </c>
      <c r="H69" s="1010">
        <v>4.4499998090000004</v>
      </c>
      <c r="I69" s="1010">
        <v>20.149000170000001</v>
      </c>
      <c r="J69" s="1018">
        <f t="shared" si="1"/>
        <v>538.83499997899992</v>
      </c>
      <c r="K69" s="5"/>
      <c r="L69" s="1313"/>
      <c r="M69" s="1313"/>
      <c r="N69" s="1313"/>
    </row>
    <row r="70" spans="1:14" x14ac:dyDescent="0.25">
      <c r="A70" s="555"/>
      <c r="B70" s="555"/>
      <c r="C70" s="1016" t="s">
        <v>1416</v>
      </c>
      <c r="D70" s="1010">
        <v>224.531005859375</v>
      </c>
      <c r="E70" s="1010">
        <v>49.209999084472599</v>
      </c>
      <c r="F70" s="1010">
        <v>179.18599891662581</v>
      </c>
      <c r="G70" s="1010">
        <v>20.221000671386701</v>
      </c>
      <c r="H70" s="1010">
        <v>4.7880001068115199</v>
      </c>
      <c r="I70" s="1010">
        <v>16.159999847412099</v>
      </c>
      <c r="J70" s="1018">
        <f t="shared" si="1"/>
        <v>494.09600448608376</v>
      </c>
      <c r="K70" s="5"/>
      <c r="L70" s="1313"/>
      <c r="M70" s="1313"/>
      <c r="N70" s="1313"/>
    </row>
    <row r="71" spans="1:14" x14ac:dyDescent="0.25">
      <c r="A71" s="555"/>
      <c r="B71" s="555"/>
      <c r="C71" s="1016" t="s">
        <v>1417</v>
      </c>
      <c r="D71" s="1010">
        <v>221.427001953125</v>
      </c>
      <c r="E71" s="1010">
        <v>39.099998474121001</v>
      </c>
      <c r="F71" s="1010">
        <v>166.24900245666498</v>
      </c>
      <c r="G71" s="1010">
        <v>7.8709998130798304</v>
      </c>
      <c r="H71" s="1010">
        <v>4.9250001907348597</v>
      </c>
      <c r="I71" s="1010">
        <v>13.789999961853001</v>
      </c>
      <c r="J71" s="1018">
        <f t="shared" si="1"/>
        <v>453.36200284957869</v>
      </c>
      <c r="K71" s="5"/>
      <c r="L71" s="1313"/>
      <c r="M71" s="1313"/>
      <c r="N71" s="1313"/>
    </row>
    <row r="72" spans="1:14" x14ac:dyDescent="0.25">
      <c r="A72" s="555"/>
      <c r="B72" s="555"/>
      <c r="C72" s="1016" t="s">
        <v>1318</v>
      </c>
      <c r="D72" s="1010">
        <v>211.434</v>
      </c>
      <c r="E72" s="1010">
        <v>62.508330000000001</v>
      </c>
      <c r="F72" s="1010">
        <v>184.05795999999998</v>
      </c>
      <c r="G72" s="1010">
        <v>8.7936669999999992</v>
      </c>
      <c r="H72" s="1010">
        <v>2.2693099999999999</v>
      </c>
      <c r="I72" s="1010">
        <v>1.591696</v>
      </c>
      <c r="J72" s="1018">
        <f t="shared" si="1"/>
        <v>470.65496300000001</v>
      </c>
      <c r="K72" s="5"/>
      <c r="L72" s="1313"/>
      <c r="M72" s="1313"/>
      <c r="N72" s="1313"/>
    </row>
    <row r="73" spans="1:14" ht="15.75" thickBot="1" x14ac:dyDescent="0.3">
      <c r="A73" s="555"/>
      <c r="B73" s="555"/>
      <c r="C73" s="1016" t="s">
        <v>1418</v>
      </c>
      <c r="D73" s="1010">
        <v>214.93400573730401</v>
      </c>
      <c r="E73" s="1010">
        <v>54.650001525878899</v>
      </c>
      <c r="F73" s="1010">
        <v>144.96699714660619</v>
      </c>
      <c r="G73" s="1010">
        <v>15.2600002288818</v>
      </c>
      <c r="H73" s="1010">
        <v>5.13800001144409</v>
      </c>
      <c r="I73" s="1010">
        <v>6.1719999313354403</v>
      </c>
      <c r="J73" s="1018">
        <f t="shared" si="1"/>
        <v>441.12100458145045</v>
      </c>
      <c r="K73" s="5"/>
      <c r="L73" s="1313"/>
      <c r="M73" s="1313"/>
      <c r="N73" s="1313"/>
    </row>
    <row r="74" spans="1:14" ht="16.5" thickTop="1" thickBot="1" x14ac:dyDescent="0.3">
      <c r="A74" s="555"/>
      <c r="B74" s="555"/>
      <c r="C74" s="1019" t="s">
        <v>1506</v>
      </c>
      <c r="D74" s="1020">
        <f t="shared" ref="D74:J74" si="2">+MAX(D62:D73)</f>
        <v>240.25900268554599</v>
      </c>
      <c r="E74" s="1020">
        <f t="shared" si="2"/>
        <v>108.9400024</v>
      </c>
      <c r="F74" s="1020">
        <f t="shared" si="2"/>
        <v>251.69909634999999</v>
      </c>
      <c r="G74" s="1020">
        <f t="shared" si="2"/>
        <v>52.1</v>
      </c>
      <c r="H74" s="1020">
        <f t="shared" si="2"/>
        <v>26.698386899999999</v>
      </c>
      <c r="I74" s="1020">
        <f t="shared" si="2"/>
        <v>32.36</v>
      </c>
      <c r="J74" s="1021">
        <f t="shared" si="2"/>
        <v>686.00600044000009</v>
      </c>
      <c r="K74" s="5"/>
      <c r="L74" s="1313"/>
      <c r="M74" s="1313"/>
      <c r="N74" s="1313"/>
    </row>
    <row r="75" spans="1:14" ht="3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1313"/>
      <c r="M75" s="1313"/>
      <c r="N75" s="1313"/>
    </row>
    <row r="76" spans="1:14" x14ac:dyDescent="0.25">
      <c r="A76" s="5"/>
      <c r="B76" s="5"/>
      <c r="C76" s="1022" t="s">
        <v>1518</v>
      </c>
      <c r="D76" s="5"/>
      <c r="E76" s="5"/>
      <c r="F76" s="5"/>
      <c r="G76" s="5"/>
      <c r="H76" s="5"/>
      <c r="I76" s="5"/>
      <c r="J76" s="5"/>
      <c r="K76" s="5"/>
      <c r="L76" s="1313"/>
      <c r="M76" s="1313"/>
      <c r="N76" s="1313"/>
    </row>
    <row r="77" spans="1:14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1313"/>
      <c r="M77" s="1313"/>
      <c r="N77" s="1313"/>
    </row>
    <row r="78" spans="1:14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1313"/>
      <c r="M78" s="1313"/>
      <c r="N78" s="1313"/>
    </row>
    <row r="79" spans="1:14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1313"/>
      <c r="M79" s="1313"/>
      <c r="N79" s="1313"/>
    </row>
    <row r="80" spans="1:14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1313"/>
      <c r="M80" s="1313"/>
      <c r="N80" s="1313"/>
    </row>
    <row r="81" spans="1:22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1313"/>
      <c r="M81" s="1313"/>
      <c r="N81" s="1313"/>
    </row>
    <row r="82" spans="1:22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1313"/>
      <c r="M82" s="1313"/>
      <c r="N82" s="1313"/>
      <c r="Q82" s="1201" t="s">
        <v>1499</v>
      </c>
      <c r="R82" s="1201" t="s">
        <v>1499</v>
      </c>
      <c r="S82" s="1201" t="s">
        <v>1509</v>
      </c>
      <c r="T82" s="1201" t="s">
        <v>1500</v>
      </c>
      <c r="U82" s="1201" t="s">
        <v>1510</v>
      </c>
      <c r="V82" s="1201" t="s">
        <v>1511</v>
      </c>
    </row>
    <row r="83" spans="1:22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1313"/>
      <c r="M83" s="1313"/>
      <c r="N83" s="1313"/>
      <c r="Q83" s="1201" t="s">
        <v>1512</v>
      </c>
      <c r="R83" s="1201" t="s">
        <v>1513</v>
      </c>
      <c r="S83" s="1201" t="s">
        <v>1514</v>
      </c>
      <c r="T83" s="1201" t="s">
        <v>1515</v>
      </c>
      <c r="U83" s="1201" t="s">
        <v>1516</v>
      </c>
      <c r="V83" s="1201" t="s">
        <v>1517</v>
      </c>
    </row>
    <row r="84" spans="1:22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1313"/>
      <c r="M84" s="1313"/>
      <c r="N84" s="1313"/>
      <c r="P84" s="1201" t="s">
        <v>1431</v>
      </c>
      <c r="Q84" s="1387">
        <v>208.19200000000001</v>
      </c>
      <c r="R84" s="1387">
        <v>76.430000000000007</v>
      </c>
      <c r="S84" s="1387">
        <v>168.64599999999999</v>
      </c>
      <c r="T84" s="1387">
        <v>17.37</v>
      </c>
      <c r="U84" s="1387">
        <v>3.7124999999999999</v>
      </c>
      <c r="V84" s="1387">
        <v>7.7304399999999998</v>
      </c>
    </row>
    <row r="85" spans="1:22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1313"/>
      <c r="M85" s="1313"/>
      <c r="N85" s="1313"/>
      <c r="P85" s="1201" t="s">
        <v>1432</v>
      </c>
      <c r="Q85" s="1387">
        <v>240.25900268554599</v>
      </c>
      <c r="R85" s="1387">
        <v>91.400001525878906</v>
      </c>
      <c r="S85" s="1387">
        <v>251.34399604797269</v>
      </c>
      <c r="T85" s="1387">
        <v>29.597999572753899</v>
      </c>
      <c r="U85" s="1387">
        <v>26.649999618530199</v>
      </c>
      <c r="V85" s="1387">
        <v>24.468000411987301</v>
      </c>
    </row>
    <row r="86" spans="1:22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1313"/>
      <c r="M86" s="1313"/>
      <c r="N86" s="1313"/>
      <c r="P86" s="1201" t="s">
        <v>1433</v>
      </c>
      <c r="Q86" s="1387">
        <v>239.9935815</v>
      </c>
      <c r="R86" s="1387">
        <v>97.098709600000007</v>
      </c>
      <c r="S86" s="1387">
        <v>251.69909634999999</v>
      </c>
      <c r="T86" s="1387">
        <v>30.25354853</v>
      </c>
      <c r="U86" s="1387">
        <v>26.698386899999999</v>
      </c>
      <c r="V86" s="1387">
        <v>26.447548340000001</v>
      </c>
    </row>
    <row r="87" spans="1:22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1313"/>
      <c r="M87" s="1313"/>
      <c r="N87" s="1313"/>
      <c r="P87" s="1201" t="s">
        <v>1434</v>
      </c>
      <c r="Q87" s="1387">
        <v>237.2120056</v>
      </c>
      <c r="R87" s="1387">
        <v>108.9400024</v>
      </c>
      <c r="S87" s="1387">
        <v>248.77799413</v>
      </c>
      <c r="T87" s="1387">
        <v>33.25</v>
      </c>
      <c r="U87" s="1387">
        <v>26.049999239999998</v>
      </c>
      <c r="V87" s="1387">
        <v>31.775999070000001</v>
      </c>
    </row>
    <row r="88" spans="1:22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1313"/>
      <c r="M88" s="1313"/>
      <c r="N88" s="1313"/>
      <c r="P88" s="1201" t="s">
        <v>1435</v>
      </c>
      <c r="Q88" s="1387">
        <v>234.089</v>
      </c>
      <c r="R88" s="1387">
        <v>108.65</v>
      </c>
      <c r="S88" s="1387">
        <v>232.38300000000001</v>
      </c>
      <c r="T88" s="1387">
        <v>52.1</v>
      </c>
      <c r="U88" s="1387">
        <v>25.556000000000001</v>
      </c>
      <c r="V88" s="1387">
        <v>32.36</v>
      </c>
    </row>
    <row r="89" spans="1:22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1313"/>
      <c r="M89" s="1313"/>
      <c r="N89" s="1313"/>
      <c r="P89" s="1201" t="s">
        <v>1436</v>
      </c>
      <c r="Q89" s="1387">
        <v>231.6340027</v>
      </c>
      <c r="R89" s="1387">
        <v>103.9400024</v>
      </c>
      <c r="S89" s="1387">
        <v>229.79500202999998</v>
      </c>
      <c r="T89" s="1387">
        <v>48.180000309999997</v>
      </c>
      <c r="U89" s="1387">
        <v>11.3125</v>
      </c>
      <c r="V89" s="1387">
        <v>29.291439059999998</v>
      </c>
    </row>
    <row r="90" spans="1:22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1313"/>
      <c r="M90" s="1313"/>
      <c r="N90" s="1313"/>
      <c r="P90" s="1201" t="s">
        <v>1437</v>
      </c>
      <c r="Q90" s="1387">
        <v>229.350006103515</v>
      </c>
      <c r="R90" s="1387">
        <v>84.470001220703097</v>
      </c>
      <c r="S90" s="1387">
        <v>212.1909961700438</v>
      </c>
      <c r="T90" s="1387">
        <v>42.990001678466797</v>
      </c>
      <c r="U90" s="1387">
        <v>3.7880001068115199</v>
      </c>
      <c r="V90" s="1387">
        <v>24.377000808715799</v>
      </c>
    </row>
    <row r="91" spans="1:22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1313"/>
      <c r="M91" s="1313"/>
      <c r="N91" s="1313"/>
      <c r="P91" s="1201" t="s">
        <v>1438</v>
      </c>
      <c r="Q91" s="1387">
        <v>227.0690002</v>
      </c>
      <c r="R91" s="1387">
        <v>63.930000309999997</v>
      </c>
      <c r="S91" s="1387">
        <v>189.33699795999999</v>
      </c>
      <c r="T91" s="1387">
        <v>33.900001529999997</v>
      </c>
      <c r="U91" s="1387">
        <v>4.4499998090000004</v>
      </c>
      <c r="V91" s="1387">
        <v>20.149000170000001</v>
      </c>
    </row>
    <row r="92" spans="1:22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1313"/>
      <c r="M92" s="1313"/>
      <c r="N92" s="1313"/>
      <c r="P92" s="1201" t="s">
        <v>1455</v>
      </c>
      <c r="Q92" s="1387">
        <v>224.531005859375</v>
      </c>
      <c r="R92" s="1387">
        <v>49.209999084472599</v>
      </c>
      <c r="S92" s="1387">
        <v>179.18599891662581</v>
      </c>
      <c r="T92" s="1387">
        <v>20.221000671386701</v>
      </c>
      <c r="U92" s="1387">
        <v>4.7880001068115199</v>
      </c>
      <c r="V92" s="1387">
        <v>16.159999847412099</v>
      </c>
    </row>
    <row r="93" spans="1:22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1313"/>
      <c r="M93" s="1313"/>
      <c r="N93" s="1313"/>
      <c r="P93" s="1201" t="s">
        <v>1440</v>
      </c>
      <c r="Q93" s="1387">
        <v>221.427001953125</v>
      </c>
      <c r="R93" s="1387">
        <v>39.099998474121001</v>
      </c>
      <c r="S93" s="1387">
        <v>166.24900245666498</v>
      </c>
      <c r="T93" s="1387">
        <v>7.8709998130798304</v>
      </c>
      <c r="U93" s="1387">
        <v>4.9250001907348597</v>
      </c>
      <c r="V93" s="1387">
        <v>13.789999961853001</v>
      </c>
    </row>
    <row r="94" spans="1:22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1313"/>
      <c r="M94" s="1313"/>
      <c r="N94" s="1313"/>
      <c r="P94" s="1201" t="s">
        <v>1441</v>
      </c>
      <c r="Q94" s="1387">
        <v>211.434</v>
      </c>
      <c r="R94" s="1387">
        <v>62.508330000000001</v>
      </c>
      <c r="S94" s="1387">
        <v>184.05795999999998</v>
      </c>
      <c r="T94" s="1387">
        <v>8.7936669999999992</v>
      </c>
      <c r="U94" s="1387">
        <v>2.2693099999999999</v>
      </c>
      <c r="V94" s="1387">
        <v>1.591696</v>
      </c>
    </row>
    <row r="95" spans="1:22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1313"/>
      <c r="M95" s="1313"/>
      <c r="N95" s="1313"/>
      <c r="P95" s="1201" t="s">
        <v>1442</v>
      </c>
      <c r="Q95" s="1387">
        <v>214.93400573730401</v>
      </c>
      <c r="R95" s="1387">
        <v>54.650001525878899</v>
      </c>
      <c r="S95" s="1387">
        <v>144.96699714660619</v>
      </c>
      <c r="T95" s="1387">
        <v>15.2600002288818</v>
      </c>
      <c r="U95" s="1387">
        <v>5.13800001144409</v>
      </c>
      <c r="V95" s="1387">
        <v>6.1719999313354403</v>
      </c>
    </row>
    <row r="96" spans="1:22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1313"/>
      <c r="M96" s="1313"/>
      <c r="N96" s="1313"/>
    </row>
    <row r="97" spans="1:14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1313"/>
      <c r="M97" s="1313"/>
      <c r="N97" s="1313"/>
    </row>
    <row r="98" spans="1:14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1313"/>
      <c r="M98" s="1313"/>
      <c r="N98" s="1313"/>
    </row>
    <row r="99" spans="1:14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1313"/>
      <c r="M99" s="1313"/>
      <c r="N99" s="1313"/>
    </row>
    <row r="100" spans="1:14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1313"/>
      <c r="M100" s="1313"/>
      <c r="N100" s="1313"/>
    </row>
    <row r="101" spans="1:14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1313"/>
      <c r="M101" s="1313"/>
      <c r="N101" s="1313"/>
    </row>
    <row r="102" spans="1:14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1313"/>
      <c r="M102" s="1313"/>
      <c r="N102" s="1313"/>
    </row>
    <row r="103" spans="1:14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1313"/>
      <c r="M103" s="1313"/>
      <c r="N103" s="1313"/>
    </row>
    <row r="104" spans="1:14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1313"/>
      <c r="M104" s="1313"/>
      <c r="N104" s="1313"/>
    </row>
    <row r="105" spans="1:14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1313"/>
      <c r="M105" s="1313"/>
      <c r="N105" s="1313"/>
    </row>
    <row r="106" spans="1:14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1313"/>
      <c r="M106" s="1313"/>
      <c r="N106" s="1313"/>
    </row>
    <row r="107" spans="1:14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1313"/>
      <c r="M107" s="1313"/>
      <c r="N107" s="1313"/>
    </row>
    <row r="108" spans="1:14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1313"/>
      <c r="M108" s="1313"/>
      <c r="N108" s="1313"/>
    </row>
    <row r="109" spans="1:14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1313"/>
      <c r="M109" s="1313"/>
      <c r="N109" s="1313"/>
    </row>
    <row r="110" spans="1:14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1313"/>
      <c r="M110" s="1313"/>
      <c r="N110" s="1313"/>
    </row>
    <row r="111" spans="1:14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1313"/>
      <c r="M111" s="1313"/>
      <c r="N111" s="1313"/>
    </row>
    <row r="112" spans="1:14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1313"/>
      <c r="M112" s="1313"/>
      <c r="N112" s="1313"/>
    </row>
    <row r="113" spans="1:14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1313"/>
      <c r="M113" s="1313"/>
      <c r="N113" s="1313"/>
    </row>
    <row r="114" spans="1:14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1313"/>
      <c r="M114" s="1313"/>
      <c r="N114" s="1313"/>
    </row>
    <row r="115" spans="1:14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1313"/>
      <c r="M115" s="1313"/>
      <c r="N115" s="1313"/>
    </row>
  </sheetData>
  <conditionalFormatting sqref="E9:E20">
    <cfRule type="cellIs" dxfId="436" priority="16" operator="equal">
      <formula>$E$21</formula>
    </cfRule>
  </conditionalFormatting>
  <conditionalFormatting sqref="F9:F20">
    <cfRule type="cellIs" dxfId="435" priority="15" operator="equal">
      <formula>$F$21</formula>
    </cfRule>
  </conditionalFormatting>
  <conditionalFormatting sqref="G9:G20">
    <cfRule type="cellIs" dxfId="434" priority="14" operator="equal">
      <formula>$G$21</formula>
    </cfRule>
  </conditionalFormatting>
  <conditionalFormatting sqref="H9:H20">
    <cfRule type="cellIs" dxfId="433" priority="13" operator="equal">
      <formula>$H$21</formula>
    </cfRule>
  </conditionalFormatting>
  <conditionalFormatting sqref="I9:I20">
    <cfRule type="cellIs" dxfId="432" priority="12" operator="equal">
      <formula>$I$21</formula>
    </cfRule>
  </conditionalFormatting>
  <conditionalFormatting sqref="G74">
    <cfRule type="cellIs" dxfId="431" priority="11" operator="equal">
      <formula>$G$21</formula>
    </cfRule>
  </conditionalFormatting>
  <conditionalFormatting sqref="H62:H73">
    <cfRule type="cellIs" dxfId="430" priority="10" operator="equal">
      <formula>$H$74</formula>
    </cfRule>
  </conditionalFormatting>
  <conditionalFormatting sqref="I62:I73">
    <cfRule type="cellIs" dxfId="429" priority="9" operator="equal">
      <formula>$I$74</formula>
    </cfRule>
  </conditionalFormatting>
  <conditionalFormatting sqref="G62:G73">
    <cfRule type="cellIs" dxfId="428" priority="8" operator="equal">
      <formula>$G$74</formula>
    </cfRule>
  </conditionalFormatting>
  <conditionalFormatting sqref="F74">
    <cfRule type="cellIs" dxfId="427" priority="7" operator="equal">
      <formula>$G$21</formula>
    </cfRule>
  </conditionalFormatting>
  <conditionalFormatting sqref="F62:F73">
    <cfRule type="cellIs" dxfId="426" priority="6" operator="equal">
      <formula>$F$74</formula>
    </cfRule>
  </conditionalFormatting>
  <conditionalFormatting sqref="E74">
    <cfRule type="cellIs" dxfId="425" priority="5" operator="equal">
      <formula>$G$21</formula>
    </cfRule>
  </conditionalFormatting>
  <conditionalFormatting sqref="E62:E73">
    <cfRule type="cellIs" dxfId="424" priority="4" operator="equal">
      <formula>$E$74</formula>
    </cfRule>
  </conditionalFormatting>
  <conditionalFormatting sqref="D74">
    <cfRule type="cellIs" dxfId="423" priority="3" operator="equal">
      <formula>$G$21</formula>
    </cfRule>
  </conditionalFormatting>
  <conditionalFormatting sqref="D62:D73">
    <cfRule type="cellIs" dxfId="422" priority="2" operator="equal">
      <formula>$D$74</formula>
    </cfRule>
  </conditionalFormatting>
  <conditionalFormatting sqref="J62:J73">
    <cfRule type="cellIs" dxfId="421" priority="1" operator="equal">
      <formula>$J$74</formula>
    </cfRule>
  </conditionalFormatting>
  <printOptions horizontalCentered="1"/>
  <pageMargins left="0.86614173228346458" right="0.6692913385826772" top="0.62992125984251968" bottom="0.51181102362204722" header="0" footer="0"/>
  <pageSetup paperSize="9" scale="60" orientation="portrait" r:id="rId1"/>
  <headerFooter alignWithMargins="0"/>
  <rowBreaks count="1" manualBreakCount="1">
    <brk id="57" max="10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44E5AA1F-1905-43C7-B8A3-B9BC5C56CE5C}">
            <xm:f>NOT(ISERROR(SEARCH($D$21,D9)))</xm:f>
            <xm:f>$D$21</xm:f>
            <x14:dxf>
              <font>
                <b/>
                <i val="0"/>
                <strike val="0"/>
              </font>
              <numFmt numFmtId="167" formatCode="#,##0.0"/>
            </x14:dxf>
          </x14:cfRule>
          <xm:sqref>D9:D20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"/>
  <sheetViews>
    <sheetView view="pageBreakPreview" zoomScale="90" zoomScaleNormal="70" zoomScaleSheetLayoutView="90" workbookViewId="0">
      <selection activeCell="C28" sqref="C28"/>
    </sheetView>
  </sheetViews>
  <sheetFormatPr baseColWidth="10" defaultColWidth="11.42578125" defaultRowHeight="12.75" x14ac:dyDescent="0.2"/>
  <cols>
    <col min="1" max="1" width="11.5703125" style="1026" customWidth="1"/>
    <col min="2" max="2" width="21.28515625" style="1026" customWidth="1"/>
    <col min="3" max="3" width="19.140625" style="1026" customWidth="1"/>
    <col min="4" max="4" width="31.7109375" style="1026" customWidth="1"/>
    <col min="5" max="5" width="20.85546875" style="1026" customWidth="1"/>
    <col min="6" max="6" width="22.5703125" style="1025" customWidth="1"/>
    <col min="7" max="7" width="9.140625" style="1025" customWidth="1"/>
    <col min="8" max="8" width="7.28515625" style="1025" customWidth="1"/>
    <col min="9" max="9" width="19.42578125" style="1389" bestFit="1" customWidth="1"/>
    <col min="10" max="10" width="21.42578125" style="1388" bestFit="1" customWidth="1"/>
    <col min="11" max="11" width="13.7109375" style="1388" bestFit="1" customWidth="1"/>
    <col min="12" max="12" width="15.28515625" style="1388" bestFit="1" customWidth="1"/>
    <col min="13" max="13" width="27.7109375" style="1388" customWidth="1"/>
    <col min="14" max="14" width="13.140625" style="1388" customWidth="1"/>
    <col min="15" max="15" width="26.42578125" style="1388" customWidth="1"/>
    <col min="16" max="16" width="15.7109375" style="1388" bestFit="1" customWidth="1"/>
    <col min="17" max="17" width="17.28515625" style="1388" bestFit="1" customWidth="1"/>
    <col min="18" max="23" width="11.42578125" style="1388"/>
    <col min="24" max="16384" width="11.42578125" style="1026"/>
  </cols>
  <sheetData>
    <row r="1" spans="1:256" ht="19.5" customHeight="1" x14ac:dyDescent="0.3">
      <c r="A1" s="1023" t="s">
        <v>1519</v>
      </c>
      <c r="B1" s="1024"/>
      <c r="C1" s="1024"/>
      <c r="D1" s="1024"/>
      <c r="E1" s="1024"/>
      <c r="I1" s="503" t="s">
        <v>171</v>
      </c>
      <c r="J1" s="503" t="s">
        <v>172</v>
      </c>
      <c r="T1" s="1389"/>
      <c r="U1" s="1389"/>
      <c r="V1" s="1389"/>
      <c r="W1" s="1389"/>
      <c r="X1" s="1025"/>
      <c r="Y1" s="1025"/>
      <c r="Z1" s="1025"/>
      <c r="AA1" s="1025"/>
      <c r="AB1" s="1025"/>
      <c r="AC1" s="1025"/>
      <c r="AD1" s="1025"/>
      <c r="AE1" s="1025"/>
      <c r="AF1" s="1025"/>
      <c r="AG1" s="1025"/>
      <c r="AH1" s="1025"/>
      <c r="AI1" s="1025"/>
      <c r="AJ1" s="1025"/>
      <c r="AK1" s="1025"/>
      <c r="AL1" s="1025"/>
      <c r="AM1" s="1025"/>
      <c r="AN1" s="1025"/>
      <c r="AO1" s="1025"/>
      <c r="AP1" s="1025"/>
      <c r="AQ1" s="1025"/>
      <c r="AR1" s="1025"/>
      <c r="AS1" s="1025"/>
      <c r="AT1" s="1025"/>
      <c r="AU1" s="1025"/>
      <c r="AV1" s="1025"/>
      <c r="AW1" s="1025"/>
      <c r="AX1" s="1025"/>
      <c r="AY1" s="1025"/>
      <c r="AZ1" s="1025"/>
      <c r="BA1" s="1025"/>
      <c r="BB1" s="1025"/>
      <c r="BC1" s="1025"/>
      <c r="BD1" s="1025"/>
      <c r="BE1" s="1025"/>
      <c r="BF1" s="1025"/>
      <c r="BG1" s="1025"/>
      <c r="BH1" s="1025"/>
      <c r="BI1" s="1025"/>
      <c r="BJ1" s="1025"/>
      <c r="BK1" s="1025"/>
      <c r="BL1" s="1025"/>
      <c r="BM1" s="1025"/>
      <c r="BN1" s="1025"/>
      <c r="BO1" s="1025"/>
      <c r="BP1" s="1025"/>
      <c r="BQ1" s="1025"/>
      <c r="BR1" s="1025"/>
      <c r="BS1" s="1025"/>
      <c r="BT1" s="1025"/>
      <c r="BU1" s="1025"/>
      <c r="BV1" s="1025"/>
      <c r="BW1" s="1025"/>
      <c r="BX1" s="1025"/>
      <c r="BY1" s="1025"/>
      <c r="BZ1" s="1025"/>
      <c r="CA1" s="1025"/>
      <c r="CB1" s="1025"/>
      <c r="CC1" s="1025"/>
      <c r="CD1" s="1025"/>
      <c r="CE1" s="1025"/>
      <c r="CF1" s="1025"/>
      <c r="CG1" s="1025"/>
      <c r="CH1" s="1025"/>
      <c r="CI1" s="1025"/>
      <c r="CJ1" s="1025"/>
      <c r="CK1" s="1025"/>
      <c r="CL1" s="1025"/>
      <c r="CM1" s="1025"/>
      <c r="CN1" s="1025"/>
      <c r="CO1" s="1025"/>
      <c r="CP1" s="1025"/>
      <c r="CQ1" s="1025"/>
      <c r="CR1" s="1025"/>
      <c r="CS1" s="1025"/>
      <c r="CT1" s="1025"/>
      <c r="CU1" s="1025"/>
      <c r="CV1" s="1025"/>
      <c r="CW1" s="1025"/>
      <c r="CX1" s="1025"/>
      <c r="CY1" s="1025"/>
      <c r="CZ1" s="1025"/>
      <c r="DA1" s="1025"/>
      <c r="DB1" s="1025"/>
      <c r="DC1" s="1025"/>
      <c r="DD1" s="1025"/>
      <c r="DE1" s="1025"/>
      <c r="DF1" s="1025"/>
      <c r="DG1" s="1025"/>
      <c r="DH1" s="1025"/>
      <c r="DI1" s="1025"/>
      <c r="DJ1" s="1025"/>
      <c r="DK1" s="1025"/>
      <c r="DL1" s="1025"/>
      <c r="DM1" s="1025"/>
      <c r="DN1" s="1025"/>
      <c r="DO1" s="1025"/>
      <c r="DP1" s="1025"/>
      <c r="DQ1" s="1025"/>
      <c r="DR1" s="1025"/>
      <c r="DS1" s="1025"/>
      <c r="DT1" s="1025"/>
      <c r="DU1" s="1025"/>
      <c r="DV1" s="1025"/>
      <c r="DW1" s="1025"/>
      <c r="DX1" s="1025"/>
      <c r="DY1" s="1025"/>
      <c r="DZ1" s="1025"/>
      <c r="EA1" s="1025"/>
      <c r="EB1" s="1025"/>
      <c r="EC1" s="1025"/>
      <c r="ED1" s="1025"/>
      <c r="EE1" s="1025"/>
      <c r="EF1" s="1025"/>
      <c r="EG1" s="1025"/>
      <c r="EH1" s="1025"/>
      <c r="EI1" s="1025"/>
      <c r="EJ1" s="1025"/>
      <c r="EK1" s="1025"/>
      <c r="EL1" s="1025"/>
      <c r="EM1" s="1025"/>
      <c r="EN1" s="1025"/>
      <c r="EO1" s="1025"/>
      <c r="EP1" s="1025"/>
      <c r="EQ1" s="1025"/>
      <c r="ER1" s="1025"/>
      <c r="ES1" s="1025"/>
      <c r="ET1" s="1025"/>
      <c r="EU1" s="1025"/>
      <c r="EV1" s="1025"/>
      <c r="EW1" s="1025"/>
      <c r="EX1" s="1025"/>
      <c r="EY1" s="1025"/>
      <c r="EZ1" s="1025"/>
      <c r="FA1" s="1025"/>
      <c r="FB1" s="1025"/>
      <c r="FC1" s="1025"/>
      <c r="FD1" s="1025"/>
      <c r="FE1" s="1025"/>
      <c r="FF1" s="1025"/>
      <c r="FG1" s="1025"/>
      <c r="FH1" s="1025"/>
      <c r="FI1" s="1025"/>
      <c r="FJ1" s="1025"/>
      <c r="FK1" s="1025"/>
      <c r="FL1" s="1025"/>
      <c r="FM1" s="1025"/>
      <c r="FN1" s="1025"/>
      <c r="FO1" s="1025"/>
      <c r="FP1" s="1025"/>
      <c r="FQ1" s="1025"/>
      <c r="FR1" s="1025"/>
      <c r="FS1" s="1025"/>
      <c r="FT1" s="1025"/>
      <c r="FU1" s="1025"/>
      <c r="FV1" s="1025"/>
      <c r="FW1" s="1025"/>
      <c r="FX1" s="1025"/>
      <c r="FY1" s="1025"/>
      <c r="FZ1" s="1025"/>
      <c r="GA1" s="1025"/>
      <c r="GB1" s="1025"/>
      <c r="GC1" s="1025"/>
      <c r="GD1" s="1025"/>
      <c r="GE1" s="1025"/>
      <c r="GF1" s="1025"/>
      <c r="GG1" s="1025"/>
      <c r="GH1" s="1025"/>
      <c r="GI1" s="1025"/>
      <c r="GJ1" s="1025"/>
      <c r="GK1" s="1025"/>
      <c r="GL1" s="1025"/>
      <c r="GM1" s="1025"/>
      <c r="GN1" s="1025"/>
      <c r="GO1" s="1025"/>
      <c r="GP1" s="1025"/>
      <c r="GQ1" s="1025"/>
      <c r="GR1" s="1025"/>
      <c r="GS1" s="1025"/>
      <c r="GT1" s="1025"/>
      <c r="GU1" s="1025"/>
      <c r="GV1" s="1025"/>
      <c r="GW1" s="1025"/>
      <c r="GX1" s="1025"/>
      <c r="GY1" s="1025"/>
      <c r="GZ1" s="1025"/>
      <c r="HA1" s="1025"/>
      <c r="HB1" s="1025"/>
      <c r="HC1" s="1025"/>
      <c r="HD1" s="1025"/>
      <c r="HE1" s="1025"/>
      <c r="HF1" s="1025"/>
      <c r="HG1" s="1025"/>
      <c r="HH1" s="1025"/>
      <c r="HI1" s="1025"/>
      <c r="HJ1" s="1025"/>
      <c r="HK1" s="1025"/>
      <c r="HL1" s="1025"/>
      <c r="HM1" s="1025"/>
      <c r="HN1" s="1025"/>
      <c r="HO1" s="1025"/>
      <c r="HP1" s="1025"/>
      <c r="HQ1" s="1025"/>
      <c r="HR1" s="1025"/>
      <c r="HS1" s="1025"/>
      <c r="HT1" s="1025"/>
      <c r="HU1" s="1025"/>
      <c r="HV1" s="1025"/>
      <c r="HW1" s="1025"/>
      <c r="HX1" s="1025"/>
      <c r="HY1" s="1025"/>
      <c r="HZ1" s="1025"/>
      <c r="IA1" s="1025"/>
      <c r="IB1" s="1025"/>
      <c r="IC1" s="1025"/>
      <c r="ID1" s="1025"/>
      <c r="IE1" s="1025"/>
      <c r="IF1" s="1025"/>
      <c r="IG1" s="1025"/>
      <c r="IH1" s="1025"/>
      <c r="II1" s="1025"/>
      <c r="IJ1" s="1025"/>
      <c r="IK1" s="1025"/>
      <c r="IL1" s="1025"/>
      <c r="IM1" s="1025"/>
      <c r="IN1" s="1025"/>
      <c r="IO1" s="1025"/>
      <c r="IP1" s="1025"/>
      <c r="IQ1" s="1025"/>
      <c r="IR1" s="1025"/>
      <c r="IS1" s="1025"/>
      <c r="IT1" s="1025"/>
      <c r="IU1" s="1025"/>
      <c r="IV1" s="1025"/>
    </row>
    <row r="2" spans="1:256" ht="10.5" customHeight="1" x14ac:dyDescent="0.3">
      <c r="A2" s="1027"/>
      <c r="B2" s="1024"/>
      <c r="C2" s="1024"/>
      <c r="D2" s="1024"/>
      <c r="E2" s="1024"/>
      <c r="I2" s="503" t="s">
        <v>352</v>
      </c>
      <c r="J2" s="503" t="s">
        <v>329</v>
      </c>
      <c r="K2" s="503"/>
      <c r="L2" s="503"/>
      <c r="T2" s="1389"/>
      <c r="U2" s="1389"/>
      <c r="V2" s="1389"/>
      <c r="W2" s="1389"/>
      <c r="X2" s="1025"/>
      <c r="Y2" s="1025"/>
      <c r="Z2" s="1025"/>
      <c r="AA2" s="1025"/>
      <c r="AB2" s="1025"/>
      <c r="AC2" s="1025"/>
      <c r="AD2" s="1025"/>
      <c r="AE2" s="1025"/>
      <c r="AF2" s="1025"/>
      <c r="AG2" s="1025"/>
      <c r="AH2" s="1025"/>
      <c r="AI2" s="1025"/>
      <c r="AJ2" s="1025"/>
      <c r="AK2" s="1025"/>
      <c r="AL2" s="1025"/>
      <c r="AM2" s="1025"/>
      <c r="AN2" s="1025"/>
      <c r="AO2" s="1025"/>
      <c r="AP2" s="1025"/>
      <c r="AQ2" s="1025"/>
      <c r="AR2" s="1025"/>
      <c r="AS2" s="1025"/>
      <c r="AT2" s="1025"/>
      <c r="AU2" s="1025"/>
      <c r="AV2" s="1025"/>
      <c r="AW2" s="1025"/>
      <c r="AX2" s="1025"/>
      <c r="AY2" s="1025"/>
      <c r="AZ2" s="1025"/>
      <c r="BA2" s="1025"/>
      <c r="BB2" s="1025"/>
      <c r="BC2" s="1025"/>
      <c r="BD2" s="1025"/>
      <c r="BE2" s="1025"/>
      <c r="BF2" s="1025"/>
      <c r="BG2" s="1025"/>
      <c r="BH2" s="1025"/>
      <c r="BI2" s="1025"/>
      <c r="BJ2" s="1025"/>
      <c r="BK2" s="1025"/>
      <c r="BL2" s="1025"/>
      <c r="BM2" s="1025"/>
      <c r="BN2" s="1025"/>
      <c r="BO2" s="1025"/>
      <c r="BP2" s="1025"/>
      <c r="BQ2" s="1025"/>
      <c r="BR2" s="1025"/>
      <c r="BS2" s="1025"/>
      <c r="BT2" s="1025"/>
      <c r="BU2" s="1025"/>
      <c r="BV2" s="1025"/>
      <c r="BW2" s="1025"/>
      <c r="BX2" s="1025"/>
      <c r="BY2" s="1025"/>
      <c r="BZ2" s="1025"/>
      <c r="CA2" s="1025"/>
      <c r="CB2" s="1025"/>
      <c r="CC2" s="1025"/>
      <c r="CD2" s="1025"/>
      <c r="CE2" s="1025"/>
      <c r="CF2" s="1025"/>
      <c r="CG2" s="1025"/>
      <c r="CH2" s="1025"/>
      <c r="CI2" s="1025"/>
      <c r="CJ2" s="1025"/>
      <c r="CK2" s="1025"/>
      <c r="CL2" s="1025"/>
      <c r="CM2" s="1025"/>
      <c r="CN2" s="1025"/>
      <c r="CO2" s="1025"/>
      <c r="CP2" s="1025"/>
      <c r="CQ2" s="1025"/>
      <c r="CR2" s="1025"/>
      <c r="CS2" s="1025"/>
      <c r="CT2" s="1025"/>
      <c r="CU2" s="1025"/>
      <c r="CV2" s="1025"/>
      <c r="CW2" s="1025"/>
      <c r="CX2" s="1025"/>
      <c r="CY2" s="1025"/>
      <c r="CZ2" s="1025"/>
      <c r="DA2" s="1025"/>
      <c r="DB2" s="1025"/>
      <c r="DC2" s="1025"/>
      <c r="DD2" s="1025"/>
      <c r="DE2" s="1025"/>
      <c r="DF2" s="1025"/>
      <c r="DG2" s="1025"/>
      <c r="DH2" s="1025"/>
      <c r="DI2" s="1025"/>
      <c r="DJ2" s="1025"/>
      <c r="DK2" s="1025"/>
      <c r="DL2" s="1025"/>
      <c r="DM2" s="1025"/>
      <c r="DN2" s="1025"/>
      <c r="DO2" s="1025"/>
      <c r="DP2" s="1025"/>
      <c r="DQ2" s="1025"/>
      <c r="DR2" s="1025"/>
      <c r="DS2" s="1025"/>
      <c r="DT2" s="1025"/>
      <c r="DU2" s="1025"/>
      <c r="DV2" s="1025"/>
      <c r="DW2" s="1025"/>
      <c r="DX2" s="1025"/>
      <c r="DY2" s="1025"/>
      <c r="DZ2" s="1025"/>
      <c r="EA2" s="1025"/>
      <c r="EB2" s="1025"/>
      <c r="EC2" s="1025"/>
      <c r="ED2" s="1025"/>
      <c r="EE2" s="1025"/>
      <c r="EF2" s="1025"/>
      <c r="EG2" s="1025"/>
      <c r="EH2" s="1025"/>
      <c r="EI2" s="1025"/>
      <c r="EJ2" s="1025"/>
      <c r="EK2" s="1025"/>
      <c r="EL2" s="1025"/>
      <c r="EM2" s="1025"/>
      <c r="EN2" s="1025"/>
      <c r="EO2" s="1025"/>
      <c r="EP2" s="1025"/>
      <c r="EQ2" s="1025"/>
      <c r="ER2" s="1025"/>
      <c r="ES2" s="1025"/>
      <c r="ET2" s="1025"/>
      <c r="EU2" s="1025"/>
      <c r="EV2" s="1025"/>
      <c r="EW2" s="1025"/>
      <c r="EX2" s="1025"/>
      <c r="EY2" s="1025"/>
      <c r="EZ2" s="1025"/>
      <c r="FA2" s="1025"/>
      <c r="FB2" s="1025"/>
      <c r="FC2" s="1025"/>
      <c r="FD2" s="1025"/>
      <c r="FE2" s="1025"/>
      <c r="FF2" s="1025"/>
      <c r="FG2" s="1025"/>
      <c r="FH2" s="1025"/>
      <c r="FI2" s="1025"/>
      <c r="FJ2" s="1025"/>
      <c r="FK2" s="1025"/>
      <c r="FL2" s="1025"/>
      <c r="FM2" s="1025"/>
      <c r="FN2" s="1025"/>
      <c r="FO2" s="1025"/>
      <c r="FP2" s="1025"/>
      <c r="FQ2" s="1025"/>
      <c r="FR2" s="1025"/>
      <c r="FS2" s="1025"/>
      <c r="FT2" s="1025"/>
      <c r="FU2" s="1025"/>
      <c r="FV2" s="1025"/>
      <c r="FW2" s="1025"/>
      <c r="FX2" s="1025"/>
      <c r="FY2" s="1025"/>
      <c r="FZ2" s="1025"/>
      <c r="GA2" s="1025"/>
      <c r="GB2" s="1025"/>
      <c r="GC2" s="1025"/>
      <c r="GD2" s="1025"/>
      <c r="GE2" s="1025"/>
      <c r="GF2" s="1025"/>
      <c r="GG2" s="1025"/>
      <c r="GH2" s="1025"/>
      <c r="GI2" s="1025"/>
      <c r="GJ2" s="1025"/>
      <c r="GK2" s="1025"/>
      <c r="GL2" s="1025"/>
      <c r="GM2" s="1025"/>
      <c r="GN2" s="1025"/>
      <c r="GO2" s="1025"/>
      <c r="GP2" s="1025"/>
      <c r="GQ2" s="1025"/>
      <c r="GR2" s="1025"/>
      <c r="GS2" s="1025"/>
      <c r="GT2" s="1025"/>
      <c r="GU2" s="1025"/>
      <c r="GV2" s="1025"/>
      <c r="GW2" s="1025"/>
      <c r="GX2" s="1025"/>
      <c r="GY2" s="1025"/>
      <c r="GZ2" s="1025"/>
      <c r="HA2" s="1025"/>
      <c r="HB2" s="1025"/>
      <c r="HC2" s="1025"/>
      <c r="HD2" s="1025"/>
      <c r="HE2" s="1025"/>
      <c r="HF2" s="1025"/>
      <c r="HG2" s="1025"/>
      <c r="HH2" s="1025"/>
      <c r="HI2" s="1025"/>
      <c r="HJ2" s="1025"/>
      <c r="HK2" s="1025"/>
      <c r="HL2" s="1025"/>
      <c r="HM2" s="1025"/>
      <c r="HN2" s="1025"/>
      <c r="HO2" s="1025"/>
      <c r="HP2" s="1025"/>
      <c r="HQ2" s="1025"/>
      <c r="HR2" s="1025"/>
      <c r="HS2" s="1025"/>
      <c r="HT2" s="1025"/>
      <c r="HU2" s="1025"/>
      <c r="HV2" s="1025"/>
      <c r="HW2" s="1025"/>
      <c r="HX2" s="1025"/>
      <c r="HY2" s="1025"/>
      <c r="HZ2" s="1025"/>
      <c r="IA2" s="1025"/>
      <c r="IB2" s="1025"/>
      <c r="IC2" s="1025"/>
      <c r="ID2" s="1025"/>
      <c r="IE2" s="1025"/>
      <c r="IF2" s="1025"/>
      <c r="IG2" s="1025"/>
      <c r="IH2" s="1025"/>
      <c r="II2" s="1025"/>
      <c r="IJ2" s="1025"/>
      <c r="IK2" s="1025"/>
      <c r="IL2" s="1025"/>
      <c r="IM2" s="1025"/>
      <c r="IN2" s="1025"/>
      <c r="IO2" s="1025"/>
      <c r="IP2" s="1025"/>
      <c r="IQ2" s="1025"/>
      <c r="IR2" s="1025"/>
      <c r="IS2" s="1025"/>
      <c r="IT2" s="1025"/>
      <c r="IU2" s="1025"/>
      <c r="IV2" s="1025"/>
    </row>
    <row r="3" spans="1:256" ht="19.5" customHeight="1" x14ac:dyDescent="0.25">
      <c r="A3" s="1028" t="s">
        <v>1520</v>
      </c>
      <c r="B3" s="1025"/>
      <c r="C3" s="1025"/>
      <c r="D3" s="1025"/>
      <c r="E3" s="1025"/>
      <c r="I3" s="503" t="s">
        <v>336</v>
      </c>
      <c r="J3" s="503" t="s">
        <v>1521</v>
      </c>
      <c r="K3" s="503"/>
      <c r="L3" s="503"/>
      <c r="T3" s="1389"/>
      <c r="U3" s="1389"/>
      <c r="V3" s="1389"/>
      <c r="W3" s="1389"/>
      <c r="X3" s="1025"/>
      <c r="Y3" s="1025"/>
      <c r="Z3" s="1025"/>
      <c r="AA3" s="1025"/>
      <c r="AB3" s="1025"/>
      <c r="AC3" s="1025"/>
      <c r="AD3" s="1025"/>
      <c r="AE3" s="1025"/>
      <c r="AF3" s="1025"/>
      <c r="AG3" s="1025"/>
      <c r="AH3" s="1025"/>
      <c r="AI3" s="1025"/>
      <c r="AJ3" s="1025"/>
      <c r="AK3" s="1025"/>
      <c r="AL3" s="1025"/>
      <c r="AM3" s="1025"/>
      <c r="AN3" s="1025"/>
      <c r="AO3" s="1025"/>
      <c r="AP3" s="1025"/>
      <c r="AQ3" s="1025"/>
      <c r="AR3" s="1025"/>
      <c r="AS3" s="1025"/>
      <c r="AT3" s="1025"/>
      <c r="AU3" s="1025"/>
      <c r="AV3" s="1025"/>
      <c r="AW3" s="1025"/>
      <c r="AX3" s="1025"/>
      <c r="AY3" s="1025"/>
      <c r="AZ3" s="1025"/>
      <c r="BA3" s="1025"/>
      <c r="BB3" s="1025"/>
      <c r="BC3" s="1025"/>
      <c r="BD3" s="1025"/>
      <c r="BE3" s="1025"/>
      <c r="BF3" s="1025"/>
      <c r="BG3" s="1025"/>
      <c r="BH3" s="1025"/>
      <c r="BI3" s="1025"/>
      <c r="BJ3" s="1025"/>
      <c r="BK3" s="1025"/>
      <c r="BL3" s="1025"/>
      <c r="BM3" s="1025"/>
      <c r="BN3" s="1025"/>
      <c r="BO3" s="1025"/>
      <c r="BP3" s="1025"/>
      <c r="BQ3" s="1025"/>
      <c r="BR3" s="1025"/>
      <c r="BS3" s="1025"/>
      <c r="BT3" s="1025"/>
      <c r="BU3" s="1025"/>
      <c r="BV3" s="1025"/>
      <c r="BW3" s="1025"/>
      <c r="BX3" s="1025"/>
      <c r="BY3" s="1025"/>
      <c r="BZ3" s="1025"/>
      <c r="CA3" s="1025"/>
      <c r="CB3" s="1025"/>
      <c r="CC3" s="1025"/>
      <c r="CD3" s="1025"/>
      <c r="CE3" s="1025"/>
      <c r="CF3" s="1025"/>
      <c r="CG3" s="1025"/>
      <c r="CH3" s="1025"/>
      <c r="CI3" s="1025"/>
      <c r="CJ3" s="1025"/>
      <c r="CK3" s="1025"/>
      <c r="CL3" s="1025"/>
      <c r="CM3" s="1025"/>
      <c r="CN3" s="1025"/>
      <c r="CO3" s="1025"/>
      <c r="CP3" s="1025"/>
      <c r="CQ3" s="1025"/>
      <c r="CR3" s="1025"/>
      <c r="CS3" s="1025"/>
      <c r="CT3" s="1025"/>
      <c r="CU3" s="1025"/>
      <c r="CV3" s="1025"/>
      <c r="CW3" s="1025"/>
      <c r="CX3" s="1025"/>
      <c r="CY3" s="1025"/>
      <c r="CZ3" s="1025"/>
      <c r="DA3" s="1025"/>
      <c r="DB3" s="1025"/>
      <c r="DC3" s="1025"/>
      <c r="DD3" s="1025"/>
      <c r="DE3" s="1025"/>
      <c r="DF3" s="1025"/>
      <c r="DG3" s="1025"/>
      <c r="DH3" s="1025"/>
      <c r="DI3" s="1025"/>
      <c r="DJ3" s="1025"/>
      <c r="DK3" s="1025"/>
      <c r="DL3" s="1025"/>
      <c r="DM3" s="1025"/>
      <c r="DN3" s="1025"/>
      <c r="DO3" s="1025"/>
      <c r="DP3" s="1025"/>
      <c r="DQ3" s="1025"/>
      <c r="DR3" s="1025"/>
      <c r="DS3" s="1025"/>
      <c r="DT3" s="1025"/>
      <c r="DU3" s="1025"/>
      <c r="DV3" s="1025"/>
      <c r="DW3" s="1025"/>
      <c r="DX3" s="1025"/>
      <c r="DY3" s="1025"/>
      <c r="DZ3" s="1025"/>
      <c r="EA3" s="1025"/>
      <c r="EB3" s="1025"/>
      <c r="EC3" s="1025"/>
      <c r="ED3" s="1025"/>
      <c r="EE3" s="1025"/>
      <c r="EF3" s="1025"/>
      <c r="EG3" s="1025"/>
      <c r="EH3" s="1025"/>
      <c r="EI3" s="1025"/>
      <c r="EJ3" s="1025"/>
      <c r="EK3" s="1025"/>
      <c r="EL3" s="1025"/>
      <c r="EM3" s="1025"/>
      <c r="EN3" s="1025"/>
      <c r="EO3" s="1025"/>
      <c r="EP3" s="1025"/>
      <c r="EQ3" s="1025"/>
      <c r="ER3" s="1025"/>
      <c r="ES3" s="1025"/>
      <c r="ET3" s="1025"/>
      <c r="EU3" s="1025"/>
      <c r="EV3" s="1025"/>
      <c r="EW3" s="1025"/>
      <c r="EX3" s="1025"/>
      <c r="EY3" s="1025"/>
      <c r="EZ3" s="1025"/>
      <c r="FA3" s="1025"/>
      <c r="FB3" s="1025"/>
      <c r="FC3" s="1025"/>
      <c r="FD3" s="1025"/>
      <c r="FE3" s="1025"/>
      <c r="FF3" s="1025"/>
      <c r="FG3" s="1025"/>
      <c r="FH3" s="1025"/>
      <c r="FI3" s="1025"/>
      <c r="FJ3" s="1025"/>
      <c r="FK3" s="1025"/>
      <c r="FL3" s="1025"/>
      <c r="FM3" s="1025"/>
      <c r="FN3" s="1025"/>
      <c r="FO3" s="1025"/>
      <c r="FP3" s="1025"/>
      <c r="FQ3" s="1025"/>
      <c r="FR3" s="1025"/>
      <c r="FS3" s="1025"/>
      <c r="FT3" s="1025"/>
      <c r="FU3" s="1025"/>
      <c r="FV3" s="1025"/>
      <c r="FW3" s="1025"/>
      <c r="FX3" s="1025"/>
      <c r="FY3" s="1025"/>
      <c r="FZ3" s="1025"/>
      <c r="GA3" s="1025"/>
      <c r="GB3" s="1025"/>
      <c r="GC3" s="1025"/>
      <c r="GD3" s="1025"/>
      <c r="GE3" s="1025"/>
      <c r="GF3" s="1025"/>
      <c r="GG3" s="1025"/>
      <c r="GH3" s="1025"/>
      <c r="GI3" s="1025"/>
      <c r="GJ3" s="1025"/>
      <c r="GK3" s="1025"/>
      <c r="GL3" s="1025"/>
      <c r="GM3" s="1025"/>
      <c r="GN3" s="1025"/>
      <c r="GO3" s="1025"/>
      <c r="GP3" s="1025"/>
      <c r="GQ3" s="1025"/>
      <c r="GR3" s="1025"/>
      <c r="GS3" s="1025"/>
      <c r="GT3" s="1025"/>
      <c r="GU3" s="1025"/>
      <c r="GV3" s="1025"/>
      <c r="GW3" s="1025"/>
      <c r="GX3" s="1025"/>
      <c r="GY3" s="1025"/>
      <c r="GZ3" s="1025"/>
      <c r="HA3" s="1025"/>
      <c r="HB3" s="1025"/>
      <c r="HC3" s="1025"/>
      <c r="HD3" s="1025"/>
      <c r="HE3" s="1025"/>
      <c r="HF3" s="1025"/>
      <c r="HG3" s="1025"/>
      <c r="HH3" s="1025"/>
      <c r="HI3" s="1025"/>
      <c r="HJ3" s="1025"/>
      <c r="HK3" s="1025"/>
      <c r="HL3" s="1025"/>
      <c r="HM3" s="1025"/>
      <c r="HN3" s="1025"/>
      <c r="HO3" s="1025"/>
      <c r="HP3" s="1025"/>
      <c r="HQ3" s="1025"/>
      <c r="HR3" s="1025"/>
      <c r="HS3" s="1025"/>
      <c r="HT3" s="1025"/>
      <c r="HU3" s="1025"/>
      <c r="HV3" s="1025"/>
      <c r="HW3" s="1025"/>
      <c r="HX3" s="1025"/>
      <c r="HY3" s="1025"/>
      <c r="HZ3" s="1025"/>
      <c r="IA3" s="1025"/>
      <c r="IB3" s="1025"/>
      <c r="IC3" s="1025"/>
      <c r="ID3" s="1025"/>
      <c r="IE3" s="1025"/>
      <c r="IF3" s="1025"/>
      <c r="IG3" s="1025"/>
      <c r="IH3" s="1025"/>
      <c r="II3" s="1025"/>
      <c r="IJ3" s="1025"/>
      <c r="IK3" s="1025"/>
      <c r="IL3" s="1025"/>
      <c r="IM3" s="1025"/>
      <c r="IN3" s="1025"/>
      <c r="IO3" s="1025"/>
      <c r="IP3" s="1025"/>
      <c r="IQ3" s="1025"/>
      <c r="IR3" s="1025"/>
      <c r="IS3" s="1025"/>
      <c r="IT3" s="1025"/>
      <c r="IU3" s="1025"/>
      <c r="IV3" s="1025"/>
    </row>
    <row r="4" spans="1:256" ht="19.5" customHeight="1" x14ac:dyDescent="0.3">
      <c r="A4" s="1025"/>
      <c r="B4" s="1025"/>
      <c r="C4" s="1025"/>
      <c r="D4" s="1025"/>
      <c r="E4" s="1025"/>
      <c r="I4" s="503"/>
      <c r="J4" s="503"/>
      <c r="K4" s="503"/>
      <c r="L4" s="503"/>
      <c r="M4" s="501"/>
      <c r="N4" s="501"/>
      <c r="T4" s="1389"/>
      <c r="U4" s="1389"/>
      <c r="V4" s="1389"/>
      <c r="W4" s="1389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5"/>
      <c r="DI4" s="1025"/>
      <c r="DJ4" s="1025"/>
      <c r="DK4" s="1025"/>
      <c r="DL4" s="1025"/>
      <c r="DM4" s="1025"/>
      <c r="DN4" s="1025"/>
      <c r="DO4" s="1025"/>
      <c r="DP4" s="1025"/>
      <c r="DQ4" s="1025"/>
      <c r="DR4" s="1025"/>
      <c r="DS4" s="1025"/>
      <c r="DT4" s="1025"/>
      <c r="DU4" s="1025"/>
      <c r="DV4" s="1025"/>
      <c r="DW4" s="1025"/>
      <c r="DX4" s="1025"/>
      <c r="DY4" s="1025"/>
      <c r="DZ4" s="1025"/>
      <c r="EA4" s="1025"/>
      <c r="EB4" s="1025"/>
      <c r="EC4" s="1025"/>
      <c r="ED4" s="1025"/>
      <c r="EE4" s="1025"/>
      <c r="EF4" s="1025"/>
      <c r="EG4" s="1025"/>
      <c r="EH4" s="1025"/>
      <c r="EI4" s="1025"/>
      <c r="EJ4" s="1025"/>
      <c r="EK4" s="1025"/>
      <c r="EL4" s="1025"/>
      <c r="EM4" s="1025"/>
      <c r="EN4" s="1025"/>
      <c r="EO4" s="1025"/>
      <c r="EP4" s="1025"/>
      <c r="EQ4" s="1025"/>
      <c r="ER4" s="1025"/>
      <c r="ES4" s="1025"/>
      <c r="ET4" s="1025"/>
      <c r="EU4" s="1025"/>
      <c r="EV4" s="1025"/>
      <c r="EW4" s="1025"/>
      <c r="EX4" s="1025"/>
      <c r="EY4" s="1025"/>
      <c r="EZ4" s="1025"/>
      <c r="FA4" s="1025"/>
      <c r="FB4" s="1025"/>
      <c r="FC4" s="1025"/>
      <c r="FD4" s="1025"/>
      <c r="FE4" s="1025"/>
      <c r="FF4" s="1025"/>
      <c r="FG4" s="1025"/>
      <c r="FH4" s="1025"/>
      <c r="FI4" s="1025"/>
      <c r="FJ4" s="1025"/>
      <c r="FK4" s="1025"/>
      <c r="FL4" s="1025"/>
      <c r="FM4" s="1025"/>
      <c r="FN4" s="1025"/>
      <c r="FO4" s="1025"/>
      <c r="FP4" s="1025"/>
      <c r="FQ4" s="1025"/>
      <c r="FR4" s="1025"/>
      <c r="FS4" s="1025"/>
      <c r="FT4" s="1025"/>
      <c r="FU4" s="1025"/>
      <c r="FV4" s="1025"/>
      <c r="FW4" s="1025"/>
      <c r="FX4" s="1025"/>
      <c r="FY4" s="1025"/>
      <c r="FZ4" s="1025"/>
      <c r="GA4" s="1025"/>
      <c r="GB4" s="1025"/>
      <c r="GC4" s="1025"/>
      <c r="GD4" s="1025"/>
      <c r="GE4" s="1025"/>
      <c r="GF4" s="1025"/>
      <c r="GG4" s="1025"/>
      <c r="GH4" s="1025"/>
      <c r="GI4" s="1025"/>
      <c r="GJ4" s="1025"/>
      <c r="GK4" s="1025"/>
      <c r="GL4" s="1025"/>
      <c r="GM4" s="1025"/>
      <c r="GN4" s="1025"/>
      <c r="GO4" s="1025"/>
      <c r="GP4" s="1025"/>
      <c r="GQ4" s="1025"/>
      <c r="GR4" s="1025"/>
      <c r="GS4" s="1025"/>
      <c r="GT4" s="1025"/>
      <c r="GU4" s="1025"/>
      <c r="GV4" s="1025"/>
      <c r="GW4" s="1025"/>
      <c r="GX4" s="1025"/>
      <c r="GY4" s="1025"/>
      <c r="GZ4" s="1025"/>
      <c r="HA4" s="1025"/>
      <c r="HB4" s="1025"/>
      <c r="HC4" s="1025"/>
      <c r="HD4" s="1025"/>
      <c r="HE4" s="1025"/>
      <c r="HF4" s="1025"/>
      <c r="HG4" s="1025"/>
      <c r="HH4" s="1025"/>
      <c r="HI4" s="1025"/>
      <c r="HJ4" s="1025"/>
      <c r="HK4" s="1025"/>
      <c r="HL4" s="1025"/>
      <c r="HM4" s="1025"/>
      <c r="HN4" s="1025"/>
      <c r="HO4" s="1025"/>
      <c r="HP4" s="1025"/>
      <c r="HQ4" s="1025"/>
      <c r="HR4" s="1025"/>
      <c r="HS4" s="1025"/>
      <c r="HT4" s="1025"/>
      <c r="HU4" s="1025"/>
      <c r="HV4" s="1025"/>
      <c r="HW4" s="1025"/>
      <c r="HX4" s="1025"/>
      <c r="HY4" s="1025"/>
      <c r="HZ4" s="1025"/>
      <c r="IA4" s="1025"/>
      <c r="IB4" s="1025"/>
      <c r="IC4" s="1025"/>
      <c r="ID4" s="1025"/>
      <c r="IE4" s="1025"/>
      <c r="IF4" s="1025"/>
      <c r="IG4" s="1025"/>
      <c r="IH4" s="1025"/>
      <c r="II4" s="1025"/>
      <c r="IJ4" s="1025"/>
      <c r="IK4" s="1025"/>
      <c r="IL4" s="1025"/>
      <c r="IM4" s="1025"/>
      <c r="IN4" s="1025"/>
      <c r="IO4" s="1025"/>
      <c r="IP4" s="1025"/>
      <c r="IQ4" s="1025"/>
      <c r="IR4" s="1025"/>
      <c r="IS4" s="1025"/>
      <c r="IT4" s="1025"/>
      <c r="IU4" s="1025"/>
      <c r="IV4" s="1025"/>
    </row>
    <row r="5" spans="1:256" ht="19.5" customHeight="1" x14ac:dyDescent="0.25">
      <c r="A5" s="1025"/>
      <c r="B5" s="1830" t="s">
        <v>1522</v>
      </c>
      <c r="C5" s="1830" t="s">
        <v>1523</v>
      </c>
      <c r="D5" s="1832" t="s">
        <v>1524</v>
      </c>
      <c r="E5" s="1833"/>
      <c r="F5" s="1834" t="s">
        <v>1272</v>
      </c>
      <c r="I5" s="503" t="s">
        <v>1525</v>
      </c>
      <c r="J5" s="503" t="s">
        <v>335</v>
      </c>
      <c r="K5" s="503"/>
      <c r="L5" s="503"/>
      <c r="M5" s="503"/>
      <c r="N5" s="501"/>
    </row>
    <row r="6" spans="1:256" ht="19.5" customHeight="1" x14ac:dyDescent="0.25">
      <c r="A6" s="1025"/>
      <c r="B6" s="1831"/>
      <c r="C6" s="1831"/>
      <c r="D6" s="1391" t="s">
        <v>1526</v>
      </c>
      <c r="E6" s="1391" t="s">
        <v>1527</v>
      </c>
      <c r="F6" s="1835"/>
      <c r="I6" s="503" t="s">
        <v>350</v>
      </c>
      <c r="J6" s="503" t="s">
        <v>327</v>
      </c>
      <c r="K6" s="503" t="s">
        <v>174</v>
      </c>
      <c r="L6" s="503" t="s">
        <v>325</v>
      </c>
      <c r="M6" s="503"/>
      <c r="N6" s="501"/>
    </row>
    <row r="7" spans="1:256" ht="19.5" customHeight="1" x14ac:dyDescent="0.3">
      <c r="A7" s="1025"/>
      <c r="B7" s="1029" t="s">
        <v>1239</v>
      </c>
      <c r="C7" s="1030" t="s">
        <v>1528</v>
      </c>
      <c r="D7" s="1031">
        <f>+J7</f>
        <v>922919.49</v>
      </c>
      <c r="E7" s="1031">
        <f t="shared" ref="E7:E12" si="0">+K7</f>
        <v>953567.26</v>
      </c>
      <c r="F7" s="1032">
        <f>+D7+E7</f>
        <v>1876486.75</v>
      </c>
      <c r="G7" s="1033"/>
      <c r="H7" s="1034"/>
      <c r="I7" s="503" t="s">
        <v>1529</v>
      </c>
      <c r="J7" s="503">
        <v>922919.49</v>
      </c>
      <c r="K7" s="503">
        <v>953567.26</v>
      </c>
      <c r="L7" s="503">
        <v>1876486.75</v>
      </c>
      <c r="M7" s="503"/>
      <c r="N7" s="501"/>
      <c r="O7" s="1390"/>
      <c r="P7" s="1390"/>
      <c r="Q7" s="1390"/>
    </row>
    <row r="8" spans="1:256" ht="19.5" customHeight="1" x14ac:dyDescent="0.25">
      <c r="A8" s="1025"/>
      <c r="B8" s="1029" t="s">
        <v>1240</v>
      </c>
      <c r="C8" s="1030" t="s">
        <v>1530</v>
      </c>
      <c r="D8" s="1035">
        <f t="shared" ref="D8:D13" si="1">+J8</f>
        <v>39297101.780000001</v>
      </c>
      <c r="E8" s="1035"/>
      <c r="F8" s="1032">
        <f t="shared" ref="F8:F13" si="2">+D8+E8</f>
        <v>39297101.780000001</v>
      </c>
      <c r="G8" s="1033"/>
      <c r="H8" s="1034"/>
      <c r="I8" s="503" t="s">
        <v>1531</v>
      </c>
      <c r="J8" s="503">
        <v>39297101.780000001</v>
      </c>
      <c r="K8" s="503"/>
      <c r="L8" s="503">
        <v>39297101.780000001</v>
      </c>
      <c r="M8" s="503"/>
      <c r="N8" s="503"/>
      <c r="O8" s="1390"/>
      <c r="P8" s="1390"/>
      <c r="Q8" s="1390"/>
    </row>
    <row r="9" spans="1:256" ht="19.5" customHeight="1" x14ac:dyDescent="0.25">
      <c r="A9" s="1025"/>
      <c r="B9" s="1029" t="s">
        <v>1532</v>
      </c>
      <c r="C9" s="1030" t="s">
        <v>1528</v>
      </c>
      <c r="D9" s="1035">
        <f t="shared" si="1"/>
        <v>13663.1</v>
      </c>
      <c r="E9" s="1035">
        <f t="shared" si="0"/>
        <v>178275.93999999997</v>
      </c>
      <c r="F9" s="1032">
        <f t="shared" si="2"/>
        <v>191939.03999999998</v>
      </c>
      <c r="G9" s="1033"/>
      <c r="H9" s="1034"/>
      <c r="I9" s="503" t="s">
        <v>1533</v>
      </c>
      <c r="J9" s="503">
        <v>13663.1</v>
      </c>
      <c r="K9" s="503">
        <v>178275.93999999997</v>
      </c>
      <c r="L9" s="503">
        <v>191939.03999999998</v>
      </c>
      <c r="M9" s="503"/>
      <c r="N9" s="503"/>
      <c r="O9" s="1390"/>
      <c r="P9" s="1390"/>
      <c r="Q9" s="1390"/>
    </row>
    <row r="10" spans="1:256" ht="19.5" customHeight="1" x14ac:dyDescent="0.25">
      <c r="A10" s="1025"/>
      <c r="B10" s="1029" t="s">
        <v>1534</v>
      </c>
      <c r="C10" s="1030" t="s">
        <v>1535</v>
      </c>
      <c r="D10" s="1035">
        <f t="shared" si="1"/>
        <v>6611043.6700000027</v>
      </c>
      <c r="E10" s="1035">
        <f t="shared" si="0"/>
        <v>18853261.520000003</v>
      </c>
      <c r="F10" s="1032">
        <f t="shared" si="2"/>
        <v>25464305.190000005</v>
      </c>
      <c r="G10" s="1033"/>
      <c r="H10" s="1034"/>
      <c r="I10" s="503" t="s">
        <v>1536</v>
      </c>
      <c r="J10" s="503">
        <v>6611043.6700000027</v>
      </c>
      <c r="K10" s="503">
        <v>18853261.520000003</v>
      </c>
      <c r="L10" s="503">
        <v>25464305.190000005</v>
      </c>
      <c r="M10" s="503"/>
      <c r="N10" s="503"/>
      <c r="O10" s="1390"/>
      <c r="P10" s="1390"/>
      <c r="Q10" s="1390"/>
    </row>
    <row r="11" spans="1:256" ht="19.5" customHeight="1" x14ac:dyDescent="0.3">
      <c r="A11" s="1025"/>
      <c r="B11" s="1029" t="s">
        <v>1537</v>
      </c>
      <c r="C11" s="1030" t="s">
        <v>1530</v>
      </c>
      <c r="D11" s="1036">
        <f t="shared" si="1"/>
        <v>4128140772.7481594</v>
      </c>
      <c r="E11" s="1035">
        <f t="shared" si="0"/>
        <v>270196490.02999997</v>
      </c>
      <c r="F11" s="1037">
        <f t="shared" si="2"/>
        <v>4398337262.7781591</v>
      </c>
      <c r="G11" s="1033"/>
      <c r="H11" s="1034"/>
      <c r="I11" s="503" t="s">
        <v>1538</v>
      </c>
      <c r="J11" s="503">
        <v>4128140772.7481594</v>
      </c>
      <c r="K11" s="503">
        <v>270196490.02999997</v>
      </c>
      <c r="L11" s="503">
        <v>4398337262.7781591</v>
      </c>
      <c r="M11" s="503"/>
      <c r="N11" s="503"/>
      <c r="O11" s="1390"/>
      <c r="P11" s="1390"/>
      <c r="Q11" s="1390"/>
    </row>
    <row r="12" spans="1:256" ht="19.5" customHeight="1" x14ac:dyDescent="0.3">
      <c r="A12" s="1025"/>
      <c r="B12" s="1029" t="s">
        <v>1539</v>
      </c>
      <c r="C12" s="1030" t="s">
        <v>1535</v>
      </c>
      <c r="D12" s="1035">
        <f t="shared" si="1"/>
        <v>20817709.189999998</v>
      </c>
      <c r="E12" s="1035">
        <f t="shared" si="0"/>
        <v>13737759.489999998</v>
      </c>
      <c r="F12" s="1032">
        <f t="shared" si="2"/>
        <v>34555468.679999992</v>
      </c>
      <c r="G12" s="1033"/>
      <c r="H12" s="1034"/>
      <c r="I12" s="503" t="s">
        <v>1540</v>
      </c>
      <c r="J12" s="503">
        <v>20817709.189999998</v>
      </c>
      <c r="K12" s="503">
        <v>13737759.489999998</v>
      </c>
      <c r="L12" s="503">
        <v>34555468.679999992</v>
      </c>
      <c r="M12" s="503"/>
      <c r="N12" s="503"/>
      <c r="O12" s="1390"/>
      <c r="P12" s="1390"/>
      <c r="Q12" s="1390"/>
    </row>
    <row r="13" spans="1:256" ht="19.5" customHeight="1" x14ac:dyDescent="0.3">
      <c r="A13" s="1025"/>
      <c r="B13" s="1038" t="s">
        <v>1541</v>
      </c>
      <c r="C13" s="1039" t="s">
        <v>1535</v>
      </c>
      <c r="D13" s="1040">
        <f t="shared" si="1"/>
        <v>4731006</v>
      </c>
      <c r="E13" s="1040"/>
      <c r="F13" s="1041">
        <f t="shared" si="2"/>
        <v>4731006</v>
      </c>
      <c r="H13" s="1034"/>
      <c r="I13" s="503" t="s">
        <v>1542</v>
      </c>
      <c r="J13" s="503">
        <v>4731006</v>
      </c>
      <c r="K13" s="503"/>
      <c r="L13" s="503">
        <v>4731006</v>
      </c>
      <c r="M13" s="503"/>
      <c r="N13" s="501"/>
      <c r="O13" s="1390"/>
      <c r="P13" s="1390"/>
      <c r="Q13" s="1390"/>
    </row>
    <row r="14" spans="1:256" ht="19.5" customHeight="1" x14ac:dyDescent="0.3">
      <c r="A14" s="1025"/>
      <c r="B14" s="1042"/>
      <c r="C14" s="1043"/>
      <c r="D14" s="1043"/>
      <c r="E14" s="1044"/>
      <c r="F14" s="1045"/>
      <c r="H14" s="1046"/>
      <c r="I14" s="503" t="s">
        <v>325</v>
      </c>
      <c r="J14" s="503">
        <v>4200534215.9781594</v>
      </c>
      <c r="K14" s="503">
        <v>303919354.24000001</v>
      </c>
      <c r="L14" s="503">
        <v>4504453570.2181597</v>
      </c>
      <c r="M14" s="501"/>
      <c r="N14" s="501"/>
      <c r="T14" s="1389"/>
      <c r="U14" s="1389"/>
      <c r="V14" s="1389"/>
      <c r="W14" s="1389"/>
      <c r="X14" s="1025"/>
      <c r="Y14" s="1025"/>
      <c r="Z14" s="1025"/>
      <c r="AA14" s="1025"/>
      <c r="AB14" s="1025"/>
      <c r="AC14" s="1025"/>
      <c r="AD14" s="1025"/>
      <c r="AE14" s="1025"/>
      <c r="AF14" s="1025"/>
      <c r="AG14" s="1025"/>
      <c r="AH14" s="1025"/>
      <c r="AI14" s="1025"/>
      <c r="AJ14" s="1025"/>
      <c r="AK14" s="1025"/>
      <c r="AL14" s="1025"/>
      <c r="AM14" s="1025"/>
      <c r="AN14" s="1025"/>
      <c r="AO14" s="1025"/>
      <c r="AP14" s="1025"/>
      <c r="AQ14" s="1025"/>
      <c r="AR14" s="1025"/>
      <c r="AS14" s="1025"/>
      <c r="AT14" s="1025"/>
      <c r="AU14" s="1025"/>
      <c r="AV14" s="1025"/>
      <c r="AW14" s="1025"/>
      <c r="AX14" s="1025"/>
      <c r="AY14" s="1025"/>
      <c r="AZ14" s="1025"/>
      <c r="BA14" s="1025"/>
      <c r="BB14" s="1025"/>
      <c r="BC14" s="1025"/>
      <c r="BD14" s="1025"/>
      <c r="BE14" s="1025"/>
      <c r="BF14" s="1025"/>
      <c r="BG14" s="1025"/>
      <c r="BH14" s="1025"/>
      <c r="BI14" s="1025"/>
      <c r="BJ14" s="1025"/>
      <c r="BK14" s="1025"/>
      <c r="BL14" s="1025"/>
      <c r="BM14" s="1025"/>
      <c r="BN14" s="1025"/>
      <c r="BO14" s="1025"/>
      <c r="BP14" s="1025"/>
      <c r="BQ14" s="1025"/>
      <c r="BR14" s="1025"/>
      <c r="BS14" s="1025"/>
      <c r="BT14" s="1025"/>
      <c r="BU14" s="1025"/>
      <c r="BV14" s="1025"/>
      <c r="BW14" s="1025"/>
      <c r="BX14" s="1025"/>
      <c r="BY14" s="1025"/>
      <c r="BZ14" s="1025"/>
      <c r="CA14" s="1025"/>
      <c r="CB14" s="1025"/>
      <c r="CC14" s="1025"/>
      <c r="CD14" s="1025"/>
      <c r="CE14" s="1025"/>
      <c r="CF14" s="1025"/>
      <c r="CG14" s="1025"/>
      <c r="CH14" s="1025"/>
      <c r="CI14" s="1025"/>
      <c r="CJ14" s="1025"/>
      <c r="CK14" s="1025"/>
      <c r="CL14" s="1025"/>
      <c r="CM14" s="1025"/>
      <c r="CN14" s="1025"/>
      <c r="CO14" s="1025"/>
      <c r="CP14" s="1025"/>
      <c r="CQ14" s="1025"/>
      <c r="CR14" s="1025"/>
      <c r="CS14" s="1025"/>
      <c r="CT14" s="1025"/>
      <c r="CU14" s="1025"/>
      <c r="CV14" s="1025"/>
      <c r="CW14" s="1025"/>
      <c r="CX14" s="1025"/>
      <c r="CY14" s="1025"/>
      <c r="CZ14" s="1025"/>
      <c r="DA14" s="1025"/>
      <c r="DB14" s="1025"/>
      <c r="DC14" s="1025"/>
      <c r="DD14" s="1025"/>
      <c r="DE14" s="1025"/>
      <c r="DF14" s="1025"/>
      <c r="DG14" s="1025"/>
      <c r="DH14" s="1025"/>
      <c r="DI14" s="1025"/>
      <c r="DJ14" s="1025"/>
      <c r="DK14" s="1025"/>
      <c r="DL14" s="1025"/>
      <c r="DM14" s="1025"/>
      <c r="DN14" s="1025"/>
      <c r="DO14" s="1025"/>
      <c r="DP14" s="1025"/>
      <c r="DQ14" s="1025"/>
      <c r="DR14" s="1025"/>
      <c r="DS14" s="1025"/>
      <c r="DT14" s="1025"/>
      <c r="DU14" s="1025"/>
      <c r="DV14" s="1025"/>
      <c r="DW14" s="1025"/>
      <c r="DX14" s="1025"/>
      <c r="DY14" s="1025"/>
      <c r="DZ14" s="1025"/>
      <c r="EA14" s="1025"/>
      <c r="EB14" s="1025"/>
      <c r="EC14" s="1025"/>
      <c r="ED14" s="1025"/>
      <c r="EE14" s="1025"/>
      <c r="EF14" s="1025"/>
      <c r="EG14" s="1025"/>
      <c r="EH14" s="1025"/>
      <c r="EI14" s="1025"/>
      <c r="EJ14" s="1025"/>
      <c r="EK14" s="1025"/>
      <c r="EL14" s="1025"/>
      <c r="EM14" s="1025"/>
      <c r="EN14" s="1025"/>
      <c r="EO14" s="1025"/>
      <c r="EP14" s="1025"/>
      <c r="EQ14" s="1025"/>
      <c r="ER14" s="1025"/>
      <c r="ES14" s="1025"/>
      <c r="ET14" s="1025"/>
      <c r="EU14" s="1025"/>
      <c r="EV14" s="1025"/>
      <c r="EW14" s="1025"/>
      <c r="EX14" s="1025"/>
      <c r="EY14" s="1025"/>
      <c r="EZ14" s="1025"/>
      <c r="FA14" s="1025"/>
      <c r="FB14" s="1025"/>
      <c r="FC14" s="1025"/>
      <c r="FD14" s="1025"/>
      <c r="FE14" s="1025"/>
      <c r="FF14" s="1025"/>
      <c r="FG14" s="1025"/>
      <c r="FH14" s="1025"/>
      <c r="FI14" s="1025"/>
      <c r="FJ14" s="1025"/>
      <c r="FK14" s="1025"/>
      <c r="FL14" s="1025"/>
      <c r="FM14" s="1025"/>
      <c r="FN14" s="1025"/>
      <c r="FO14" s="1025"/>
      <c r="FP14" s="1025"/>
      <c r="FQ14" s="1025"/>
      <c r="FR14" s="1025"/>
      <c r="FS14" s="1025"/>
      <c r="FT14" s="1025"/>
      <c r="FU14" s="1025"/>
      <c r="FV14" s="1025"/>
      <c r="FW14" s="1025"/>
      <c r="FX14" s="1025"/>
      <c r="FY14" s="1025"/>
      <c r="FZ14" s="1025"/>
      <c r="GA14" s="1025"/>
      <c r="GB14" s="1025"/>
      <c r="GC14" s="1025"/>
      <c r="GD14" s="1025"/>
      <c r="GE14" s="1025"/>
      <c r="GF14" s="1025"/>
      <c r="GG14" s="1025"/>
      <c r="GH14" s="1025"/>
      <c r="GI14" s="1025"/>
      <c r="GJ14" s="1025"/>
      <c r="GK14" s="1025"/>
      <c r="GL14" s="1025"/>
      <c r="GM14" s="1025"/>
      <c r="GN14" s="1025"/>
      <c r="GO14" s="1025"/>
      <c r="GP14" s="1025"/>
      <c r="GQ14" s="1025"/>
      <c r="GR14" s="1025"/>
      <c r="GS14" s="1025"/>
      <c r="GT14" s="1025"/>
      <c r="GU14" s="1025"/>
      <c r="GV14" s="1025"/>
      <c r="GW14" s="1025"/>
      <c r="GX14" s="1025"/>
      <c r="GY14" s="1025"/>
      <c r="GZ14" s="1025"/>
      <c r="HA14" s="1025"/>
      <c r="HB14" s="1025"/>
      <c r="HC14" s="1025"/>
      <c r="HD14" s="1025"/>
      <c r="HE14" s="1025"/>
      <c r="HF14" s="1025"/>
      <c r="HG14" s="1025"/>
      <c r="HH14" s="1025"/>
      <c r="HI14" s="1025"/>
      <c r="HJ14" s="1025"/>
      <c r="HK14" s="1025"/>
      <c r="HL14" s="1025"/>
      <c r="HM14" s="1025"/>
      <c r="HN14" s="1025"/>
      <c r="HO14" s="1025"/>
      <c r="HP14" s="1025"/>
      <c r="HQ14" s="1025"/>
      <c r="HR14" s="1025"/>
      <c r="HS14" s="1025"/>
      <c r="HT14" s="1025"/>
      <c r="HU14" s="1025"/>
      <c r="HV14" s="1025"/>
      <c r="HW14" s="1025"/>
      <c r="HX14" s="1025"/>
      <c r="HY14" s="1025"/>
      <c r="HZ14" s="1025"/>
      <c r="IA14" s="1025"/>
      <c r="IB14" s="1025"/>
      <c r="IC14" s="1025"/>
      <c r="ID14" s="1025"/>
      <c r="IE14" s="1025"/>
      <c r="IF14" s="1025"/>
      <c r="IG14" s="1025"/>
      <c r="IH14" s="1025"/>
      <c r="II14" s="1025"/>
      <c r="IJ14" s="1025"/>
      <c r="IK14" s="1025"/>
      <c r="IL14" s="1025"/>
      <c r="IM14" s="1025"/>
      <c r="IN14" s="1025"/>
      <c r="IO14" s="1025"/>
      <c r="IP14" s="1025"/>
      <c r="IQ14" s="1025"/>
      <c r="IR14" s="1025"/>
      <c r="IS14" s="1025"/>
      <c r="IT14" s="1025"/>
      <c r="IU14" s="1025"/>
      <c r="IV14" s="1025"/>
    </row>
    <row r="15" spans="1:256" ht="19.5" customHeight="1" x14ac:dyDescent="0.25">
      <c r="A15" s="1025"/>
      <c r="B15" s="1047" t="s">
        <v>1543</v>
      </c>
      <c r="C15" s="1042"/>
      <c r="D15" s="1043"/>
      <c r="E15" s="1044"/>
      <c r="F15" s="1042"/>
      <c r="H15" s="1046"/>
      <c r="I15" s="503"/>
      <c r="J15" s="503"/>
      <c r="K15" s="503"/>
      <c r="L15" s="503"/>
      <c r="M15" s="501"/>
      <c r="N15" s="501"/>
      <c r="T15" s="1389"/>
      <c r="U15" s="1389"/>
      <c r="V15" s="1389"/>
      <c r="W15" s="1389"/>
      <c r="X15" s="1025"/>
      <c r="Y15" s="1025"/>
      <c r="Z15" s="1025"/>
      <c r="AA15" s="1025"/>
      <c r="AB15" s="1025"/>
      <c r="AC15" s="1025"/>
      <c r="AD15" s="1025"/>
      <c r="AE15" s="1025"/>
      <c r="AF15" s="1025"/>
      <c r="AG15" s="1025"/>
      <c r="AH15" s="1025"/>
      <c r="AI15" s="1025"/>
      <c r="AJ15" s="1025"/>
      <c r="AK15" s="1025"/>
      <c r="AL15" s="1025"/>
      <c r="AM15" s="1025"/>
      <c r="AN15" s="1025"/>
      <c r="AO15" s="1025"/>
      <c r="AP15" s="1025"/>
      <c r="AQ15" s="1025"/>
      <c r="AR15" s="1025"/>
      <c r="AS15" s="1025"/>
      <c r="AT15" s="1025"/>
      <c r="AU15" s="1025"/>
      <c r="AV15" s="1025"/>
      <c r="AW15" s="1025"/>
      <c r="AX15" s="1025"/>
      <c r="AY15" s="1025"/>
      <c r="AZ15" s="1025"/>
      <c r="BA15" s="1025"/>
      <c r="BB15" s="1025"/>
      <c r="BC15" s="1025"/>
      <c r="BD15" s="1025"/>
      <c r="BE15" s="1025"/>
      <c r="BF15" s="1025"/>
      <c r="BG15" s="1025"/>
      <c r="BH15" s="1025"/>
      <c r="BI15" s="1025"/>
      <c r="BJ15" s="1025"/>
      <c r="BK15" s="1025"/>
      <c r="BL15" s="1025"/>
      <c r="BM15" s="1025"/>
      <c r="BN15" s="1025"/>
      <c r="BO15" s="1025"/>
      <c r="BP15" s="1025"/>
      <c r="BQ15" s="1025"/>
      <c r="BR15" s="1025"/>
      <c r="BS15" s="1025"/>
      <c r="BT15" s="1025"/>
      <c r="BU15" s="1025"/>
      <c r="BV15" s="1025"/>
      <c r="BW15" s="1025"/>
      <c r="BX15" s="1025"/>
      <c r="BY15" s="1025"/>
      <c r="BZ15" s="1025"/>
      <c r="CA15" s="1025"/>
      <c r="CB15" s="1025"/>
      <c r="CC15" s="1025"/>
      <c r="CD15" s="1025"/>
      <c r="CE15" s="1025"/>
      <c r="CF15" s="1025"/>
      <c r="CG15" s="1025"/>
      <c r="CH15" s="1025"/>
      <c r="CI15" s="1025"/>
      <c r="CJ15" s="1025"/>
      <c r="CK15" s="1025"/>
      <c r="CL15" s="1025"/>
      <c r="CM15" s="1025"/>
      <c r="CN15" s="1025"/>
      <c r="CO15" s="1025"/>
      <c r="CP15" s="1025"/>
      <c r="CQ15" s="1025"/>
      <c r="CR15" s="1025"/>
      <c r="CS15" s="1025"/>
      <c r="CT15" s="1025"/>
      <c r="CU15" s="1025"/>
      <c r="CV15" s="1025"/>
      <c r="CW15" s="1025"/>
      <c r="CX15" s="1025"/>
      <c r="CY15" s="1025"/>
      <c r="CZ15" s="1025"/>
      <c r="DA15" s="1025"/>
      <c r="DB15" s="1025"/>
      <c r="DC15" s="1025"/>
      <c r="DD15" s="1025"/>
      <c r="DE15" s="1025"/>
      <c r="DF15" s="1025"/>
      <c r="DG15" s="1025"/>
      <c r="DH15" s="1025"/>
      <c r="DI15" s="1025"/>
      <c r="DJ15" s="1025"/>
      <c r="DK15" s="1025"/>
      <c r="DL15" s="1025"/>
      <c r="DM15" s="1025"/>
      <c r="DN15" s="1025"/>
      <c r="DO15" s="1025"/>
      <c r="DP15" s="1025"/>
      <c r="DQ15" s="1025"/>
      <c r="DR15" s="1025"/>
      <c r="DS15" s="1025"/>
      <c r="DT15" s="1025"/>
      <c r="DU15" s="1025"/>
      <c r="DV15" s="1025"/>
      <c r="DW15" s="1025"/>
      <c r="DX15" s="1025"/>
      <c r="DY15" s="1025"/>
      <c r="DZ15" s="1025"/>
      <c r="EA15" s="1025"/>
      <c r="EB15" s="1025"/>
      <c r="EC15" s="1025"/>
      <c r="ED15" s="1025"/>
      <c r="EE15" s="1025"/>
      <c r="EF15" s="1025"/>
      <c r="EG15" s="1025"/>
      <c r="EH15" s="1025"/>
      <c r="EI15" s="1025"/>
      <c r="EJ15" s="1025"/>
      <c r="EK15" s="1025"/>
      <c r="EL15" s="1025"/>
      <c r="EM15" s="1025"/>
      <c r="EN15" s="1025"/>
      <c r="EO15" s="1025"/>
      <c r="EP15" s="1025"/>
      <c r="EQ15" s="1025"/>
      <c r="ER15" s="1025"/>
      <c r="ES15" s="1025"/>
      <c r="ET15" s="1025"/>
      <c r="EU15" s="1025"/>
      <c r="EV15" s="1025"/>
      <c r="EW15" s="1025"/>
      <c r="EX15" s="1025"/>
      <c r="EY15" s="1025"/>
      <c r="EZ15" s="1025"/>
      <c r="FA15" s="1025"/>
      <c r="FB15" s="1025"/>
      <c r="FC15" s="1025"/>
      <c r="FD15" s="1025"/>
      <c r="FE15" s="1025"/>
      <c r="FF15" s="1025"/>
      <c r="FG15" s="1025"/>
      <c r="FH15" s="1025"/>
      <c r="FI15" s="1025"/>
      <c r="FJ15" s="1025"/>
      <c r="FK15" s="1025"/>
      <c r="FL15" s="1025"/>
      <c r="FM15" s="1025"/>
      <c r="FN15" s="1025"/>
      <c r="FO15" s="1025"/>
      <c r="FP15" s="1025"/>
      <c r="FQ15" s="1025"/>
      <c r="FR15" s="1025"/>
      <c r="FS15" s="1025"/>
      <c r="FT15" s="1025"/>
      <c r="FU15" s="1025"/>
      <c r="FV15" s="1025"/>
      <c r="FW15" s="1025"/>
      <c r="FX15" s="1025"/>
      <c r="FY15" s="1025"/>
      <c r="FZ15" s="1025"/>
      <c r="GA15" s="1025"/>
      <c r="GB15" s="1025"/>
      <c r="GC15" s="1025"/>
      <c r="GD15" s="1025"/>
      <c r="GE15" s="1025"/>
      <c r="GF15" s="1025"/>
      <c r="GG15" s="1025"/>
      <c r="GH15" s="1025"/>
      <c r="GI15" s="1025"/>
      <c r="GJ15" s="1025"/>
      <c r="GK15" s="1025"/>
      <c r="GL15" s="1025"/>
      <c r="GM15" s="1025"/>
      <c r="GN15" s="1025"/>
      <c r="GO15" s="1025"/>
      <c r="GP15" s="1025"/>
      <c r="GQ15" s="1025"/>
      <c r="GR15" s="1025"/>
      <c r="GS15" s="1025"/>
      <c r="GT15" s="1025"/>
      <c r="GU15" s="1025"/>
      <c r="GV15" s="1025"/>
      <c r="GW15" s="1025"/>
      <c r="GX15" s="1025"/>
      <c r="GY15" s="1025"/>
      <c r="GZ15" s="1025"/>
      <c r="HA15" s="1025"/>
      <c r="HB15" s="1025"/>
      <c r="HC15" s="1025"/>
      <c r="HD15" s="1025"/>
      <c r="HE15" s="1025"/>
      <c r="HF15" s="1025"/>
      <c r="HG15" s="1025"/>
      <c r="HH15" s="1025"/>
      <c r="HI15" s="1025"/>
      <c r="HJ15" s="1025"/>
      <c r="HK15" s="1025"/>
      <c r="HL15" s="1025"/>
      <c r="HM15" s="1025"/>
      <c r="HN15" s="1025"/>
      <c r="HO15" s="1025"/>
      <c r="HP15" s="1025"/>
      <c r="HQ15" s="1025"/>
      <c r="HR15" s="1025"/>
      <c r="HS15" s="1025"/>
      <c r="HT15" s="1025"/>
      <c r="HU15" s="1025"/>
      <c r="HV15" s="1025"/>
      <c r="HW15" s="1025"/>
      <c r="HX15" s="1025"/>
      <c r="HY15" s="1025"/>
      <c r="HZ15" s="1025"/>
      <c r="IA15" s="1025"/>
      <c r="IB15" s="1025"/>
      <c r="IC15" s="1025"/>
      <c r="ID15" s="1025"/>
      <c r="IE15" s="1025"/>
      <c r="IF15" s="1025"/>
      <c r="IG15" s="1025"/>
      <c r="IH15" s="1025"/>
      <c r="II15" s="1025"/>
      <c r="IJ15" s="1025"/>
      <c r="IK15" s="1025"/>
      <c r="IL15" s="1025"/>
      <c r="IM15" s="1025"/>
      <c r="IN15" s="1025"/>
      <c r="IO15" s="1025"/>
      <c r="IP15" s="1025"/>
      <c r="IQ15" s="1025"/>
      <c r="IR15" s="1025"/>
      <c r="IS15" s="1025"/>
      <c r="IT15" s="1025"/>
      <c r="IU15" s="1025"/>
      <c r="IV15" s="1025"/>
    </row>
    <row r="16" spans="1:256" ht="19.5" customHeight="1" x14ac:dyDescent="0.3">
      <c r="A16" s="1025"/>
      <c r="B16" s="1048"/>
      <c r="C16" s="1042"/>
      <c r="D16" s="1043"/>
      <c r="E16" s="1044"/>
      <c r="F16" s="1042"/>
      <c r="H16" s="1046"/>
      <c r="I16" s="503" t="s">
        <v>171</v>
      </c>
      <c r="J16" s="503" t="s">
        <v>172</v>
      </c>
      <c r="K16" s="503"/>
      <c r="L16" s="503"/>
      <c r="T16" s="1389"/>
      <c r="U16" s="1389"/>
      <c r="V16" s="1389"/>
      <c r="W16" s="1389"/>
      <c r="X16" s="1025"/>
      <c r="Y16" s="1025"/>
      <c r="Z16" s="1025"/>
      <c r="AA16" s="1025"/>
      <c r="AB16" s="1025"/>
      <c r="AC16" s="1025"/>
      <c r="AD16" s="1025"/>
      <c r="AE16" s="1025"/>
      <c r="AF16" s="1025"/>
      <c r="AG16" s="1025"/>
      <c r="AH16" s="1025"/>
      <c r="AI16" s="1025"/>
      <c r="AJ16" s="1025"/>
      <c r="AK16" s="1025"/>
      <c r="AL16" s="1025"/>
      <c r="AM16" s="1025"/>
      <c r="AN16" s="1025"/>
      <c r="AO16" s="1025"/>
      <c r="AP16" s="1025"/>
      <c r="AQ16" s="1025"/>
      <c r="AR16" s="1025"/>
      <c r="AS16" s="1025"/>
      <c r="AT16" s="1025"/>
      <c r="AU16" s="1025"/>
      <c r="AV16" s="1025"/>
      <c r="AW16" s="1025"/>
      <c r="AX16" s="1025"/>
      <c r="AY16" s="1025"/>
      <c r="AZ16" s="1025"/>
      <c r="BA16" s="1025"/>
      <c r="BB16" s="1025"/>
      <c r="BC16" s="1025"/>
      <c r="BD16" s="1025"/>
      <c r="BE16" s="1025"/>
      <c r="BF16" s="1025"/>
      <c r="BG16" s="1025"/>
      <c r="BH16" s="1025"/>
      <c r="BI16" s="1025"/>
      <c r="BJ16" s="1025"/>
      <c r="BK16" s="1025"/>
      <c r="BL16" s="1025"/>
      <c r="BM16" s="1025"/>
      <c r="BN16" s="1025"/>
      <c r="BO16" s="1025"/>
      <c r="BP16" s="1025"/>
      <c r="BQ16" s="1025"/>
      <c r="BR16" s="1025"/>
      <c r="BS16" s="1025"/>
      <c r="BT16" s="1025"/>
      <c r="BU16" s="1025"/>
      <c r="BV16" s="1025"/>
      <c r="BW16" s="1025"/>
      <c r="BX16" s="1025"/>
      <c r="BY16" s="1025"/>
      <c r="BZ16" s="1025"/>
      <c r="CA16" s="1025"/>
      <c r="CB16" s="1025"/>
      <c r="CC16" s="1025"/>
      <c r="CD16" s="1025"/>
      <c r="CE16" s="1025"/>
      <c r="CF16" s="1025"/>
      <c r="CG16" s="1025"/>
      <c r="CH16" s="1025"/>
      <c r="CI16" s="1025"/>
      <c r="CJ16" s="1025"/>
      <c r="CK16" s="1025"/>
      <c r="CL16" s="1025"/>
      <c r="CM16" s="1025"/>
      <c r="CN16" s="1025"/>
      <c r="CO16" s="1025"/>
      <c r="CP16" s="1025"/>
      <c r="CQ16" s="1025"/>
      <c r="CR16" s="1025"/>
      <c r="CS16" s="1025"/>
      <c r="CT16" s="1025"/>
      <c r="CU16" s="1025"/>
      <c r="CV16" s="1025"/>
      <c r="CW16" s="1025"/>
      <c r="CX16" s="1025"/>
      <c r="CY16" s="1025"/>
      <c r="CZ16" s="1025"/>
      <c r="DA16" s="1025"/>
      <c r="DB16" s="1025"/>
      <c r="DC16" s="1025"/>
      <c r="DD16" s="1025"/>
      <c r="DE16" s="1025"/>
      <c r="DF16" s="1025"/>
      <c r="DG16" s="1025"/>
      <c r="DH16" s="1025"/>
      <c r="DI16" s="1025"/>
      <c r="DJ16" s="1025"/>
      <c r="DK16" s="1025"/>
      <c r="DL16" s="1025"/>
      <c r="DM16" s="1025"/>
      <c r="DN16" s="1025"/>
      <c r="DO16" s="1025"/>
      <c r="DP16" s="1025"/>
      <c r="DQ16" s="1025"/>
      <c r="DR16" s="1025"/>
      <c r="DS16" s="1025"/>
      <c r="DT16" s="1025"/>
      <c r="DU16" s="1025"/>
      <c r="DV16" s="1025"/>
      <c r="DW16" s="1025"/>
      <c r="DX16" s="1025"/>
      <c r="DY16" s="1025"/>
      <c r="DZ16" s="1025"/>
      <c r="EA16" s="1025"/>
      <c r="EB16" s="1025"/>
      <c r="EC16" s="1025"/>
      <c r="ED16" s="1025"/>
      <c r="EE16" s="1025"/>
      <c r="EF16" s="1025"/>
      <c r="EG16" s="1025"/>
      <c r="EH16" s="1025"/>
      <c r="EI16" s="1025"/>
      <c r="EJ16" s="1025"/>
      <c r="EK16" s="1025"/>
      <c r="EL16" s="1025"/>
      <c r="EM16" s="1025"/>
      <c r="EN16" s="1025"/>
      <c r="EO16" s="1025"/>
      <c r="EP16" s="1025"/>
      <c r="EQ16" s="1025"/>
      <c r="ER16" s="1025"/>
      <c r="ES16" s="1025"/>
      <c r="ET16" s="1025"/>
      <c r="EU16" s="1025"/>
      <c r="EV16" s="1025"/>
      <c r="EW16" s="1025"/>
      <c r="EX16" s="1025"/>
      <c r="EY16" s="1025"/>
      <c r="EZ16" s="1025"/>
      <c r="FA16" s="1025"/>
      <c r="FB16" s="1025"/>
      <c r="FC16" s="1025"/>
      <c r="FD16" s="1025"/>
      <c r="FE16" s="1025"/>
      <c r="FF16" s="1025"/>
      <c r="FG16" s="1025"/>
      <c r="FH16" s="1025"/>
      <c r="FI16" s="1025"/>
      <c r="FJ16" s="1025"/>
      <c r="FK16" s="1025"/>
      <c r="FL16" s="1025"/>
      <c r="FM16" s="1025"/>
      <c r="FN16" s="1025"/>
      <c r="FO16" s="1025"/>
      <c r="FP16" s="1025"/>
      <c r="FQ16" s="1025"/>
      <c r="FR16" s="1025"/>
      <c r="FS16" s="1025"/>
      <c r="FT16" s="1025"/>
      <c r="FU16" s="1025"/>
      <c r="FV16" s="1025"/>
      <c r="FW16" s="1025"/>
      <c r="FX16" s="1025"/>
      <c r="FY16" s="1025"/>
      <c r="FZ16" s="1025"/>
      <c r="GA16" s="1025"/>
      <c r="GB16" s="1025"/>
      <c r="GC16" s="1025"/>
      <c r="GD16" s="1025"/>
      <c r="GE16" s="1025"/>
      <c r="GF16" s="1025"/>
      <c r="GG16" s="1025"/>
      <c r="GH16" s="1025"/>
      <c r="GI16" s="1025"/>
      <c r="GJ16" s="1025"/>
      <c r="GK16" s="1025"/>
      <c r="GL16" s="1025"/>
      <c r="GM16" s="1025"/>
      <c r="GN16" s="1025"/>
      <c r="GO16" s="1025"/>
      <c r="GP16" s="1025"/>
      <c r="GQ16" s="1025"/>
      <c r="GR16" s="1025"/>
      <c r="GS16" s="1025"/>
      <c r="GT16" s="1025"/>
      <c r="GU16" s="1025"/>
      <c r="GV16" s="1025"/>
      <c r="GW16" s="1025"/>
      <c r="GX16" s="1025"/>
      <c r="GY16" s="1025"/>
      <c r="GZ16" s="1025"/>
      <c r="HA16" s="1025"/>
      <c r="HB16" s="1025"/>
      <c r="HC16" s="1025"/>
      <c r="HD16" s="1025"/>
      <c r="HE16" s="1025"/>
      <c r="HF16" s="1025"/>
      <c r="HG16" s="1025"/>
      <c r="HH16" s="1025"/>
      <c r="HI16" s="1025"/>
      <c r="HJ16" s="1025"/>
      <c r="HK16" s="1025"/>
      <c r="HL16" s="1025"/>
      <c r="HM16" s="1025"/>
      <c r="HN16" s="1025"/>
      <c r="HO16" s="1025"/>
      <c r="HP16" s="1025"/>
      <c r="HQ16" s="1025"/>
      <c r="HR16" s="1025"/>
      <c r="HS16" s="1025"/>
      <c r="HT16" s="1025"/>
      <c r="HU16" s="1025"/>
      <c r="HV16" s="1025"/>
      <c r="HW16" s="1025"/>
      <c r="HX16" s="1025"/>
      <c r="HY16" s="1025"/>
      <c r="HZ16" s="1025"/>
      <c r="IA16" s="1025"/>
      <c r="IB16" s="1025"/>
      <c r="IC16" s="1025"/>
      <c r="ID16" s="1025"/>
      <c r="IE16" s="1025"/>
      <c r="IF16" s="1025"/>
      <c r="IG16" s="1025"/>
      <c r="IH16" s="1025"/>
      <c r="II16" s="1025"/>
      <c r="IJ16" s="1025"/>
      <c r="IK16" s="1025"/>
      <c r="IL16" s="1025"/>
      <c r="IM16" s="1025"/>
      <c r="IN16" s="1025"/>
      <c r="IO16" s="1025"/>
      <c r="IP16" s="1025"/>
      <c r="IQ16" s="1025"/>
      <c r="IR16" s="1025"/>
      <c r="IS16" s="1025"/>
      <c r="IT16" s="1025"/>
      <c r="IU16" s="1025"/>
      <c r="IV16" s="1025"/>
    </row>
    <row r="17" spans="1:256" ht="19.5" customHeight="1" x14ac:dyDescent="0.25">
      <c r="A17" s="1025"/>
      <c r="B17" s="1049"/>
      <c r="C17" s="1050"/>
      <c r="D17" s="1051"/>
      <c r="E17" s="1051"/>
      <c r="F17" s="1051"/>
      <c r="I17" s="503" t="s">
        <v>352</v>
      </c>
      <c r="J17" s="503" t="s">
        <v>341</v>
      </c>
      <c r="K17" s="503"/>
      <c r="L17" s="503"/>
      <c r="T17" s="1389"/>
      <c r="U17" s="1389"/>
      <c r="V17" s="1389"/>
      <c r="W17" s="1389"/>
      <c r="X17" s="1025"/>
      <c r="Y17" s="1025"/>
      <c r="Z17" s="1025"/>
      <c r="AA17" s="1025"/>
      <c r="AB17" s="1025"/>
      <c r="AC17" s="1025"/>
      <c r="AD17" s="1025"/>
      <c r="AE17" s="1025"/>
      <c r="AF17" s="1025"/>
      <c r="AG17" s="1025"/>
      <c r="AH17" s="1025"/>
      <c r="AI17" s="1025"/>
      <c r="AJ17" s="1025"/>
      <c r="AK17" s="1025"/>
      <c r="AL17" s="1025"/>
      <c r="AM17" s="1025"/>
      <c r="AN17" s="1025"/>
      <c r="AO17" s="1025"/>
      <c r="AP17" s="1025"/>
      <c r="AQ17" s="1025"/>
      <c r="AR17" s="1025"/>
      <c r="AS17" s="1025"/>
      <c r="AT17" s="1025"/>
      <c r="AU17" s="1025"/>
      <c r="AV17" s="1025"/>
      <c r="AW17" s="1025"/>
      <c r="AX17" s="1025"/>
      <c r="AY17" s="1025"/>
      <c r="AZ17" s="1025"/>
      <c r="BA17" s="1025"/>
      <c r="BB17" s="1025"/>
      <c r="BC17" s="1025"/>
      <c r="BD17" s="1025"/>
      <c r="BE17" s="1025"/>
      <c r="BF17" s="1025"/>
      <c r="BG17" s="1025"/>
      <c r="BH17" s="1025"/>
      <c r="BI17" s="1025"/>
      <c r="BJ17" s="1025"/>
      <c r="BK17" s="1025"/>
      <c r="BL17" s="1025"/>
      <c r="BM17" s="1025"/>
      <c r="BN17" s="1025"/>
      <c r="BO17" s="1025"/>
      <c r="BP17" s="1025"/>
      <c r="BQ17" s="1025"/>
      <c r="BR17" s="1025"/>
      <c r="BS17" s="1025"/>
      <c r="BT17" s="1025"/>
      <c r="BU17" s="1025"/>
      <c r="BV17" s="1025"/>
      <c r="BW17" s="1025"/>
      <c r="BX17" s="1025"/>
      <c r="BY17" s="1025"/>
      <c r="BZ17" s="1025"/>
      <c r="CA17" s="1025"/>
      <c r="CB17" s="1025"/>
      <c r="CC17" s="1025"/>
      <c r="CD17" s="1025"/>
      <c r="CE17" s="1025"/>
      <c r="CF17" s="1025"/>
      <c r="CG17" s="1025"/>
      <c r="CH17" s="1025"/>
      <c r="CI17" s="1025"/>
      <c r="CJ17" s="1025"/>
      <c r="CK17" s="1025"/>
      <c r="CL17" s="1025"/>
      <c r="CM17" s="1025"/>
      <c r="CN17" s="1025"/>
      <c r="CO17" s="1025"/>
      <c r="CP17" s="1025"/>
      <c r="CQ17" s="1025"/>
      <c r="CR17" s="1025"/>
      <c r="CS17" s="1025"/>
      <c r="CT17" s="1025"/>
      <c r="CU17" s="1025"/>
      <c r="CV17" s="1025"/>
      <c r="CW17" s="1025"/>
      <c r="CX17" s="1025"/>
      <c r="CY17" s="1025"/>
      <c r="CZ17" s="1025"/>
      <c r="DA17" s="1025"/>
      <c r="DB17" s="1025"/>
      <c r="DC17" s="1025"/>
      <c r="DD17" s="1025"/>
      <c r="DE17" s="1025"/>
      <c r="DF17" s="1025"/>
      <c r="DG17" s="1025"/>
      <c r="DH17" s="1025"/>
      <c r="DI17" s="1025"/>
      <c r="DJ17" s="1025"/>
      <c r="DK17" s="1025"/>
      <c r="DL17" s="1025"/>
      <c r="DM17" s="1025"/>
      <c r="DN17" s="1025"/>
      <c r="DO17" s="1025"/>
      <c r="DP17" s="1025"/>
      <c r="DQ17" s="1025"/>
      <c r="DR17" s="1025"/>
      <c r="DS17" s="1025"/>
      <c r="DT17" s="1025"/>
      <c r="DU17" s="1025"/>
      <c r="DV17" s="1025"/>
      <c r="DW17" s="1025"/>
      <c r="DX17" s="1025"/>
      <c r="DY17" s="1025"/>
      <c r="DZ17" s="1025"/>
      <c r="EA17" s="1025"/>
      <c r="EB17" s="1025"/>
      <c r="EC17" s="1025"/>
      <c r="ED17" s="1025"/>
      <c r="EE17" s="1025"/>
      <c r="EF17" s="1025"/>
      <c r="EG17" s="1025"/>
      <c r="EH17" s="1025"/>
      <c r="EI17" s="1025"/>
      <c r="EJ17" s="1025"/>
      <c r="EK17" s="1025"/>
      <c r="EL17" s="1025"/>
      <c r="EM17" s="1025"/>
      <c r="EN17" s="1025"/>
      <c r="EO17" s="1025"/>
      <c r="EP17" s="1025"/>
      <c r="EQ17" s="1025"/>
      <c r="ER17" s="1025"/>
      <c r="ES17" s="1025"/>
      <c r="ET17" s="1025"/>
      <c r="EU17" s="1025"/>
      <c r="EV17" s="1025"/>
      <c r="EW17" s="1025"/>
      <c r="EX17" s="1025"/>
      <c r="EY17" s="1025"/>
      <c r="EZ17" s="1025"/>
      <c r="FA17" s="1025"/>
      <c r="FB17" s="1025"/>
      <c r="FC17" s="1025"/>
      <c r="FD17" s="1025"/>
      <c r="FE17" s="1025"/>
      <c r="FF17" s="1025"/>
      <c r="FG17" s="1025"/>
      <c r="FH17" s="1025"/>
      <c r="FI17" s="1025"/>
      <c r="FJ17" s="1025"/>
      <c r="FK17" s="1025"/>
      <c r="FL17" s="1025"/>
      <c r="FM17" s="1025"/>
      <c r="FN17" s="1025"/>
      <c r="FO17" s="1025"/>
      <c r="FP17" s="1025"/>
      <c r="FQ17" s="1025"/>
      <c r="FR17" s="1025"/>
      <c r="FS17" s="1025"/>
      <c r="FT17" s="1025"/>
      <c r="FU17" s="1025"/>
      <c r="FV17" s="1025"/>
      <c r="FW17" s="1025"/>
      <c r="FX17" s="1025"/>
      <c r="FY17" s="1025"/>
      <c r="FZ17" s="1025"/>
      <c r="GA17" s="1025"/>
      <c r="GB17" s="1025"/>
      <c r="GC17" s="1025"/>
      <c r="GD17" s="1025"/>
      <c r="GE17" s="1025"/>
      <c r="GF17" s="1025"/>
      <c r="GG17" s="1025"/>
      <c r="GH17" s="1025"/>
      <c r="GI17" s="1025"/>
      <c r="GJ17" s="1025"/>
      <c r="GK17" s="1025"/>
      <c r="GL17" s="1025"/>
      <c r="GM17" s="1025"/>
      <c r="GN17" s="1025"/>
      <c r="GO17" s="1025"/>
      <c r="GP17" s="1025"/>
      <c r="GQ17" s="1025"/>
      <c r="GR17" s="1025"/>
      <c r="GS17" s="1025"/>
      <c r="GT17" s="1025"/>
      <c r="GU17" s="1025"/>
      <c r="GV17" s="1025"/>
      <c r="GW17" s="1025"/>
      <c r="GX17" s="1025"/>
      <c r="GY17" s="1025"/>
      <c r="GZ17" s="1025"/>
      <c r="HA17" s="1025"/>
      <c r="HB17" s="1025"/>
      <c r="HC17" s="1025"/>
      <c r="HD17" s="1025"/>
      <c r="HE17" s="1025"/>
      <c r="HF17" s="1025"/>
      <c r="HG17" s="1025"/>
      <c r="HH17" s="1025"/>
      <c r="HI17" s="1025"/>
      <c r="HJ17" s="1025"/>
      <c r="HK17" s="1025"/>
      <c r="HL17" s="1025"/>
      <c r="HM17" s="1025"/>
      <c r="HN17" s="1025"/>
      <c r="HO17" s="1025"/>
      <c r="HP17" s="1025"/>
      <c r="HQ17" s="1025"/>
      <c r="HR17" s="1025"/>
      <c r="HS17" s="1025"/>
      <c r="HT17" s="1025"/>
      <c r="HU17" s="1025"/>
      <c r="HV17" s="1025"/>
      <c r="HW17" s="1025"/>
      <c r="HX17" s="1025"/>
      <c r="HY17" s="1025"/>
      <c r="HZ17" s="1025"/>
      <c r="IA17" s="1025"/>
      <c r="IB17" s="1025"/>
      <c r="IC17" s="1025"/>
      <c r="ID17" s="1025"/>
      <c r="IE17" s="1025"/>
      <c r="IF17" s="1025"/>
      <c r="IG17" s="1025"/>
      <c r="IH17" s="1025"/>
      <c r="II17" s="1025"/>
      <c r="IJ17" s="1025"/>
      <c r="IK17" s="1025"/>
      <c r="IL17" s="1025"/>
      <c r="IM17" s="1025"/>
      <c r="IN17" s="1025"/>
      <c r="IO17" s="1025"/>
      <c r="IP17" s="1025"/>
      <c r="IQ17" s="1025"/>
      <c r="IR17" s="1025"/>
      <c r="IS17" s="1025"/>
      <c r="IT17" s="1025"/>
      <c r="IU17" s="1025"/>
      <c r="IV17" s="1025"/>
    </row>
    <row r="18" spans="1:256" ht="19.5" customHeight="1" x14ac:dyDescent="0.25">
      <c r="A18" s="1028" t="s">
        <v>1544</v>
      </c>
      <c r="B18" s="1050"/>
      <c r="C18" s="1051"/>
      <c r="D18" s="1025"/>
      <c r="E18" s="1025"/>
      <c r="I18" s="503" t="s">
        <v>1545</v>
      </c>
      <c r="J18" s="503" t="s">
        <v>1546</v>
      </c>
      <c r="K18" s="503"/>
      <c r="L18" s="503"/>
      <c r="T18" s="1389"/>
      <c r="U18" s="1389"/>
      <c r="V18" s="1389"/>
      <c r="W18" s="1389"/>
      <c r="X18" s="1025"/>
      <c r="Y18" s="1025"/>
      <c r="Z18" s="1025"/>
      <c r="AA18" s="1025"/>
      <c r="AB18" s="1025"/>
      <c r="AC18" s="1025"/>
      <c r="AD18" s="1025"/>
      <c r="AE18" s="1025"/>
      <c r="AF18" s="1025"/>
      <c r="AG18" s="1025"/>
      <c r="AH18" s="1025"/>
      <c r="AI18" s="1025"/>
      <c r="AJ18" s="1025"/>
      <c r="AK18" s="1025"/>
      <c r="AL18" s="1025"/>
      <c r="AM18" s="1025"/>
      <c r="AN18" s="1025"/>
      <c r="AO18" s="1025"/>
      <c r="AP18" s="1025"/>
      <c r="AQ18" s="1025"/>
      <c r="AR18" s="1025"/>
      <c r="AS18" s="1025"/>
      <c r="AT18" s="1025"/>
      <c r="AU18" s="1025"/>
      <c r="AV18" s="1025"/>
      <c r="AW18" s="1025"/>
      <c r="AX18" s="1025"/>
      <c r="AY18" s="1025"/>
      <c r="AZ18" s="1025"/>
      <c r="BA18" s="1025"/>
      <c r="BB18" s="1025"/>
      <c r="BC18" s="1025"/>
      <c r="BD18" s="1025"/>
      <c r="BE18" s="1025"/>
      <c r="BF18" s="1025"/>
      <c r="BG18" s="1025"/>
      <c r="BH18" s="1025"/>
      <c r="BI18" s="1025"/>
      <c r="BJ18" s="1025"/>
      <c r="BK18" s="1025"/>
      <c r="BL18" s="1025"/>
      <c r="BM18" s="1025"/>
      <c r="BN18" s="1025"/>
      <c r="BO18" s="1025"/>
      <c r="BP18" s="1025"/>
      <c r="BQ18" s="1025"/>
      <c r="BR18" s="1025"/>
      <c r="BS18" s="1025"/>
      <c r="BT18" s="1025"/>
      <c r="BU18" s="1025"/>
      <c r="BV18" s="1025"/>
      <c r="BW18" s="1025"/>
      <c r="BX18" s="1025"/>
      <c r="BY18" s="1025"/>
      <c r="BZ18" s="1025"/>
      <c r="CA18" s="1025"/>
      <c r="CB18" s="1025"/>
      <c r="CC18" s="1025"/>
      <c r="CD18" s="1025"/>
      <c r="CE18" s="1025"/>
      <c r="CF18" s="1025"/>
      <c r="CG18" s="1025"/>
      <c r="CH18" s="1025"/>
      <c r="CI18" s="1025"/>
      <c r="CJ18" s="1025"/>
      <c r="CK18" s="1025"/>
      <c r="CL18" s="1025"/>
      <c r="CM18" s="1025"/>
      <c r="CN18" s="1025"/>
      <c r="CO18" s="1025"/>
      <c r="CP18" s="1025"/>
      <c r="CQ18" s="1025"/>
      <c r="CR18" s="1025"/>
      <c r="CS18" s="1025"/>
      <c r="CT18" s="1025"/>
      <c r="CU18" s="1025"/>
      <c r="CV18" s="1025"/>
      <c r="CW18" s="1025"/>
      <c r="CX18" s="1025"/>
      <c r="CY18" s="1025"/>
      <c r="CZ18" s="1025"/>
      <c r="DA18" s="1025"/>
      <c r="DB18" s="1025"/>
      <c r="DC18" s="1025"/>
      <c r="DD18" s="1025"/>
      <c r="DE18" s="1025"/>
      <c r="DF18" s="1025"/>
      <c r="DG18" s="1025"/>
      <c r="DH18" s="1025"/>
      <c r="DI18" s="1025"/>
      <c r="DJ18" s="1025"/>
      <c r="DK18" s="1025"/>
      <c r="DL18" s="1025"/>
      <c r="DM18" s="1025"/>
      <c r="DN18" s="1025"/>
      <c r="DO18" s="1025"/>
      <c r="DP18" s="1025"/>
      <c r="DQ18" s="1025"/>
      <c r="DR18" s="1025"/>
      <c r="DS18" s="1025"/>
      <c r="DT18" s="1025"/>
      <c r="DU18" s="1025"/>
      <c r="DV18" s="1025"/>
      <c r="DW18" s="1025"/>
      <c r="DX18" s="1025"/>
      <c r="DY18" s="1025"/>
      <c r="DZ18" s="1025"/>
      <c r="EA18" s="1025"/>
      <c r="EB18" s="1025"/>
      <c r="EC18" s="1025"/>
      <c r="ED18" s="1025"/>
      <c r="EE18" s="1025"/>
      <c r="EF18" s="1025"/>
      <c r="EG18" s="1025"/>
      <c r="EH18" s="1025"/>
      <c r="EI18" s="1025"/>
      <c r="EJ18" s="1025"/>
      <c r="EK18" s="1025"/>
      <c r="EL18" s="1025"/>
      <c r="EM18" s="1025"/>
      <c r="EN18" s="1025"/>
      <c r="EO18" s="1025"/>
      <c r="EP18" s="1025"/>
      <c r="EQ18" s="1025"/>
      <c r="ER18" s="1025"/>
      <c r="ES18" s="1025"/>
      <c r="ET18" s="1025"/>
      <c r="EU18" s="1025"/>
      <c r="EV18" s="1025"/>
      <c r="EW18" s="1025"/>
      <c r="EX18" s="1025"/>
      <c r="EY18" s="1025"/>
      <c r="EZ18" s="1025"/>
      <c r="FA18" s="1025"/>
      <c r="FB18" s="1025"/>
      <c r="FC18" s="1025"/>
      <c r="FD18" s="1025"/>
      <c r="FE18" s="1025"/>
      <c r="FF18" s="1025"/>
      <c r="FG18" s="1025"/>
      <c r="FH18" s="1025"/>
      <c r="FI18" s="1025"/>
      <c r="FJ18" s="1025"/>
      <c r="FK18" s="1025"/>
      <c r="FL18" s="1025"/>
      <c r="FM18" s="1025"/>
      <c r="FN18" s="1025"/>
      <c r="FO18" s="1025"/>
      <c r="FP18" s="1025"/>
      <c r="FQ18" s="1025"/>
      <c r="FR18" s="1025"/>
      <c r="FS18" s="1025"/>
      <c r="FT18" s="1025"/>
      <c r="FU18" s="1025"/>
      <c r="FV18" s="1025"/>
      <c r="FW18" s="1025"/>
      <c r="FX18" s="1025"/>
      <c r="FY18" s="1025"/>
      <c r="FZ18" s="1025"/>
      <c r="GA18" s="1025"/>
      <c r="GB18" s="1025"/>
      <c r="GC18" s="1025"/>
      <c r="GD18" s="1025"/>
      <c r="GE18" s="1025"/>
      <c r="GF18" s="1025"/>
      <c r="GG18" s="1025"/>
      <c r="GH18" s="1025"/>
      <c r="GI18" s="1025"/>
      <c r="GJ18" s="1025"/>
      <c r="GK18" s="1025"/>
      <c r="GL18" s="1025"/>
      <c r="GM18" s="1025"/>
      <c r="GN18" s="1025"/>
      <c r="GO18" s="1025"/>
      <c r="GP18" s="1025"/>
      <c r="GQ18" s="1025"/>
      <c r="GR18" s="1025"/>
      <c r="GS18" s="1025"/>
      <c r="GT18" s="1025"/>
      <c r="GU18" s="1025"/>
      <c r="GV18" s="1025"/>
      <c r="GW18" s="1025"/>
      <c r="GX18" s="1025"/>
      <c r="GY18" s="1025"/>
      <c r="GZ18" s="1025"/>
      <c r="HA18" s="1025"/>
      <c r="HB18" s="1025"/>
      <c r="HC18" s="1025"/>
      <c r="HD18" s="1025"/>
      <c r="HE18" s="1025"/>
      <c r="HF18" s="1025"/>
      <c r="HG18" s="1025"/>
      <c r="HH18" s="1025"/>
      <c r="HI18" s="1025"/>
      <c r="HJ18" s="1025"/>
      <c r="HK18" s="1025"/>
      <c r="HL18" s="1025"/>
      <c r="HM18" s="1025"/>
      <c r="HN18" s="1025"/>
      <c r="HO18" s="1025"/>
      <c r="HP18" s="1025"/>
      <c r="HQ18" s="1025"/>
      <c r="HR18" s="1025"/>
      <c r="HS18" s="1025"/>
      <c r="HT18" s="1025"/>
      <c r="HU18" s="1025"/>
      <c r="HV18" s="1025"/>
      <c r="HW18" s="1025"/>
      <c r="HX18" s="1025"/>
      <c r="HY18" s="1025"/>
      <c r="HZ18" s="1025"/>
      <c r="IA18" s="1025"/>
      <c r="IB18" s="1025"/>
      <c r="IC18" s="1025"/>
      <c r="ID18" s="1025"/>
      <c r="IE18" s="1025"/>
      <c r="IF18" s="1025"/>
      <c r="IG18" s="1025"/>
      <c r="IH18" s="1025"/>
      <c r="II18" s="1025"/>
      <c r="IJ18" s="1025"/>
      <c r="IK18" s="1025"/>
      <c r="IL18" s="1025"/>
      <c r="IM18" s="1025"/>
      <c r="IN18" s="1025"/>
      <c r="IO18" s="1025"/>
      <c r="IP18" s="1025"/>
      <c r="IQ18" s="1025"/>
      <c r="IR18" s="1025"/>
      <c r="IS18" s="1025"/>
      <c r="IT18" s="1025"/>
      <c r="IU18" s="1025"/>
      <c r="IV18" s="1025"/>
    </row>
    <row r="19" spans="1:256" ht="19.5" customHeight="1" x14ac:dyDescent="0.3">
      <c r="A19" s="1049"/>
      <c r="B19" s="1042"/>
      <c r="C19" s="1042"/>
      <c r="D19" s="1042"/>
      <c r="E19" s="1042"/>
      <c r="F19" s="1042"/>
      <c r="G19" s="1042"/>
      <c r="H19" s="1042"/>
      <c r="I19" s="503"/>
      <c r="J19" s="503"/>
      <c r="K19" s="503"/>
      <c r="L19" s="503"/>
      <c r="T19" s="1389"/>
      <c r="U19" s="1389"/>
      <c r="V19" s="1389"/>
      <c r="W19" s="1389"/>
      <c r="X19" s="1025"/>
      <c r="Y19" s="1025"/>
      <c r="Z19" s="1025"/>
      <c r="AA19" s="1025"/>
      <c r="AB19" s="1025"/>
      <c r="AC19" s="1025"/>
      <c r="AD19" s="1025"/>
      <c r="AE19" s="1025"/>
      <c r="AF19" s="1025"/>
      <c r="AG19" s="1025"/>
      <c r="AH19" s="1025"/>
      <c r="AI19" s="1025"/>
      <c r="AJ19" s="1025"/>
      <c r="AK19" s="1025"/>
      <c r="AL19" s="1025"/>
      <c r="AM19" s="1025"/>
      <c r="AN19" s="1025"/>
      <c r="AO19" s="1025"/>
      <c r="AP19" s="1025"/>
      <c r="AQ19" s="1025"/>
      <c r="AR19" s="1025"/>
      <c r="AS19" s="1025"/>
      <c r="AT19" s="1025"/>
      <c r="AU19" s="1025"/>
      <c r="AV19" s="1025"/>
      <c r="AW19" s="1025"/>
      <c r="AX19" s="1025"/>
      <c r="AY19" s="1025"/>
      <c r="AZ19" s="1025"/>
      <c r="BA19" s="1025"/>
      <c r="BB19" s="1025"/>
      <c r="BC19" s="1025"/>
      <c r="BD19" s="1025"/>
      <c r="BE19" s="1025"/>
      <c r="BF19" s="1025"/>
      <c r="BG19" s="1025"/>
      <c r="BH19" s="1025"/>
      <c r="BI19" s="1025"/>
      <c r="BJ19" s="1025"/>
      <c r="BK19" s="1025"/>
      <c r="BL19" s="1025"/>
      <c r="BM19" s="1025"/>
      <c r="BN19" s="1025"/>
      <c r="BO19" s="1025"/>
      <c r="BP19" s="1025"/>
      <c r="BQ19" s="1025"/>
      <c r="BR19" s="1025"/>
      <c r="BS19" s="1025"/>
      <c r="BT19" s="1025"/>
      <c r="BU19" s="1025"/>
      <c r="BV19" s="1025"/>
      <c r="BW19" s="1025"/>
      <c r="BX19" s="1025"/>
      <c r="BY19" s="1025"/>
      <c r="BZ19" s="1025"/>
      <c r="CA19" s="1025"/>
      <c r="CB19" s="1025"/>
      <c r="CC19" s="1025"/>
      <c r="CD19" s="1025"/>
      <c r="CE19" s="1025"/>
      <c r="CF19" s="1025"/>
      <c r="CG19" s="1025"/>
      <c r="CH19" s="1025"/>
      <c r="CI19" s="1025"/>
      <c r="CJ19" s="1025"/>
      <c r="CK19" s="1025"/>
      <c r="CL19" s="1025"/>
      <c r="CM19" s="1025"/>
      <c r="CN19" s="1025"/>
      <c r="CO19" s="1025"/>
      <c r="CP19" s="1025"/>
      <c r="CQ19" s="1025"/>
      <c r="CR19" s="1025"/>
      <c r="CS19" s="1025"/>
      <c r="CT19" s="1025"/>
      <c r="CU19" s="1025"/>
      <c r="CV19" s="1025"/>
      <c r="CW19" s="1025"/>
      <c r="CX19" s="1025"/>
      <c r="CY19" s="1025"/>
      <c r="CZ19" s="1025"/>
      <c r="DA19" s="1025"/>
      <c r="DB19" s="1025"/>
      <c r="DC19" s="1025"/>
      <c r="DD19" s="1025"/>
      <c r="DE19" s="1025"/>
      <c r="DF19" s="1025"/>
      <c r="DG19" s="1025"/>
      <c r="DH19" s="1025"/>
      <c r="DI19" s="1025"/>
      <c r="DJ19" s="1025"/>
      <c r="DK19" s="1025"/>
      <c r="DL19" s="1025"/>
      <c r="DM19" s="1025"/>
      <c r="DN19" s="1025"/>
      <c r="DO19" s="1025"/>
      <c r="DP19" s="1025"/>
      <c r="DQ19" s="1025"/>
      <c r="DR19" s="1025"/>
      <c r="DS19" s="1025"/>
      <c r="DT19" s="1025"/>
      <c r="DU19" s="1025"/>
      <c r="DV19" s="1025"/>
      <c r="DW19" s="1025"/>
      <c r="DX19" s="1025"/>
      <c r="DY19" s="1025"/>
      <c r="DZ19" s="1025"/>
      <c r="EA19" s="1025"/>
      <c r="EB19" s="1025"/>
      <c r="EC19" s="1025"/>
      <c r="ED19" s="1025"/>
      <c r="EE19" s="1025"/>
      <c r="EF19" s="1025"/>
      <c r="EG19" s="1025"/>
      <c r="EH19" s="1025"/>
      <c r="EI19" s="1025"/>
      <c r="EJ19" s="1025"/>
      <c r="EK19" s="1025"/>
      <c r="EL19" s="1025"/>
      <c r="EM19" s="1025"/>
      <c r="EN19" s="1025"/>
      <c r="EO19" s="1025"/>
      <c r="EP19" s="1025"/>
      <c r="EQ19" s="1025"/>
      <c r="ER19" s="1025"/>
      <c r="ES19" s="1025"/>
      <c r="ET19" s="1025"/>
      <c r="EU19" s="1025"/>
      <c r="EV19" s="1025"/>
      <c r="EW19" s="1025"/>
      <c r="EX19" s="1025"/>
      <c r="EY19" s="1025"/>
      <c r="EZ19" s="1025"/>
      <c r="FA19" s="1025"/>
      <c r="FB19" s="1025"/>
      <c r="FC19" s="1025"/>
      <c r="FD19" s="1025"/>
      <c r="FE19" s="1025"/>
      <c r="FF19" s="1025"/>
      <c r="FG19" s="1025"/>
      <c r="FH19" s="1025"/>
      <c r="FI19" s="1025"/>
      <c r="FJ19" s="1025"/>
      <c r="FK19" s="1025"/>
      <c r="FL19" s="1025"/>
      <c r="FM19" s="1025"/>
      <c r="FN19" s="1025"/>
      <c r="FO19" s="1025"/>
      <c r="FP19" s="1025"/>
      <c r="FQ19" s="1025"/>
      <c r="FR19" s="1025"/>
      <c r="FS19" s="1025"/>
      <c r="FT19" s="1025"/>
      <c r="FU19" s="1025"/>
      <c r="FV19" s="1025"/>
      <c r="FW19" s="1025"/>
      <c r="FX19" s="1025"/>
      <c r="FY19" s="1025"/>
      <c r="FZ19" s="1025"/>
      <c r="GA19" s="1025"/>
      <c r="GB19" s="1025"/>
      <c r="GC19" s="1025"/>
      <c r="GD19" s="1025"/>
      <c r="GE19" s="1025"/>
      <c r="GF19" s="1025"/>
      <c r="GG19" s="1025"/>
      <c r="GH19" s="1025"/>
      <c r="GI19" s="1025"/>
      <c r="GJ19" s="1025"/>
      <c r="GK19" s="1025"/>
      <c r="GL19" s="1025"/>
      <c r="GM19" s="1025"/>
      <c r="GN19" s="1025"/>
      <c r="GO19" s="1025"/>
      <c r="GP19" s="1025"/>
      <c r="GQ19" s="1025"/>
      <c r="GR19" s="1025"/>
      <c r="GS19" s="1025"/>
      <c r="GT19" s="1025"/>
      <c r="GU19" s="1025"/>
      <c r="GV19" s="1025"/>
      <c r="GW19" s="1025"/>
      <c r="GX19" s="1025"/>
      <c r="GY19" s="1025"/>
      <c r="GZ19" s="1025"/>
      <c r="HA19" s="1025"/>
      <c r="HB19" s="1025"/>
      <c r="HC19" s="1025"/>
      <c r="HD19" s="1025"/>
      <c r="HE19" s="1025"/>
      <c r="HF19" s="1025"/>
      <c r="HG19" s="1025"/>
      <c r="HH19" s="1025"/>
      <c r="HI19" s="1025"/>
      <c r="HJ19" s="1025"/>
      <c r="HK19" s="1025"/>
      <c r="HL19" s="1025"/>
      <c r="HM19" s="1025"/>
      <c r="HN19" s="1025"/>
      <c r="HO19" s="1025"/>
      <c r="HP19" s="1025"/>
      <c r="HQ19" s="1025"/>
      <c r="HR19" s="1025"/>
      <c r="HS19" s="1025"/>
      <c r="HT19" s="1025"/>
      <c r="HU19" s="1025"/>
      <c r="HV19" s="1025"/>
      <c r="HW19" s="1025"/>
      <c r="HX19" s="1025"/>
      <c r="HY19" s="1025"/>
      <c r="HZ19" s="1025"/>
      <c r="IA19" s="1025"/>
      <c r="IB19" s="1025"/>
      <c r="IC19" s="1025"/>
      <c r="ID19" s="1025"/>
      <c r="IE19" s="1025"/>
      <c r="IF19" s="1025"/>
      <c r="IG19" s="1025"/>
      <c r="IH19" s="1025"/>
      <c r="II19" s="1025"/>
      <c r="IJ19" s="1025"/>
      <c r="IK19" s="1025"/>
      <c r="IL19" s="1025"/>
      <c r="IM19" s="1025"/>
      <c r="IN19" s="1025"/>
      <c r="IO19" s="1025"/>
      <c r="IP19" s="1025"/>
      <c r="IQ19" s="1025"/>
      <c r="IR19" s="1025"/>
      <c r="IS19" s="1025"/>
      <c r="IT19" s="1025"/>
      <c r="IU19" s="1025"/>
      <c r="IV19" s="1025"/>
    </row>
    <row r="20" spans="1:256" ht="19.5" customHeight="1" x14ac:dyDescent="0.3">
      <c r="A20" s="1025"/>
      <c r="B20" s="1392" t="s">
        <v>1547</v>
      </c>
      <c r="C20" s="1392" t="s">
        <v>1523</v>
      </c>
      <c r="D20" s="1392" t="s">
        <v>1205</v>
      </c>
      <c r="E20" s="1391" t="s">
        <v>1548</v>
      </c>
      <c r="F20" s="1391" t="s">
        <v>1337</v>
      </c>
      <c r="G20" s="1042"/>
      <c r="H20" s="1042"/>
      <c r="I20" s="503" t="s">
        <v>173</v>
      </c>
      <c r="J20" s="503" t="s">
        <v>353</v>
      </c>
      <c r="K20" s="503" t="s">
        <v>1525</v>
      </c>
      <c r="L20" s="503"/>
      <c r="T20" s="1389"/>
      <c r="U20" s="1389"/>
      <c r="V20" s="1389"/>
      <c r="W20" s="1389"/>
      <c r="X20" s="1025"/>
      <c r="Y20" s="1025"/>
      <c r="Z20" s="1025"/>
      <c r="AA20" s="1025"/>
      <c r="AB20" s="1025"/>
      <c r="AC20" s="1025"/>
      <c r="AD20" s="1025"/>
      <c r="AE20" s="1025"/>
      <c r="AF20" s="1025"/>
      <c r="AG20" s="1025"/>
      <c r="AH20" s="1025"/>
      <c r="AI20" s="1025"/>
      <c r="AJ20" s="1025"/>
      <c r="AK20" s="1025"/>
      <c r="AL20" s="1025"/>
      <c r="AM20" s="1025"/>
      <c r="AN20" s="1025"/>
      <c r="AO20" s="1025"/>
      <c r="AP20" s="1025"/>
      <c r="AQ20" s="1025"/>
      <c r="AR20" s="1025"/>
      <c r="AS20" s="1025"/>
      <c r="AT20" s="1025"/>
      <c r="AU20" s="1025"/>
      <c r="AV20" s="1025"/>
      <c r="AW20" s="1025"/>
      <c r="AX20" s="1025"/>
      <c r="AY20" s="1025"/>
      <c r="AZ20" s="1025"/>
      <c r="BA20" s="1025"/>
      <c r="BB20" s="1025"/>
      <c r="BC20" s="1025"/>
      <c r="BD20" s="1025"/>
      <c r="BE20" s="1025"/>
      <c r="BF20" s="1025"/>
      <c r="BG20" s="1025"/>
      <c r="BH20" s="1025"/>
      <c r="BI20" s="1025"/>
      <c r="BJ20" s="1025"/>
      <c r="BK20" s="1025"/>
      <c r="BL20" s="1025"/>
      <c r="BM20" s="1025"/>
      <c r="BN20" s="1025"/>
      <c r="BO20" s="1025"/>
      <c r="BP20" s="1025"/>
      <c r="BQ20" s="1025"/>
      <c r="BR20" s="1025"/>
      <c r="BS20" s="1025"/>
      <c r="BT20" s="1025"/>
      <c r="BU20" s="1025"/>
      <c r="BV20" s="1025"/>
      <c r="BW20" s="1025"/>
      <c r="BX20" s="1025"/>
      <c r="BY20" s="1025"/>
      <c r="BZ20" s="1025"/>
      <c r="CA20" s="1025"/>
      <c r="CB20" s="1025"/>
      <c r="CC20" s="1025"/>
      <c r="CD20" s="1025"/>
      <c r="CE20" s="1025"/>
      <c r="CF20" s="1025"/>
      <c r="CG20" s="1025"/>
      <c r="CH20" s="1025"/>
      <c r="CI20" s="1025"/>
      <c r="CJ20" s="1025"/>
      <c r="CK20" s="1025"/>
      <c r="CL20" s="1025"/>
      <c r="CM20" s="1025"/>
      <c r="CN20" s="1025"/>
      <c r="CO20" s="1025"/>
      <c r="CP20" s="1025"/>
      <c r="CQ20" s="1025"/>
      <c r="CR20" s="1025"/>
      <c r="CS20" s="1025"/>
      <c r="CT20" s="1025"/>
      <c r="CU20" s="1025"/>
      <c r="CV20" s="1025"/>
      <c r="CW20" s="1025"/>
      <c r="CX20" s="1025"/>
      <c r="CY20" s="1025"/>
      <c r="CZ20" s="1025"/>
      <c r="DA20" s="1025"/>
      <c r="DB20" s="1025"/>
      <c r="DC20" s="1025"/>
      <c r="DD20" s="1025"/>
      <c r="DE20" s="1025"/>
      <c r="DF20" s="1025"/>
      <c r="DG20" s="1025"/>
      <c r="DH20" s="1025"/>
      <c r="DI20" s="1025"/>
      <c r="DJ20" s="1025"/>
      <c r="DK20" s="1025"/>
      <c r="DL20" s="1025"/>
      <c r="DM20" s="1025"/>
      <c r="DN20" s="1025"/>
      <c r="DO20" s="1025"/>
      <c r="DP20" s="1025"/>
      <c r="DQ20" s="1025"/>
      <c r="DR20" s="1025"/>
      <c r="DS20" s="1025"/>
      <c r="DT20" s="1025"/>
      <c r="DU20" s="1025"/>
      <c r="DV20" s="1025"/>
      <c r="DW20" s="1025"/>
      <c r="DX20" s="1025"/>
      <c r="DY20" s="1025"/>
      <c r="DZ20" s="1025"/>
      <c r="EA20" s="1025"/>
      <c r="EB20" s="1025"/>
      <c r="EC20" s="1025"/>
      <c r="ED20" s="1025"/>
      <c r="EE20" s="1025"/>
      <c r="EF20" s="1025"/>
      <c r="EG20" s="1025"/>
      <c r="EH20" s="1025"/>
      <c r="EI20" s="1025"/>
      <c r="EJ20" s="1025"/>
      <c r="EK20" s="1025"/>
      <c r="EL20" s="1025"/>
      <c r="EM20" s="1025"/>
      <c r="EN20" s="1025"/>
      <c r="EO20" s="1025"/>
      <c r="EP20" s="1025"/>
      <c r="EQ20" s="1025"/>
      <c r="ER20" s="1025"/>
      <c r="ES20" s="1025"/>
      <c r="ET20" s="1025"/>
      <c r="EU20" s="1025"/>
      <c r="EV20" s="1025"/>
      <c r="EW20" s="1025"/>
      <c r="EX20" s="1025"/>
      <c r="EY20" s="1025"/>
      <c r="EZ20" s="1025"/>
      <c r="FA20" s="1025"/>
      <c r="FB20" s="1025"/>
      <c r="FC20" s="1025"/>
      <c r="FD20" s="1025"/>
      <c r="FE20" s="1025"/>
      <c r="FF20" s="1025"/>
      <c r="FG20" s="1025"/>
      <c r="FH20" s="1025"/>
      <c r="FI20" s="1025"/>
      <c r="FJ20" s="1025"/>
      <c r="FK20" s="1025"/>
      <c r="FL20" s="1025"/>
      <c r="FM20" s="1025"/>
      <c r="FN20" s="1025"/>
      <c r="FO20" s="1025"/>
      <c r="FP20" s="1025"/>
      <c r="FQ20" s="1025"/>
      <c r="FR20" s="1025"/>
      <c r="FS20" s="1025"/>
      <c r="FT20" s="1025"/>
      <c r="FU20" s="1025"/>
      <c r="FV20" s="1025"/>
      <c r="FW20" s="1025"/>
      <c r="FX20" s="1025"/>
      <c r="FY20" s="1025"/>
      <c r="FZ20" s="1025"/>
      <c r="GA20" s="1025"/>
      <c r="GB20" s="1025"/>
      <c r="GC20" s="1025"/>
      <c r="GD20" s="1025"/>
      <c r="GE20" s="1025"/>
      <c r="GF20" s="1025"/>
      <c r="GG20" s="1025"/>
      <c r="GH20" s="1025"/>
      <c r="GI20" s="1025"/>
      <c r="GJ20" s="1025"/>
      <c r="GK20" s="1025"/>
      <c r="GL20" s="1025"/>
      <c r="GM20" s="1025"/>
      <c r="GN20" s="1025"/>
      <c r="GO20" s="1025"/>
      <c r="GP20" s="1025"/>
      <c r="GQ20" s="1025"/>
      <c r="GR20" s="1025"/>
      <c r="GS20" s="1025"/>
      <c r="GT20" s="1025"/>
      <c r="GU20" s="1025"/>
      <c r="GV20" s="1025"/>
      <c r="GW20" s="1025"/>
      <c r="GX20" s="1025"/>
      <c r="GY20" s="1025"/>
      <c r="GZ20" s="1025"/>
      <c r="HA20" s="1025"/>
      <c r="HB20" s="1025"/>
      <c r="HC20" s="1025"/>
      <c r="HD20" s="1025"/>
      <c r="HE20" s="1025"/>
      <c r="HF20" s="1025"/>
      <c r="HG20" s="1025"/>
      <c r="HH20" s="1025"/>
      <c r="HI20" s="1025"/>
      <c r="HJ20" s="1025"/>
      <c r="HK20" s="1025"/>
      <c r="HL20" s="1025"/>
      <c r="HM20" s="1025"/>
      <c r="HN20" s="1025"/>
      <c r="HO20" s="1025"/>
      <c r="HP20" s="1025"/>
      <c r="HQ20" s="1025"/>
      <c r="HR20" s="1025"/>
      <c r="HS20" s="1025"/>
      <c r="HT20" s="1025"/>
      <c r="HU20" s="1025"/>
      <c r="HV20" s="1025"/>
      <c r="HW20" s="1025"/>
      <c r="HX20" s="1025"/>
      <c r="HY20" s="1025"/>
      <c r="HZ20" s="1025"/>
      <c r="IA20" s="1025"/>
      <c r="IB20" s="1025"/>
      <c r="IC20" s="1025"/>
      <c r="ID20" s="1025"/>
      <c r="IE20" s="1025"/>
      <c r="IF20" s="1025"/>
      <c r="IG20" s="1025"/>
      <c r="IH20" s="1025"/>
      <c r="II20" s="1025"/>
      <c r="IJ20" s="1025"/>
      <c r="IK20" s="1025"/>
      <c r="IL20" s="1025"/>
      <c r="IM20" s="1025"/>
      <c r="IN20" s="1025"/>
      <c r="IO20" s="1025"/>
      <c r="IP20" s="1025"/>
      <c r="IQ20" s="1025"/>
      <c r="IR20" s="1025"/>
      <c r="IS20" s="1025"/>
      <c r="IT20" s="1025"/>
      <c r="IU20" s="1025"/>
      <c r="IV20" s="1025"/>
    </row>
    <row r="21" spans="1:256" ht="19.5" customHeight="1" x14ac:dyDescent="0.3">
      <c r="A21" s="1025"/>
      <c r="B21" s="1052" t="s">
        <v>1549</v>
      </c>
      <c r="C21" s="1052" t="s">
        <v>1528</v>
      </c>
      <c r="D21" s="1053" t="str">
        <f>+J21</f>
        <v>C.T. CAJAMARQUILLA (TV)</v>
      </c>
      <c r="E21" s="1054" t="s">
        <v>174</v>
      </c>
      <c r="F21" s="1055">
        <f>+K21</f>
        <v>297468</v>
      </c>
      <c r="G21" s="1042"/>
      <c r="H21" s="1042"/>
      <c r="I21" s="503" t="s">
        <v>174</v>
      </c>
      <c r="J21" s="503" t="s">
        <v>1125</v>
      </c>
      <c r="K21" s="503">
        <v>297468</v>
      </c>
      <c r="L21" s="503"/>
      <c r="T21" s="1389"/>
      <c r="U21" s="1389"/>
      <c r="V21" s="1389"/>
      <c r="W21" s="1389"/>
      <c r="X21" s="1025"/>
      <c r="Y21" s="1025"/>
      <c r="Z21" s="1025"/>
      <c r="AA21" s="1025"/>
      <c r="AB21" s="1025"/>
      <c r="AC21" s="1025"/>
      <c r="AD21" s="1025"/>
      <c r="AE21" s="1025"/>
      <c r="AF21" s="1025"/>
      <c r="AG21" s="1025"/>
      <c r="AH21" s="1025"/>
      <c r="AI21" s="1025"/>
      <c r="AJ21" s="1025"/>
      <c r="AK21" s="1025"/>
      <c r="AL21" s="1025"/>
      <c r="AM21" s="1025"/>
      <c r="AN21" s="1025"/>
      <c r="AO21" s="1025"/>
      <c r="AP21" s="1025"/>
      <c r="AQ21" s="1025"/>
      <c r="AR21" s="1025"/>
      <c r="AS21" s="1025"/>
      <c r="AT21" s="1025"/>
      <c r="AU21" s="1025"/>
      <c r="AV21" s="1025"/>
      <c r="AW21" s="1025"/>
      <c r="AX21" s="1025"/>
      <c r="AY21" s="1025"/>
      <c r="AZ21" s="1025"/>
      <c r="BA21" s="1025"/>
      <c r="BB21" s="1025"/>
      <c r="BC21" s="1025"/>
      <c r="BD21" s="1025"/>
      <c r="BE21" s="1025"/>
      <c r="BF21" s="1025"/>
      <c r="BG21" s="1025"/>
      <c r="BH21" s="1025"/>
      <c r="BI21" s="1025"/>
      <c r="BJ21" s="1025"/>
      <c r="BK21" s="1025"/>
      <c r="BL21" s="1025"/>
      <c r="BM21" s="1025"/>
      <c r="BN21" s="1025"/>
      <c r="BO21" s="1025"/>
      <c r="BP21" s="1025"/>
      <c r="BQ21" s="1025"/>
      <c r="BR21" s="1025"/>
      <c r="BS21" s="1025"/>
      <c r="BT21" s="1025"/>
      <c r="BU21" s="1025"/>
      <c r="BV21" s="1025"/>
      <c r="BW21" s="1025"/>
      <c r="BX21" s="1025"/>
      <c r="BY21" s="1025"/>
      <c r="BZ21" s="1025"/>
      <c r="CA21" s="1025"/>
      <c r="CB21" s="1025"/>
      <c r="CC21" s="1025"/>
      <c r="CD21" s="1025"/>
      <c r="CE21" s="1025"/>
      <c r="CF21" s="1025"/>
      <c r="CG21" s="1025"/>
      <c r="CH21" s="1025"/>
      <c r="CI21" s="1025"/>
      <c r="CJ21" s="1025"/>
      <c r="CK21" s="1025"/>
      <c r="CL21" s="1025"/>
      <c r="CM21" s="1025"/>
      <c r="CN21" s="1025"/>
      <c r="CO21" s="1025"/>
      <c r="CP21" s="1025"/>
      <c r="CQ21" s="1025"/>
      <c r="CR21" s="1025"/>
      <c r="CS21" s="1025"/>
      <c r="CT21" s="1025"/>
      <c r="CU21" s="1025"/>
      <c r="CV21" s="1025"/>
      <c r="CW21" s="1025"/>
      <c r="CX21" s="1025"/>
      <c r="CY21" s="1025"/>
      <c r="CZ21" s="1025"/>
      <c r="DA21" s="1025"/>
      <c r="DB21" s="1025"/>
      <c r="DC21" s="1025"/>
      <c r="DD21" s="1025"/>
      <c r="DE21" s="1025"/>
      <c r="DF21" s="1025"/>
      <c r="DG21" s="1025"/>
      <c r="DH21" s="1025"/>
      <c r="DI21" s="1025"/>
      <c r="DJ21" s="1025"/>
      <c r="DK21" s="1025"/>
      <c r="DL21" s="1025"/>
      <c r="DM21" s="1025"/>
      <c r="DN21" s="1025"/>
      <c r="DO21" s="1025"/>
      <c r="DP21" s="1025"/>
      <c r="DQ21" s="1025"/>
      <c r="DR21" s="1025"/>
      <c r="DS21" s="1025"/>
      <c r="DT21" s="1025"/>
      <c r="DU21" s="1025"/>
      <c r="DV21" s="1025"/>
      <c r="DW21" s="1025"/>
      <c r="DX21" s="1025"/>
      <c r="DY21" s="1025"/>
      <c r="DZ21" s="1025"/>
      <c r="EA21" s="1025"/>
      <c r="EB21" s="1025"/>
      <c r="EC21" s="1025"/>
      <c r="ED21" s="1025"/>
      <c r="EE21" s="1025"/>
      <c r="EF21" s="1025"/>
      <c r="EG21" s="1025"/>
      <c r="EH21" s="1025"/>
      <c r="EI21" s="1025"/>
      <c r="EJ21" s="1025"/>
      <c r="EK21" s="1025"/>
      <c r="EL21" s="1025"/>
      <c r="EM21" s="1025"/>
      <c r="EN21" s="1025"/>
      <c r="EO21" s="1025"/>
      <c r="EP21" s="1025"/>
      <c r="EQ21" s="1025"/>
      <c r="ER21" s="1025"/>
      <c r="ES21" s="1025"/>
      <c r="ET21" s="1025"/>
      <c r="EU21" s="1025"/>
      <c r="EV21" s="1025"/>
      <c r="EW21" s="1025"/>
      <c r="EX21" s="1025"/>
      <c r="EY21" s="1025"/>
      <c r="EZ21" s="1025"/>
      <c r="FA21" s="1025"/>
      <c r="FB21" s="1025"/>
      <c r="FC21" s="1025"/>
      <c r="FD21" s="1025"/>
      <c r="FE21" s="1025"/>
      <c r="FF21" s="1025"/>
      <c r="FG21" s="1025"/>
      <c r="FH21" s="1025"/>
      <c r="FI21" s="1025"/>
      <c r="FJ21" s="1025"/>
      <c r="FK21" s="1025"/>
      <c r="FL21" s="1025"/>
      <c r="FM21" s="1025"/>
      <c r="FN21" s="1025"/>
      <c r="FO21" s="1025"/>
      <c r="FP21" s="1025"/>
      <c r="FQ21" s="1025"/>
      <c r="FR21" s="1025"/>
      <c r="FS21" s="1025"/>
      <c r="FT21" s="1025"/>
      <c r="FU21" s="1025"/>
      <c r="FV21" s="1025"/>
      <c r="FW21" s="1025"/>
      <c r="FX21" s="1025"/>
      <c r="FY21" s="1025"/>
      <c r="FZ21" s="1025"/>
      <c r="GA21" s="1025"/>
      <c r="GB21" s="1025"/>
      <c r="GC21" s="1025"/>
      <c r="GD21" s="1025"/>
      <c r="GE21" s="1025"/>
      <c r="GF21" s="1025"/>
      <c r="GG21" s="1025"/>
      <c r="GH21" s="1025"/>
      <c r="GI21" s="1025"/>
      <c r="GJ21" s="1025"/>
      <c r="GK21" s="1025"/>
      <c r="GL21" s="1025"/>
      <c r="GM21" s="1025"/>
      <c r="GN21" s="1025"/>
      <c r="GO21" s="1025"/>
      <c r="GP21" s="1025"/>
      <c r="GQ21" s="1025"/>
      <c r="GR21" s="1025"/>
      <c r="GS21" s="1025"/>
      <c r="GT21" s="1025"/>
      <c r="GU21" s="1025"/>
      <c r="GV21" s="1025"/>
      <c r="GW21" s="1025"/>
      <c r="GX21" s="1025"/>
      <c r="GY21" s="1025"/>
      <c r="GZ21" s="1025"/>
      <c r="HA21" s="1025"/>
      <c r="HB21" s="1025"/>
      <c r="HC21" s="1025"/>
      <c r="HD21" s="1025"/>
      <c r="HE21" s="1025"/>
      <c r="HF21" s="1025"/>
      <c r="HG21" s="1025"/>
      <c r="HH21" s="1025"/>
      <c r="HI21" s="1025"/>
      <c r="HJ21" s="1025"/>
      <c r="HK21" s="1025"/>
      <c r="HL21" s="1025"/>
      <c r="HM21" s="1025"/>
      <c r="HN21" s="1025"/>
      <c r="HO21" s="1025"/>
      <c r="HP21" s="1025"/>
      <c r="HQ21" s="1025"/>
      <c r="HR21" s="1025"/>
      <c r="HS21" s="1025"/>
      <c r="HT21" s="1025"/>
      <c r="HU21" s="1025"/>
      <c r="HV21" s="1025"/>
      <c r="HW21" s="1025"/>
      <c r="HX21" s="1025"/>
      <c r="HY21" s="1025"/>
      <c r="HZ21" s="1025"/>
      <c r="IA21" s="1025"/>
      <c r="IB21" s="1025"/>
      <c r="IC21" s="1025"/>
      <c r="ID21" s="1025"/>
      <c r="IE21" s="1025"/>
      <c r="IF21" s="1025"/>
      <c r="IG21" s="1025"/>
      <c r="IH21" s="1025"/>
      <c r="II21" s="1025"/>
      <c r="IJ21" s="1025"/>
      <c r="IK21" s="1025"/>
      <c r="IL21" s="1025"/>
      <c r="IM21" s="1025"/>
      <c r="IN21" s="1025"/>
      <c r="IO21" s="1025"/>
      <c r="IP21" s="1025"/>
      <c r="IQ21" s="1025"/>
      <c r="IR21" s="1025"/>
      <c r="IS21" s="1025"/>
      <c r="IT21" s="1025"/>
      <c r="IU21" s="1025"/>
      <c r="IV21" s="1025"/>
    </row>
    <row r="22" spans="1:256" ht="19.5" customHeight="1" x14ac:dyDescent="0.3">
      <c r="A22" s="1025"/>
      <c r="B22" s="1052" t="s">
        <v>1549</v>
      </c>
      <c r="C22" s="1052" t="s">
        <v>1528</v>
      </c>
      <c r="D22" s="1053" t="str">
        <f t="shared" ref="D22:D23" si="3">+J22</f>
        <v>C.T. CAJAMARQUILLA 2 (TV)</v>
      </c>
      <c r="E22" s="1054" t="s">
        <v>174</v>
      </c>
      <c r="F22" s="1055">
        <f t="shared" ref="F22:F23" si="4">+K22</f>
        <v>360331</v>
      </c>
      <c r="G22" s="1042"/>
      <c r="H22" s="1042"/>
      <c r="I22" s="503"/>
      <c r="J22" s="503" t="s">
        <v>1128</v>
      </c>
      <c r="K22" s="503">
        <v>360331</v>
      </c>
      <c r="L22" s="503"/>
      <c r="T22" s="1389"/>
      <c r="U22" s="1389"/>
      <c r="V22" s="1389"/>
      <c r="W22" s="1389"/>
      <c r="X22" s="1025"/>
      <c r="Y22" s="1025"/>
      <c r="Z22" s="1025"/>
      <c r="AA22" s="1025"/>
      <c r="AB22" s="1025"/>
      <c r="AC22" s="1025"/>
      <c r="AD22" s="1025"/>
      <c r="AE22" s="1025"/>
      <c r="AF22" s="1025"/>
      <c r="AG22" s="1025"/>
      <c r="AH22" s="1025"/>
      <c r="AI22" s="1025"/>
      <c r="AJ22" s="1025"/>
      <c r="AK22" s="1025"/>
      <c r="AL22" s="1025"/>
      <c r="AM22" s="1025"/>
      <c r="AN22" s="1025"/>
      <c r="AO22" s="1025"/>
      <c r="AP22" s="1025"/>
      <c r="AQ22" s="1025"/>
      <c r="AR22" s="1025"/>
      <c r="AS22" s="1025"/>
      <c r="AT22" s="1025"/>
      <c r="AU22" s="1025"/>
      <c r="AV22" s="1025"/>
      <c r="AW22" s="1025"/>
      <c r="AX22" s="1025"/>
      <c r="AY22" s="1025"/>
      <c r="AZ22" s="1025"/>
      <c r="BA22" s="1025"/>
      <c r="BB22" s="1025"/>
      <c r="BC22" s="1025"/>
      <c r="BD22" s="1025"/>
      <c r="BE22" s="1025"/>
      <c r="BF22" s="1025"/>
      <c r="BG22" s="1025"/>
      <c r="BH22" s="1025"/>
      <c r="BI22" s="1025"/>
      <c r="BJ22" s="1025"/>
      <c r="BK22" s="1025"/>
      <c r="BL22" s="1025"/>
      <c r="BM22" s="1025"/>
      <c r="BN22" s="1025"/>
      <c r="BO22" s="1025"/>
      <c r="BP22" s="1025"/>
      <c r="BQ22" s="1025"/>
      <c r="BR22" s="1025"/>
      <c r="BS22" s="1025"/>
      <c r="BT22" s="1025"/>
      <c r="BU22" s="1025"/>
      <c r="BV22" s="1025"/>
      <c r="BW22" s="1025"/>
      <c r="BX22" s="1025"/>
      <c r="BY22" s="1025"/>
      <c r="BZ22" s="1025"/>
      <c r="CA22" s="1025"/>
      <c r="CB22" s="1025"/>
      <c r="CC22" s="1025"/>
      <c r="CD22" s="1025"/>
      <c r="CE22" s="1025"/>
      <c r="CF22" s="1025"/>
      <c r="CG22" s="1025"/>
      <c r="CH22" s="1025"/>
      <c r="CI22" s="1025"/>
      <c r="CJ22" s="1025"/>
      <c r="CK22" s="1025"/>
      <c r="CL22" s="1025"/>
      <c r="CM22" s="1025"/>
      <c r="CN22" s="1025"/>
      <c r="CO22" s="1025"/>
      <c r="CP22" s="1025"/>
      <c r="CQ22" s="1025"/>
      <c r="CR22" s="1025"/>
      <c r="CS22" s="1025"/>
      <c r="CT22" s="1025"/>
      <c r="CU22" s="1025"/>
      <c r="CV22" s="1025"/>
      <c r="CW22" s="1025"/>
      <c r="CX22" s="1025"/>
      <c r="CY22" s="1025"/>
      <c r="CZ22" s="1025"/>
      <c r="DA22" s="1025"/>
      <c r="DB22" s="1025"/>
      <c r="DC22" s="1025"/>
      <c r="DD22" s="1025"/>
      <c r="DE22" s="1025"/>
      <c r="DF22" s="1025"/>
      <c r="DG22" s="1025"/>
      <c r="DH22" s="1025"/>
      <c r="DI22" s="1025"/>
      <c r="DJ22" s="1025"/>
      <c r="DK22" s="1025"/>
      <c r="DL22" s="1025"/>
      <c r="DM22" s="1025"/>
      <c r="DN22" s="1025"/>
      <c r="DO22" s="1025"/>
      <c r="DP22" s="1025"/>
      <c r="DQ22" s="1025"/>
      <c r="DR22" s="1025"/>
      <c r="DS22" s="1025"/>
      <c r="DT22" s="1025"/>
      <c r="DU22" s="1025"/>
      <c r="DV22" s="1025"/>
      <c r="DW22" s="1025"/>
      <c r="DX22" s="1025"/>
      <c r="DY22" s="1025"/>
      <c r="DZ22" s="1025"/>
      <c r="EA22" s="1025"/>
      <c r="EB22" s="1025"/>
      <c r="EC22" s="1025"/>
      <c r="ED22" s="1025"/>
      <c r="EE22" s="1025"/>
      <c r="EF22" s="1025"/>
      <c r="EG22" s="1025"/>
      <c r="EH22" s="1025"/>
      <c r="EI22" s="1025"/>
      <c r="EJ22" s="1025"/>
      <c r="EK22" s="1025"/>
      <c r="EL22" s="1025"/>
      <c r="EM22" s="1025"/>
      <c r="EN22" s="1025"/>
      <c r="EO22" s="1025"/>
      <c r="EP22" s="1025"/>
      <c r="EQ22" s="1025"/>
      <c r="ER22" s="1025"/>
      <c r="ES22" s="1025"/>
      <c r="ET22" s="1025"/>
      <c r="EU22" s="1025"/>
      <c r="EV22" s="1025"/>
      <c r="EW22" s="1025"/>
      <c r="EX22" s="1025"/>
      <c r="EY22" s="1025"/>
      <c r="EZ22" s="1025"/>
      <c r="FA22" s="1025"/>
      <c r="FB22" s="1025"/>
      <c r="FC22" s="1025"/>
      <c r="FD22" s="1025"/>
      <c r="FE22" s="1025"/>
      <c r="FF22" s="1025"/>
      <c r="FG22" s="1025"/>
      <c r="FH22" s="1025"/>
      <c r="FI22" s="1025"/>
      <c r="FJ22" s="1025"/>
      <c r="FK22" s="1025"/>
      <c r="FL22" s="1025"/>
      <c r="FM22" s="1025"/>
      <c r="FN22" s="1025"/>
      <c r="FO22" s="1025"/>
      <c r="FP22" s="1025"/>
      <c r="FQ22" s="1025"/>
      <c r="FR22" s="1025"/>
      <c r="FS22" s="1025"/>
      <c r="FT22" s="1025"/>
      <c r="FU22" s="1025"/>
      <c r="FV22" s="1025"/>
      <c r="FW22" s="1025"/>
      <c r="FX22" s="1025"/>
      <c r="FY22" s="1025"/>
      <c r="FZ22" s="1025"/>
      <c r="GA22" s="1025"/>
      <c r="GB22" s="1025"/>
      <c r="GC22" s="1025"/>
      <c r="GD22" s="1025"/>
      <c r="GE22" s="1025"/>
      <c r="GF22" s="1025"/>
      <c r="GG22" s="1025"/>
      <c r="GH22" s="1025"/>
      <c r="GI22" s="1025"/>
      <c r="GJ22" s="1025"/>
      <c r="GK22" s="1025"/>
      <c r="GL22" s="1025"/>
      <c r="GM22" s="1025"/>
      <c r="GN22" s="1025"/>
      <c r="GO22" s="1025"/>
      <c r="GP22" s="1025"/>
      <c r="GQ22" s="1025"/>
      <c r="GR22" s="1025"/>
      <c r="GS22" s="1025"/>
      <c r="GT22" s="1025"/>
      <c r="GU22" s="1025"/>
      <c r="GV22" s="1025"/>
      <c r="GW22" s="1025"/>
      <c r="GX22" s="1025"/>
      <c r="GY22" s="1025"/>
      <c r="GZ22" s="1025"/>
      <c r="HA22" s="1025"/>
      <c r="HB22" s="1025"/>
      <c r="HC22" s="1025"/>
      <c r="HD22" s="1025"/>
      <c r="HE22" s="1025"/>
      <c r="HF22" s="1025"/>
      <c r="HG22" s="1025"/>
      <c r="HH22" s="1025"/>
      <c r="HI22" s="1025"/>
      <c r="HJ22" s="1025"/>
      <c r="HK22" s="1025"/>
      <c r="HL22" s="1025"/>
      <c r="HM22" s="1025"/>
      <c r="HN22" s="1025"/>
      <c r="HO22" s="1025"/>
      <c r="HP22" s="1025"/>
      <c r="HQ22" s="1025"/>
      <c r="HR22" s="1025"/>
      <c r="HS22" s="1025"/>
      <c r="HT22" s="1025"/>
      <c r="HU22" s="1025"/>
      <c r="HV22" s="1025"/>
      <c r="HW22" s="1025"/>
      <c r="HX22" s="1025"/>
      <c r="HY22" s="1025"/>
      <c r="HZ22" s="1025"/>
      <c r="IA22" s="1025"/>
      <c r="IB22" s="1025"/>
      <c r="IC22" s="1025"/>
      <c r="ID22" s="1025"/>
      <c r="IE22" s="1025"/>
      <c r="IF22" s="1025"/>
      <c r="IG22" s="1025"/>
      <c r="IH22" s="1025"/>
      <c r="II22" s="1025"/>
      <c r="IJ22" s="1025"/>
      <c r="IK22" s="1025"/>
      <c r="IL22" s="1025"/>
      <c r="IM22" s="1025"/>
      <c r="IN22" s="1025"/>
      <c r="IO22" s="1025"/>
      <c r="IP22" s="1025"/>
      <c r="IQ22" s="1025"/>
      <c r="IR22" s="1025"/>
      <c r="IS22" s="1025"/>
      <c r="IT22" s="1025"/>
      <c r="IU22" s="1025"/>
      <c r="IV22" s="1025"/>
    </row>
    <row r="23" spans="1:256" ht="19.5" customHeight="1" x14ac:dyDescent="0.3">
      <c r="A23" s="1025"/>
      <c r="B23" s="1052" t="s">
        <v>1549</v>
      </c>
      <c r="C23" s="1052" t="s">
        <v>1528</v>
      </c>
      <c r="D23" s="1053" t="str">
        <f t="shared" si="3"/>
        <v>C.T. CASA GRANDE</v>
      </c>
      <c r="E23" s="1054" t="s">
        <v>174</v>
      </c>
      <c r="F23" s="1055">
        <f t="shared" si="4"/>
        <v>26525.279999999999</v>
      </c>
      <c r="G23" s="1042"/>
      <c r="H23" s="1042"/>
      <c r="I23" s="503"/>
      <c r="J23" s="503" t="s">
        <v>1013</v>
      </c>
      <c r="K23" s="503">
        <v>26525.279999999999</v>
      </c>
      <c r="L23" s="503"/>
      <c r="T23" s="1389"/>
      <c r="U23" s="1389"/>
      <c r="V23" s="1389"/>
      <c r="W23" s="1389"/>
      <c r="X23" s="1025"/>
      <c r="Y23" s="1025"/>
      <c r="Z23" s="1025"/>
      <c r="AA23" s="1025"/>
      <c r="AB23" s="1025"/>
      <c r="AC23" s="1025"/>
      <c r="AD23" s="1025"/>
      <c r="AE23" s="1025"/>
      <c r="AF23" s="1025"/>
      <c r="AG23" s="1025"/>
      <c r="AH23" s="1025"/>
      <c r="AI23" s="1025"/>
      <c r="AJ23" s="1025"/>
      <c r="AK23" s="1025"/>
      <c r="AL23" s="1025"/>
      <c r="AM23" s="1025"/>
      <c r="AN23" s="1025"/>
      <c r="AO23" s="1025"/>
      <c r="AP23" s="1025"/>
      <c r="AQ23" s="1025"/>
      <c r="AR23" s="1025"/>
      <c r="AS23" s="1025"/>
      <c r="AT23" s="1025"/>
      <c r="AU23" s="1025"/>
      <c r="AV23" s="1025"/>
      <c r="AW23" s="1025"/>
      <c r="AX23" s="1025"/>
      <c r="AY23" s="1025"/>
      <c r="AZ23" s="1025"/>
      <c r="BA23" s="1025"/>
      <c r="BB23" s="1025"/>
      <c r="BC23" s="1025"/>
      <c r="BD23" s="1025"/>
      <c r="BE23" s="1025"/>
      <c r="BF23" s="1025"/>
      <c r="BG23" s="1025"/>
      <c r="BH23" s="1025"/>
      <c r="BI23" s="1025"/>
      <c r="BJ23" s="1025"/>
      <c r="BK23" s="1025"/>
      <c r="BL23" s="1025"/>
      <c r="BM23" s="1025"/>
      <c r="BN23" s="1025"/>
      <c r="BO23" s="1025"/>
      <c r="BP23" s="1025"/>
      <c r="BQ23" s="1025"/>
      <c r="BR23" s="1025"/>
      <c r="BS23" s="1025"/>
      <c r="BT23" s="1025"/>
      <c r="BU23" s="1025"/>
      <c r="BV23" s="1025"/>
      <c r="BW23" s="1025"/>
      <c r="BX23" s="1025"/>
      <c r="BY23" s="1025"/>
      <c r="BZ23" s="1025"/>
      <c r="CA23" s="1025"/>
      <c r="CB23" s="1025"/>
      <c r="CC23" s="1025"/>
      <c r="CD23" s="1025"/>
      <c r="CE23" s="1025"/>
      <c r="CF23" s="1025"/>
      <c r="CG23" s="1025"/>
      <c r="CH23" s="1025"/>
      <c r="CI23" s="1025"/>
      <c r="CJ23" s="1025"/>
      <c r="CK23" s="1025"/>
      <c r="CL23" s="1025"/>
      <c r="CM23" s="1025"/>
      <c r="CN23" s="1025"/>
      <c r="CO23" s="1025"/>
      <c r="CP23" s="1025"/>
      <c r="CQ23" s="1025"/>
      <c r="CR23" s="1025"/>
      <c r="CS23" s="1025"/>
      <c r="CT23" s="1025"/>
      <c r="CU23" s="1025"/>
      <c r="CV23" s="1025"/>
      <c r="CW23" s="1025"/>
      <c r="CX23" s="1025"/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5"/>
      <c r="DJ23" s="1025"/>
      <c r="DK23" s="1025"/>
      <c r="DL23" s="1025"/>
      <c r="DM23" s="1025"/>
      <c r="DN23" s="1025"/>
      <c r="DO23" s="1025"/>
      <c r="DP23" s="1025"/>
      <c r="DQ23" s="1025"/>
      <c r="DR23" s="1025"/>
      <c r="DS23" s="1025"/>
      <c r="DT23" s="1025"/>
      <c r="DU23" s="1025"/>
      <c r="DV23" s="1025"/>
      <c r="DW23" s="1025"/>
      <c r="DX23" s="1025"/>
      <c r="DY23" s="1025"/>
      <c r="DZ23" s="1025"/>
      <c r="EA23" s="1025"/>
      <c r="EB23" s="1025"/>
      <c r="EC23" s="1025"/>
      <c r="ED23" s="1025"/>
      <c r="EE23" s="1025"/>
      <c r="EF23" s="1025"/>
      <c r="EG23" s="1025"/>
      <c r="EH23" s="1025"/>
      <c r="EI23" s="1025"/>
      <c r="EJ23" s="1025"/>
      <c r="EK23" s="1025"/>
      <c r="EL23" s="1025"/>
      <c r="EM23" s="1025"/>
      <c r="EN23" s="1025"/>
      <c r="EO23" s="1025"/>
      <c r="EP23" s="1025"/>
      <c r="EQ23" s="1025"/>
      <c r="ER23" s="1025"/>
      <c r="ES23" s="1025"/>
      <c r="ET23" s="1025"/>
      <c r="EU23" s="1025"/>
      <c r="EV23" s="1025"/>
      <c r="EW23" s="1025"/>
      <c r="EX23" s="1025"/>
      <c r="EY23" s="1025"/>
      <c r="EZ23" s="1025"/>
      <c r="FA23" s="1025"/>
      <c r="FB23" s="1025"/>
      <c r="FC23" s="1025"/>
      <c r="FD23" s="1025"/>
      <c r="FE23" s="1025"/>
      <c r="FF23" s="1025"/>
      <c r="FG23" s="1025"/>
      <c r="FH23" s="1025"/>
      <c r="FI23" s="1025"/>
      <c r="FJ23" s="1025"/>
      <c r="FK23" s="1025"/>
      <c r="FL23" s="1025"/>
      <c r="FM23" s="1025"/>
      <c r="FN23" s="1025"/>
      <c r="FO23" s="1025"/>
      <c r="FP23" s="1025"/>
      <c r="FQ23" s="1025"/>
      <c r="FR23" s="1025"/>
      <c r="FS23" s="1025"/>
      <c r="FT23" s="1025"/>
      <c r="FU23" s="1025"/>
      <c r="FV23" s="1025"/>
      <c r="FW23" s="1025"/>
      <c r="FX23" s="1025"/>
      <c r="FY23" s="1025"/>
      <c r="FZ23" s="1025"/>
      <c r="GA23" s="1025"/>
      <c r="GB23" s="1025"/>
      <c r="GC23" s="1025"/>
      <c r="GD23" s="1025"/>
      <c r="GE23" s="1025"/>
      <c r="GF23" s="1025"/>
      <c r="GG23" s="1025"/>
      <c r="GH23" s="1025"/>
      <c r="GI23" s="1025"/>
      <c r="GJ23" s="1025"/>
      <c r="GK23" s="1025"/>
      <c r="GL23" s="1025"/>
      <c r="GM23" s="1025"/>
      <c r="GN23" s="1025"/>
      <c r="GO23" s="1025"/>
      <c r="GP23" s="1025"/>
      <c r="GQ23" s="1025"/>
      <c r="GR23" s="1025"/>
      <c r="GS23" s="1025"/>
      <c r="GT23" s="1025"/>
      <c r="GU23" s="1025"/>
      <c r="GV23" s="1025"/>
      <c r="GW23" s="1025"/>
      <c r="GX23" s="1025"/>
      <c r="GY23" s="1025"/>
      <c r="GZ23" s="1025"/>
      <c r="HA23" s="1025"/>
      <c r="HB23" s="1025"/>
      <c r="HC23" s="1025"/>
      <c r="HD23" s="1025"/>
      <c r="HE23" s="1025"/>
      <c r="HF23" s="1025"/>
      <c r="HG23" s="1025"/>
      <c r="HH23" s="1025"/>
      <c r="HI23" s="1025"/>
      <c r="HJ23" s="1025"/>
      <c r="HK23" s="1025"/>
      <c r="HL23" s="1025"/>
      <c r="HM23" s="1025"/>
      <c r="HN23" s="1025"/>
      <c r="HO23" s="1025"/>
      <c r="HP23" s="1025"/>
      <c r="HQ23" s="1025"/>
      <c r="HR23" s="1025"/>
      <c r="HS23" s="1025"/>
      <c r="HT23" s="1025"/>
      <c r="HU23" s="1025"/>
      <c r="HV23" s="1025"/>
      <c r="HW23" s="1025"/>
      <c r="HX23" s="1025"/>
      <c r="HY23" s="1025"/>
      <c r="HZ23" s="1025"/>
      <c r="IA23" s="1025"/>
      <c r="IB23" s="1025"/>
      <c r="IC23" s="1025"/>
      <c r="ID23" s="1025"/>
      <c r="IE23" s="1025"/>
      <c r="IF23" s="1025"/>
      <c r="IG23" s="1025"/>
      <c r="IH23" s="1025"/>
      <c r="II23" s="1025"/>
      <c r="IJ23" s="1025"/>
      <c r="IK23" s="1025"/>
      <c r="IL23" s="1025"/>
      <c r="IM23" s="1025"/>
      <c r="IN23" s="1025"/>
      <c r="IO23" s="1025"/>
      <c r="IP23" s="1025"/>
      <c r="IQ23" s="1025"/>
      <c r="IR23" s="1025"/>
      <c r="IS23" s="1025"/>
      <c r="IT23" s="1025"/>
      <c r="IU23" s="1025"/>
      <c r="IV23" s="1025"/>
    </row>
    <row r="24" spans="1:256" ht="19.5" customHeight="1" x14ac:dyDescent="0.25">
      <c r="A24" s="1025"/>
      <c r="B24" s="1047" t="s">
        <v>1543</v>
      </c>
      <c r="C24" s="1042"/>
      <c r="D24" s="1042"/>
      <c r="E24" s="1042"/>
      <c r="F24" s="1056"/>
      <c r="G24" s="1042"/>
      <c r="H24" s="1042"/>
      <c r="I24" s="503" t="s">
        <v>1471</v>
      </c>
      <c r="J24" s="503"/>
      <c r="K24" s="503">
        <v>684324.28</v>
      </c>
      <c r="L24" s="503"/>
      <c r="T24" s="1389"/>
      <c r="U24" s="1389"/>
      <c r="V24" s="1389"/>
      <c r="W24" s="1389"/>
      <c r="X24" s="1025"/>
      <c r="Y24" s="1025"/>
      <c r="Z24" s="1025"/>
      <c r="AA24" s="1025"/>
      <c r="AB24" s="1025"/>
      <c r="AC24" s="1025"/>
      <c r="AD24" s="1025"/>
      <c r="AE24" s="1025"/>
      <c r="AF24" s="1025"/>
      <c r="AG24" s="1025"/>
      <c r="AH24" s="1025"/>
      <c r="AI24" s="1025"/>
      <c r="AJ24" s="1025"/>
      <c r="AK24" s="1025"/>
      <c r="AL24" s="1025"/>
      <c r="AM24" s="1025"/>
      <c r="AN24" s="1025"/>
      <c r="AO24" s="1025"/>
      <c r="AP24" s="1025"/>
      <c r="AQ24" s="1025"/>
      <c r="AR24" s="1025"/>
      <c r="AS24" s="1025"/>
      <c r="AT24" s="1025"/>
      <c r="AU24" s="1025"/>
      <c r="AV24" s="1025"/>
      <c r="AW24" s="1025"/>
      <c r="AX24" s="1025"/>
      <c r="AY24" s="1025"/>
      <c r="AZ24" s="1025"/>
      <c r="BA24" s="1025"/>
      <c r="BB24" s="1025"/>
      <c r="BC24" s="1025"/>
      <c r="BD24" s="1025"/>
      <c r="BE24" s="1025"/>
      <c r="BF24" s="1025"/>
      <c r="BG24" s="1025"/>
      <c r="BH24" s="1025"/>
      <c r="BI24" s="1025"/>
      <c r="BJ24" s="1025"/>
      <c r="BK24" s="1025"/>
      <c r="BL24" s="1025"/>
      <c r="BM24" s="1025"/>
      <c r="BN24" s="1025"/>
      <c r="BO24" s="1025"/>
      <c r="BP24" s="1025"/>
      <c r="BQ24" s="1025"/>
      <c r="BR24" s="1025"/>
      <c r="BS24" s="1025"/>
      <c r="BT24" s="1025"/>
      <c r="BU24" s="1025"/>
      <c r="BV24" s="1025"/>
      <c r="BW24" s="1025"/>
      <c r="BX24" s="1025"/>
      <c r="BY24" s="1025"/>
      <c r="BZ24" s="1025"/>
      <c r="CA24" s="1025"/>
      <c r="CB24" s="1025"/>
      <c r="CC24" s="1025"/>
      <c r="CD24" s="1025"/>
      <c r="CE24" s="1025"/>
      <c r="CF24" s="1025"/>
      <c r="CG24" s="1025"/>
      <c r="CH24" s="1025"/>
      <c r="CI24" s="1025"/>
      <c r="CJ24" s="1025"/>
      <c r="CK24" s="1025"/>
      <c r="CL24" s="1025"/>
      <c r="CM24" s="1025"/>
      <c r="CN24" s="1025"/>
      <c r="CO24" s="1025"/>
      <c r="CP24" s="1025"/>
      <c r="CQ24" s="1025"/>
      <c r="CR24" s="1025"/>
      <c r="CS24" s="1025"/>
      <c r="CT24" s="1025"/>
      <c r="CU24" s="1025"/>
      <c r="CV24" s="1025"/>
      <c r="CW24" s="1025"/>
      <c r="CX24" s="1025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5"/>
      <c r="DJ24" s="1025"/>
      <c r="DK24" s="1025"/>
      <c r="DL24" s="1025"/>
      <c r="DM24" s="1025"/>
      <c r="DN24" s="1025"/>
      <c r="DO24" s="1025"/>
      <c r="DP24" s="1025"/>
      <c r="DQ24" s="1025"/>
      <c r="DR24" s="1025"/>
      <c r="DS24" s="1025"/>
      <c r="DT24" s="1025"/>
      <c r="DU24" s="1025"/>
      <c r="DV24" s="1025"/>
      <c r="DW24" s="1025"/>
      <c r="DX24" s="1025"/>
      <c r="DY24" s="1025"/>
      <c r="DZ24" s="1025"/>
      <c r="EA24" s="1025"/>
      <c r="EB24" s="1025"/>
      <c r="EC24" s="1025"/>
      <c r="ED24" s="1025"/>
      <c r="EE24" s="1025"/>
      <c r="EF24" s="1025"/>
      <c r="EG24" s="1025"/>
      <c r="EH24" s="1025"/>
      <c r="EI24" s="1025"/>
      <c r="EJ24" s="1025"/>
      <c r="EK24" s="1025"/>
      <c r="EL24" s="1025"/>
      <c r="EM24" s="1025"/>
      <c r="EN24" s="1025"/>
      <c r="EO24" s="1025"/>
      <c r="EP24" s="1025"/>
      <c r="EQ24" s="1025"/>
      <c r="ER24" s="1025"/>
      <c r="ES24" s="1025"/>
      <c r="ET24" s="1025"/>
      <c r="EU24" s="1025"/>
      <c r="EV24" s="1025"/>
      <c r="EW24" s="1025"/>
      <c r="EX24" s="1025"/>
      <c r="EY24" s="1025"/>
      <c r="EZ24" s="1025"/>
      <c r="FA24" s="1025"/>
      <c r="FB24" s="1025"/>
      <c r="FC24" s="1025"/>
      <c r="FD24" s="1025"/>
      <c r="FE24" s="1025"/>
      <c r="FF24" s="1025"/>
      <c r="FG24" s="1025"/>
      <c r="FH24" s="1025"/>
      <c r="FI24" s="1025"/>
      <c r="FJ24" s="1025"/>
      <c r="FK24" s="1025"/>
      <c r="FL24" s="1025"/>
      <c r="FM24" s="1025"/>
      <c r="FN24" s="1025"/>
      <c r="FO24" s="1025"/>
      <c r="FP24" s="1025"/>
      <c r="FQ24" s="1025"/>
      <c r="FR24" s="1025"/>
      <c r="FS24" s="1025"/>
      <c r="FT24" s="1025"/>
      <c r="FU24" s="1025"/>
      <c r="FV24" s="1025"/>
      <c r="FW24" s="1025"/>
      <c r="FX24" s="1025"/>
      <c r="FY24" s="1025"/>
      <c r="FZ24" s="1025"/>
      <c r="GA24" s="1025"/>
      <c r="GB24" s="1025"/>
      <c r="GC24" s="1025"/>
      <c r="GD24" s="1025"/>
      <c r="GE24" s="1025"/>
      <c r="GF24" s="1025"/>
      <c r="GG24" s="1025"/>
      <c r="GH24" s="1025"/>
      <c r="GI24" s="1025"/>
      <c r="GJ24" s="1025"/>
      <c r="GK24" s="1025"/>
      <c r="GL24" s="1025"/>
      <c r="GM24" s="1025"/>
      <c r="GN24" s="1025"/>
      <c r="GO24" s="1025"/>
      <c r="GP24" s="1025"/>
      <c r="GQ24" s="1025"/>
      <c r="GR24" s="1025"/>
      <c r="GS24" s="1025"/>
      <c r="GT24" s="1025"/>
      <c r="GU24" s="1025"/>
      <c r="GV24" s="1025"/>
      <c r="GW24" s="1025"/>
      <c r="GX24" s="1025"/>
      <c r="GY24" s="1025"/>
      <c r="GZ24" s="1025"/>
      <c r="HA24" s="1025"/>
      <c r="HB24" s="1025"/>
      <c r="HC24" s="1025"/>
      <c r="HD24" s="1025"/>
      <c r="HE24" s="1025"/>
      <c r="HF24" s="1025"/>
      <c r="HG24" s="1025"/>
      <c r="HH24" s="1025"/>
      <c r="HI24" s="1025"/>
      <c r="HJ24" s="1025"/>
      <c r="HK24" s="1025"/>
      <c r="HL24" s="1025"/>
      <c r="HM24" s="1025"/>
      <c r="HN24" s="1025"/>
      <c r="HO24" s="1025"/>
      <c r="HP24" s="1025"/>
      <c r="HQ24" s="1025"/>
      <c r="HR24" s="1025"/>
      <c r="HS24" s="1025"/>
      <c r="HT24" s="1025"/>
      <c r="HU24" s="1025"/>
      <c r="HV24" s="1025"/>
      <c r="HW24" s="1025"/>
      <c r="HX24" s="1025"/>
      <c r="HY24" s="1025"/>
      <c r="HZ24" s="1025"/>
      <c r="IA24" s="1025"/>
      <c r="IB24" s="1025"/>
      <c r="IC24" s="1025"/>
      <c r="ID24" s="1025"/>
      <c r="IE24" s="1025"/>
      <c r="IF24" s="1025"/>
      <c r="IG24" s="1025"/>
      <c r="IH24" s="1025"/>
      <c r="II24" s="1025"/>
      <c r="IJ24" s="1025"/>
      <c r="IK24" s="1025"/>
      <c r="IL24" s="1025"/>
      <c r="IM24" s="1025"/>
      <c r="IN24" s="1025"/>
      <c r="IO24" s="1025"/>
      <c r="IP24" s="1025"/>
      <c r="IQ24" s="1025"/>
      <c r="IR24" s="1025"/>
      <c r="IS24" s="1025"/>
      <c r="IT24" s="1025"/>
      <c r="IU24" s="1025"/>
      <c r="IV24" s="1025"/>
    </row>
    <row r="25" spans="1:256" ht="19.5" customHeight="1" x14ac:dyDescent="0.25">
      <c r="B25" s="1057" t="s">
        <v>1550</v>
      </c>
      <c r="C25" s="1058"/>
      <c r="D25" s="1059"/>
      <c r="E25" s="1059"/>
      <c r="F25" s="1042"/>
      <c r="G25" s="1042"/>
      <c r="H25" s="1060"/>
      <c r="I25" s="503" t="s">
        <v>325</v>
      </c>
      <c r="J25" s="503"/>
      <c r="K25" s="503">
        <v>684324.28</v>
      </c>
      <c r="L25" s="503"/>
    </row>
    <row r="26" spans="1:256" ht="19.5" customHeight="1" x14ac:dyDescent="0.3">
      <c r="A26" s="1047"/>
      <c r="B26" s="1042"/>
      <c r="C26" s="1042"/>
      <c r="D26" s="1042"/>
      <c r="E26" s="1042"/>
      <c r="F26" s="1042"/>
      <c r="G26" s="1042"/>
      <c r="H26" s="1042"/>
      <c r="I26" s="503"/>
      <c r="J26" s="503"/>
      <c r="K26" s="503"/>
      <c r="T26" s="1389"/>
      <c r="U26" s="1389"/>
      <c r="V26" s="1389"/>
      <c r="W26" s="1389"/>
      <c r="X26" s="1025"/>
      <c r="Y26" s="1025"/>
      <c r="Z26" s="1025"/>
      <c r="AA26" s="1025"/>
      <c r="AB26" s="1025"/>
      <c r="AC26" s="1025"/>
      <c r="AD26" s="1025"/>
      <c r="AE26" s="1025"/>
      <c r="AF26" s="1025"/>
      <c r="AG26" s="1025"/>
      <c r="AH26" s="1025"/>
      <c r="AI26" s="1025"/>
      <c r="AJ26" s="1025"/>
      <c r="AK26" s="1025"/>
      <c r="AL26" s="1025"/>
      <c r="AM26" s="1025"/>
      <c r="AN26" s="1025"/>
      <c r="AO26" s="1025"/>
      <c r="AP26" s="1025"/>
      <c r="AQ26" s="1025"/>
      <c r="AR26" s="1025"/>
      <c r="AS26" s="1025"/>
      <c r="AT26" s="1025"/>
      <c r="AU26" s="1025"/>
      <c r="AV26" s="1025"/>
      <c r="AW26" s="1025"/>
      <c r="AX26" s="1025"/>
      <c r="AY26" s="1025"/>
      <c r="AZ26" s="1025"/>
      <c r="BA26" s="1025"/>
      <c r="BB26" s="1025"/>
      <c r="BC26" s="1025"/>
      <c r="BD26" s="1025"/>
      <c r="BE26" s="1025"/>
      <c r="BF26" s="1025"/>
      <c r="BG26" s="1025"/>
      <c r="BH26" s="1025"/>
      <c r="BI26" s="1025"/>
      <c r="BJ26" s="1025"/>
      <c r="BK26" s="1025"/>
      <c r="BL26" s="1025"/>
      <c r="BM26" s="1025"/>
      <c r="BN26" s="1025"/>
      <c r="BO26" s="1025"/>
      <c r="BP26" s="1025"/>
      <c r="BQ26" s="1025"/>
      <c r="BR26" s="1025"/>
      <c r="BS26" s="1025"/>
      <c r="BT26" s="1025"/>
      <c r="BU26" s="1025"/>
      <c r="BV26" s="1025"/>
      <c r="BW26" s="1025"/>
      <c r="BX26" s="1025"/>
      <c r="BY26" s="1025"/>
      <c r="BZ26" s="1025"/>
      <c r="CA26" s="1025"/>
      <c r="CB26" s="1025"/>
      <c r="CC26" s="1025"/>
      <c r="CD26" s="1025"/>
      <c r="CE26" s="1025"/>
      <c r="CF26" s="1025"/>
      <c r="CG26" s="1025"/>
      <c r="CH26" s="1025"/>
      <c r="CI26" s="1025"/>
      <c r="CJ26" s="1025"/>
      <c r="CK26" s="1025"/>
      <c r="CL26" s="1025"/>
      <c r="CM26" s="1025"/>
      <c r="CN26" s="1025"/>
      <c r="CO26" s="1025"/>
      <c r="CP26" s="1025"/>
      <c r="CQ26" s="1025"/>
      <c r="CR26" s="1025"/>
      <c r="CS26" s="1025"/>
      <c r="CT26" s="1025"/>
      <c r="CU26" s="1025"/>
      <c r="CV26" s="1025"/>
      <c r="CW26" s="1025"/>
      <c r="CX26" s="1025"/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5"/>
      <c r="DJ26" s="1025"/>
      <c r="DK26" s="1025"/>
      <c r="DL26" s="1025"/>
      <c r="DM26" s="1025"/>
      <c r="DN26" s="1025"/>
      <c r="DO26" s="1025"/>
      <c r="DP26" s="1025"/>
      <c r="DQ26" s="1025"/>
      <c r="DR26" s="1025"/>
      <c r="DS26" s="1025"/>
      <c r="DT26" s="1025"/>
      <c r="DU26" s="1025"/>
      <c r="DV26" s="1025"/>
      <c r="DW26" s="1025"/>
      <c r="DX26" s="1025"/>
      <c r="DY26" s="1025"/>
      <c r="DZ26" s="1025"/>
      <c r="EA26" s="1025"/>
      <c r="EB26" s="1025"/>
      <c r="EC26" s="1025"/>
      <c r="ED26" s="1025"/>
      <c r="EE26" s="1025"/>
      <c r="EF26" s="1025"/>
      <c r="EG26" s="1025"/>
      <c r="EH26" s="1025"/>
      <c r="EI26" s="1025"/>
      <c r="EJ26" s="1025"/>
      <c r="EK26" s="1025"/>
      <c r="EL26" s="1025"/>
      <c r="EM26" s="1025"/>
      <c r="EN26" s="1025"/>
      <c r="EO26" s="1025"/>
      <c r="EP26" s="1025"/>
      <c r="EQ26" s="1025"/>
      <c r="ER26" s="1025"/>
      <c r="ES26" s="1025"/>
      <c r="ET26" s="1025"/>
      <c r="EU26" s="1025"/>
      <c r="EV26" s="1025"/>
      <c r="EW26" s="1025"/>
      <c r="EX26" s="1025"/>
      <c r="EY26" s="1025"/>
      <c r="EZ26" s="1025"/>
      <c r="FA26" s="1025"/>
      <c r="FB26" s="1025"/>
      <c r="FC26" s="1025"/>
      <c r="FD26" s="1025"/>
      <c r="FE26" s="1025"/>
      <c r="FF26" s="1025"/>
      <c r="FG26" s="1025"/>
      <c r="FH26" s="1025"/>
      <c r="FI26" s="1025"/>
      <c r="FJ26" s="1025"/>
      <c r="FK26" s="1025"/>
      <c r="FL26" s="1025"/>
      <c r="FM26" s="1025"/>
      <c r="FN26" s="1025"/>
      <c r="FO26" s="1025"/>
      <c r="FP26" s="1025"/>
      <c r="FQ26" s="1025"/>
      <c r="FR26" s="1025"/>
      <c r="FS26" s="1025"/>
      <c r="FT26" s="1025"/>
      <c r="FU26" s="1025"/>
      <c r="FV26" s="1025"/>
      <c r="FW26" s="1025"/>
      <c r="FX26" s="1025"/>
      <c r="FY26" s="1025"/>
      <c r="FZ26" s="1025"/>
      <c r="GA26" s="1025"/>
      <c r="GB26" s="1025"/>
      <c r="GC26" s="1025"/>
      <c r="GD26" s="1025"/>
      <c r="GE26" s="1025"/>
      <c r="GF26" s="1025"/>
      <c r="GG26" s="1025"/>
      <c r="GH26" s="1025"/>
      <c r="GI26" s="1025"/>
      <c r="GJ26" s="1025"/>
      <c r="GK26" s="1025"/>
      <c r="GL26" s="1025"/>
      <c r="GM26" s="1025"/>
      <c r="GN26" s="1025"/>
      <c r="GO26" s="1025"/>
      <c r="GP26" s="1025"/>
      <c r="GQ26" s="1025"/>
      <c r="GR26" s="1025"/>
      <c r="GS26" s="1025"/>
      <c r="GT26" s="1025"/>
      <c r="GU26" s="1025"/>
      <c r="GV26" s="1025"/>
      <c r="GW26" s="1025"/>
      <c r="GX26" s="1025"/>
      <c r="GY26" s="1025"/>
      <c r="GZ26" s="1025"/>
      <c r="HA26" s="1025"/>
      <c r="HB26" s="1025"/>
      <c r="HC26" s="1025"/>
      <c r="HD26" s="1025"/>
      <c r="HE26" s="1025"/>
      <c r="HF26" s="1025"/>
      <c r="HG26" s="1025"/>
      <c r="HH26" s="1025"/>
      <c r="HI26" s="1025"/>
      <c r="HJ26" s="1025"/>
      <c r="HK26" s="1025"/>
      <c r="HL26" s="1025"/>
      <c r="HM26" s="1025"/>
      <c r="HN26" s="1025"/>
      <c r="HO26" s="1025"/>
      <c r="HP26" s="1025"/>
      <c r="HQ26" s="1025"/>
      <c r="HR26" s="1025"/>
      <c r="HS26" s="1025"/>
      <c r="HT26" s="1025"/>
      <c r="HU26" s="1025"/>
      <c r="HV26" s="1025"/>
      <c r="HW26" s="1025"/>
      <c r="HX26" s="1025"/>
      <c r="HY26" s="1025"/>
      <c r="HZ26" s="1025"/>
      <c r="IA26" s="1025"/>
      <c r="IB26" s="1025"/>
      <c r="IC26" s="1025"/>
      <c r="ID26" s="1025"/>
      <c r="IE26" s="1025"/>
      <c r="IF26" s="1025"/>
      <c r="IG26" s="1025"/>
      <c r="IH26" s="1025"/>
      <c r="II26" s="1025"/>
      <c r="IJ26" s="1025"/>
      <c r="IK26" s="1025"/>
      <c r="IL26" s="1025"/>
      <c r="IM26" s="1025"/>
      <c r="IN26" s="1025"/>
      <c r="IO26" s="1025"/>
      <c r="IP26" s="1025"/>
      <c r="IQ26" s="1025"/>
      <c r="IR26" s="1025"/>
      <c r="IS26" s="1025"/>
      <c r="IT26" s="1025"/>
      <c r="IU26" s="1025"/>
      <c r="IV26" s="1025"/>
    </row>
    <row r="27" spans="1:256" ht="19.5" customHeight="1" x14ac:dyDescent="0.25">
      <c r="A27" s="1025"/>
      <c r="B27" s="1042"/>
      <c r="C27" s="1042"/>
      <c r="D27" s="1042"/>
      <c r="E27" s="1042"/>
      <c r="F27" s="1042"/>
      <c r="G27" s="1042"/>
      <c r="H27" s="1042"/>
      <c r="T27" s="1389"/>
      <c r="U27" s="1389"/>
      <c r="V27" s="1389"/>
      <c r="W27" s="1389"/>
      <c r="X27" s="1025"/>
      <c r="Y27" s="1025"/>
      <c r="Z27" s="1025"/>
      <c r="AA27" s="1025"/>
      <c r="AB27" s="1025"/>
      <c r="AC27" s="1025"/>
      <c r="AD27" s="1025"/>
      <c r="AE27" s="1025"/>
      <c r="AF27" s="1025"/>
      <c r="AG27" s="1025"/>
      <c r="AH27" s="1025"/>
      <c r="AI27" s="1025"/>
      <c r="AJ27" s="1025"/>
      <c r="AK27" s="1025"/>
      <c r="AL27" s="1025"/>
      <c r="AM27" s="1025"/>
      <c r="AN27" s="1025"/>
      <c r="AO27" s="1025"/>
      <c r="AP27" s="1025"/>
      <c r="AQ27" s="1025"/>
      <c r="AR27" s="1025"/>
      <c r="AS27" s="1025"/>
      <c r="AT27" s="1025"/>
      <c r="AU27" s="1025"/>
      <c r="AV27" s="1025"/>
      <c r="AW27" s="1025"/>
      <c r="AX27" s="1025"/>
      <c r="AY27" s="1025"/>
      <c r="AZ27" s="1025"/>
      <c r="BA27" s="1025"/>
      <c r="BB27" s="1025"/>
      <c r="BC27" s="1025"/>
      <c r="BD27" s="1025"/>
      <c r="BE27" s="1025"/>
      <c r="BF27" s="1025"/>
      <c r="BG27" s="1025"/>
      <c r="BH27" s="1025"/>
      <c r="BI27" s="1025"/>
      <c r="BJ27" s="1025"/>
      <c r="BK27" s="1025"/>
      <c r="BL27" s="1025"/>
      <c r="BM27" s="1025"/>
      <c r="BN27" s="1025"/>
      <c r="BO27" s="1025"/>
      <c r="BP27" s="1025"/>
      <c r="BQ27" s="1025"/>
      <c r="BR27" s="1025"/>
      <c r="BS27" s="1025"/>
      <c r="BT27" s="1025"/>
      <c r="BU27" s="1025"/>
      <c r="BV27" s="1025"/>
      <c r="BW27" s="1025"/>
      <c r="BX27" s="1025"/>
      <c r="BY27" s="1025"/>
      <c r="BZ27" s="1025"/>
      <c r="CA27" s="1025"/>
      <c r="CB27" s="1025"/>
      <c r="CC27" s="1025"/>
      <c r="CD27" s="1025"/>
      <c r="CE27" s="1025"/>
      <c r="CF27" s="1025"/>
      <c r="CG27" s="1025"/>
      <c r="CH27" s="1025"/>
      <c r="CI27" s="1025"/>
      <c r="CJ27" s="1025"/>
      <c r="CK27" s="1025"/>
      <c r="CL27" s="1025"/>
      <c r="CM27" s="1025"/>
      <c r="CN27" s="1025"/>
      <c r="CO27" s="1025"/>
      <c r="CP27" s="1025"/>
      <c r="CQ27" s="1025"/>
      <c r="CR27" s="1025"/>
      <c r="CS27" s="1025"/>
      <c r="CT27" s="1025"/>
      <c r="CU27" s="1025"/>
      <c r="CV27" s="1025"/>
      <c r="CW27" s="1025"/>
      <c r="CX27" s="1025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5"/>
      <c r="DJ27" s="1025"/>
      <c r="DK27" s="1025"/>
      <c r="DL27" s="1025"/>
      <c r="DM27" s="1025"/>
      <c r="DN27" s="1025"/>
      <c r="DO27" s="1025"/>
      <c r="DP27" s="1025"/>
      <c r="DQ27" s="1025"/>
      <c r="DR27" s="1025"/>
      <c r="DS27" s="1025"/>
      <c r="DT27" s="1025"/>
      <c r="DU27" s="1025"/>
      <c r="DV27" s="1025"/>
      <c r="DW27" s="1025"/>
      <c r="DX27" s="1025"/>
      <c r="DY27" s="1025"/>
      <c r="DZ27" s="1025"/>
      <c r="EA27" s="1025"/>
      <c r="EB27" s="1025"/>
      <c r="EC27" s="1025"/>
      <c r="ED27" s="1025"/>
      <c r="EE27" s="1025"/>
      <c r="EF27" s="1025"/>
      <c r="EG27" s="1025"/>
      <c r="EH27" s="1025"/>
      <c r="EI27" s="1025"/>
      <c r="EJ27" s="1025"/>
      <c r="EK27" s="1025"/>
      <c r="EL27" s="1025"/>
      <c r="EM27" s="1025"/>
      <c r="EN27" s="1025"/>
      <c r="EO27" s="1025"/>
      <c r="EP27" s="1025"/>
      <c r="EQ27" s="1025"/>
      <c r="ER27" s="1025"/>
      <c r="ES27" s="1025"/>
      <c r="ET27" s="1025"/>
      <c r="EU27" s="1025"/>
      <c r="EV27" s="1025"/>
      <c r="EW27" s="1025"/>
      <c r="EX27" s="1025"/>
      <c r="EY27" s="1025"/>
      <c r="EZ27" s="1025"/>
      <c r="FA27" s="1025"/>
      <c r="FB27" s="1025"/>
      <c r="FC27" s="1025"/>
      <c r="FD27" s="1025"/>
      <c r="FE27" s="1025"/>
      <c r="FF27" s="1025"/>
      <c r="FG27" s="1025"/>
      <c r="FH27" s="1025"/>
      <c r="FI27" s="1025"/>
      <c r="FJ27" s="1025"/>
      <c r="FK27" s="1025"/>
      <c r="FL27" s="1025"/>
      <c r="FM27" s="1025"/>
      <c r="FN27" s="1025"/>
      <c r="FO27" s="1025"/>
      <c r="FP27" s="1025"/>
      <c r="FQ27" s="1025"/>
      <c r="FR27" s="1025"/>
      <c r="FS27" s="1025"/>
      <c r="FT27" s="1025"/>
      <c r="FU27" s="1025"/>
      <c r="FV27" s="1025"/>
      <c r="FW27" s="1025"/>
      <c r="FX27" s="1025"/>
      <c r="FY27" s="1025"/>
      <c r="FZ27" s="1025"/>
      <c r="GA27" s="1025"/>
      <c r="GB27" s="1025"/>
      <c r="GC27" s="1025"/>
      <c r="GD27" s="1025"/>
      <c r="GE27" s="1025"/>
      <c r="GF27" s="1025"/>
      <c r="GG27" s="1025"/>
      <c r="GH27" s="1025"/>
      <c r="GI27" s="1025"/>
      <c r="GJ27" s="1025"/>
      <c r="GK27" s="1025"/>
      <c r="GL27" s="1025"/>
      <c r="GM27" s="1025"/>
      <c r="GN27" s="1025"/>
      <c r="GO27" s="1025"/>
      <c r="GP27" s="1025"/>
      <c r="GQ27" s="1025"/>
      <c r="GR27" s="1025"/>
      <c r="GS27" s="1025"/>
      <c r="GT27" s="1025"/>
      <c r="GU27" s="1025"/>
      <c r="GV27" s="1025"/>
      <c r="GW27" s="1025"/>
      <c r="GX27" s="1025"/>
      <c r="GY27" s="1025"/>
      <c r="GZ27" s="1025"/>
      <c r="HA27" s="1025"/>
      <c r="HB27" s="1025"/>
      <c r="HC27" s="1025"/>
      <c r="HD27" s="1025"/>
      <c r="HE27" s="1025"/>
      <c r="HF27" s="1025"/>
      <c r="HG27" s="1025"/>
      <c r="HH27" s="1025"/>
      <c r="HI27" s="1025"/>
      <c r="HJ27" s="1025"/>
      <c r="HK27" s="1025"/>
      <c r="HL27" s="1025"/>
      <c r="HM27" s="1025"/>
      <c r="HN27" s="1025"/>
      <c r="HO27" s="1025"/>
      <c r="HP27" s="1025"/>
      <c r="HQ27" s="1025"/>
      <c r="HR27" s="1025"/>
      <c r="HS27" s="1025"/>
      <c r="HT27" s="1025"/>
      <c r="HU27" s="1025"/>
      <c r="HV27" s="1025"/>
      <c r="HW27" s="1025"/>
      <c r="HX27" s="1025"/>
      <c r="HY27" s="1025"/>
      <c r="HZ27" s="1025"/>
      <c r="IA27" s="1025"/>
      <c r="IB27" s="1025"/>
      <c r="IC27" s="1025"/>
      <c r="ID27" s="1025"/>
      <c r="IE27" s="1025"/>
      <c r="IF27" s="1025"/>
      <c r="IG27" s="1025"/>
      <c r="IH27" s="1025"/>
      <c r="II27" s="1025"/>
      <c r="IJ27" s="1025"/>
      <c r="IK27" s="1025"/>
      <c r="IL27" s="1025"/>
      <c r="IM27" s="1025"/>
      <c r="IN27" s="1025"/>
      <c r="IO27" s="1025"/>
      <c r="IP27" s="1025"/>
      <c r="IQ27" s="1025"/>
      <c r="IR27" s="1025"/>
      <c r="IS27" s="1025"/>
      <c r="IT27" s="1025"/>
      <c r="IU27" s="1025"/>
      <c r="IV27" s="1025"/>
    </row>
    <row r="28" spans="1:256" ht="13.9" x14ac:dyDescent="0.25">
      <c r="A28" s="1025"/>
      <c r="B28" s="1061" t="s">
        <v>1551</v>
      </c>
      <c r="C28" s="1062"/>
      <c r="D28" s="1062"/>
      <c r="E28" s="1062"/>
      <c r="F28" s="1062"/>
      <c r="G28" s="1062"/>
      <c r="H28" s="1042"/>
      <c r="T28" s="1389"/>
      <c r="U28" s="1389"/>
      <c r="V28" s="1389"/>
      <c r="W28" s="1389"/>
      <c r="X28" s="1025"/>
      <c r="Y28" s="1025"/>
      <c r="Z28" s="1025"/>
      <c r="AA28" s="1025"/>
      <c r="AB28" s="1025"/>
      <c r="AC28" s="1025"/>
      <c r="AD28" s="1025"/>
      <c r="AE28" s="1025"/>
      <c r="AF28" s="1025"/>
      <c r="AG28" s="1025"/>
      <c r="AH28" s="1025"/>
      <c r="AI28" s="1025"/>
      <c r="AJ28" s="1025"/>
      <c r="AK28" s="1025"/>
      <c r="AL28" s="1025"/>
      <c r="AM28" s="1025"/>
      <c r="AN28" s="1025"/>
      <c r="AO28" s="1025"/>
      <c r="AP28" s="1025"/>
      <c r="AQ28" s="1025"/>
      <c r="AR28" s="1025"/>
      <c r="AS28" s="1025"/>
      <c r="AT28" s="1025"/>
      <c r="AU28" s="1025"/>
      <c r="AV28" s="1025"/>
      <c r="AW28" s="1025"/>
      <c r="AX28" s="1025"/>
      <c r="AY28" s="1025"/>
      <c r="AZ28" s="1025"/>
      <c r="BA28" s="1025"/>
      <c r="BB28" s="1025"/>
      <c r="BC28" s="1025"/>
      <c r="BD28" s="1025"/>
      <c r="BE28" s="1025"/>
      <c r="BF28" s="1025"/>
      <c r="BG28" s="1025"/>
      <c r="BH28" s="1025"/>
      <c r="BI28" s="1025"/>
      <c r="BJ28" s="1025"/>
      <c r="BK28" s="1025"/>
      <c r="BL28" s="1025"/>
      <c r="BM28" s="1025"/>
      <c r="BN28" s="1025"/>
      <c r="BO28" s="1025"/>
      <c r="BP28" s="1025"/>
      <c r="BQ28" s="1025"/>
      <c r="BR28" s="1025"/>
      <c r="BS28" s="1025"/>
      <c r="BT28" s="1025"/>
      <c r="BU28" s="1025"/>
      <c r="BV28" s="1025"/>
      <c r="BW28" s="1025"/>
      <c r="BX28" s="1025"/>
      <c r="BY28" s="1025"/>
      <c r="BZ28" s="1025"/>
      <c r="CA28" s="1025"/>
      <c r="CB28" s="1025"/>
      <c r="CC28" s="1025"/>
      <c r="CD28" s="1025"/>
      <c r="CE28" s="1025"/>
      <c r="CF28" s="1025"/>
      <c r="CG28" s="1025"/>
      <c r="CH28" s="1025"/>
      <c r="CI28" s="1025"/>
      <c r="CJ28" s="1025"/>
      <c r="CK28" s="1025"/>
      <c r="CL28" s="1025"/>
      <c r="CM28" s="1025"/>
      <c r="CN28" s="1025"/>
      <c r="CO28" s="1025"/>
      <c r="CP28" s="1025"/>
      <c r="CQ28" s="1025"/>
      <c r="CR28" s="1025"/>
      <c r="CS28" s="1025"/>
      <c r="CT28" s="1025"/>
      <c r="CU28" s="1025"/>
      <c r="CV28" s="1025"/>
      <c r="CW28" s="1025"/>
      <c r="CX28" s="1025"/>
      <c r="CY28" s="1025"/>
      <c r="CZ28" s="1025"/>
      <c r="DA28" s="1025"/>
      <c r="DB28" s="1025"/>
      <c r="DC28" s="1025"/>
      <c r="DD28" s="1025"/>
      <c r="DE28" s="1025"/>
      <c r="DF28" s="1025"/>
      <c r="DG28" s="1025"/>
      <c r="DH28" s="1025"/>
      <c r="DI28" s="1025"/>
      <c r="DJ28" s="1025"/>
      <c r="DK28" s="1025"/>
      <c r="DL28" s="1025"/>
      <c r="DM28" s="1025"/>
      <c r="DN28" s="1025"/>
      <c r="DO28" s="1025"/>
      <c r="DP28" s="1025"/>
      <c r="DQ28" s="1025"/>
      <c r="DR28" s="1025"/>
      <c r="DS28" s="1025"/>
      <c r="DT28" s="1025"/>
      <c r="DU28" s="1025"/>
      <c r="DV28" s="1025"/>
      <c r="DW28" s="1025"/>
      <c r="DX28" s="1025"/>
      <c r="DY28" s="1025"/>
      <c r="DZ28" s="1025"/>
      <c r="EA28" s="1025"/>
      <c r="EB28" s="1025"/>
      <c r="EC28" s="1025"/>
      <c r="ED28" s="1025"/>
      <c r="EE28" s="1025"/>
      <c r="EF28" s="1025"/>
      <c r="EG28" s="1025"/>
      <c r="EH28" s="1025"/>
      <c r="EI28" s="1025"/>
      <c r="EJ28" s="1025"/>
      <c r="EK28" s="1025"/>
      <c r="EL28" s="1025"/>
      <c r="EM28" s="1025"/>
      <c r="EN28" s="1025"/>
      <c r="EO28" s="1025"/>
      <c r="EP28" s="1025"/>
      <c r="EQ28" s="1025"/>
      <c r="ER28" s="1025"/>
      <c r="ES28" s="1025"/>
      <c r="ET28" s="1025"/>
      <c r="EU28" s="1025"/>
      <c r="EV28" s="1025"/>
      <c r="EW28" s="1025"/>
      <c r="EX28" s="1025"/>
      <c r="EY28" s="1025"/>
      <c r="EZ28" s="1025"/>
      <c r="FA28" s="1025"/>
      <c r="FB28" s="1025"/>
      <c r="FC28" s="1025"/>
      <c r="FD28" s="1025"/>
      <c r="FE28" s="1025"/>
      <c r="FF28" s="1025"/>
      <c r="FG28" s="1025"/>
      <c r="FH28" s="1025"/>
      <c r="FI28" s="1025"/>
      <c r="FJ28" s="1025"/>
      <c r="FK28" s="1025"/>
      <c r="FL28" s="1025"/>
      <c r="FM28" s="1025"/>
      <c r="FN28" s="1025"/>
      <c r="FO28" s="1025"/>
      <c r="FP28" s="1025"/>
      <c r="FQ28" s="1025"/>
      <c r="FR28" s="1025"/>
      <c r="FS28" s="1025"/>
      <c r="FT28" s="1025"/>
      <c r="FU28" s="1025"/>
      <c r="FV28" s="1025"/>
      <c r="FW28" s="1025"/>
      <c r="FX28" s="1025"/>
      <c r="FY28" s="1025"/>
      <c r="FZ28" s="1025"/>
      <c r="GA28" s="1025"/>
      <c r="GB28" s="1025"/>
      <c r="GC28" s="1025"/>
      <c r="GD28" s="1025"/>
      <c r="GE28" s="1025"/>
      <c r="GF28" s="1025"/>
      <c r="GG28" s="1025"/>
      <c r="GH28" s="1025"/>
      <c r="GI28" s="1025"/>
      <c r="GJ28" s="1025"/>
      <c r="GK28" s="1025"/>
      <c r="GL28" s="1025"/>
      <c r="GM28" s="1025"/>
      <c r="GN28" s="1025"/>
      <c r="GO28" s="1025"/>
      <c r="GP28" s="1025"/>
      <c r="GQ28" s="1025"/>
      <c r="GR28" s="1025"/>
      <c r="GS28" s="1025"/>
      <c r="GT28" s="1025"/>
      <c r="GU28" s="1025"/>
      <c r="GV28" s="1025"/>
      <c r="GW28" s="1025"/>
      <c r="GX28" s="1025"/>
      <c r="GY28" s="1025"/>
      <c r="GZ28" s="1025"/>
      <c r="HA28" s="1025"/>
      <c r="HB28" s="1025"/>
      <c r="HC28" s="1025"/>
      <c r="HD28" s="1025"/>
      <c r="HE28" s="1025"/>
      <c r="HF28" s="1025"/>
      <c r="HG28" s="1025"/>
      <c r="HH28" s="1025"/>
      <c r="HI28" s="1025"/>
      <c r="HJ28" s="1025"/>
      <c r="HK28" s="1025"/>
      <c r="HL28" s="1025"/>
      <c r="HM28" s="1025"/>
      <c r="HN28" s="1025"/>
      <c r="HO28" s="1025"/>
      <c r="HP28" s="1025"/>
      <c r="HQ28" s="1025"/>
      <c r="HR28" s="1025"/>
      <c r="HS28" s="1025"/>
      <c r="HT28" s="1025"/>
      <c r="HU28" s="1025"/>
      <c r="HV28" s="1025"/>
      <c r="HW28" s="1025"/>
      <c r="HX28" s="1025"/>
      <c r="HY28" s="1025"/>
      <c r="HZ28" s="1025"/>
      <c r="IA28" s="1025"/>
      <c r="IB28" s="1025"/>
      <c r="IC28" s="1025"/>
      <c r="ID28" s="1025"/>
      <c r="IE28" s="1025"/>
      <c r="IF28" s="1025"/>
      <c r="IG28" s="1025"/>
      <c r="IH28" s="1025"/>
      <c r="II28" s="1025"/>
      <c r="IJ28" s="1025"/>
      <c r="IK28" s="1025"/>
      <c r="IL28" s="1025"/>
      <c r="IM28" s="1025"/>
      <c r="IN28" s="1025"/>
      <c r="IO28" s="1025"/>
      <c r="IP28" s="1025"/>
      <c r="IQ28" s="1025"/>
      <c r="IR28" s="1025"/>
      <c r="IS28" s="1025"/>
      <c r="IT28" s="1025"/>
      <c r="IU28" s="1025"/>
      <c r="IV28" s="1025"/>
    </row>
    <row r="29" spans="1:256" ht="13.9" x14ac:dyDescent="0.25">
      <c r="A29" s="1051"/>
      <c r="B29" s="1062"/>
      <c r="C29" s="1062"/>
      <c r="D29" s="1062"/>
      <c r="E29" s="1062"/>
      <c r="F29" s="1062"/>
      <c r="G29" s="1062"/>
      <c r="H29" s="1042"/>
      <c r="T29" s="1389"/>
      <c r="U29" s="1389"/>
      <c r="V29" s="1389"/>
      <c r="W29" s="1389"/>
      <c r="X29" s="1025"/>
      <c r="Y29" s="1025"/>
      <c r="Z29" s="1025"/>
      <c r="AA29" s="1025"/>
      <c r="AB29" s="1025"/>
      <c r="AC29" s="1025"/>
      <c r="AD29" s="1025"/>
      <c r="AE29" s="1025"/>
      <c r="AF29" s="1025"/>
      <c r="AG29" s="1025"/>
      <c r="AH29" s="1025"/>
      <c r="AI29" s="1025"/>
      <c r="AJ29" s="1025"/>
      <c r="AK29" s="1025"/>
      <c r="AL29" s="1025"/>
      <c r="AM29" s="1025"/>
      <c r="AN29" s="1025"/>
      <c r="AO29" s="1025"/>
      <c r="AP29" s="1025"/>
      <c r="AQ29" s="1025"/>
      <c r="AR29" s="1025"/>
      <c r="AS29" s="1025"/>
      <c r="AT29" s="1025"/>
      <c r="AU29" s="1025"/>
      <c r="AV29" s="1025"/>
      <c r="AW29" s="1025"/>
      <c r="AX29" s="1025"/>
      <c r="AY29" s="1025"/>
      <c r="AZ29" s="1025"/>
      <c r="BA29" s="1025"/>
      <c r="BB29" s="1025"/>
      <c r="BC29" s="1025"/>
      <c r="BD29" s="1025"/>
      <c r="BE29" s="1025"/>
      <c r="BF29" s="1025"/>
      <c r="BG29" s="1025"/>
      <c r="BH29" s="1025"/>
      <c r="BI29" s="1025"/>
      <c r="BJ29" s="1025"/>
      <c r="BK29" s="1025"/>
      <c r="BL29" s="1025"/>
      <c r="BM29" s="1025"/>
      <c r="BN29" s="1025"/>
      <c r="BO29" s="1025"/>
      <c r="BP29" s="1025"/>
      <c r="BQ29" s="1025"/>
      <c r="BR29" s="1025"/>
      <c r="BS29" s="1025"/>
      <c r="BT29" s="1025"/>
      <c r="BU29" s="1025"/>
      <c r="BV29" s="1025"/>
      <c r="BW29" s="1025"/>
      <c r="BX29" s="1025"/>
      <c r="BY29" s="1025"/>
      <c r="BZ29" s="1025"/>
      <c r="CA29" s="1025"/>
      <c r="CB29" s="1025"/>
      <c r="CC29" s="1025"/>
      <c r="CD29" s="1025"/>
      <c r="CE29" s="1025"/>
      <c r="CF29" s="1025"/>
      <c r="CG29" s="1025"/>
      <c r="CH29" s="1025"/>
      <c r="CI29" s="1025"/>
      <c r="CJ29" s="1025"/>
      <c r="CK29" s="1025"/>
      <c r="CL29" s="1025"/>
      <c r="CM29" s="1025"/>
      <c r="CN29" s="1025"/>
      <c r="CO29" s="1025"/>
      <c r="CP29" s="1025"/>
      <c r="CQ29" s="1025"/>
      <c r="CR29" s="1025"/>
      <c r="CS29" s="1025"/>
      <c r="CT29" s="1025"/>
      <c r="CU29" s="1025"/>
      <c r="CV29" s="1025"/>
      <c r="CW29" s="1025"/>
      <c r="CX29" s="1025"/>
      <c r="CY29" s="1025"/>
      <c r="CZ29" s="1025"/>
      <c r="DA29" s="1025"/>
      <c r="DB29" s="1025"/>
      <c r="DC29" s="1025"/>
      <c r="DD29" s="1025"/>
      <c r="DE29" s="1025"/>
      <c r="DF29" s="1025"/>
      <c r="DG29" s="1025"/>
      <c r="DH29" s="1025"/>
      <c r="DI29" s="1025"/>
      <c r="DJ29" s="1025"/>
      <c r="DK29" s="1025"/>
      <c r="DL29" s="1025"/>
      <c r="DM29" s="1025"/>
      <c r="DN29" s="1025"/>
      <c r="DO29" s="1025"/>
      <c r="DP29" s="1025"/>
      <c r="DQ29" s="1025"/>
      <c r="DR29" s="1025"/>
      <c r="DS29" s="1025"/>
      <c r="DT29" s="1025"/>
      <c r="DU29" s="1025"/>
      <c r="DV29" s="1025"/>
      <c r="DW29" s="1025"/>
      <c r="DX29" s="1025"/>
      <c r="DY29" s="1025"/>
      <c r="DZ29" s="1025"/>
      <c r="EA29" s="1025"/>
      <c r="EB29" s="1025"/>
      <c r="EC29" s="1025"/>
      <c r="ED29" s="1025"/>
      <c r="EE29" s="1025"/>
      <c r="EF29" s="1025"/>
      <c r="EG29" s="1025"/>
      <c r="EH29" s="1025"/>
      <c r="EI29" s="1025"/>
      <c r="EJ29" s="1025"/>
      <c r="EK29" s="1025"/>
      <c r="EL29" s="1025"/>
      <c r="EM29" s="1025"/>
      <c r="EN29" s="1025"/>
      <c r="EO29" s="1025"/>
      <c r="EP29" s="1025"/>
      <c r="EQ29" s="1025"/>
      <c r="ER29" s="1025"/>
      <c r="ES29" s="1025"/>
      <c r="ET29" s="1025"/>
      <c r="EU29" s="1025"/>
      <c r="EV29" s="1025"/>
      <c r="EW29" s="1025"/>
      <c r="EX29" s="1025"/>
      <c r="EY29" s="1025"/>
      <c r="EZ29" s="1025"/>
      <c r="FA29" s="1025"/>
      <c r="FB29" s="1025"/>
      <c r="FC29" s="1025"/>
      <c r="FD29" s="1025"/>
      <c r="FE29" s="1025"/>
      <c r="FF29" s="1025"/>
      <c r="FG29" s="1025"/>
      <c r="FH29" s="1025"/>
      <c r="FI29" s="1025"/>
      <c r="FJ29" s="1025"/>
      <c r="FK29" s="1025"/>
      <c r="FL29" s="1025"/>
      <c r="FM29" s="1025"/>
      <c r="FN29" s="1025"/>
      <c r="FO29" s="1025"/>
      <c r="FP29" s="1025"/>
      <c r="FQ29" s="1025"/>
      <c r="FR29" s="1025"/>
      <c r="FS29" s="1025"/>
      <c r="FT29" s="1025"/>
      <c r="FU29" s="1025"/>
      <c r="FV29" s="1025"/>
      <c r="FW29" s="1025"/>
      <c r="FX29" s="1025"/>
      <c r="FY29" s="1025"/>
      <c r="FZ29" s="1025"/>
      <c r="GA29" s="1025"/>
      <c r="GB29" s="1025"/>
      <c r="GC29" s="1025"/>
      <c r="GD29" s="1025"/>
      <c r="GE29" s="1025"/>
      <c r="GF29" s="1025"/>
      <c r="GG29" s="1025"/>
      <c r="GH29" s="1025"/>
      <c r="GI29" s="1025"/>
      <c r="GJ29" s="1025"/>
      <c r="GK29" s="1025"/>
      <c r="GL29" s="1025"/>
      <c r="GM29" s="1025"/>
      <c r="GN29" s="1025"/>
      <c r="GO29" s="1025"/>
      <c r="GP29" s="1025"/>
      <c r="GQ29" s="1025"/>
      <c r="GR29" s="1025"/>
      <c r="GS29" s="1025"/>
      <c r="GT29" s="1025"/>
      <c r="GU29" s="1025"/>
      <c r="GV29" s="1025"/>
      <c r="GW29" s="1025"/>
      <c r="GX29" s="1025"/>
      <c r="GY29" s="1025"/>
      <c r="GZ29" s="1025"/>
      <c r="HA29" s="1025"/>
      <c r="HB29" s="1025"/>
      <c r="HC29" s="1025"/>
      <c r="HD29" s="1025"/>
      <c r="HE29" s="1025"/>
      <c r="HF29" s="1025"/>
      <c r="HG29" s="1025"/>
      <c r="HH29" s="1025"/>
      <c r="HI29" s="1025"/>
      <c r="HJ29" s="1025"/>
      <c r="HK29" s="1025"/>
      <c r="HL29" s="1025"/>
      <c r="HM29" s="1025"/>
      <c r="HN29" s="1025"/>
      <c r="HO29" s="1025"/>
      <c r="HP29" s="1025"/>
      <c r="HQ29" s="1025"/>
      <c r="HR29" s="1025"/>
      <c r="HS29" s="1025"/>
      <c r="HT29" s="1025"/>
      <c r="HU29" s="1025"/>
      <c r="HV29" s="1025"/>
      <c r="HW29" s="1025"/>
      <c r="HX29" s="1025"/>
      <c r="HY29" s="1025"/>
      <c r="HZ29" s="1025"/>
      <c r="IA29" s="1025"/>
      <c r="IB29" s="1025"/>
      <c r="IC29" s="1025"/>
      <c r="ID29" s="1025"/>
      <c r="IE29" s="1025"/>
      <c r="IF29" s="1025"/>
      <c r="IG29" s="1025"/>
      <c r="IH29" s="1025"/>
      <c r="II29" s="1025"/>
      <c r="IJ29" s="1025"/>
      <c r="IK29" s="1025"/>
      <c r="IL29" s="1025"/>
      <c r="IM29" s="1025"/>
      <c r="IN29" s="1025"/>
      <c r="IO29" s="1025"/>
      <c r="IP29" s="1025"/>
      <c r="IQ29" s="1025"/>
      <c r="IR29" s="1025"/>
      <c r="IS29" s="1025"/>
      <c r="IT29" s="1025"/>
      <c r="IU29" s="1025"/>
      <c r="IV29" s="1025"/>
    </row>
    <row r="30" spans="1:256" ht="14.25" x14ac:dyDescent="0.2">
      <c r="A30" s="1025"/>
      <c r="B30" s="1063" t="s">
        <v>1552</v>
      </c>
      <c r="C30" s="1064" t="s">
        <v>1553</v>
      </c>
      <c r="D30" s="1063" t="s">
        <v>1554</v>
      </c>
      <c r="E30" s="1064" t="s">
        <v>1555</v>
      </c>
      <c r="T30" s="1389"/>
      <c r="U30" s="1389"/>
      <c r="V30" s="1389"/>
      <c r="W30" s="1389"/>
      <c r="X30" s="1025"/>
      <c r="Y30" s="1025"/>
      <c r="Z30" s="1025"/>
      <c r="AA30" s="1025"/>
      <c r="AB30" s="1025"/>
      <c r="AC30" s="1025"/>
      <c r="AD30" s="1025"/>
      <c r="AE30" s="1025"/>
      <c r="AF30" s="1025"/>
      <c r="AG30" s="1025"/>
      <c r="AH30" s="1025"/>
      <c r="AI30" s="1025"/>
      <c r="AJ30" s="1025"/>
      <c r="AK30" s="1025"/>
      <c r="AL30" s="1025"/>
      <c r="AM30" s="1025"/>
      <c r="AN30" s="1025"/>
      <c r="AO30" s="1025"/>
      <c r="AP30" s="1025"/>
      <c r="AQ30" s="1025"/>
      <c r="AR30" s="1025"/>
      <c r="AS30" s="1025"/>
      <c r="AT30" s="1025"/>
      <c r="AU30" s="1025"/>
      <c r="AV30" s="1025"/>
      <c r="AW30" s="1025"/>
      <c r="AX30" s="1025"/>
      <c r="AY30" s="1025"/>
      <c r="AZ30" s="1025"/>
      <c r="BA30" s="1025"/>
      <c r="BB30" s="1025"/>
      <c r="BC30" s="1025"/>
      <c r="BD30" s="1025"/>
      <c r="BE30" s="1025"/>
      <c r="BF30" s="1025"/>
      <c r="BG30" s="1025"/>
      <c r="BH30" s="1025"/>
      <c r="BI30" s="1025"/>
      <c r="BJ30" s="1025"/>
      <c r="BK30" s="1025"/>
      <c r="BL30" s="1025"/>
      <c r="BM30" s="1025"/>
      <c r="BN30" s="1025"/>
      <c r="BO30" s="1025"/>
      <c r="BP30" s="1025"/>
      <c r="BQ30" s="1025"/>
      <c r="BR30" s="1025"/>
      <c r="BS30" s="1025"/>
      <c r="BT30" s="1025"/>
      <c r="BU30" s="1025"/>
      <c r="BV30" s="1025"/>
      <c r="BW30" s="1025"/>
      <c r="BX30" s="1025"/>
      <c r="BY30" s="1025"/>
      <c r="BZ30" s="1025"/>
      <c r="CA30" s="1025"/>
      <c r="CB30" s="1025"/>
      <c r="CC30" s="1025"/>
      <c r="CD30" s="1025"/>
      <c r="CE30" s="1025"/>
      <c r="CF30" s="1025"/>
      <c r="CG30" s="1025"/>
      <c r="CH30" s="1025"/>
      <c r="CI30" s="1025"/>
      <c r="CJ30" s="1025"/>
      <c r="CK30" s="1025"/>
      <c r="CL30" s="1025"/>
      <c r="CM30" s="1025"/>
      <c r="CN30" s="1025"/>
      <c r="CO30" s="1025"/>
      <c r="CP30" s="1025"/>
      <c r="CQ30" s="1025"/>
      <c r="CR30" s="1025"/>
      <c r="CS30" s="1025"/>
      <c r="CT30" s="1025"/>
      <c r="CU30" s="1025"/>
      <c r="CV30" s="1025"/>
      <c r="CW30" s="1025"/>
      <c r="CX30" s="1025"/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5"/>
      <c r="DJ30" s="1025"/>
      <c r="DK30" s="1025"/>
      <c r="DL30" s="1025"/>
      <c r="DM30" s="1025"/>
      <c r="DN30" s="1025"/>
      <c r="DO30" s="1025"/>
      <c r="DP30" s="1025"/>
      <c r="DQ30" s="1025"/>
      <c r="DR30" s="1025"/>
      <c r="DS30" s="1025"/>
      <c r="DT30" s="1025"/>
      <c r="DU30" s="1025"/>
      <c r="DV30" s="1025"/>
      <c r="DW30" s="1025"/>
      <c r="DX30" s="1025"/>
      <c r="DY30" s="1025"/>
      <c r="DZ30" s="1025"/>
      <c r="EA30" s="1025"/>
      <c r="EB30" s="1025"/>
      <c r="EC30" s="1025"/>
      <c r="ED30" s="1025"/>
      <c r="EE30" s="1025"/>
      <c r="EF30" s="1025"/>
      <c r="EG30" s="1025"/>
      <c r="EH30" s="1025"/>
      <c r="EI30" s="1025"/>
      <c r="EJ30" s="1025"/>
      <c r="EK30" s="1025"/>
      <c r="EL30" s="1025"/>
      <c r="EM30" s="1025"/>
      <c r="EN30" s="1025"/>
      <c r="EO30" s="1025"/>
      <c r="EP30" s="1025"/>
      <c r="EQ30" s="1025"/>
      <c r="ER30" s="1025"/>
      <c r="ES30" s="1025"/>
      <c r="ET30" s="1025"/>
      <c r="EU30" s="1025"/>
      <c r="EV30" s="1025"/>
      <c r="EW30" s="1025"/>
      <c r="EX30" s="1025"/>
      <c r="EY30" s="1025"/>
      <c r="EZ30" s="1025"/>
      <c r="FA30" s="1025"/>
      <c r="FB30" s="1025"/>
      <c r="FC30" s="1025"/>
      <c r="FD30" s="1025"/>
      <c r="FE30" s="1025"/>
      <c r="FF30" s="1025"/>
      <c r="FG30" s="1025"/>
      <c r="FH30" s="1025"/>
      <c r="FI30" s="1025"/>
      <c r="FJ30" s="1025"/>
      <c r="FK30" s="1025"/>
      <c r="FL30" s="1025"/>
      <c r="FM30" s="1025"/>
      <c r="FN30" s="1025"/>
      <c r="FO30" s="1025"/>
      <c r="FP30" s="1025"/>
      <c r="FQ30" s="1025"/>
      <c r="FR30" s="1025"/>
      <c r="FS30" s="1025"/>
      <c r="FT30" s="1025"/>
      <c r="FU30" s="1025"/>
      <c r="FV30" s="1025"/>
      <c r="FW30" s="1025"/>
      <c r="FX30" s="1025"/>
      <c r="FY30" s="1025"/>
      <c r="FZ30" s="1025"/>
      <c r="GA30" s="1025"/>
      <c r="GB30" s="1025"/>
      <c r="GC30" s="1025"/>
      <c r="GD30" s="1025"/>
      <c r="GE30" s="1025"/>
      <c r="GF30" s="1025"/>
      <c r="GG30" s="1025"/>
      <c r="GH30" s="1025"/>
      <c r="GI30" s="1025"/>
      <c r="GJ30" s="1025"/>
      <c r="GK30" s="1025"/>
      <c r="GL30" s="1025"/>
      <c r="GM30" s="1025"/>
      <c r="GN30" s="1025"/>
      <c r="GO30" s="1025"/>
      <c r="GP30" s="1025"/>
      <c r="GQ30" s="1025"/>
      <c r="GR30" s="1025"/>
      <c r="GS30" s="1025"/>
      <c r="GT30" s="1025"/>
      <c r="GU30" s="1025"/>
      <c r="GV30" s="1025"/>
      <c r="GW30" s="1025"/>
      <c r="GX30" s="1025"/>
      <c r="GY30" s="1025"/>
      <c r="GZ30" s="1025"/>
      <c r="HA30" s="1025"/>
      <c r="HB30" s="1025"/>
      <c r="HC30" s="1025"/>
      <c r="HD30" s="1025"/>
      <c r="HE30" s="1025"/>
      <c r="HF30" s="1025"/>
      <c r="HG30" s="1025"/>
      <c r="HH30" s="1025"/>
      <c r="HI30" s="1025"/>
      <c r="HJ30" s="1025"/>
      <c r="HK30" s="1025"/>
      <c r="HL30" s="1025"/>
      <c r="HM30" s="1025"/>
      <c r="HN30" s="1025"/>
      <c r="HO30" s="1025"/>
      <c r="HP30" s="1025"/>
      <c r="HQ30" s="1025"/>
      <c r="HR30" s="1025"/>
      <c r="HS30" s="1025"/>
      <c r="HT30" s="1025"/>
      <c r="HU30" s="1025"/>
      <c r="HV30" s="1025"/>
      <c r="HW30" s="1025"/>
      <c r="HX30" s="1025"/>
      <c r="HY30" s="1025"/>
      <c r="HZ30" s="1025"/>
      <c r="IA30" s="1025"/>
      <c r="IB30" s="1025"/>
      <c r="IC30" s="1025"/>
      <c r="ID30" s="1025"/>
      <c r="IE30" s="1025"/>
      <c r="IF30" s="1025"/>
      <c r="IG30" s="1025"/>
      <c r="IH30" s="1025"/>
      <c r="II30" s="1025"/>
      <c r="IJ30" s="1025"/>
      <c r="IK30" s="1025"/>
      <c r="IL30" s="1025"/>
      <c r="IM30" s="1025"/>
      <c r="IN30" s="1025"/>
      <c r="IO30" s="1025"/>
      <c r="IP30" s="1025"/>
      <c r="IQ30" s="1025"/>
      <c r="IR30" s="1025"/>
      <c r="IS30" s="1025"/>
      <c r="IT30" s="1025"/>
      <c r="IU30" s="1025"/>
      <c r="IV30" s="1025"/>
    </row>
    <row r="31" spans="1:256" ht="14.25" x14ac:dyDescent="0.2">
      <c r="A31" s="1065"/>
      <c r="B31" s="1063" t="s">
        <v>1556</v>
      </c>
      <c r="C31" s="1064" t="s">
        <v>1557</v>
      </c>
      <c r="D31" s="1063" t="s">
        <v>1558</v>
      </c>
      <c r="E31" s="1064" t="s">
        <v>1559</v>
      </c>
      <c r="T31" s="1389"/>
      <c r="U31" s="1389"/>
      <c r="V31" s="1389"/>
      <c r="W31" s="1389"/>
      <c r="X31" s="1025"/>
      <c r="Y31" s="1025"/>
      <c r="Z31" s="1025"/>
      <c r="AA31" s="1025"/>
      <c r="AB31" s="1025"/>
      <c r="AC31" s="1025"/>
      <c r="AD31" s="1025"/>
      <c r="AE31" s="1025"/>
      <c r="AF31" s="1025"/>
      <c r="AG31" s="1025"/>
      <c r="AH31" s="1025"/>
      <c r="AI31" s="1025"/>
      <c r="AJ31" s="1025"/>
      <c r="AK31" s="1025"/>
      <c r="AL31" s="1025"/>
      <c r="AM31" s="1025"/>
      <c r="AN31" s="1025"/>
      <c r="AO31" s="1025"/>
      <c r="AP31" s="1025"/>
      <c r="AQ31" s="1025"/>
      <c r="AR31" s="1025"/>
      <c r="AS31" s="1025"/>
      <c r="AT31" s="1025"/>
      <c r="AU31" s="1025"/>
      <c r="AV31" s="1025"/>
      <c r="AW31" s="1025"/>
      <c r="AX31" s="1025"/>
      <c r="AY31" s="1025"/>
      <c r="AZ31" s="1025"/>
      <c r="BA31" s="1025"/>
      <c r="BB31" s="1025"/>
      <c r="BC31" s="1025"/>
      <c r="BD31" s="1025"/>
      <c r="BE31" s="1025"/>
      <c r="BF31" s="1025"/>
      <c r="BG31" s="1025"/>
      <c r="BH31" s="1025"/>
      <c r="BI31" s="1025"/>
      <c r="BJ31" s="1025"/>
      <c r="BK31" s="1025"/>
      <c r="BL31" s="1025"/>
      <c r="BM31" s="1025"/>
      <c r="BN31" s="1025"/>
      <c r="BO31" s="1025"/>
      <c r="BP31" s="1025"/>
      <c r="BQ31" s="1025"/>
      <c r="BR31" s="1025"/>
      <c r="BS31" s="1025"/>
      <c r="BT31" s="1025"/>
      <c r="BU31" s="1025"/>
      <c r="BV31" s="1025"/>
      <c r="BW31" s="1025"/>
      <c r="BX31" s="1025"/>
      <c r="BY31" s="1025"/>
      <c r="BZ31" s="1025"/>
      <c r="CA31" s="1025"/>
      <c r="CB31" s="1025"/>
      <c r="CC31" s="1025"/>
      <c r="CD31" s="1025"/>
      <c r="CE31" s="1025"/>
      <c r="CF31" s="1025"/>
      <c r="CG31" s="1025"/>
      <c r="CH31" s="1025"/>
      <c r="CI31" s="1025"/>
      <c r="CJ31" s="1025"/>
      <c r="CK31" s="1025"/>
      <c r="CL31" s="1025"/>
      <c r="CM31" s="1025"/>
      <c r="CN31" s="1025"/>
      <c r="CO31" s="1025"/>
      <c r="CP31" s="1025"/>
      <c r="CQ31" s="1025"/>
      <c r="CR31" s="1025"/>
      <c r="CS31" s="1025"/>
      <c r="CT31" s="1025"/>
      <c r="CU31" s="1025"/>
      <c r="CV31" s="1025"/>
      <c r="CW31" s="1025"/>
      <c r="CX31" s="1025"/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5"/>
      <c r="DJ31" s="1025"/>
      <c r="DK31" s="1025"/>
      <c r="DL31" s="1025"/>
      <c r="DM31" s="1025"/>
      <c r="DN31" s="1025"/>
      <c r="DO31" s="1025"/>
      <c r="DP31" s="1025"/>
      <c r="DQ31" s="1025"/>
      <c r="DR31" s="1025"/>
      <c r="DS31" s="1025"/>
      <c r="DT31" s="1025"/>
      <c r="DU31" s="1025"/>
      <c r="DV31" s="1025"/>
      <c r="DW31" s="1025"/>
      <c r="DX31" s="1025"/>
      <c r="DY31" s="1025"/>
      <c r="DZ31" s="1025"/>
      <c r="EA31" s="1025"/>
      <c r="EB31" s="1025"/>
      <c r="EC31" s="1025"/>
      <c r="ED31" s="1025"/>
      <c r="EE31" s="1025"/>
      <c r="EF31" s="1025"/>
      <c r="EG31" s="1025"/>
      <c r="EH31" s="1025"/>
      <c r="EI31" s="1025"/>
      <c r="EJ31" s="1025"/>
      <c r="EK31" s="1025"/>
      <c r="EL31" s="1025"/>
      <c r="EM31" s="1025"/>
      <c r="EN31" s="1025"/>
      <c r="EO31" s="1025"/>
      <c r="EP31" s="1025"/>
      <c r="EQ31" s="1025"/>
      <c r="ER31" s="1025"/>
      <c r="ES31" s="1025"/>
      <c r="ET31" s="1025"/>
      <c r="EU31" s="1025"/>
      <c r="EV31" s="1025"/>
      <c r="EW31" s="1025"/>
      <c r="EX31" s="1025"/>
      <c r="EY31" s="1025"/>
      <c r="EZ31" s="1025"/>
      <c r="FA31" s="1025"/>
      <c r="FB31" s="1025"/>
      <c r="FC31" s="1025"/>
      <c r="FD31" s="1025"/>
      <c r="FE31" s="1025"/>
      <c r="FF31" s="1025"/>
      <c r="FG31" s="1025"/>
      <c r="FH31" s="1025"/>
      <c r="FI31" s="1025"/>
      <c r="FJ31" s="1025"/>
      <c r="FK31" s="1025"/>
      <c r="FL31" s="1025"/>
      <c r="FM31" s="1025"/>
      <c r="FN31" s="1025"/>
      <c r="FO31" s="1025"/>
      <c r="FP31" s="1025"/>
      <c r="FQ31" s="1025"/>
      <c r="FR31" s="1025"/>
      <c r="FS31" s="1025"/>
      <c r="FT31" s="1025"/>
      <c r="FU31" s="1025"/>
      <c r="FV31" s="1025"/>
      <c r="FW31" s="1025"/>
      <c r="FX31" s="1025"/>
      <c r="FY31" s="1025"/>
      <c r="FZ31" s="1025"/>
      <c r="GA31" s="1025"/>
      <c r="GB31" s="1025"/>
      <c r="GC31" s="1025"/>
      <c r="GD31" s="1025"/>
      <c r="GE31" s="1025"/>
      <c r="GF31" s="1025"/>
      <c r="GG31" s="1025"/>
      <c r="GH31" s="1025"/>
      <c r="GI31" s="1025"/>
      <c r="GJ31" s="1025"/>
      <c r="GK31" s="1025"/>
      <c r="GL31" s="1025"/>
      <c r="GM31" s="1025"/>
      <c r="GN31" s="1025"/>
      <c r="GO31" s="1025"/>
      <c r="GP31" s="1025"/>
      <c r="GQ31" s="1025"/>
      <c r="GR31" s="1025"/>
      <c r="GS31" s="1025"/>
      <c r="GT31" s="1025"/>
      <c r="GU31" s="1025"/>
      <c r="GV31" s="1025"/>
      <c r="GW31" s="1025"/>
      <c r="GX31" s="1025"/>
      <c r="GY31" s="1025"/>
      <c r="GZ31" s="1025"/>
      <c r="HA31" s="1025"/>
      <c r="HB31" s="1025"/>
      <c r="HC31" s="1025"/>
      <c r="HD31" s="1025"/>
      <c r="HE31" s="1025"/>
      <c r="HF31" s="1025"/>
      <c r="HG31" s="1025"/>
      <c r="HH31" s="1025"/>
      <c r="HI31" s="1025"/>
      <c r="HJ31" s="1025"/>
      <c r="HK31" s="1025"/>
      <c r="HL31" s="1025"/>
      <c r="HM31" s="1025"/>
      <c r="HN31" s="1025"/>
      <c r="HO31" s="1025"/>
      <c r="HP31" s="1025"/>
      <c r="HQ31" s="1025"/>
      <c r="HR31" s="1025"/>
      <c r="HS31" s="1025"/>
      <c r="HT31" s="1025"/>
      <c r="HU31" s="1025"/>
      <c r="HV31" s="1025"/>
      <c r="HW31" s="1025"/>
      <c r="HX31" s="1025"/>
      <c r="HY31" s="1025"/>
      <c r="HZ31" s="1025"/>
      <c r="IA31" s="1025"/>
      <c r="IB31" s="1025"/>
      <c r="IC31" s="1025"/>
      <c r="ID31" s="1025"/>
      <c r="IE31" s="1025"/>
      <c r="IF31" s="1025"/>
      <c r="IG31" s="1025"/>
      <c r="IH31" s="1025"/>
      <c r="II31" s="1025"/>
      <c r="IJ31" s="1025"/>
      <c r="IK31" s="1025"/>
      <c r="IL31" s="1025"/>
      <c r="IM31" s="1025"/>
      <c r="IN31" s="1025"/>
      <c r="IO31" s="1025"/>
      <c r="IP31" s="1025"/>
      <c r="IQ31" s="1025"/>
      <c r="IR31" s="1025"/>
      <c r="IS31" s="1025"/>
      <c r="IT31" s="1025"/>
      <c r="IU31" s="1025"/>
      <c r="IV31" s="1025"/>
    </row>
    <row r="32" spans="1:256" x14ac:dyDescent="0.2">
      <c r="A32" s="1065"/>
      <c r="B32" s="1063" t="s">
        <v>1560</v>
      </c>
      <c r="C32" s="1064" t="s">
        <v>1561</v>
      </c>
      <c r="D32" s="1063" t="s">
        <v>1562</v>
      </c>
      <c r="E32" s="1064" t="s">
        <v>1563</v>
      </c>
      <c r="T32" s="1389"/>
      <c r="U32" s="1389"/>
      <c r="V32" s="1389"/>
      <c r="W32" s="1389"/>
      <c r="X32" s="1025"/>
      <c r="Y32" s="1025"/>
      <c r="Z32" s="1025"/>
      <c r="AA32" s="1025"/>
      <c r="AB32" s="1025"/>
      <c r="AC32" s="1025"/>
      <c r="AD32" s="1025"/>
      <c r="AE32" s="1025"/>
      <c r="AF32" s="1025"/>
      <c r="AG32" s="1025"/>
      <c r="AH32" s="1025"/>
      <c r="AI32" s="1025"/>
      <c r="AJ32" s="1025"/>
      <c r="AK32" s="1025"/>
      <c r="AL32" s="1025"/>
      <c r="AM32" s="1025"/>
      <c r="AN32" s="1025"/>
      <c r="AO32" s="1025"/>
      <c r="AP32" s="1025"/>
      <c r="AQ32" s="1025"/>
      <c r="AR32" s="1025"/>
      <c r="AS32" s="1025"/>
      <c r="AT32" s="1025"/>
      <c r="AU32" s="1025"/>
      <c r="AV32" s="1025"/>
      <c r="AW32" s="1025"/>
      <c r="AX32" s="1025"/>
      <c r="AY32" s="1025"/>
      <c r="AZ32" s="1025"/>
      <c r="BA32" s="1025"/>
      <c r="BB32" s="1025"/>
      <c r="BC32" s="1025"/>
      <c r="BD32" s="1025"/>
      <c r="BE32" s="1025"/>
      <c r="BF32" s="1025"/>
      <c r="BG32" s="1025"/>
      <c r="BH32" s="1025"/>
      <c r="BI32" s="1025"/>
      <c r="BJ32" s="1025"/>
      <c r="BK32" s="1025"/>
      <c r="BL32" s="1025"/>
      <c r="BM32" s="1025"/>
      <c r="BN32" s="1025"/>
      <c r="BO32" s="1025"/>
      <c r="BP32" s="1025"/>
      <c r="BQ32" s="1025"/>
      <c r="BR32" s="1025"/>
      <c r="BS32" s="1025"/>
      <c r="BT32" s="1025"/>
      <c r="BU32" s="1025"/>
      <c r="BV32" s="1025"/>
      <c r="BW32" s="1025"/>
      <c r="BX32" s="1025"/>
      <c r="BY32" s="1025"/>
      <c r="BZ32" s="1025"/>
      <c r="CA32" s="1025"/>
      <c r="CB32" s="1025"/>
      <c r="CC32" s="1025"/>
      <c r="CD32" s="1025"/>
      <c r="CE32" s="1025"/>
      <c r="CF32" s="1025"/>
      <c r="CG32" s="1025"/>
      <c r="CH32" s="1025"/>
      <c r="CI32" s="1025"/>
      <c r="CJ32" s="1025"/>
      <c r="CK32" s="1025"/>
      <c r="CL32" s="1025"/>
      <c r="CM32" s="1025"/>
      <c r="CN32" s="1025"/>
      <c r="CO32" s="1025"/>
      <c r="CP32" s="1025"/>
      <c r="CQ32" s="1025"/>
      <c r="CR32" s="1025"/>
      <c r="CS32" s="1025"/>
      <c r="CT32" s="1025"/>
      <c r="CU32" s="1025"/>
      <c r="CV32" s="1025"/>
      <c r="CW32" s="1025"/>
      <c r="CX32" s="1025"/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5"/>
      <c r="DJ32" s="1025"/>
      <c r="DK32" s="1025"/>
      <c r="DL32" s="1025"/>
      <c r="DM32" s="1025"/>
      <c r="DN32" s="1025"/>
      <c r="DO32" s="1025"/>
      <c r="DP32" s="1025"/>
      <c r="DQ32" s="1025"/>
      <c r="DR32" s="1025"/>
      <c r="DS32" s="1025"/>
      <c r="DT32" s="1025"/>
      <c r="DU32" s="1025"/>
      <c r="DV32" s="1025"/>
      <c r="DW32" s="1025"/>
      <c r="DX32" s="1025"/>
      <c r="DY32" s="1025"/>
      <c r="DZ32" s="1025"/>
      <c r="EA32" s="1025"/>
      <c r="EB32" s="1025"/>
      <c r="EC32" s="1025"/>
      <c r="ED32" s="1025"/>
      <c r="EE32" s="1025"/>
      <c r="EF32" s="1025"/>
      <c r="EG32" s="1025"/>
      <c r="EH32" s="1025"/>
      <c r="EI32" s="1025"/>
      <c r="EJ32" s="1025"/>
      <c r="EK32" s="1025"/>
      <c r="EL32" s="1025"/>
      <c r="EM32" s="1025"/>
      <c r="EN32" s="1025"/>
      <c r="EO32" s="1025"/>
      <c r="EP32" s="1025"/>
      <c r="EQ32" s="1025"/>
      <c r="ER32" s="1025"/>
      <c r="ES32" s="1025"/>
      <c r="ET32" s="1025"/>
      <c r="EU32" s="1025"/>
      <c r="EV32" s="1025"/>
      <c r="EW32" s="1025"/>
      <c r="EX32" s="1025"/>
      <c r="EY32" s="1025"/>
      <c r="EZ32" s="1025"/>
      <c r="FA32" s="1025"/>
      <c r="FB32" s="1025"/>
      <c r="FC32" s="1025"/>
      <c r="FD32" s="1025"/>
      <c r="FE32" s="1025"/>
      <c r="FF32" s="1025"/>
      <c r="FG32" s="1025"/>
      <c r="FH32" s="1025"/>
      <c r="FI32" s="1025"/>
      <c r="FJ32" s="1025"/>
      <c r="FK32" s="1025"/>
      <c r="FL32" s="1025"/>
      <c r="FM32" s="1025"/>
      <c r="FN32" s="1025"/>
      <c r="FO32" s="1025"/>
      <c r="FP32" s="1025"/>
      <c r="FQ32" s="1025"/>
      <c r="FR32" s="1025"/>
      <c r="FS32" s="1025"/>
      <c r="FT32" s="1025"/>
      <c r="FU32" s="1025"/>
      <c r="FV32" s="1025"/>
      <c r="FW32" s="1025"/>
      <c r="FX32" s="1025"/>
      <c r="FY32" s="1025"/>
      <c r="FZ32" s="1025"/>
      <c r="GA32" s="1025"/>
      <c r="GB32" s="1025"/>
      <c r="GC32" s="1025"/>
      <c r="GD32" s="1025"/>
      <c r="GE32" s="1025"/>
      <c r="GF32" s="1025"/>
      <c r="GG32" s="1025"/>
      <c r="GH32" s="1025"/>
      <c r="GI32" s="1025"/>
      <c r="GJ32" s="1025"/>
      <c r="GK32" s="1025"/>
      <c r="GL32" s="1025"/>
      <c r="GM32" s="1025"/>
      <c r="GN32" s="1025"/>
      <c r="GO32" s="1025"/>
      <c r="GP32" s="1025"/>
      <c r="GQ32" s="1025"/>
      <c r="GR32" s="1025"/>
      <c r="GS32" s="1025"/>
      <c r="GT32" s="1025"/>
      <c r="GU32" s="1025"/>
      <c r="GV32" s="1025"/>
      <c r="GW32" s="1025"/>
      <c r="GX32" s="1025"/>
      <c r="GY32" s="1025"/>
      <c r="GZ32" s="1025"/>
      <c r="HA32" s="1025"/>
      <c r="HB32" s="1025"/>
      <c r="HC32" s="1025"/>
      <c r="HD32" s="1025"/>
      <c r="HE32" s="1025"/>
      <c r="HF32" s="1025"/>
      <c r="HG32" s="1025"/>
      <c r="HH32" s="1025"/>
      <c r="HI32" s="1025"/>
      <c r="HJ32" s="1025"/>
      <c r="HK32" s="1025"/>
      <c r="HL32" s="1025"/>
      <c r="HM32" s="1025"/>
      <c r="HN32" s="1025"/>
      <c r="HO32" s="1025"/>
      <c r="HP32" s="1025"/>
      <c r="HQ32" s="1025"/>
      <c r="HR32" s="1025"/>
      <c r="HS32" s="1025"/>
      <c r="HT32" s="1025"/>
      <c r="HU32" s="1025"/>
      <c r="HV32" s="1025"/>
      <c r="HW32" s="1025"/>
      <c r="HX32" s="1025"/>
      <c r="HY32" s="1025"/>
      <c r="HZ32" s="1025"/>
      <c r="IA32" s="1025"/>
      <c r="IB32" s="1025"/>
      <c r="IC32" s="1025"/>
      <c r="ID32" s="1025"/>
      <c r="IE32" s="1025"/>
      <c r="IF32" s="1025"/>
      <c r="IG32" s="1025"/>
      <c r="IH32" s="1025"/>
      <c r="II32" s="1025"/>
      <c r="IJ32" s="1025"/>
      <c r="IK32" s="1025"/>
      <c r="IL32" s="1025"/>
      <c r="IM32" s="1025"/>
      <c r="IN32" s="1025"/>
      <c r="IO32" s="1025"/>
      <c r="IP32" s="1025"/>
      <c r="IQ32" s="1025"/>
      <c r="IR32" s="1025"/>
      <c r="IS32" s="1025"/>
      <c r="IT32" s="1025"/>
      <c r="IU32" s="1025"/>
      <c r="IV32" s="1025"/>
    </row>
    <row r="33" spans="1:256" ht="13.15" x14ac:dyDescent="0.25">
      <c r="A33" s="1025"/>
      <c r="B33" s="1063" t="s">
        <v>1564</v>
      </c>
      <c r="C33" s="1064" t="s">
        <v>1565</v>
      </c>
      <c r="D33" s="1025"/>
      <c r="E33" s="1025"/>
      <c r="F33" s="1066"/>
      <c r="G33" s="1064"/>
      <c r="T33" s="1389"/>
      <c r="U33" s="1389"/>
      <c r="V33" s="1389"/>
      <c r="W33" s="1389"/>
      <c r="X33" s="1025"/>
      <c r="Y33" s="1025"/>
      <c r="Z33" s="1025"/>
      <c r="AA33" s="1025"/>
      <c r="AB33" s="1025"/>
      <c r="AC33" s="1025"/>
      <c r="AD33" s="1025"/>
      <c r="AE33" s="1025"/>
      <c r="AF33" s="1025"/>
      <c r="AG33" s="1025"/>
      <c r="AH33" s="1025"/>
      <c r="AI33" s="1025"/>
      <c r="AJ33" s="1025"/>
      <c r="AK33" s="1025"/>
      <c r="AL33" s="1025"/>
      <c r="AM33" s="1025"/>
      <c r="AN33" s="1025"/>
      <c r="AO33" s="1025"/>
      <c r="AP33" s="1025"/>
      <c r="AQ33" s="1025"/>
      <c r="AR33" s="1025"/>
      <c r="AS33" s="1025"/>
      <c r="AT33" s="1025"/>
      <c r="AU33" s="1025"/>
      <c r="AV33" s="1025"/>
      <c r="AW33" s="1025"/>
      <c r="AX33" s="1025"/>
      <c r="AY33" s="1025"/>
      <c r="AZ33" s="1025"/>
      <c r="BA33" s="1025"/>
      <c r="BB33" s="1025"/>
      <c r="BC33" s="1025"/>
      <c r="BD33" s="1025"/>
      <c r="BE33" s="1025"/>
      <c r="BF33" s="1025"/>
      <c r="BG33" s="1025"/>
      <c r="BH33" s="1025"/>
      <c r="BI33" s="1025"/>
      <c r="BJ33" s="1025"/>
      <c r="BK33" s="1025"/>
      <c r="BL33" s="1025"/>
      <c r="BM33" s="1025"/>
      <c r="BN33" s="1025"/>
      <c r="BO33" s="1025"/>
      <c r="BP33" s="1025"/>
      <c r="BQ33" s="1025"/>
      <c r="BR33" s="1025"/>
      <c r="BS33" s="1025"/>
      <c r="BT33" s="1025"/>
      <c r="BU33" s="1025"/>
      <c r="BV33" s="1025"/>
      <c r="BW33" s="1025"/>
      <c r="BX33" s="1025"/>
      <c r="BY33" s="1025"/>
      <c r="BZ33" s="1025"/>
      <c r="CA33" s="1025"/>
      <c r="CB33" s="1025"/>
      <c r="CC33" s="1025"/>
      <c r="CD33" s="1025"/>
      <c r="CE33" s="1025"/>
      <c r="CF33" s="1025"/>
      <c r="CG33" s="1025"/>
      <c r="CH33" s="1025"/>
      <c r="CI33" s="1025"/>
      <c r="CJ33" s="1025"/>
      <c r="CK33" s="1025"/>
      <c r="CL33" s="1025"/>
      <c r="CM33" s="1025"/>
      <c r="CN33" s="1025"/>
      <c r="CO33" s="1025"/>
      <c r="CP33" s="1025"/>
      <c r="CQ33" s="1025"/>
      <c r="CR33" s="1025"/>
      <c r="CS33" s="1025"/>
      <c r="CT33" s="1025"/>
      <c r="CU33" s="1025"/>
      <c r="CV33" s="1025"/>
      <c r="CW33" s="1025"/>
      <c r="CX33" s="1025"/>
      <c r="CY33" s="1025"/>
      <c r="CZ33" s="1025"/>
      <c r="DA33" s="1025"/>
      <c r="DB33" s="1025"/>
      <c r="DC33" s="1025"/>
      <c r="DD33" s="1025"/>
      <c r="DE33" s="1025"/>
      <c r="DF33" s="1025"/>
      <c r="DG33" s="1025"/>
      <c r="DH33" s="1025"/>
      <c r="DI33" s="1025"/>
      <c r="DJ33" s="1025"/>
      <c r="DK33" s="1025"/>
      <c r="DL33" s="1025"/>
      <c r="DM33" s="1025"/>
      <c r="DN33" s="1025"/>
      <c r="DO33" s="1025"/>
      <c r="DP33" s="1025"/>
      <c r="DQ33" s="1025"/>
      <c r="DR33" s="1025"/>
      <c r="DS33" s="1025"/>
      <c r="DT33" s="1025"/>
      <c r="DU33" s="1025"/>
      <c r="DV33" s="1025"/>
      <c r="DW33" s="1025"/>
      <c r="DX33" s="1025"/>
      <c r="DY33" s="1025"/>
      <c r="DZ33" s="1025"/>
      <c r="EA33" s="1025"/>
      <c r="EB33" s="1025"/>
      <c r="EC33" s="1025"/>
      <c r="ED33" s="1025"/>
      <c r="EE33" s="1025"/>
      <c r="EF33" s="1025"/>
      <c r="EG33" s="1025"/>
      <c r="EH33" s="1025"/>
      <c r="EI33" s="1025"/>
      <c r="EJ33" s="1025"/>
      <c r="EK33" s="1025"/>
      <c r="EL33" s="1025"/>
      <c r="EM33" s="1025"/>
      <c r="EN33" s="1025"/>
      <c r="EO33" s="1025"/>
      <c r="EP33" s="1025"/>
      <c r="EQ33" s="1025"/>
      <c r="ER33" s="1025"/>
      <c r="ES33" s="1025"/>
      <c r="ET33" s="1025"/>
      <c r="EU33" s="1025"/>
      <c r="EV33" s="1025"/>
      <c r="EW33" s="1025"/>
      <c r="EX33" s="1025"/>
      <c r="EY33" s="1025"/>
      <c r="EZ33" s="1025"/>
      <c r="FA33" s="1025"/>
      <c r="FB33" s="1025"/>
      <c r="FC33" s="1025"/>
      <c r="FD33" s="1025"/>
      <c r="FE33" s="1025"/>
      <c r="FF33" s="1025"/>
      <c r="FG33" s="1025"/>
      <c r="FH33" s="1025"/>
      <c r="FI33" s="1025"/>
      <c r="FJ33" s="1025"/>
      <c r="FK33" s="1025"/>
      <c r="FL33" s="1025"/>
      <c r="FM33" s="1025"/>
      <c r="FN33" s="1025"/>
      <c r="FO33" s="1025"/>
      <c r="FP33" s="1025"/>
      <c r="FQ33" s="1025"/>
      <c r="FR33" s="1025"/>
      <c r="FS33" s="1025"/>
      <c r="FT33" s="1025"/>
      <c r="FU33" s="1025"/>
      <c r="FV33" s="1025"/>
      <c r="FW33" s="1025"/>
      <c r="FX33" s="1025"/>
      <c r="FY33" s="1025"/>
      <c r="FZ33" s="1025"/>
      <c r="GA33" s="1025"/>
      <c r="GB33" s="1025"/>
      <c r="GC33" s="1025"/>
      <c r="GD33" s="1025"/>
      <c r="GE33" s="1025"/>
      <c r="GF33" s="1025"/>
      <c r="GG33" s="1025"/>
      <c r="GH33" s="1025"/>
      <c r="GI33" s="1025"/>
      <c r="GJ33" s="1025"/>
      <c r="GK33" s="1025"/>
      <c r="GL33" s="1025"/>
      <c r="GM33" s="1025"/>
      <c r="GN33" s="1025"/>
      <c r="GO33" s="1025"/>
      <c r="GP33" s="1025"/>
      <c r="GQ33" s="1025"/>
      <c r="GR33" s="1025"/>
      <c r="GS33" s="1025"/>
      <c r="GT33" s="1025"/>
      <c r="GU33" s="1025"/>
      <c r="GV33" s="1025"/>
      <c r="GW33" s="1025"/>
      <c r="GX33" s="1025"/>
      <c r="GY33" s="1025"/>
      <c r="GZ33" s="1025"/>
      <c r="HA33" s="1025"/>
      <c r="HB33" s="1025"/>
      <c r="HC33" s="1025"/>
      <c r="HD33" s="1025"/>
      <c r="HE33" s="1025"/>
      <c r="HF33" s="1025"/>
      <c r="HG33" s="1025"/>
      <c r="HH33" s="1025"/>
      <c r="HI33" s="1025"/>
      <c r="HJ33" s="1025"/>
      <c r="HK33" s="1025"/>
      <c r="HL33" s="1025"/>
      <c r="HM33" s="1025"/>
      <c r="HN33" s="1025"/>
      <c r="HO33" s="1025"/>
      <c r="HP33" s="1025"/>
      <c r="HQ33" s="1025"/>
      <c r="HR33" s="1025"/>
      <c r="HS33" s="1025"/>
      <c r="HT33" s="1025"/>
      <c r="HU33" s="1025"/>
      <c r="HV33" s="1025"/>
      <c r="HW33" s="1025"/>
      <c r="HX33" s="1025"/>
      <c r="HY33" s="1025"/>
      <c r="HZ33" s="1025"/>
      <c r="IA33" s="1025"/>
      <c r="IB33" s="1025"/>
      <c r="IC33" s="1025"/>
      <c r="ID33" s="1025"/>
      <c r="IE33" s="1025"/>
      <c r="IF33" s="1025"/>
      <c r="IG33" s="1025"/>
      <c r="IH33" s="1025"/>
      <c r="II33" s="1025"/>
      <c r="IJ33" s="1025"/>
      <c r="IK33" s="1025"/>
      <c r="IL33" s="1025"/>
      <c r="IM33" s="1025"/>
      <c r="IN33" s="1025"/>
      <c r="IO33" s="1025"/>
      <c r="IP33" s="1025"/>
      <c r="IQ33" s="1025"/>
      <c r="IR33" s="1025"/>
      <c r="IS33" s="1025"/>
      <c r="IT33" s="1025"/>
      <c r="IU33" s="1025"/>
      <c r="IV33" s="1025"/>
    </row>
    <row r="34" spans="1:256" ht="14.25" x14ac:dyDescent="0.2">
      <c r="A34" s="1025"/>
      <c r="B34" s="1063" t="s">
        <v>1566</v>
      </c>
      <c r="C34" s="1064" t="s">
        <v>1567</v>
      </c>
      <c r="D34" s="1025"/>
      <c r="E34" s="1025"/>
      <c r="F34" s="1042"/>
      <c r="G34" s="1042"/>
      <c r="H34" s="1042"/>
    </row>
    <row r="35" spans="1:256" ht="14.25" x14ac:dyDescent="0.2">
      <c r="A35" s="1025"/>
      <c r="B35" s="1042"/>
      <c r="C35" s="1042"/>
      <c r="D35" s="1042"/>
      <c r="E35" s="1042"/>
      <c r="F35" s="1042"/>
      <c r="G35" s="1042"/>
      <c r="H35" s="1042"/>
    </row>
    <row r="36" spans="1:256" ht="14.25" x14ac:dyDescent="0.2">
      <c r="A36" s="1025"/>
      <c r="B36" s="1042"/>
      <c r="C36" s="1025"/>
      <c r="D36" s="1025"/>
      <c r="E36" s="1042"/>
      <c r="F36" s="1042"/>
      <c r="G36" s="1042"/>
      <c r="H36" s="1042"/>
    </row>
    <row r="37" spans="1:256" x14ac:dyDescent="0.2">
      <c r="A37" s="1025"/>
      <c r="B37" s="1025"/>
      <c r="C37" s="1025"/>
      <c r="D37" s="1025"/>
      <c r="E37" s="1025"/>
    </row>
    <row r="38" spans="1:256" x14ac:dyDescent="0.2">
      <c r="A38" s="1025"/>
      <c r="B38" s="1025"/>
      <c r="C38" s="1025"/>
      <c r="D38" s="1025"/>
      <c r="E38" s="1025"/>
    </row>
    <row r="43" spans="1:256" x14ac:dyDescent="0.2">
      <c r="E43" s="1063"/>
      <c r="F43" s="1064"/>
    </row>
  </sheetData>
  <mergeCells count="4">
    <mergeCell ref="B5:B6"/>
    <mergeCell ref="C5:C6"/>
    <mergeCell ref="D5:E5"/>
    <mergeCell ref="F5:F6"/>
  </mergeCells>
  <pageMargins left="0.78740157480314965" right="0.59055118110236227" top="0.78740157480314965" bottom="0.59055118110236227" header="0" footer="0"/>
  <pageSetup paperSize="9" scale="6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2"/>
  <sheetViews>
    <sheetView view="pageBreakPreview" topLeftCell="C1" zoomScale="90" zoomScaleNormal="70" zoomScaleSheetLayoutView="90" workbookViewId="0">
      <pane ySplit="6" topLeftCell="A7" activePane="bottomLeft" state="frozen"/>
      <selection pane="bottomLeft" activeCell="C7" sqref="C7"/>
    </sheetView>
  </sheetViews>
  <sheetFormatPr baseColWidth="10" defaultRowHeight="15" x14ac:dyDescent="0.25"/>
  <cols>
    <col min="1" max="1" width="2" customWidth="1"/>
    <col min="2" max="2" width="7.28515625" customWidth="1"/>
    <col min="3" max="3" width="43.42578125" customWidth="1"/>
    <col min="4" max="4" width="16.140625" customWidth="1"/>
    <col min="5" max="16" width="12.7109375" customWidth="1"/>
    <col min="17" max="17" width="15.7109375" customWidth="1"/>
    <col min="18" max="18" width="6.28515625" customWidth="1"/>
    <col min="19" max="19" width="20.140625" style="503" bestFit="1" customWidth="1"/>
    <col min="20" max="20" width="20.140625" style="503" customWidth="1"/>
    <col min="21" max="31" width="20.140625" style="503" bestFit="1" customWidth="1"/>
    <col min="32" max="33" width="13.28515625" style="503" bestFit="1" customWidth="1"/>
    <col min="34" max="41" width="11.42578125" style="503"/>
  </cols>
  <sheetData>
    <row r="1" spans="1:41" s="1068" customFormat="1" ht="14.45" x14ac:dyDescent="0.3">
      <c r="A1" s="1067"/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503" t="s">
        <v>171</v>
      </c>
      <c r="T1" s="503" t="s">
        <v>172</v>
      </c>
      <c r="U1" s="1393"/>
      <c r="V1" s="1393"/>
      <c r="W1" s="1393"/>
      <c r="X1" s="1393"/>
      <c r="Y1" s="1393"/>
      <c r="Z1" s="1393"/>
      <c r="AA1" s="1393"/>
      <c r="AB1" s="1393"/>
      <c r="AC1" s="1393"/>
      <c r="AD1" s="1393"/>
      <c r="AE1" s="1393"/>
      <c r="AF1" s="1393"/>
      <c r="AG1" s="1393"/>
      <c r="AH1" s="1393"/>
      <c r="AI1" s="1393"/>
      <c r="AJ1" s="1393"/>
      <c r="AK1" s="1393"/>
      <c r="AL1" s="1393"/>
      <c r="AM1" s="1393"/>
      <c r="AN1" s="1393"/>
      <c r="AO1" s="1393"/>
    </row>
    <row r="2" spans="1:41" s="1068" customFormat="1" ht="18.75" x14ac:dyDescent="0.3">
      <c r="A2" s="1069" t="s">
        <v>1568</v>
      </c>
      <c r="B2" s="1070"/>
      <c r="C2" s="1070"/>
      <c r="D2" s="1071"/>
      <c r="E2" s="1071"/>
      <c r="F2" s="1071"/>
      <c r="G2" s="1071"/>
      <c r="H2" s="1071"/>
      <c r="I2" s="1071"/>
      <c r="J2" s="1071"/>
      <c r="K2" s="1071"/>
      <c r="L2" s="1071"/>
      <c r="M2" s="1071"/>
      <c r="N2" s="1071"/>
      <c r="O2" s="1071"/>
      <c r="P2" s="1071"/>
      <c r="Q2" s="1071"/>
      <c r="R2" s="1067"/>
      <c r="S2" s="503" t="s">
        <v>173</v>
      </c>
      <c r="T2" s="503" t="s">
        <v>327</v>
      </c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1393"/>
      <c r="AI2" s="1393"/>
      <c r="AJ2" s="1393"/>
      <c r="AK2" s="1393"/>
      <c r="AL2" s="1393"/>
      <c r="AM2" s="1393"/>
      <c r="AN2" s="1393"/>
      <c r="AO2" s="1393"/>
    </row>
    <row r="3" spans="1:41" s="1068" customFormat="1" ht="14.45" x14ac:dyDescent="0.3">
      <c r="A3" s="1070"/>
      <c r="B3" s="1072"/>
      <c r="C3" s="1070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1071"/>
      <c r="P3" s="1071"/>
      <c r="Q3" s="1071"/>
      <c r="R3" s="1067"/>
      <c r="S3" s="503" t="s">
        <v>336</v>
      </c>
      <c r="T3" s="503" t="s">
        <v>1521</v>
      </c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503"/>
      <c r="AG3" s="503"/>
      <c r="AH3" s="1393"/>
      <c r="AI3" s="1393"/>
      <c r="AJ3" s="1393"/>
      <c r="AK3" s="1393"/>
      <c r="AL3" s="1393"/>
      <c r="AM3" s="1393"/>
      <c r="AN3" s="1393"/>
      <c r="AO3" s="1393"/>
    </row>
    <row r="4" spans="1:41" s="1068" customFormat="1" ht="16.5" x14ac:dyDescent="0.3">
      <c r="A4" s="1070"/>
      <c r="B4" s="1073" t="s">
        <v>1569</v>
      </c>
      <c r="C4" s="1070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67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1393"/>
      <c r="AI4" s="1393"/>
      <c r="AJ4" s="1393"/>
      <c r="AK4" s="1393"/>
      <c r="AL4" s="1393"/>
      <c r="AM4" s="1393"/>
      <c r="AN4" s="1393"/>
      <c r="AO4" s="1393"/>
    </row>
    <row r="5" spans="1:41" s="1068" customFormat="1" thickBot="1" x14ac:dyDescent="0.35">
      <c r="A5" s="1071"/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1071"/>
      <c r="M5" s="1071"/>
      <c r="N5" s="1071"/>
      <c r="O5" s="1071"/>
      <c r="P5" s="1071"/>
      <c r="Q5" s="1071"/>
      <c r="R5" s="1067"/>
      <c r="S5" s="503" t="s">
        <v>1525</v>
      </c>
      <c r="T5" s="503"/>
      <c r="U5" s="503" t="s">
        <v>1452</v>
      </c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1393"/>
      <c r="AI5" s="1393"/>
      <c r="AJ5" s="1393"/>
      <c r="AK5" s="1393"/>
      <c r="AL5" s="1393"/>
      <c r="AM5" s="1393"/>
      <c r="AN5" s="1393"/>
      <c r="AO5" s="1393"/>
    </row>
    <row r="6" spans="1:41" s="1068" customFormat="1" ht="30" x14ac:dyDescent="0.3">
      <c r="A6" s="1071"/>
      <c r="B6" s="1394" t="s">
        <v>983</v>
      </c>
      <c r="C6" s="1395" t="s">
        <v>1570</v>
      </c>
      <c r="D6" s="1396" t="s">
        <v>1571</v>
      </c>
      <c r="E6" s="1395" t="s">
        <v>1431</v>
      </c>
      <c r="F6" s="1395" t="s">
        <v>1432</v>
      </c>
      <c r="G6" s="1395" t="s">
        <v>1433</v>
      </c>
      <c r="H6" s="1395" t="s">
        <v>1434</v>
      </c>
      <c r="I6" s="1395" t="s">
        <v>1435</v>
      </c>
      <c r="J6" s="1395" t="s">
        <v>1436</v>
      </c>
      <c r="K6" s="1395" t="s">
        <v>1437</v>
      </c>
      <c r="L6" s="1395" t="s">
        <v>1438</v>
      </c>
      <c r="M6" s="1395" t="s">
        <v>1455</v>
      </c>
      <c r="N6" s="1395" t="s">
        <v>1440</v>
      </c>
      <c r="O6" s="1395" t="s">
        <v>1441</v>
      </c>
      <c r="P6" s="1397" t="s">
        <v>1442</v>
      </c>
      <c r="Q6" s="1398" t="s">
        <v>1272</v>
      </c>
      <c r="R6" s="1067"/>
      <c r="S6" s="503" t="s">
        <v>175</v>
      </c>
      <c r="T6" s="503" t="s">
        <v>1545</v>
      </c>
      <c r="U6" s="503" t="s">
        <v>924</v>
      </c>
      <c r="V6" s="503" t="s">
        <v>925</v>
      </c>
      <c r="W6" s="503" t="s">
        <v>1419</v>
      </c>
      <c r="X6" s="503" t="s">
        <v>1420</v>
      </c>
      <c r="Y6" s="503" t="s">
        <v>1421</v>
      </c>
      <c r="Z6" s="503" t="s">
        <v>1422</v>
      </c>
      <c r="AA6" s="503" t="s">
        <v>1423</v>
      </c>
      <c r="AB6" s="503" t="s">
        <v>1424</v>
      </c>
      <c r="AC6" s="503" t="s">
        <v>1425</v>
      </c>
      <c r="AD6" s="503" t="s">
        <v>1426</v>
      </c>
      <c r="AE6" s="503" t="s">
        <v>1427</v>
      </c>
      <c r="AF6" s="503" t="s">
        <v>1428</v>
      </c>
      <c r="AG6" s="503" t="s">
        <v>325</v>
      </c>
      <c r="AH6" s="1393"/>
      <c r="AI6" s="1393"/>
      <c r="AJ6" s="1393"/>
      <c r="AK6" s="1393"/>
      <c r="AL6" s="1393"/>
      <c r="AM6" s="1393"/>
      <c r="AN6" s="1393"/>
      <c r="AO6" s="1393"/>
    </row>
    <row r="7" spans="1:41" s="1068" customFormat="1" ht="19.5" customHeight="1" x14ac:dyDescent="0.3">
      <c r="A7" s="1071"/>
      <c r="B7" s="1404">
        <v>1</v>
      </c>
      <c r="C7" s="1074" t="str">
        <f>IF(S7=0,"",S7)</f>
        <v>Agro Industrial Paramonga S.A.A.</v>
      </c>
      <c r="D7" s="1075" t="str">
        <f t="shared" ref="D7:P26" si="0">+T7</f>
        <v>BZ</v>
      </c>
      <c r="E7" s="1076">
        <f t="shared" si="0"/>
        <v>26647.88</v>
      </c>
      <c r="F7" s="1076">
        <f t="shared" si="0"/>
        <v>24945.82</v>
      </c>
      <c r="G7" s="1076">
        <f t="shared" si="0"/>
        <v>26946.12</v>
      </c>
      <c r="H7" s="1076">
        <f t="shared" si="0"/>
        <v>27518.03</v>
      </c>
      <c r="I7" s="1076">
        <f t="shared" si="0"/>
        <v>25781.81</v>
      </c>
      <c r="J7" s="1076">
        <f t="shared" si="0"/>
        <v>28467.23</v>
      </c>
      <c r="K7" s="1076">
        <f t="shared" si="0"/>
        <v>28649.77</v>
      </c>
      <c r="L7" s="1076">
        <f t="shared" si="0"/>
        <v>28217.439999999999</v>
      </c>
      <c r="M7" s="1076">
        <f t="shared" si="0"/>
        <v>29910.560000000001</v>
      </c>
      <c r="N7" s="1076">
        <f t="shared" si="0"/>
        <v>27908.97</v>
      </c>
      <c r="O7" s="1076">
        <f t="shared" si="0"/>
        <v>29516.62</v>
      </c>
      <c r="P7" s="1076">
        <f t="shared" si="0"/>
        <v>28343.7</v>
      </c>
      <c r="Q7" s="1077">
        <f>SUM(E7:P7)</f>
        <v>332853.95</v>
      </c>
      <c r="R7" s="1067"/>
      <c r="S7" s="503" t="s">
        <v>6</v>
      </c>
      <c r="T7" s="503" t="s">
        <v>1529</v>
      </c>
      <c r="U7" s="503">
        <v>26647.88</v>
      </c>
      <c r="V7" s="503">
        <v>24945.82</v>
      </c>
      <c r="W7" s="503">
        <v>26946.12</v>
      </c>
      <c r="X7" s="503">
        <v>27518.03</v>
      </c>
      <c r="Y7" s="503">
        <v>25781.81</v>
      </c>
      <c r="Z7" s="503">
        <v>28467.23</v>
      </c>
      <c r="AA7" s="503">
        <v>28649.77</v>
      </c>
      <c r="AB7" s="503">
        <v>28217.439999999999</v>
      </c>
      <c r="AC7" s="503">
        <v>29910.560000000001</v>
      </c>
      <c r="AD7" s="503">
        <v>27908.97</v>
      </c>
      <c r="AE7" s="503">
        <v>29516.62</v>
      </c>
      <c r="AF7" s="503">
        <v>28343.7</v>
      </c>
      <c r="AG7" s="503">
        <v>332853.95</v>
      </c>
      <c r="AH7" s="1393"/>
      <c r="AI7" s="1393"/>
      <c r="AJ7" s="1393"/>
      <c r="AK7" s="1393"/>
      <c r="AL7" s="1393"/>
      <c r="AM7" s="1393"/>
      <c r="AN7" s="1393"/>
      <c r="AO7" s="1393"/>
    </row>
    <row r="8" spans="1:41" s="1068" customFormat="1" ht="19.5" customHeight="1" x14ac:dyDescent="0.3">
      <c r="A8" s="1071"/>
      <c r="B8" s="1405">
        <f>IF(C8="",B7,B7+1)</f>
        <v>2</v>
      </c>
      <c r="C8" s="1078" t="str">
        <f t="shared" ref="C8:C50" si="1">IF(S8=0,"",S8)</f>
        <v>Agroaurora S.A.C.</v>
      </c>
      <c r="D8" s="1079" t="str">
        <f t="shared" si="0"/>
        <v>BZ</v>
      </c>
      <c r="E8" s="1080">
        <f t="shared" si="0"/>
        <v>538.62</v>
      </c>
      <c r="F8" s="1080">
        <f t="shared" si="0"/>
        <v>0</v>
      </c>
      <c r="G8" s="1080">
        <f t="shared" si="0"/>
        <v>15884.63</v>
      </c>
      <c r="H8" s="1080">
        <f t="shared" si="0"/>
        <v>20308.32</v>
      </c>
      <c r="I8" s="1080">
        <f t="shared" si="0"/>
        <v>29115.43</v>
      </c>
      <c r="J8" s="1080">
        <f t="shared" si="0"/>
        <v>28273.31</v>
      </c>
      <c r="K8" s="1080">
        <f t="shared" si="0"/>
        <v>22922.46</v>
      </c>
      <c r="L8" s="1080">
        <f t="shared" si="0"/>
        <v>11965.93</v>
      </c>
      <c r="M8" s="1080">
        <f t="shared" si="0"/>
        <v>0</v>
      </c>
      <c r="N8" s="1080">
        <f t="shared" si="0"/>
        <v>0</v>
      </c>
      <c r="O8" s="1080">
        <f t="shared" si="0"/>
        <v>0</v>
      </c>
      <c r="P8" s="1080">
        <f t="shared" si="0"/>
        <v>0</v>
      </c>
      <c r="Q8" s="1081">
        <f t="shared" ref="Q8:Q50" si="2">SUM(E8:P8)</f>
        <v>129008.69999999998</v>
      </c>
      <c r="R8" s="1067"/>
      <c r="S8" s="503" t="s">
        <v>8</v>
      </c>
      <c r="T8" s="503" t="s">
        <v>1529</v>
      </c>
      <c r="U8" s="503">
        <v>538.62</v>
      </c>
      <c r="V8" s="503">
        <v>0</v>
      </c>
      <c r="W8" s="503">
        <v>15884.63</v>
      </c>
      <c r="X8" s="503">
        <v>20308.32</v>
      </c>
      <c r="Y8" s="503">
        <v>29115.43</v>
      </c>
      <c r="Z8" s="503">
        <v>28273.31</v>
      </c>
      <c r="AA8" s="503">
        <v>22922.46</v>
      </c>
      <c r="AB8" s="503">
        <v>11965.93</v>
      </c>
      <c r="AC8" s="503">
        <v>0</v>
      </c>
      <c r="AD8" s="503"/>
      <c r="AE8" s="503">
        <v>0</v>
      </c>
      <c r="AF8" s="503">
        <v>0</v>
      </c>
      <c r="AG8" s="503">
        <v>129008.69999999998</v>
      </c>
      <c r="AH8" s="1393"/>
      <c r="AI8" s="1393"/>
      <c r="AJ8" s="1393"/>
      <c r="AK8" s="1393"/>
      <c r="AL8" s="1393"/>
      <c r="AM8" s="1393"/>
      <c r="AN8" s="1393"/>
      <c r="AO8" s="1393"/>
    </row>
    <row r="9" spans="1:41" s="1068" customFormat="1" ht="19.5" customHeight="1" x14ac:dyDescent="0.3">
      <c r="A9" s="1071"/>
      <c r="B9" s="1405">
        <f t="shared" ref="B9" si="3">IF(C9="",B8,B8+1)</f>
        <v>3</v>
      </c>
      <c r="C9" s="1082" t="str">
        <f t="shared" si="1"/>
        <v>Agroindustrias San Jacinto S.A.A.</v>
      </c>
      <c r="D9" s="1083" t="str">
        <f t="shared" si="0"/>
        <v>BZ</v>
      </c>
      <c r="E9" s="1080">
        <f t="shared" si="0"/>
        <v>0</v>
      </c>
      <c r="F9" s="1080">
        <f t="shared" si="0"/>
        <v>12974.09</v>
      </c>
      <c r="G9" s="1080">
        <f t="shared" si="0"/>
        <v>11733.68</v>
      </c>
      <c r="H9" s="1080">
        <f t="shared" si="0"/>
        <v>0</v>
      </c>
      <c r="I9" s="1080">
        <f t="shared" si="0"/>
        <v>12302.87</v>
      </c>
      <c r="J9" s="1080">
        <f t="shared" si="0"/>
        <v>15013.98</v>
      </c>
      <c r="K9" s="1080">
        <f t="shared" si="0"/>
        <v>17349.919999999998</v>
      </c>
      <c r="L9" s="1080">
        <f t="shared" si="0"/>
        <v>19357.919999999998</v>
      </c>
      <c r="M9" s="1080">
        <f t="shared" si="0"/>
        <v>16215.53</v>
      </c>
      <c r="N9" s="1080">
        <f t="shared" si="0"/>
        <v>18072.32</v>
      </c>
      <c r="O9" s="1080">
        <f t="shared" si="0"/>
        <v>17166.940000000002</v>
      </c>
      <c r="P9" s="1080">
        <f t="shared" si="0"/>
        <v>18093.59</v>
      </c>
      <c r="Q9" s="1084">
        <f t="shared" si="2"/>
        <v>158280.84</v>
      </c>
      <c r="R9" s="1067"/>
      <c r="S9" s="503" t="s">
        <v>167</v>
      </c>
      <c r="T9" s="503" t="s">
        <v>1529</v>
      </c>
      <c r="U9" s="503"/>
      <c r="V9" s="503">
        <v>12974.09</v>
      </c>
      <c r="W9" s="503">
        <v>11733.68</v>
      </c>
      <c r="X9" s="503">
        <v>0</v>
      </c>
      <c r="Y9" s="503">
        <v>12302.87</v>
      </c>
      <c r="Z9" s="503">
        <v>15013.98</v>
      </c>
      <c r="AA9" s="503">
        <v>17349.919999999998</v>
      </c>
      <c r="AB9" s="503">
        <v>19357.919999999998</v>
      </c>
      <c r="AC9" s="503">
        <v>16215.53</v>
      </c>
      <c r="AD9" s="503">
        <v>18072.32</v>
      </c>
      <c r="AE9" s="503">
        <v>17166.940000000002</v>
      </c>
      <c r="AF9" s="503">
        <v>18093.59</v>
      </c>
      <c r="AG9" s="503">
        <v>158280.84</v>
      </c>
      <c r="AH9" s="1393"/>
      <c r="AI9" s="1393"/>
      <c r="AJ9" s="1393"/>
      <c r="AK9" s="1393"/>
      <c r="AL9" s="1393"/>
      <c r="AM9" s="1393"/>
      <c r="AN9" s="1393"/>
      <c r="AO9" s="1393"/>
    </row>
    <row r="10" spans="1:41" s="1068" customFormat="1" ht="19.5" customHeight="1" x14ac:dyDescent="0.3">
      <c r="A10" s="1071"/>
      <c r="B10" s="1406">
        <f t="shared" ref="B10" si="4">IF(C10="",IF(B9&lt;&gt;"","",B9+1),MAX(B6:B9)+1)</f>
        <v>4</v>
      </c>
      <c r="C10" s="1085" t="str">
        <f t="shared" si="1"/>
        <v>Bioenergía del Chira S.A.</v>
      </c>
      <c r="D10" s="1086" t="str">
        <f t="shared" si="0"/>
        <v>BZ</v>
      </c>
      <c r="E10" s="1087">
        <f t="shared" si="0"/>
        <v>24068</v>
      </c>
      <c r="F10" s="1080">
        <f t="shared" si="0"/>
        <v>21512</v>
      </c>
      <c r="G10" s="1080">
        <f t="shared" si="0"/>
        <v>14303</v>
      </c>
      <c r="H10" s="1080">
        <f t="shared" si="0"/>
        <v>22147</v>
      </c>
      <c r="I10" s="1080">
        <f t="shared" si="0"/>
        <v>29307</v>
      </c>
      <c r="J10" s="1080">
        <f t="shared" si="0"/>
        <v>28947</v>
      </c>
      <c r="K10" s="1080">
        <f t="shared" si="0"/>
        <v>28763</v>
      </c>
      <c r="L10" s="1080">
        <f t="shared" si="0"/>
        <v>30073</v>
      </c>
      <c r="M10" s="1080">
        <f t="shared" si="0"/>
        <v>28393</v>
      </c>
      <c r="N10" s="1080">
        <f t="shared" si="0"/>
        <v>25943</v>
      </c>
      <c r="O10" s="1080">
        <f t="shared" si="0"/>
        <v>25590</v>
      </c>
      <c r="P10" s="1080">
        <f t="shared" si="0"/>
        <v>23730</v>
      </c>
      <c r="Q10" s="1088">
        <f t="shared" si="2"/>
        <v>302776</v>
      </c>
      <c r="R10" s="1067"/>
      <c r="S10" s="503" t="s">
        <v>16</v>
      </c>
      <c r="T10" s="503" t="s">
        <v>1529</v>
      </c>
      <c r="U10" s="503">
        <v>24068</v>
      </c>
      <c r="V10" s="503">
        <v>21512</v>
      </c>
      <c r="W10" s="503">
        <v>14303</v>
      </c>
      <c r="X10" s="503">
        <v>22147</v>
      </c>
      <c r="Y10" s="503">
        <v>29307</v>
      </c>
      <c r="Z10" s="503">
        <v>28947</v>
      </c>
      <c r="AA10" s="503">
        <v>28763</v>
      </c>
      <c r="AB10" s="503">
        <v>30073</v>
      </c>
      <c r="AC10" s="503">
        <v>28393</v>
      </c>
      <c r="AD10" s="503">
        <v>25943</v>
      </c>
      <c r="AE10" s="503">
        <v>25590</v>
      </c>
      <c r="AF10" s="503">
        <v>23730</v>
      </c>
      <c r="AG10" s="503">
        <v>302776</v>
      </c>
      <c r="AH10" s="1393"/>
      <c r="AI10" s="1393"/>
      <c r="AJ10" s="1393"/>
      <c r="AK10" s="1393"/>
      <c r="AL10" s="1393"/>
      <c r="AM10" s="1393"/>
      <c r="AN10" s="1393"/>
      <c r="AO10" s="1393"/>
    </row>
    <row r="11" spans="1:41" s="1068" customFormat="1" ht="19.5" customHeight="1" x14ac:dyDescent="0.3">
      <c r="A11" s="1071"/>
      <c r="B11" s="1404" t="str">
        <f>IF(C11="",IF(B10&lt;&gt;"","",B10+1),MAX(B7:B10)+1)</f>
        <v/>
      </c>
      <c r="C11" s="1089" t="str">
        <f t="shared" si="1"/>
        <v/>
      </c>
      <c r="D11" s="1090" t="str">
        <f t="shared" si="0"/>
        <v>D2</v>
      </c>
      <c r="E11" s="1087">
        <f t="shared" si="0"/>
        <v>23408</v>
      </c>
      <c r="F11" s="1080">
        <f t="shared" si="0"/>
        <v>9474</v>
      </c>
      <c r="G11" s="1080">
        <f t="shared" si="0"/>
        <v>54468</v>
      </c>
      <c r="H11" s="1080">
        <f t="shared" si="0"/>
        <v>29686</v>
      </c>
      <c r="I11" s="1080">
        <f t="shared" si="0"/>
        <v>3136</v>
      </c>
      <c r="J11" s="1080">
        <f t="shared" si="0"/>
        <v>1510</v>
      </c>
      <c r="K11" s="1080">
        <f t="shared" si="0"/>
        <v>642</v>
      </c>
      <c r="L11" s="1080">
        <f t="shared" si="0"/>
        <v>1658</v>
      </c>
      <c r="M11" s="1080">
        <f t="shared" si="0"/>
        <v>1824</v>
      </c>
      <c r="N11" s="1080">
        <f t="shared" si="0"/>
        <v>8598</v>
      </c>
      <c r="O11" s="1080">
        <f t="shared" si="0"/>
        <v>4840</v>
      </c>
      <c r="P11" s="1080">
        <f t="shared" si="0"/>
        <v>7408</v>
      </c>
      <c r="Q11" s="1081">
        <f t="shared" si="2"/>
        <v>146652</v>
      </c>
      <c r="R11" s="1067"/>
      <c r="S11" s="503"/>
      <c r="T11" s="503" t="s">
        <v>1536</v>
      </c>
      <c r="U11" s="503">
        <v>23408</v>
      </c>
      <c r="V11" s="503">
        <v>9474</v>
      </c>
      <c r="W11" s="503">
        <v>54468</v>
      </c>
      <c r="X11" s="503">
        <v>29686</v>
      </c>
      <c r="Y11" s="503">
        <v>3136</v>
      </c>
      <c r="Z11" s="503">
        <v>1510</v>
      </c>
      <c r="AA11" s="503">
        <v>642</v>
      </c>
      <c r="AB11" s="503">
        <v>1658</v>
      </c>
      <c r="AC11" s="503">
        <v>1824</v>
      </c>
      <c r="AD11" s="503">
        <v>8598</v>
      </c>
      <c r="AE11" s="503">
        <v>4840</v>
      </c>
      <c r="AF11" s="503">
        <v>7408</v>
      </c>
      <c r="AG11" s="503">
        <v>146652</v>
      </c>
      <c r="AH11" s="1393"/>
      <c r="AI11" s="1393"/>
      <c r="AJ11" s="1393"/>
      <c r="AK11" s="1393"/>
      <c r="AL11" s="1393"/>
      <c r="AM11" s="1393"/>
      <c r="AN11" s="1393"/>
      <c r="AO11" s="1393"/>
    </row>
    <row r="12" spans="1:41" s="1068" customFormat="1" ht="19.5" customHeight="1" x14ac:dyDescent="0.3">
      <c r="A12" s="1071"/>
      <c r="B12" s="1405">
        <f t="shared" ref="B12:B23" si="5">IF(C12="",IF(B11&lt;&gt;"","",B11+1),MAX(B8:B11)+1)</f>
        <v>5</v>
      </c>
      <c r="C12" s="1091" t="str">
        <f t="shared" si="1"/>
        <v>Electro Dunas S.A.A.</v>
      </c>
      <c r="D12" s="1090" t="str">
        <f t="shared" si="0"/>
        <v>GN</v>
      </c>
      <c r="E12" s="1087">
        <f t="shared" si="0"/>
        <v>3009119</v>
      </c>
      <c r="F12" s="1080">
        <f t="shared" si="0"/>
        <v>2712969</v>
      </c>
      <c r="G12" s="1080">
        <f t="shared" si="0"/>
        <v>2582618</v>
      </c>
      <c r="H12" s="1080">
        <f t="shared" si="0"/>
        <v>3317932</v>
      </c>
      <c r="I12" s="1080">
        <f t="shared" si="0"/>
        <v>4750734</v>
      </c>
      <c r="J12" s="1080">
        <f t="shared" si="0"/>
        <v>4641343</v>
      </c>
      <c r="K12" s="1080">
        <f t="shared" si="0"/>
        <v>4407088</v>
      </c>
      <c r="L12" s="1080">
        <f t="shared" si="0"/>
        <v>4363189</v>
      </c>
      <c r="M12" s="1080">
        <f t="shared" si="0"/>
        <v>4232449</v>
      </c>
      <c r="N12" s="1080">
        <f t="shared" si="0"/>
        <v>4464664</v>
      </c>
      <c r="O12" s="1080">
        <f t="shared" si="0"/>
        <v>4160458</v>
      </c>
      <c r="P12" s="1080">
        <f t="shared" si="0"/>
        <v>4385444</v>
      </c>
      <c r="Q12" s="1084">
        <f t="shared" si="2"/>
        <v>47028007</v>
      </c>
      <c r="R12" s="1067"/>
      <c r="S12" s="503" t="s">
        <v>39</v>
      </c>
      <c r="T12" s="503" t="s">
        <v>1538</v>
      </c>
      <c r="U12" s="503">
        <v>3009119</v>
      </c>
      <c r="V12" s="503">
        <v>2712969</v>
      </c>
      <c r="W12" s="503">
        <v>2582618</v>
      </c>
      <c r="X12" s="503">
        <v>3317932</v>
      </c>
      <c r="Y12" s="503">
        <v>4750734</v>
      </c>
      <c r="Z12" s="503">
        <v>4641343</v>
      </c>
      <c r="AA12" s="503">
        <v>4407088</v>
      </c>
      <c r="AB12" s="503">
        <v>4363189</v>
      </c>
      <c r="AC12" s="503">
        <v>4232449</v>
      </c>
      <c r="AD12" s="503">
        <v>4464664</v>
      </c>
      <c r="AE12" s="503">
        <v>4160458</v>
      </c>
      <c r="AF12" s="503">
        <v>4385444</v>
      </c>
      <c r="AG12" s="503">
        <v>47028007</v>
      </c>
      <c r="AH12" s="1393"/>
      <c r="AI12" s="1393"/>
      <c r="AJ12" s="1393"/>
      <c r="AK12" s="1393"/>
      <c r="AL12" s="1393"/>
      <c r="AM12" s="1393"/>
      <c r="AN12" s="1393"/>
      <c r="AO12" s="1393"/>
    </row>
    <row r="13" spans="1:41" s="1068" customFormat="1" ht="19.149999999999999" customHeight="1" x14ac:dyDescent="0.3">
      <c r="A13" s="1071"/>
      <c r="B13" s="1406">
        <f t="shared" si="5"/>
        <v>6</v>
      </c>
      <c r="C13" s="1085" t="str">
        <f t="shared" si="1"/>
        <v>Electro Oriente S. A.</v>
      </c>
      <c r="D13" s="1086" t="str">
        <f t="shared" si="0"/>
        <v>D2</v>
      </c>
      <c r="E13" s="1080">
        <f t="shared" si="0"/>
        <v>302630</v>
      </c>
      <c r="F13" s="1080">
        <f t="shared" si="0"/>
        <v>259463</v>
      </c>
      <c r="G13" s="1080">
        <f t="shared" si="0"/>
        <v>298533</v>
      </c>
      <c r="H13" s="1080">
        <f t="shared" si="0"/>
        <v>287403</v>
      </c>
      <c r="I13" s="1080">
        <f t="shared" si="0"/>
        <v>294054</v>
      </c>
      <c r="J13" s="1080">
        <f t="shared" si="0"/>
        <v>279404</v>
      </c>
      <c r="K13" s="1080">
        <f t="shared" si="0"/>
        <v>289618.81</v>
      </c>
      <c r="L13" s="1080">
        <f t="shared" si="0"/>
        <v>287299</v>
      </c>
      <c r="M13" s="1080">
        <f t="shared" si="0"/>
        <v>289544</v>
      </c>
      <c r="N13" s="1080">
        <f t="shared" si="0"/>
        <v>293635</v>
      </c>
      <c r="O13" s="1080">
        <f t="shared" si="0"/>
        <v>290687</v>
      </c>
      <c r="P13" s="1080">
        <f t="shared" si="0"/>
        <v>283344</v>
      </c>
      <c r="Q13" s="1088">
        <f t="shared" si="2"/>
        <v>3455614.81</v>
      </c>
      <c r="R13" s="1067"/>
      <c r="S13" s="503" t="s">
        <v>41</v>
      </c>
      <c r="T13" s="503" t="s">
        <v>1536</v>
      </c>
      <c r="U13" s="503">
        <v>302630</v>
      </c>
      <c r="V13" s="503">
        <v>259463</v>
      </c>
      <c r="W13" s="503">
        <v>298533</v>
      </c>
      <c r="X13" s="503">
        <v>287403</v>
      </c>
      <c r="Y13" s="503">
        <v>294054</v>
      </c>
      <c r="Z13" s="503">
        <v>279404</v>
      </c>
      <c r="AA13" s="503">
        <v>289618.81</v>
      </c>
      <c r="AB13" s="503">
        <v>287299</v>
      </c>
      <c r="AC13" s="503">
        <v>289544</v>
      </c>
      <c r="AD13" s="503">
        <v>293635</v>
      </c>
      <c r="AE13" s="503">
        <v>290687</v>
      </c>
      <c r="AF13" s="503">
        <v>283344</v>
      </c>
      <c r="AG13" s="503">
        <v>3455614.81</v>
      </c>
      <c r="AH13" s="1393"/>
      <c r="AI13" s="1393"/>
      <c r="AJ13" s="1393"/>
      <c r="AK13" s="1393"/>
      <c r="AL13" s="1393"/>
      <c r="AM13" s="1393"/>
      <c r="AN13" s="1393"/>
      <c r="AO13" s="1393"/>
    </row>
    <row r="14" spans="1:41" s="1068" customFormat="1" ht="19.5" customHeight="1" x14ac:dyDescent="0.3">
      <c r="A14" s="1071"/>
      <c r="B14" s="1404" t="str">
        <f t="shared" si="5"/>
        <v/>
      </c>
      <c r="C14" s="1089" t="str">
        <f t="shared" si="1"/>
        <v/>
      </c>
      <c r="D14" s="1090" t="str">
        <f t="shared" si="0"/>
        <v>R6</v>
      </c>
      <c r="E14" s="1080">
        <f t="shared" si="0"/>
        <v>97068</v>
      </c>
      <c r="F14" s="1080">
        <f t="shared" si="0"/>
        <v>15688</v>
      </c>
      <c r="G14" s="1080">
        <f t="shared" si="0"/>
        <v>22517</v>
      </c>
      <c r="H14" s="1080">
        <f t="shared" si="0"/>
        <v>28835</v>
      </c>
      <c r="I14" s="1080">
        <f t="shared" si="0"/>
        <v>7497</v>
      </c>
      <c r="J14" s="1080">
        <f t="shared" si="0"/>
        <v>1497</v>
      </c>
      <c r="K14" s="1080">
        <f t="shared" si="0"/>
        <v>18232</v>
      </c>
      <c r="L14" s="1080">
        <f t="shared" si="0"/>
        <v>67768</v>
      </c>
      <c r="M14" s="1080">
        <f t="shared" si="0"/>
        <v>57396</v>
      </c>
      <c r="N14" s="1080">
        <f t="shared" si="0"/>
        <v>37767</v>
      </c>
      <c r="O14" s="1080">
        <f t="shared" si="0"/>
        <v>42783</v>
      </c>
      <c r="P14" s="1080">
        <f t="shared" si="0"/>
        <v>20103</v>
      </c>
      <c r="Q14" s="1088">
        <f t="shared" si="2"/>
        <v>417151</v>
      </c>
      <c r="R14" s="1067"/>
      <c r="S14" s="503"/>
      <c r="T14" s="503" t="s">
        <v>1540</v>
      </c>
      <c r="U14" s="503">
        <v>97068</v>
      </c>
      <c r="V14" s="503">
        <v>15688</v>
      </c>
      <c r="W14" s="503">
        <v>22517</v>
      </c>
      <c r="X14" s="503">
        <v>28835</v>
      </c>
      <c r="Y14" s="503">
        <v>7497</v>
      </c>
      <c r="Z14" s="503">
        <v>1497</v>
      </c>
      <c r="AA14" s="503">
        <v>18232</v>
      </c>
      <c r="AB14" s="503">
        <v>67768</v>
      </c>
      <c r="AC14" s="503">
        <v>57396</v>
      </c>
      <c r="AD14" s="503">
        <v>37767</v>
      </c>
      <c r="AE14" s="503">
        <v>42783</v>
      </c>
      <c r="AF14" s="503">
        <v>20103</v>
      </c>
      <c r="AG14" s="503">
        <v>417151</v>
      </c>
      <c r="AH14" s="1393"/>
      <c r="AI14" s="1393"/>
      <c r="AJ14" s="1393"/>
      <c r="AK14" s="1393"/>
      <c r="AL14" s="1393"/>
      <c r="AM14" s="1393"/>
      <c r="AN14" s="1393"/>
      <c r="AO14" s="1393"/>
    </row>
    <row r="15" spans="1:41" s="1068" customFormat="1" ht="19.5" customHeight="1" x14ac:dyDescent="0.3">
      <c r="A15" s="1071"/>
      <c r="B15" s="1405">
        <f t="shared" si="5"/>
        <v>7</v>
      </c>
      <c r="C15" s="1092" t="str">
        <f t="shared" si="1"/>
        <v>Electro Sur Este S.A.A.</v>
      </c>
      <c r="D15" s="1093" t="str">
        <f t="shared" si="0"/>
        <v>D2</v>
      </c>
      <c r="E15" s="1080">
        <f t="shared" si="0"/>
        <v>1259</v>
      </c>
      <c r="F15" s="1080">
        <f t="shared" si="0"/>
        <v>651</v>
      </c>
      <c r="G15" s="1080">
        <f t="shared" si="0"/>
        <v>1015</v>
      </c>
      <c r="H15" s="1080">
        <f t="shared" si="0"/>
        <v>878</v>
      </c>
      <c r="I15" s="1080">
        <f t="shared" si="0"/>
        <v>1485</v>
      </c>
      <c r="J15" s="1080">
        <f t="shared" si="0"/>
        <v>2920</v>
      </c>
      <c r="K15" s="1080">
        <f t="shared" si="0"/>
        <v>2827</v>
      </c>
      <c r="L15" s="1080">
        <f t="shared" si="0"/>
        <v>6337</v>
      </c>
      <c r="M15" s="1080">
        <f t="shared" si="0"/>
        <v>3965</v>
      </c>
      <c r="N15" s="1080">
        <f t="shared" si="0"/>
        <v>6060</v>
      </c>
      <c r="O15" s="1080">
        <f t="shared" si="0"/>
        <v>2760</v>
      </c>
      <c r="P15" s="1080">
        <f t="shared" si="0"/>
        <v>2155</v>
      </c>
      <c r="Q15" s="1088">
        <f t="shared" si="2"/>
        <v>32312</v>
      </c>
      <c r="R15" s="1067"/>
      <c r="S15" s="503" t="s">
        <v>45</v>
      </c>
      <c r="T15" s="503" t="s">
        <v>1536</v>
      </c>
      <c r="U15" s="503">
        <v>1259</v>
      </c>
      <c r="V15" s="503">
        <v>651</v>
      </c>
      <c r="W15" s="503">
        <v>1015</v>
      </c>
      <c r="X15" s="503">
        <v>878</v>
      </c>
      <c r="Y15" s="503">
        <v>1485</v>
      </c>
      <c r="Z15" s="503">
        <v>2920</v>
      </c>
      <c r="AA15" s="503">
        <v>2827</v>
      </c>
      <c r="AB15" s="503">
        <v>6337</v>
      </c>
      <c r="AC15" s="503">
        <v>3965</v>
      </c>
      <c r="AD15" s="503">
        <v>6060</v>
      </c>
      <c r="AE15" s="503">
        <v>2760</v>
      </c>
      <c r="AF15" s="503">
        <v>2155</v>
      </c>
      <c r="AG15" s="503">
        <v>32312</v>
      </c>
      <c r="AH15" s="1393"/>
      <c r="AI15" s="1393"/>
      <c r="AJ15" s="1393"/>
      <c r="AK15" s="1393"/>
      <c r="AL15" s="1393"/>
      <c r="AM15" s="1393"/>
      <c r="AN15" s="1393"/>
      <c r="AO15" s="1393"/>
    </row>
    <row r="16" spans="1:41" s="1068" customFormat="1" ht="19.5" customHeight="1" x14ac:dyDescent="0.3">
      <c r="A16" s="1071"/>
      <c r="B16" s="1405">
        <f t="shared" si="5"/>
        <v>8</v>
      </c>
      <c r="C16" s="1094" t="str">
        <f t="shared" si="1"/>
        <v>Electro Ucayali S.A.</v>
      </c>
      <c r="D16" s="1079" t="str">
        <f t="shared" si="0"/>
        <v>D2</v>
      </c>
      <c r="E16" s="1080">
        <f t="shared" si="0"/>
        <v>19085</v>
      </c>
      <c r="F16" s="1080">
        <f t="shared" si="0"/>
        <v>9059</v>
      </c>
      <c r="G16" s="1080">
        <f t="shared" si="0"/>
        <v>10629</v>
      </c>
      <c r="H16" s="1080">
        <f t="shared" si="0"/>
        <v>17525.16</v>
      </c>
      <c r="I16" s="1080">
        <f t="shared" si="0"/>
        <v>15032.4</v>
      </c>
      <c r="J16" s="1080">
        <f t="shared" si="0"/>
        <v>17587.849999999999</v>
      </c>
      <c r="K16" s="1080">
        <f t="shared" si="0"/>
        <v>24198.010000000002</v>
      </c>
      <c r="L16" s="1080">
        <f t="shared" si="0"/>
        <v>28550.18</v>
      </c>
      <c r="M16" s="1080">
        <f t="shared" si="0"/>
        <v>35155.68</v>
      </c>
      <c r="N16" s="1080">
        <f t="shared" si="0"/>
        <v>38272.71</v>
      </c>
      <c r="O16" s="1080">
        <f t="shared" si="0"/>
        <v>34128.1</v>
      </c>
      <c r="P16" s="1080">
        <f t="shared" si="0"/>
        <v>16788.14</v>
      </c>
      <c r="Q16" s="1081">
        <f t="shared" si="2"/>
        <v>266011.23</v>
      </c>
      <c r="R16" s="1067"/>
      <c r="S16" s="503" t="s">
        <v>47</v>
      </c>
      <c r="T16" s="503" t="s">
        <v>1536</v>
      </c>
      <c r="U16" s="503">
        <v>19085</v>
      </c>
      <c r="V16" s="503">
        <v>9059</v>
      </c>
      <c r="W16" s="503">
        <v>10629</v>
      </c>
      <c r="X16" s="503">
        <v>17525.16</v>
      </c>
      <c r="Y16" s="503">
        <v>15032.4</v>
      </c>
      <c r="Z16" s="503">
        <v>17587.849999999999</v>
      </c>
      <c r="AA16" s="503">
        <v>24198.010000000002</v>
      </c>
      <c r="AB16" s="503">
        <v>28550.18</v>
      </c>
      <c r="AC16" s="503">
        <v>35155.68</v>
      </c>
      <c r="AD16" s="503">
        <v>38272.71</v>
      </c>
      <c r="AE16" s="503">
        <v>34128.1</v>
      </c>
      <c r="AF16" s="503">
        <v>16788.14</v>
      </c>
      <c r="AG16" s="503">
        <v>266011.23</v>
      </c>
      <c r="AH16" s="1393"/>
      <c r="AI16" s="1393"/>
      <c r="AJ16" s="1393"/>
      <c r="AK16" s="1393"/>
      <c r="AL16" s="1393"/>
      <c r="AM16" s="1393"/>
      <c r="AN16" s="1393"/>
      <c r="AO16" s="1393"/>
    </row>
    <row r="17" spans="1:41" s="1068" customFormat="1" ht="19.5" customHeight="1" x14ac:dyDescent="0.3">
      <c r="A17" s="1071"/>
      <c r="B17" s="1405">
        <f t="shared" si="5"/>
        <v>9</v>
      </c>
      <c r="C17" s="1082" t="str">
        <f t="shared" si="1"/>
        <v>Electrocentro S.A.</v>
      </c>
      <c r="D17" s="1095" t="str">
        <f t="shared" si="0"/>
        <v>D2</v>
      </c>
      <c r="E17" s="1087">
        <f t="shared" si="0"/>
        <v>558</v>
      </c>
      <c r="F17" s="1080">
        <f t="shared" si="0"/>
        <v>93</v>
      </c>
      <c r="G17" s="1080">
        <f t="shared" si="0"/>
        <v>923</v>
      </c>
      <c r="H17" s="1080">
        <f t="shared" si="0"/>
        <v>942</v>
      </c>
      <c r="I17" s="1080">
        <f t="shared" si="0"/>
        <v>590</v>
      </c>
      <c r="J17" s="1080">
        <f t="shared" si="0"/>
        <v>1050</v>
      </c>
      <c r="K17" s="1080">
        <f t="shared" si="0"/>
        <v>906</v>
      </c>
      <c r="L17" s="1080">
        <f t="shared" si="0"/>
        <v>4029</v>
      </c>
      <c r="M17" s="1080">
        <f t="shared" si="0"/>
        <v>1119</v>
      </c>
      <c r="N17" s="1080">
        <f t="shared" si="0"/>
        <v>137</v>
      </c>
      <c r="O17" s="1080">
        <f t="shared" si="0"/>
        <v>2227</v>
      </c>
      <c r="P17" s="1080">
        <f t="shared" si="0"/>
        <v>826</v>
      </c>
      <c r="Q17" s="1084">
        <f t="shared" si="2"/>
        <v>13400</v>
      </c>
      <c r="R17" s="1067"/>
      <c r="S17" s="503" t="s">
        <v>51</v>
      </c>
      <c r="T17" s="503" t="s">
        <v>1536</v>
      </c>
      <c r="U17" s="503">
        <v>558</v>
      </c>
      <c r="V17" s="503">
        <v>93</v>
      </c>
      <c r="W17" s="503">
        <v>923</v>
      </c>
      <c r="X17" s="503">
        <v>942</v>
      </c>
      <c r="Y17" s="503">
        <v>590</v>
      </c>
      <c r="Z17" s="503">
        <v>1050</v>
      </c>
      <c r="AA17" s="503">
        <v>906</v>
      </c>
      <c r="AB17" s="503">
        <v>4029</v>
      </c>
      <c r="AC17" s="503">
        <v>1119</v>
      </c>
      <c r="AD17" s="503">
        <v>137</v>
      </c>
      <c r="AE17" s="503">
        <v>2227</v>
      </c>
      <c r="AF17" s="503">
        <v>826</v>
      </c>
      <c r="AG17" s="503">
        <v>13400</v>
      </c>
      <c r="AH17" s="1393"/>
      <c r="AI17" s="1393"/>
      <c r="AJ17" s="1393"/>
      <c r="AK17" s="1393"/>
      <c r="AL17" s="1393"/>
      <c r="AM17" s="1393"/>
      <c r="AN17" s="1393"/>
      <c r="AO17" s="1393"/>
    </row>
    <row r="18" spans="1:41" s="1068" customFormat="1" ht="19.5" customHeight="1" x14ac:dyDescent="0.3">
      <c r="A18" s="1071"/>
      <c r="B18" s="1406">
        <f t="shared" si="5"/>
        <v>10</v>
      </c>
      <c r="C18" s="1085" t="str">
        <f t="shared" si="1"/>
        <v>Electronoroeste S. A.</v>
      </c>
      <c r="D18" s="1086" t="str">
        <f t="shared" si="0"/>
        <v>D2</v>
      </c>
      <c r="E18" s="1080">
        <f t="shared" si="0"/>
        <v>153</v>
      </c>
      <c r="F18" s="1080">
        <f t="shared" si="0"/>
        <v>96</v>
      </c>
      <c r="G18" s="1080">
        <f t="shared" si="0"/>
        <v>806</v>
      </c>
      <c r="H18" s="1080">
        <f t="shared" si="0"/>
        <v>410</v>
      </c>
      <c r="I18" s="1080">
        <f t="shared" si="0"/>
        <v>408</v>
      </c>
      <c r="J18" s="1080">
        <f t="shared" si="0"/>
        <v>452</v>
      </c>
      <c r="K18" s="1080">
        <f t="shared" si="0"/>
        <v>431</v>
      </c>
      <c r="L18" s="1080">
        <f t="shared" si="0"/>
        <v>470</v>
      </c>
      <c r="M18" s="1080">
        <f t="shared" si="0"/>
        <v>415</v>
      </c>
      <c r="N18" s="1080">
        <f t="shared" si="0"/>
        <v>310</v>
      </c>
      <c r="O18" s="1080">
        <f t="shared" si="0"/>
        <v>71</v>
      </c>
      <c r="P18" s="1080">
        <f t="shared" si="0"/>
        <v>510</v>
      </c>
      <c r="Q18" s="1088">
        <f t="shared" si="2"/>
        <v>4532</v>
      </c>
      <c r="R18" s="1067"/>
      <c r="S18" s="503" t="s">
        <v>53</v>
      </c>
      <c r="T18" s="503" t="s">
        <v>1536</v>
      </c>
      <c r="U18" s="503">
        <v>153</v>
      </c>
      <c r="V18" s="503">
        <v>96</v>
      </c>
      <c r="W18" s="503">
        <v>806</v>
      </c>
      <c r="X18" s="503">
        <v>410</v>
      </c>
      <c r="Y18" s="503">
        <v>408</v>
      </c>
      <c r="Z18" s="503">
        <v>452</v>
      </c>
      <c r="AA18" s="503">
        <v>431</v>
      </c>
      <c r="AB18" s="503">
        <v>470</v>
      </c>
      <c r="AC18" s="503">
        <v>415</v>
      </c>
      <c r="AD18" s="503">
        <v>310</v>
      </c>
      <c r="AE18" s="503">
        <v>71</v>
      </c>
      <c r="AF18" s="503">
        <v>510</v>
      </c>
      <c r="AG18" s="503">
        <v>4532</v>
      </c>
      <c r="AH18" s="1393"/>
      <c r="AI18" s="1393"/>
      <c r="AJ18" s="1393"/>
      <c r="AK18" s="1393"/>
      <c r="AL18" s="1393"/>
      <c r="AM18" s="1393"/>
      <c r="AN18" s="1393"/>
      <c r="AO18" s="1393"/>
    </row>
    <row r="19" spans="1:41" s="1068" customFormat="1" ht="19.5" customHeight="1" x14ac:dyDescent="0.3">
      <c r="A19" s="1071"/>
      <c r="B19" s="1404" t="str">
        <f t="shared" si="5"/>
        <v/>
      </c>
      <c r="C19" s="1089" t="str">
        <f t="shared" si="1"/>
        <v/>
      </c>
      <c r="D19" s="1090" t="str">
        <f t="shared" si="0"/>
        <v>GN</v>
      </c>
      <c r="E19" s="1080">
        <f t="shared" si="0"/>
        <v>5795352</v>
      </c>
      <c r="F19" s="1080">
        <f t="shared" si="0"/>
        <v>5462234</v>
      </c>
      <c r="G19" s="1080">
        <f t="shared" si="0"/>
        <v>6164002</v>
      </c>
      <c r="H19" s="1080">
        <f t="shared" si="0"/>
        <v>5993076</v>
      </c>
      <c r="I19" s="1080">
        <f t="shared" si="0"/>
        <v>6239969</v>
      </c>
      <c r="J19" s="1080">
        <f t="shared" si="0"/>
        <v>6109804</v>
      </c>
      <c r="K19" s="1080">
        <f t="shared" si="0"/>
        <v>6387088</v>
      </c>
      <c r="L19" s="1080">
        <f t="shared" si="0"/>
        <v>6309737</v>
      </c>
      <c r="M19" s="1080">
        <f t="shared" si="0"/>
        <v>5906585</v>
      </c>
      <c r="N19" s="1080">
        <f t="shared" si="0"/>
        <v>5287989</v>
      </c>
      <c r="O19" s="1080">
        <f t="shared" si="0"/>
        <v>6014595</v>
      </c>
      <c r="P19" s="1080">
        <f t="shared" si="0"/>
        <v>6200918</v>
      </c>
      <c r="Q19" s="1081">
        <f t="shared" si="2"/>
        <v>71871349</v>
      </c>
      <c r="R19" s="1067"/>
      <c r="S19" s="503"/>
      <c r="T19" s="503" t="s">
        <v>1538</v>
      </c>
      <c r="U19" s="503">
        <v>5795352</v>
      </c>
      <c r="V19" s="503">
        <v>5462234</v>
      </c>
      <c r="W19" s="503">
        <v>6164002</v>
      </c>
      <c r="X19" s="503">
        <v>5993076</v>
      </c>
      <c r="Y19" s="503">
        <v>6239969</v>
      </c>
      <c r="Z19" s="503">
        <v>6109804</v>
      </c>
      <c r="AA19" s="503">
        <v>6387088</v>
      </c>
      <c r="AB19" s="503">
        <v>6309737</v>
      </c>
      <c r="AC19" s="503">
        <v>5906585</v>
      </c>
      <c r="AD19" s="503">
        <v>5287989</v>
      </c>
      <c r="AE19" s="503">
        <v>6014595</v>
      </c>
      <c r="AF19" s="503">
        <v>6200918</v>
      </c>
      <c r="AG19" s="503">
        <v>71871349</v>
      </c>
      <c r="AH19" s="1393"/>
      <c r="AI19" s="1393"/>
      <c r="AJ19" s="1393"/>
      <c r="AK19" s="1393"/>
      <c r="AL19" s="1393"/>
      <c r="AM19" s="1393"/>
      <c r="AN19" s="1393"/>
      <c r="AO19" s="1393"/>
    </row>
    <row r="20" spans="1:41" s="1068" customFormat="1" ht="19.5" customHeight="1" x14ac:dyDescent="0.3">
      <c r="A20" s="1071"/>
      <c r="B20" s="1405">
        <f t="shared" si="5"/>
        <v>11</v>
      </c>
      <c r="C20" s="1082" t="str">
        <f t="shared" si="1"/>
        <v>Electronorte S.A.</v>
      </c>
      <c r="D20" s="1095" t="str">
        <f t="shared" si="0"/>
        <v>D2</v>
      </c>
      <c r="E20" s="1080">
        <f t="shared" si="0"/>
        <v>40</v>
      </c>
      <c r="F20" s="1080">
        <f t="shared" si="0"/>
        <v>144</v>
      </c>
      <c r="G20" s="1080">
        <f t="shared" si="0"/>
        <v>144</v>
      </c>
      <c r="H20" s="1080">
        <f t="shared" si="0"/>
        <v>144</v>
      </c>
      <c r="I20" s="1080">
        <f t="shared" si="0"/>
        <v>0</v>
      </c>
      <c r="J20" s="1080">
        <f t="shared" si="0"/>
        <v>0</v>
      </c>
      <c r="K20" s="1080">
        <f t="shared" si="0"/>
        <v>0</v>
      </c>
      <c r="L20" s="1080">
        <f t="shared" si="0"/>
        <v>150</v>
      </c>
      <c r="M20" s="1080">
        <f t="shared" si="0"/>
        <v>150</v>
      </c>
      <c r="N20" s="1080">
        <f t="shared" si="0"/>
        <v>1265</v>
      </c>
      <c r="O20" s="1080">
        <f t="shared" si="0"/>
        <v>1707</v>
      </c>
      <c r="P20" s="1080">
        <f t="shared" si="0"/>
        <v>320</v>
      </c>
      <c r="Q20" s="1084">
        <f t="shared" si="2"/>
        <v>4064</v>
      </c>
      <c r="R20" s="1067"/>
      <c r="S20" s="503" t="s">
        <v>55</v>
      </c>
      <c r="T20" s="503" t="s">
        <v>1536</v>
      </c>
      <c r="U20" s="503">
        <v>40</v>
      </c>
      <c r="V20" s="503">
        <v>144</v>
      </c>
      <c r="W20" s="503">
        <v>144</v>
      </c>
      <c r="X20" s="503">
        <v>144</v>
      </c>
      <c r="Y20" s="503">
        <v>0</v>
      </c>
      <c r="Z20" s="503">
        <v>0</v>
      </c>
      <c r="AA20" s="503">
        <v>0</v>
      </c>
      <c r="AB20" s="503">
        <v>150</v>
      </c>
      <c r="AC20" s="503">
        <v>150</v>
      </c>
      <c r="AD20" s="503">
        <v>1265</v>
      </c>
      <c r="AE20" s="503">
        <v>1707</v>
      </c>
      <c r="AF20" s="503">
        <v>320</v>
      </c>
      <c r="AG20" s="503">
        <v>4064</v>
      </c>
      <c r="AH20" s="1393"/>
      <c r="AI20" s="1393"/>
      <c r="AJ20" s="1393"/>
      <c r="AK20" s="1393"/>
      <c r="AL20" s="1393"/>
      <c r="AM20" s="1393"/>
      <c r="AN20" s="1393"/>
      <c r="AO20" s="1393"/>
    </row>
    <row r="21" spans="1:41" s="1068" customFormat="1" ht="19.5" customHeight="1" x14ac:dyDescent="0.3">
      <c r="A21" s="1071"/>
      <c r="B21" s="1404">
        <f t="shared" si="5"/>
        <v>12</v>
      </c>
      <c r="C21" s="1092" t="str">
        <f t="shared" si="1"/>
        <v>Electroperú S. A.</v>
      </c>
      <c r="D21" s="1093" t="str">
        <f t="shared" si="0"/>
        <v>D2</v>
      </c>
      <c r="E21" s="1080">
        <f t="shared" si="0"/>
        <v>0</v>
      </c>
      <c r="F21" s="1080">
        <f t="shared" si="0"/>
        <v>5097</v>
      </c>
      <c r="G21" s="1080">
        <f t="shared" si="0"/>
        <v>0</v>
      </c>
      <c r="H21" s="1080">
        <f t="shared" si="0"/>
        <v>0</v>
      </c>
      <c r="I21" s="1080">
        <f t="shared" si="0"/>
        <v>55</v>
      </c>
      <c r="J21" s="1080">
        <f t="shared" si="0"/>
        <v>1765</v>
      </c>
      <c r="K21" s="1080">
        <f t="shared" si="0"/>
        <v>8840</v>
      </c>
      <c r="L21" s="1080">
        <f t="shared" si="0"/>
        <v>32</v>
      </c>
      <c r="M21" s="1080">
        <f t="shared" si="0"/>
        <v>0</v>
      </c>
      <c r="N21" s="1080">
        <f t="shared" si="0"/>
        <v>3942</v>
      </c>
      <c r="O21" s="1080">
        <f t="shared" si="0"/>
        <v>0</v>
      </c>
      <c r="P21" s="1080">
        <f t="shared" si="0"/>
        <v>25</v>
      </c>
      <c r="Q21" s="1088">
        <f t="shared" si="2"/>
        <v>19756</v>
      </c>
      <c r="R21" s="1067"/>
      <c r="S21" s="503" t="s">
        <v>57</v>
      </c>
      <c r="T21" s="503" t="s">
        <v>1536</v>
      </c>
      <c r="U21" s="503"/>
      <c r="V21" s="503">
        <v>5097</v>
      </c>
      <c r="W21" s="503"/>
      <c r="X21" s="503"/>
      <c r="Y21" s="503">
        <v>55</v>
      </c>
      <c r="Z21" s="503">
        <v>1765</v>
      </c>
      <c r="AA21" s="503">
        <v>8840</v>
      </c>
      <c r="AB21" s="503">
        <v>32</v>
      </c>
      <c r="AC21" s="503"/>
      <c r="AD21" s="503">
        <v>3942</v>
      </c>
      <c r="AE21" s="503"/>
      <c r="AF21" s="503">
        <v>25</v>
      </c>
      <c r="AG21" s="503">
        <v>19756</v>
      </c>
      <c r="AH21" s="1393"/>
      <c r="AI21" s="1393"/>
      <c r="AJ21" s="1393"/>
      <c r="AK21" s="1393"/>
      <c r="AL21" s="1393"/>
      <c r="AM21" s="1393"/>
      <c r="AN21" s="1393"/>
      <c r="AO21" s="1393"/>
    </row>
    <row r="22" spans="1:41" s="1068" customFormat="1" ht="19.5" customHeight="1" x14ac:dyDescent="0.3">
      <c r="A22" s="1071"/>
      <c r="B22" s="1406">
        <f t="shared" si="5"/>
        <v>13</v>
      </c>
      <c r="C22" s="1085" t="str">
        <f t="shared" si="1"/>
        <v>Emp. de Generación Eléctrica de Arequipa S. A.</v>
      </c>
      <c r="D22" s="1086" t="str">
        <f t="shared" si="0"/>
        <v>D2</v>
      </c>
      <c r="E22" s="1080">
        <f t="shared" si="0"/>
        <v>76</v>
      </c>
      <c r="F22" s="1080">
        <f t="shared" si="0"/>
        <v>9261</v>
      </c>
      <c r="G22" s="1080">
        <f t="shared" si="0"/>
        <v>1423</v>
      </c>
      <c r="H22" s="1080">
        <f t="shared" si="0"/>
        <v>3955</v>
      </c>
      <c r="I22" s="1080">
        <f t="shared" si="0"/>
        <v>1385</v>
      </c>
      <c r="J22" s="1080">
        <f t="shared" si="0"/>
        <v>4026</v>
      </c>
      <c r="K22" s="1080">
        <f t="shared" si="0"/>
        <v>3446</v>
      </c>
      <c r="L22" s="1080">
        <f t="shared" si="0"/>
        <v>834</v>
      </c>
      <c r="M22" s="1080">
        <f t="shared" si="0"/>
        <v>28459</v>
      </c>
      <c r="N22" s="1080">
        <f t="shared" si="0"/>
        <v>3993</v>
      </c>
      <c r="O22" s="1080">
        <f t="shared" si="0"/>
        <v>3004</v>
      </c>
      <c r="P22" s="1080">
        <f t="shared" si="0"/>
        <v>8099</v>
      </c>
      <c r="Q22" s="1084">
        <f t="shared" si="2"/>
        <v>67961</v>
      </c>
      <c r="R22" s="1067"/>
      <c r="S22" s="503" t="s">
        <v>59</v>
      </c>
      <c r="T22" s="503" t="s">
        <v>1536</v>
      </c>
      <c r="U22" s="503">
        <v>76</v>
      </c>
      <c r="V22" s="503">
        <v>9261</v>
      </c>
      <c r="W22" s="503">
        <v>1423</v>
      </c>
      <c r="X22" s="503">
        <v>3955</v>
      </c>
      <c r="Y22" s="503">
        <v>1385</v>
      </c>
      <c r="Z22" s="503">
        <v>4026</v>
      </c>
      <c r="AA22" s="503">
        <v>3446</v>
      </c>
      <c r="AB22" s="503">
        <v>834</v>
      </c>
      <c r="AC22" s="503">
        <v>28459</v>
      </c>
      <c r="AD22" s="503">
        <v>3993</v>
      </c>
      <c r="AE22" s="503">
        <v>3004</v>
      </c>
      <c r="AF22" s="503">
        <v>8099</v>
      </c>
      <c r="AG22" s="503">
        <v>67961</v>
      </c>
      <c r="AH22" s="1393"/>
      <c r="AI22" s="1393"/>
      <c r="AJ22" s="1393"/>
      <c r="AK22" s="1393"/>
      <c r="AL22" s="1393"/>
      <c r="AM22" s="1393"/>
      <c r="AN22" s="1393"/>
      <c r="AO22" s="1393"/>
    </row>
    <row r="23" spans="1:41" s="1068" customFormat="1" ht="19.5" customHeight="1" x14ac:dyDescent="0.3">
      <c r="A23" s="1071"/>
      <c r="B23" s="1404" t="str">
        <f t="shared" si="5"/>
        <v/>
      </c>
      <c r="C23" s="1089" t="str">
        <f t="shared" si="1"/>
        <v/>
      </c>
      <c r="D23" s="1090" t="str">
        <f t="shared" si="0"/>
        <v>GN</v>
      </c>
      <c r="E23" s="1080">
        <f t="shared" si="0"/>
        <v>3234480</v>
      </c>
      <c r="F23" s="1080">
        <f t="shared" si="0"/>
        <v>4016245</v>
      </c>
      <c r="G23" s="1080">
        <f t="shared" si="0"/>
        <v>3190430</v>
      </c>
      <c r="H23" s="1080">
        <f t="shared" si="0"/>
        <v>0</v>
      </c>
      <c r="I23" s="1080">
        <f t="shared" si="0"/>
        <v>0</v>
      </c>
      <c r="J23" s="1080">
        <f t="shared" si="0"/>
        <v>0</v>
      </c>
      <c r="K23" s="1080">
        <f t="shared" si="0"/>
        <v>0</v>
      </c>
      <c r="L23" s="1080">
        <f t="shared" si="0"/>
        <v>0</v>
      </c>
      <c r="M23" s="1080">
        <f t="shared" si="0"/>
        <v>0</v>
      </c>
      <c r="N23" s="1080">
        <f t="shared" si="0"/>
        <v>0</v>
      </c>
      <c r="O23" s="1080">
        <f t="shared" si="0"/>
        <v>0</v>
      </c>
      <c r="P23" s="1080">
        <f t="shared" si="0"/>
        <v>0</v>
      </c>
      <c r="Q23" s="1096">
        <f t="shared" si="2"/>
        <v>10441155</v>
      </c>
      <c r="R23" s="1067"/>
      <c r="S23" s="503"/>
      <c r="T23" s="503" t="s">
        <v>1538</v>
      </c>
      <c r="U23" s="503">
        <v>3234480</v>
      </c>
      <c r="V23" s="503">
        <v>4016245</v>
      </c>
      <c r="W23" s="503">
        <v>3190430</v>
      </c>
      <c r="X23" s="503"/>
      <c r="Y23" s="503"/>
      <c r="Z23" s="503"/>
      <c r="AA23" s="503"/>
      <c r="AB23" s="503"/>
      <c r="AC23" s="503"/>
      <c r="AD23" s="503"/>
      <c r="AE23" s="503"/>
      <c r="AF23" s="503"/>
      <c r="AG23" s="503">
        <v>10441155</v>
      </c>
      <c r="AH23" s="1393"/>
      <c r="AI23" s="1393"/>
      <c r="AJ23" s="1393"/>
      <c r="AK23" s="1393"/>
      <c r="AL23" s="1393"/>
      <c r="AM23" s="1393"/>
      <c r="AN23" s="1393"/>
      <c r="AO23" s="1393"/>
    </row>
    <row r="24" spans="1:41" s="1068" customFormat="1" ht="18.600000000000001" customHeight="1" x14ac:dyDescent="0.3">
      <c r="A24" s="1071"/>
      <c r="B24" s="1404">
        <f>IF(AND(C24="",B23=""),"",MAX(B19:B23)+1)</f>
        <v>14</v>
      </c>
      <c r="C24" s="1074" t="str">
        <f t="shared" si="1"/>
        <v>Emp. de Generación Eléctrica del Sur S. A.</v>
      </c>
      <c r="D24" s="1097" t="str">
        <f t="shared" si="0"/>
        <v>GN</v>
      </c>
      <c r="E24" s="1080">
        <f t="shared" si="0"/>
        <v>3111656</v>
      </c>
      <c r="F24" s="1080">
        <f t="shared" si="0"/>
        <v>2182916</v>
      </c>
      <c r="G24" s="1080">
        <f t="shared" si="0"/>
        <v>2178158</v>
      </c>
      <c r="H24" s="1080">
        <f t="shared" si="0"/>
        <v>1151198</v>
      </c>
      <c r="I24" s="1080">
        <f t="shared" si="0"/>
        <v>2576633</v>
      </c>
      <c r="J24" s="1080">
        <f t="shared" si="0"/>
        <v>2656160</v>
      </c>
      <c r="K24" s="1080">
        <f t="shared" si="0"/>
        <v>27497</v>
      </c>
      <c r="L24" s="1080">
        <f t="shared" si="0"/>
        <v>88927</v>
      </c>
      <c r="M24" s="1080">
        <f t="shared" si="0"/>
        <v>12523</v>
      </c>
      <c r="N24" s="1080">
        <f t="shared" si="0"/>
        <v>259265</v>
      </c>
      <c r="O24" s="1080">
        <f t="shared" si="0"/>
        <v>226356</v>
      </c>
      <c r="P24" s="1080">
        <f t="shared" si="0"/>
        <v>368098</v>
      </c>
      <c r="Q24" s="1088">
        <f t="shared" si="2"/>
        <v>14839387</v>
      </c>
      <c r="R24" s="1067"/>
      <c r="S24" s="503" t="s">
        <v>61</v>
      </c>
      <c r="T24" s="503" t="s">
        <v>1538</v>
      </c>
      <c r="U24" s="503">
        <v>3111656</v>
      </c>
      <c r="V24" s="503">
        <v>2182916</v>
      </c>
      <c r="W24" s="503">
        <v>2178158</v>
      </c>
      <c r="X24" s="503">
        <v>1151198</v>
      </c>
      <c r="Y24" s="503">
        <v>2576633</v>
      </c>
      <c r="Z24" s="503">
        <v>2656160</v>
      </c>
      <c r="AA24" s="503">
        <v>27497</v>
      </c>
      <c r="AB24" s="503">
        <v>88927</v>
      </c>
      <c r="AC24" s="503">
        <v>12523</v>
      </c>
      <c r="AD24" s="503">
        <v>259265</v>
      </c>
      <c r="AE24" s="503">
        <v>226356</v>
      </c>
      <c r="AF24" s="503">
        <v>368098</v>
      </c>
      <c r="AG24" s="503">
        <v>14839387</v>
      </c>
      <c r="AH24" s="1393"/>
      <c r="AI24" s="1393"/>
      <c r="AJ24" s="1393"/>
      <c r="AK24" s="1393"/>
      <c r="AL24" s="1393"/>
      <c r="AM24" s="1393"/>
      <c r="AN24" s="1393"/>
      <c r="AO24" s="1393"/>
    </row>
    <row r="25" spans="1:41" s="1068" customFormat="1" ht="19.5" customHeight="1" x14ac:dyDescent="0.3">
      <c r="A25" s="1071"/>
      <c r="B25" s="1405">
        <f t="shared" ref="B25:B50" si="6">IF(AND(C25="",B24=""),"",MAX(B20:B24)+1)</f>
        <v>15</v>
      </c>
      <c r="C25" s="1094" t="str">
        <f t="shared" si="1"/>
        <v>Empresa de Generacion Electrica Machupicchu S.A.</v>
      </c>
      <c r="D25" s="1079" t="str">
        <f t="shared" si="0"/>
        <v>D2</v>
      </c>
      <c r="E25" s="1080">
        <f t="shared" si="0"/>
        <v>0</v>
      </c>
      <c r="F25" s="1080">
        <f t="shared" si="0"/>
        <v>0</v>
      </c>
      <c r="G25" s="1080">
        <f t="shared" si="0"/>
        <v>0</v>
      </c>
      <c r="H25" s="1080">
        <f t="shared" si="0"/>
        <v>0</v>
      </c>
      <c r="I25" s="1080">
        <f t="shared" si="0"/>
        <v>0</v>
      </c>
      <c r="J25" s="1080">
        <f t="shared" si="0"/>
        <v>0</v>
      </c>
      <c r="K25" s="1080">
        <f t="shared" si="0"/>
        <v>0</v>
      </c>
      <c r="L25" s="1080">
        <f t="shared" si="0"/>
        <v>0</v>
      </c>
      <c r="M25" s="1080">
        <f t="shared" si="0"/>
        <v>0</v>
      </c>
      <c r="N25" s="1080">
        <f t="shared" si="0"/>
        <v>0</v>
      </c>
      <c r="O25" s="1080">
        <f t="shared" si="0"/>
        <v>0</v>
      </c>
      <c r="P25" s="1080">
        <f t="shared" si="0"/>
        <v>0</v>
      </c>
      <c r="Q25" s="1081">
        <f t="shared" si="2"/>
        <v>0</v>
      </c>
      <c r="R25" s="1067"/>
      <c r="S25" s="503" t="s">
        <v>69</v>
      </c>
      <c r="T25" s="503" t="s">
        <v>1536</v>
      </c>
      <c r="U25" s="503"/>
      <c r="V25" s="503"/>
      <c r="W25" s="503"/>
      <c r="X25" s="503"/>
      <c r="Y25" s="503">
        <v>0</v>
      </c>
      <c r="Z25" s="503">
        <v>0</v>
      </c>
      <c r="AA25" s="503">
        <v>0</v>
      </c>
      <c r="AB25" s="503">
        <v>0</v>
      </c>
      <c r="AC25" s="503">
        <v>0</v>
      </c>
      <c r="AD25" s="503">
        <v>0</v>
      </c>
      <c r="AE25" s="503">
        <v>0</v>
      </c>
      <c r="AF25" s="503"/>
      <c r="AG25" s="503">
        <v>0</v>
      </c>
      <c r="AH25" s="1393"/>
      <c r="AI25" s="1393"/>
      <c r="AJ25" s="1393"/>
      <c r="AK25" s="1393"/>
      <c r="AL25" s="1393"/>
      <c r="AM25" s="1393"/>
      <c r="AN25" s="1393"/>
      <c r="AO25" s="1393"/>
    </row>
    <row r="26" spans="1:41" s="1068" customFormat="1" ht="19.5" customHeight="1" x14ac:dyDescent="0.3">
      <c r="A26" s="1071"/>
      <c r="B26" s="1405">
        <f t="shared" si="6"/>
        <v>16</v>
      </c>
      <c r="C26" s="1094" t="str">
        <f t="shared" si="1"/>
        <v>Empresa de Generación Eléctrica San Gabán S. A.</v>
      </c>
      <c r="D26" s="1079" t="str">
        <f t="shared" si="0"/>
        <v>D2</v>
      </c>
      <c r="E26" s="1080">
        <f t="shared" si="0"/>
        <v>0</v>
      </c>
      <c r="F26" s="1080">
        <f t="shared" si="0"/>
        <v>0</v>
      </c>
      <c r="G26" s="1080">
        <f t="shared" si="0"/>
        <v>0</v>
      </c>
      <c r="H26" s="1080">
        <f t="shared" si="0"/>
        <v>0</v>
      </c>
      <c r="I26" s="1080">
        <f t="shared" si="0"/>
        <v>0</v>
      </c>
      <c r="J26" s="1080">
        <f t="shared" si="0"/>
        <v>0</v>
      </c>
      <c r="K26" s="1080">
        <f t="shared" si="0"/>
        <v>0</v>
      </c>
      <c r="L26" s="1080">
        <f t="shared" ref="L26:P50" si="7">+AB26</f>
        <v>0</v>
      </c>
      <c r="M26" s="1080">
        <f t="shared" si="7"/>
        <v>0</v>
      </c>
      <c r="N26" s="1080">
        <f t="shared" si="7"/>
        <v>0</v>
      </c>
      <c r="O26" s="1080">
        <f t="shared" si="7"/>
        <v>0</v>
      </c>
      <c r="P26" s="1080">
        <f t="shared" si="7"/>
        <v>0</v>
      </c>
      <c r="Q26" s="1081">
        <f t="shared" si="2"/>
        <v>0</v>
      </c>
      <c r="R26" s="1067"/>
      <c r="S26" s="503" t="s">
        <v>73</v>
      </c>
      <c r="T26" s="503" t="s">
        <v>1536</v>
      </c>
      <c r="U26" s="503">
        <v>0</v>
      </c>
      <c r="V26" s="503">
        <v>0</v>
      </c>
      <c r="W26" s="503">
        <v>0</v>
      </c>
      <c r="X26" s="503">
        <v>0</v>
      </c>
      <c r="Y26" s="503">
        <v>0</v>
      </c>
      <c r="Z26" s="503">
        <v>0</v>
      </c>
      <c r="AA26" s="503">
        <v>0</v>
      </c>
      <c r="AB26" s="503">
        <v>0</v>
      </c>
      <c r="AC26" s="503">
        <v>0</v>
      </c>
      <c r="AD26" s="503">
        <v>0</v>
      </c>
      <c r="AE26" s="503">
        <v>0</v>
      </c>
      <c r="AF26" s="503">
        <v>0</v>
      </c>
      <c r="AG26" s="503">
        <v>0</v>
      </c>
      <c r="AH26" s="1393"/>
      <c r="AI26" s="1393"/>
      <c r="AJ26" s="1393"/>
      <c r="AK26" s="1393"/>
      <c r="AL26" s="1393"/>
      <c r="AM26" s="1393"/>
      <c r="AN26" s="1393"/>
      <c r="AO26" s="1393"/>
    </row>
    <row r="27" spans="1:41" s="1068" customFormat="1" ht="19.5" customHeight="1" x14ac:dyDescent="0.3">
      <c r="A27" s="1071"/>
      <c r="B27" s="1405">
        <f t="shared" si="6"/>
        <v>17</v>
      </c>
      <c r="C27" s="1094" t="str">
        <f t="shared" si="1"/>
        <v>Enel Distribución Perú S.A.A.</v>
      </c>
      <c r="D27" s="1079" t="str">
        <f t="shared" ref="D27:K50" si="8">+T27</f>
        <v>D2</v>
      </c>
      <c r="E27" s="1080">
        <f t="shared" si="8"/>
        <v>262</v>
      </c>
      <c r="F27" s="1080">
        <f t="shared" si="8"/>
        <v>50</v>
      </c>
      <c r="G27" s="1080">
        <f t="shared" si="8"/>
        <v>82</v>
      </c>
      <c r="H27" s="1080">
        <f t="shared" si="8"/>
        <v>0</v>
      </c>
      <c r="I27" s="1080">
        <f t="shared" si="8"/>
        <v>0</v>
      </c>
      <c r="J27" s="1080">
        <f t="shared" si="8"/>
        <v>70</v>
      </c>
      <c r="K27" s="1080">
        <f t="shared" si="8"/>
        <v>770</v>
      </c>
      <c r="L27" s="1080">
        <f t="shared" si="7"/>
        <v>1330</v>
      </c>
      <c r="M27" s="1080">
        <f t="shared" si="7"/>
        <v>65</v>
      </c>
      <c r="N27" s="1080">
        <f t="shared" si="7"/>
        <v>181</v>
      </c>
      <c r="O27" s="1080">
        <f t="shared" si="7"/>
        <v>0</v>
      </c>
      <c r="P27" s="1080">
        <f t="shared" si="7"/>
        <v>308</v>
      </c>
      <c r="Q27" s="1081">
        <f t="shared" si="2"/>
        <v>3118</v>
      </c>
      <c r="R27" s="1067"/>
      <c r="S27" s="503" t="s">
        <v>87</v>
      </c>
      <c r="T27" s="503" t="s">
        <v>1536</v>
      </c>
      <c r="U27" s="503">
        <v>262</v>
      </c>
      <c r="V27" s="503">
        <v>50</v>
      </c>
      <c r="W27" s="503">
        <v>82</v>
      </c>
      <c r="X27" s="503"/>
      <c r="Y27" s="503"/>
      <c r="Z27" s="503">
        <v>70</v>
      </c>
      <c r="AA27" s="503">
        <v>770</v>
      </c>
      <c r="AB27" s="503">
        <v>1330</v>
      </c>
      <c r="AC27" s="503">
        <v>65</v>
      </c>
      <c r="AD27" s="503">
        <v>181</v>
      </c>
      <c r="AE27" s="503"/>
      <c r="AF27" s="503">
        <v>308</v>
      </c>
      <c r="AG27" s="503">
        <v>3118</v>
      </c>
      <c r="AH27" s="1393"/>
      <c r="AI27" s="1393"/>
      <c r="AJ27" s="1393"/>
      <c r="AK27" s="1393"/>
      <c r="AL27" s="1393"/>
      <c r="AM27" s="1393"/>
      <c r="AN27" s="1393"/>
      <c r="AO27" s="1393"/>
    </row>
    <row r="28" spans="1:41" s="1068" customFormat="1" ht="19.5" customHeight="1" x14ac:dyDescent="0.3">
      <c r="A28" s="1071"/>
      <c r="B28" s="1406">
        <f t="shared" si="6"/>
        <v>18</v>
      </c>
      <c r="C28" s="1085" t="str">
        <f t="shared" si="1"/>
        <v>Enel Generación Perú S.A.A.</v>
      </c>
      <c r="D28" s="1086" t="str">
        <f t="shared" si="8"/>
        <v>D2</v>
      </c>
      <c r="E28" s="1080">
        <f t="shared" si="8"/>
        <v>50941</v>
      </c>
      <c r="F28" s="1080">
        <f t="shared" si="8"/>
        <v>39916</v>
      </c>
      <c r="G28" s="1080">
        <f t="shared" si="8"/>
        <v>13268.01</v>
      </c>
      <c r="H28" s="1080">
        <f t="shared" si="8"/>
        <v>53680.49</v>
      </c>
      <c r="I28" s="1080">
        <f t="shared" si="8"/>
        <v>2557</v>
      </c>
      <c r="J28" s="1080">
        <f t="shared" si="8"/>
        <v>10974</v>
      </c>
      <c r="K28" s="1080">
        <f t="shared" si="8"/>
        <v>1786</v>
      </c>
      <c r="L28" s="1080">
        <f t="shared" si="7"/>
        <v>3787.5</v>
      </c>
      <c r="M28" s="1080">
        <f t="shared" si="7"/>
        <v>51885</v>
      </c>
      <c r="N28" s="1080">
        <f t="shared" si="7"/>
        <v>110214.54000000001</v>
      </c>
      <c r="O28" s="1080">
        <f t="shared" si="7"/>
        <v>944</v>
      </c>
      <c r="P28" s="1080">
        <f t="shared" si="7"/>
        <v>2200</v>
      </c>
      <c r="Q28" s="1081">
        <f t="shared" si="2"/>
        <v>342153.54000000004</v>
      </c>
      <c r="R28" s="1067"/>
      <c r="S28" s="503" t="s">
        <v>89</v>
      </c>
      <c r="T28" s="503" t="s">
        <v>1536</v>
      </c>
      <c r="U28" s="503">
        <v>50941</v>
      </c>
      <c r="V28" s="503">
        <v>39916</v>
      </c>
      <c r="W28" s="503">
        <v>13268.01</v>
      </c>
      <c r="X28" s="503">
        <v>53680.49</v>
      </c>
      <c r="Y28" s="503">
        <v>2557</v>
      </c>
      <c r="Z28" s="503">
        <v>10974</v>
      </c>
      <c r="AA28" s="503">
        <v>1786</v>
      </c>
      <c r="AB28" s="503">
        <v>3787.5</v>
      </c>
      <c r="AC28" s="503">
        <v>51885</v>
      </c>
      <c r="AD28" s="503">
        <v>110214.54000000001</v>
      </c>
      <c r="AE28" s="503">
        <v>944</v>
      </c>
      <c r="AF28" s="503">
        <v>2200</v>
      </c>
      <c r="AG28" s="503">
        <v>342153.54000000004</v>
      </c>
      <c r="AH28" s="1393"/>
      <c r="AI28" s="1393"/>
      <c r="AJ28" s="1393"/>
      <c r="AK28" s="1393"/>
      <c r="AL28" s="1393"/>
      <c r="AM28" s="1393"/>
      <c r="AN28" s="1393"/>
      <c r="AO28" s="1393"/>
    </row>
    <row r="29" spans="1:41" s="1068" customFormat="1" ht="19.5" customHeight="1" x14ac:dyDescent="0.3">
      <c r="A29" s="1071"/>
      <c r="B29" s="1404"/>
      <c r="C29" s="1089" t="str">
        <f t="shared" si="1"/>
        <v/>
      </c>
      <c r="D29" s="1090" t="str">
        <f t="shared" si="8"/>
        <v>GN</v>
      </c>
      <c r="E29" s="1080">
        <f t="shared" si="8"/>
        <v>49845659.999999993</v>
      </c>
      <c r="F29" s="1080">
        <f t="shared" si="8"/>
        <v>44005785</v>
      </c>
      <c r="G29" s="1080">
        <f t="shared" si="8"/>
        <v>54465666.649999999</v>
      </c>
      <c r="H29" s="1080">
        <f t="shared" si="8"/>
        <v>48459274</v>
      </c>
      <c r="I29" s="1080">
        <f t="shared" si="8"/>
        <v>62623473</v>
      </c>
      <c r="J29" s="1080">
        <f t="shared" si="8"/>
        <v>72737615</v>
      </c>
      <c r="K29" s="1080">
        <f t="shared" si="8"/>
        <v>60183028</v>
      </c>
      <c r="L29" s="1080">
        <f t="shared" si="7"/>
        <v>67929231</v>
      </c>
      <c r="M29" s="1080">
        <f t="shared" si="7"/>
        <v>61892363.369999997</v>
      </c>
      <c r="N29" s="1080">
        <f t="shared" si="7"/>
        <v>68995666</v>
      </c>
      <c r="O29" s="1080">
        <f t="shared" si="7"/>
        <v>56667103</v>
      </c>
      <c r="P29" s="1080">
        <f t="shared" si="7"/>
        <v>36612776.990000002</v>
      </c>
      <c r="Q29" s="1084">
        <f t="shared" si="2"/>
        <v>684417642.00999999</v>
      </c>
      <c r="R29" s="1067"/>
      <c r="S29" s="503"/>
      <c r="T29" s="503" t="s">
        <v>1538</v>
      </c>
      <c r="U29" s="503">
        <v>49845659.999999993</v>
      </c>
      <c r="V29" s="503">
        <v>44005785</v>
      </c>
      <c r="W29" s="503">
        <v>54465666.649999999</v>
      </c>
      <c r="X29" s="503">
        <v>48459274</v>
      </c>
      <c r="Y29" s="503">
        <v>62623473</v>
      </c>
      <c r="Z29" s="503">
        <v>72737615</v>
      </c>
      <c r="AA29" s="503">
        <v>60183028</v>
      </c>
      <c r="AB29" s="503">
        <v>67929231</v>
      </c>
      <c r="AC29" s="503">
        <v>61892363.369999997</v>
      </c>
      <c r="AD29" s="503">
        <v>68995666</v>
      </c>
      <c r="AE29" s="503">
        <v>56667103</v>
      </c>
      <c r="AF29" s="503">
        <v>36612776.990000002</v>
      </c>
      <c r="AG29" s="503">
        <v>684417642.00999999</v>
      </c>
      <c r="AH29" s="1393"/>
      <c r="AI29" s="1393"/>
      <c r="AJ29" s="1393"/>
      <c r="AK29" s="1393"/>
      <c r="AL29" s="1393"/>
      <c r="AM29" s="1393"/>
      <c r="AN29" s="1393"/>
      <c r="AO29" s="1393"/>
    </row>
    <row r="30" spans="1:41" s="1068" customFormat="1" ht="19.5" customHeight="1" x14ac:dyDescent="0.3">
      <c r="A30" s="1071"/>
      <c r="B30" s="1406">
        <f t="shared" si="6"/>
        <v>19</v>
      </c>
      <c r="C30" s="1085" t="str">
        <f t="shared" si="1"/>
        <v>Enel Generación Piura S.A.</v>
      </c>
      <c r="D30" s="1086" t="str">
        <f t="shared" si="8"/>
        <v>D2</v>
      </c>
      <c r="E30" s="1080">
        <f t="shared" si="8"/>
        <v>0</v>
      </c>
      <c r="F30" s="1080">
        <f t="shared" si="8"/>
        <v>0</v>
      </c>
      <c r="G30" s="1080">
        <f t="shared" si="8"/>
        <v>0</v>
      </c>
      <c r="H30" s="1080">
        <f t="shared" si="8"/>
        <v>0</v>
      </c>
      <c r="I30" s="1080">
        <f t="shared" si="8"/>
        <v>0</v>
      </c>
      <c r="J30" s="1080">
        <f t="shared" si="8"/>
        <v>0</v>
      </c>
      <c r="K30" s="1080">
        <f t="shared" si="8"/>
        <v>0</v>
      </c>
      <c r="L30" s="1080">
        <f t="shared" si="7"/>
        <v>0</v>
      </c>
      <c r="M30" s="1080">
        <f t="shared" si="7"/>
        <v>0</v>
      </c>
      <c r="N30" s="1080">
        <f t="shared" si="7"/>
        <v>42415</v>
      </c>
      <c r="O30" s="1080">
        <f t="shared" si="7"/>
        <v>0</v>
      </c>
      <c r="P30" s="1080">
        <f t="shared" si="7"/>
        <v>0</v>
      </c>
      <c r="Q30" s="1088">
        <f t="shared" si="2"/>
        <v>42415</v>
      </c>
      <c r="R30" s="1067"/>
      <c r="S30" s="503" t="s">
        <v>91</v>
      </c>
      <c r="T30" s="503" t="s">
        <v>1536</v>
      </c>
      <c r="U30" s="503">
        <v>0</v>
      </c>
      <c r="V30" s="503">
        <v>0</v>
      </c>
      <c r="W30" s="503">
        <v>0</v>
      </c>
      <c r="X30" s="503">
        <v>0</v>
      </c>
      <c r="Y30" s="503">
        <v>0</v>
      </c>
      <c r="Z30" s="503">
        <v>0</v>
      </c>
      <c r="AA30" s="503">
        <v>0</v>
      </c>
      <c r="AB30" s="503">
        <v>0</v>
      </c>
      <c r="AC30" s="503">
        <v>0</v>
      </c>
      <c r="AD30" s="503">
        <v>42415</v>
      </c>
      <c r="AE30" s="503">
        <v>0</v>
      </c>
      <c r="AF30" s="503">
        <v>0</v>
      </c>
      <c r="AG30" s="503">
        <v>42415</v>
      </c>
      <c r="AH30" s="1393"/>
      <c r="AI30" s="1393"/>
      <c r="AJ30" s="1393"/>
      <c r="AK30" s="1393"/>
      <c r="AL30" s="1393"/>
      <c r="AM30" s="1393"/>
      <c r="AN30" s="1393"/>
      <c r="AO30" s="1393"/>
    </row>
    <row r="31" spans="1:41" s="1068" customFormat="1" ht="19.149999999999999" customHeight="1" x14ac:dyDescent="0.3">
      <c r="A31" s="1071"/>
      <c r="B31" s="1407"/>
      <c r="C31" s="1098" t="str">
        <f t="shared" si="1"/>
        <v/>
      </c>
      <c r="D31" s="1099" t="str">
        <f t="shared" si="8"/>
        <v>GN</v>
      </c>
      <c r="E31" s="1080">
        <f t="shared" si="8"/>
        <v>18898236.330000002</v>
      </c>
      <c r="F31" s="1080">
        <f t="shared" si="8"/>
        <v>14675892.1</v>
      </c>
      <c r="G31" s="1080">
        <f t="shared" si="8"/>
        <v>14684648.799999999</v>
      </c>
      <c r="H31" s="1080">
        <f t="shared" si="8"/>
        <v>13986749.539999999</v>
      </c>
      <c r="I31" s="1080">
        <f t="shared" si="8"/>
        <v>20701780.470000003</v>
      </c>
      <c r="J31" s="1080">
        <f t="shared" si="8"/>
        <v>20536876.460000001</v>
      </c>
      <c r="K31" s="1080">
        <f t="shared" si="8"/>
        <v>21060955.879999999</v>
      </c>
      <c r="L31" s="1080">
        <f t="shared" si="7"/>
        <v>19691315.609999999</v>
      </c>
      <c r="M31" s="1080">
        <f t="shared" si="7"/>
        <v>19877532</v>
      </c>
      <c r="N31" s="1080">
        <f t="shared" si="7"/>
        <v>20342983.079999998</v>
      </c>
      <c r="O31" s="1080">
        <f t="shared" si="7"/>
        <v>20097112.16</v>
      </c>
      <c r="P31" s="1080">
        <f t="shared" si="7"/>
        <v>17606436.799999997</v>
      </c>
      <c r="Q31" s="1084">
        <f t="shared" si="2"/>
        <v>222160519.22999996</v>
      </c>
      <c r="R31" s="1067"/>
      <c r="S31" s="503"/>
      <c r="T31" s="503" t="s">
        <v>1538</v>
      </c>
      <c r="U31" s="503">
        <v>18898236.330000002</v>
      </c>
      <c r="V31" s="503">
        <v>14675892.1</v>
      </c>
      <c r="W31" s="503">
        <v>14684648.799999999</v>
      </c>
      <c r="X31" s="503">
        <v>13986749.539999999</v>
      </c>
      <c r="Y31" s="503">
        <v>20701780.470000003</v>
      </c>
      <c r="Z31" s="503">
        <v>20536876.460000001</v>
      </c>
      <c r="AA31" s="503">
        <v>21060955.879999999</v>
      </c>
      <c r="AB31" s="503">
        <v>19691315.609999999</v>
      </c>
      <c r="AC31" s="503">
        <v>19877532</v>
      </c>
      <c r="AD31" s="503">
        <v>20342983.079999998</v>
      </c>
      <c r="AE31" s="503">
        <v>20097112.16</v>
      </c>
      <c r="AF31" s="503">
        <v>17606436.799999997</v>
      </c>
      <c r="AG31" s="503">
        <v>222160519.22999996</v>
      </c>
      <c r="AH31" s="1393"/>
      <c r="AI31" s="1393"/>
      <c r="AJ31" s="1393"/>
      <c r="AK31" s="1393"/>
      <c r="AL31" s="1393"/>
      <c r="AM31" s="1393"/>
      <c r="AN31" s="1393"/>
      <c r="AO31" s="1393"/>
    </row>
    <row r="32" spans="1:41" s="1068" customFormat="1" ht="19.5" customHeight="1" x14ac:dyDescent="0.3">
      <c r="A32" s="1071"/>
      <c r="B32" s="1406">
        <f t="shared" si="6"/>
        <v>20</v>
      </c>
      <c r="C32" s="1100" t="str">
        <f t="shared" si="1"/>
        <v>ENGIE EnergÍa Perú S.A.</v>
      </c>
      <c r="D32" s="1101" t="str">
        <f t="shared" si="8"/>
        <v>CA</v>
      </c>
      <c r="E32" s="1087">
        <f t="shared" si="8"/>
        <v>1536.79</v>
      </c>
      <c r="F32" s="1080">
        <f t="shared" si="8"/>
        <v>5392.61</v>
      </c>
      <c r="G32" s="1080">
        <f t="shared" si="8"/>
        <v>0</v>
      </c>
      <c r="H32" s="1080">
        <f t="shared" si="8"/>
        <v>0</v>
      </c>
      <c r="I32" s="1080">
        <f t="shared" si="8"/>
        <v>0</v>
      </c>
      <c r="J32" s="1080">
        <f t="shared" si="8"/>
        <v>0</v>
      </c>
      <c r="K32" s="1080">
        <f t="shared" si="8"/>
        <v>1520.61</v>
      </c>
      <c r="L32" s="1080">
        <f t="shared" si="7"/>
        <v>0</v>
      </c>
      <c r="M32" s="1080">
        <f t="shared" si="7"/>
        <v>1974.65</v>
      </c>
      <c r="N32" s="1080">
        <f t="shared" si="7"/>
        <v>3238.44</v>
      </c>
      <c r="O32" s="1080">
        <f t="shared" si="7"/>
        <v>0</v>
      </c>
      <c r="P32" s="1080">
        <f t="shared" si="7"/>
        <v>0</v>
      </c>
      <c r="Q32" s="1088">
        <f t="shared" si="2"/>
        <v>13663.1</v>
      </c>
      <c r="R32" s="1067"/>
      <c r="S32" s="503" t="s">
        <v>97</v>
      </c>
      <c r="T32" s="503" t="s">
        <v>1533</v>
      </c>
      <c r="U32" s="503">
        <v>1536.79</v>
      </c>
      <c r="V32" s="503">
        <v>5392.61</v>
      </c>
      <c r="W32" s="503"/>
      <c r="X32" s="503"/>
      <c r="Y32" s="503"/>
      <c r="Z32" s="503"/>
      <c r="AA32" s="503">
        <v>1520.61</v>
      </c>
      <c r="AB32" s="503"/>
      <c r="AC32" s="503">
        <v>1974.65</v>
      </c>
      <c r="AD32" s="503">
        <v>3238.44</v>
      </c>
      <c r="AE32" s="503"/>
      <c r="AF32" s="503"/>
      <c r="AG32" s="503">
        <v>13663.1</v>
      </c>
      <c r="AH32" s="1393"/>
      <c r="AI32" s="1393"/>
      <c r="AJ32" s="1393"/>
      <c r="AK32" s="1393"/>
      <c r="AL32" s="1393"/>
      <c r="AM32" s="1393"/>
      <c r="AN32" s="1393"/>
      <c r="AO32" s="1393"/>
    </row>
    <row r="33" spans="1:41" s="1068" customFormat="1" ht="19.5" customHeight="1" x14ac:dyDescent="0.3">
      <c r="A33" s="1071"/>
      <c r="B33" s="1407"/>
      <c r="C33" s="1102" t="str">
        <f t="shared" si="1"/>
        <v/>
      </c>
      <c r="D33" s="1103" t="str">
        <f t="shared" si="8"/>
        <v>D2</v>
      </c>
      <c r="E33" s="1087">
        <f t="shared" si="8"/>
        <v>76362.3</v>
      </c>
      <c r="F33" s="1080">
        <f t="shared" si="8"/>
        <v>113269.69</v>
      </c>
      <c r="G33" s="1080">
        <f t="shared" si="8"/>
        <v>66607.8</v>
      </c>
      <c r="H33" s="1080">
        <f t="shared" si="8"/>
        <v>0</v>
      </c>
      <c r="I33" s="1080">
        <f t="shared" si="8"/>
        <v>30443.7</v>
      </c>
      <c r="J33" s="1080">
        <f t="shared" si="8"/>
        <v>350060.76</v>
      </c>
      <c r="K33" s="1080">
        <f t="shared" si="8"/>
        <v>70363.19</v>
      </c>
      <c r="L33" s="1080">
        <f t="shared" si="7"/>
        <v>41640</v>
      </c>
      <c r="M33" s="1080">
        <f t="shared" si="7"/>
        <v>39868.780000000006</v>
      </c>
      <c r="N33" s="1080">
        <f t="shared" si="7"/>
        <v>139628.57999999999</v>
      </c>
      <c r="O33" s="1080">
        <f t="shared" si="7"/>
        <v>47261.8</v>
      </c>
      <c r="P33" s="1080">
        <f t="shared" si="7"/>
        <v>11244.66</v>
      </c>
      <c r="Q33" s="1084">
        <f t="shared" si="2"/>
        <v>986751.26</v>
      </c>
      <c r="R33" s="1067"/>
      <c r="S33" s="503"/>
      <c r="T33" s="503" t="s">
        <v>1536</v>
      </c>
      <c r="U33" s="503">
        <v>76362.3</v>
      </c>
      <c r="V33" s="503">
        <v>113269.69</v>
      </c>
      <c r="W33" s="503">
        <v>66607.8</v>
      </c>
      <c r="X33" s="503"/>
      <c r="Y33" s="503">
        <v>30443.7</v>
      </c>
      <c r="Z33" s="503">
        <v>350060.76</v>
      </c>
      <c r="AA33" s="503">
        <v>70363.19</v>
      </c>
      <c r="AB33" s="503">
        <v>41640</v>
      </c>
      <c r="AC33" s="503">
        <v>39868.780000000006</v>
      </c>
      <c r="AD33" s="503">
        <v>139628.57999999999</v>
      </c>
      <c r="AE33" s="503">
        <v>47261.8</v>
      </c>
      <c r="AF33" s="503">
        <v>11244.66</v>
      </c>
      <c r="AG33" s="503">
        <v>986751.26</v>
      </c>
      <c r="AH33" s="1393"/>
      <c r="AI33" s="1393"/>
      <c r="AJ33" s="1393"/>
      <c r="AK33" s="1393"/>
      <c r="AL33" s="1393"/>
      <c r="AM33" s="1393"/>
      <c r="AN33" s="1393"/>
      <c r="AO33" s="1393"/>
    </row>
    <row r="34" spans="1:41" s="1068" customFormat="1" ht="19.5" customHeight="1" x14ac:dyDescent="0.3">
      <c r="A34" s="1071"/>
      <c r="B34" s="1404" t="str">
        <f t="shared" si="6"/>
        <v/>
      </c>
      <c r="C34" s="1104" t="str">
        <f t="shared" si="1"/>
        <v/>
      </c>
      <c r="D34" s="1105" t="str">
        <f t="shared" si="8"/>
        <v>GN</v>
      </c>
      <c r="E34" s="1087">
        <f t="shared" si="8"/>
        <v>85163219</v>
      </c>
      <c r="F34" s="1080">
        <f t="shared" si="8"/>
        <v>7030969.0099999998</v>
      </c>
      <c r="G34" s="1080">
        <f t="shared" si="8"/>
        <v>41952758</v>
      </c>
      <c r="H34" s="1080">
        <f t="shared" si="8"/>
        <v>70329468</v>
      </c>
      <c r="I34" s="1080">
        <f t="shared" si="8"/>
        <v>69465789</v>
      </c>
      <c r="J34" s="1080">
        <f t="shared" si="8"/>
        <v>79542372</v>
      </c>
      <c r="K34" s="1080">
        <f t="shared" si="8"/>
        <v>94599034</v>
      </c>
      <c r="L34" s="1080">
        <f t="shared" si="7"/>
        <v>99719358</v>
      </c>
      <c r="M34" s="1080">
        <f t="shared" si="7"/>
        <v>106191418</v>
      </c>
      <c r="N34" s="1080">
        <f t="shared" si="7"/>
        <v>103610548</v>
      </c>
      <c r="O34" s="1080">
        <f t="shared" si="7"/>
        <v>99179794</v>
      </c>
      <c r="P34" s="1080">
        <f t="shared" si="7"/>
        <v>79735252</v>
      </c>
      <c r="Q34" s="1096">
        <f t="shared" si="2"/>
        <v>936519979.00999999</v>
      </c>
      <c r="R34" s="1067"/>
      <c r="S34" s="503"/>
      <c r="T34" s="503" t="s">
        <v>1538</v>
      </c>
      <c r="U34" s="503">
        <v>85163219</v>
      </c>
      <c r="V34" s="503">
        <v>7030969.0099999998</v>
      </c>
      <c r="W34" s="503">
        <v>41952758</v>
      </c>
      <c r="X34" s="503">
        <v>70329468</v>
      </c>
      <c r="Y34" s="503">
        <v>69465789</v>
      </c>
      <c r="Z34" s="503">
        <v>79542372</v>
      </c>
      <c r="AA34" s="503">
        <v>94599034</v>
      </c>
      <c r="AB34" s="503">
        <v>99719358</v>
      </c>
      <c r="AC34" s="503">
        <v>106191418</v>
      </c>
      <c r="AD34" s="503">
        <v>103610548</v>
      </c>
      <c r="AE34" s="503">
        <v>99179794</v>
      </c>
      <c r="AF34" s="503">
        <v>79735252</v>
      </c>
      <c r="AG34" s="503">
        <v>936519979.00999999</v>
      </c>
      <c r="AH34" s="1393"/>
      <c r="AI34" s="1393"/>
      <c r="AJ34" s="1393"/>
      <c r="AK34" s="1393"/>
      <c r="AL34" s="1393"/>
      <c r="AM34" s="1393"/>
      <c r="AN34" s="1393"/>
      <c r="AO34" s="1393"/>
    </row>
    <row r="35" spans="1:41" s="1068" customFormat="1" ht="19.5" customHeight="1" x14ac:dyDescent="0.3">
      <c r="A35" s="1071"/>
      <c r="B35" s="1404">
        <f t="shared" si="6"/>
        <v>21</v>
      </c>
      <c r="C35" s="1074" t="str">
        <f t="shared" si="1"/>
        <v>Fénix Power Perú S.A.</v>
      </c>
      <c r="D35" s="1075" t="str">
        <f t="shared" si="8"/>
        <v>GN</v>
      </c>
      <c r="E35" s="1080">
        <f t="shared" si="8"/>
        <v>66968973</v>
      </c>
      <c r="F35" s="1080">
        <f t="shared" si="8"/>
        <v>60894811</v>
      </c>
      <c r="G35" s="1080">
        <f t="shared" si="8"/>
        <v>37724111</v>
      </c>
      <c r="H35" s="1080">
        <f t="shared" si="8"/>
        <v>28435771</v>
      </c>
      <c r="I35" s="1080">
        <f t="shared" si="8"/>
        <v>69427112.001000002</v>
      </c>
      <c r="J35" s="1080">
        <f t="shared" si="8"/>
        <v>69353823.74000001</v>
      </c>
      <c r="K35" s="1080">
        <f t="shared" si="8"/>
        <v>71653866</v>
      </c>
      <c r="L35" s="1080">
        <f t="shared" si="7"/>
        <v>71404767</v>
      </c>
      <c r="M35" s="1080">
        <f t="shared" si="7"/>
        <v>67111381</v>
      </c>
      <c r="N35" s="1080">
        <f t="shared" si="7"/>
        <v>61431500</v>
      </c>
      <c r="O35" s="1080">
        <f t="shared" si="7"/>
        <v>33495788</v>
      </c>
      <c r="P35" s="1080">
        <f t="shared" si="7"/>
        <v>31700214.063999999</v>
      </c>
      <c r="Q35" s="1088">
        <f t="shared" si="2"/>
        <v>669602117.80499995</v>
      </c>
      <c r="R35" s="1067"/>
      <c r="S35" s="503" t="s">
        <v>99</v>
      </c>
      <c r="T35" s="503" t="s">
        <v>1538</v>
      </c>
      <c r="U35" s="503">
        <v>66968973</v>
      </c>
      <c r="V35" s="503">
        <v>60894811</v>
      </c>
      <c r="W35" s="503">
        <v>37724111</v>
      </c>
      <c r="X35" s="503">
        <v>28435771</v>
      </c>
      <c r="Y35" s="503">
        <v>69427112.001000002</v>
      </c>
      <c r="Z35" s="503">
        <v>69353823.74000001</v>
      </c>
      <c r="AA35" s="503">
        <v>71653866</v>
      </c>
      <c r="AB35" s="503">
        <v>71404767</v>
      </c>
      <c r="AC35" s="503">
        <v>67111381</v>
      </c>
      <c r="AD35" s="503">
        <v>61431500</v>
      </c>
      <c r="AE35" s="503">
        <v>33495788</v>
      </c>
      <c r="AF35" s="503">
        <v>31700214.063999999</v>
      </c>
      <c r="AG35" s="503">
        <v>669602117.80499995</v>
      </c>
      <c r="AH35" s="1393"/>
      <c r="AI35" s="1393"/>
      <c r="AJ35" s="1393"/>
      <c r="AK35" s="1393"/>
      <c r="AL35" s="1393"/>
      <c r="AM35" s="1393"/>
      <c r="AN35" s="1393"/>
      <c r="AO35" s="1393"/>
    </row>
    <row r="36" spans="1:41" s="1068" customFormat="1" ht="19.5" customHeight="1" x14ac:dyDescent="0.3">
      <c r="A36" s="1071"/>
      <c r="B36" s="1406">
        <f t="shared" si="6"/>
        <v>22</v>
      </c>
      <c r="C36" s="1085" t="str">
        <f t="shared" si="1"/>
        <v>Genrent del Peru S.A.C.</v>
      </c>
      <c r="D36" s="1086" t="str">
        <f t="shared" si="8"/>
        <v>D2</v>
      </c>
      <c r="E36" s="1080">
        <f t="shared" si="8"/>
        <v>16332.66</v>
      </c>
      <c r="F36" s="1080">
        <f t="shared" si="8"/>
        <v>11264.55</v>
      </c>
      <c r="G36" s="1080">
        <f t="shared" si="8"/>
        <v>17724.170000000002</v>
      </c>
      <c r="H36" s="1080">
        <f t="shared" si="8"/>
        <v>17414.91</v>
      </c>
      <c r="I36" s="1080">
        <f t="shared" si="8"/>
        <v>17772.23</v>
      </c>
      <c r="J36" s="1080">
        <f t="shared" si="8"/>
        <v>16524.169999999998</v>
      </c>
      <c r="K36" s="1080">
        <f t="shared" si="8"/>
        <v>16304.74</v>
      </c>
      <c r="L36" s="1080">
        <f t="shared" si="7"/>
        <v>16879.39</v>
      </c>
      <c r="M36" s="1080">
        <f t="shared" si="7"/>
        <v>16501.769999999997</v>
      </c>
      <c r="N36" s="1080">
        <f t="shared" si="7"/>
        <v>5612.5999999999995</v>
      </c>
      <c r="O36" s="1080">
        <f t="shared" si="7"/>
        <v>9397.6500000000015</v>
      </c>
      <c r="P36" s="1080">
        <f t="shared" si="7"/>
        <v>4621.41</v>
      </c>
      <c r="Q36" s="1084">
        <f t="shared" si="2"/>
        <v>166350.25</v>
      </c>
      <c r="R36" s="1067"/>
      <c r="S36" s="503" t="s">
        <v>105</v>
      </c>
      <c r="T36" s="503" t="s">
        <v>1536</v>
      </c>
      <c r="U36" s="503">
        <v>16332.66</v>
      </c>
      <c r="V36" s="503">
        <v>11264.55</v>
      </c>
      <c r="W36" s="503">
        <v>17724.170000000002</v>
      </c>
      <c r="X36" s="503">
        <v>17414.91</v>
      </c>
      <c r="Y36" s="503">
        <v>17772.23</v>
      </c>
      <c r="Z36" s="503">
        <v>16524.169999999998</v>
      </c>
      <c r="AA36" s="503">
        <v>16304.74</v>
      </c>
      <c r="AB36" s="503">
        <v>16879.39</v>
      </c>
      <c r="AC36" s="503">
        <v>16501.769999999997</v>
      </c>
      <c r="AD36" s="503">
        <v>5612.5999999999995</v>
      </c>
      <c r="AE36" s="503">
        <v>9397.6500000000015</v>
      </c>
      <c r="AF36" s="503">
        <v>4621.41</v>
      </c>
      <c r="AG36" s="503">
        <v>166350.25</v>
      </c>
      <c r="AH36" s="1393"/>
      <c r="AI36" s="1393"/>
      <c r="AJ36" s="1393"/>
      <c r="AK36" s="1393"/>
      <c r="AL36" s="1393"/>
      <c r="AM36" s="1393"/>
      <c r="AN36" s="1393"/>
      <c r="AO36" s="1393"/>
    </row>
    <row r="37" spans="1:41" s="1068" customFormat="1" ht="19.5" customHeight="1" x14ac:dyDescent="0.3">
      <c r="A37" s="1071"/>
      <c r="B37" s="1404"/>
      <c r="C37" s="1089" t="str">
        <f t="shared" si="1"/>
        <v/>
      </c>
      <c r="D37" s="1090" t="str">
        <f t="shared" si="8"/>
        <v>R6</v>
      </c>
      <c r="E37" s="1080">
        <f t="shared" si="8"/>
        <v>1598380.32</v>
      </c>
      <c r="F37" s="1080">
        <f t="shared" si="8"/>
        <v>1570589.7100000002</v>
      </c>
      <c r="G37" s="1080">
        <f t="shared" si="8"/>
        <v>1778589.5699999998</v>
      </c>
      <c r="H37" s="1080">
        <f t="shared" si="8"/>
        <v>1747554.2499999998</v>
      </c>
      <c r="I37" s="1080">
        <f t="shared" si="8"/>
        <v>1783410.35</v>
      </c>
      <c r="J37" s="1080">
        <f t="shared" si="8"/>
        <v>1658170.56</v>
      </c>
      <c r="K37" s="1080">
        <f t="shared" si="8"/>
        <v>1636150.9899999998</v>
      </c>
      <c r="L37" s="1080">
        <f t="shared" si="7"/>
        <v>1693815.87</v>
      </c>
      <c r="M37" s="1080">
        <f t="shared" si="7"/>
        <v>1746466.97</v>
      </c>
      <c r="N37" s="1080">
        <f t="shared" si="7"/>
        <v>1722513.0099999998</v>
      </c>
      <c r="O37" s="1080">
        <f t="shared" si="7"/>
        <v>1643137.3399999999</v>
      </c>
      <c r="P37" s="1080">
        <f t="shared" si="7"/>
        <v>1821779.25</v>
      </c>
      <c r="Q37" s="1088">
        <f t="shared" si="2"/>
        <v>20400558.190000001</v>
      </c>
      <c r="R37" s="1067"/>
      <c r="S37" s="503"/>
      <c r="T37" s="503" t="s">
        <v>1540</v>
      </c>
      <c r="U37" s="503">
        <v>1598380.32</v>
      </c>
      <c r="V37" s="503">
        <v>1570589.7100000002</v>
      </c>
      <c r="W37" s="503">
        <v>1778589.5699999998</v>
      </c>
      <c r="X37" s="503">
        <v>1747554.2499999998</v>
      </c>
      <c r="Y37" s="503">
        <v>1783410.35</v>
      </c>
      <c r="Z37" s="503">
        <v>1658170.56</v>
      </c>
      <c r="AA37" s="503">
        <v>1636150.9899999998</v>
      </c>
      <c r="AB37" s="503">
        <v>1693815.87</v>
      </c>
      <c r="AC37" s="503">
        <v>1746466.97</v>
      </c>
      <c r="AD37" s="503">
        <v>1722513.0099999998</v>
      </c>
      <c r="AE37" s="503">
        <v>1643137.3399999999</v>
      </c>
      <c r="AF37" s="503">
        <v>1821779.25</v>
      </c>
      <c r="AG37" s="503">
        <v>20400558.190000001</v>
      </c>
      <c r="AH37" s="1393"/>
      <c r="AI37" s="1393"/>
      <c r="AJ37" s="1393"/>
      <c r="AK37" s="1393"/>
      <c r="AL37" s="1393"/>
      <c r="AM37" s="1393"/>
      <c r="AN37" s="1393"/>
      <c r="AO37" s="1393"/>
    </row>
    <row r="38" spans="1:41" s="1068" customFormat="1" ht="19.5" customHeight="1" x14ac:dyDescent="0.3">
      <c r="A38" s="1071"/>
      <c r="B38" s="1404">
        <f t="shared" si="6"/>
        <v>23</v>
      </c>
      <c r="C38" s="1074" t="str">
        <f t="shared" si="1"/>
        <v>Hidrandina S.A.</v>
      </c>
      <c r="D38" s="1075" t="str">
        <f t="shared" si="8"/>
        <v>D2</v>
      </c>
      <c r="E38" s="1080">
        <f t="shared" si="8"/>
        <v>3617</v>
      </c>
      <c r="F38" s="1080">
        <f t="shared" si="8"/>
        <v>237</v>
      </c>
      <c r="G38" s="1080">
        <f t="shared" si="8"/>
        <v>56</v>
      </c>
      <c r="H38" s="1080">
        <f t="shared" si="8"/>
        <v>51</v>
      </c>
      <c r="I38" s="1080">
        <f t="shared" si="8"/>
        <v>77</v>
      </c>
      <c r="J38" s="1080">
        <f t="shared" si="8"/>
        <v>49</v>
      </c>
      <c r="K38" s="1080">
        <f t="shared" si="8"/>
        <v>796</v>
      </c>
      <c r="L38" s="1080">
        <f t="shared" si="7"/>
        <v>48</v>
      </c>
      <c r="M38" s="1080">
        <f t="shared" si="7"/>
        <v>11</v>
      </c>
      <c r="N38" s="1080">
        <f t="shared" si="7"/>
        <v>293</v>
      </c>
      <c r="O38" s="1080">
        <f t="shared" si="7"/>
        <v>22</v>
      </c>
      <c r="P38" s="1080">
        <f t="shared" si="7"/>
        <v>30</v>
      </c>
      <c r="Q38" s="1084">
        <f t="shared" si="2"/>
        <v>5287</v>
      </c>
      <c r="R38" s="1067"/>
      <c r="S38" s="503" t="s">
        <v>111</v>
      </c>
      <c r="T38" s="503" t="s">
        <v>1536</v>
      </c>
      <c r="U38" s="503">
        <v>3617</v>
      </c>
      <c r="V38" s="503">
        <v>237</v>
      </c>
      <c r="W38" s="503">
        <v>56</v>
      </c>
      <c r="X38" s="503">
        <v>51</v>
      </c>
      <c r="Y38" s="503">
        <v>77</v>
      </c>
      <c r="Z38" s="503">
        <v>49</v>
      </c>
      <c r="AA38" s="503">
        <v>796</v>
      </c>
      <c r="AB38" s="503">
        <v>48</v>
      </c>
      <c r="AC38" s="503">
        <v>11</v>
      </c>
      <c r="AD38" s="503">
        <v>293</v>
      </c>
      <c r="AE38" s="503">
        <v>22</v>
      </c>
      <c r="AF38" s="503">
        <v>30</v>
      </c>
      <c r="AG38" s="503">
        <v>5287</v>
      </c>
      <c r="AH38" s="1393"/>
      <c r="AI38" s="1393"/>
      <c r="AJ38" s="1393"/>
      <c r="AK38" s="1393"/>
      <c r="AL38" s="1393"/>
      <c r="AM38" s="1393"/>
      <c r="AN38" s="1393"/>
      <c r="AO38" s="1393"/>
    </row>
    <row r="39" spans="1:41" s="1068" customFormat="1" ht="19.5" customHeight="1" x14ac:dyDescent="0.3">
      <c r="A39" s="1071"/>
      <c r="B39" s="1404">
        <f t="shared" si="6"/>
        <v>24</v>
      </c>
      <c r="C39" s="1092" t="str">
        <f t="shared" si="1"/>
        <v xml:space="preserve">Infraestructuras y Energías del Perú S.A.C. </v>
      </c>
      <c r="D39" s="1093" t="str">
        <f t="shared" si="8"/>
        <v>D2</v>
      </c>
      <c r="E39" s="1080">
        <f t="shared" si="8"/>
        <v>19868.189999999999</v>
      </c>
      <c r="F39" s="1080">
        <f t="shared" si="8"/>
        <v>17487.2</v>
      </c>
      <c r="G39" s="1080">
        <f t="shared" si="8"/>
        <v>21952.400000000001</v>
      </c>
      <c r="H39" s="1080">
        <f t="shared" si="8"/>
        <v>22272</v>
      </c>
      <c r="I39" s="1080">
        <f t="shared" si="8"/>
        <v>16639</v>
      </c>
      <c r="J39" s="1080">
        <f t="shared" si="8"/>
        <v>30614.3</v>
      </c>
      <c r="K39" s="1080">
        <f t="shared" si="8"/>
        <v>2756.5</v>
      </c>
      <c r="L39" s="1080">
        <f t="shared" si="7"/>
        <v>728</v>
      </c>
      <c r="M39" s="1080">
        <f t="shared" si="7"/>
        <v>150</v>
      </c>
      <c r="N39" s="1080">
        <f t="shared" si="7"/>
        <v>68955</v>
      </c>
      <c r="O39" s="1080">
        <f t="shared" si="7"/>
        <v>317</v>
      </c>
      <c r="P39" s="1080">
        <f t="shared" si="7"/>
        <v>9634</v>
      </c>
      <c r="Q39" s="1088">
        <f t="shared" si="2"/>
        <v>211373.59000000003</v>
      </c>
      <c r="R39" s="1067"/>
      <c r="S39" s="503" t="s">
        <v>123</v>
      </c>
      <c r="T39" s="503" t="s">
        <v>1536</v>
      </c>
      <c r="U39" s="503">
        <v>19868.189999999999</v>
      </c>
      <c r="V39" s="503">
        <v>17487.2</v>
      </c>
      <c r="W39" s="503">
        <v>21952.400000000001</v>
      </c>
      <c r="X39" s="503">
        <v>22272</v>
      </c>
      <c r="Y39" s="503">
        <v>16639</v>
      </c>
      <c r="Z39" s="503">
        <v>30614.3</v>
      </c>
      <c r="AA39" s="503">
        <v>2756.5</v>
      </c>
      <c r="AB39" s="503">
        <v>728</v>
      </c>
      <c r="AC39" s="503">
        <v>150</v>
      </c>
      <c r="AD39" s="503">
        <v>68955</v>
      </c>
      <c r="AE39" s="503">
        <v>317</v>
      </c>
      <c r="AF39" s="503">
        <v>9634</v>
      </c>
      <c r="AG39" s="503">
        <v>211373.59000000003</v>
      </c>
      <c r="AH39" s="1393"/>
      <c r="AI39" s="1393"/>
      <c r="AJ39" s="1393"/>
      <c r="AK39" s="1393"/>
      <c r="AL39" s="1393"/>
      <c r="AM39" s="1393"/>
      <c r="AN39" s="1393"/>
      <c r="AO39" s="1393"/>
    </row>
    <row r="40" spans="1:41" s="1068" customFormat="1" ht="19.5" customHeight="1" x14ac:dyDescent="0.3">
      <c r="A40" s="1071"/>
      <c r="B40" s="1405">
        <f t="shared" si="6"/>
        <v>25</v>
      </c>
      <c r="C40" s="1094" t="str">
        <f t="shared" si="1"/>
        <v>Kallpa Generación S.A.</v>
      </c>
      <c r="D40" s="1079" t="str">
        <f t="shared" si="8"/>
        <v>GN</v>
      </c>
      <c r="E40" s="1080">
        <f t="shared" si="8"/>
        <v>44205166</v>
      </c>
      <c r="F40" s="1080">
        <f t="shared" si="8"/>
        <v>60649999.989999995</v>
      </c>
      <c r="G40" s="1080">
        <f t="shared" si="8"/>
        <v>76710000</v>
      </c>
      <c r="H40" s="1080">
        <f t="shared" si="8"/>
        <v>31407760</v>
      </c>
      <c r="I40" s="1080">
        <f t="shared" si="8"/>
        <v>39483307</v>
      </c>
      <c r="J40" s="1080">
        <f t="shared" si="8"/>
        <v>95077920</v>
      </c>
      <c r="K40" s="1080">
        <f t="shared" si="8"/>
        <v>102233242</v>
      </c>
      <c r="L40" s="1080">
        <f t="shared" si="7"/>
        <v>133854194</v>
      </c>
      <c r="M40" s="1080">
        <f t="shared" si="7"/>
        <v>124244538</v>
      </c>
      <c r="N40" s="1080">
        <f t="shared" si="7"/>
        <v>117795722.98999999</v>
      </c>
      <c r="O40" s="1080">
        <f t="shared" si="7"/>
        <v>109189984</v>
      </c>
      <c r="P40" s="1080">
        <f t="shared" si="7"/>
        <v>54773506</v>
      </c>
      <c r="Q40" s="1081">
        <f t="shared" si="2"/>
        <v>989625339.98000002</v>
      </c>
      <c r="R40" s="1067"/>
      <c r="S40" s="503" t="s">
        <v>127</v>
      </c>
      <c r="T40" s="503" t="s">
        <v>1538</v>
      </c>
      <c r="U40" s="503">
        <v>44205166</v>
      </c>
      <c r="V40" s="503">
        <v>60649999.989999995</v>
      </c>
      <c r="W40" s="503">
        <v>76710000</v>
      </c>
      <c r="X40" s="503">
        <v>31407760</v>
      </c>
      <c r="Y40" s="503">
        <v>39483307</v>
      </c>
      <c r="Z40" s="503">
        <v>95077920</v>
      </c>
      <c r="AA40" s="503">
        <v>102233242</v>
      </c>
      <c r="AB40" s="503">
        <v>133854194</v>
      </c>
      <c r="AC40" s="503">
        <v>124244538</v>
      </c>
      <c r="AD40" s="503">
        <v>117795722.98999999</v>
      </c>
      <c r="AE40" s="503">
        <v>109189984</v>
      </c>
      <c r="AF40" s="503">
        <v>54773506</v>
      </c>
      <c r="AG40" s="503">
        <v>989625339.98000002</v>
      </c>
      <c r="AH40" s="1393"/>
      <c r="AI40" s="1393"/>
      <c r="AJ40" s="1393"/>
      <c r="AK40" s="1393"/>
      <c r="AL40" s="1393"/>
      <c r="AM40" s="1393"/>
      <c r="AN40" s="1393"/>
      <c r="AO40" s="1393"/>
    </row>
    <row r="41" spans="1:41" s="1068" customFormat="1" ht="19.5" customHeight="1" x14ac:dyDescent="0.3">
      <c r="A41" s="1071"/>
      <c r="B41" s="1404">
        <f t="shared" si="6"/>
        <v>26</v>
      </c>
      <c r="C41" s="1092" t="str">
        <f t="shared" si="1"/>
        <v>Petramas S.A.C.</v>
      </c>
      <c r="D41" s="1093" t="str">
        <f t="shared" si="8"/>
        <v>BG</v>
      </c>
      <c r="E41" s="1080">
        <f t="shared" si="8"/>
        <v>3481656.25</v>
      </c>
      <c r="F41" s="1080">
        <f t="shared" si="8"/>
        <v>3443038.0300000003</v>
      </c>
      <c r="G41" s="1080">
        <f t="shared" si="8"/>
        <v>3806223.9200000004</v>
      </c>
      <c r="H41" s="1080">
        <f t="shared" si="8"/>
        <v>2821411.55</v>
      </c>
      <c r="I41" s="1080">
        <f t="shared" si="8"/>
        <v>2929956.67</v>
      </c>
      <c r="J41" s="1080">
        <f t="shared" si="8"/>
        <v>2769894.5999999996</v>
      </c>
      <c r="K41" s="1080">
        <f t="shared" si="8"/>
        <v>3698482.66</v>
      </c>
      <c r="L41" s="1080">
        <f t="shared" si="7"/>
        <v>3288396.7</v>
      </c>
      <c r="M41" s="1080">
        <f t="shared" si="7"/>
        <v>3384860.5300000003</v>
      </c>
      <c r="N41" s="1080">
        <f t="shared" si="7"/>
        <v>3728102.8499999996</v>
      </c>
      <c r="O41" s="1080">
        <f t="shared" si="7"/>
        <v>3389822.75</v>
      </c>
      <c r="P41" s="1080">
        <f t="shared" si="7"/>
        <v>2555255.27</v>
      </c>
      <c r="Q41" s="1088">
        <f t="shared" si="2"/>
        <v>39297101.780000001</v>
      </c>
      <c r="R41" s="1067"/>
      <c r="S41" s="503" t="s">
        <v>141</v>
      </c>
      <c r="T41" s="503" t="s">
        <v>1531</v>
      </c>
      <c r="U41" s="503">
        <v>3481656.25</v>
      </c>
      <c r="V41" s="503">
        <v>3443038.0300000003</v>
      </c>
      <c r="W41" s="503">
        <v>3806223.9200000004</v>
      </c>
      <c r="X41" s="503">
        <v>2821411.55</v>
      </c>
      <c r="Y41" s="503">
        <v>2929956.67</v>
      </c>
      <c r="Z41" s="503">
        <v>2769894.5999999996</v>
      </c>
      <c r="AA41" s="503">
        <v>3698482.66</v>
      </c>
      <c r="AB41" s="503">
        <v>3288396.7</v>
      </c>
      <c r="AC41" s="503">
        <v>3384860.5300000003</v>
      </c>
      <c r="AD41" s="503">
        <v>3728102.8499999996</v>
      </c>
      <c r="AE41" s="503">
        <v>3389822.75</v>
      </c>
      <c r="AF41" s="503">
        <v>2555255.27</v>
      </c>
      <c r="AG41" s="503">
        <v>39297101.780000001</v>
      </c>
      <c r="AH41" s="1393"/>
      <c r="AI41" s="1393"/>
      <c r="AJ41" s="1393"/>
      <c r="AK41" s="1393"/>
      <c r="AL41" s="1393"/>
      <c r="AM41" s="1393"/>
      <c r="AN41" s="1393"/>
      <c r="AO41" s="1393"/>
    </row>
    <row r="42" spans="1:41" s="1068" customFormat="1" ht="19.5" customHeight="1" x14ac:dyDescent="0.3">
      <c r="A42" s="1071"/>
      <c r="B42" s="1405">
        <f t="shared" si="6"/>
        <v>27</v>
      </c>
      <c r="C42" s="1094" t="str">
        <f t="shared" si="1"/>
        <v>Planta de Reserva Fría de Generación Éten S.A.</v>
      </c>
      <c r="D42" s="1079" t="str">
        <f t="shared" si="8"/>
        <v>D2</v>
      </c>
      <c r="E42" s="1080">
        <f t="shared" si="8"/>
        <v>2430</v>
      </c>
      <c r="F42" s="1080">
        <f t="shared" si="8"/>
        <v>4329</v>
      </c>
      <c r="G42" s="1080">
        <f t="shared" si="8"/>
        <v>1027.5999999999999</v>
      </c>
      <c r="H42" s="1080">
        <f t="shared" si="8"/>
        <v>2988.87</v>
      </c>
      <c r="I42" s="1080">
        <f t="shared" si="8"/>
        <v>1358.19</v>
      </c>
      <c r="J42" s="1080">
        <f t="shared" si="8"/>
        <v>45494.75</v>
      </c>
      <c r="K42" s="1080">
        <f t="shared" si="8"/>
        <v>1630.34</v>
      </c>
      <c r="L42" s="1080">
        <f t="shared" si="7"/>
        <v>2338.9299999999998</v>
      </c>
      <c r="M42" s="1080">
        <f t="shared" si="7"/>
        <v>3960.11</v>
      </c>
      <c r="N42" s="1080">
        <f t="shared" si="7"/>
        <v>133594.62</v>
      </c>
      <c r="O42" s="1080">
        <f t="shared" si="7"/>
        <v>1437.2</v>
      </c>
      <c r="P42" s="1080">
        <f t="shared" si="7"/>
        <v>1573</v>
      </c>
      <c r="Q42" s="1081">
        <f t="shared" si="2"/>
        <v>202162.61</v>
      </c>
      <c r="R42" s="1067"/>
      <c r="S42" s="503" t="s">
        <v>143</v>
      </c>
      <c r="T42" s="503" t="s">
        <v>1536</v>
      </c>
      <c r="U42" s="503">
        <v>2430</v>
      </c>
      <c r="V42" s="503">
        <v>4329</v>
      </c>
      <c r="W42" s="503">
        <v>1027.5999999999999</v>
      </c>
      <c r="X42" s="503">
        <v>2988.87</v>
      </c>
      <c r="Y42" s="503">
        <v>1358.19</v>
      </c>
      <c r="Z42" s="503">
        <v>45494.75</v>
      </c>
      <c r="AA42" s="503">
        <v>1630.34</v>
      </c>
      <c r="AB42" s="503">
        <v>2338.9299999999998</v>
      </c>
      <c r="AC42" s="503">
        <v>3960.11</v>
      </c>
      <c r="AD42" s="503">
        <v>133594.62</v>
      </c>
      <c r="AE42" s="503">
        <v>1437.2</v>
      </c>
      <c r="AF42" s="503">
        <v>1573</v>
      </c>
      <c r="AG42" s="503">
        <v>202162.61</v>
      </c>
      <c r="AH42" s="1393"/>
      <c r="AI42" s="1393"/>
      <c r="AJ42" s="1393"/>
      <c r="AK42" s="1393"/>
      <c r="AL42" s="1393"/>
      <c r="AM42" s="1393"/>
      <c r="AN42" s="1393"/>
      <c r="AO42" s="1393"/>
    </row>
    <row r="43" spans="1:41" s="1068" customFormat="1" ht="19.5" customHeight="1" x14ac:dyDescent="0.3">
      <c r="A43" s="1071"/>
      <c r="B43" s="1405">
        <f t="shared" si="6"/>
        <v>28</v>
      </c>
      <c r="C43" s="1094" t="str">
        <f t="shared" si="1"/>
        <v>Samay I S.A.</v>
      </c>
      <c r="D43" s="1079" t="str">
        <f t="shared" si="8"/>
        <v>D2</v>
      </c>
      <c r="E43" s="1080">
        <f t="shared" si="8"/>
        <v>0</v>
      </c>
      <c r="F43" s="1080">
        <f t="shared" si="8"/>
        <v>0</v>
      </c>
      <c r="G43" s="1080">
        <f t="shared" si="8"/>
        <v>32229.54</v>
      </c>
      <c r="H43" s="1080">
        <f t="shared" si="8"/>
        <v>30973.32</v>
      </c>
      <c r="I43" s="1080">
        <f t="shared" si="8"/>
        <v>0</v>
      </c>
      <c r="J43" s="1080">
        <f t="shared" si="8"/>
        <v>0</v>
      </c>
      <c r="K43" s="1080">
        <f t="shared" si="8"/>
        <v>30477.72</v>
      </c>
      <c r="L43" s="1080">
        <f t="shared" si="7"/>
        <v>29172.36</v>
      </c>
      <c r="M43" s="1080">
        <f t="shared" si="7"/>
        <v>30226.98</v>
      </c>
      <c r="N43" s="1080">
        <f t="shared" si="7"/>
        <v>29128.68</v>
      </c>
      <c r="O43" s="1080">
        <f t="shared" si="7"/>
        <v>29097.18</v>
      </c>
      <c r="P43" s="1080">
        <f t="shared" si="7"/>
        <v>57513.54</v>
      </c>
      <c r="Q43" s="1081">
        <f t="shared" si="2"/>
        <v>268819.32</v>
      </c>
      <c r="R43" s="1067"/>
      <c r="S43" s="503" t="s">
        <v>147</v>
      </c>
      <c r="T43" s="503" t="s">
        <v>1536</v>
      </c>
      <c r="U43" s="503"/>
      <c r="V43" s="503"/>
      <c r="W43" s="503">
        <v>32229.54</v>
      </c>
      <c r="X43" s="503">
        <v>30973.32</v>
      </c>
      <c r="Y43" s="503"/>
      <c r="Z43" s="503"/>
      <c r="AA43" s="503">
        <v>30477.72</v>
      </c>
      <c r="AB43" s="503">
        <v>29172.36</v>
      </c>
      <c r="AC43" s="503">
        <v>30226.98</v>
      </c>
      <c r="AD43" s="503">
        <v>29128.68</v>
      </c>
      <c r="AE43" s="503">
        <v>29097.18</v>
      </c>
      <c r="AF43" s="503">
        <v>57513.54</v>
      </c>
      <c r="AG43" s="503">
        <v>268819.32</v>
      </c>
      <c r="AH43" s="1393"/>
      <c r="AI43" s="1393"/>
      <c r="AJ43" s="1393"/>
      <c r="AK43" s="1393"/>
      <c r="AL43" s="1393"/>
      <c r="AM43" s="1393"/>
      <c r="AN43" s="1393"/>
      <c r="AO43" s="1393"/>
    </row>
    <row r="44" spans="1:41" s="1068" customFormat="1" ht="19.5" customHeight="1" x14ac:dyDescent="0.3">
      <c r="A44" s="1071"/>
      <c r="B44" s="1405">
        <f t="shared" si="6"/>
        <v>29</v>
      </c>
      <c r="C44" s="1094" t="str">
        <f t="shared" si="1"/>
        <v>SDF Energía S.A.C.</v>
      </c>
      <c r="D44" s="1079" t="str">
        <f t="shared" si="8"/>
        <v>GN</v>
      </c>
      <c r="E44" s="1080">
        <f t="shared" si="8"/>
        <v>5952421</v>
      </c>
      <c r="F44" s="1080">
        <f t="shared" si="8"/>
        <v>5320232.76</v>
      </c>
      <c r="G44" s="1080">
        <f t="shared" si="8"/>
        <v>5963279</v>
      </c>
      <c r="H44" s="1080">
        <f t="shared" si="8"/>
        <v>5820414</v>
      </c>
      <c r="I44" s="1080">
        <f t="shared" si="8"/>
        <v>6068098</v>
      </c>
      <c r="J44" s="1080">
        <f t="shared" si="8"/>
        <v>5970170</v>
      </c>
      <c r="K44" s="1080">
        <f t="shared" si="8"/>
        <v>5944639</v>
      </c>
      <c r="L44" s="1080">
        <f t="shared" si="7"/>
        <v>6072487.6699999999</v>
      </c>
      <c r="M44" s="1080">
        <f t="shared" si="7"/>
        <v>5986348.6900000004</v>
      </c>
      <c r="N44" s="1080">
        <f t="shared" si="7"/>
        <v>5411120</v>
      </c>
      <c r="O44" s="1080">
        <f t="shared" si="7"/>
        <v>5817196</v>
      </c>
      <c r="P44" s="1080">
        <f t="shared" si="7"/>
        <v>5724646.5599999996</v>
      </c>
      <c r="Q44" s="1081">
        <f t="shared" si="2"/>
        <v>70051052.679999992</v>
      </c>
      <c r="R44" s="1067"/>
      <c r="S44" s="503" t="s">
        <v>149</v>
      </c>
      <c r="T44" s="503" t="s">
        <v>1538</v>
      </c>
      <c r="U44" s="503">
        <v>5952421</v>
      </c>
      <c r="V44" s="503">
        <v>5320232.76</v>
      </c>
      <c r="W44" s="503">
        <v>5963279</v>
      </c>
      <c r="X44" s="503">
        <v>5820414</v>
      </c>
      <c r="Y44" s="503">
        <v>6068098</v>
      </c>
      <c r="Z44" s="503">
        <v>5970170</v>
      </c>
      <c r="AA44" s="503">
        <v>5944639</v>
      </c>
      <c r="AB44" s="503">
        <v>6072487.6699999999</v>
      </c>
      <c r="AC44" s="503">
        <v>5986348.6900000004</v>
      </c>
      <c r="AD44" s="503">
        <v>5411120</v>
      </c>
      <c r="AE44" s="503">
        <v>5817196</v>
      </c>
      <c r="AF44" s="503">
        <v>5724646.5599999996</v>
      </c>
      <c r="AG44" s="503">
        <v>70051052.679999992</v>
      </c>
      <c r="AH44" s="1393"/>
      <c r="AI44" s="1393"/>
      <c r="AJ44" s="1393"/>
      <c r="AK44" s="1393"/>
      <c r="AL44" s="1393"/>
      <c r="AM44" s="1393"/>
      <c r="AN44" s="1393"/>
      <c r="AO44" s="1393"/>
    </row>
    <row r="45" spans="1:41" s="1068" customFormat="1" ht="19.5" customHeight="1" x14ac:dyDescent="0.3">
      <c r="A45" s="1071"/>
      <c r="B45" s="1406">
        <f t="shared" si="6"/>
        <v>30</v>
      </c>
      <c r="C45" s="1085" t="str">
        <f t="shared" si="1"/>
        <v>Shougang Generación Eléctrica S.A.A.</v>
      </c>
      <c r="D45" s="1086" t="str">
        <f t="shared" si="8"/>
        <v>D2</v>
      </c>
      <c r="E45" s="1080">
        <f t="shared" si="8"/>
        <v>0</v>
      </c>
      <c r="F45" s="1080">
        <f t="shared" si="8"/>
        <v>23388</v>
      </c>
      <c r="G45" s="1080">
        <f t="shared" si="8"/>
        <v>12408</v>
      </c>
      <c r="H45" s="1080">
        <f t="shared" si="8"/>
        <v>0</v>
      </c>
      <c r="I45" s="1080">
        <f t="shared" si="8"/>
        <v>0</v>
      </c>
      <c r="J45" s="1080">
        <f t="shared" si="8"/>
        <v>0</v>
      </c>
      <c r="K45" s="1080">
        <f t="shared" si="8"/>
        <v>0</v>
      </c>
      <c r="L45" s="1080">
        <f t="shared" si="7"/>
        <v>168</v>
      </c>
      <c r="M45" s="1080">
        <f t="shared" si="7"/>
        <v>0</v>
      </c>
      <c r="N45" s="1080">
        <f t="shared" si="7"/>
        <v>0</v>
      </c>
      <c r="O45" s="1080">
        <f t="shared" si="7"/>
        <v>0</v>
      </c>
      <c r="P45" s="1080">
        <f t="shared" si="7"/>
        <v>0</v>
      </c>
      <c r="Q45" s="1081">
        <f t="shared" si="2"/>
        <v>35964</v>
      </c>
      <c r="R45" s="1067"/>
      <c r="S45" s="503" t="s">
        <v>151</v>
      </c>
      <c r="T45" s="503" t="s">
        <v>1536</v>
      </c>
      <c r="U45" s="503">
        <v>0</v>
      </c>
      <c r="V45" s="503">
        <v>23388</v>
      </c>
      <c r="W45" s="503">
        <v>12408</v>
      </c>
      <c r="X45" s="503"/>
      <c r="Y45" s="503"/>
      <c r="Z45" s="503"/>
      <c r="AA45" s="503"/>
      <c r="AB45" s="503">
        <v>168</v>
      </c>
      <c r="AC45" s="503"/>
      <c r="AD45" s="503"/>
      <c r="AE45" s="503"/>
      <c r="AF45" s="503"/>
      <c r="AG45" s="503">
        <v>35964</v>
      </c>
      <c r="AH45" s="1393"/>
      <c r="AI45" s="1393"/>
      <c r="AJ45" s="1393"/>
      <c r="AK45" s="1393"/>
      <c r="AL45" s="1393"/>
      <c r="AM45" s="1393"/>
      <c r="AN45" s="1393"/>
      <c r="AO45" s="1393"/>
    </row>
    <row r="46" spans="1:41" s="1068" customFormat="1" ht="19.5" customHeight="1" x14ac:dyDescent="0.3">
      <c r="A46" s="1071"/>
      <c r="B46" s="1404"/>
      <c r="C46" s="1089" t="str">
        <f t="shared" si="1"/>
        <v/>
      </c>
      <c r="D46" s="1090" t="str">
        <f t="shared" si="8"/>
        <v>RQ</v>
      </c>
      <c r="E46" s="1080">
        <f t="shared" si="8"/>
        <v>551922</v>
      </c>
      <c r="F46" s="1080">
        <f t="shared" si="8"/>
        <v>1286040</v>
      </c>
      <c r="G46" s="1080">
        <f t="shared" si="8"/>
        <v>1828638</v>
      </c>
      <c r="H46" s="1080">
        <f t="shared" si="8"/>
        <v>136836</v>
      </c>
      <c r="I46" s="1080">
        <f t="shared" si="8"/>
        <v>365610</v>
      </c>
      <c r="J46" s="1080">
        <f t="shared" si="8"/>
        <v>27174</v>
      </c>
      <c r="K46" s="1080">
        <f t="shared" si="8"/>
        <v>9534</v>
      </c>
      <c r="L46" s="1080">
        <f t="shared" si="7"/>
        <v>20538</v>
      </c>
      <c r="M46" s="1080">
        <f t="shared" si="7"/>
        <v>0</v>
      </c>
      <c r="N46" s="1080">
        <f t="shared" si="7"/>
        <v>82572</v>
      </c>
      <c r="O46" s="1080">
        <f t="shared" si="7"/>
        <v>231462</v>
      </c>
      <c r="P46" s="1080">
        <f t="shared" si="7"/>
        <v>190680</v>
      </c>
      <c r="Q46" s="1081">
        <f t="shared" si="2"/>
        <v>4731006</v>
      </c>
      <c r="R46" s="1067"/>
      <c r="S46" s="503"/>
      <c r="T46" s="503" t="s">
        <v>1542</v>
      </c>
      <c r="U46" s="503">
        <v>551922</v>
      </c>
      <c r="V46" s="503">
        <v>1286040</v>
      </c>
      <c r="W46" s="503">
        <v>1828638</v>
      </c>
      <c r="X46" s="503">
        <v>136836</v>
      </c>
      <c r="Y46" s="503">
        <v>365610</v>
      </c>
      <c r="Z46" s="503">
        <v>27174</v>
      </c>
      <c r="AA46" s="503">
        <v>9534</v>
      </c>
      <c r="AB46" s="503">
        <v>20538</v>
      </c>
      <c r="AC46" s="503"/>
      <c r="AD46" s="503">
        <v>82572</v>
      </c>
      <c r="AE46" s="503">
        <v>231462</v>
      </c>
      <c r="AF46" s="503">
        <v>190680</v>
      </c>
      <c r="AG46" s="503">
        <v>4731006</v>
      </c>
      <c r="AH46" s="1393"/>
      <c r="AI46" s="1393"/>
      <c r="AJ46" s="1393"/>
      <c r="AK46" s="1393"/>
      <c r="AL46" s="1393"/>
      <c r="AM46" s="1393"/>
      <c r="AN46" s="1393"/>
      <c r="AO46" s="1393"/>
    </row>
    <row r="47" spans="1:41" s="1068" customFormat="1" ht="19.5" customHeight="1" x14ac:dyDescent="0.3">
      <c r="A47" s="1071"/>
      <c r="B47" s="1405">
        <f t="shared" si="6"/>
        <v>31</v>
      </c>
      <c r="C47" s="1094" t="str">
        <f t="shared" si="1"/>
        <v>Sociedad Eléctrica del Sur Oeste S.A.</v>
      </c>
      <c r="D47" s="1079" t="str">
        <f t="shared" si="8"/>
        <v>D2</v>
      </c>
      <c r="E47" s="1080">
        <f t="shared" si="8"/>
        <v>20545</v>
      </c>
      <c r="F47" s="1080">
        <f t="shared" si="8"/>
        <v>19619</v>
      </c>
      <c r="G47" s="1080">
        <f t="shared" si="8"/>
        <v>17992</v>
      </c>
      <c r="H47" s="1080">
        <f t="shared" si="8"/>
        <v>17418</v>
      </c>
      <c r="I47" s="1080">
        <f t="shared" si="8"/>
        <v>17494</v>
      </c>
      <c r="J47" s="1080">
        <f t="shared" si="8"/>
        <v>17122</v>
      </c>
      <c r="K47" s="1080">
        <f t="shared" si="8"/>
        <v>17338</v>
      </c>
      <c r="L47" s="1080">
        <f t="shared" si="7"/>
        <v>16520</v>
      </c>
      <c r="M47" s="1080">
        <f t="shared" si="7"/>
        <v>17584</v>
      </c>
      <c r="N47" s="1080">
        <f t="shared" si="7"/>
        <v>19264</v>
      </c>
      <c r="O47" s="1080">
        <f t="shared" si="7"/>
        <v>20957</v>
      </c>
      <c r="P47" s="1080">
        <f t="shared" si="7"/>
        <v>20466</v>
      </c>
      <c r="Q47" s="1081">
        <f t="shared" si="2"/>
        <v>222319</v>
      </c>
      <c r="R47" s="1067"/>
      <c r="S47" s="503" t="s">
        <v>155</v>
      </c>
      <c r="T47" s="503" t="s">
        <v>1536</v>
      </c>
      <c r="U47" s="503">
        <v>20545</v>
      </c>
      <c r="V47" s="503">
        <v>19619</v>
      </c>
      <c r="W47" s="503">
        <v>17992</v>
      </c>
      <c r="X47" s="503">
        <v>17418</v>
      </c>
      <c r="Y47" s="503">
        <v>17494</v>
      </c>
      <c r="Z47" s="503">
        <v>17122</v>
      </c>
      <c r="AA47" s="503">
        <v>17338</v>
      </c>
      <c r="AB47" s="503">
        <v>16520</v>
      </c>
      <c r="AC47" s="503">
        <v>17584</v>
      </c>
      <c r="AD47" s="503">
        <v>19264</v>
      </c>
      <c r="AE47" s="503">
        <v>20957</v>
      </c>
      <c r="AF47" s="503">
        <v>20466</v>
      </c>
      <c r="AG47" s="503">
        <v>222319</v>
      </c>
      <c r="AH47" s="1393"/>
      <c r="AI47" s="1393"/>
      <c r="AJ47" s="1393"/>
      <c r="AK47" s="1393"/>
      <c r="AL47" s="1393"/>
      <c r="AM47" s="1393"/>
      <c r="AN47" s="1393"/>
      <c r="AO47" s="1393"/>
    </row>
    <row r="48" spans="1:41" s="1068" customFormat="1" ht="19.5" customHeight="1" x14ac:dyDescent="0.3">
      <c r="A48" s="1071"/>
      <c r="B48" s="1405">
        <f t="shared" si="6"/>
        <v>32</v>
      </c>
      <c r="C48" s="1094" t="str">
        <f t="shared" si="1"/>
        <v>Sociedad Minera Cerro Verde S.A.A.</v>
      </c>
      <c r="D48" s="1079" t="str">
        <f t="shared" si="8"/>
        <v>D2</v>
      </c>
      <c r="E48" s="1080">
        <f t="shared" si="8"/>
        <v>1150</v>
      </c>
      <c r="F48" s="1080">
        <f t="shared" si="8"/>
        <v>576</v>
      </c>
      <c r="G48" s="1080">
        <f t="shared" si="8"/>
        <v>1405</v>
      </c>
      <c r="H48" s="1080">
        <f t="shared" si="8"/>
        <v>894.49</v>
      </c>
      <c r="I48" s="1080">
        <f t="shared" si="8"/>
        <v>1661.38</v>
      </c>
      <c r="J48" s="1080">
        <f t="shared" si="8"/>
        <v>1789.24</v>
      </c>
      <c r="K48" s="1080">
        <f t="shared" si="8"/>
        <v>1502</v>
      </c>
      <c r="L48" s="1080">
        <f t="shared" si="7"/>
        <v>1905.54</v>
      </c>
      <c r="M48" s="1080">
        <f t="shared" si="7"/>
        <v>874.3</v>
      </c>
      <c r="N48" s="1080">
        <f t="shared" si="7"/>
        <v>101106.3</v>
      </c>
      <c r="O48" s="1080">
        <f t="shared" si="7"/>
        <v>1156.81</v>
      </c>
      <c r="P48" s="1080">
        <f t="shared" si="7"/>
        <v>6</v>
      </c>
      <c r="Q48" s="1084">
        <f t="shared" si="2"/>
        <v>114027.06</v>
      </c>
      <c r="R48" s="1067"/>
      <c r="S48" s="503" t="s">
        <v>157</v>
      </c>
      <c r="T48" s="503" t="s">
        <v>1536</v>
      </c>
      <c r="U48" s="503">
        <v>1150</v>
      </c>
      <c r="V48" s="503">
        <v>576</v>
      </c>
      <c r="W48" s="503">
        <v>1405</v>
      </c>
      <c r="X48" s="503">
        <v>894.49</v>
      </c>
      <c r="Y48" s="503">
        <v>1661.38</v>
      </c>
      <c r="Z48" s="503">
        <v>1789.24</v>
      </c>
      <c r="AA48" s="503">
        <v>1502</v>
      </c>
      <c r="AB48" s="503">
        <v>1905.54</v>
      </c>
      <c r="AC48" s="503">
        <v>874.3</v>
      </c>
      <c r="AD48" s="503">
        <v>101106.3</v>
      </c>
      <c r="AE48" s="503">
        <v>1156.81</v>
      </c>
      <c r="AF48" s="503">
        <v>6</v>
      </c>
      <c r="AG48" s="503">
        <v>114027.06</v>
      </c>
      <c r="AH48" s="1393"/>
      <c r="AI48" s="1393"/>
      <c r="AJ48" s="1393"/>
      <c r="AK48" s="1393"/>
      <c r="AL48" s="1393"/>
      <c r="AM48" s="1393"/>
      <c r="AN48" s="1393"/>
      <c r="AO48" s="1393"/>
    </row>
    <row r="49" spans="1:41" s="1068" customFormat="1" ht="19.5" customHeight="1" x14ac:dyDescent="0.3">
      <c r="A49" s="1071"/>
      <c r="B49" s="1404">
        <f t="shared" si="6"/>
        <v>33</v>
      </c>
      <c r="C49" s="1092" t="str">
        <f t="shared" si="1"/>
        <v>Termochilca S.A.</v>
      </c>
      <c r="D49" s="1093" t="str">
        <f t="shared" si="8"/>
        <v>GN</v>
      </c>
      <c r="E49" s="1080">
        <f t="shared" si="8"/>
        <v>26635078</v>
      </c>
      <c r="F49" s="1080">
        <f t="shared" si="8"/>
        <v>21654441</v>
      </c>
      <c r="G49" s="1080">
        <f t="shared" si="8"/>
        <v>32791240</v>
      </c>
      <c r="H49" s="1080">
        <f t="shared" si="8"/>
        <v>31577528</v>
      </c>
      <c r="I49" s="1080">
        <f t="shared" si="8"/>
        <v>25613708</v>
      </c>
      <c r="J49" s="1080">
        <f t="shared" si="8"/>
        <v>23134995</v>
      </c>
      <c r="K49" s="1080">
        <f t="shared" si="8"/>
        <v>35478387</v>
      </c>
      <c r="L49" s="1080">
        <f t="shared" si="7"/>
        <v>31103939</v>
      </c>
      <c r="M49" s="1080">
        <f t="shared" si="7"/>
        <v>30133044</v>
      </c>
      <c r="N49" s="1080">
        <f t="shared" si="7"/>
        <v>22011588</v>
      </c>
      <c r="O49" s="1080">
        <f t="shared" si="7"/>
        <v>2614757</v>
      </c>
      <c r="P49" s="1080">
        <f t="shared" si="7"/>
        <v>16219805</v>
      </c>
      <c r="Q49" s="1088">
        <f t="shared" si="2"/>
        <v>298968510</v>
      </c>
      <c r="R49" s="1067"/>
      <c r="S49" s="503" t="s">
        <v>163</v>
      </c>
      <c r="T49" s="503" t="s">
        <v>1538</v>
      </c>
      <c r="U49" s="503">
        <v>26635078</v>
      </c>
      <c r="V49" s="503">
        <v>21654441</v>
      </c>
      <c r="W49" s="503">
        <v>32791240</v>
      </c>
      <c r="X49" s="503">
        <v>31577528</v>
      </c>
      <c r="Y49" s="503">
        <v>25613708</v>
      </c>
      <c r="Z49" s="503">
        <v>23134995</v>
      </c>
      <c r="AA49" s="503">
        <v>35478387</v>
      </c>
      <c r="AB49" s="503">
        <v>31103939</v>
      </c>
      <c r="AC49" s="503">
        <v>30133044</v>
      </c>
      <c r="AD49" s="503">
        <v>22011588</v>
      </c>
      <c r="AE49" s="503">
        <v>2614757</v>
      </c>
      <c r="AF49" s="503">
        <v>16219805</v>
      </c>
      <c r="AG49" s="503">
        <v>298968510</v>
      </c>
      <c r="AH49" s="1393"/>
      <c r="AI49" s="1393"/>
      <c r="AJ49" s="1393"/>
      <c r="AK49" s="1393"/>
      <c r="AL49" s="1393"/>
      <c r="AM49" s="1393"/>
      <c r="AN49" s="1393"/>
      <c r="AO49" s="1393"/>
    </row>
    <row r="50" spans="1:41" s="1068" customFormat="1" ht="19.5" customHeight="1" x14ac:dyDescent="0.3">
      <c r="A50" s="1071"/>
      <c r="B50" s="1404">
        <f t="shared" si="6"/>
        <v>34</v>
      </c>
      <c r="C50" s="1092" t="str">
        <f t="shared" si="1"/>
        <v>Termoselva S.R.L.</v>
      </c>
      <c r="D50" s="1093" t="str">
        <f t="shared" si="8"/>
        <v>GN</v>
      </c>
      <c r="E50" s="1080">
        <f t="shared" si="8"/>
        <v>7458629.2599999998</v>
      </c>
      <c r="F50" s="1080">
        <f t="shared" si="8"/>
        <v>5397222.4199999999</v>
      </c>
      <c r="G50" s="1080">
        <f t="shared" si="8"/>
        <v>2770931.52</v>
      </c>
      <c r="H50" s="1080">
        <f t="shared" si="8"/>
        <v>2871163.79</v>
      </c>
      <c r="I50" s="1080">
        <f t="shared" si="8"/>
        <v>10748762.465</v>
      </c>
      <c r="J50" s="1080">
        <f t="shared" si="8"/>
        <v>7604074.9300000006</v>
      </c>
      <c r="K50" s="1080">
        <f t="shared" si="8"/>
        <v>9345121.4900000002</v>
      </c>
      <c r="L50" s="1080">
        <f t="shared" si="7"/>
        <v>25423123.818160005</v>
      </c>
      <c r="M50" s="1080">
        <f t="shared" si="7"/>
        <v>17846848.310000002</v>
      </c>
      <c r="N50" s="1080">
        <f t="shared" si="7"/>
        <v>17166576.109999999</v>
      </c>
      <c r="O50" s="1080">
        <f t="shared" si="7"/>
        <v>5382251.5599999996</v>
      </c>
      <c r="P50" s="1080">
        <f t="shared" si="7"/>
        <v>601008.36</v>
      </c>
      <c r="Q50" s="1088">
        <f t="shared" si="2"/>
        <v>112615714.03316</v>
      </c>
      <c r="R50" s="1067"/>
      <c r="S50" s="503" t="s">
        <v>165</v>
      </c>
      <c r="T50" s="503" t="s">
        <v>1538</v>
      </c>
      <c r="U50" s="503">
        <v>7458629.2599999998</v>
      </c>
      <c r="V50" s="503">
        <v>5397222.4199999999</v>
      </c>
      <c r="W50" s="503">
        <v>2770931.52</v>
      </c>
      <c r="X50" s="503">
        <v>2871163.79</v>
      </c>
      <c r="Y50" s="503">
        <v>10748762.465</v>
      </c>
      <c r="Z50" s="503">
        <v>7604074.9300000006</v>
      </c>
      <c r="AA50" s="503">
        <v>9345121.4900000002</v>
      </c>
      <c r="AB50" s="503">
        <v>25423123.818160005</v>
      </c>
      <c r="AC50" s="503">
        <v>17846848.310000002</v>
      </c>
      <c r="AD50" s="503">
        <v>17166576.109999999</v>
      </c>
      <c r="AE50" s="503">
        <v>5382251.5599999996</v>
      </c>
      <c r="AF50" s="503">
        <v>601008.36</v>
      </c>
      <c r="AG50" s="503">
        <v>112615714.03316</v>
      </c>
      <c r="AH50" s="1393"/>
      <c r="AI50" s="1393"/>
      <c r="AJ50" s="1393"/>
      <c r="AK50" s="1393"/>
      <c r="AL50" s="1393"/>
      <c r="AM50" s="1393"/>
      <c r="AN50" s="1393"/>
      <c r="AO50" s="1393"/>
    </row>
    <row r="51" spans="1:41" s="1068" customFormat="1" ht="19.5" customHeight="1" x14ac:dyDescent="0.3">
      <c r="A51" s="1071"/>
      <c r="B51" s="1106" t="s">
        <v>1572</v>
      </c>
      <c r="C51" s="1071"/>
      <c r="D51" s="1071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067"/>
      <c r="S51" s="503" t="s">
        <v>325</v>
      </c>
      <c r="T51" s="503"/>
      <c r="U51" s="503">
        <v>326598524.60000002</v>
      </c>
      <c r="V51" s="503">
        <v>240907371.97999996</v>
      </c>
      <c r="W51" s="503">
        <v>289235372.40999997</v>
      </c>
      <c r="X51" s="503">
        <v>248641580.72</v>
      </c>
      <c r="Y51" s="503">
        <v>323286494.96599996</v>
      </c>
      <c r="Z51" s="503">
        <v>392704004.88000005</v>
      </c>
      <c r="AA51" s="503">
        <v>417256185.09000003</v>
      </c>
      <c r="AB51" s="503">
        <v>471564278.85816002</v>
      </c>
      <c r="AC51" s="503">
        <v>449222006.23000002</v>
      </c>
      <c r="AD51" s="503">
        <v>433430345.80000001</v>
      </c>
      <c r="AE51" s="503">
        <v>348674888.11000001</v>
      </c>
      <c r="AF51" s="503">
        <v>259013162.33400002</v>
      </c>
      <c r="AG51" s="503">
        <v>4200534215.9781604</v>
      </c>
      <c r="AH51" s="1393"/>
      <c r="AI51" s="1393"/>
      <c r="AJ51" s="1393"/>
      <c r="AK51" s="1393"/>
      <c r="AL51" s="1393"/>
      <c r="AM51" s="1393"/>
      <c r="AN51" s="1393"/>
      <c r="AO51" s="1393"/>
    </row>
    <row r="52" spans="1:41" s="1068" customFormat="1" ht="19.5" customHeight="1" x14ac:dyDescent="0.3">
      <c r="A52" s="1071"/>
      <c r="B52" s="1106"/>
      <c r="C52" s="1071"/>
      <c r="D52" s="1071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067"/>
      <c r="S52" s="503"/>
      <c r="T52" s="503"/>
      <c r="U52" s="503"/>
      <c r="V52" s="503"/>
      <c r="W52" s="503"/>
      <c r="X52" s="503"/>
      <c r="Y52" s="503"/>
      <c r="Z52" s="503"/>
      <c r="AA52" s="503"/>
      <c r="AB52" s="503"/>
      <c r="AC52" s="503"/>
      <c r="AD52" s="503"/>
      <c r="AE52" s="503"/>
      <c r="AF52" s="503"/>
      <c r="AG52" s="503"/>
      <c r="AH52" s="1393"/>
      <c r="AI52" s="1393"/>
      <c r="AJ52" s="1393"/>
      <c r="AK52" s="1393"/>
      <c r="AL52" s="1393"/>
      <c r="AM52" s="1393"/>
      <c r="AN52" s="1393"/>
      <c r="AO52" s="1393"/>
    </row>
    <row r="53" spans="1:41" s="1068" customFormat="1" ht="19.5" customHeight="1" x14ac:dyDescent="0.3">
      <c r="A53" s="1071"/>
      <c r="B53" s="1108"/>
      <c r="C53" s="1109"/>
      <c r="D53" s="1109"/>
      <c r="E53" s="1109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067"/>
      <c r="S53" s="503"/>
      <c r="T53" s="503"/>
      <c r="U53" s="503"/>
      <c r="V53" s="503"/>
      <c r="W53" s="503"/>
      <c r="X53" s="503"/>
      <c r="Y53" s="503"/>
      <c r="Z53" s="503"/>
      <c r="AA53" s="503"/>
      <c r="AB53" s="503"/>
      <c r="AC53" s="503"/>
      <c r="AD53" s="503"/>
      <c r="AE53" s="503"/>
      <c r="AF53" s="503"/>
      <c r="AG53" s="503"/>
      <c r="AH53" s="1393"/>
      <c r="AI53" s="1393"/>
      <c r="AJ53" s="1393"/>
      <c r="AK53" s="1393"/>
      <c r="AL53" s="1393"/>
      <c r="AM53" s="1393"/>
      <c r="AN53" s="1393"/>
      <c r="AO53" s="1393"/>
    </row>
    <row r="54" spans="1:41" s="1068" customFormat="1" ht="14.45" x14ac:dyDescent="0.3">
      <c r="A54" s="1071"/>
      <c r="B54" s="1108"/>
      <c r="C54" s="25"/>
      <c r="D54" s="4"/>
      <c r="E54" s="4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067"/>
      <c r="S54" s="503"/>
      <c r="T54" s="503"/>
      <c r="U54" s="503"/>
      <c r="V54" s="503"/>
      <c r="W54" s="503"/>
      <c r="X54" s="503"/>
      <c r="Y54" s="503"/>
      <c r="Z54" s="503"/>
      <c r="AA54" s="503"/>
      <c r="AB54" s="503"/>
      <c r="AC54" s="503"/>
      <c r="AD54" s="503"/>
      <c r="AE54" s="503"/>
      <c r="AF54" s="503"/>
      <c r="AG54" s="503"/>
      <c r="AH54" s="1393"/>
      <c r="AI54" s="1393"/>
      <c r="AJ54" s="1393"/>
      <c r="AK54" s="1393"/>
      <c r="AL54" s="1393"/>
      <c r="AM54" s="1393"/>
      <c r="AN54" s="1393"/>
      <c r="AO54" s="1393"/>
    </row>
    <row r="55" spans="1:41" s="1068" customFormat="1" ht="14.45" x14ac:dyDescent="0.3">
      <c r="A55" s="1071"/>
      <c r="B55" s="1108"/>
      <c r="C55" s="25"/>
      <c r="D55" s="4"/>
      <c r="E55" s="4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067"/>
      <c r="S55" s="503"/>
      <c r="T55" s="503"/>
      <c r="U55" s="503"/>
      <c r="V55" s="503"/>
      <c r="W55" s="503"/>
      <c r="X55" s="503"/>
      <c r="Y55" s="503"/>
      <c r="Z55" s="503"/>
      <c r="AA55" s="503"/>
      <c r="AB55" s="503"/>
      <c r="AC55" s="503"/>
      <c r="AD55" s="503"/>
      <c r="AE55" s="503"/>
      <c r="AF55" s="503"/>
      <c r="AG55" s="503"/>
      <c r="AH55" s="1393"/>
      <c r="AI55" s="1393"/>
      <c r="AJ55" s="1393"/>
      <c r="AK55" s="1393"/>
      <c r="AL55" s="1393"/>
      <c r="AM55" s="1393"/>
      <c r="AN55" s="1393"/>
      <c r="AO55" s="1393"/>
    </row>
    <row r="56" spans="1:41" s="1068" customFormat="1" thickBot="1" x14ac:dyDescent="0.35">
      <c r="A56" s="1071"/>
      <c r="B56" s="1071"/>
      <c r="C56" s="1071"/>
      <c r="D56" s="1071"/>
      <c r="E56" s="1071"/>
      <c r="F56" s="1071"/>
      <c r="G56" s="1071"/>
      <c r="H56" s="1071"/>
      <c r="I56" s="1071"/>
      <c r="J56" s="1071"/>
      <c r="K56" s="1071"/>
      <c r="L56" s="1071"/>
      <c r="M56" s="1071"/>
      <c r="N56" s="1071"/>
      <c r="O56" s="1071"/>
      <c r="P56" s="1071"/>
      <c r="Q56" s="1071"/>
      <c r="R56" s="1067"/>
      <c r="S56" s="503" t="s">
        <v>171</v>
      </c>
      <c r="T56" s="503" t="s">
        <v>172</v>
      </c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1393"/>
      <c r="AI56" s="1393"/>
      <c r="AJ56" s="1393"/>
      <c r="AK56" s="1393"/>
      <c r="AL56" s="1393"/>
      <c r="AM56" s="1393"/>
      <c r="AN56" s="1393"/>
      <c r="AO56" s="1393"/>
    </row>
    <row r="57" spans="1:41" s="1068" customFormat="1" ht="30.75" thickBot="1" x14ac:dyDescent="0.35">
      <c r="A57" s="1071"/>
      <c r="B57" s="1836" t="s">
        <v>1573</v>
      </c>
      <c r="C57" s="1837"/>
      <c r="D57" s="1399" t="s">
        <v>1571</v>
      </c>
      <c r="E57" s="1400" t="s">
        <v>1431</v>
      </c>
      <c r="F57" s="1401" t="s">
        <v>1432</v>
      </c>
      <c r="G57" s="1401" t="s">
        <v>1433</v>
      </c>
      <c r="H57" s="1401" t="s">
        <v>1434</v>
      </c>
      <c r="I57" s="1401" t="s">
        <v>1435</v>
      </c>
      <c r="J57" s="1401" t="s">
        <v>1436</v>
      </c>
      <c r="K57" s="1401" t="s">
        <v>1437</v>
      </c>
      <c r="L57" s="1401" t="s">
        <v>1438</v>
      </c>
      <c r="M57" s="1401" t="s">
        <v>1455</v>
      </c>
      <c r="N57" s="1401" t="s">
        <v>1440</v>
      </c>
      <c r="O57" s="1401" t="s">
        <v>1441</v>
      </c>
      <c r="P57" s="1402" t="s">
        <v>1442</v>
      </c>
      <c r="Q57" s="1403" t="s">
        <v>1272</v>
      </c>
      <c r="R57" s="1067"/>
      <c r="S57" s="503" t="s">
        <v>173</v>
      </c>
      <c r="T57" s="503" t="s">
        <v>327</v>
      </c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1393"/>
      <c r="AI57" s="1393"/>
      <c r="AJ57" s="1393"/>
      <c r="AK57" s="1393"/>
      <c r="AL57" s="1393"/>
      <c r="AM57" s="1393"/>
      <c r="AN57" s="1393"/>
      <c r="AO57" s="1393"/>
    </row>
    <row r="58" spans="1:41" s="1068" customFormat="1" ht="19.5" customHeight="1" x14ac:dyDescent="0.3">
      <c r="A58" s="1071"/>
      <c r="B58" s="1838"/>
      <c r="C58" s="1839"/>
      <c r="D58" s="1110" t="str">
        <f>+S62</f>
        <v>BG</v>
      </c>
      <c r="E58" s="1111">
        <f t="shared" ref="E58:P58" si="9">+T62</f>
        <v>3481656.25</v>
      </c>
      <c r="F58" s="1112">
        <f t="shared" si="9"/>
        <v>3443038.0300000003</v>
      </c>
      <c r="G58" s="1112">
        <f t="shared" si="9"/>
        <v>3806223.9200000004</v>
      </c>
      <c r="H58" s="1112">
        <f t="shared" si="9"/>
        <v>2821411.55</v>
      </c>
      <c r="I58" s="1112">
        <f t="shared" si="9"/>
        <v>2929956.67</v>
      </c>
      <c r="J58" s="1112">
        <f t="shared" si="9"/>
        <v>2769894.5999999996</v>
      </c>
      <c r="K58" s="1112">
        <f t="shared" si="9"/>
        <v>3698482.66</v>
      </c>
      <c r="L58" s="1112">
        <f t="shared" si="9"/>
        <v>3288396.7</v>
      </c>
      <c r="M58" s="1112">
        <f t="shared" si="9"/>
        <v>3384860.5300000003</v>
      </c>
      <c r="N58" s="1112">
        <f t="shared" si="9"/>
        <v>3728102.8499999996</v>
      </c>
      <c r="O58" s="1112">
        <f t="shared" si="9"/>
        <v>3389822.75</v>
      </c>
      <c r="P58" s="1113">
        <f t="shared" si="9"/>
        <v>2555255.27</v>
      </c>
      <c r="Q58" s="1114">
        <f>+SUM(E58:P58)</f>
        <v>39297101.780000001</v>
      </c>
      <c r="R58" s="1067"/>
      <c r="S58" s="503" t="s">
        <v>175</v>
      </c>
      <c r="T58" s="503" t="s">
        <v>329</v>
      </c>
      <c r="U58" s="503"/>
      <c r="V58" s="503"/>
      <c r="W58" s="503"/>
      <c r="X58" s="503"/>
      <c r="Y58" s="503"/>
      <c r="Z58" s="503"/>
      <c r="AA58" s="503"/>
      <c r="AB58" s="503"/>
      <c r="AC58" s="503"/>
      <c r="AD58" s="503"/>
      <c r="AE58" s="503"/>
      <c r="AF58" s="503"/>
      <c r="AG58" s="1393"/>
      <c r="AH58" s="1393"/>
      <c r="AI58" s="1393"/>
      <c r="AJ58" s="1393"/>
      <c r="AK58" s="1393"/>
      <c r="AL58" s="1393"/>
      <c r="AM58" s="1393"/>
      <c r="AN58" s="1393"/>
      <c r="AO58" s="1393"/>
    </row>
    <row r="59" spans="1:41" s="1068" customFormat="1" ht="19.5" customHeight="1" x14ac:dyDescent="0.3">
      <c r="A59" s="1071"/>
      <c r="B59" s="1838"/>
      <c r="C59" s="1839"/>
      <c r="D59" s="1115" t="str">
        <f t="shared" ref="D59:P64" si="10">+S63</f>
        <v>BZ</v>
      </c>
      <c r="E59" s="1116">
        <f t="shared" si="10"/>
        <v>51254.5</v>
      </c>
      <c r="F59" s="1117">
        <f t="shared" si="10"/>
        <v>59431.909999999996</v>
      </c>
      <c r="G59" s="1117">
        <f t="shared" si="10"/>
        <v>68867.429999999993</v>
      </c>
      <c r="H59" s="1117">
        <f t="shared" si="10"/>
        <v>69973.350000000006</v>
      </c>
      <c r="I59" s="1117">
        <f t="shared" si="10"/>
        <v>96507.109999999986</v>
      </c>
      <c r="J59" s="1117">
        <f t="shared" si="10"/>
        <v>100701.52</v>
      </c>
      <c r="K59" s="1117">
        <f t="shared" si="10"/>
        <v>97685.15</v>
      </c>
      <c r="L59" s="1117">
        <f t="shared" si="10"/>
        <v>89614.29</v>
      </c>
      <c r="M59" s="1117">
        <f t="shared" si="10"/>
        <v>74519.09</v>
      </c>
      <c r="N59" s="1117">
        <f t="shared" si="10"/>
        <v>71924.290000000008</v>
      </c>
      <c r="O59" s="1117">
        <f t="shared" si="10"/>
        <v>72273.56</v>
      </c>
      <c r="P59" s="1118">
        <f t="shared" si="10"/>
        <v>70167.290000000008</v>
      </c>
      <c r="Q59" s="1119">
        <f t="shared" ref="Q59:Q64" si="11">+SUM(E59:P59)</f>
        <v>922919.49</v>
      </c>
      <c r="R59" s="1067"/>
      <c r="S59" s="503"/>
      <c r="T59" s="503"/>
      <c r="U59" s="503"/>
      <c r="V59" s="503"/>
      <c r="W59" s="503"/>
      <c r="X59" s="503"/>
      <c r="Y59" s="503"/>
      <c r="Z59" s="503"/>
      <c r="AA59" s="503"/>
      <c r="AB59" s="503"/>
      <c r="AC59" s="503"/>
      <c r="AD59" s="503"/>
      <c r="AE59" s="503"/>
      <c r="AF59" s="503"/>
      <c r="AG59" s="1393"/>
      <c r="AH59" s="1393"/>
      <c r="AI59" s="1393"/>
      <c r="AJ59" s="1393"/>
      <c r="AK59" s="1393"/>
      <c r="AL59" s="1393"/>
      <c r="AM59" s="1393"/>
      <c r="AN59" s="1393"/>
      <c r="AO59" s="1393"/>
    </row>
    <row r="60" spans="1:41" s="1068" customFormat="1" ht="19.5" customHeight="1" x14ac:dyDescent="0.3">
      <c r="A60" s="1071"/>
      <c r="B60" s="1838"/>
      <c r="C60" s="1839"/>
      <c r="D60" s="1115" t="str">
        <f t="shared" si="10"/>
        <v>CA</v>
      </c>
      <c r="E60" s="1116">
        <f t="shared" si="10"/>
        <v>1536.79</v>
      </c>
      <c r="F60" s="1117">
        <f t="shared" si="10"/>
        <v>5392.61</v>
      </c>
      <c r="G60" s="1117">
        <f t="shared" si="10"/>
        <v>0</v>
      </c>
      <c r="H60" s="1117">
        <f t="shared" si="10"/>
        <v>0</v>
      </c>
      <c r="I60" s="1117">
        <f t="shared" si="10"/>
        <v>0</v>
      </c>
      <c r="J60" s="1117">
        <f t="shared" si="10"/>
        <v>0</v>
      </c>
      <c r="K60" s="1120">
        <f t="shared" si="10"/>
        <v>1520.61</v>
      </c>
      <c r="L60" s="1120">
        <f t="shared" si="10"/>
        <v>0</v>
      </c>
      <c r="M60" s="1120">
        <f t="shared" si="10"/>
        <v>1974.65</v>
      </c>
      <c r="N60" s="1117">
        <f t="shared" si="10"/>
        <v>3238.44</v>
      </c>
      <c r="O60" s="1120">
        <f t="shared" si="10"/>
        <v>0</v>
      </c>
      <c r="P60" s="1121">
        <f t="shared" si="10"/>
        <v>0</v>
      </c>
      <c r="Q60" s="1122">
        <f t="shared" si="11"/>
        <v>13663.1</v>
      </c>
      <c r="R60" s="1067"/>
      <c r="S60" s="503" t="s">
        <v>1525</v>
      </c>
      <c r="T60" s="503" t="s">
        <v>1452</v>
      </c>
      <c r="U60" s="503"/>
      <c r="V60" s="503"/>
      <c r="W60" s="503"/>
      <c r="X60" s="503"/>
      <c r="Y60" s="503"/>
      <c r="Z60" s="503"/>
      <c r="AA60" s="503"/>
      <c r="AB60" s="503"/>
      <c r="AC60" s="503"/>
      <c r="AD60" s="503"/>
      <c r="AE60" s="503"/>
      <c r="AF60" s="503"/>
      <c r="AG60" s="503"/>
      <c r="AH60" s="1393"/>
      <c r="AI60" s="1393"/>
      <c r="AJ60" s="1393"/>
      <c r="AK60" s="1393"/>
      <c r="AL60" s="1393"/>
      <c r="AM60" s="1393"/>
      <c r="AN60" s="1393"/>
      <c r="AO60" s="1393"/>
    </row>
    <row r="61" spans="1:41" s="1068" customFormat="1" ht="19.5" customHeight="1" x14ac:dyDescent="0.3">
      <c r="A61" s="1071"/>
      <c r="B61" s="1838"/>
      <c r="C61" s="1839"/>
      <c r="D61" s="1115" t="str">
        <f t="shared" si="10"/>
        <v>D2</v>
      </c>
      <c r="E61" s="1116">
        <f t="shared" si="10"/>
        <v>538717.14999999991</v>
      </c>
      <c r="F61" s="1117">
        <f t="shared" si="10"/>
        <v>523474.44</v>
      </c>
      <c r="G61" s="1117">
        <f t="shared" si="10"/>
        <v>552693.52</v>
      </c>
      <c r="H61" s="1117">
        <f t="shared" si="10"/>
        <v>486636.24</v>
      </c>
      <c r="I61" s="1117">
        <f t="shared" si="10"/>
        <v>404147.9</v>
      </c>
      <c r="J61" s="1117">
        <f t="shared" si="10"/>
        <v>781413.07</v>
      </c>
      <c r="K61" s="1117">
        <f t="shared" si="10"/>
        <v>474633.31</v>
      </c>
      <c r="L61" s="1117">
        <f t="shared" si="10"/>
        <v>443876.9</v>
      </c>
      <c r="M61" s="1117">
        <f t="shared" si="10"/>
        <v>521758.62</v>
      </c>
      <c r="N61" s="1117">
        <f t="shared" si="10"/>
        <v>1006606.03</v>
      </c>
      <c r="O61" s="1117">
        <f t="shared" si="10"/>
        <v>450014.74000000011</v>
      </c>
      <c r="P61" s="1118">
        <f t="shared" si="10"/>
        <v>427071.74999999994</v>
      </c>
      <c r="Q61" s="1119">
        <f t="shared" si="11"/>
        <v>6611043.6699999999</v>
      </c>
      <c r="R61" s="1067"/>
      <c r="S61" s="503" t="s">
        <v>1545</v>
      </c>
      <c r="T61" s="503" t="s">
        <v>924</v>
      </c>
      <c r="U61" s="503" t="s">
        <v>925</v>
      </c>
      <c r="V61" s="503" t="s">
        <v>1419</v>
      </c>
      <c r="W61" s="503" t="s">
        <v>1420</v>
      </c>
      <c r="X61" s="503" t="s">
        <v>1421</v>
      </c>
      <c r="Y61" s="503" t="s">
        <v>1422</v>
      </c>
      <c r="Z61" s="503" t="s">
        <v>1423</v>
      </c>
      <c r="AA61" s="503" t="s">
        <v>1424</v>
      </c>
      <c r="AB61" s="503" t="s">
        <v>1425</v>
      </c>
      <c r="AC61" s="503" t="s">
        <v>1426</v>
      </c>
      <c r="AD61" s="503" t="s">
        <v>1427</v>
      </c>
      <c r="AE61" s="503" t="s">
        <v>1428</v>
      </c>
      <c r="AF61" s="503" t="s">
        <v>325</v>
      </c>
      <c r="AG61" s="503"/>
      <c r="AH61" s="1393"/>
      <c r="AI61" s="1393"/>
      <c r="AJ61" s="1393"/>
      <c r="AK61" s="1393"/>
      <c r="AL61" s="1393"/>
      <c r="AM61" s="1393"/>
      <c r="AN61" s="1393"/>
      <c r="AO61" s="1393"/>
    </row>
    <row r="62" spans="1:41" s="1068" customFormat="1" ht="19.5" customHeight="1" x14ac:dyDescent="0.3">
      <c r="A62" s="1071"/>
      <c r="B62" s="1838"/>
      <c r="C62" s="1839"/>
      <c r="D62" s="1115" t="str">
        <f t="shared" si="10"/>
        <v>GN</v>
      </c>
      <c r="E62" s="1116">
        <f t="shared" si="10"/>
        <v>320277989.59000003</v>
      </c>
      <c r="F62" s="1117">
        <f t="shared" si="10"/>
        <v>234003717.28000003</v>
      </c>
      <c r="G62" s="1117">
        <f t="shared" si="10"/>
        <v>281177842.97000003</v>
      </c>
      <c r="H62" s="1117">
        <f t="shared" si="10"/>
        <v>243350334.32999998</v>
      </c>
      <c r="I62" s="1117">
        <f t="shared" si="10"/>
        <v>317699365.93599999</v>
      </c>
      <c r="J62" s="1117">
        <f t="shared" si="10"/>
        <v>387365154.12999994</v>
      </c>
      <c r="K62" s="1117">
        <f t="shared" si="10"/>
        <v>411319946.37</v>
      </c>
      <c r="L62" s="1117">
        <f t="shared" si="10"/>
        <v>465960269.09816003</v>
      </c>
      <c r="M62" s="1117">
        <f t="shared" si="10"/>
        <v>443435030.36999989</v>
      </c>
      <c r="N62" s="1117">
        <f t="shared" si="10"/>
        <v>426777622.18000001</v>
      </c>
      <c r="O62" s="1117">
        <f t="shared" si="10"/>
        <v>342845394.72000003</v>
      </c>
      <c r="P62" s="1118">
        <f t="shared" si="10"/>
        <v>253928105.77400005</v>
      </c>
      <c r="Q62" s="1119">
        <f t="shared" si="11"/>
        <v>4128140772.7481594</v>
      </c>
      <c r="R62" s="1067"/>
      <c r="S62" s="503" t="s">
        <v>1531</v>
      </c>
      <c r="T62" s="503">
        <v>3481656.25</v>
      </c>
      <c r="U62" s="503">
        <v>3443038.0300000003</v>
      </c>
      <c r="V62" s="503">
        <v>3806223.9200000004</v>
      </c>
      <c r="W62" s="503">
        <v>2821411.55</v>
      </c>
      <c r="X62" s="503">
        <v>2929956.67</v>
      </c>
      <c r="Y62" s="503">
        <v>2769894.5999999996</v>
      </c>
      <c r="Z62" s="503">
        <v>3698482.66</v>
      </c>
      <c r="AA62" s="503">
        <v>3288396.7</v>
      </c>
      <c r="AB62" s="503">
        <v>3384860.5300000003</v>
      </c>
      <c r="AC62" s="503">
        <v>3728102.8499999996</v>
      </c>
      <c r="AD62" s="503">
        <v>3389822.75</v>
      </c>
      <c r="AE62" s="503">
        <v>2555255.27</v>
      </c>
      <c r="AF62" s="503">
        <v>39297101.780000001</v>
      </c>
      <c r="AG62" s="503"/>
      <c r="AH62" s="1393"/>
      <c r="AI62" s="1393"/>
      <c r="AJ62" s="1393"/>
      <c r="AK62" s="1393"/>
      <c r="AL62" s="1393"/>
      <c r="AM62" s="1393"/>
      <c r="AN62" s="1393"/>
      <c r="AO62" s="1393"/>
    </row>
    <row r="63" spans="1:41" s="1068" customFormat="1" ht="19.5" customHeight="1" x14ac:dyDescent="0.3">
      <c r="A63" s="1071"/>
      <c r="B63" s="1838"/>
      <c r="C63" s="1839"/>
      <c r="D63" s="1115" t="str">
        <f t="shared" si="10"/>
        <v>R6</v>
      </c>
      <c r="E63" s="1116">
        <f t="shared" si="10"/>
        <v>1695448.32</v>
      </c>
      <c r="F63" s="1117">
        <f t="shared" si="10"/>
        <v>1586277.7100000002</v>
      </c>
      <c r="G63" s="1117">
        <f t="shared" si="10"/>
        <v>1801106.5699999998</v>
      </c>
      <c r="H63" s="1117">
        <f t="shared" si="10"/>
        <v>1776389.2499999998</v>
      </c>
      <c r="I63" s="1117">
        <f t="shared" si="10"/>
        <v>1790907.35</v>
      </c>
      <c r="J63" s="1117">
        <f t="shared" si="10"/>
        <v>1659667.56</v>
      </c>
      <c r="K63" s="1120">
        <f t="shared" si="10"/>
        <v>1654382.9899999998</v>
      </c>
      <c r="L63" s="1117">
        <f t="shared" si="10"/>
        <v>1761583.87</v>
      </c>
      <c r="M63" s="1117">
        <f t="shared" si="10"/>
        <v>1803862.97</v>
      </c>
      <c r="N63" s="1120">
        <f t="shared" si="10"/>
        <v>1760280.0099999998</v>
      </c>
      <c r="O63" s="1117">
        <f t="shared" si="10"/>
        <v>1685920.3399999999</v>
      </c>
      <c r="P63" s="1118">
        <f t="shared" si="10"/>
        <v>1841882.25</v>
      </c>
      <c r="Q63" s="1119">
        <f t="shared" si="11"/>
        <v>20817709.190000001</v>
      </c>
      <c r="R63" s="1067"/>
      <c r="S63" s="503" t="s">
        <v>1529</v>
      </c>
      <c r="T63" s="503">
        <v>51254.5</v>
      </c>
      <c r="U63" s="503">
        <v>59431.909999999996</v>
      </c>
      <c r="V63" s="503">
        <v>68867.429999999993</v>
      </c>
      <c r="W63" s="503">
        <v>69973.350000000006</v>
      </c>
      <c r="X63" s="503">
        <v>96507.109999999986</v>
      </c>
      <c r="Y63" s="503">
        <v>100701.52</v>
      </c>
      <c r="Z63" s="503">
        <v>97685.15</v>
      </c>
      <c r="AA63" s="503">
        <v>89614.29</v>
      </c>
      <c r="AB63" s="503">
        <v>74519.09</v>
      </c>
      <c r="AC63" s="503">
        <v>71924.290000000008</v>
      </c>
      <c r="AD63" s="503">
        <v>72273.56</v>
      </c>
      <c r="AE63" s="503">
        <v>70167.290000000008</v>
      </c>
      <c r="AF63" s="503">
        <v>922919.49</v>
      </c>
      <c r="AG63" s="503"/>
      <c r="AH63" s="1393"/>
      <c r="AI63" s="1393"/>
      <c r="AJ63" s="1393"/>
      <c r="AK63" s="1393"/>
      <c r="AL63" s="1393"/>
      <c r="AM63" s="1393"/>
      <c r="AN63" s="1393"/>
      <c r="AO63" s="1393"/>
    </row>
    <row r="64" spans="1:41" s="1068" customFormat="1" ht="19.5" customHeight="1" thickBot="1" x14ac:dyDescent="0.35">
      <c r="A64" s="1071"/>
      <c r="B64" s="1840"/>
      <c r="C64" s="1841"/>
      <c r="D64" s="1123" t="str">
        <f t="shared" si="10"/>
        <v>RQ</v>
      </c>
      <c r="E64" s="1124">
        <f>+T68</f>
        <v>551922</v>
      </c>
      <c r="F64" s="1125">
        <f t="shared" si="10"/>
        <v>1286040</v>
      </c>
      <c r="G64" s="1125">
        <f t="shared" si="10"/>
        <v>1828638</v>
      </c>
      <c r="H64" s="1125">
        <f t="shared" si="10"/>
        <v>136836</v>
      </c>
      <c r="I64" s="1125">
        <f t="shared" si="10"/>
        <v>365610</v>
      </c>
      <c r="J64" s="1125">
        <f t="shared" si="10"/>
        <v>27174</v>
      </c>
      <c r="K64" s="1125">
        <f t="shared" si="10"/>
        <v>9534</v>
      </c>
      <c r="L64" s="1125">
        <f t="shared" si="10"/>
        <v>20538</v>
      </c>
      <c r="M64" s="1125">
        <f t="shared" si="10"/>
        <v>0</v>
      </c>
      <c r="N64" s="1125">
        <f t="shared" si="10"/>
        <v>82572</v>
      </c>
      <c r="O64" s="1125">
        <f t="shared" si="10"/>
        <v>231462</v>
      </c>
      <c r="P64" s="1126">
        <f t="shared" si="10"/>
        <v>190680</v>
      </c>
      <c r="Q64" s="1127">
        <f t="shared" si="11"/>
        <v>4731006</v>
      </c>
      <c r="R64" s="1067"/>
      <c r="S64" s="503" t="s">
        <v>1533</v>
      </c>
      <c r="T64" s="503">
        <v>1536.79</v>
      </c>
      <c r="U64" s="503">
        <v>5392.61</v>
      </c>
      <c r="V64" s="503"/>
      <c r="W64" s="503"/>
      <c r="X64" s="503"/>
      <c r="Y64" s="503"/>
      <c r="Z64" s="503">
        <v>1520.61</v>
      </c>
      <c r="AA64" s="503"/>
      <c r="AB64" s="503">
        <v>1974.65</v>
      </c>
      <c r="AC64" s="503">
        <v>3238.44</v>
      </c>
      <c r="AD64" s="503"/>
      <c r="AE64" s="503"/>
      <c r="AF64" s="503">
        <v>13663.1</v>
      </c>
      <c r="AG64" s="503"/>
      <c r="AH64" s="1393"/>
      <c r="AI64" s="1393"/>
      <c r="AJ64" s="1393"/>
      <c r="AK64" s="1393"/>
      <c r="AL64" s="1393"/>
      <c r="AM64" s="1393"/>
      <c r="AN64" s="1393"/>
      <c r="AO64" s="1393"/>
    </row>
    <row r="65" spans="1:41" s="1068" customFormat="1" ht="14.45" x14ac:dyDescent="0.3">
      <c r="A65" s="1071"/>
      <c r="B65" s="1071"/>
      <c r="C65" s="1071"/>
      <c r="D65" s="1071"/>
      <c r="E65" s="1071"/>
      <c r="F65" s="1071"/>
      <c r="G65" s="1071"/>
      <c r="H65" s="1071"/>
      <c r="I65" s="1071"/>
      <c r="J65" s="1071"/>
      <c r="K65" s="1071"/>
      <c r="L65" s="1071"/>
      <c r="M65" s="1071"/>
      <c r="N65" s="1071"/>
      <c r="O65" s="1071"/>
      <c r="P65" s="1071"/>
      <c r="Q65" s="1071"/>
      <c r="R65" s="1067"/>
      <c r="S65" s="503" t="s">
        <v>1536</v>
      </c>
      <c r="T65" s="503">
        <v>538717.14999999991</v>
      </c>
      <c r="U65" s="503">
        <v>523474.44</v>
      </c>
      <c r="V65" s="503">
        <v>552693.52</v>
      </c>
      <c r="W65" s="503">
        <v>486636.24</v>
      </c>
      <c r="X65" s="503">
        <v>404147.9</v>
      </c>
      <c r="Y65" s="503">
        <v>781413.07</v>
      </c>
      <c r="Z65" s="503">
        <v>474633.31</v>
      </c>
      <c r="AA65" s="503">
        <v>443876.9</v>
      </c>
      <c r="AB65" s="503">
        <v>521758.62</v>
      </c>
      <c r="AC65" s="503">
        <v>1006606.03</v>
      </c>
      <c r="AD65" s="503">
        <v>450014.74000000011</v>
      </c>
      <c r="AE65" s="503">
        <v>427071.74999999994</v>
      </c>
      <c r="AF65" s="503">
        <v>6611043.6699999999</v>
      </c>
      <c r="AG65" s="503"/>
      <c r="AH65" s="1393"/>
      <c r="AI65" s="1393"/>
      <c r="AJ65" s="1393"/>
      <c r="AK65" s="1393"/>
      <c r="AL65" s="1393"/>
      <c r="AM65" s="1393"/>
      <c r="AN65" s="1393"/>
      <c r="AO65" s="1393"/>
    </row>
    <row r="66" spans="1:41" s="1068" customFormat="1" ht="14.45" x14ac:dyDescent="0.3">
      <c r="A66" s="1071"/>
      <c r="B66" s="1071"/>
      <c r="C66" s="1071"/>
      <c r="D66" s="1128" t="s">
        <v>1574</v>
      </c>
      <c r="E66" s="1071"/>
      <c r="F66" s="1071"/>
      <c r="G66" s="1071"/>
      <c r="H66" s="1071"/>
      <c r="I66" s="1071"/>
      <c r="J66" s="1071"/>
      <c r="K66" s="1071"/>
      <c r="L66" s="1071"/>
      <c r="M66" s="1071"/>
      <c r="N66" s="1071"/>
      <c r="O66" s="1071"/>
      <c r="P66" s="1071"/>
      <c r="Q66" s="1071"/>
      <c r="R66" s="1067"/>
      <c r="S66" s="503" t="s">
        <v>1538</v>
      </c>
      <c r="T66" s="503">
        <v>320277989.59000003</v>
      </c>
      <c r="U66" s="503">
        <v>234003717.28000003</v>
      </c>
      <c r="V66" s="503">
        <v>281177842.97000003</v>
      </c>
      <c r="W66" s="503">
        <v>243350334.32999998</v>
      </c>
      <c r="X66" s="503">
        <v>317699365.93599999</v>
      </c>
      <c r="Y66" s="503">
        <v>387365154.12999994</v>
      </c>
      <c r="Z66" s="503">
        <v>411319946.37</v>
      </c>
      <c r="AA66" s="503">
        <v>465960269.09816003</v>
      </c>
      <c r="AB66" s="503">
        <v>443435030.36999989</v>
      </c>
      <c r="AC66" s="503">
        <v>426777622.18000001</v>
      </c>
      <c r="AD66" s="503">
        <v>342845394.72000003</v>
      </c>
      <c r="AE66" s="503">
        <v>253928105.77400005</v>
      </c>
      <c r="AF66" s="503">
        <v>4128140772.7481594</v>
      </c>
      <c r="AG66" s="503"/>
      <c r="AH66" s="1393"/>
      <c r="AI66" s="1393"/>
      <c r="AJ66" s="1393"/>
      <c r="AK66" s="1393"/>
      <c r="AL66" s="1393"/>
      <c r="AM66" s="1393"/>
      <c r="AN66" s="1393"/>
      <c r="AO66" s="1393"/>
    </row>
    <row r="67" spans="1:41" s="1068" customFormat="1" ht="14.45" x14ac:dyDescent="0.3">
      <c r="A67" s="1071"/>
      <c r="B67" s="1071"/>
      <c r="C67" s="1071"/>
      <c r="D67" s="1071"/>
      <c r="E67" s="1071"/>
      <c r="F67" s="1071"/>
      <c r="G67" s="1071"/>
      <c r="H67" s="1071"/>
      <c r="I67" s="1071"/>
      <c r="J67" s="1071"/>
      <c r="K67" s="1071"/>
      <c r="L67" s="1071"/>
      <c r="M67" s="1071"/>
      <c r="N67" s="1071"/>
      <c r="O67" s="1071"/>
      <c r="P67" s="1071"/>
      <c r="Q67" s="1071"/>
      <c r="R67" s="1067"/>
      <c r="S67" s="503" t="s">
        <v>1540</v>
      </c>
      <c r="T67" s="503">
        <v>1695448.32</v>
      </c>
      <c r="U67" s="503">
        <v>1586277.7100000002</v>
      </c>
      <c r="V67" s="503">
        <v>1801106.5699999998</v>
      </c>
      <c r="W67" s="503">
        <v>1776389.2499999998</v>
      </c>
      <c r="X67" s="503">
        <v>1790907.35</v>
      </c>
      <c r="Y67" s="503">
        <v>1659667.56</v>
      </c>
      <c r="Z67" s="503">
        <v>1654382.9899999998</v>
      </c>
      <c r="AA67" s="503">
        <v>1761583.87</v>
      </c>
      <c r="AB67" s="503">
        <v>1803862.97</v>
      </c>
      <c r="AC67" s="503">
        <v>1760280.0099999998</v>
      </c>
      <c r="AD67" s="503">
        <v>1685920.3399999999</v>
      </c>
      <c r="AE67" s="503">
        <v>1841882.25</v>
      </c>
      <c r="AF67" s="503">
        <v>20817709.190000001</v>
      </c>
      <c r="AG67" s="503"/>
      <c r="AH67" s="1393"/>
      <c r="AI67" s="1393"/>
      <c r="AJ67" s="1393"/>
      <c r="AK67" s="1393"/>
      <c r="AL67" s="1393"/>
      <c r="AM67" s="1393"/>
      <c r="AN67" s="1393"/>
      <c r="AO67" s="1393"/>
    </row>
    <row r="68" spans="1:41" s="1068" customFormat="1" ht="18" x14ac:dyDescent="0.3">
      <c r="A68" s="1071"/>
      <c r="B68" s="1071"/>
      <c r="C68" s="1071"/>
      <c r="D68" s="1129" t="s">
        <v>1556</v>
      </c>
      <c r="E68" s="1071" t="s">
        <v>1575</v>
      </c>
      <c r="F68" s="1067"/>
      <c r="G68" s="1067"/>
      <c r="H68" s="1129" t="s">
        <v>1576</v>
      </c>
      <c r="I68" s="1071" t="s">
        <v>1577</v>
      </c>
      <c r="J68" s="1071"/>
      <c r="K68" s="1071"/>
      <c r="L68" s="1067"/>
      <c r="M68" s="1067"/>
      <c r="N68" s="1071"/>
      <c r="O68" s="1071"/>
      <c r="P68" s="1130"/>
      <c r="Q68" s="1067"/>
      <c r="R68" s="1067"/>
      <c r="S68" s="503" t="s">
        <v>1542</v>
      </c>
      <c r="T68" s="503">
        <v>551922</v>
      </c>
      <c r="U68" s="503">
        <v>1286040</v>
      </c>
      <c r="V68" s="503">
        <v>1828638</v>
      </c>
      <c r="W68" s="503">
        <v>136836</v>
      </c>
      <c r="X68" s="503">
        <v>365610</v>
      </c>
      <c r="Y68" s="503">
        <v>27174</v>
      </c>
      <c r="Z68" s="503">
        <v>9534</v>
      </c>
      <c r="AA68" s="503">
        <v>20538</v>
      </c>
      <c r="AB68" s="503"/>
      <c r="AC68" s="503">
        <v>82572</v>
      </c>
      <c r="AD68" s="503">
        <v>231462</v>
      </c>
      <c r="AE68" s="503">
        <v>190680</v>
      </c>
      <c r="AF68" s="503">
        <v>4731006</v>
      </c>
      <c r="AG68" s="503"/>
      <c r="AH68" s="1393"/>
      <c r="AI68" s="1393"/>
      <c r="AJ68" s="1393"/>
      <c r="AK68" s="1393"/>
      <c r="AL68" s="1393"/>
      <c r="AM68" s="1393"/>
      <c r="AN68" s="1393"/>
      <c r="AO68" s="1393"/>
    </row>
    <row r="69" spans="1:41" s="1068" customFormat="1" ht="14.45" x14ac:dyDescent="0.3">
      <c r="A69" s="1071"/>
      <c r="B69" s="1071"/>
      <c r="C69" s="1071"/>
      <c r="D69" s="1129" t="s">
        <v>1552</v>
      </c>
      <c r="E69" s="1071" t="s">
        <v>1553</v>
      </c>
      <c r="F69" s="1067"/>
      <c r="G69" s="1067"/>
      <c r="H69" s="1129" t="s">
        <v>1578</v>
      </c>
      <c r="I69" s="1071" t="s">
        <v>1563</v>
      </c>
      <c r="J69" s="1071"/>
      <c r="K69" s="1071"/>
      <c r="L69" s="1067"/>
      <c r="M69" s="1067"/>
      <c r="N69" s="1071"/>
      <c r="O69" s="1071"/>
      <c r="P69" s="1130"/>
      <c r="Q69" s="1067"/>
      <c r="R69" s="1067"/>
      <c r="S69" s="503" t="s">
        <v>325</v>
      </c>
      <c r="T69" s="503">
        <v>326598524.60000002</v>
      </c>
      <c r="U69" s="503">
        <v>240907371.98000005</v>
      </c>
      <c r="V69" s="503">
        <v>289235372.41000003</v>
      </c>
      <c r="W69" s="503">
        <v>248641580.71999997</v>
      </c>
      <c r="X69" s="503">
        <v>323286494.96600002</v>
      </c>
      <c r="Y69" s="503">
        <v>392704004.87999994</v>
      </c>
      <c r="Z69" s="503">
        <v>417256185.09000003</v>
      </c>
      <c r="AA69" s="503">
        <v>471564278.85816002</v>
      </c>
      <c r="AB69" s="503">
        <v>449222006.2299999</v>
      </c>
      <c r="AC69" s="503">
        <v>433430345.80000001</v>
      </c>
      <c r="AD69" s="503">
        <v>348674888.11000001</v>
      </c>
      <c r="AE69" s="503">
        <v>259013162.33400005</v>
      </c>
      <c r="AF69" s="503">
        <v>4200534215.9781594</v>
      </c>
      <c r="AG69" s="503"/>
      <c r="AH69" s="1393"/>
      <c r="AI69" s="1393"/>
      <c r="AJ69" s="1393"/>
      <c r="AK69" s="1393"/>
      <c r="AL69" s="1393"/>
      <c r="AM69" s="1393"/>
      <c r="AN69" s="1393"/>
      <c r="AO69" s="1393"/>
    </row>
    <row r="70" spans="1:41" s="1068" customFormat="1" ht="16.5" x14ac:dyDescent="0.3">
      <c r="A70" s="1071"/>
      <c r="B70" s="1071"/>
      <c r="C70" s="1071"/>
      <c r="D70" s="1129" t="s">
        <v>1560</v>
      </c>
      <c r="E70" s="1071" t="s">
        <v>1561</v>
      </c>
      <c r="F70" s="1067"/>
      <c r="G70" s="1067"/>
      <c r="H70" s="1129" t="s">
        <v>1558</v>
      </c>
      <c r="I70" s="1071" t="s">
        <v>1559</v>
      </c>
      <c r="J70" s="1071"/>
      <c r="K70" s="1071"/>
      <c r="L70" s="1067"/>
      <c r="M70" s="1067"/>
      <c r="N70" s="1071"/>
      <c r="O70" s="1071"/>
      <c r="P70" s="1067"/>
      <c r="Q70" s="1067"/>
      <c r="R70" s="1067"/>
      <c r="S70" s="503"/>
      <c r="T70" s="503"/>
      <c r="U70" s="503"/>
      <c r="V70" s="503"/>
      <c r="W70" s="503"/>
      <c r="X70" s="503"/>
      <c r="Y70" s="503"/>
      <c r="Z70" s="503"/>
      <c r="AA70" s="503"/>
      <c r="AB70" s="503"/>
      <c r="AC70" s="503"/>
      <c r="AD70" s="503"/>
      <c r="AE70" s="503"/>
      <c r="AF70" s="503"/>
      <c r="AG70" s="503"/>
      <c r="AH70" s="1393"/>
      <c r="AI70" s="1393"/>
      <c r="AJ70" s="1393"/>
      <c r="AK70" s="1393"/>
      <c r="AL70" s="1393"/>
      <c r="AM70" s="1393"/>
      <c r="AN70" s="1393"/>
      <c r="AO70" s="1393"/>
    </row>
    <row r="71" spans="1:41" s="1068" customFormat="1" ht="14.45" x14ac:dyDescent="0.3">
      <c r="A71" s="1071"/>
      <c r="B71" s="1071"/>
      <c r="C71" s="1071"/>
      <c r="D71" s="1129" t="s">
        <v>1564</v>
      </c>
      <c r="E71" s="1071" t="s">
        <v>1565</v>
      </c>
      <c r="F71" s="1067"/>
      <c r="G71" s="1067"/>
      <c r="H71" s="1067"/>
      <c r="I71" s="1067"/>
      <c r="J71" s="1071"/>
      <c r="K71" s="1071"/>
      <c r="L71" s="1067"/>
      <c r="M71" s="1067"/>
      <c r="N71" s="1071"/>
      <c r="O71" s="1071"/>
      <c r="P71" s="1131"/>
      <c r="Q71" s="1071"/>
      <c r="R71" s="1067"/>
      <c r="S71" s="503"/>
      <c r="T71" s="503"/>
      <c r="U71" s="503"/>
      <c r="V71" s="503"/>
      <c r="W71" s="503"/>
      <c r="X71" s="503"/>
      <c r="Y71" s="503"/>
      <c r="Z71" s="503"/>
      <c r="AA71" s="503"/>
      <c r="AB71" s="503"/>
      <c r="AC71" s="503"/>
      <c r="AD71" s="503"/>
      <c r="AE71" s="503"/>
      <c r="AF71" s="503"/>
      <c r="AG71" s="503"/>
      <c r="AH71" s="1393"/>
      <c r="AI71" s="1393"/>
      <c r="AJ71" s="1393"/>
      <c r="AK71" s="1393"/>
      <c r="AL71" s="1393"/>
      <c r="AM71" s="1393"/>
      <c r="AN71" s="1393"/>
      <c r="AO71" s="1393"/>
    </row>
    <row r="72" spans="1:41" ht="14.45" x14ac:dyDescent="0.3">
      <c r="T72" s="503">
        <v>0</v>
      </c>
      <c r="U72" s="503">
        <v>0</v>
      </c>
      <c r="V72" s="503">
        <v>0</v>
      </c>
      <c r="W72" s="503">
        <v>0</v>
      </c>
      <c r="X72" s="503">
        <v>0</v>
      </c>
      <c r="Y72" s="503">
        <v>0</v>
      </c>
      <c r="Z72" s="503">
        <v>0</v>
      </c>
      <c r="AA72" s="503">
        <v>0</v>
      </c>
      <c r="AB72" s="503">
        <v>0</v>
      </c>
      <c r="AC72" s="503">
        <v>0</v>
      </c>
      <c r="AD72" s="503">
        <v>0</v>
      </c>
      <c r="AE72" s="503">
        <v>0</v>
      </c>
    </row>
  </sheetData>
  <mergeCells count="1">
    <mergeCell ref="B57:C64"/>
  </mergeCells>
  <conditionalFormatting sqref="D7:D9 D16 D24:D27 D42:D44 D50 D11 D47">
    <cfRule type="containsText" dxfId="419" priority="225" stopIfTrue="1" operator="containsText" text="CA">
      <formula>NOT(ISERROR(SEARCH("CA",D7)))</formula>
    </cfRule>
    <cfRule type="containsText" dxfId="418" priority="226" stopIfTrue="1" operator="containsText" text="RQ">
      <formula>NOT(ISERROR(SEARCH("RQ",D7)))</formula>
    </cfRule>
    <cfRule type="containsText" dxfId="417" priority="227" stopIfTrue="1" operator="containsText" text="R6">
      <formula>NOT(ISERROR(SEARCH("R6",D7)))</formula>
    </cfRule>
    <cfRule type="containsText" dxfId="416" priority="228" stopIfTrue="1" operator="containsText" text="GN">
      <formula>NOT(ISERROR(SEARCH("GN",D7)))</formula>
    </cfRule>
    <cfRule type="containsText" dxfId="415" priority="229" stopIfTrue="1" operator="containsText" text="D2">
      <formula>NOT(ISERROR(SEARCH("D2",D7)))</formula>
    </cfRule>
    <cfRule type="containsText" dxfId="414" priority="230" stopIfTrue="1" operator="containsText" text="BG">
      <formula>NOT(ISERROR(SEARCH("BG",D7)))</formula>
    </cfRule>
    <cfRule type="containsText" dxfId="413" priority="231" operator="containsText" text="BZ">
      <formula>NOT(ISERROR(SEARCH("BZ",D7)))</formula>
    </cfRule>
  </conditionalFormatting>
  <conditionalFormatting sqref="D58:D64">
    <cfRule type="containsText" dxfId="412" priority="218" stopIfTrue="1" operator="containsText" text="CA">
      <formula>NOT(ISERROR(SEARCH("CA",D58)))</formula>
    </cfRule>
    <cfRule type="containsText" dxfId="411" priority="219" stopIfTrue="1" operator="containsText" text="RQ">
      <formula>NOT(ISERROR(SEARCH("RQ",D58)))</formula>
    </cfRule>
    <cfRule type="containsText" dxfId="410" priority="220" stopIfTrue="1" operator="containsText" text="R6">
      <formula>NOT(ISERROR(SEARCH("R6",D58)))</formula>
    </cfRule>
    <cfRule type="containsText" dxfId="409" priority="221" stopIfTrue="1" operator="containsText" text="GN">
      <formula>NOT(ISERROR(SEARCH("GN",D58)))</formula>
    </cfRule>
    <cfRule type="containsText" dxfId="408" priority="222" stopIfTrue="1" operator="containsText" text="D2">
      <formula>NOT(ISERROR(SEARCH("D2",D58)))</formula>
    </cfRule>
    <cfRule type="containsText" dxfId="407" priority="223" stopIfTrue="1" operator="containsText" text="BG">
      <formula>NOT(ISERROR(SEARCH("BG",D58)))</formula>
    </cfRule>
    <cfRule type="containsText" dxfId="406" priority="224" operator="containsText" text="BZ">
      <formula>NOT(ISERROR(SEARCH("BZ",D58)))</formula>
    </cfRule>
  </conditionalFormatting>
  <conditionalFormatting sqref="D15">
    <cfRule type="containsText" dxfId="405" priority="211" stopIfTrue="1" operator="containsText" text="CA">
      <formula>NOT(ISERROR(SEARCH("CA",D15)))</formula>
    </cfRule>
    <cfRule type="containsText" dxfId="404" priority="212" stopIfTrue="1" operator="containsText" text="RQ">
      <formula>NOT(ISERROR(SEARCH("RQ",D15)))</formula>
    </cfRule>
    <cfRule type="containsText" dxfId="403" priority="213" stopIfTrue="1" operator="containsText" text="R6">
      <formula>NOT(ISERROR(SEARCH("R6",D15)))</formula>
    </cfRule>
    <cfRule type="containsText" dxfId="402" priority="214" stopIfTrue="1" operator="containsText" text="GN">
      <formula>NOT(ISERROR(SEARCH("GN",D15)))</formula>
    </cfRule>
    <cfRule type="containsText" dxfId="401" priority="215" stopIfTrue="1" operator="containsText" text="D2">
      <formula>NOT(ISERROR(SEARCH("D2",D15)))</formula>
    </cfRule>
    <cfRule type="containsText" dxfId="400" priority="216" stopIfTrue="1" operator="containsText" text="BG">
      <formula>NOT(ISERROR(SEARCH("BG",D15)))</formula>
    </cfRule>
    <cfRule type="containsText" dxfId="399" priority="217" operator="containsText" text="BZ">
      <formula>NOT(ISERROR(SEARCH("BZ",D15)))</formula>
    </cfRule>
  </conditionalFormatting>
  <conditionalFormatting sqref="D21">
    <cfRule type="containsText" dxfId="398" priority="204" stopIfTrue="1" operator="containsText" text="CA">
      <formula>NOT(ISERROR(SEARCH("CA",D21)))</formula>
    </cfRule>
    <cfRule type="containsText" dxfId="397" priority="205" stopIfTrue="1" operator="containsText" text="RQ">
      <formula>NOT(ISERROR(SEARCH("RQ",D21)))</formula>
    </cfRule>
    <cfRule type="containsText" dxfId="396" priority="206" stopIfTrue="1" operator="containsText" text="R6">
      <formula>NOT(ISERROR(SEARCH("R6",D21)))</formula>
    </cfRule>
    <cfRule type="containsText" dxfId="395" priority="207" stopIfTrue="1" operator="containsText" text="GN">
      <formula>NOT(ISERROR(SEARCH("GN",D21)))</formula>
    </cfRule>
    <cfRule type="containsText" dxfId="394" priority="208" stopIfTrue="1" operator="containsText" text="D2">
      <formula>NOT(ISERROR(SEARCH("D2",D21)))</formula>
    </cfRule>
    <cfRule type="containsText" dxfId="393" priority="209" stopIfTrue="1" operator="containsText" text="BG">
      <formula>NOT(ISERROR(SEARCH("BG",D21)))</formula>
    </cfRule>
    <cfRule type="containsText" dxfId="392" priority="210" operator="containsText" text="BZ">
      <formula>NOT(ISERROR(SEARCH("BZ",D21)))</formula>
    </cfRule>
  </conditionalFormatting>
  <conditionalFormatting sqref="D12">
    <cfRule type="containsText" dxfId="391" priority="176" stopIfTrue="1" operator="containsText" text="CA">
      <formula>NOT(ISERROR(SEARCH("CA",D12)))</formula>
    </cfRule>
    <cfRule type="containsText" dxfId="390" priority="177" stopIfTrue="1" operator="containsText" text="RQ">
      <formula>NOT(ISERROR(SEARCH("RQ",D12)))</formula>
    </cfRule>
    <cfRule type="containsText" dxfId="389" priority="178" stopIfTrue="1" operator="containsText" text="R6">
      <formula>NOT(ISERROR(SEARCH("R6",D12)))</formula>
    </cfRule>
    <cfRule type="containsText" dxfId="388" priority="179" stopIfTrue="1" operator="containsText" text="GN">
      <formula>NOT(ISERROR(SEARCH("GN",D12)))</formula>
    </cfRule>
    <cfRule type="containsText" dxfId="387" priority="180" stopIfTrue="1" operator="containsText" text="D2">
      <formula>NOT(ISERROR(SEARCH("D2",D12)))</formula>
    </cfRule>
    <cfRule type="containsText" dxfId="386" priority="181" stopIfTrue="1" operator="containsText" text="BG">
      <formula>NOT(ISERROR(SEARCH("BG",D12)))</formula>
    </cfRule>
    <cfRule type="containsText" dxfId="385" priority="182" operator="containsText" text="BZ">
      <formula>NOT(ISERROR(SEARCH("BZ",D12)))</formula>
    </cfRule>
  </conditionalFormatting>
  <conditionalFormatting sqref="D33">
    <cfRule type="containsText" dxfId="384" priority="197" stopIfTrue="1" operator="containsText" text="CA">
      <formula>NOT(ISERROR(SEARCH("CA",D33)))</formula>
    </cfRule>
    <cfRule type="containsText" dxfId="383" priority="198" stopIfTrue="1" operator="containsText" text="RQ">
      <formula>NOT(ISERROR(SEARCH("RQ",D33)))</formula>
    </cfRule>
    <cfRule type="containsText" dxfId="382" priority="199" stopIfTrue="1" operator="containsText" text="R6">
      <formula>NOT(ISERROR(SEARCH("R6",D33)))</formula>
    </cfRule>
    <cfRule type="containsText" dxfId="381" priority="200" stopIfTrue="1" operator="containsText" text="GN">
      <formula>NOT(ISERROR(SEARCH("GN",D33)))</formula>
    </cfRule>
    <cfRule type="containsText" dxfId="380" priority="201" stopIfTrue="1" operator="containsText" text="D2">
      <formula>NOT(ISERROR(SEARCH("D2",D33)))</formula>
    </cfRule>
    <cfRule type="containsText" dxfId="379" priority="202" stopIfTrue="1" operator="containsText" text="BG">
      <formula>NOT(ISERROR(SEARCH("BG",D33)))</formula>
    </cfRule>
    <cfRule type="containsText" dxfId="378" priority="203" operator="containsText" text="BZ">
      <formula>NOT(ISERROR(SEARCH("BZ",D33)))</formula>
    </cfRule>
  </conditionalFormatting>
  <conditionalFormatting sqref="D41">
    <cfRule type="containsText" dxfId="377" priority="190" stopIfTrue="1" operator="containsText" text="CA">
      <formula>NOT(ISERROR(SEARCH("CA",D41)))</formula>
    </cfRule>
    <cfRule type="containsText" dxfId="376" priority="191" stopIfTrue="1" operator="containsText" text="RQ">
      <formula>NOT(ISERROR(SEARCH("RQ",D41)))</formula>
    </cfRule>
    <cfRule type="containsText" dxfId="375" priority="192" stopIfTrue="1" operator="containsText" text="R6">
      <formula>NOT(ISERROR(SEARCH("R6",D41)))</formula>
    </cfRule>
    <cfRule type="containsText" dxfId="374" priority="193" stopIfTrue="1" operator="containsText" text="GN">
      <formula>NOT(ISERROR(SEARCH("GN",D41)))</formula>
    </cfRule>
    <cfRule type="containsText" dxfId="373" priority="194" stopIfTrue="1" operator="containsText" text="D2">
      <formula>NOT(ISERROR(SEARCH("D2",D41)))</formula>
    </cfRule>
    <cfRule type="containsText" dxfId="372" priority="195" stopIfTrue="1" operator="containsText" text="BG">
      <formula>NOT(ISERROR(SEARCH("BG",D41)))</formula>
    </cfRule>
    <cfRule type="containsText" dxfId="371" priority="196" operator="containsText" text="BZ">
      <formula>NOT(ISERROR(SEARCH("BZ",D41)))</formula>
    </cfRule>
  </conditionalFormatting>
  <conditionalFormatting sqref="D50">
    <cfRule type="containsText" dxfId="370" priority="183" stopIfTrue="1" operator="containsText" text="CA">
      <formula>NOT(ISERROR(SEARCH("CA",D50)))</formula>
    </cfRule>
    <cfRule type="containsText" dxfId="369" priority="184" stopIfTrue="1" operator="containsText" text="RQ">
      <formula>NOT(ISERROR(SEARCH("RQ",D50)))</formula>
    </cfRule>
    <cfRule type="containsText" dxfId="368" priority="185" stopIfTrue="1" operator="containsText" text="R6">
      <formula>NOT(ISERROR(SEARCH("R6",D50)))</formula>
    </cfRule>
    <cfRule type="containsText" dxfId="367" priority="186" stopIfTrue="1" operator="containsText" text="GN">
      <formula>NOT(ISERROR(SEARCH("GN",D50)))</formula>
    </cfRule>
    <cfRule type="containsText" dxfId="366" priority="187" stopIfTrue="1" operator="containsText" text="D2">
      <formula>NOT(ISERROR(SEARCH("D2",D50)))</formula>
    </cfRule>
    <cfRule type="containsText" dxfId="365" priority="188" stopIfTrue="1" operator="containsText" text="BG">
      <formula>NOT(ISERROR(SEARCH("BG",D50)))</formula>
    </cfRule>
    <cfRule type="containsText" dxfId="364" priority="189" operator="containsText" text="BZ">
      <formula>NOT(ISERROR(SEARCH("BZ",D50)))</formula>
    </cfRule>
  </conditionalFormatting>
  <conditionalFormatting sqref="D28">
    <cfRule type="containsText" dxfId="363" priority="71" stopIfTrue="1" operator="containsText" text="CA">
      <formula>NOT(ISERROR(SEARCH("CA",D28)))</formula>
    </cfRule>
    <cfRule type="containsText" dxfId="362" priority="72" stopIfTrue="1" operator="containsText" text="RQ">
      <formula>NOT(ISERROR(SEARCH("RQ",D28)))</formula>
    </cfRule>
    <cfRule type="containsText" dxfId="361" priority="73" stopIfTrue="1" operator="containsText" text="R6">
      <formula>NOT(ISERROR(SEARCH("R6",D28)))</formula>
    </cfRule>
    <cfRule type="containsText" dxfId="360" priority="74" stopIfTrue="1" operator="containsText" text="GN">
      <formula>NOT(ISERROR(SEARCH("GN",D28)))</formula>
    </cfRule>
    <cfRule type="containsText" dxfId="359" priority="75" stopIfTrue="1" operator="containsText" text="D2">
      <formula>NOT(ISERROR(SEARCH("D2",D28)))</formula>
    </cfRule>
    <cfRule type="containsText" dxfId="358" priority="76" stopIfTrue="1" operator="containsText" text="BG">
      <formula>NOT(ISERROR(SEARCH("BG",D28)))</formula>
    </cfRule>
    <cfRule type="containsText" dxfId="357" priority="77" operator="containsText" text="BZ">
      <formula>NOT(ISERROR(SEARCH("BZ",D28)))</formula>
    </cfRule>
  </conditionalFormatting>
  <conditionalFormatting sqref="D31">
    <cfRule type="containsText" dxfId="356" priority="64" stopIfTrue="1" operator="containsText" text="CA">
      <formula>NOT(ISERROR(SEARCH("CA",D31)))</formula>
    </cfRule>
    <cfRule type="containsText" dxfId="355" priority="65" stopIfTrue="1" operator="containsText" text="RQ">
      <formula>NOT(ISERROR(SEARCH("RQ",D31)))</formula>
    </cfRule>
    <cfRule type="containsText" dxfId="354" priority="66" stopIfTrue="1" operator="containsText" text="R6">
      <formula>NOT(ISERROR(SEARCH("R6",D31)))</formula>
    </cfRule>
    <cfRule type="containsText" dxfId="353" priority="67" stopIfTrue="1" operator="containsText" text="GN">
      <formula>NOT(ISERROR(SEARCH("GN",D31)))</formula>
    </cfRule>
    <cfRule type="containsText" dxfId="352" priority="68" stopIfTrue="1" operator="containsText" text="D2">
      <formula>NOT(ISERROR(SEARCH("D2",D31)))</formula>
    </cfRule>
    <cfRule type="containsText" dxfId="351" priority="69" stopIfTrue="1" operator="containsText" text="BG">
      <formula>NOT(ISERROR(SEARCH("BG",D31)))</formula>
    </cfRule>
    <cfRule type="containsText" dxfId="350" priority="70" operator="containsText" text="BZ">
      <formula>NOT(ISERROR(SEARCH("BZ",D31)))</formula>
    </cfRule>
  </conditionalFormatting>
  <conditionalFormatting sqref="D17">
    <cfRule type="containsText" dxfId="349" priority="169" stopIfTrue="1" operator="containsText" text="CA">
      <formula>NOT(ISERROR(SEARCH("CA",D17)))</formula>
    </cfRule>
    <cfRule type="containsText" dxfId="348" priority="170" stopIfTrue="1" operator="containsText" text="RQ">
      <formula>NOT(ISERROR(SEARCH("RQ",D17)))</formula>
    </cfRule>
    <cfRule type="containsText" dxfId="347" priority="171" stopIfTrue="1" operator="containsText" text="R6">
      <formula>NOT(ISERROR(SEARCH("R6",D17)))</formula>
    </cfRule>
    <cfRule type="containsText" dxfId="346" priority="172" stopIfTrue="1" operator="containsText" text="GN">
      <formula>NOT(ISERROR(SEARCH("GN",D17)))</formula>
    </cfRule>
    <cfRule type="containsText" dxfId="345" priority="173" stopIfTrue="1" operator="containsText" text="D2">
      <formula>NOT(ISERROR(SEARCH("D2",D17)))</formula>
    </cfRule>
    <cfRule type="containsText" dxfId="344" priority="174" stopIfTrue="1" operator="containsText" text="BG">
      <formula>NOT(ISERROR(SEARCH("BG",D17)))</formula>
    </cfRule>
    <cfRule type="containsText" dxfId="343" priority="175" operator="containsText" text="BZ">
      <formula>NOT(ISERROR(SEARCH("BZ",D17)))</formula>
    </cfRule>
  </conditionalFormatting>
  <conditionalFormatting sqref="D18">
    <cfRule type="containsText" dxfId="342" priority="106" stopIfTrue="1" operator="containsText" text="CA">
      <formula>NOT(ISERROR(SEARCH("CA",D18)))</formula>
    </cfRule>
    <cfRule type="containsText" dxfId="341" priority="107" stopIfTrue="1" operator="containsText" text="RQ">
      <formula>NOT(ISERROR(SEARCH("RQ",D18)))</formula>
    </cfRule>
    <cfRule type="containsText" dxfId="340" priority="108" stopIfTrue="1" operator="containsText" text="R6">
      <formula>NOT(ISERROR(SEARCH("R6",D18)))</formula>
    </cfRule>
    <cfRule type="containsText" dxfId="339" priority="109" stopIfTrue="1" operator="containsText" text="GN">
      <formula>NOT(ISERROR(SEARCH("GN",D18)))</formula>
    </cfRule>
    <cfRule type="containsText" dxfId="338" priority="110" stopIfTrue="1" operator="containsText" text="D2">
      <formula>NOT(ISERROR(SEARCH("D2",D18)))</formula>
    </cfRule>
    <cfRule type="containsText" dxfId="337" priority="111" stopIfTrue="1" operator="containsText" text="BG">
      <formula>NOT(ISERROR(SEARCH("BG",D18)))</formula>
    </cfRule>
    <cfRule type="containsText" dxfId="336" priority="112" operator="containsText" text="BZ">
      <formula>NOT(ISERROR(SEARCH("BZ",D18)))</formula>
    </cfRule>
  </conditionalFormatting>
  <conditionalFormatting sqref="D10">
    <cfRule type="containsText" dxfId="335" priority="134" stopIfTrue="1" operator="containsText" text="CA">
      <formula>NOT(ISERROR(SEARCH("CA",D10)))</formula>
    </cfRule>
    <cfRule type="containsText" dxfId="334" priority="135" stopIfTrue="1" operator="containsText" text="RQ">
      <formula>NOT(ISERROR(SEARCH("RQ",D10)))</formula>
    </cfRule>
    <cfRule type="containsText" dxfId="333" priority="136" stopIfTrue="1" operator="containsText" text="R6">
      <formula>NOT(ISERROR(SEARCH("R6",D10)))</formula>
    </cfRule>
    <cfRule type="containsText" dxfId="332" priority="137" stopIfTrue="1" operator="containsText" text="GN">
      <formula>NOT(ISERROR(SEARCH("GN",D10)))</formula>
    </cfRule>
    <cfRule type="containsText" dxfId="331" priority="138" stopIfTrue="1" operator="containsText" text="D2">
      <formula>NOT(ISERROR(SEARCH("D2",D10)))</formula>
    </cfRule>
    <cfRule type="containsText" dxfId="330" priority="139" stopIfTrue="1" operator="containsText" text="BG">
      <formula>NOT(ISERROR(SEARCH("BG",D10)))</formula>
    </cfRule>
    <cfRule type="containsText" dxfId="329" priority="140" operator="containsText" text="BZ">
      <formula>NOT(ISERROR(SEARCH("BZ",D10)))</formula>
    </cfRule>
  </conditionalFormatting>
  <conditionalFormatting sqref="D39">
    <cfRule type="containsText" dxfId="328" priority="162" stopIfTrue="1" operator="containsText" text="CA">
      <formula>NOT(ISERROR(SEARCH("CA",D39)))</formula>
    </cfRule>
    <cfRule type="containsText" dxfId="327" priority="163" stopIfTrue="1" operator="containsText" text="RQ">
      <formula>NOT(ISERROR(SEARCH("RQ",D39)))</formula>
    </cfRule>
    <cfRule type="containsText" dxfId="326" priority="164" stopIfTrue="1" operator="containsText" text="R6">
      <formula>NOT(ISERROR(SEARCH("R6",D39)))</formula>
    </cfRule>
    <cfRule type="containsText" dxfId="325" priority="165" stopIfTrue="1" operator="containsText" text="GN">
      <formula>NOT(ISERROR(SEARCH("GN",D39)))</formula>
    </cfRule>
    <cfRule type="containsText" dxfId="324" priority="166" stopIfTrue="1" operator="containsText" text="D2">
      <formula>NOT(ISERROR(SEARCH("D2",D39)))</formula>
    </cfRule>
    <cfRule type="containsText" dxfId="323" priority="167" stopIfTrue="1" operator="containsText" text="BG">
      <formula>NOT(ISERROR(SEARCH("BG",D39)))</formula>
    </cfRule>
    <cfRule type="containsText" dxfId="322" priority="168" operator="containsText" text="BZ">
      <formula>NOT(ISERROR(SEARCH("BZ",D39)))</formula>
    </cfRule>
  </conditionalFormatting>
  <conditionalFormatting sqref="D49">
    <cfRule type="containsText" dxfId="321" priority="155" stopIfTrue="1" operator="containsText" text="CA">
      <formula>NOT(ISERROR(SEARCH("CA",D49)))</formula>
    </cfRule>
    <cfRule type="containsText" dxfId="320" priority="156" stopIfTrue="1" operator="containsText" text="RQ">
      <formula>NOT(ISERROR(SEARCH("RQ",D49)))</formula>
    </cfRule>
    <cfRule type="containsText" dxfId="319" priority="157" stopIfTrue="1" operator="containsText" text="R6">
      <formula>NOT(ISERROR(SEARCH("R6",D49)))</formula>
    </cfRule>
    <cfRule type="containsText" dxfId="318" priority="158" stopIfTrue="1" operator="containsText" text="GN">
      <formula>NOT(ISERROR(SEARCH("GN",D49)))</formula>
    </cfRule>
    <cfRule type="containsText" dxfId="317" priority="159" stopIfTrue="1" operator="containsText" text="D2">
      <formula>NOT(ISERROR(SEARCH("D2",D49)))</formula>
    </cfRule>
    <cfRule type="containsText" dxfId="316" priority="160" stopIfTrue="1" operator="containsText" text="BG">
      <formula>NOT(ISERROR(SEARCH("BG",D49)))</formula>
    </cfRule>
    <cfRule type="containsText" dxfId="315" priority="161" operator="containsText" text="BZ">
      <formula>NOT(ISERROR(SEARCH("BZ",D49)))</formula>
    </cfRule>
  </conditionalFormatting>
  <conditionalFormatting sqref="D40">
    <cfRule type="containsText" dxfId="314" priority="148" stopIfTrue="1" operator="containsText" text="CA">
      <formula>NOT(ISERROR(SEARCH("CA",D40)))</formula>
    </cfRule>
    <cfRule type="containsText" dxfId="313" priority="149" stopIfTrue="1" operator="containsText" text="RQ">
      <formula>NOT(ISERROR(SEARCH("RQ",D40)))</formula>
    </cfRule>
    <cfRule type="containsText" dxfId="312" priority="150" stopIfTrue="1" operator="containsText" text="R6">
      <formula>NOT(ISERROR(SEARCH("R6",D40)))</formula>
    </cfRule>
    <cfRule type="containsText" dxfId="311" priority="151" stopIfTrue="1" operator="containsText" text="GN">
      <formula>NOT(ISERROR(SEARCH("GN",D40)))</formula>
    </cfRule>
    <cfRule type="containsText" dxfId="310" priority="152" stopIfTrue="1" operator="containsText" text="D2">
      <formula>NOT(ISERROR(SEARCH("D2",D40)))</formula>
    </cfRule>
    <cfRule type="containsText" dxfId="309" priority="153" stopIfTrue="1" operator="containsText" text="BG">
      <formula>NOT(ISERROR(SEARCH("BG",D40)))</formula>
    </cfRule>
    <cfRule type="containsText" dxfId="308" priority="154" operator="containsText" text="BZ">
      <formula>NOT(ISERROR(SEARCH("BZ",D40)))</formula>
    </cfRule>
  </conditionalFormatting>
  <conditionalFormatting sqref="D20">
    <cfRule type="containsText" dxfId="307" priority="99" stopIfTrue="1" operator="containsText" text="CA">
      <formula>NOT(ISERROR(SEARCH("CA",D20)))</formula>
    </cfRule>
    <cfRule type="containsText" dxfId="306" priority="100" stopIfTrue="1" operator="containsText" text="RQ">
      <formula>NOT(ISERROR(SEARCH("RQ",D20)))</formula>
    </cfRule>
    <cfRule type="containsText" dxfId="305" priority="101" stopIfTrue="1" operator="containsText" text="R6">
      <formula>NOT(ISERROR(SEARCH("R6",D20)))</formula>
    </cfRule>
    <cfRule type="containsText" dxfId="304" priority="102" stopIfTrue="1" operator="containsText" text="GN">
      <formula>NOT(ISERROR(SEARCH("GN",D20)))</formula>
    </cfRule>
    <cfRule type="containsText" dxfId="303" priority="103" stopIfTrue="1" operator="containsText" text="D2">
      <formula>NOT(ISERROR(SEARCH("D2",D20)))</formula>
    </cfRule>
    <cfRule type="containsText" dxfId="302" priority="104" stopIfTrue="1" operator="containsText" text="BG">
      <formula>NOT(ISERROR(SEARCH("BG",D20)))</formula>
    </cfRule>
    <cfRule type="containsText" dxfId="301" priority="105" operator="containsText" text="BZ">
      <formula>NOT(ISERROR(SEARCH("BZ",D20)))</formula>
    </cfRule>
  </conditionalFormatting>
  <conditionalFormatting sqref="D35">
    <cfRule type="containsText" dxfId="300" priority="141" stopIfTrue="1" operator="containsText" text="CA">
      <formula>NOT(ISERROR(SEARCH("CA",D35)))</formula>
    </cfRule>
    <cfRule type="containsText" dxfId="299" priority="142" stopIfTrue="1" operator="containsText" text="RQ">
      <formula>NOT(ISERROR(SEARCH("RQ",D35)))</formula>
    </cfRule>
    <cfRule type="containsText" dxfId="298" priority="143" stopIfTrue="1" operator="containsText" text="R6">
      <formula>NOT(ISERROR(SEARCH("R6",D35)))</formula>
    </cfRule>
    <cfRule type="containsText" dxfId="297" priority="144" stopIfTrue="1" operator="containsText" text="GN">
      <formula>NOT(ISERROR(SEARCH("GN",D35)))</formula>
    </cfRule>
    <cfRule type="containsText" dxfId="296" priority="145" stopIfTrue="1" operator="containsText" text="D2">
      <formula>NOT(ISERROR(SEARCH("D2",D35)))</formula>
    </cfRule>
    <cfRule type="containsText" dxfId="295" priority="146" stopIfTrue="1" operator="containsText" text="BG">
      <formula>NOT(ISERROR(SEARCH("BG",D35)))</formula>
    </cfRule>
    <cfRule type="containsText" dxfId="294" priority="147" operator="containsText" text="BZ">
      <formula>NOT(ISERROR(SEARCH("BZ",D35)))</formula>
    </cfRule>
  </conditionalFormatting>
  <conditionalFormatting sqref="D14">
    <cfRule type="containsText" dxfId="293" priority="127" stopIfTrue="1" operator="containsText" text="CA">
      <formula>NOT(ISERROR(SEARCH("CA",D14)))</formula>
    </cfRule>
    <cfRule type="containsText" dxfId="292" priority="128" stopIfTrue="1" operator="containsText" text="RQ">
      <formula>NOT(ISERROR(SEARCH("RQ",D14)))</formula>
    </cfRule>
    <cfRule type="containsText" dxfId="291" priority="129" stopIfTrue="1" operator="containsText" text="R6">
      <formula>NOT(ISERROR(SEARCH("R6",D14)))</formula>
    </cfRule>
    <cfRule type="containsText" dxfId="290" priority="130" stopIfTrue="1" operator="containsText" text="GN">
      <formula>NOT(ISERROR(SEARCH("GN",D14)))</formula>
    </cfRule>
    <cfRule type="containsText" dxfId="289" priority="131" stopIfTrue="1" operator="containsText" text="D2">
      <formula>NOT(ISERROR(SEARCH("D2",D14)))</formula>
    </cfRule>
    <cfRule type="containsText" dxfId="288" priority="132" stopIfTrue="1" operator="containsText" text="BG">
      <formula>NOT(ISERROR(SEARCH("BG",D14)))</formula>
    </cfRule>
    <cfRule type="containsText" dxfId="287" priority="133" operator="containsText" text="BZ">
      <formula>NOT(ISERROR(SEARCH("BZ",D14)))</formula>
    </cfRule>
  </conditionalFormatting>
  <conditionalFormatting sqref="D13">
    <cfRule type="containsText" dxfId="286" priority="120" stopIfTrue="1" operator="containsText" text="CA">
      <formula>NOT(ISERROR(SEARCH("CA",D13)))</formula>
    </cfRule>
    <cfRule type="containsText" dxfId="285" priority="121" stopIfTrue="1" operator="containsText" text="RQ">
      <formula>NOT(ISERROR(SEARCH("RQ",D13)))</formula>
    </cfRule>
    <cfRule type="containsText" dxfId="284" priority="122" stopIfTrue="1" operator="containsText" text="R6">
      <formula>NOT(ISERROR(SEARCH("R6",D13)))</formula>
    </cfRule>
    <cfRule type="containsText" dxfId="283" priority="123" stopIfTrue="1" operator="containsText" text="GN">
      <formula>NOT(ISERROR(SEARCH("GN",D13)))</formula>
    </cfRule>
    <cfRule type="containsText" dxfId="282" priority="124" stopIfTrue="1" operator="containsText" text="D2">
      <formula>NOT(ISERROR(SEARCH("D2",D13)))</formula>
    </cfRule>
    <cfRule type="containsText" dxfId="281" priority="125" stopIfTrue="1" operator="containsText" text="BG">
      <formula>NOT(ISERROR(SEARCH("BG",D13)))</formula>
    </cfRule>
    <cfRule type="containsText" dxfId="280" priority="126" operator="containsText" text="BZ">
      <formula>NOT(ISERROR(SEARCH("BZ",D13)))</formula>
    </cfRule>
  </conditionalFormatting>
  <conditionalFormatting sqref="D19">
    <cfRule type="containsText" dxfId="279" priority="113" stopIfTrue="1" operator="containsText" text="CA">
      <formula>NOT(ISERROR(SEARCH("CA",D19)))</formula>
    </cfRule>
    <cfRule type="containsText" dxfId="278" priority="114" stopIfTrue="1" operator="containsText" text="RQ">
      <formula>NOT(ISERROR(SEARCH("RQ",D19)))</formula>
    </cfRule>
    <cfRule type="containsText" dxfId="277" priority="115" stopIfTrue="1" operator="containsText" text="R6">
      <formula>NOT(ISERROR(SEARCH("R6",D19)))</formula>
    </cfRule>
    <cfRule type="containsText" dxfId="276" priority="116" stopIfTrue="1" operator="containsText" text="GN">
      <formula>NOT(ISERROR(SEARCH("GN",D19)))</formula>
    </cfRule>
    <cfRule type="containsText" dxfId="275" priority="117" stopIfTrue="1" operator="containsText" text="D2">
      <formula>NOT(ISERROR(SEARCH("D2",D19)))</formula>
    </cfRule>
    <cfRule type="containsText" dxfId="274" priority="118" stopIfTrue="1" operator="containsText" text="BG">
      <formula>NOT(ISERROR(SEARCH("BG",D19)))</formula>
    </cfRule>
    <cfRule type="containsText" dxfId="273" priority="119" operator="containsText" text="BZ">
      <formula>NOT(ISERROR(SEARCH("BZ",D19)))</formula>
    </cfRule>
  </conditionalFormatting>
  <conditionalFormatting sqref="D45">
    <cfRule type="containsText" dxfId="272" priority="8" stopIfTrue="1" operator="containsText" text="CA">
      <formula>NOT(ISERROR(SEARCH("CA",D45)))</formula>
    </cfRule>
    <cfRule type="containsText" dxfId="271" priority="9" stopIfTrue="1" operator="containsText" text="RQ">
      <formula>NOT(ISERROR(SEARCH("RQ",D45)))</formula>
    </cfRule>
    <cfRule type="containsText" dxfId="270" priority="10" stopIfTrue="1" operator="containsText" text="R6">
      <formula>NOT(ISERROR(SEARCH("R6",D45)))</formula>
    </cfRule>
    <cfRule type="containsText" dxfId="269" priority="11" stopIfTrue="1" operator="containsText" text="GN">
      <formula>NOT(ISERROR(SEARCH("GN",D45)))</formula>
    </cfRule>
    <cfRule type="containsText" dxfId="268" priority="12" stopIfTrue="1" operator="containsText" text="D2">
      <formula>NOT(ISERROR(SEARCH("D2",D45)))</formula>
    </cfRule>
    <cfRule type="containsText" dxfId="267" priority="13" stopIfTrue="1" operator="containsText" text="BG">
      <formula>NOT(ISERROR(SEARCH("BG",D45)))</formula>
    </cfRule>
    <cfRule type="containsText" dxfId="266" priority="14" operator="containsText" text="BZ">
      <formula>NOT(ISERROR(SEARCH("BZ",D45)))</formula>
    </cfRule>
  </conditionalFormatting>
  <conditionalFormatting sqref="D23">
    <cfRule type="containsText" dxfId="265" priority="92" stopIfTrue="1" operator="containsText" text="CA">
      <formula>NOT(ISERROR(SEARCH("CA",D23)))</formula>
    </cfRule>
    <cfRule type="containsText" dxfId="264" priority="93" stopIfTrue="1" operator="containsText" text="RQ">
      <formula>NOT(ISERROR(SEARCH("RQ",D23)))</formula>
    </cfRule>
    <cfRule type="containsText" dxfId="263" priority="94" stopIfTrue="1" operator="containsText" text="R6">
      <formula>NOT(ISERROR(SEARCH("R6",D23)))</formula>
    </cfRule>
    <cfRule type="containsText" dxfId="262" priority="95" stopIfTrue="1" operator="containsText" text="GN">
      <formula>NOT(ISERROR(SEARCH("GN",D23)))</formula>
    </cfRule>
    <cfRule type="containsText" dxfId="261" priority="96" stopIfTrue="1" operator="containsText" text="D2">
      <formula>NOT(ISERROR(SEARCH("D2",D23)))</formula>
    </cfRule>
    <cfRule type="containsText" dxfId="260" priority="97" stopIfTrue="1" operator="containsText" text="BG">
      <formula>NOT(ISERROR(SEARCH("BG",D23)))</formula>
    </cfRule>
    <cfRule type="containsText" dxfId="259" priority="98" operator="containsText" text="BZ">
      <formula>NOT(ISERROR(SEARCH("BZ",D23)))</formula>
    </cfRule>
  </conditionalFormatting>
  <conditionalFormatting sqref="D22">
    <cfRule type="containsText" dxfId="258" priority="85" stopIfTrue="1" operator="containsText" text="CA">
      <formula>NOT(ISERROR(SEARCH("CA",D22)))</formula>
    </cfRule>
    <cfRule type="containsText" dxfId="257" priority="86" stopIfTrue="1" operator="containsText" text="RQ">
      <formula>NOT(ISERROR(SEARCH("RQ",D22)))</formula>
    </cfRule>
    <cfRule type="containsText" dxfId="256" priority="87" stopIfTrue="1" operator="containsText" text="R6">
      <formula>NOT(ISERROR(SEARCH("R6",D22)))</formula>
    </cfRule>
    <cfRule type="containsText" dxfId="255" priority="88" stopIfTrue="1" operator="containsText" text="GN">
      <formula>NOT(ISERROR(SEARCH("GN",D22)))</formula>
    </cfRule>
    <cfRule type="containsText" dxfId="254" priority="89" stopIfTrue="1" operator="containsText" text="D2">
      <formula>NOT(ISERROR(SEARCH("D2",D22)))</formula>
    </cfRule>
    <cfRule type="containsText" dxfId="253" priority="90" stopIfTrue="1" operator="containsText" text="BG">
      <formula>NOT(ISERROR(SEARCH("BG",D22)))</formula>
    </cfRule>
    <cfRule type="containsText" dxfId="252" priority="91" operator="containsText" text="BZ">
      <formula>NOT(ISERROR(SEARCH("BZ",D22)))</formula>
    </cfRule>
  </conditionalFormatting>
  <conditionalFormatting sqref="D29">
    <cfRule type="containsText" dxfId="251" priority="78" stopIfTrue="1" operator="containsText" text="CA">
      <formula>NOT(ISERROR(SEARCH("CA",D29)))</formula>
    </cfRule>
    <cfRule type="containsText" dxfId="250" priority="79" stopIfTrue="1" operator="containsText" text="RQ">
      <formula>NOT(ISERROR(SEARCH("RQ",D29)))</formula>
    </cfRule>
    <cfRule type="containsText" dxfId="249" priority="80" stopIfTrue="1" operator="containsText" text="R6">
      <formula>NOT(ISERROR(SEARCH("R6",D29)))</formula>
    </cfRule>
    <cfRule type="containsText" dxfId="248" priority="81" stopIfTrue="1" operator="containsText" text="GN">
      <formula>NOT(ISERROR(SEARCH("GN",D29)))</formula>
    </cfRule>
    <cfRule type="containsText" dxfId="247" priority="82" stopIfTrue="1" operator="containsText" text="D2">
      <formula>NOT(ISERROR(SEARCH("D2",D29)))</formula>
    </cfRule>
    <cfRule type="containsText" dxfId="246" priority="83" stopIfTrue="1" operator="containsText" text="BG">
      <formula>NOT(ISERROR(SEARCH("BG",D29)))</formula>
    </cfRule>
    <cfRule type="containsText" dxfId="245" priority="84" operator="containsText" text="BZ">
      <formula>NOT(ISERROR(SEARCH("BZ",D29)))</formula>
    </cfRule>
  </conditionalFormatting>
  <conditionalFormatting sqref="D30">
    <cfRule type="containsText" dxfId="244" priority="57" stopIfTrue="1" operator="containsText" text="CA">
      <formula>NOT(ISERROR(SEARCH("CA",D30)))</formula>
    </cfRule>
    <cfRule type="containsText" dxfId="243" priority="58" stopIfTrue="1" operator="containsText" text="RQ">
      <formula>NOT(ISERROR(SEARCH("RQ",D30)))</formula>
    </cfRule>
    <cfRule type="containsText" dxfId="242" priority="59" stopIfTrue="1" operator="containsText" text="R6">
      <formula>NOT(ISERROR(SEARCH("R6",D30)))</formula>
    </cfRule>
    <cfRule type="containsText" dxfId="241" priority="60" stopIfTrue="1" operator="containsText" text="GN">
      <formula>NOT(ISERROR(SEARCH("GN",D30)))</formula>
    </cfRule>
    <cfRule type="containsText" dxfId="240" priority="61" stopIfTrue="1" operator="containsText" text="D2">
      <formula>NOT(ISERROR(SEARCH("D2",D30)))</formula>
    </cfRule>
    <cfRule type="containsText" dxfId="239" priority="62" stopIfTrue="1" operator="containsText" text="BG">
      <formula>NOT(ISERROR(SEARCH("BG",D30)))</formula>
    </cfRule>
    <cfRule type="containsText" dxfId="238" priority="63" operator="containsText" text="BZ">
      <formula>NOT(ISERROR(SEARCH("BZ",D30)))</formula>
    </cfRule>
  </conditionalFormatting>
  <conditionalFormatting sqref="D34">
    <cfRule type="containsText" dxfId="237" priority="50" stopIfTrue="1" operator="containsText" text="CA">
      <formula>NOT(ISERROR(SEARCH("CA",D34)))</formula>
    </cfRule>
    <cfRule type="containsText" dxfId="236" priority="51" stopIfTrue="1" operator="containsText" text="RQ">
      <formula>NOT(ISERROR(SEARCH("RQ",D34)))</formula>
    </cfRule>
    <cfRule type="containsText" dxfId="235" priority="52" stopIfTrue="1" operator="containsText" text="R6">
      <formula>NOT(ISERROR(SEARCH("R6",D34)))</formula>
    </cfRule>
    <cfRule type="containsText" dxfId="234" priority="53" stopIfTrue="1" operator="containsText" text="GN">
      <formula>NOT(ISERROR(SEARCH("GN",D34)))</formula>
    </cfRule>
    <cfRule type="containsText" dxfId="233" priority="54" stopIfTrue="1" operator="containsText" text="D2">
      <formula>NOT(ISERROR(SEARCH("D2",D34)))</formula>
    </cfRule>
    <cfRule type="containsText" dxfId="232" priority="55" stopIfTrue="1" operator="containsText" text="BG">
      <formula>NOT(ISERROR(SEARCH("BG",D34)))</formula>
    </cfRule>
    <cfRule type="containsText" dxfId="231" priority="56" operator="containsText" text="BZ">
      <formula>NOT(ISERROR(SEARCH("BZ",D34)))</formula>
    </cfRule>
  </conditionalFormatting>
  <conditionalFormatting sqref="D32">
    <cfRule type="containsText" dxfId="230" priority="43" stopIfTrue="1" operator="containsText" text="CA">
      <formula>NOT(ISERROR(SEARCH("CA",D32)))</formula>
    </cfRule>
    <cfRule type="containsText" dxfId="229" priority="44" stopIfTrue="1" operator="containsText" text="RQ">
      <formula>NOT(ISERROR(SEARCH("RQ",D32)))</formula>
    </cfRule>
    <cfRule type="containsText" dxfId="228" priority="45" stopIfTrue="1" operator="containsText" text="R6">
      <formula>NOT(ISERROR(SEARCH("R6",D32)))</formula>
    </cfRule>
    <cfRule type="containsText" dxfId="227" priority="46" stopIfTrue="1" operator="containsText" text="GN">
      <formula>NOT(ISERROR(SEARCH("GN",D32)))</formula>
    </cfRule>
    <cfRule type="containsText" dxfId="226" priority="47" stopIfTrue="1" operator="containsText" text="D2">
      <formula>NOT(ISERROR(SEARCH("D2",D32)))</formula>
    </cfRule>
    <cfRule type="containsText" dxfId="225" priority="48" stopIfTrue="1" operator="containsText" text="BG">
      <formula>NOT(ISERROR(SEARCH("BG",D32)))</formula>
    </cfRule>
    <cfRule type="containsText" dxfId="224" priority="49" operator="containsText" text="BZ">
      <formula>NOT(ISERROR(SEARCH("BZ",D32)))</formula>
    </cfRule>
  </conditionalFormatting>
  <conditionalFormatting sqref="D37">
    <cfRule type="containsText" dxfId="223" priority="36" stopIfTrue="1" operator="containsText" text="CA">
      <formula>NOT(ISERROR(SEARCH("CA",D37)))</formula>
    </cfRule>
    <cfRule type="containsText" dxfId="222" priority="37" stopIfTrue="1" operator="containsText" text="RQ">
      <formula>NOT(ISERROR(SEARCH("RQ",D37)))</formula>
    </cfRule>
    <cfRule type="containsText" dxfId="221" priority="38" stopIfTrue="1" operator="containsText" text="R6">
      <formula>NOT(ISERROR(SEARCH("R6",D37)))</formula>
    </cfRule>
    <cfRule type="containsText" dxfId="220" priority="39" stopIfTrue="1" operator="containsText" text="GN">
      <formula>NOT(ISERROR(SEARCH("GN",D37)))</formula>
    </cfRule>
    <cfRule type="containsText" dxfId="219" priority="40" stopIfTrue="1" operator="containsText" text="D2">
      <formula>NOT(ISERROR(SEARCH("D2",D37)))</formula>
    </cfRule>
    <cfRule type="containsText" dxfId="218" priority="41" stopIfTrue="1" operator="containsText" text="BG">
      <formula>NOT(ISERROR(SEARCH("BG",D37)))</formula>
    </cfRule>
    <cfRule type="containsText" dxfId="217" priority="42" operator="containsText" text="BZ">
      <formula>NOT(ISERROR(SEARCH("BZ",D37)))</formula>
    </cfRule>
  </conditionalFormatting>
  <conditionalFormatting sqref="D36">
    <cfRule type="containsText" dxfId="216" priority="29" stopIfTrue="1" operator="containsText" text="CA">
      <formula>NOT(ISERROR(SEARCH("CA",D36)))</formula>
    </cfRule>
    <cfRule type="containsText" dxfId="215" priority="30" stopIfTrue="1" operator="containsText" text="RQ">
      <formula>NOT(ISERROR(SEARCH("RQ",D36)))</formula>
    </cfRule>
    <cfRule type="containsText" dxfId="214" priority="31" stopIfTrue="1" operator="containsText" text="R6">
      <formula>NOT(ISERROR(SEARCH("R6",D36)))</formula>
    </cfRule>
    <cfRule type="containsText" dxfId="213" priority="32" stopIfTrue="1" operator="containsText" text="GN">
      <formula>NOT(ISERROR(SEARCH("GN",D36)))</formula>
    </cfRule>
    <cfRule type="containsText" dxfId="212" priority="33" stopIfTrue="1" operator="containsText" text="D2">
      <formula>NOT(ISERROR(SEARCH("D2",D36)))</formula>
    </cfRule>
    <cfRule type="containsText" dxfId="211" priority="34" stopIfTrue="1" operator="containsText" text="BG">
      <formula>NOT(ISERROR(SEARCH("BG",D36)))</formula>
    </cfRule>
    <cfRule type="containsText" dxfId="210" priority="35" operator="containsText" text="BZ">
      <formula>NOT(ISERROR(SEARCH("BZ",D36)))</formula>
    </cfRule>
  </conditionalFormatting>
  <conditionalFormatting sqref="D38">
    <cfRule type="containsText" dxfId="209" priority="22" stopIfTrue="1" operator="containsText" text="CA">
      <formula>NOT(ISERROR(SEARCH("CA",D38)))</formula>
    </cfRule>
    <cfRule type="containsText" dxfId="208" priority="23" stopIfTrue="1" operator="containsText" text="RQ">
      <formula>NOT(ISERROR(SEARCH("RQ",D38)))</formula>
    </cfRule>
    <cfRule type="containsText" dxfId="207" priority="24" stopIfTrue="1" operator="containsText" text="R6">
      <formula>NOT(ISERROR(SEARCH("R6",D38)))</formula>
    </cfRule>
    <cfRule type="containsText" dxfId="206" priority="25" stopIfTrue="1" operator="containsText" text="GN">
      <formula>NOT(ISERROR(SEARCH("GN",D38)))</formula>
    </cfRule>
    <cfRule type="containsText" dxfId="205" priority="26" stopIfTrue="1" operator="containsText" text="D2">
      <formula>NOT(ISERROR(SEARCH("D2",D38)))</formula>
    </cfRule>
    <cfRule type="containsText" dxfId="204" priority="27" stopIfTrue="1" operator="containsText" text="BG">
      <formula>NOT(ISERROR(SEARCH("BG",D38)))</formula>
    </cfRule>
    <cfRule type="containsText" dxfId="203" priority="28" operator="containsText" text="BZ">
      <formula>NOT(ISERROR(SEARCH("BZ",D38)))</formula>
    </cfRule>
  </conditionalFormatting>
  <conditionalFormatting sqref="D46">
    <cfRule type="containsText" dxfId="202" priority="15" stopIfTrue="1" operator="containsText" text="CA">
      <formula>NOT(ISERROR(SEARCH("CA",D46)))</formula>
    </cfRule>
    <cfRule type="containsText" dxfId="201" priority="16" stopIfTrue="1" operator="containsText" text="RQ">
      <formula>NOT(ISERROR(SEARCH("RQ",D46)))</formula>
    </cfRule>
    <cfRule type="containsText" dxfId="200" priority="17" stopIfTrue="1" operator="containsText" text="R6">
      <formula>NOT(ISERROR(SEARCH("R6",D46)))</formula>
    </cfRule>
    <cfRule type="containsText" dxfId="199" priority="18" stopIfTrue="1" operator="containsText" text="GN">
      <formula>NOT(ISERROR(SEARCH("GN",D46)))</formula>
    </cfRule>
    <cfRule type="containsText" dxfId="198" priority="19" stopIfTrue="1" operator="containsText" text="D2">
      <formula>NOT(ISERROR(SEARCH("D2",D46)))</formula>
    </cfRule>
    <cfRule type="containsText" dxfId="197" priority="20" stopIfTrue="1" operator="containsText" text="BG">
      <formula>NOT(ISERROR(SEARCH("BG",D46)))</formula>
    </cfRule>
    <cfRule type="containsText" dxfId="196" priority="21" operator="containsText" text="BZ">
      <formula>NOT(ISERROR(SEARCH("BZ",D46)))</formula>
    </cfRule>
  </conditionalFormatting>
  <conditionalFormatting sqref="D48">
    <cfRule type="containsText" dxfId="195" priority="1" stopIfTrue="1" operator="containsText" text="CA">
      <formula>NOT(ISERROR(SEARCH("CA",D48)))</formula>
    </cfRule>
    <cfRule type="containsText" dxfId="194" priority="2" stopIfTrue="1" operator="containsText" text="RQ">
      <formula>NOT(ISERROR(SEARCH("RQ",D48)))</formula>
    </cfRule>
    <cfRule type="containsText" dxfId="193" priority="3" stopIfTrue="1" operator="containsText" text="R6">
      <formula>NOT(ISERROR(SEARCH("R6",D48)))</formula>
    </cfRule>
    <cfRule type="containsText" dxfId="192" priority="4" stopIfTrue="1" operator="containsText" text="GN">
      <formula>NOT(ISERROR(SEARCH("GN",D48)))</formula>
    </cfRule>
    <cfRule type="containsText" dxfId="191" priority="5" stopIfTrue="1" operator="containsText" text="D2">
      <formula>NOT(ISERROR(SEARCH("D2",D48)))</formula>
    </cfRule>
    <cfRule type="containsText" dxfId="190" priority="6" stopIfTrue="1" operator="containsText" text="BG">
      <formula>NOT(ISERROR(SEARCH("BG",D48)))</formula>
    </cfRule>
    <cfRule type="containsText" dxfId="189" priority="7" operator="containsText" text="BZ">
      <formula>NOT(ISERROR(SEARCH("BZ",D48)))</formula>
    </cfRule>
  </conditionalFormatting>
  <printOptions horizontalCentered="1"/>
  <pageMargins left="0.78740157480314965" right="0.59055118110236227" top="0.59055118110236227" bottom="0.59055118110236227" header="0.31496062992125984" footer="0.31496062992125984"/>
  <pageSetup paperSize="9" scale="55" orientation="landscape" r:id="rId1"/>
  <rowBreaks count="1" manualBreakCount="1">
    <brk id="46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02"/>
  <sheetViews>
    <sheetView view="pageBreakPreview" zoomScale="70" zoomScaleNormal="55" zoomScaleSheetLayoutView="70" workbookViewId="0">
      <pane ySplit="5" topLeftCell="A6" activePane="bottomLeft" state="frozen"/>
      <selection pane="bottomLeft" activeCell="C13" sqref="C13"/>
    </sheetView>
  </sheetViews>
  <sheetFormatPr baseColWidth="10" defaultRowHeight="15" x14ac:dyDescent="0.25"/>
  <cols>
    <col min="1" max="1" width="1.5703125" customWidth="1"/>
    <col min="2" max="2" width="6.140625" customWidth="1"/>
    <col min="3" max="3" width="46.42578125" customWidth="1"/>
    <col min="4" max="4" width="16.140625" customWidth="1"/>
    <col min="5" max="16" width="14.28515625" customWidth="1"/>
    <col min="17" max="17" width="15.7109375" customWidth="1"/>
    <col min="18" max="18" width="6.7109375" customWidth="1"/>
    <col min="19" max="19" width="34.7109375" style="503" bestFit="1" customWidth="1"/>
    <col min="20" max="31" width="17.140625" style="503" bestFit="1" customWidth="1"/>
    <col min="32" max="32" width="16.42578125" style="503" bestFit="1" customWidth="1"/>
    <col min="33" max="33" width="17.28515625" style="503" bestFit="1" customWidth="1"/>
    <col min="34" max="35" width="11.42578125" style="503"/>
  </cols>
  <sheetData>
    <row r="1" spans="1:35" s="1068" customFormat="1" ht="14.45" x14ac:dyDescent="0.3">
      <c r="A1" s="1067"/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503" t="s">
        <v>173</v>
      </c>
      <c r="T1" s="503" t="s">
        <v>174</v>
      </c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1393"/>
      <c r="AI1" s="1393"/>
    </row>
    <row r="2" spans="1:35" s="1068" customFormat="1" ht="15.75" x14ac:dyDescent="0.25">
      <c r="A2" s="1067"/>
      <c r="B2" s="1842" t="s">
        <v>1579</v>
      </c>
      <c r="C2" s="1842"/>
      <c r="D2" s="1842"/>
      <c r="E2" s="1842"/>
      <c r="F2" s="1842"/>
      <c r="G2" s="1842"/>
      <c r="H2" s="1842"/>
      <c r="I2" s="1842"/>
      <c r="J2" s="1842"/>
      <c r="K2" s="1842"/>
      <c r="L2" s="1842"/>
      <c r="M2" s="1842"/>
      <c r="N2" s="1842"/>
      <c r="O2" s="1842"/>
      <c r="P2" s="1842"/>
      <c r="Q2" s="1842"/>
      <c r="R2" s="1067"/>
      <c r="S2" s="503" t="s">
        <v>336</v>
      </c>
      <c r="T2" s="503" t="s">
        <v>1521</v>
      </c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1393"/>
      <c r="AI2" s="1393"/>
    </row>
    <row r="3" spans="1:35" s="1068" customFormat="1" ht="14.45" x14ac:dyDescent="0.3">
      <c r="A3" s="1067"/>
      <c r="B3" s="1067"/>
      <c r="C3" s="1067"/>
      <c r="D3" s="1132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503"/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503"/>
      <c r="AG3" s="503"/>
      <c r="AH3" s="1393"/>
      <c r="AI3" s="1393"/>
    </row>
    <row r="4" spans="1:35" s="1068" customFormat="1" thickBot="1" x14ac:dyDescent="0.35">
      <c r="A4" s="1067"/>
      <c r="B4" s="1067"/>
      <c r="C4" s="1067"/>
      <c r="D4" s="1132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503" t="s">
        <v>1525</v>
      </c>
      <c r="T4" s="503"/>
      <c r="U4" s="503" t="s">
        <v>1452</v>
      </c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1393"/>
      <c r="AI4" s="1393"/>
    </row>
    <row r="5" spans="1:35" s="1068" customFormat="1" ht="39" customHeight="1" thickBot="1" x14ac:dyDescent="0.3">
      <c r="A5" s="1067"/>
      <c r="B5" s="1409" t="s">
        <v>983</v>
      </c>
      <c r="C5" s="1410" t="s">
        <v>1570</v>
      </c>
      <c r="D5" s="1411" t="s">
        <v>1571</v>
      </c>
      <c r="E5" s="1412" t="s">
        <v>1431</v>
      </c>
      <c r="F5" s="1412" t="s">
        <v>1432</v>
      </c>
      <c r="G5" s="1412" t="s">
        <v>1433</v>
      </c>
      <c r="H5" s="1412" t="s">
        <v>1434</v>
      </c>
      <c r="I5" s="1412" t="s">
        <v>1435</v>
      </c>
      <c r="J5" s="1412" t="s">
        <v>1436</v>
      </c>
      <c r="K5" s="1412" t="s">
        <v>1437</v>
      </c>
      <c r="L5" s="1412" t="s">
        <v>1438</v>
      </c>
      <c r="M5" s="1412" t="s">
        <v>1455</v>
      </c>
      <c r="N5" s="1412" t="s">
        <v>1440</v>
      </c>
      <c r="O5" s="1412" t="s">
        <v>1441</v>
      </c>
      <c r="P5" s="1413" t="s">
        <v>1442</v>
      </c>
      <c r="Q5" s="1414" t="s">
        <v>1272</v>
      </c>
      <c r="R5" s="1067"/>
      <c r="S5" s="503" t="s">
        <v>175</v>
      </c>
      <c r="T5" s="503" t="s">
        <v>1545</v>
      </c>
      <c r="U5" s="503" t="s">
        <v>924</v>
      </c>
      <c r="V5" s="503" t="s">
        <v>925</v>
      </c>
      <c r="W5" s="503" t="s">
        <v>1419</v>
      </c>
      <c r="X5" s="503" t="s">
        <v>1420</v>
      </c>
      <c r="Y5" s="503" t="s">
        <v>1421</v>
      </c>
      <c r="Z5" s="503" t="s">
        <v>1422</v>
      </c>
      <c r="AA5" s="503" t="s">
        <v>1423</v>
      </c>
      <c r="AB5" s="503" t="s">
        <v>1424</v>
      </c>
      <c r="AC5" s="503" t="s">
        <v>1425</v>
      </c>
      <c r="AD5" s="503" t="s">
        <v>1426</v>
      </c>
      <c r="AE5" s="503" t="s">
        <v>1427</v>
      </c>
      <c r="AF5" s="503" t="s">
        <v>1428</v>
      </c>
      <c r="AG5" s="503" t="s">
        <v>325</v>
      </c>
      <c r="AH5" s="1393"/>
      <c r="AI5" s="1393"/>
    </row>
    <row r="6" spans="1:35" s="1068" customFormat="1" ht="20.25" customHeight="1" x14ac:dyDescent="0.3">
      <c r="A6" s="1067"/>
      <c r="B6" s="1415">
        <v>1</v>
      </c>
      <c r="C6" s="1133" t="str">
        <f>IF(S6=0,"",S6)</f>
        <v>Agroindustrial Laredo S.A.A.</v>
      </c>
      <c r="D6" s="1134" t="str">
        <f>+T6</f>
        <v>BZ</v>
      </c>
      <c r="E6" s="1135">
        <f t="shared" ref="E6:P21" si="0">+U6</f>
        <v>12098</v>
      </c>
      <c r="F6" s="1135">
        <f t="shared" si="0"/>
        <v>9751</v>
      </c>
      <c r="G6" s="1135">
        <f t="shared" si="0"/>
        <v>14920</v>
      </c>
      <c r="H6" s="1135">
        <f t="shared" si="0"/>
        <v>10345</v>
      </c>
      <c r="I6" s="1135">
        <f t="shared" si="0"/>
        <v>13906</v>
      </c>
      <c r="J6" s="1135">
        <f t="shared" si="0"/>
        <v>14439</v>
      </c>
      <c r="K6" s="1135">
        <f t="shared" si="0"/>
        <v>14211</v>
      </c>
      <c r="L6" s="1135">
        <f t="shared" si="0"/>
        <v>13245</v>
      </c>
      <c r="M6" s="1135">
        <f t="shared" si="0"/>
        <v>14471</v>
      </c>
      <c r="N6" s="1135">
        <f t="shared" si="0"/>
        <v>14583</v>
      </c>
      <c r="O6" s="1135">
        <f t="shared" si="0"/>
        <v>13725</v>
      </c>
      <c r="P6" s="1135">
        <f t="shared" si="0"/>
        <v>14094</v>
      </c>
      <c r="Q6" s="1136">
        <f t="shared" ref="Q6:Q69" si="1">SUM(E6:P6)</f>
        <v>159788</v>
      </c>
      <c r="R6" s="1137"/>
      <c r="S6" s="503" t="s">
        <v>177</v>
      </c>
      <c r="T6" s="503" t="s">
        <v>1529</v>
      </c>
      <c r="U6" s="503">
        <v>12098</v>
      </c>
      <c r="V6" s="503">
        <v>9751</v>
      </c>
      <c r="W6" s="503">
        <v>14920</v>
      </c>
      <c r="X6" s="503">
        <v>10345</v>
      </c>
      <c r="Y6" s="503">
        <v>13906</v>
      </c>
      <c r="Z6" s="503">
        <v>14439</v>
      </c>
      <c r="AA6" s="503">
        <v>14211</v>
      </c>
      <c r="AB6" s="503">
        <v>13245</v>
      </c>
      <c r="AC6" s="503">
        <v>14471</v>
      </c>
      <c r="AD6" s="503">
        <v>14583</v>
      </c>
      <c r="AE6" s="503">
        <v>13725</v>
      </c>
      <c r="AF6" s="503">
        <v>14094</v>
      </c>
      <c r="AG6" s="503">
        <v>159788</v>
      </c>
      <c r="AH6" s="1393"/>
      <c r="AI6" s="1393"/>
    </row>
    <row r="7" spans="1:35" s="1068" customFormat="1" ht="20.25" customHeight="1" x14ac:dyDescent="0.3">
      <c r="A7" s="1067"/>
      <c r="B7" s="1416"/>
      <c r="C7" s="1138" t="str">
        <f t="shared" ref="C7:C70" si="2">IF(S7=0,"",S7)</f>
        <v/>
      </c>
      <c r="D7" s="1139" t="str">
        <f t="shared" ref="D7:P40" si="3">+T7</f>
        <v>D2</v>
      </c>
      <c r="E7" s="1140">
        <f t="shared" si="0"/>
        <v>2200</v>
      </c>
      <c r="F7" s="1140">
        <f t="shared" si="0"/>
        <v>7550</v>
      </c>
      <c r="G7" s="1140">
        <f t="shared" si="0"/>
        <v>865</v>
      </c>
      <c r="H7" s="1140">
        <f t="shared" si="0"/>
        <v>6185</v>
      </c>
      <c r="I7" s="1140">
        <f t="shared" si="0"/>
        <v>2505</v>
      </c>
      <c r="J7" s="1140">
        <f t="shared" si="0"/>
        <v>580</v>
      </c>
      <c r="K7" s="1140">
        <f t="shared" si="0"/>
        <v>1470</v>
      </c>
      <c r="L7" s="1140">
        <f t="shared" si="0"/>
        <v>3550</v>
      </c>
      <c r="M7" s="1140">
        <f t="shared" si="0"/>
        <v>0</v>
      </c>
      <c r="N7" s="1140">
        <f t="shared" si="0"/>
        <v>820</v>
      </c>
      <c r="O7" s="1140">
        <f t="shared" si="0"/>
        <v>1580</v>
      </c>
      <c r="P7" s="1140">
        <f t="shared" si="0"/>
        <v>1200</v>
      </c>
      <c r="Q7" s="1141">
        <f t="shared" si="1"/>
        <v>28505</v>
      </c>
      <c r="R7" s="1137"/>
      <c r="S7" s="503"/>
      <c r="T7" s="503" t="s">
        <v>1536</v>
      </c>
      <c r="U7" s="503">
        <v>2200</v>
      </c>
      <c r="V7" s="503">
        <v>7550</v>
      </c>
      <c r="W7" s="503">
        <v>865</v>
      </c>
      <c r="X7" s="503">
        <v>6185</v>
      </c>
      <c r="Y7" s="503">
        <v>2505</v>
      </c>
      <c r="Z7" s="503">
        <v>580</v>
      </c>
      <c r="AA7" s="503">
        <v>1470</v>
      </c>
      <c r="AB7" s="503">
        <v>3550</v>
      </c>
      <c r="AC7" s="503"/>
      <c r="AD7" s="503">
        <v>820</v>
      </c>
      <c r="AE7" s="503">
        <v>1580</v>
      </c>
      <c r="AF7" s="503">
        <v>1200</v>
      </c>
      <c r="AG7" s="503">
        <v>28505</v>
      </c>
      <c r="AH7" s="1393"/>
      <c r="AI7" s="1393"/>
    </row>
    <row r="8" spans="1:35" s="1068" customFormat="1" ht="20.25" customHeight="1" x14ac:dyDescent="0.3">
      <c r="A8" s="1067"/>
      <c r="B8" s="1417">
        <f>+B6+1</f>
        <v>2</v>
      </c>
      <c r="C8" s="1142" t="str">
        <f t="shared" si="2"/>
        <v>Aguaytia Energy del Peru S.R.L.</v>
      </c>
      <c r="D8" s="1143" t="str">
        <f t="shared" si="3"/>
        <v>GN</v>
      </c>
      <c r="E8" s="1140">
        <f t="shared" si="0"/>
        <v>140518</v>
      </c>
      <c r="F8" s="1140">
        <f t="shared" si="0"/>
        <v>105331</v>
      </c>
      <c r="G8" s="1140">
        <f t="shared" si="0"/>
        <v>105331</v>
      </c>
      <c r="H8" s="1140">
        <f t="shared" si="0"/>
        <v>128563</v>
      </c>
      <c r="I8" s="1140">
        <f t="shared" si="0"/>
        <v>126052</v>
      </c>
      <c r="J8" s="1140">
        <f t="shared" si="0"/>
        <v>112913</v>
      </c>
      <c r="K8" s="1140">
        <f t="shared" si="0"/>
        <v>131814</v>
      </c>
      <c r="L8" s="1140">
        <f t="shared" si="0"/>
        <v>131825</v>
      </c>
      <c r="M8" s="1140">
        <f t="shared" si="0"/>
        <v>131825</v>
      </c>
      <c r="N8" s="1140">
        <f t="shared" si="0"/>
        <v>131825</v>
      </c>
      <c r="O8" s="1140">
        <f t="shared" si="0"/>
        <v>134261</v>
      </c>
      <c r="P8" s="1140">
        <f t="shared" si="0"/>
        <v>140045</v>
      </c>
      <c r="Q8" s="1144">
        <f t="shared" si="1"/>
        <v>1520303</v>
      </c>
      <c r="R8" s="1137"/>
      <c r="S8" s="503" t="s">
        <v>179</v>
      </c>
      <c r="T8" s="503" t="s">
        <v>1538</v>
      </c>
      <c r="U8" s="503">
        <v>140518</v>
      </c>
      <c r="V8" s="503">
        <v>105331</v>
      </c>
      <c r="W8" s="503">
        <v>105331</v>
      </c>
      <c r="X8" s="503">
        <v>128563</v>
      </c>
      <c r="Y8" s="503">
        <v>126052</v>
      </c>
      <c r="Z8" s="503">
        <v>112913</v>
      </c>
      <c r="AA8" s="503">
        <v>131814</v>
      </c>
      <c r="AB8" s="503">
        <v>131825</v>
      </c>
      <c r="AC8" s="503">
        <v>131825</v>
      </c>
      <c r="AD8" s="503">
        <v>131825</v>
      </c>
      <c r="AE8" s="503">
        <v>134261</v>
      </c>
      <c r="AF8" s="503">
        <v>140045</v>
      </c>
      <c r="AG8" s="503">
        <v>1520303</v>
      </c>
      <c r="AH8" s="1393"/>
      <c r="AI8" s="1393"/>
    </row>
    <row r="9" spans="1:35" s="1068" customFormat="1" ht="20.25" customHeight="1" x14ac:dyDescent="0.3">
      <c r="A9" s="1067"/>
      <c r="B9" s="1417">
        <f t="shared" ref="B9:B62" si="4">+B8+1</f>
        <v>3</v>
      </c>
      <c r="C9" s="1142" t="str">
        <f t="shared" si="2"/>
        <v>Alicorp S.A.A.</v>
      </c>
      <c r="D9" s="1143" t="str">
        <f t="shared" si="3"/>
        <v>D2</v>
      </c>
      <c r="E9" s="1140">
        <f t="shared" si="0"/>
        <v>14504</v>
      </c>
      <c r="F9" s="1140">
        <f t="shared" si="0"/>
        <v>12730</v>
      </c>
      <c r="G9" s="1140">
        <f t="shared" si="0"/>
        <v>15391</v>
      </c>
      <c r="H9" s="1140">
        <f t="shared" si="0"/>
        <v>12728</v>
      </c>
      <c r="I9" s="1140">
        <f t="shared" si="0"/>
        <v>16055</v>
      </c>
      <c r="J9" s="1140">
        <f t="shared" si="0"/>
        <v>9077</v>
      </c>
      <c r="K9" s="1140">
        <f t="shared" si="0"/>
        <v>13069.25</v>
      </c>
      <c r="L9" s="1140">
        <f t="shared" si="0"/>
        <v>14650</v>
      </c>
      <c r="M9" s="1140">
        <f t="shared" si="0"/>
        <v>14477</v>
      </c>
      <c r="N9" s="1140">
        <f t="shared" si="0"/>
        <v>13613</v>
      </c>
      <c r="O9" s="1140">
        <f t="shared" si="0"/>
        <v>15357</v>
      </c>
      <c r="P9" s="1140">
        <f t="shared" si="0"/>
        <v>12592</v>
      </c>
      <c r="Q9" s="1144">
        <f t="shared" si="1"/>
        <v>164243.25</v>
      </c>
      <c r="R9" s="1137"/>
      <c r="S9" s="503" t="s">
        <v>181</v>
      </c>
      <c r="T9" s="503" t="s">
        <v>1536</v>
      </c>
      <c r="U9" s="503">
        <v>14504</v>
      </c>
      <c r="V9" s="503">
        <v>12730</v>
      </c>
      <c r="W9" s="503">
        <v>15391</v>
      </c>
      <c r="X9" s="503">
        <v>12728</v>
      </c>
      <c r="Y9" s="503">
        <v>16055</v>
      </c>
      <c r="Z9" s="503">
        <v>9077</v>
      </c>
      <c r="AA9" s="503">
        <v>13069.25</v>
      </c>
      <c r="AB9" s="503">
        <v>14650</v>
      </c>
      <c r="AC9" s="503">
        <v>14477</v>
      </c>
      <c r="AD9" s="503">
        <v>13613</v>
      </c>
      <c r="AE9" s="503">
        <v>15357</v>
      </c>
      <c r="AF9" s="503">
        <v>12592</v>
      </c>
      <c r="AG9" s="503">
        <v>164243.25</v>
      </c>
      <c r="AH9" s="1393"/>
      <c r="AI9" s="1393"/>
    </row>
    <row r="10" spans="1:35" s="1068" customFormat="1" ht="20.25" customHeight="1" x14ac:dyDescent="0.3">
      <c r="A10" s="1067"/>
      <c r="B10" s="1417">
        <f t="shared" si="4"/>
        <v>4</v>
      </c>
      <c r="C10" s="1142" t="str">
        <f t="shared" si="2"/>
        <v>Anabi S.A.C.</v>
      </c>
      <c r="D10" s="1143" t="str">
        <f t="shared" si="3"/>
        <v>D2</v>
      </c>
      <c r="E10" s="1140">
        <f t="shared" si="0"/>
        <v>19177</v>
      </c>
      <c r="F10" s="1140">
        <f t="shared" si="0"/>
        <v>28664</v>
      </c>
      <c r="G10" s="1140">
        <f t="shared" si="0"/>
        <v>36273</v>
      </c>
      <c r="H10" s="1140">
        <f t="shared" si="0"/>
        <v>44334</v>
      </c>
      <c r="I10" s="1140">
        <f t="shared" si="0"/>
        <v>47639</v>
      </c>
      <c r="J10" s="1140">
        <f t="shared" si="0"/>
        <v>37356</v>
      </c>
      <c r="K10" s="1140">
        <f t="shared" si="0"/>
        <v>7128</v>
      </c>
      <c r="L10" s="1140">
        <f t="shared" si="0"/>
        <v>1887</v>
      </c>
      <c r="M10" s="1140">
        <f t="shared" si="0"/>
        <v>2072</v>
      </c>
      <c r="N10" s="1140">
        <f t="shared" si="0"/>
        <v>14406</v>
      </c>
      <c r="O10" s="1140">
        <f t="shared" si="0"/>
        <v>7682.1</v>
      </c>
      <c r="P10" s="1140">
        <f t="shared" si="0"/>
        <v>10253.799999999999</v>
      </c>
      <c r="Q10" s="1144">
        <f t="shared" si="1"/>
        <v>256871.9</v>
      </c>
      <c r="R10" s="1137"/>
      <c r="S10" s="503" t="s">
        <v>183</v>
      </c>
      <c r="T10" s="503" t="s">
        <v>1536</v>
      </c>
      <c r="U10" s="503">
        <v>19177</v>
      </c>
      <c r="V10" s="503">
        <v>28664</v>
      </c>
      <c r="W10" s="503">
        <v>36273</v>
      </c>
      <c r="X10" s="503">
        <v>44334</v>
      </c>
      <c r="Y10" s="503">
        <v>47639</v>
      </c>
      <c r="Z10" s="503">
        <v>37356</v>
      </c>
      <c r="AA10" s="503">
        <v>7128</v>
      </c>
      <c r="AB10" s="503">
        <v>1887</v>
      </c>
      <c r="AC10" s="503">
        <v>2072</v>
      </c>
      <c r="AD10" s="503">
        <v>14406</v>
      </c>
      <c r="AE10" s="503">
        <v>7682.1</v>
      </c>
      <c r="AF10" s="503">
        <v>10253.799999999999</v>
      </c>
      <c r="AG10" s="503">
        <v>256871.9</v>
      </c>
      <c r="AH10" s="1393"/>
      <c r="AI10" s="1393"/>
    </row>
    <row r="11" spans="1:35" s="1068" customFormat="1" ht="20.25" customHeight="1" x14ac:dyDescent="0.3">
      <c r="A11" s="1067"/>
      <c r="B11" s="1417">
        <f t="shared" si="4"/>
        <v>5</v>
      </c>
      <c r="C11" s="1142" t="str">
        <f t="shared" si="2"/>
        <v>Anglo American Quellaveco S.A.</v>
      </c>
      <c r="D11" s="1143" t="str">
        <f t="shared" si="3"/>
        <v>D2</v>
      </c>
      <c r="E11" s="1140">
        <f t="shared" si="0"/>
        <v>21445</v>
      </c>
      <c r="F11" s="1140">
        <f t="shared" si="0"/>
        <v>20859</v>
      </c>
      <c r="G11" s="1140">
        <f t="shared" si="0"/>
        <v>22283</v>
      </c>
      <c r="H11" s="1140">
        <f t="shared" si="0"/>
        <v>22419</v>
      </c>
      <c r="I11" s="1140">
        <f t="shared" si="0"/>
        <v>24209</v>
      </c>
      <c r="J11" s="1140">
        <f t="shared" si="0"/>
        <v>23781</v>
      </c>
      <c r="K11" s="1140">
        <f t="shared" si="0"/>
        <v>25261</v>
      </c>
      <c r="L11" s="1140">
        <f t="shared" si="0"/>
        <v>25104</v>
      </c>
      <c r="M11" s="1140">
        <f t="shared" si="0"/>
        <v>24472</v>
      </c>
      <c r="N11" s="1140">
        <f t="shared" si="0"/>
        <v>22387.15</v>
      </c>
      <c r="O11" s="1140">
        <f t="shared" si="0"/>
        <v>52563.58</v>
      </c>
      <c r="P11" s="1140">
        <f t="shared" si="0"/>
        <v>71586.179999999993</v>
      </c>
      <c r="Q11" s="1144">
        <f t="shared" si="1"/>
        <v>356369.91</v>
      </c>
      <c r="R11" s="1137"/>
      <c r="S11" s="503" t="s">
        <v>185</v>
      </c>
      <c r="T11" s="503" t="s">
        <v>1536</v>
      </c>
      <c r="U11" s="503">
        <v>21445</v>
      </c>
      <c r="V11" s="503">
        <v>20859</v>
      </c>
      <c r="W11" s="503">
        <v>22283</v>
      </c>
      <c r="X11" s="503">
        <v>22419</v>
      </c>
      <c r="Y11" s="503">
        <v>24209</v>
      </c>
      <c r="Z11" s="503">
        <v>23781</v>
      </c>
      <c r="AA11" s="503">
        <v>25261</v>
      </c>
      <c r="AB11" s="503">
        <v>25104</v>
      </c>
      <c r="AC11" s="503">
        <v>24472</v>
      </c>
      <c r="AD11" s="503">
        <v>22387.15</v>
      </c>
      <c r="AE11" s="503">
        <v>52563.58</v>
      </c>
      <c r="AF11" s="503">
        <v>71586.179999999993</v>
      </c>
      <c r="AG11" s="503">
        <v>356369.91</v>
      </c>
      <c r="AH11" s="1393"/>
      <c r="AI11" s="1393"/>
    </row>
    <row r="12" spans="1:35" s="1068" customFormat="1" ht="20.25" customHeight="1" x14ac:dyDescent="0.3">
      <c r="A12" s="1067"/>
      <c r="B12" s="1417">
        <f t="shared" si="4"/>
        <v>6</v>
      </c>
      <c r="C12" s="1142" t="str">
        <f t="shared" si="2"/>
        <v>Apumayo S.A.C.</v>
      </c>
      <c r="D12" s="1143" t="str">
        <f t="shared" si="3"/>
        <v>D2</v>
      </c>
      <c r="E12" s="1140">
        <f t="shared" si="0"/>
        <v>7550</v>
      </c>
      <c r="F12" s="1140">
        <f t="shared" si="0"/>
        <v>3603</v>
      </c>
      <c r="G12" s="1140">
        <f t="shared" si="0"/>
        <v>5840</v>
      </c>
      <c r="H12" s="1140">
        <f t="shared" si="0"/>
        <v>695</v>
      </c>
      <c r="I12" s="1140">
        <f t="shared" si="0"/>
        <v>2157.3000000000002</v>
      </c>
      <c r="J12" s="1140">
        <f t="shared" si="0"/>
        <v>1900</v>
      </c>
      <c r="K12" s="1140">
        <f t="shared" si="0"/>
        <v>1030</v>
      </c>
      <c r="L12" s="1140">
        <f t="shared" si="0"/>
        <v>500</v>
      </c>
      <c r="M12" s="1140">
        <f t="shared" si="0"/>
        <v>1079.4000000000001</v>
      </c>
      <c r="N12" s="1140">
        <f t="shared" si="0"/>
        <v>1105</v>
      </c>
      <c r="O12" s="1140">
        <f t="shared" si="0"/>
        <v>5800.4</v>
      </c>
      <c r="P12" s="1140">
        <f t="shared" si="0"/>
        <v>3167.4</v>
      </c>
      <c r="Q12" s="1144">
        <f t="shared" si="1"/>
        <v>34427.5</v>
      </c>
      <c r="R12" s="1137"/>
      <c r="S12" s="503" t="s">
        <v>187</v>
      </c>
      <c r="T12" s="503" t="s">
        <v>1536</v>
      </c>
      <c r="U12" s="503">
        <v>7550</v>
      </c>
      <c r="V12" s="503">
        <v>3603</v>
      </c>
      <c r="W12" s="503">
        <v>5840</v>
      </c>
      <c r="X12" s="503">
        <v>695</v>
      </c>
      <c r="Y12" s="503">
        <v>2157.3000000000002</v>
      </c>
      <c r="Z12" s="503">
        <v>1900</v>
      </c>
      <c r="AA12" s="503">
        <v>1030</v>
      </c>
      <c r="AB12" s="503">
        <v>500</v>
      </c>
      <c r="AC12" s="503">
        <v>1079.4000000000001</v>
      </c>
      <c r="AD12" s="503">
        <v>1105</v>
      </c>
      <c r="AE12" s="503">
        <v>5800.4</v>
      </c>
      <c r="AF12" s="503">
        <v>3167.4</v>
      </c>
      <c r="AG12" s="503">
        <v>34427.5</v>
      </c>
      <c r="AH12" s="1393"/>
      <c r="AI12" s="1393"/>
    </row>
    <row r="13" spans="1:35" s="1068" customFormat="1" ht="20.25" customHeight="1" x14ac:dyDescent="0.3">
      <c r="A13" s="1067"/>
      <c r="B13" s="1417">
        <f t="shared" si="4"/>
        <v>7</v>
      </c>
      <c r="C13" s="1142" t="str">
        <f t="shared" si="2"/>
        <v>Aruntani S.A.C.</v>
      </c>
      <c r="D13" s="1143" t="str">
        <f t="shared" si="3"/>
        <v>D2</v>
      </c>
      <c r="E13" s="1140">
        <f t="shared" si="0"/>
        <v>2963</v>
      </c>
      <c r="F13" s="1140">
        <f t="shared" si="0"/>
        <v>341.8</v>
      </c>
      <c r="G13" s="1140">
        <f t="shared" si="0"/>
        <v>0</v>
      </c>
      <c r="H13" s="1140">
        <f t="shared" si="0"/>
        <v>423</v>
      </c>
      <c r="I13" s="1140">
        <f t="shared" si="0"/>
        <v>0</v>
      </c>
      <c r="J13" s="1140">
        <f t="shared" si="0"/>
        <v>0</v>
      </c>
      <c r="K13" s="1140">
        <f t="shared" si="0"/>
        <v>0</v>
      </c>
      <c r="L13" s="1140">
        <f t="shared" si="0"/>
        <v>0</v>
      </c>
      <c r="M13" s="1140">
        <f t="shared" si="0"/>
        <v>23759.4</v>
      </c>
      <c r="N13" s="1140">
        <f t="shared" si="0"/>
        <v>65</v>
      </c>
      <c r="O13" s="1140">
        <f t="shared" si="0"/>
        <v>2200</v>
      </c>
      <c r="P13" s="1140">
        <f t="shared" si="0"/>
        <v>0</v>
      </c>
      <c r="Q13" s="1144">
        <f t="shared" si="1"/>
        <v>29752.2</v>
      </c>
      <c r="R13" s="1137"/>
      <c r="S13" s="503" t="s">
        <v>189</v>
      </c>
      <c r="T13" s="503" t="s">
        <v>1536</v>
      </c>
      <c r="U13" s="503">
        <v>2963</v>
      </c>
      <c r="V13" s="503">
        <v>341.8</v>
      </c>
      <c r="W13" s="503">
        <v>0</v>
      </c>
      <c r="X13" s="503">
        <v>423</v>
      </c>
      <c r="Y13" s="503">
        <v>0</v>
      </c>
      <c r="Z13" s="503">
        <v>0</v>
      </c>
      <c r="AA13" s="503">
        <v>0</v>
      </c>
      <c r="AB13" s="503">
        <v>0</v>
      </c>
      <c r="AC13" s="503">
        <v>23759.4</v>
      </c>
      <c r="AD13" s="503">
        <v>65</v>
      </c>
      <c r="AE13" s="503">
        <v>2200</v>
      </c>
      <c r="AF13" s="503">
        <v>0</v>
      </c>
      <c r="AG13" s="503">
        <v>29752.2</v>
      </c>
      <c r="AH13" s="1393"/>
      <c r="AI13" s="1393"/>
    </row>
    <row r="14" spans="1:35" s="1068" customFormat="1" ht="20.25" customHeight="1" x14ac:dyDescent="0.3">
      <c r="A14" s="1067"/>
      <c r="B14" s="1418">
        <f t="shared" si="4"/>
        <v>8</v>
      </c>
      <c r="C14" s="1145" t="str">
        <f t="shared" si="2"/>
        <v>Austral Group S.A.A</v>
      </c>
      <c r="D14" s="1146" t="str">
        <f t="shared" si="3"/>
        <v>D2</v>
      </c>
      <c r="E14" s="1140">
        <f t="shared" si="0"/>
        <v>0</v>
      </c>
      <c r="F14" s="1140">
        <f t="shared" si="0"/>
        <v>0</v>
      </c>
      <c r="G14" s="1140">
        <f t="shared" si="0"/>
        <v>0</v>
      </c>
      <c r="H14" s="1140">
        <f t="shared" si="0"/>
        <v>0</v>
      </c>
      <c r="I14" s="1140">
        <f t="shared" si="0"/>
        <v>5320</v>
      </c>
      <c r="J14" s="1140">
        <f t="shared" si="0"/>
        <v>0</v>
      </c>
      <c r="K14" s="1140">
        <f t="shared" si="0"/>
        <v>0</v>
      </c>
      <c r="L14" s="1140">
        <f t="shared" si="0"/>
        <v>0</v>
      </c>
      <c r="M14" s="1140">
        <f t="shared" si="0"/>
        <v>0</v>
      </c>
      <c r="N14" s="1140">
        <f t="shared" si="0"/>
        <v>0</v>
      </c>
      <c r="O14" s="1140">
        <f t="shared" si="0"/>
        <v>2280</v>
      </c>
      <c r="P14" s="1140">
        <f t="shared" si="0"/>
        <v>0</v>
      </c>
      <c r="Q14" s="1144">
        <f t="shared" si="1"/>
        <v>7600</v>
      </c>
      <c r="R14" s="1137"/>
      <c r="S14" s="503" t="s">
        <v>191</v>
      </c>
      <c r="T14" s="503" t="s">
        <v>1536</v>
      </c>
      <c r="U14" s="503"/>
      <c r="V14" s="503">
        <v>0</v>
      </c>
      <c r="W14" s="503"/>
      <c r="X14" s="503"/>
      <c r="Y14" s="503">
        <v>5320</v>
      </c>
      <c r="Z14" s="503">
        <v>0</v>
      </c>
      <c r="AA14" s="503"/>
      <c r="AB14" s="503"/>
      <c r="AC14" s="503"/>
      <c r="AD14" s="503"/>
      <c r="AE14" s="503">
        <v>2280</v>
      </c>
      <c r="AF14" s="503">
        <v>0</v>
      </c>
      <c r="AG14" s="503">
        <v>7600</v>
      </c>
      <c r="AH14" s="1393"/>
      <c r="AI14" s="1393"/>
    </row>
    <row r="15" spans="1:35" s="1068" customFormat="1" ht="20.25" customHeight="1" x14ac:dyDescent="0.3">
      <c r="A15" s="1067"/>
      <c r="B15" s="1418">
        <f t="shared" si="4"/>
        <v>9</v>
      </c>
      <c r="C15" s="1147" t="str">
        <f t="shared" si="2"/>
        <v>Cartavio S.A.A.</v>
      </c>
      <c r="D15" s="1101" t="str">
        <f t="shared" si="3"/>
        <v>BZ</v>
      </c>
      <c r="E15" s="1148">
        <f t="shared" si="0"/>
        <v>38334.44</v>
      </c>
      <c r="F15" s="1140">
        <f t="shared" si="0"/>
        <v>38123.360000000001</v>
      </c>
      <c r="G15" s="1140">
        <f t="shared" si="0"/>
        <v>40859.79</v>
      </c>
      <c r="H15" s="1140">
        <f t="shared" si="0"/>
        <v>4935.72</v>
      </c>
      <c r="I15" s="1140">
        <f t="shared" si="0"/>
        <v>17383.84</v>
      </c>
      <c r="J15" s="1140">
        <f t="shared" si="0"/>
        <v>41408.15</v>
      </c>
      <c r="K15" s="1140">
        <f t="shared" si="0"/>
        <v>51159.42</v>
      </c>
      <c r="L15" s="1140">
        <f t="shared" si="0"/>
        <v>47736.2</v>
      </c>
      <c r="M15" s="1140">
        <f t="shared" si="0"/>
        <v>50172.86</v>
      </c>
      <c r="N15" s="1140">
        <f t="shared" si="0"/>
        <v>46216.91</v>
      </c>
      <c r="O15" s="1140">
        <f t="shared" si="0"/>
        <v>49676.3</v>
      </c>
      <c r="P15" s="1140">
        <f t="shared" si="0"/>
        <v>46555.64</v>
      </c>
      <c r="Q15" s="1144">
        <f t="shared" si="1"/>
        <v>472562.62999999995</v>
      </c>
      <c r="R15" s="1137"/>
      <c r="S15" s="503" t="s">
        <v>193</v>
      </c>
      <c r="T15" s="503" t="s">
        <v>1529</v>
      </c>
      <c r="U15" s="503">
        <v>38334.44</v>
      </c>
      <c r="V15" s="503">
        <v>38123.360000000001</v>
      </c>
      <c r="W15" s="503">
        <v>40859.79</v>
      </c>
      <c r="X15" s="503">
        <v>4935.72</v>
      </c>
      <c r="Y15" s="503">
        <v>17383.84</v>
      </c>
      <c r="Z15" s="503">
        <v>41408.15</v>
      </c>
      <c r="AA15" s="503">
        <v>51159.42</v>
      </c>
      <c r="AB15" s="503">
        <v>47736.2</v>
      </c>
      <c r="AC15" s="503">
        <v>50172.86</v>
      </c>
      <c r="AD15" s="503">
        <v>46216.91</v>
      </c>
      <c r="AE15" s="503">
        <v>49676.3</v>
      </c>
      <c r="AF15" s="503">
        <v>46555.64</v>
      </c>
      <c r="AG15" s="503">
        <v>472562.62999999995</v>
      </c>
      <c r="AH15" s="1393"/>
      <c r="AI15" s="1393"/>
    </row>
    <row r="16" spans="1:35" s="1068" customFormat="1" ht="20.25" customHeight="1" x14ac:dyDescent="0.3">
      <c r="A16" s="1067"/>
      <c r="B16" s="1419"/>
      <c r="C16" s="1149" t="str">
        <f t="shared" si="2"/>
        <v/>
      </c>
      <c r="D16" s="1103" t="str">
        <f t="shared" si="3"/>
        <v>D2</v>
      </c>
      <c r="E16" s="1148">
        <f t="shared" si="0"/>
        <v>0</v>
      </c>
      <c r="F16" s="1140">
        <f t="shared" si="0"/>
        <v>0</v>
      </c>
      <c r="G16" s="1140">
        <f t="shared" si="0"/>
        <v>0</v>
      </c>
      <c r="H16" s="1140">
        <f t="shared" si="0"/>
        <v>0</v>
      </c>
      <c r="I16" s="1140">
        <f t="shared" si="0"/>
        <v>0</v>
      </c>
      <c r="J16" s="1140">
        <f t="shared" si="0"/>
        <v>0</v>
      </c>
      <c r="K16" s="1140">
        <f t="shared" si="0"/>
        <v>0</v>
      </c>
      <c r="L16" s="1140">
        <f t="shared" si="0"/>
        <v>0</v>
      </c>
      <c r="M16" s="1140">
        <f t="shared" si="0"/>
        <v>0</v>
      </c>
      <c r="N16" s="1140">
        <f t="shared" si="0"/>
        <v>0</v>
      </c>
      <c r="O16" s="1140">
        <f t="shared" si="0"/>
        <v>0</v>
      </c>
      <c r="P16" s="1140">
        <f t="shared" si="0"/>
        <v>0</v>
      </c>
      <c r="Q16" s="1150">
        <f t="shared" si="1"/>
        <v>0</v>
      </c>
      <c r="R16" s="1137"/>
      <c r="S16" s="503"/>
      <c r="T16" s="503" t="s">
        <v>1536</v>
      </c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>
        <v>0</v>
      </c>
      <c r="AG16" s="503">
        <v>0</v>
      </c>
      <c r="AH16" s="1393"/>
      <c r="AI16" s="1393"/>
    </row>
    <row r="17" spans="1:35" s="1068" customFormat="1" ht="20.25" customHeight="1" x14ac:dyDescent="0.3">
      <c r="A17" s="1067"/>
      <c r="B17" s="1416"/>
      <c r="C17" s="1151" t="str">
        <f t="shared" si="2"/>
        <v/>
      </c>
      <c r="D17" s="1105" t="str">
        <f t="shared" si="3"/>
        <v>R6</v>
      </c>
      <c r="E17" s="1148">
        <f t="shared" si="0"/>
        <v>0</v>
      </c>
      <c r="F17" s="1140">
        <f t="shared" si="0"/>
        <v>0</v>
      </c>
      <c r="G17" s="1140">
        <f t="shared" si="0"/>
        <v>0</v>
      </c>
      <c r="H17" s="1140">
        <f t="shared" si="0"/>
        <v>0</v>
      </c>
      <c r="I17" s="1140">
        <f t="shared" si="0"/>
        <v>0</v>
      </c>
      <c r="J17" s="1140">
        <f t="shared" si="0"/>
        <v>0</v>
      </c>
      <c r="K17" s="1140">
        <f t="shared" si="0"/>
        <v>0</v>
      </c>
      <c r="L17" s="1140">
        <f t="shared" si="0"/>
        <v>0</v>
      </c>
      <c r="M17" s="1140">
        <f t="shared" si="0"/>
        <v>0</v>
      </c>
      <c r="N17" s="1140">
        <f t="shared" si="0"/>
        <v>0</v>
      </c>
      <c r="O17" s="1140">
        <f t="shared" si="0"/>
        <v>0</v>
      </c>
      <c r="P17" s="1140">
        <f t="shared" si="0"/>
        <v>0</v>
      </c>
      <c r="Q17" s="1152">
        <f t="shared" si="1"/>
        <v>0</v>
      </c>
      <c r="R17" s="1137"/>
      <c r="S17" s="503"/>
      <c r="T17" s="503" t="s">
        <v>1540</v>
      </c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>
        <v>0</v>
      </c>
      <c r="AG17" s="503">
        <v>0</v>
      </c>
      <c r="AH17" s="1393"/>
      <c r="AI17" s="1393"/>
    </row>
    <row r="18" spans="1:35" s="1068" customFormat="1" ht="20.25" customHeight="1" x14ac:dyDescent="0.3">
      <c r="A18" s="1067"/>
      <c r="B18" s="1418">
        <f>+B15+1</f>
        <v>10</v>
      </c>
      <c r="C18" s="1147" t="str">
        <f t="shared" si="2"/>
        <v>Casa Grande S.A.A.</v>
      </c>
      <c r="D18" s="1101" t="str">
        <f t="shared" si="3"/>
        <v>BZ</v>
      </c>
      <c r="E18" s="1140">
        <f t="shared" si="0"/>
        <v>27154.29</v>
      </c>
      <c r="F18" s="1140">
        <f t="shared" si="0"/>
        <v>25977.279999999999</v>
      </c>
      <c r="G18" s="1140">
        <f t="shared" si="0"/>
        <v>26290.99</v>
      </c>
      <c r="H18" s="1140">
        <f t="shared" si="0"/>
        <v>25075.38</v>
      </c>
      <c r="I18" s="1140">
        <f t="shared" si="0"/>
        <v>18782.53</v>
      </c>
      <c r="J18" s="1140">
        <f t="shared" si="0"/>
        <v>0</v>
      </c>
      <c r="K18" s="1140">
        <f t="shared" si="0"/>
        <v>24869.17</v>
      </c>
      <c r="L18" s="1140">
        <f t="shared" si="0"/>
        <v>31029.35</v>
      </c>
      <c r="M18" s="1140">
        <f t="shared" si="0"/>
        <v>27037.58</v>
      </c>
      <c r="N18" s="1140">
        <f t="shared" si="0"/>
        <v>29278.79</v>
      </c>
      <c r="O18" s="1140">
        <f t="shared" si="0"/>
        <v>28532.43</v>
      </c>
      <c r="P18" s="1140">
        <f t="shared" si="0"/>
        <v>32650.84</v>
      </c>
      <c r="Q18" s="1152">
        <f t="shared" si="1"/>
        <v>296678.63000000006</v>
      </c>
      <c r="R18" s="1137"/>
      <c r="S18" s="503" t="s">
        <v>195</v>
      </c>
      <c r="T18" s="503" t="s">
        <v>1529</v>
      </c>
      <c r="U18" s="503">
        <v>27154.29</v>
      </c>
      <c r="V18" s="503">
        <v>25977.279999999999</v>
      </c>
      <c r="W18" s="503">
        <v>26290.99</v>
      </c>
      <c r="X18" s="503">
        <v>25075.38</v>
      </c>
      <c r="Y18" s="503">
        <v>18782.53</v>
      </c>
      <c r="Z18" s="503"/>
      <c r="AA18" s="503">
        <v>24869.17</v>
      </c>
      <c r="AB18" s="503">
        <v>31029.35</v>
      </c>
      <c r="AC18" s="503">
        <v>27037.58</v>
      </c>
      <c r="AD18" s="503">
        <v>29278.79</v>
      </c>
      <c r="AE18" s="503">
        <v>28532.43</v>
      </c>
      <c r="AF18" s="503">
        <v>32650.84</v>
      </c>
      <c r="AG18" s="503">
        <v>296678.63000000006</v>
      </c>
      <c r="AH18" s="1393"/>
      <c r="AI18" s="1393"/>
    </row>
    <row r="19" spans="1:35" s="1068" customFormat="1" ht="20.25" customHeight="1" x14ac:dyDescent="0.3">
      <c r="A19" s="1067"/>
      <c r="B19" s="1419"/>
      <c r="C19" s="1149" t="str">
        <f t="shared" si="2"/>
        <v/>
      </c>
      <c r="D19" s="1103" t="str">
        <f t="shared" si="3"/>
        <v>CA</v>
      </c>
      <c r="E19" s="1140">
        <f t="shared" si="0"/>
        <v>4851.13</v>
      </c>
      <c r="F19" s="1140">
        <f t="shared" si="0"/>
        <v>5736.75</v>
      </c>
      <c r="G19" s="1140">
        <f t="shared" si="0"/>
        <v>6235.35</v>
      </c>
      <c r="H19" s="1140">
        <f t="shared" si="0"/>
        <v>8222.2199999999993</v>
      </c>
      <c r="I19" s="1140">
        <f t="shared" si="0"/>
        <v>5670.69</v>
      </c>
      <c r="J19" s="1140">
        <f t="shared" si="0"/>
        <v>0</v>
      </c>
      <c r="K19" s="1140">
        <f t="shared" si="0"/>
        <v>9887</v>
      </c>
      <c r="L19" s="1140">
        <f t="shared" si="0"/>
        <v>7308.72</v>
      </c>
      <c r="M19" s="1140">
        <f t="shared" si="0"/>
        <v>6113.68</v>
      </c>
      <c r="N19" s="1140">
        <f t="shared" si="0"/>
        <v>5970.24</v>
      </c>
      <c r="O19" s="1140">
        <f t="shared" si="0"/>
        <v>6821.68</v>
      </c>
      <c r="P19" s="1140">
        <f t="shared" si="0"/>
        <v>37010.42</v>
      </c>
      <c r="Q19" s="1150">
        <f t="shared" si="1"/>
        <v>103827.87999999999</v>
      </c>
      <c r="R19" s="1137"/>
      <c r="S19" s="503"/>
      <c r="T19" s="503" t="s">
        <v>1533</v>
      </c>
      <c r="U19" s="503">
        <v>4851.13</v>
      </c>
      <c r="V19" s="503">
        <v>5736.75</v>
      </c>
      <c r="W19" s="503">
        <v>6235.35</v>
      </c>
      <c r="X19" s="503">
        <v>8222.2199999999993</v>
      </c>
      <c r="Y19" s="503">
        <v>5670.69</v>
      </c>
      <c r="Z19" s="503"/>
      <c r="AA19" s="503">
        <v>9887</v>
      </c>
      <c r="AB19" s="503">
        <v>7308.72</v>
      </c>
      <c r="AC19" s="503">
        <v>6113.68</v>
      </c>
      <c r="AD19" s="503">
        <v>5970.24</v>
      </c>
      <c r="AE19" s="503">
        <v>6821.68</v>
      </c>
      <c r="AF19" s="503">
        <v>37010.42</v>
      </c>
      <c r="AG19" s="503">
        <v>103827.87999999999</v>
      </c>
      <c r="AH19" s="1393"/>
      <c r="AI19" s="1393"/>
    </row>
    <row r="20" spans="1:35" s="1068" customFormat="1" ht="20.25" customHeight="1" x14ac:dyDescent="0.3">
      <c r="A20" s="1067"/>
      <c r="B20" s="1416"/>
      <c r="C20" s="1151" t="str">
        <f t="shared" si="2"/>
        <v/>
      </c>
      <c r="D20" s="1105" t="str">
        <f t="shared" si="3"/>
        <v>D2</v>
      </c>
      <c r="E20" s="1140">
        <f t="shared" si="0"/>
        <v>873.42</v>
      </c>
      <c r="F20" s="1140">
        <f t="shared" si="0"/>
        <v>2500</v>
      </c>
      <c r="G20" s="1140">
        <f t="shared" si="0"/>
        <v>1000</v>
      </c>
      <c r="H20" s="1140">
        <f t="shared" si="0"/>
        <v>2900</v>
      </c>
      <c r="I20" s="1140">
        <f t="shared" si="0"/>
        <v>2110</v>
      </c>
      <c r="J20" s="1140">
        <f t="shared" si="0"/>
        <v>0</v>
      </c>
      <c r="K20" s="1140">
        <f t="shared" si="0"/>
        <v>2000</v>
      </c>
      <c r="L20" s="1140">
        <f t="shared" si="0"/>
        <v>700</v>
      </c>
      <c r="M20" s="1140">
        <f t="shared" si="0"/>
        <v>1456</v>
      </c>
      <c r="N20" s="1140">
        <f t="shared" si="0"/>
        <v>2004.6</v>
      </c>
      <c r="O20" s="1140">
        <f t="shared" si="0"/>
        <v>1500</v>
      </c>
      <c r="P20" s="1140">
        <f t="shared" si="0"/>
        <v>0</v>
      </c>
      <c r="Q20" s="1152">
        <f t="shared" si="1"/>
        <v>17044.02</v>
      </c>
      <c r="R20" s="1137"/>
      <c r="S20" s="503"/>
      <c r="T20" s="503" t="s">
        <v>1536</v>
      </c>
      <c r="U20" s="503">
        <v>873.42</v>
      </c>
      <c r="V20" s="503">
        <v>2500</v>
      </c>
      <c r="W20" s="503">
        <v>1000</v>
      </c>
      <c r="X20" s="503">
        <v>2900</v>
      </c>
      <c r="Y20" s="503">
        <v>2110</v>
      </c>
      <c r="Z20" s="503"/>
      <c r="AA20" s="503">
        <v>2000</v>
      </c>
      <c r="AB20" s="503">
        <v>700</v>
      </c>
      <c r="AC20" s="503">
        <v>1456</v>
      </c>
      <c r="AD20" s="503">
        <v>2004.6</v>
      </c>
      <c r="AE20" s="503">
        <v>1500</v>
      </c>
      <c r="AF20" s="503">
        <v>0</v>
      </c>
      <c r="AG20" s="503">
        <v>17044.02</v>
      </c>
      <c r="AH20" s="1393"/>
      <c r="AI20" s="1393"/>
    </row>
    <row r="21" spans="1:35" s="1068" customFormat="1" ht="20.25" customHeight="1" x14ac:dyDescent="0.3">
      <c r="A21" s="1067"/>
      <c r="B21" s="1418">
        <f>+B18+1</f>
        <v>11</v>
      </c>
      <c r="C21" s="1145" t="str">
        <f t="shared" si="2"/>
        <v>Cementos Pacasmayo S.A.A.</v>
      </c>
      <c r="D21" s="1153" t="str">
        <f t="shared" si="3"/>
        <v>D2</v>
      </c>
      <c r="E21" s="1140">
        <f t="shared" si="0"/>
        <v>0</v>
      </c>
      <c r="F21" s="1140">
        <f t="shared" si="0"/>
        <v>0</v>
      </c>
      <c r="G21" s="1140">
        <f t="shared" si="0"/>
        <v>0</v>
      </c>
      <c r="H21" s="1140">
        <f t="shared" si="0"/>
        <v>0</v>
      </c>
      <c r="I21" s="1140">
        <f t="shared" si="0"/>
        <v>0</v>
      </c>
      <c r="J21" s="1140">
        <f t="shared" si="0"/>
        <v>0</v>
      </c>
      <c r="K21" s="1140">
        <f t="shared" si="0"/>
        <v>0</v>
      </c>
      <c r="L21" s="1140">
        <f t="shared" si="0"/>
        <v>0</v>
      </c>
      <c r="M21" s="1140">
        <f t="shared" si="0"/>
        <v>0</v>
      </c>
      <c r="N21" s="1140">
        <f t="shared" si="0"/>
        <v>0</v>
      </c>
      <c r="O21" s="1140">
        <f t="shared" si="0"/>
        <v>0</v>
      </c>
      <c r="P21" s="1140">
        <f t="shared" si="0"/>
        <v>0</v>
      </c>
      <c r="Q21" s="1144">
        <f t="shared" si="1"/>
        <v>0</v>
      </c>
      <c r="R21" s="1137"/>
      <c r="S21" s="503" t="s">
        <v>199</v>
      </c>
      <c r="T21" s="503" t="s">
        <v>1536</v>
      </c>
      <c r="U21" s="503">
        <v>0</v>
      </c>
      <c r="V21" s="503">
        <v>0</v>
      </c>
      <c r="W21" s="503">
        <v>0</v>
      </c>
      <c r="X21" s="503">
        <v>0</v>
      </c>
      <c r="Y21" s="503">
        <v>0</v>
      </c>
      <c r="Z21" s="503">
        <v>0</v>
      </c>
      <c r="AA21" s="503">
        <v>0</v>
      </c>
      <c r="AB21" s="503"/>
      <c r="AC21" s="503">
        <v>0</v>
      </c>
      <c r="AD21" s="503">
        <v>0</v>
      </c>
      <c r="AE21" s="503"/>
      <c r="AF21" s="503">
        <v>0</v>
      </c>
      <c r="AG21" s="503">
        <v>0</v>
      </c>
      <c r="AH21" s="1393"/>
      <c r="AI21" s="1393"/>
    </row>
    <row r="22" spans="1:35" s="1068" customFormat="1" ht="20.25" customHeight="1" x14ac:dyDescent="0.3">
      <c r="A22" s="1067"/>
      <c r="B22" s="1416"/>
      <c r="C22" s="1154" t="str">
        <f t="shared" si="2"/>
        <v/>
      </c>
      <c r="D22" s="1155" t="str">
        <f t="shared" si="3"/>
        <v>R6</v>
      </c>
      <c r="E22" s="1140">
        <f t="shared" si="3"/>
        <v>0</v>
      </c>
      <c r="F22" s="1140">
        <f t="shared" si="3"/>
        <v>0</v>
      </c>
      <c r="G22" s="1140">
        <f t="shared" si="3"/>
        <v>0</v>
      </c>
      <c r="H22" s="1140">
        <f t="shared" si="3"/>
        <v>0</v>
      </c>
      <c r="I22" s="1140">
        <f t="shared" si="3"/>
        <v>0</v>
      </c>
      <c r="J22" s="1140">
        <f t="shared" si="3"/>
        <v>0</v>
      </c>
      <c r="K22" s="1140">
        <f t="shared" si="3"/>
        <v>0</v>
      </c>
      <c r="L22" s="1140">
        <f t="shared" si="3"/>
        <v>0</v>
      </c>
      <c r="M22" s="1140">
        <f t="shared" si="3"/>
        <v>0</v>
      </c>
      <c r="N22" s="1140">
        <f t="shared" si="3"/>
        <v>0</v>
      </c>
      <c r="O22" s="1140">
        <f t="shared" si="3"/>
        <v>0</v>
      </c>
      <c r="P22" s="1140">
        <f t="shared" si="3"/>
        <v>0</v>
      </c>
      <c r="Q22" s="1144">
        <f t="shared" si="1"/>
        <v>0</v>
      </c>
      <c r="R22" s="1137"/>
      <c r="S22" s="503"/>
      <c r="T22" s="503" t="s">
        <v>1540</v>
      </c>
      <c r="U22" s="503">
        <v>0</v>
      </c>
      <c r="V22" s="503">
        <v>0</v>
      </c>
      <c r="W22" s="503">
        <v>0</v>
      </c>
      <c r="X22" s="503">
        <v>0</v>
      </c>
      <c r="Y22" s="503">
        <v>0</v>
      </c>
      <c r="Z22" s="503">
        <v>0</v>
      </c>
      <c r="AA22" s="503">
        <v>0</v>
      </c>
      <c r="AB22" s="503"/>
      <c r="AC22" s="503">
        <v>0</v>
      </c>
      <c r="AD22" s="503">
        <v>0</v>
      </c>
      <c r="AE22" s="503"/>
      <c r="AF22" s="503">
        <v>0</v>
      </c>
      <c r="AG22" s="503">
        <v>0</v>
      </c>
      <c r="AH22" s="1393"/>
      <c r="AI22" s="1393"/>
    </row>
    <row r="23" spans="1:35" s="1068" customFormat="1" ht="20.25" customHeight="1" x14ac:dyDescent="0.3">
      <c r="A23" s="1067"/>
      <c r="B23" s="1417">
        <f>+B21+1</f>
        <v>12</v>
      </c>
      <c r="C23" s="1142" t="str">
        <f t="shared" si="2"/>
        <v>Cementos Selva S.A.</v>
      </c>
      <c r="D23" s="1143" t="str">
        <f t="shared" si="3"/>
        <v>D2</v>
      </c>
      <c r="E23" s="1140">
        <f t="shared" si="3"/>
        <v>0</v>
      </c>
      <c r="F23" s="1140">
        <f t="shared" si="3"/>
        <v>0</v>
      </c>
      <c r="G23" s="1140">
        <f t="shared" si="3"/>
        <v>0</v>
      </c>
      <c r="H23" s="1140">
        <f t="shared" si="3"/>
        <v>0</v>
      </c>
      <c r="I23" s="1140">
        <f t="shared" si="3"/>
        <v>0</v>
      </c>
      <c r="J23" s="1140">
        <f t="shared" si="3"/>
        <v>0</v>
      </c>
      <c r="K23" s="1140">
        <f t="shared" si="3"/>
        <v>0</v>
      </c>
      <c r="L23" s="1140">
        <f t="shared" si="3"/>
        <v>0</v>
      </c>
      <c r="M23" s="1140">
        <f t="shared" si="3"/>
        <v>0</v>
      </c>
      <c r="N23" s="1140">
        <f t="shared" si="3"/>
        <v>0</v>
      </c>
      <c r="O23" s="1140">
        <f t="shared" si="3"/>
        <v>0</v>
      </c>
      <c r="P23" s="1140">
        <f t="shared" si="3"/>
        <v>0</v>
      </c>
      <c r="Q23" s="1144">
        <f t="shared" si="1"/>
        <v>0</v>
      </c>
      <c r="R23" s="1137"/>
      <c r="S23" s="503" t="s">
        <v>201</v>
      </c>
      <c r="T23" s="503" t="s">
        <v>1536</v>
      </c>
      <c r="U23" s="503">
        <v>0</v>
      </c>
      <c r="V23" s="503">
        <v>0</v>
      </c>
      <c r="W23" s="503">
        <v>0</v>
      </c>
      <c r="X23" s="503">
        <v>0</v>
      </c>
      <c r="Y23" s="503">
        <v>0</v>
      </c>
      <c r="Z23" s="503">
        <v>0</v>
      </c>
      <c r="AA23" s="503">
        <v>0</v>
      </c>
      <c r="AB23" s="503">
        <v>0</v>
      </c>
      <c r="AC23" s="503">
        <v>0</v>
      </c>
      <c r="AD23" s="503">
        <v>0</v>
      </c>
      <c r="AE23" s="503">
        <v>0</v>
      </c>
      <c r="AF23" s="503">
        <v>0</v>
      </c>
      <c r="AG23" s="503">
        <v>0</v>
      </c>
      <c r="AH23" s="1393"/>
      <c r="AI23" s="1393"/>
    </row>
    <row r="24" spans="1:35" s="1068" customFormat="1" ht="20.25" customHeight="1" x14ac:dyDescent="0.3">
      <c r="A24" s="1067"/>
      <c r="B24" s="1417">
        <f t="shared" si="4"/>
        <v>13</v>
      </c>
      <c r="C24" s="1142" t="str">
        <f t="shared" si="2"/>
        <v>Cerámica Lima S.A.</v>
      </c>
      <c r="D24" s="1143" t="str">
        <f t="shared" si="3"/>
        <v>D2</v>
      </c>
      <c r="E24" s="1140">
        <f t="shared" si="3"/>
        <v>917.37</v>
      </c>
      <c r="F24" s="1140">
        <f t="shared" si="3"/>
        <v>917.37</v>
      </c>
      <c r="G24" s="1140">
        <f t="shared" si="3"/>
        <v>917.37</v>
      </c>
      <c r="H24" s="1140">
        <f t="shared" si="3"/>
        <v>917.37</v>
      </c>
      <c r="I24" s="1140">
        <f t="shared" si="3"/>
        <v>917.37</v>
      </c>
      <c r="J24" s="1140">
        <f t="shared" si="3"/>
        <v>917.37</v>
      </c>
      <c r="K24" s="1140">
        <f t="shared" si="3"/>
        <v>917.37</v>
      </c>
      <c r="L24" s="1140">
        <f t="shared" si="3"/>
        <v>917.37</v>
      </c>
      <c r="M24" s="1140">
        <f t="shared" si="3"/>
        <v>917.37</v>
      </c>
      <c r="N24" s="1140">
        <f t="shared" si="3"/>
        <v>917.37</v>
      </c>
      <c r="O24" s="1140">
        <f t="shared" si="3"/>
        <v>917.37</v>
      </c>
      <c r="P24" s="1140">
        <f t="shared" si="3"/>
        <v>917.37</v>
      </c>
      <c r="Q24" s="1144">
        <f t="shared" si="1"/>
        <v>11008.440000000002</v>
      </c>
      <c r="R24" s="1137"/>
      <c r="S24" s="503" t="s">
        <v>203</v>
      </c>
      <c r="T24" s="503" t="s">
        <v>1536</v>
      </c>
      <c r="U24" s="503">
        <v>917.37</v>
      </c>
      <c r="V24" s="503">
        <v>917.37</v>
      </c>
      <c r="W24" s="503">
        <v>917.37</v>
      </c>
      <c r="X24" s="503">
        <v>917.37</v>
      </c>
      <c r="Y24" s="503">
        <v>917.37</v>
      </c>
      <c r="Z24" s="503">
        <v>917.37</v>
      </c>
      <c r="AA24" s="503">
        <v>917.37</v>
      </c>
      <c r="AB24" s="503">
        <v>917.37</v>
      </c>
      <c r="AC24" s="503">
        <v>917.37</v>
      </c>
      <c r="AD24" s="503">
        <v>917.37</v>
      </c>
      <c r="AE24" s="503">
        <v>917.37</v>
      </c>
      <c r="AF24" s="503">
        <v>917.37</v>
      </c>
      <c r="AG24" s="503">
        <v>11008.440000000002</v>
      </c>
      <c r="AH24" s="1393"/>
      <c r="AI24" s="1393"/>
    </row>
    <row r="25" spans="1:35" s="1068" customFormat="1" ht="20.25" customHeight="1" x14ac:dyDescent="0.3">
      <c r="A25" s="1067"/>
      <c r="B25" s="1417">
        <f t="shared" si="4"/>
        <v>14</v>
      </c>
      <c r="C25" s="1142" t="str">
        <f t="shared" si="2"/>
        <v>Cervecería San Juan S.A.</v>
      </c>
      <c r="D25" s="1143" t="str">
        <f t="shared" si="3"/>
        <v>D2</v>
      </c>
      <c r="E25" s="1140">
        <f t="shared" si="3"/>
        <v>160</v>
      </c>
      <c r="F25" s="1140">
        <f t="shared" si="3"/>
        <v>179</v>
      </c>
      <c r="G25" s="1140">
        <f t="shared" si="3"/>
        <v>0</v>
      </c>
      <c r="H25" s="1140">
        <f t="shared" si="3"/>
        <v>0</v>
      </c>
      <c r="I25" s="1140">
        <f t="shared" si="3"/>
        <v>0</v>
      </c>
      <c r="J25" s="1140">
        <f t="shared" si="3"/>
        <v>0</v>
      </c>
      <c r="K25" s="1140">
        <f t="shared" si="3"/>
        <v>0</v>
      </c>
      <c r="L25" s="1140">
        <f t="shared" si="3"/>
        <v>0</v>
      </c>
      <c r="M25" s="1140">
        <f t="shared" si="3"/>
        <v>0</v>
      </c>
      <c r="N25" s="1140">
        <f t="shared" si="3"/>
        <v>0</v>
      </c>
      <c r="O25" s="1140">
        <f t="shared" si="3"/>
        <v>0</v>
      </c>
      <c r="P25" s="1140">
        <f t="shared" si="3"/>
        <v>0</v>
      </c>
      <c r="Q25" s="1144">
        <f t="shared" si="1"/>
        <v>339</v>
      </c>
      <c r="R25" s="1137"/>
      <c r="S25" s="503" t="s">
        <v>205</v>
      </c>
      <c r="T25" s="503" t="s">
        <v>1536</v>
      </c>
      <c r="U25" s="503">
        <v>160</v>
      </c>
      <c r="V25" s="503">
        <v>179</v>
      </c>
      <c r="W25" s="503"/>
      <c r="X25" s="503"/>
      <c r="Y25" s="503"/>
      <c r="Z25" s="503"/>
      <c r="AA25" s="503"/>
      <c r="AB25" s="503"/>
      <c r="AC25" s="503"/>
      <c r="AD25" s="503"/>
      <c r="AE25" s="503"/>
      <c r="AF25" s="503"/>
      <c r="AG25" s="503">
        <v>339</v>
      </c>
      <c r="AH25" s="1393"/>
      <c r="AI25" s="1393"/>
    </row>
    <row r="26" spans="1:35" s="1068" customFormat="1" ht="20.25" customHeight="1" x14ac:dyDescent="0.3">
      <c r="A26" s="1067"/>
      <c r="B26" s="1417">
        <f t="shared" si="4"/>
        <v>15</v>
      </c>
      <c r="C26" s="1142" t="str">
        <f t="shared" si="2"/>
        <v>Cia Minera Agregados Calcáreos S.A.</v>
      </c>
      <c r="D26" s="1143" t="str">
        <f t="shared" si="3"/>
        <v>D2</v>
      </c>
      <c r="E26" s="1140">
        <f t="shared" si="3"/>
        <v>0</v>
      </c>
      <c r="F26" s="1140">
        <f t="shared" si="3"/>
        <v>123</v>
      </c>
      <c r="G26" s="1140">
        <f t="shared" si="3"/>
        <v>0</v>
      </c>
      <c r="H26" s="1140">
        <f t="shared" si="3"/>
        <v>0</v>
      </c>
      <c r="I26" s="1140">
        <f t="shared" si="3"/>
        <v>23</v>
      </c>
      <c r="J26" s="1140">
        <f t="shared" si="3"/>
        <v>0</v>
      </c>
      <c r="K26" s="1140">
        <f t="shared" si="3"/>
        <v>0</v>
      </c>
      <c r="L26" s="1140">
        <f t="shared" si="3"/>
        <v>0</v>
      </c>
      <c r="M26" s="1140">
        <f t="shared" si="3"/>
        <v>0</v>
      </c>
      <c r="N26" s="1140">
        <f t="shared" si="3"/>
        <v>0</v>
      </c>
      <c r="O26" s="1140">
        <f t="shared" si="3"/>
        <v>0</v>
      </c>
      <c r="P26" s="1140">
        <f t="shared" si="3"/>
        <v>0</v>
      </c>
      <c r="Q26" s="1144">
        <f t="shared" si="1"/>
        <v>146</v>
      </c>
      <c r="R26" s="1137"/>
      <c r="S26" s="503" t="s">
        <v>207</v>
      </c>
      <c r="T26" s="503" t="s">
        <v>1536</v>
      </c>
      <c r="U26" s="503">
        <v>0</v>
      </c>
      <c r="V26" s="503">
        <v>123</v>
      </c>
      <c r="W26" s="503">
        <v>0</v>
      </c>
      <c r="X26" s="503">
        <v>0</v>
      </c>
      <c r="Y26" s="503">
        <v>23</v>
      </c>
      <c r="Z26" s="503">
        <v>0</v>
      </c>
      <c r="AA26" s="503">
        <v>0</v>
      </c>
      <c r="AB26" s="503">
        <v>0</v>
      </c>
      <c r="AC26" s="503">
        <v>0</v>
      </c>
      <c r="AD26" s="503">
        <v>0</v>
      </c>
      <c r="AE26" s="503">
        <v>0</v>
      </c>
      <c r="AF26" s="503">
        <v>0</v>
      </c>
      <c r="AG26" s="503">
        <v>146</v>
      </c>
      <c r="AH26" s="1393"/>
      <c r="AI26" s="1393"/>
    </row>
    <row r="27" spans="1:35" s="1068" customFormat="1" ht="20.25" customHeight="1" x14ac:dyDescent="0.3">
      <c r="A27" s="1067"/>
      <c r="B27" s="1417">
        <f t="shared" si="4"/>
        <v>16</v>
      </c>
      <c r="C27" s="1142" t="str">
        <f t="shared" si="2"/>
        <v>Cia Minera Casapalca S.A.</v>
      </c>
      <c r="D27" s="1143" t="str">
        <f t="shared" si="3"/>
        <v>D2</v>
      </c>
      <c r="E27" s="1140">
        <f t="shared" si="3"/>
        <v>342</v>
      </c>
      <c r="F27" s="1140">
        <f t="shared" si="3"/>
        <v>0</v>
      </c>
      <c r="G27" s="1140">
        <f t="shared" si="3"/>
        <v>190</v>
      </c>
      <c r="H27" s="1140">
        <f t="shared" si="3"/>
        <v>287</v>
      </c>
      <c r="I27" s="1140">
        <f t="shared" si="3"/>
        <v>0</v>
      </c>
      <c r="J27" s="1140">
        <f t="shared" si="3"/>
        <v>0</v>
      </c>
      <c r="K27" s="1140">
        <f t="shared" si="3"/>
        <v>0</v>
      </c>
      <c r="L27" s="1140">
        <f t="shared" si="3"/>
        <v>0</v>
      </c>
      <c r="M27" s="1140">
        <f t="shared" si="3"/>
        <v>0</v>
      </c>
      <c r="N27" s="1140">
        <f t="shared" si="3"/>
        <v>0</v>
      </c>
      <c r="O27" s="1140">
        <f t="shared" si="3"/>
        <v>0</v>
      </c>
      <c r="P27" s="1140">
        <f t="shared" si="3"/>
        <v>0</v>
      </c>
      <c r="Q27" s="1144">
        <f t="shared" si="1"/>
        <v>819</v>
      </c>
      <c r="R27" s="1137"/>
      <c r="S27" s="503" t="s">
        <v>209</v>
      </c>
      <c r="T27" s="503" t="s">
        <v>1536</v>
      </c>
      <c r="U27" s="503">
        <v>342</v>
      </c>
      <c r="V27" s="503">
        <v>0</v>
      </c>
      <c r="W27" s="503">
        <v>190</v>
      </c>
      <c r="X27" s="503">
        <v>287</v>
      </c>
      <c r="Y27" s="503"/>
      <c r="Z27" s="503"/>
      <c r="AA27" s="503"/>
      <c r="AB27" s="503"/>
      <c r="AC27" s="503"/>
      <c r="AD27" s="503"/>
      <c r="AE27" s="503"/>
      <c r="AF27" s="503"/>
      <c r="AG27" s="503">
        <v>819</v>
      </c>
      <c r="AH27" s="1393"/>
      <c r="AI27" s="1393"/>
    </row>
    <row r="28" spans="1:35" s="1068" customFormat="1" ht="20.25" customHeight="1" x14ac:dyDescent="0.3">
      <c r="A28" s="1067"/>
      <c r="B28" s="1417">
        <f t="shared" si="4"/>
        <v>17</v>
      </c>
      <c r="C28" s="1142" t="str">
        <f t="shared" si="2"/>
        <v>Cia Minera Poderosa S.A.</v>
      </c>
      <c r="D28" s="1143" t="str">
        <f t="shared" si="3"/>
        <v>D2</v>
      </c>
      <c r="E28" s="1140">
        <f t="shared" si="3"/>
        <v>24982</v>
      </c>
      <c r="F28" s="1140">
        <f t="shared" si="3"/>
        <v>28772</v>
      </c>
      <c r="G28" s="1140">
        <f t="shared" si="3"/>
        <v>28702</v>
      </c>
      <c r="H28" s="1140">
        <f t="shared" si="3"/>
        <v>31215</v>
      </c>
      <c r="I28" s="1140">
        <f t="shared" si="3"/>
        <v>25267</v>
      </c>
      <c r="J28" s="1140">
        <f t="shared" si="3"/>
        <v>23910</v>
      </c>
      <c r="K28" s="1140">
        <f t="shared" si="3"/>
        <v>34494</v>
      </c>
      <c r="L28" s="1140">
        <f t="shared" si="3"/>
        <v>85368</v>
      </c>
      <c r="M28" s="1140">
        <f t="shared" si="3"/>
        <v>74137</v>
      </c>
      <c r="N28" s="1140">
        <f t="shared" si="3"/>
        <v>61957</v>
      </c>
      <c r="O28" s="1140">
        <f t="shared" si="3"/>
        <v>48099</v>
      </c>
      <c r="P28" s="1140">
        <f t="shared" si="3"/>
        <v>39521</v>
      </c>
      <c r="Q28" s="1144">
        <f t="shared" si="1"/>
        <v>506424</v>
      </c>
      <c r="R28" s="1137"/>
      <c r="S28" s="503" t="s">
        <v>211</v>
      </c>
      <c r="T28" s="503" t="s">
        <v>1536</v>
      </c>
      <c r="U28" s="503">
        <v>24982</v>
      </c>
      <c r="V28" s="503">
        <v>28772</v>
      </c>
      <c r="W28" s="503">
        <v>28702</v>
      </c>
      <c r="X28" s="503">
        <v>31215</v>
      </c>
      <c r="Y28" s="503">
        <v>25267</v>
      </c>
      <c r="Z28" s="503">
        <v>23910</v>
      </c>
      <c r="AA28" s="503">
        <v>34494</v>
      </c>
      <c r="AB28" s="503">
        <v>85368</v>
      </c>
      <c r="AC28" s="503">
        <v>74137</v>
      </c>
      <c r="AD28" s="503">
        <v>61957</v>
      </c>
      <c r="AE28" s="503">
        <v>48099</v>
      </c>
      <c r="AF28" s="503">
        <v>39521</v>
      </c>
      <c r="AG28" s="503">
        <v>506424</v>
      </c>
      <c r="AH28" s="1393"/>
      <c r="AI28" s="1393"/>
    </row>
    <row r="29" spans="1:35" s="1068" customFormat="1" ht="20.25" customHeight="1" x14ac:dyDescent="0.3">
      <c r="A29" s="1067"/>
      <c r="B29" s="1417">
        <f t="shared" si="4"/>
        <v>18</v>
      </c>
      <c r="C29" s="1142" t="str">
        <f t="shared" si="2"/>
        <v>Cia Minera Santa Luisa S.A.</v>
      </c>
      <c r="D29" s="1143" t="str">
        <f t="shared" si="3"/>
        <v>D2</v>
      </c>
      <c r="E29" s="1140">
        <f t="shared" si="3"/>
        <v>2663</v>
      </c>
      <c r="F29" s="1140">
        <f t="shared" si="3"/>
        <v>3516</v>
      </c>
      <c r="G29" s="1140">
        <f t="shared" si="3"/>
        <v>1736</v>
      </c>
      <c r="H29" s="1140">
        <f t="shared" si="3"/>
        <v>1583</v>
      </c>
      <c r="I29" s="1140">
        <f t="shared" si="3"/>
        <v>1346</v>
      </c>
      <c r="J29" s="1140">
        <f t="shared" si="3"/>
        <v>1922</v>
      </c>
      <c r="K29" s="1140">
        <f t="shared" si="3"/>
        <v>2727</v>
      </c>
      <c r="L29" s="1140">
        <f t="shared" si="3"/>
        <v>2824</v>
      </c>
      <c r="M29" s="1140">
        <f t="shared" si="3"/>
        <v>3160</v>
      </c>
      <c r="N29" s="1140">
        <f t="shared" si="3"/>
        <v>2528</v>
      </c>
      <c r="O29" s="1140">
        <f t="shared" si="3"/>
        <v>1836</v>
      </c>
      <c r="P29" s="1140">
        <f t="shared" si="3"/>
        <v>1337</v>
      </c>
      <c r="Q29" s="1144">
        <f t="shared" si="1"/>
        <v>27178</v>
      </c>
      <c r="R29" s="1137"/>
      <c r="S29" s="503" t="s">
        <v>215</v>
      </c>
      <c r="T29" s="503" t="s">
        <v>1536</v>
      </c>
      <c r="U29" s="503">
        <v>2663</v>
      </c>
      <c r="V29" s="503">
        <v>3516</v>
      </c>
      <c r="W29" s="503">
        <v>1736</v>
      </c>
      <c r="X29" s="503">
        <v>1583</v>
      </c>
      <c r="Y29" s="503">
        <v>1346</v>
      </c>
      <c r="Z29" s="503">
        <v>1922</v>
      </c>
      <c r="AA29" s="503">
        <v>2727</v>
      </c>
      <c r="AB29" s="503">
        <v>2824</v>
      </c>
      <c r="AC29" s="503">
        <v>3160</v>
      </c>
      <c r="AD29" s="503">
        <v>2528</v>
      </c>
      <c r="AE29" s="503">
        <v>1836</v>
      </c>
      <c r="AF29" s="503">
        <v>1337</v>
      </c>
      <c r="AG29" s="503">
        <v>27178</v>
      </c>
      <c r="AH29" s="1393"/>
      <c r="AI29" s="1393"/>
    </row>
    <row r="30" spans="1:35" s="1068" customFormat="1" ht="20.25" customHeight="1" x14ac:dyDescent="0.3">
      <c r="A30" s="1067"/>
      <c r="B30" s="1418">
        <f t="shared" si="4"/>
        <v>19</v>
      </c>
      <c r="C30" s="1145" t="str">
        <f t="shared" si="2"/>
        <v>CNPC Perú S.A.</v>
      </c>
      <c r="D30" s="1153" t="str">
        <f t="shared" si="3"/>
        <v>D2</v>
      </c>
      <c r="E30" s="1140">
        <f t="shared" si="3"/>
        <v>46.47</v>
      </c>
      <c r="F30" s="1140">
        <f t="shared" si="3"/>
        <v>0</v>
      </c>
      <c r="G30" s="1140">
        <f t="shared" si="3"/>
        <v>300</v>
      </c>
      <c r="H30" s="1140">
        <f t="shared" si="3"/>
        <v>300</v>
      </c>
      <c r="I30" s="1140">
        <f t="shared" si="3"/>
        <v>0</v>
      </c>
      <c r="J30" s="1140">
        <f t="shared" si="3"/>
        <v>0</v>
      </c>
      <c r="K30" s="1140">
        <f t="shared" si="3"/>
        <v>0</v>
      </c>
      <c r="L30" s="1140">
        <f t="shared" si="3"/>
        <v>0</v>
      </c>
      <c r="M30" s="1140">
        <f t="shared" si="3"/>
        <v>0</v>
      </c>
      <c r="N30" s="1140">
        <f t="shared" si="3"/>
        <v>0</v>
      </c>
      <c r="O30" s="1140">
        <f t="shared" si="3"/>
        <v>0</v>
      </c>
      <c r="P30" s="1140">
        <f t="shared" si="3"/>
        <v>82.16</v>
      </c>
      <c r="Q30" s="1144">
        <f t="shared" si="1"/>
        <v>728.63</v>
      </c>
      <c r="R30" s="1137"/>
      <c r="S30" s="503" t="s">
        <v>217</v>
      </c>
      <c r="T30" s="503" t="s">
        <v>1536</v>
      </c>
      <c r="U30" s="503">
        <v>46.47</v>
      </c>
      <c r="V30" s="503"/>
      <c r="W30" s="503">
        <v>300</v>
      </c>
      <c r="X30" s="503">
        <v>300</v>
      </c>
      <c r="Y30" s="503">
        <v>0</v>
      </c>
      <c r="Z30" s="503">
        <v>0</v>
      </c>
      <c r="AA30" s="503"/>
      <c r="AB30" s="503"/>
      <c r="AC30" s="503">
        <v>0</v>
      </c>
      <c r="AD30" s="503">
        <v>0</v>
      </c>
      <c r="AE30" s="503">
        <v>0</v>
      </c>
      <c r="AF30" s="503">
        <v>82.16</v>
      </c>
      <c r="AG30" s="503">
        <v>728.63</v>
      </c>
      <c r="AH30" s="1393"/>
      <c r="AI30" s="1393"/>
    </row>
    <row r="31" spans="1:35" s="1068" customFormat="1" ht="20.25" customHeight="1" x14ac:dyDescent="0.3">
      <c r="A31" s="1067"/>
      <c r="B31" s="1416"/>
      <c r="C31" s="1154" t="str">
        <f t="shared" si="2"/>
        <v/>
      </c>
      <c r="D31" s="1155" t="str">
        <f t="shared" si="3"/>
        <v>GN</v>
      </c>
      <c r="E31" s="1140">
        <f t="shared" si="3"/>
        <v>1027685</v>
      </c>
      <c r="F31" s="1140">
        <f t="shared" si="3"/>
        <v>925610</v>
      </c>
      <c r="G31" s="1140">
        <f t="shared" si="3"/>
        <v>1017650</v>
      </c>
      <c r="H31" s="1140">
        <f t="shared" si="3"/>
        <v>978640</v>
      </c>
      <c r="I31" s="1140">
        <f t="shared" si="3"/>
        <v>1047450</v>
      </c>
      <c r="J31" s="1140">
        <f t="shared" si="3"/>
        <v>1038570</v>
      </c>
      <c r="K31" s="1140">
        <f t="shared" si="3"/>
        <v>1056590</v>
      </c>
      <c r="L31" s="1140">
        <f t="shared" si="3"/>
        <v>965730</v>
      </c>
      <c r="M31" s="1140">
        <f t="shared" si="3"/>
        <v>1024610</v>
      </c>
      <c r="N31" s="1140">
        <f t="shared" si="3"/>
        <v>1066220</v>
      </c>
      <c r="O31" s="1140">
        <f t="shared" si="3"/>
        <v>1031430</v>
      </c>
      <c r="P31" s="1140">
        <f t="shared" si="3"/>
        <v>1065200</v>
      </c>
      <c r="Q31" s="1144">
        <f t="shared" si="1"/>
        <v>12245385</v>
      </c>
      <c r="R31" s="1137"/>
      <c r="S31" s="503"/>
      <c r="T31" s="503" t="s">
        <v>1538</v>
      </c>
      <c r="U31" s="503">
        <v>1027685</v>
      </c>
      <c r="V31" s="503">
        <v>925610</v>
      </c>
      <c r="W31" s="503">
        <v>1017650</v>
      </c>
      <c r="X31" s="503">
        <v>978640</v>
      </c>
      <c r="Y31" s="503">
        <v>1047450</v>
      </c>
      <c r="Z31" s="503">
        <v>1038570</v>
      </c>
      <c r="AA31" s="503">
        <v>1056590</v>
      </c>
      <c r="AB31" s="503">
        <v>965730</v>
      </c>
      <c r="AC31" s="503">
        <v>1024610</v>
      </c>
      <c r="AD31" s="503">
        <v>1066220</v>
      </c>
      <c r="AE31" s="503">
        <v>1031430</v>
      </c>
      <c r="AF31" s="503">
        <v>1065200</v>
      </c>
      <c r="AG31" s="503">
        <v>12245385</v>
      </c>
      <c r="AH31" s="1393"/>
      <c r="AI31" s="1393"/>
    </row>
    <row r="32" spans="1:35" s="1068" customFormat="1" ht="20.25" customHeight="1" x14ac:dyDescent="0.3">
      <c r="A32" s="1067"/>
      <c r="B32" s="1417">
        <f>+B30+1</f>
        <v>20</v>
      </c>
      <c r="C32" s="1142" t="str">
        <f t="shared" si="2"/>
        <v>Compañía Minera Antapaccay S.A.</v>
      </c>
      <c r="D32" s="1143" t="str">
        <f t="shared" si="3"/>
        <v>D2</v>
      </c>
      <c r="E32" s="1140">
        <f t="shared" si="3"/>
        <v>435.93</v>
      </c>
      <c r="F32" s="1140">
        <f t="shared" si="3"/>
        <v>0</v>
      </c>
      <c r="G32" s="1140">
        <f t="shared" si="3"/>
        <v>406.87</v>
      </c>
      <c r="H32" s="1140">
        <f t="shared" si="3"/>
        <v>81.900000000000006</v>
      </c>
      <c r="I32" s="1140">
        <f t="shared" si="3"/>
        <v>528.4</v>
      </c>
      <c r="J32" s="1140">
        <f t="shared" si="3"/>
        <v>282.69</v>
      </c>
      <c r="K32" s="1140">
        <f t="shared" si="3"/>
        <v>92.47</v>
      </c>
      <c r="L32" s="1140">
        <f t="shared" si="3"/>
        <v>187.58</v>
      </c>
      <c r="M32" s="1140">
        <f t="shared" si="3"/>
        <v>108.32</v>
      </c>
      <c r="N32" s="1140">
        <f t="shared" si="3"/>
        <v>171.73</v>
      </c>
      <c r="O32" s="1140">
        <f t="shared" si="3"/>
        <v>261.56</v>
      </c>
      <c r="P32" s="1140">
        <f t="shared" si="3"/>
        <v>71.33</v>
      </c>
      <c r="Q32" s="1144">
        <f t="shared" si="1"/>
        <v>2628.7799999999997</v>
      </c>
      <c r="R32" s="1137"/>
      <c r="S32" s="503" t="s">
        <v>221</v>
      </c>
      <c r="T32" s="503" t="s">
        <v>1536</v>
      </c>
      <c r="U32" s="503">
        <v>435.93</v>
      </c>
      <c r="V32" s="503"/>
      <c r="W32" s="503">
        <v>406.87</v>
      </c>
      <c r="X32" s="503">
        <v>81.900000000000006</v>
      </c>
      <c r="Y32" s="503">
        <v>528.4</v>
      </c>
      <c r="Z32" s="503">
        <v>282.69</v>
      </c>
      <c r="AA32" s="503">
        <v>92.47</v>
      </c>
      <c r="AB32" s="503">
        <v>187.58</v>
      </c>
      <c r="AC32" s="503">
        <v>108.32</v>
      </c>
      <c r="AD32" s="503">
        <v>171.73</v>
      </c>
      <c r="AE32" s="503">
        <v>261.56</v>
      </c>
      <c r="AF32" s="503">
        <v>71.33</v>
      </c>
      <c r="AG32" s="503">
        <v>2628.7799999999997</v>
      </c>
      <c r="AH32" s="1393"/>
      <c r="AI32" s="1393"/>
    </row>
    <row r="33" spans="1:35" s="1068" customFormat="1" ht="20.25" customHeight="1" x14ac:dyDescent="0.3">
      <c r="A33" s="1067"/>
      <c r="B33" s="1417">
        <f t="shared" si="4"/>
        <v>21</v>
      </c>
      <c r="C33" s="1142" t="str">
        <f t="shared" si="2"/>
        <v>Compañía Minera Ares S.A.C.</v>
      </c>
      <c r="D33" s="1143" t="str">
        <f t="shared" si="3"/>
        <v>D2</v>
      </c>
      <c r="E33" s="1140">
        <f t="shared" si="3"/>
        <v>3083.36</v>
      </c>
      <c r="F33" s="1140">
        <f t="shared" si="3"/>
        <v>2898.3599999999997</v>
      </c>
      <c r="G33" s="1140">
        <f t="shared" si="3"/>
        <v>2753.44</v>
      </c>
      <c r="H33" s="1140">
        <f t="shared" si="3"/>
        <v>2533.17</v>
      </c>
      <c r="I33" s="1140">
        <f t="shared" si="3"/>
        <v>2621.82</v>
      </c>
      <c r="J33" s="1140">
        <f t="shared" si="3"/>
        <v>2097.46</v>
      </c>
      <c r="K33" s="1140">
        <f t="shared" si="3"/>
        <v>1971.62</v>
      </c>
      <c r="L33" s="1140">
        <f t="shared" si="3"/>
        <v>1675.8600000000001</v>
      </c>
      <c r="M33" s="1140">
        <f t="shared" si="3"/>
        <v>1575.3199999999997</v>
      </c>
      <c r="N33" s="1140">
        <f t="shared" si="3"/>
        <v>1339.02</v>
      </c>
      <c r="O33" s="1140">
        <f t="shared" si="3"/>
        <v>1258.69</v>
      </c>
      <c r="P33" s="1140">
        <f t="shared" si="3"/>
        <v>1006.9399999999999</v>
      </c>
      <c r="Q33" s="1144">
        <f t="shared" si="1"/>
        <v>24815.059999999998</v>
      </c>
      <c r="R33" s="1137"/>
      <c r="S33" s="503" t="s">
        <v>223</v>
      </c>
      <c r="T33" s="503" t="s">
        <v>1536</v>
      </c>
      <c r="U33" s="503">
        <v>3083.36</v>
      </c>
      <c r="V33" s="503">
        <v>2898.3599999999997</v>
      </c>
      <c r="W33" s="503">
        <v>2753.44</v>
      </c>
      <c r="X33" s="503">
        <v>2533.17</v>
      </c>
      <c r="Y33" s="503">
        <v>2621.82</v>
      </c>
      <c r="Z33" s="503">
        <v>2097.46</v>
      </c>
      <c r="AA33" s="503">
        <v>1971.62</v>
      </c>
      <c r="AB33" s="503">
        <v>1675.8600000000001</v>
      </c>
      <c r="AC33" s="503">
        <v>1575.3199999999997</v>
      </c>
      <c r="AD33" s="503">
        <v>1339.02</v>
      </c>
      <c r="AE33" s="503">
        <v>1258.69</v>
      </c>
      <c r="AF33" s="503">
        <v>1006.9399999999999</v>
      </c>
      <c r="AG33" s="503">
        <v>24815.059999999998</v>
      </c>
      <c r="AH33" s="1393"/>
      <c r="AI33" s="1393"/>
    </row>
    <row r="34" spans="1:35" s="1068" customFormat="1" ht="20.25" customHeight="1" x14ac:dyDescent="0.3">
      <c r="A34" s="1067"/>
      <c r="B34" s="1417">
        <f t="shared" si="4"/>
        <v>22</v>
      </c>
      <c r="C34" s="1142" t="str">
        <f t="shared" si="2"/>
        <v>Compañía Minera Caraveli S.A.C.</v>
      </c>
      <c r="D34" s="1143" t="str">
        <f t="shared" si="3"/>
        <v>D2</v>
      </c>
      <c r="E34" s="1140">
        <f t="shared" si="3"/>
        <v>60670</v>
      </c>
      <c r="F34" s="1140">
        <f t="shared" si="3"/>
        <v>56506</v>
      </c>
      <c r="G34" s="1140">
        <f t="shared" si="3"/>
        <v>62968</v>
      </c>
      <c r="H34" s="1140">
        <f t="shared" si="3"/>
        <v>61370</v>
      </c>
      <c r="I34" s="1140">
        <f t="shared" si="3"/>
        <v>60889</v>
      </c>
      <c r="J34" s="1140">
        <f t="shared" si="3"/>
        <v>59307</v>
      </c>
      <c r="K34" s="1140">
        <f t="shared" si="3"/>
        <v>60121</v>
      </c>
      <c r="L34" s="1140">
        <f t="shared" si="3"/>
        <v>58281</v>
      </c>
      <c r="M34" s="1140">
        <f t="shared" si="3"/>
        <v>59027</v>
      </c>
      <c r="N34" s="1140">
        <f t="shared" si="3"/>
        <v>58803</v>
      </c>
      <c r="O34" s="1140">
        <f t="shared" si="3"/>
        <v>57482</v>
      </c>
      <c r="P34" s="1140">
        <f t="shared" si="3"/>
        <v>59327</v>
      </c>
      <c r="Q34" s="1144">
        <f t="shared" si="1"/>
        <v>714751</v>
      </c>
      <c r="R34" s="1137"/>
      <c r="S34" s="503" t="s">
        <v>225</v>
      </c>
      <c r="T34" s="503" t="s">
        <v>1536</v>
      </c>
      <c r="U34" s="503">
        <v>60670</v>
      </c>
      <c r="V34" s="503">
        <v>56506</v>
      </c>
      <c r="W34" s="503">
        <v>62968</v>
      </c>
      <c r="X34" s="503">
        <v>61370</v>
      </c>
      <c r="Y34" s="503">
        <v>60889</v>
      </c>
      <c r="Z34" s="503">
        <v>59307</v>
      </c>
      <c r="AA34" s="503">
        <v>60121</v>
      </c>
      <c r="AB34" s="503">
        <v>58281</v>
      </c>
      <c r="AC34" s="503">
        <v>59027</v>
      </c>
      <c r="AD34" s="503">
        <v>58803</v>
      </c>
      <c r="AE34" s="503">
        <v>57482</v>
      </c>
      <c r="AF34" s="503">
        <v>59327</v>
      </c>
      <c r="AG34" s="503">
        <v>714751</v>
      </c>
      <c r="AH34" s="1393"/>
      <c r="AI34" s="1393"/>
    </row>
    <row r="35" spans="1:35" s="1068" customFormat="1" ht="20.25" customHeight="1" x14ac:dyDescent="0.3">
      <c r="A35" s="1067"/>
      <c r="B35" s="1417">
        <f t="shared" si="4"/>
        <v>23</v>
      </c>
      <c r="C35" s="1142" t="str">
        <f t="shared" si="2"/>
        <v>Compañía Minera Chungar S.A.C.</v>
      </c>
      <c r="D35" s="1143" t="str">
        <f t="shared" si="3"/>
        <v>D2</v>
      </c>
      <c r="E35" s="1140">
        <f t="shared" si="3"/>
        <v>0</v>
      </c>
      <c r="F35" s="1140">
        <f t="shared" si="3"/>
        <v>0</v>
      </c>
      <c r="G35" s="1140">
        <f t="shared" si="3"/>
        <v>0</v>
      </c>
      <c r="H35" s="1140">
        <f t="shared" si="3"/>
        <v>0</v>
      </c>
      <c r="I35" s="1140">
        <f t="shared" si="3"/>
        <v>0</v>
      </c>
      <c r="J35" s="1140">
        <f t="shared" si="3"/>
        <v>0</v>
      </c>
      <c r="K35" s="1140">
        <f t="shared" si="3"/>
        <v>0</v>
      </c>
      <c r="L35" s="1140">
        <f t="shared" si="3"/>
        <v>0</v>
      </c>
      <c r="M35" s="1140">
        <f t="shared" si="3"/>
        <v>0</v>
      </c>
      <c r="N35" s="1140">
        <f t="shared" si="3"/>
        <v>0</v>
      </c>
      <c r="O35" s="1140">
        <f t="shared" si="3"/>
        <v>0</v>
      </c>
      <c r="P35" s="1140">
        <f t="shared" si="3"/>
        <v>0</v>
      </c>
      <c r="Q35" s="1144">
        <f t="shared" si="1"/>
        <v>0</v>
      </c>
      <c r="R35" s="1137"/>
      <c r="S35" s="503" t="s">
        <v>227</v>
      </c>
      <c r="T35" s="503" t="s">
        <v>1536</v>
      </c>
      <c r="U35" s="503">
        <v>0</v>
      </c>
      <c r="V35" s="503">
        <v>0</v>
      </c>
      <c r="W35" s="503">
        <v>0</v>
      </c>
      <c r="X35" s="503">
        <v>0</v>
      </c>
      <c r="Y35" s="503">
        <v>0</v>
      </c>
      <c r="Z35" s="503">
        <v>0</v>
      </c>
      <c r="AA35" s="503">
        <v>0</v>
      </c>
      <c r="AB35" s="503">
        <v>0</v>
      </c>
      <c r="AC35" s="503">
        <v>0</v>
      </c>
      <c r="AD35" s="503">
        <v>0</v>
      </c>
      <c r="AE35" s="503">
        <v>0</v>
      </c>
      <c r="AF35" s="503">
        <v>0</v>
      </c>
      <c r="AG35" s="503">
        <v>0</v>
      </c>
      <c r="AH35" s="1393"/>
      <c r="AI35" s="1393"/>
    </row>
    <row r="36" spans="1:35" s="1068" customFormat="1" ht="20.25" customHeight="1" x14ac:dyDescent="0.3">
      <c r="A36" s="1067"/>
      <c r="B36" s="1417">
        <f t="shared" si="4"/>
        <v>24</v>
      </c>
      <c r="C36" s="1142" t="str">
        <f t="shared" si="2"/>
        <v>Compañia Minera Kolpa S.A.</v>
      </c>
      <c r="D36" s="1143" t="str">
        <f t="shared" si="3"/>
        <v>D2</v>
      </c>
      <c r="E36" s="1140">
        <f t="shared" si="3"/>
        <v>273</v>
      </c>
      <c r="F36" s="1140">
        <f t="shared" si="3"/>
        <v>888.8</v>
      </c>
      <c r="G36" s="1140">
        <f t="shared" si="3"/>
        <v>1314.7</v>
      </c>
      <c r="H36" s="1140">
        <f t="shared" si="3"/>
        <v>2320.3000000000002</v>
      </c>
      <c r="I36" s="1140">
        <f t="shared" si="3"/>
        <v>3089</v>
      </c>
      <c r="J36" s="1140">
        <f t="shared" si="3"/>
        <v>3089</v>
      </c>
      <c r="K36" s="1140">
        <f t="shared" si="3"/>
        <v>3010</v>
      </c>
      <c r="L36" s="1140">
        <f t="shared" si="3"/>
        <v>3010</v>
      </c>
      <c r="M36" s="1140">
        <f t="shared" si="3"/>
        <v>3010</v>
      </c>
      <c r="N36" s="1140">
        <f t="shared" si="3"/>
        <v>3010</v>
      </c>
      <c r="O36" s="1140">
        <f t="shared" si="3"/>
        <v>3010</v>
      </c>
      <c r="P36" s="1140">
        <f t="shared" si="3"/>
        <v>3010</v>
      </c>
      <c r="Q36" s="1144">
        <f t="shared" si="1"/>
        <v>29034.799999999999</v>
      </c>
      <c r="R36" s="1137"/>
      <c r="S36" s="503" t="s">
        <v>229</v>
      </c>
      <c r="T36" s="503" t="s">
        <v>1536</v>
      </c>
      <c r="U36" s="503">
        <v>273</v>
      </c>
      <c r="V36" s="503">
        <v>888.8</v>
      </c>
      <c r="W36" s="503">
        <v>1314.7</v>
      </c>
      <c r="X36" s="503">
        <v>2320.3000000000002</v>
      </c>
      <c r="Y36" s="503">
        <v>3089</v>
      </c>
      <c r="Z36" s="503">
        <v>3089</v>
      </c>
      <c r="AA36" s="503">
        <v>3010</v>
      </c>
      <c r="AB36" s="503">
        <v>3010</v>
      </c>
      <c r="AC36" s="503">
        <v>3010</v>
      </c>
      <c r="AD36" s="503">
        <v>3010</v>
      </c>
      <c r="AE36" s="503">
        <v>3010</v>
      </c>
      <c r="AF36" s="503">
        <v>3010</v>
      </c>
      <c r="AG36" s="503">
        <v>29034.799999999999</v>
      </c>
      <c r="AH36" s="1393"/>
      <c r="AI36" s="1393"/>
    </row>
    <row r="37" spans="1:35" s="1068" customFormat="1" ht="20.25" customHeight="1" x14ac:dyDescent="0.3">
      <c r="A37" s="1067"/>
      <c r="B37" s="1417">
        <f t="shared" si="4"/>
        <v>25</v>
      </c>
      <c r="C37" s="1142" t="str">
        <f t="shared" si="2"/>
        <v>Compañía Minera San Ignacio de Morococha S.A.A.</v>
      </c>
      <c r="D37" s="1143" t="str">
        <f t="shared" si="3"/>
        <v>D2</v>
      </c>
      <c r="E37" s="1140">
        <f t="shared" si="3"/>
        <v>1453</v>
      </c>
      <c r="F37" s="1140">
        <f t="shared" si="3"/>
        <v>0</v>
      </c>
      <c r="G37" s="1140">
        <f t="shared" si="3"/>
        <v>0</v>
      </c>
      <c r="H37" s="1140">
        <f t="shared" si="3"/>
        <v>0</v>
      </c>
      <c r="I37" s="1140">
        <f t="shared" si="3"/>
        <v>19</v>
      </c>
      <c r="J37" s="1140">
        <f t="shared" si="3"/>
        <v>32</v>
      </c>
      <c r="K37" s="1140">
        <f t="shared" si="3"/>
        <v>684</v>
      </c>
      <c r="L37" s="1140">
        <f t="shared" si="3"/>
        <v>0</v>
      </c>
      <c r="M37" s="1140">
        <f t="shared" si="3"/>
        <v>0</v>
      </c>
      <c r="N37" s="1140">
        <f t="shared" si="3"/>
        <v>0</v>
      </c>
      <c r="O37" s="1140">
        <f t="shared" si="3"/>
        <v>0</v>
      </c>
      <c r="P37" s="1140">
        <f t="shared" si="3"/>
        <v>28</v>
      </c>
      <c r="Q37" s="1144">
        <f t="shared" si="1"/>
        <v>2216</v>
      </c>
      <c r="R37" s="1137"/>
      <c r="S37" s="503" t="s">
        <v>231</v>
      </c>
      <c r="T37" s="503" t="s">
        <v>1536</v>
      </c>
      <c r="U37" s="503">
        <v>1453</v>
      </c>
      <c r="V37" s="503">
        <v>0</v>
      </c>
      <c r="W37" s="503">
        <v>0</v>
      </c>
      <c r="X37" s="503">
        <v>0</v>
      </c>
      <c r="Y37" s="503">
        <v>19</v>
      </c>
      <c r="Z37" s="503">
        <v>32</v>
      </c>
      <c r="AA37" s="503">
        <v>684</v>
      </c>
      <c r="AB37" s="503">
        <v>0</v>
      </c>
      <c r="AC37" s="503">
        <v>0</v>
      </c>
      <c r="AD37" s="503">
        <v>0</v>
      </c>
      <c r="AE37" s="503">
        <v>0</v>
      </c>
      <c r="AF37" s="503">
        <v>28</v>
      </c>
      <c r="AG37" s="503">
        <v>2216</v>
      </c>
      <c r="AH37" s="1393"/>
      <c r="AI37" s="1393"/>
    </row>
    <row r="38" spans="1:35" s="1068" customFormat="1" ht="20.25" customHeight="1" x14ac:dyDescent="0.3">
      <c r="A38" s="1067"/>
      <c r="B38" s="1417">
        <f t="shared" si="4"/>
        <v>26</v>
      </c>
      <c r="C38" s="1142" t="str">
        <f t="shared" si="2"/>
        <v>Compañía Pesquera del Pacifico Centro S.A.</v>
      </c>
      <c r="D38" s="1143" t="str">
        <f t="shared" si="3"/>
        <v>D2</v>
      </c>
      <c r="E38" s="1140">
        <f t="shared" si="3"/>
        <v>0</v>
      </c>
      <c r="F38" s="1140">
        <f t="shared" si="3"/>
        <v>0</v>
      </c>
      <c r="G38" s="1140">
        <f t="shared" si="3"/>
        <v>0</v>
      </c>
      <c r="H38" s="1140">
        <f t="shared" si="3"/>
        <v>625</v>
      </c>
      <c r="I38" s="1140">
        <f t="shared" si="3"/>
        <v>5650</v>
      </c>
      <c r="J38" s="1140">
        <f t="shared" si="3"/>
        <v>0</v>
      </c>
      <c r="K38" s="1140">
        <f t="shared" si="3"/>
        <v>0</v>
      </c>
      <c r="L38" s="1140">
        <f t="shared" si="3"/>
        <v>0</v>
      </c>
      <c r="M38" s="1140">
        <f t="shared" si="3"/>
        <v>0</v>
      </c>
      <c r="N38" s="1140">
        <f t="shared" si="3"/>
        <v>0</v>
      </c>
      <c r="O38" s="1140">
        <f t="shared" si="3"/>
        <v>0</v>
      </c>
      <c r="P38" s="1140">
        <f t="shared" si="3"/>
        <v>2200</v>
      </c>
      <c r="Q38" s="1144">
        <f t="shared" si="1"/>
        <v>8475</v>
      </c>
      <c r="R38" s="1137"/>
      <c r="S38" s="503" t="s">
        <v>237</v>
      </c>
      <c r="T38" s="503" t="s">
        <v>1536</v>
      </c>
      <c r="U38" s="503">
        <v>0</v>
      </c>
      <c r="V38" s="503">
        <v>0</v>
      </c>
      <c r="W38" s="503">
        <v>0</v>
      </c>
      <c r="X38" s="503">
        <v>625</v>
      </c>
      <c r="Y38" s="503">
        <v>5650</v>
      </c>
      <c r="Z38" s="503">
        <v>0</v>
      </c>
      <c r="AA38" s="503">
        <v>0</v>
      </c>
      <c r="AB38" s="503">
        <v>0</v>
      </c>
      <c r="AC38" s="503">
        <v>0</v>
      </c>
      <c r="AD38" s="503">
        <v>0</v>
      </c>
      <c r="AE38" s="503">
        <v>0</v>
      </c>
      <c r="AF38" s="503">
        <v>2200</v>
      </c>
      <c r="AG38" s="503">
        <v>8475</v>
      </c>
      <c r="AH38" s="1393"/>
      <c r="AI38" s="1393"/>
    </row>
    <row r="39" spans="1:35" s="1068" customFormat="1" ht="20.25" customHeight="1" x14ac:dyDescent="0.3">
      <c r="A39" s="1067"/>
      <c r="B39" s="1417">
        <f t="shared" si="4"/>
        <v>27</v>
      </c>
      <c r="C39" s="1142" t="str">
        <f t="shared" si="2"/>
        <v>Consorcio Minero Horizonte S.A.</v>
      </c>
      <c r="D39" s="1143" t="str">
        <f t="shared" si="3"/>
        <v>D2</v>
      </c>
      <c r="E39" s="1140">
        <f t="shared" si="3"/>
        <v>149.97999999999999</v>
      </c>
      <c r="F39" s="1140">
        <f t="shared" si="3"/>
        <v>893.19</v>
      </c>
      <c r="G39" s="1140">
        <f t="shared" si="3"/>
        <v>0</v>
      </c>
      <c r="H39" s="1140">
        <f t="shared" si="3"/>
        <v>100.19</v>
      </c>
      <c r="I39" s="1140">
        <f t="shared" si="3"/>
        <v>0</v>
      </c>
      <c r="J39" s="1140">
        <f t="shared" si="3"/>
        <v>0</v>
      </c>
      <c r="K39" s="1140">
        <f t="shared" si="3"/>
        <v>282.43</v>
      </c>
      <c r="L39" s="1140">
        <f t="shared" si="3"/>
        <v>8770.92</v>
      </c>
      <c r="M39" s="1140">
        <f t="shared" si="3"/>
        <v>6436.09</v>
      </c>
      <c r="N39" s="1140">
        <f t="shared" si="3"/>
        <v>9068.09</v>
      </c>
      <c r="O39" s="1140">
        <f t="shared" si="3"/>
        <v>1069.48</v>
      </c>
      <c r="P39" s="1140">
        <f t="shared" si="3"/>
        <v>210.71</v>
      </c>
      <c r="Q39" s="1144">
        <f t="shared" si="1"/>
        <v>26981.08</v>
      </c>
      <c r="R39" s="1137"/>
      <c r="S39" s="503" t="s">
        <v>239</v>
      </c>
      <c r="T39" s="503" t="s">
        <v>1536</v>
      </c>
      <c r="U39" s="503">
        <v>149.97999999999999</v>
      </c>
      <c r="V39" s="503">
        <v>893.19</v>
      </c>
      <c r="W39" s="503">
        <v>0</v>
      </c>
      <c r="X39" s="503">
        <v>100.19</v>
      </c>
      <c r="Y39" s="503">
        <v>0</v>
      </c>
      <c r="Z39" s="503">
        <v>0</v>
      </c>
      <c r="AA39" s="503">
        <v>282.43</v>
      </c>
      <c r="AB39" s="503">
        <v>8770.92</v>
      </c>
      <c r="AC39" s="503">
        <v>6436.09</v>
      </c>
      <c r="AD39" s="503">
        <v>9068.09</v>
      </c>
      <c r="AE39" s="503">
        <v>1069.48</v>
      </c>
      <c r="AF39" s="503">
        <v>210.71</v>
      </c>
      <c r="AG39" s="503">
        <v>26981.08</v>
      </c>
      <c r="AH39" s="1393"/>
      <c r="AI39" s="1393"/>
    </row>
    <row r="40" spans="1:35" s="1068" customFormat="1" ht="20.25" customHeight="1" x14ac:dyDescent="0.3">
      <c r="A40" s="1067"/>
      <c r="B40" s="1417">
        <f t="shared" si="4"/>
        <v>28</v>
      </c>
      <c r="C40" s="1142" t="str">
        <f t="shared" si="2"/>
        <v>Corporación Cerámica S.A.</v>
      </c>
      <c r="D40" s="1143" t="str">
        <f t="shared" si="3"/>
        <v>D2</v>
      </c>
      <c r="E40" s="1140">
        <f t="shared" si="3"/>
        <v>776.7</v>
      </c>
      <c r="F40" s="1140">
        <f t="shared" si="3"/>
        <v>776.7</v>
      </c>
      <c r="G40" s="1140">
        <f t="shared" si="3"/>
        <v>776.7</v>
      </c>
      <c r="H40" s="1140">
        <f t="shared" si="3"/>
        <v>776.7</v>
      </c>
      <c r="I40" s="1140">
        <f t="shared" si="3"/>
        <v>776.7</v>
      </c>
      <c r="J40" s="1140">
        <f t="shared" ref="J40:P76" si="5">+Z40</f>
        <v>776.7</v>
      </c>
      <c r="K40" s="1140">
        <f t="shared" si="5"/>
        <v>776.7</v>
      </c>
      <c r="L40" s="1140">
        <f t="shared" si="5"/>
        <v>776.7</v>
      </c>
      <c r="M40" s="1140">
        <f t="shared" si="5"/>
        <v>776.7</v>
      </c>
      <c r="N40" s="1140">
        <f t="shared" si="5"/>
        <v>776.7</v>
      </c>
      <c r="O40" s="1140">
        <f t="shared" si="5"/>
        <v>776.7</v>
      </c>
      <c r="P40" s="1140">
        <f t="shared" si="5"/>
        <v>776.7</v>
      </c>
      <c r="Q40" s="1144">
        <f t="shared" si="1"/>
        <v>9320.4</v>
      </c>
      <c r="R40" s="1137"/>
      <c r="S40" s="503" t="s">
        <v>243</v>
      </c>
      <c r="T40" s="503" t="s">
        <v>1536</v>
      </c>
      <c r="U40" s="503">
        <v>776.7</v>
      </c>
      <c r="V40" s="503">
        <v>776.7</v>
      </c>
      <c r="W40" s="503">
        <v>776.7</v>
      </c>
      <c r="X40" s="503">
        <v>776.7</v>
      </c>
      <c r="Y40" s="503">
        <v>776.7</v>
      </c>
      <c r="Z40" s="503">
        <v>776.7</v>
      </c>
      <c r="AA40" s="503">
        <v>776.7</v>
      </c>
      <c r="AB40" s="503">
        <v>776.7</v>
      </c>
      <c r="AC40" s="503">
        <v>776.7</v>
      </c>
      <c r="AD40" s="503">
        <v>776.7</v>
      </c>
      <c r="AE40" s="503">
        <v>776.7</v>
      </c>
      <c r="AF40" s="503">
        <v>776.7</v>
      </c>
      <c r="AG40" s="503">
        <v>9320.4</v>
      </c>
      <c r="AH40" s="1393"/>
      <c r="AI40" s="1393"/>
    </row>
    <row r="41" spans="1:35" s="1068" customFormat="1" ht="20.25" customHeight="1" x14ac:dyDescent="0.3">
      <c r="A41" s="1067"/>
      <c r="B41" s="1417">
        <f t="shared" si="4"/>
        <v>29</v>
      </c>
      <c r="C41" s="1142" t="str">
        <f t="shared" si="2"/>
        <v>Emp. Explotadora de Vinchos Ltda S.A.C.</v>
      </c>
      <c r="D41" s="1143" t="str">
        <f t="shared" ref="D41:L79" si="6">+T41</f>
        <v>D2</v>
      </c>
      <c r="E41" s="1140">
        <f t="shared" si="6"/>
        <v>0</v>
      </c>
      <c r="F41" s="1140">
        <f t="shared" si="6"/>
        <v>0</v>
      </c>
      <c r="G41" s="1140">
        <f t="shared" si="6"/>
        <v>0</v>
      </c>
      <c r="H41" s="1140">
        <f t="shared" si="6"/>
        <v>0</v>
      </c>
      <c r="I41" s="1140">
        <f t="shared" si="6"/>
        <v>0</v>
      </c>
      <c r="J41" s="1140">
        <f t="shared" si="5"/>
        <v>0</v>
      </c>
      <c r="K41" s="1140">
        <f t="shared" si="5"/>
        <v>0</v>
      </c>
      <c r="L41" s="1140">
        <f t="shared" si="5"/>
        <v>0</v>
      </c>
      <c r="M41" s="1140">
        <f t="shared" si="5"/>
        <v>0</v>
      </c>
      <c r="N41" s="1140">
        <f t="shared" si="5"/>
        <v>0</v>
      </c>
      <c r="O41" s="1140">
        <f t="shared" si="5"/>
        <v>0</v>
      </c>
      <c r="P41" s="1140">
        <f t="shared" si="5"/>
        <v>0</v>
      </c>
      <c r="Q41" s="1144">
        <f t="shared" si="1"/>
        <v>0</v>
      </c>
      <c r="R41" s="1137"/>
      <c r="S41" s="503" t="s">
        <v>245</v>
      </c>
      <c r="T41" s="503" t="s">
        <v>1536</v>
      </c>
      <c r="U41" s="503">
        <v>0</v>
      </c>
      <c r="V41" s="503">
        <v>0</v>
      </c>
      <c r="W41" s="503">
        <v>0</v>
      </c>
      <c r="X41" s="503">
        <v>0</v>
      </c>
      <c r="Y41" s="503">
        <v>0</v>
      </c>
      <c r="Z41" s="503">
        <v>0</v>
      </c>
      <c r="AA41" s="503">
        <v>0</v>
      </c>
      <c r="AB41" s="503">
        <v>0</v>
      </c>
      <c r="AC41" s="503">
        <v>0</v>
      </c>
      <c r="AD41" s="503">
        <v>0</v>
      </c>
      <c r="AE41" s="503">
        <v>0</v>
      </c>
      <c r="AF41" s="503">
        <v>0</v>
      </c>
      <c r="AG41" s="503">
        <v>0</v>
      </c>
      <c r="AH41" s="1393"/>
      <c r="AI41" s="1393"/>
    </row>
    <row r="42" spans="1:35" s="1068" customFormat="1" ht="20.25" customHeight="1" x14ac:dyDescent="0.3">
      <c r="A42" s="1067"/>
      <c r="B42" s="1417">
        <f t="shared" si="4"/>
        <v>30</v>
      </c>
      <c r="C42" s="1142" t="str">
        <f t="shared" si="2"/>
        <v>Empresa Minera los Quenuales S.A.</v>
      </c>
      <c r="D42" s="1143" t="str">
        <f t="shared" si="6"/>
        <v>D2</v>
      </c>
      <c r="E42" s="1140">
        <f t="shared" si="6"/>
        <v>0</v>
      </c>
      <c r="F42" s="1140">
        <f t="shared" si="6"/>
        <v>2336</v>
      </c>
      <c r="G42" s="1140">
        <f t="shared" si="6"/>
        <v>1600</v>
      </c>
      <c r="H42" s="1140">
        <f t="shared" si="6"/>
        <v>0</v>
      </c>
      <c r="I42" s="1140">
        <f t="shared" si="6"/>
        <v>1005</v>
      </c>
      <c r="J42" s="1140">
        <f t="shared" si="5"/>
        <v>1005</v>
      </c>
      <c r="K42" s="1140">
        <f t="shared" si="5"/>
        <v>0</v>
      </c>
      <c r="L42" s="1140">
        <f t="shared" si="5"/>
        <v>0</v>
      </c>
      <c r="M42" s="1140">
        <f t="shared" si="5"/>
        <v>0</v>
      </c>
      <c r="N42" s="1140">
        <f t="shared" si="5"/>
        <v>180</v>
      </c>
      <c r="O42" s="1140">
        <f t="shared" si="5"/>
        <v>180</v>
      </c>
      <c r="P42" s="1140">
        <f t="shared" si="5"/>
        <v>0</v>
      </c>
      <c r="Q42" s="1144">
        <f t="shared" si="1"/>
        <v>6306</v>
      </c>
      <c r="R42" s="1137"/>
      <c r="S42" s="503" t="s">
        <v>249</v>
      </c>
      <c r="T42" s="503" t="s">
        <v>1536</v>
      </c>
      <c r="U42" s="503">
        <v>0</v>
      </c>
      <c r="V42" s="503">
        <v>2336</v>
      </c>
      <c r="W42" s="503">
        <v>1600</v>
      </c>
      <c r="X42" s="503">
        <v>0</v>
      </c>
      <c r="Y42" s="503">
        <v>1005</v>
      </c>
      <c r="Z42" s="503">
        <v>1005</v>
      </c>
      <c r="AA42" s="503"/>
      <c r="AB42" s="503"/>
      <c r="AC42" s="503">
        <v>0</v>
      </c>
      <c r="AD42" s="503">
        <v>180</v>
      </c>
      <c r="AE42" s="503">
        <v>180</v>
      </c>
      <c r="AF42" s="503">
        <v>0</v>
      </c>
      <c r="AG42" s="503">
        <v>6306</v>
      </c>
      <c r="AH42" s="1393"/>
      <c r="AI42" s="1393"/>
    </row>
    <row r="43" spans="1:35" s="1068" customFormat="1" ht="20.25" customHeight="1" x14ac:dyDescent="0.3">
      <c r="A43" s="1067"/>
      <c r="B43" s="1417">
        <f t="shared" si="4"/>
        <v>31</v>
      </c>
      <c r="C43" s="1142" t="str">
        <f t="shared" si="2"/>
        <v>ICM Pachapaqui S.A.C.</v>
      </c>
      <c r="D43" s="1143" t="str">
        <f t="shared" si="6"/>
        <v>D2</v>
      </c>
      <c r="E43" s="1140">
        <f t="shared" si="6"/>
        <v>0</v>
      </c>
      <c r="F43" s="1140">
        <f t="shared" si="6"/>
        <v>0</v>
      </c>
      <c r="G43" s="1140">
        <f t="shared" si="6"/>
        <v>0</v>
      </c>
      <c r="H43" s="1140">
        <f t="shared" si="6"/>
        <v>0</v>
      </c>
      <c r="I43" s="1140">
        <f t="shared" si="6"/>
        <v>0</v>
      </c>
      <c r="J43" s="1140">
        <f t="shared" si="5"/>
        <v>0</v>
      </c>
      <c r="K43" s="1140">
        <f t="shared" si="5"/>
        <v>0</v>
      </c>
      <c r="L43" s="1140">
        <f t="shared" si="5"/>
        <v>0</v>
      </c>
      <c r="M43" s="1140">
        <f t="shared" si="5"/>
        <v>0</v>
      </c>
      <c r="N43" s="1140">
        <f t="shared" si="5"/>
        <v>0</v>
      </c>
      <c r="O43" s="1140">
        <f t="shared" si="5"/>
        <v>0</v>
      </c>
      <c r="P43" s="1140">
        <f t="shared" si="5"/>
        <v>0</v>
      </c>
      <c r="Q43" s="1144">
        <f t="shared" si="1"/>
        <v>0</v>
      </c>
      <c r="R43" s="1137"/>
      <c r="S43" s="503" t="s">
        <v>251</v>
      </c>
      <c r="T43" s="503" t="s">
        <v>1536</v>
      </c>
      <c r="U43" s="503"/>
      <c r="V43" s="503"/>
      <c r="W43" s="503"/>
      <c r="X43" s="503"/>
      <c r="Y43" s="503"/>
      <c r="Z43" s="503"/>
      <c r="AA43" s="503"/>
      <c r="AB43" s="503"/>
      <c r="AC43" s="503"/>
      <c r="AD43" s="503"/>
      <c r="AE43" s="503"/>
      <c r="AF43" s="503">
        <v>0</v>
      </c>
      <c r="AG43" s="503">
        <v>0</v>
      </c>
      <c r="AH43" s="1393"/>
      <c r="AI43" s="1393"/>
    </row>
    <row r="44" spans="1:35" s="1068" customFormat="1" ht="20.25" customHeight="1" x14ac:dyDescent="0.3">
      <c r="A44" s="1067"/>
      <c r="B44" s="1417">
        <f t="shared" si="4"/>
        <v>32</v>
      </c>
      <c r="C44" s="1142" t="str">
        <f t="shared" si="2"/>
        <v>Illapu Energy S.A.</v>
      </c>
      <c r="D44" s="1143" t="str">
        <f t="shared" si="6"/>
        <v>GN</v>
      </c>
      <c r="E44" s="1140">
        <f t="shared" si="6"/>
        <v>2623559</v>
      </c>
      <c r="F44" s="1140">
        <f t="shared" si="6"/>
        <v>2623559</v>
      </c>
      <c r="G44" s="1140">
        <f t="shared" si="6"/>
        <v>2585562</v>
      </c>
      <c r="H44" s="1140">
        <f t="shared" si="6"/>
        <v>2228747.31</v>
      </c>
      <c r="I44" s="1140">
        <f t="shared" si="6"/>
        <v>2662014</v>
      </c>
      <c r="J44" s="1140">
        <f t="shared" si="5"/>
        <v>2468743</v>
      </c>
      <c r="K44" s="1140">
        <f t="shared" si="5"/>
        <v>2644454</v>
      </c>
      <c r="L44" s="1140">
        <f t="shared" si="5"/>
        <v>2642962</v>
      </c>
      <c r="M44" s="1140">
        <f t="shared" si="5"/>
        <v>2550541.7999999998</v>
      </c>
      <c r="N44" s="1140">
        <f t="shared" si="5"/>
        <v>644654</v>
      </c>
      <c r="O44" s="1140">
        <f t="shared" si="5"/>
        <v>2200364</v>
      </c>
      <c r="P44" s="1140">
        <f t="shared" si="5"/>
        <v>2363587.25</v>
      </c>
      <c r="Q44" s="1144">
        <f t="shared" si="1"/>
        <v>28238747.360000003</v>
      </c>
      <c r="R44" s="1137"/>
      <c r="S44" s="503" t="s">
        <v>253</v>
      </c>
      <c r="T44" s="503" t="s">
        <v>1538</v>
      </c>
      <c r="U44" s="503">
        <v>2623559</v>
      </c>
      <c r="V44" s="503">
        <v>2623559</v>
      </c>
      <c r="W44" s="503">
        <v>2585562</v>
      </c>
      <c r="X44" s="503">
        <v>2228747.31</v>
      </c>
      <c r="Y44" s="503">
        <v>2662014</v>
      </c>
      <c r="Z44" s="503">
        <v>2468743</v>
      </c>
      <c r="AA44" s="503">
        <v>2644454</v>
      </c>
      <c r="AB44" s="503">
        <v>2642962</v>
      </c>
      <c r="AC44" s="503">
        <v>2550541.7999999998</v>
      </c>
      <c r="AD44" s="503">
        <v>644654</v>
      </c>
      <c r="AE44" s="503">
        <v>2200364</v>
      </c>
      <c r="AF44" s="503">
        <v>2363587.25</v>
      </c>
      <c r="AG44" s="503">
        <v>28238747.360000003</v>
      </c>
      <c r="AH44" s="1393"/>
      <c r="AI44" s="1393"/>
    </row>
    <row r="45" spans="1:35" s="1068" customFormat="1" ht="20.25" customHeight="1" x14ac:dyDescent="0.3">
      <c r="A45" s="1067"/>
      <c r="B45" s="1417">
        <f t="shared" si="4"/>
        <v>33</v>
      </c>
      <c r="C45" s="1142" t="str">
        <f t="shared" si="2"/>
        <v>Industrias Electroquimicas S. A.</v>
      </c>
      <c r="D45" s="1143" t="str">
        <f t="shared" si="6"/>
        <v>D2</v>
      </c>
      <c r="E45" s="1140">
        <f t="shared" si="6"/>
        <v>285</v>
      </c>
      <c r="F45" s="1140">
        <f t="shared" si="6"/>
        <v>119</v>
      </c>
      <c r="G45" s="1140">
        <f t="shared" si="6"/>
        <v>67</v>
      </c>
      <c r="H45" s="1140">
        <f t="shared" si="6"/>
        <v>150</v>
      </c>
      <c r="I45" s="1140">
        <f t="shared" si="6"/>
        <v>88</v>
      </c>
      <c r="J45" s="1140">
        <f t="shared" si="5"/>
        <v>106</v>
      </c>
      <c r="K45" s="1140">
        <f t="shared" si="5"/>
        <v>331</v>
      </c>
      <c r="L45" s="1140">
        <f t="shared" si="5"/>
        <v>89</v>
      </c>
      <c r="M45" s="1140">
        <f t="shared" si="5"/>
        <v>105</v>
      </c>
      <c r="N45" s="1140">
        <f t="shared" si="5"/>
        <v>364</v>
      </c>
      <c r="O45" s="1140">
        <f t="shared" si="5"/>
        <v>585</v>
      </c>
      <c r="P45" s="1140">
        <f t="shared" si="5"/>
        <v>1097</v>
      </c>
      <c r="Q45" s="1144">
        <f t="shared" si="1"/>
        <v>3386</v>
      </c>
      <c r="R45" s="1137"/>
      <c r="S45" s="503" t="s">
        <v>257</v>
      </c>
      <c r="T45" s="503" t="s">
        <v>1536</v>
      </c>
      <c r="U45" s="503">
        <v>285</v>
      </c>
      <c r="V45" s="503">
        <v>119</v>
      </c>
      <c r="W45" s="503">
        <v>67</v>
      </c>
      <c r="X45" s="503">
        <v>150</v>
      </c>
      <c r="Y45" s="503">
        <v>88</v>
      </c>
      <c r="Z45" s="503">
        <v>106</v>
      </c>
      <c r="AA45" s="503">
        <v>331</v>
      </c>
      <c r="AB45" s="503">
        <v>89</v>
      </c>
      <c r="AC45" s="503">
        <v>105</v>
      </c>
      <c r="AD45" s="503">
        <v>364</v>
      </c>
      <c r="AE45" s="503">
        <v>585</v>
      </c>
      <c r="AF45" s="503">
        <v>1097</v>
      </c>
      <c r="AG45" s="503">
        <v>3386</v>
      </c>
      <c r="AH45" s="1393"/>
      <c r="AI45" s="1393"/>
    </row>
    <row r="46" spans="1:35" s="1068" customFormat="1" ht="20.25" customHeight="1" x14ac:dyDescent="0.3">
      <c r="A46" s="1067"/>
      <c r="B46" s="1417">
        <f t="shared" si="4"/>
        <v>34</v>
      </c>
      <c r="C46" s="1142" t="str">
        <f t="shared" si="2"/>
        <v>Inkabor S.A.C.</v>
      </c>
      <c r="D46" s="1143" t="str">
        <f t="shared" si="6"/>
        <v>D2</v>
      </c>
      <c r="E46" s="1140">
        <f t="shared" si="6"/>
        <v>2381</v>
      </c>
      <c r="F46" s="1140">
        <f t="shared" si="6"/>
        <v>1643</v>
      </c>
      <c r="G46" s="1140">
        <f t="shared" si="6"/>
        <v>2307</v>
      </c>
      <c r="H46" s="1140">
        <f t="shared" si="6"/>
        <v>2901</v>
      </c>
      <c r="I46" s="1140">
        <f t="shared" si="6"/>
        <v>3552</v>
      </c>
      <c r="J46" s="1140">
        <f t="shared" si="5"/>
        <v>3298</v>
      </c>
      <c r="K46" s="1140">
        <f t="shared" si="5"/>
        <v>3611</v>
      </c>
      <c r="L46" s="1140">
        <f t="shared" si="5"/>
        <v>4035</v>
      </c>
      <c r="M46" s="1140">
        <f t="shared" si="5"/>
        <v>3403</v>
      </c>
      <c r="N46" s="1140">
        <f t="shared" si="5"/>
        <v>3573</v>
      </c>
      <c r="O46" s="1140">
        <f t="shared" si="5"/>
        <v>3471</v>
      </c>
      <c r="P46" s="1140">
        <f t="shared" si="5"/>
        <v>2880</v>
      </c>
      <c r="Q46" s="1144">
        <f t="shared" si="1"/>
        <v>37055</v>
      </c>
      <c r="R46" s="1137"/>
      <c r="S46" s="503" t="s">
        <v>259</v>
      </c>
      <c r="T46" s="503" t="s">
        <v>1536</v>
      </c>
      <c r="U46" s="503">
        <v>2381</v>
      </c>
      <c r="V46" s="503">
        <v>1643</v>
      </c>
      <c r="W46" s="503">
        <v>2307</v>
      </c>
      <c r="X46" s="503">
        <v>2901</v>
      </c>
      <c r="Y46" s="503">
        <v>3552</v>
      </c>
      <c r="Z46" s="503">
        <v>3298</v>
      </c>
      <c r="AA46" s="503">
        <v>3611</v>
      </c>
      <c r="AB46" s="503">
        <v>4035</v>
      </c>
      <c r="AC46" s="503">
        <v>3403</v>
      </c>
      <c r="AD46" s="503">
        <v>3573</v>
      </c>
      <c r="AE46" s="503">
        <v>3471</v>
      </c>
      <c r="AF46" s="503">
        <v>2880</v>
      </c>
      <c r="AG46" s="503">
        <v>37055</v>
      </c>
      <c r="AH46" s="1393"/>
      <c r="AI46" s="1393"/>
    </row>
    <row r="47" spans="1:35" s="1068" customFormat="1" ht="20.25" customHeight="1" x14ac:dyDescent="0.3">
      <c r="A47" s="1067"/>
      <c r="B47" s="1417">
        <f t="shared" si="4"/>
        <v>35</v>
      </c>
      <c r="C47" s="1142" t="str">
        <f t="shared" si="2"/>
        <v>Minera Aurífera Retamas S.A.</v>
      </c>
      <c r="D47" s="1143" t="str">
        <f t="shared" si="6"/>
        <v>D2</v>
      </c>
      <c r="E47" s="1140">
        <f t="shared" si="6"/>
        <v>798</v>
      </c>
      <c r="F47" s="1140">
        <f t="shared" si="6"/>
        <v>801</v>
      </c>
      <c r="G47" s="1140">
        <f t="shared" si="6"/>
        <v>1206</v>
      </c>
      <c r="H47" s="1140">
        <f t="shared" si="6"/>
        <v>687</v>
      </c>
      <c r="I47" s="1140">
        <f t="shared" si="6"/>
        <v>845</v>
      </c>
      <c r="J47" s="1140">
        <f t="shared" si="5"/>
        <v>748</v>
      </c>
      <c r="K47" s="1140">
        <f t="shared" si="5"/>
        <v>812.5</v>
      </c>
      <c r="L47" s="1140">
        <f t="shared" si="5"/>
        <v>817</v>
      </c>
      <c r="M47" s="1140">
        <f t="shared" si="5"/>
        <v>573.52</v>
      </c>
      <c r="N47" s="1140">
        <f t="shared" si="5"/>
        <v>7415</v>
      </c>
      <c r="O47" s="1140">
        <f t="shared" si="5"/>
        <v>746.1</v>
      </c>
      <c r="P47" s="1140">
        <f t="shared" si="5"/>
        <v>535.6</v>
      </c>
      <c r="Q47" s="1144">
        <f t="shared" si="1"/>
        <v>15984.720000000001</v>
      </c>
      <c r="R47" s="1137"/>
      <c r="S47" s="503" t="s">
        <v>265</v>
      </c>
      <c r="T47" s="503" t="s">
        <v>1536</v>
      </c>
      <c r="U47" s="503">
        <v>798</v>
      </c>
      <c r="V47" s="503">
        <v>801</v>
      </c>
      <c r="W47" s="503">
        <v>1206</v>
      </c>
      <c r="X47" s="503">
        <v>687</v>
      </c>
      <c r="Y47" s="503">
        <v>845</v>
      </c>
      <c r="Z47" s="503">
        <v>748</v>
      </c>
      <c r="AA47" s="503">
        <v>812.5</v>
      </c>
      <c r="AB47" s="503">
        <v>817</v>
      </c>
      <c r="AC47" s="503">
        <v>573.52</v>
      </c>
      <c r="AD47" s="503">
        <v>7415</v>
      </c>
      <c r="AE47" s="503">
        <v>746.1</v>
      </c>
      <c r="AF47" s="503">
        <v>535.6</v>
      </c>
      <c r="AG47" s="503">
        <v>15984.720000000001</v>
      </c>
      <c r="AH47" s="1393"/>
      <c r="AI47" s="1393"/>
    </row>
    <row r="48" spans="1:35" s="1068" customFormat="1" ht="20.25" customHeight="1" x14ac:dyDescent="0.3">
      <c r="A48" s="1067"/>
      <c r="B48" s="1417">
        <f t="shared" si="4"/>
        <v>36</v>
      </c>
      <c r="C48" s="1142" t="str">
        <f t="shared" si="2"/>
        <v>Minera Bateas S.A.C.</v>
      </c>
      <c r="D48" s="1143" t="str">
        <f t="shared" si="6"/>
        <v>D2</v>
      </c>
      <c r="E48" s="1140">
        <f t="shared" si="6"/>
        <v>5927</v>
      </c>
      <c r="F48" s="1140">
        <f t="shared" si="6"/>
        <v>7480</v>
      </c>
      <c r="G48" s="1140">
        <f t="shared" si="6"/>
        <v>12200</v>
      </c>
      <c r="H48" s="1140">
        <f t="shared" si="6"/>
        <v>10665</v>
      </c>
      <c r="I48" s="1140">
        <f t="shared" si="6"/>
        <v>4100</v>
      </c>
      <c r="J48" s="1140">
        <f t="shared" si="5"/>
        <v>8143</v>
      </c>
      <c r="K48" s="1140">
        <f t="shared" si="5"/>
        <v>4285</v>
      </c>
      <c r="L48" s="1140">
        <f t="shared" si="5"/>
        <v>5320</v>
      </c>
      <c r="M48" s="1140">
        <f t="shared" si="5"/>
        <v>5100</v>
      </c>
      <c r="N48" s="1140">
        <f t="shared" si="5"/>
        <v>800</v>
      </c>
      <c r="O48" s="1140">
        <f t="shared" si="5"/>
        <v>1000</v>
      </c>
      <c r="P48" s="1140">
        <f t="shared" si="5"/>
        <v>570</v>
      </c>
      <c r="Q48" s="1144">
        <f t="shared" si="1"/>
        <v>65590</v>
      </c>
      <c r="R48" s="1137"/>
      <c r="S48" s="503" t="s">
        <v>267</v>
      </c>
      <c r="T48" s="503" t="s">
        <v>1536</v>
      </c>
      <c r="U48" s="503">
        <v>5927</v>
      </c>
      <c r="V48" s="503">
        <v>7480</v>
      </c>
      <c r="W48" s="503">
        <v>12200</v>
      </c>
      <c r="X48" s="503">
        <v>10665</v>
      </c>
      <c r="Y48" s="503">
        <v>4100</v>
      </c>
      <c r="Z48" s="503">
        <v>8143</v>
      </c>
      <c r="AA48" s="503">
        <v>4285</v>
      </c>
      <c r="AB48" s="503">
        <v>5320</v>
      </c>
      <c r="AC48" s="503">
        <v>5100</v>
      </c>
      <c r="AD48" s="503">
        <v>800</v>
      </c>
      <c r="AE48" s="503">
        <v>1000</v>
      </c>
      <c r="AF48" s="503">
        <v>570</v>
      </c>
      <c r="AG48" s="503">
        <v>65590</v>
      </c>
      <c r="AH48" s="1393"/>
      <c r="AI48" s="1393"/>
    </row>
    <row r="49" spans="1:35" s="1068" customFormat="1" ht="20.25" customHeight="1" x14ac:dyDescent="0.3">
      <c r="A49" s="1067"/>
      <c r="B49" s="1417">
        <f t="shared" si="4"/>
        <v>37</v>
      </c>
      <c r="C49" s="1142" t="str">
        <f t="shared" si="2"/>
        <v>Minera Yanacocha S.R.L.</v>
      </c>
      <c r="D49" s="1143" t="str">
        <f t="shared" si="6"/>
        <v>D2</v>
      </c>
      <c r="E49" s="1140">
        <f t="shared" si="6"/>
        <v>34</v>
      </c>
      <c r="F49" s="1140">
        <f t="shared" si="6"/>
        <v>286</v>
      </c>
      <c r="G49" s="1140">
        <f t="shared" si="6"/>
        <v>398</v>
      </c>
      <c r="H49" s="1140">
        <f t="shared" si="6"/>
        <v>164</v>
      </c>
      <c r="I49" s="1140">
        <f t="shared" si="6"/>
        <v>83</v>
      </c>
      <c r="J49" s="1140">
        <f t="shared" si="5"/>
        <v>101</v>
      </c>
      <c r="K49" s="1140">
        <f t="shared" si="5"/>
        <v>127</v>
      </c>
      <c r="L49" s="1140">
        <f t="shared" si="5"/>
        <v>177</v>
      </c>
      <c r="M49" s="1140">
        <f t="shared" si="5"/>
        <v>662</v>
      </c>
      <c r="N49" s="1140">
        <f t="shared" si="5"/>
        <v>3187</v>
      </c>
      <c r="O49" s="1140">
        <f t="shared" si="5"/>
        <v>151.16</v>
      </c>
      <c r="P49" s="1140">
        <f t="shared" si="5"/>
        <v>348</v>
      </c>
      <c r="Q49" s="1144">
        <f t="shared" si="1"/>
        <v>5718.16</v>
      </c>
      <c r="R49" s="1137"/>
      <c r="S49" s="503" t="s">
        <v>271</v>
      </c>
      <c r="T49" s="503" t="s">
        <v>1536</v>
      </c>
      <c r="U49" s="503">
        <v>34</v>
      </c>
      <c r="V49" s="503">
        <v>286</v>
      </c>
      <c r="W49" s="503">
        <v>398</v>
      </c>
      <c r="X49" s="503">
        <v>164</v>
      </c>
      <c r="Y49" s="503">
        <v>83</v>
      </c>
      <c r="Z49" s="503">
        <v>101</v>
      </c>
      <c r="AA49" s="503">
        <v>127</v>
      </c>
      <c r="AB49" s="503">
        <v>177</v>
      </c>
      <c r="AC49" s="503">
        <v>662</v>
      </c>
      <c r="AD49" s="503">
        <v>3187</v>
      </c>
      <c r="AE49" s="503">
        <v>151.16</v>
      </c>
      <c r="AF49" s="503">
        <v>348</v>
      </c>
      <c r="AG49" s="503">
        <v>5718.16</v>
      </c>
      <c r="AH49" s="1393"/>
      <c r="AI49" s="1393"/>
    </row>
    <row r="50" spans="1:35" s="1068" customFormat="1" ht="20.25" customHeight="1" x14ac:dyDescent="0.3">
      <c r="A50" s="1067"/>
      <c r="B50" s="1418">
        <f t="shared" si="4"/>
        <v>38</v>
      </c>
      <c r="C50" s="1145" t="str">
        <f t="shared" si="2"/>
        <v>Minsur S.A.</v>
      </c>
      <c r="D50" s="1153" t="str">
        <f t="shared" si="6"/>
        <v>D2</v>
      </c>
      <c r="E50" s="1140">
        <f t="shared" si="6"/>
        <v>10718</v>
      </c>
      <c r="F50" s="1140">
        <f t="shared" si="6"/>
        <v>5308</v>
      </c>
      <c r="G50" s="1140">
        <f t="shared" si="6"/>
        <v>8843.2999999999993</v>
      </c>
      <c r="H50" s="1140">
        <f t="shared" si="6"/>
        <v>7322</v>
      </c>
      <c r="I50" s="1140">
        <f t="shared" si="6"/>
        <v>5148.2700000000004</v>
      </c>
      <c r="J50" s="1140">
        <f t="shared" si="5"/>
        <v>6565.4699999999993</v>
      </c>
      <c r="K50" s="1140">
        <f t="shared" si="5"/>
        <v>11568.93</v>
      </c>
      <c r="L50" s="1140">
        <f t="shared" si="5"/>
        <v>5996.27</v>
      </c>
      <c r="M50" s="1140">
        <f t="shared" si="5"/>
        <v>9117.4</v>
      </c>
      <c r="N50" s="1140">
        <f t="shared" si="5"/>
        <v>8803.59</v>
      </c>
      <c r="O50" s="1140">
        <f t="shared" si="5"/>
        <v>7880.95</v>
      </c>
      <c r="P50" s="1140">
        <f t="shared" si="5"/>
        <v>6463</v>
      </c>
      <c r="Q50" s="1144">
        <f t="shared" si="1"/>
        <v>93735.18</v>
      </c>
      <c r="R50" s="1137"/>
      <c r="S50" s="503" t="s">
        <v>275</v>
      </c>
      <c r="T50" s="503" t="s">
        <v>1536</v>
      </c>
      <c r="U50" s="503">
        <v>10718</v>
      </c>
      <c r="V50" s="503">
        <v>5308</v>
      </c>
      <c r="W50" s="503">
        <v>8843.2999999999993</v>
      </c>
      <c r="X50" s="503">
        <v>7322</v>
      </c>
      <c r="Y50" s="503">
        <v>5148.2700000000004</v>
      </c>
      <c r="Z50" s="503">
        <v>6565.4699999999993</v>
      </c>
      <c r="AA50" s="503">
        <v>11568.93</v>
      </c>
      <c r="AB50" s="503">
        <v>5996.27</v>
      </c>
      <c r="AC50" s="503">
        <v>9117.4</v>
      </c>
      <c r="AD50" s="503">
        <v>8803.59</v>
      </c>
      <c r="AE50" s="503">
        <v>7880.95</v>
      </c>
      <c r="AF50" s="503">
        <v>6463</v>
      </c>
      <c r="AG50" s="503">
        <v>93735.18</v>
      </c>
      <c r="AH50" s="1393"/>
      <c r="AI50" s="1393"/>
    </row>
    <row r="51" spans="1:35" s="1068" customFormat="1" ht="20.25" customHeight="1" x14ac:dyDescent="0.3">
      <c r="A51" s="1067"/>
      <c r="B51" s="1416"/>
      <c r="C51" s="1154" t="str">
        <f t="shared" si="2"/>
        <v/>
      </c>
      <c r="D51" s="1155" t="str">
        <f t="shared" si="6"/>
        <v>GN</v>
      </c>
      <c r="E51" s="1140">
        <f t="shared" si="6"/>
        <v>313680</v>
      </c>
      <c r="F51" s="1140">
        <f t="shared" si="6"/>
        <v>292392</v>
      </c>
      <c r="G51" s="1140">
        <f t="shared" si="6"/>
        <v>172615.93</v>
      </c>
      <c r="H51" s="1140">
        <f t="shared" si="6"/>
        <v>215338</v>
      </c>
      <c r="I51" s="1140">
        <f t="shared" si="6"/>
        <v>307050.48</v>
      </c>
      <c r="J51" s="1140">
        <f t="shared" si="5"/>
        <v>312417</v>
      </c>
      <c r="K51" s="1140">
        <f t="shared" si="5"/>
        <v>101929</v>
      </c>
      <c r="L51" s="1140">
        <f t="shared" si="5"/>
        <v>292327.27</v>
      </c>
      <c r="M51" s="1140">
        <f t="shared" si="5"/>
        <v>317348</v>
      </c>
      <c r="N51" s="1140">
        <f t="shared" si="5"/>
        <v>318557</v>
      </c>
      <c r="O51" s="1140">
        <f t="shared" si="5"/>
        <v>319565</v>
      </c>
      <c r="P51" s="1140">
        <f t="shared" si="5"/>
        <v>322323</v>
      </c>
      <c r="Q51" s="1144">
        <f t="shared" si="1"/>
        <v>3285542.6799999997</v>
      </c>
      <c r="R51" s="1137"/>
      <c r="S51" s="503"/>
      <c r="T51" s="503" t="s">
        <v>1538</v>
      </c>
      <c r="U51" s="503">
        <v>313680</v>
      </c>
      <c r="V51" s="503">
        <v>292392</v>
      </c>
      <c r="W51" s="503">
        <v>172615.93</v>
      </c>
      <c r="X51" s="503">
        <v>215338</v>
      </c>
      <c r="Y51" s="503">
        <v>307050.48</v>
      </c>
      <c r="Z51" s="503">
        <v>312417</v>
      </c>
      <c r="AA51" s="503">
        <v>101929</v>
      </c>
      <c r="AB51" s="503">
        <v>292327.27</v>
      </c>
      <c r="AC51" s="503">
        <v>317348</v>
      </c>
      <c r="AD51" s="503">
        <v>318557</v>
      </c>
      <c r="AE51" s="503">
        <v>319565</v>
      </c>
      <c r="AF51" s="503">
        <v>322323</v>
      </c>
      <c r="AG51" s="503">
        <v>3285542.6799999997</v>
      </c>
      <c r="AH51" s="1393"/>
      <c r="AI51" s="1393"/>
    </row>
    <row r="52" spans="1:35" s="1068" customFormat="1" ht="20.25" customHeight="1" x14ac:dyDescent="0.3">
      <c r="A52" s="1067"/>
      <c r="B52" s="1417">
        <f>+B50+1</f>
        <v>39</v>
      </c>
      <c r="C52" s="1142" t="str">
        <f t="shared" si="2"/>
        <v>Nexa Resources Cajamarquilla S.A.</v>
      </c>
      <c r="D52" s="1143" t="str">
        <f t="shared" si="6"/>
        <v>D2</v>
      </c>
      <c r="E52" s="1140">
        <f t="shared" si="6"/>
        <v>0</v>
      </c>
      <c r="F52" s="1140">
        <f t="shared" si="6"/>
        <v>0</v>
      </c>
      <c r="G52" s="1140">
        <f t="shared" si="6"/>
        <v>600</v>
      </c>
      <c r="H52" s="1140">
        <f t="shared" si="6"/>
        <v>650</v>
      </c>
      <c r="I52" s="1140">
        <f t="shared" si="6"/>
        <v>1322</v>
      </c>
      <c r="J52" s="1140">
        <f t="shared" si="5"/>
        <v>1150</v>
      </c>
      <c r="K52" s="1140">
        <f t="shared" si="5"/>
        <v>0</v>
      </c>
      <c r="L52" s="1140">
        <f t="shared" si="5"/>
        <v>1250</v>
      </c>
      <c r="M52" s="1140">
        <f t="shared" si="5"/>
        <v>600</v>
      </c>
      <c r="N52" s="1140">
        <f t="shared" si="5"/>
        <v>200</v>
      </c>
      <c r="O52" s="1140">
        <f t="shared" si="5"/>
        <v>605</v>
      </c>
      <c r="P52" s="1140">
        <f t="shared" si="5"/>
        <v>1350</v>
      </c>
      <c r="Q52" s="1144">
        <f t="shared" si="1"/>
        <v>7727</v>
      </c>
      <c r="R52" s="1137"/>
      <c r="S52" s="503" t="s">
        <v>279</v>
      </c>
      <c r="T52" s="503" t="s">
        <v>1536</v>
      </c>
      <c r="U52" s="503">
        <v>0</v>
      </c>
      <c r="V52" s="503">
        <v>0</v>
      </c>
      <c r="W52" s="503">
        <v>600</v>
      </c>
      <c r="X52" s="503">
        <v>650</v>
      </c>
      <c r="Y52" s="503">
        <v>1322</v>
      </c>
      <c r="Z52" s="503">
        <v>1150</v>
      </c>
      <c r="AA52" s="503">
        <v>0</v>
      </c>
      <c r="AB52" s="503">
        <v>1250</v>
      </c>
      <c r="AC52" s="503">
        <v>600</v>
      </c>
      <c r="AD52" s="503">
        <v>200</v>
      </c>
      <c r="AE52" s="503">
        <v>605</v>
      </c>
      <c r="AF52" s="503">
        <v>1350</v>
      </c>
      <c r="AG52" s="503">
        <v>7727</v>
      </c>
      <c r="AH52" s="1393"/>
      <c r="AI52" s="1393"/>
    </row>
    <row r="53" spans="1:35" s="1068" customFormat="1" ht="20.25" customHeight="1" x14ac:dyDescent="0.3">
      <c r="A53" s="1067"/>
      <c r="B53" s="1417">
        <f t="shared" si="4"/>
        <v>40</v>
      </c>
      <c r="C53" s="1142" t="str">
        <f t="shared" si="2"/>
        <v>Nexa Resources el Porvenir S.A.A.</v>
      </c>
      <c r="D53" s="1143" t="str">
        <f t="shared" si="6"/>
        <v>D2</v>
      </c>
      <c r="E53" s="1140">
        <f t="shared" si="6"/>
        <v>0</v>
      </c>
      <c r="F53" s="1140">
        <f t="shared" si="6"/>
        <v>0</v>
      </c>
      <c r="G53" s="1140">
        <f t="shared" si="6"/>
        <v>0</v>
      </c>
      <c r="H53" s="1140">
        <f t="shared" si="6"/>
        <v>0</v>
      </c>
      <c r="I53" s="1140">
        <f t="shared" si="6"/>
        <v>0</v>
      </c>
      <c r="J53" s="1140">
        <f t="shared" si="5"/>
        <v>0</v>
      </c>
      <c r="K53" s="1140">
        <f t="shared" si="5"/>
        <v>0</v>
      </c>
      <c r="L53" s="1140">
        <f t="shared" si="5"/>
        <v>0</v>
      </c>
      <c r="M53" s="1140">
        <f t="shared" si="5"/>
        <v>0</v>
      </c>
      <c r="N53" s="1140">
        <f t="shared" si="5"/>
        <v>0</v>
      </c>
      <c r="O53" s="1140">
        <f t="shared" si="5"/>
        <v>0</v>
      </c>
      <c r="P53" s="1140">
        <f t="shared" si="5"/>
        <v>0</v>
      </c>
      <c r="Q53" s="1144">
        <f t="shared" si="1"/>
        <v>0</v>
      </c>
      <c r="R53" s="1137"/>
      <c r="S53" s="503" t="s">
        <v>281</v>
      </c>
      <c r="T53" s="503" t="s">
        <v>1536</v>
      </c>
      <c r="U53" s="503"/>
      <c r="V53" s="503"/>
      <c r="W53" s="503"/>
      <c r="X53" s="503"/>
      <c r="Y53" s="503"/>
      <c r="Z53" s="503"/>
      <c r="AA53" s="503"/>
      <c r="AB53" s="503"/>
      <c r="AC53" s="503"/>
      <c r="AD53" s="503"/>
      <c r="AE53" s="503"/>
      <c r="AF53" s="503">
        <v>0</v>
      </c>
      <c r="AG53" s="503">
        <v>0</v>
      </c>
      <c r="AH53" s="1393"/>
      <c r="AI53" s="1393"/>
    </row>
    <row r="54" spans="1:35" s="1068" customFormat="1" ht="20.25" customHeight="1" x14ac:dyDescent="0.3">
      <c r="A54" s="1067"/>
      <c r="B54" s="1417">
        <f t="shared" si="4"/>
        <v>41</v>
      </c>
      <c r="C54" s="1142" t="str">
        <f t="shared" si="2"/>
        <v>Oxido de Pasco S.A.C.</v>
      </c>
      <c r="D54" s="1143" t="str">
        <f t="shared" si="6"/>
        <v>D2</v>
      </c>
      <c r="E54" s="1140">
        <f t="shared" si="6"/>
        <v>0</v>
      </c>
      <c r="F54" s="1140">
        <f t="shared" si="6"/>
        <v>0</v>
      </c>
      <c r="G54" s="1140">
        <f t="shared" si="6"/>
        <v>0</v>
      </c>
      <c r="H54" s="1140">
        <f t="shared" si="6"/>
        <v>0</v>
      </c>
      <c r="I54" s="1140">
        <f t="shared" si="6"/>
        <v>0</v>
      </c>
      <c r="J54" s="1140">
        <f t="shared" si="5"/>
        <v>0</v>
      </c>
      <c r="K54" s="1140">
        <f t="shared" si="5"/>
        <v>0</v>
      </c>
      <c r="L54" s="1140">
        <f t="shared" si="5"/>
        <v>0</v>
      </c>
      <c r="M54" s="1140">
        <f t="shared" si="5"/>
        <v>0</v>
      </c>
      <c r="N54" s="1140">
        <f t="shared" si="5"/>
        <v>0</v>
      </c>
      <c r="O54" s="1140">
        <f t="shared" si="5"/>
        <v>0</v>
      </c>
      <c r="P54" s="1140">
        <f t="shared" si="5"/>
        <v>0</v>
      </c>
      <c r="Q54" s="1144">
        <f t="shared" si="1"/>
        <v>0</v>
      </c>
      <c r="R54" s="1137"/>
      <c r="S54" s="503" t="s">
        <v>283</v>
      </c>
      <c r="T54" s="503" t="s">
        <v>1536</v>
      </c>
      <c r="U54" s="503">
        <v>0</v>
      </c>
      <c r="V54" s="503">
        <v>0</v>
      </c>
      <c r="W54" s="503">
        <v>0</v>
      </c>
      <c r="X54" s="503"/>
      <c r="Y54" s="503"/>
      <c r="Z54" s="503">
        <v>0</v>
      </c>
      <c r="AA54" s="503">
        <v>0</v>
      </c>
      <c r="AB54" s="503">
        <v>0</v>
      </c>
      <c r="AC54" s="503">
        <v>0</v>
      </c>
      <c r="AD54" s="503">
        <v>0</v>
      </c>
      <c r="AE54" s="503">
        <v>0</v>
      </c>
      <c r="AF54" s="503">
        <v>0</v>
      </c>
      <c r="AG54" s="503">
        <v>0</v>
      </c>
      <c r="AH54" s="1393"/>
      <c r="AI54" s="1393"/>
    </row>
    <row r="55" spans="1:35" s="1068" customFormat="1" ht="20.25" customHeight="1" x14ac:dyDescent="0.3">
      <c r="A55" s="1067"/>
      <c r="B55" s="1418">
        <f t="shared" si="4"/>
        <v>42</v>
      </c>
      <c r="C55" s="1147" t="str">
        <f t="shared" si="2"/>
        <v>Pacific Stratus Energy del Perú S.A.</v>
      </c>
      <c r="D55" s="1101" t="str">
        <f t="shared" si="6"/>
        <v>D2</v>
      </c>
      <c r="E55" s="1140">
        <f t="shared" si="6"/>
        <v>145406.07</v>
      </c>
      <c r="F55" s="1140">
        <f t="shared" si="6"/>
        <v>45945</v>
      </c>
      <c r="G55" s="1140">
        <f t="shared" si="6"/>
        <v>444661.36</v>
      </c>
      <c r="H55" s="1140">
        <f t="shared" si="6"/>
        <v>804634.86</v>
      </c>
      <c r="I55" s="1140">
        <f t="shared" si="6"/>
        <v>736411.45</v>
      </c>
      <c r="J55" s="1140">
        <f t="shared" si="5"/>
        <v>542017.72</v>
      </c>
      <c r="K55" s="1140">
        <f t="shared" si="5"/>
        <v>278534.75</v>
      </c>
      <c r="L55" s="1140">
        <f t="shared" si="5"/>
        <v>622296.42000000004</v>
      </c>
      <c r="M55" s="1140">
        <f t="shared" si="5"/>
        <v>947669.42999999993</v>
      </c>
      <c r="N55" s="1140">
        <f t="shared" si="5"/>
        <v>1158435.79</v>
      </c>
      <c r="O55" s="1140">
        <f t="shared" si="5"/>
        <v>654416.17000000004</v>
      </c>
      <c r="P55" s="1140">
        <f t="shared" si="5"/>
        <v>581213.4</v>
      </c>
      <c r="Q55" s="1150">
        <f t="shared" si="1"/>
        <v>6961642.4199999999</v>
      </c>
      <c r="R55" s="1137"/>
      <c r="S55" s="503" t="s">
        <v>285</v>
      </c>
      <c r="T55" s="503" t="s">
        <v>1536</v>
      </c>
      <c r="U55" s="503">
        <v>145406.07</v>
      </c>
      <c r="V55" s="503">
        <v>45945</v>
      </c>
      <c r="W55" s="503">
        <v>444661.36</v>
      </c>
      <c r="X55" s="503">
        <v>804634.86</v>
      </c>
      <c r="Y55" s="503">
        <v>736411.45</v>
      </c>
      <c r="Z55" s="503">
        <v>542017.72</v>
      </c>
      <c r="AA55" s="503">
        <v>278534.75</v>
      </c>
      <c r="AB55" s="503">
        <v>622296.42000000004</v>
      </c>
      <c r="AC55" s="503">
        <v>947669.42999999993</v>
      </c>
      <c r="AD55" s="503">
        <v>1158435.79</v>
      </c>
      <c r="AE55" s="503">
        <v>654416.17000000004</v>
      </c>
      <c r="AF55" s="503">
        <v>581213.4</v>
      </c>
      <c r="AG55" s="503">
        <v>6961642.4199999999</v>
      </c>
      <c r="AH55" s="1393"/>
      <c r="AI55" s="1393"/>
    </row>
    <row r="56" spans="1:35" s="1068" customFormat="1" ht="20.25" customHeight="1" x14ac:dyDescent="0.3">
      <c r="A56" s="1067"/>
      <c r="B56" s="1419"/>
      <c r="C56" s="1149" t="str">
        <f t="shared" si="2"/>
        <v/>
      </c>
      <c r="D56" s="1103" t="str">
        <f t="shared" si="6"/>
        <v>GN</v>
      </c>
      <c r="E56" s="1140">
        <f t="shared" si="6"/>
        <v>0</v>
      </c>
      <c r="F56" s="1140">
        <f t="shared" si="6"/>
        <v>0</v>
      </c>
      <c r="G56" s="1140">
        <f t="shared" si="6"/>
        <v>0</v>
      </c>
      <c r="H56" s="1140">
        <f t="shared" si="6"/>
        <v>339487.15</v>
      </c>
      <c r="I56" s="1140">
        <f t="shared" si="6"/>
        <v>387591.76</v>
      </c>
      <c r="J56" s="1140">
        <f t="shared" si="5"/>
        <v>275891.34999999998</v>
      </c>
      <c r="K56" s="1140">
        <f t="shared" si="5"/>
        <v>0</v>
      </c>
      <c r="L56" s="1140">
        <f t="shared" si="5"/>
        <v>372340.95</v>
      </c>
      <c r="M56" s="1140">
        <f t="shared" si="5"/>
        <v>389993.87</v>
      </c>
      <c r="N56" s="1140">
        <f t="shared" si="5"/>
        <v>403541.83</v>
      </c>
      <c r="O56" s="1140">
        <f t="shared" si="5"/>
        <v>395575.38</v>
      </c>
      <c r="P56" s="1140">
        <f t="shared" si="5"/>
        <v>374210.82</v>
      </c>
      <c r="Q56" s="1152">
        <f t="shared" si="1"/>
        <v>2938633.11</v>
      </c>
      <c r="R56" s="1137"/>
      <c r="S56" s="503"/>
      <c r="T56" s="503" t="s">
        <v>1538</v>
      </c>
      <c r="U56" s="503"/>
      <c r="V56" s="503"/>
      <c r="W56" s="503"/>
      <c r="X56" s="503">
        <v>339487.15</v>
      </c>
      <c r="Y56" s="503">
        <v>387591.76</v>
      </c>
      <c r="Z56" s="503">
        <v>275891.34999999998</v>
      </c>
      <c r="AA56" s="503">
        <v>0</v>
      </c>
      <c r="AB56" s="503">
        <v>372340.95</v>
      </c>
      <c r="AC56" s="503">
        <v>389993.87</v>
      </c>
      <c r="AD56" s="503">
        <v>403541.83</v>
      </c>
      <c r="AE56" s="503">
        <v>395575.38</v>
      </c>
      <c r="AF56" s="503">
        <v>374210.82</v>
      </c>
      <c r="AG56" s="503">
        <v>2938633.11</v>
      </c>
      <c r="AH56" s="1393"/>
      <c r="AI56" s="1393"/>
    </row>
    <row r="57" spans="1:35" s="1068" customFormat="1" ht="20.25" customHeight="1" x14ac:dyDescent="0.3">
      <c r="A57" s="1067"/>
      <c r="B57" s="1416"/>
      <c r="C57" s="1151" t="str">
        <f t="shared" si="2"/>
        <v/>
      </c>
      <c r="D57" s="1105" t="str">
        <f t="shared" si="6"/>
        <v>R6</v>
      </c>
      <c r="E57" s="1140">
        <f t="shared" si="6"/>
        <v>0</v>
      </c>
      <c r="F57" s="1140">
        <f t="shared" si="6"/>
        <v>0</v>
      </c>
      <c r="G57" s="1140">
        <f t="shared" si="6"/>
        <v>592342</v>
      </c>
      <c r="H57" s="1140">
        <f t="shared" si="6"/>
        <v>1026186</v>
      </c>
      <c r="I57" s="1140">
        <f t="shared" si="6"/>
        <v>1139979.1200000001</v>
      </c>
      <c r="J57" s="1140">
        <f t="shared" si="5"/>
        <v>788214</v>
      </c>
      <c r="K57" s="1140">
        <f t="shared" si="5"/>
        <v>100086</v>
      </c>
      <c r="L57" s="1140">
        <f t="shared" si="5"/>
        <v>795120.48</v>
      </c>
      <c r="M57" s="1140">
        <f t="shared" si="5"/>
        <v>704410.35</v>
      </c>
      <c r="N57" s="1140">
        <f t="shared" si="5"/>
        <v>785694</v>
      </c>
      <c r="O57" s="1140">
        <f t="shared" si="5"/>
        <v>1054830</v>
      </c>
      <c r="P57" s="1140">
        <f t="shared" si="5"/>
        <v>1144935.54</v>
      </c>
      <c r="Q57" s="1144">
        <f t="shared" si="1"/>
        <v>8131797.4899999993</v>
      </c>
      <c r="R57" s="1137"/>
      <c r="S57" s="503"/>
      <c r="T57" s="503" t="s">
        <v>1540</v>
      </c>
      <c r="U57" s="503"/>
      <c r="V57" s="503"/>
      <c r="W57" s="503">
        <v>592342</v>
      </c>
      <c r="X57" s="503">
        <v>1026186</v>
      </c>
      <c r="Y57" s="503">
        <v>1139979.1200000001</v>
      </c>
      <c r="Z57" s="503">
        <v>788214</v>
      </c>
      <c r="AA57" s="503">
        <v>100086</v>
      </c>
      <c r="AB57" s="503">
        <v>795120.48</v>
      </c>
      <c r="AC57" s="503">
        <v>704410.35</v>
      </c>
      <c r="AD57" s="503">
        <v>785694</v>
      </c>
      <c r="AE57" s="503">
        <v>1054830</v>
      </c>
      <c r="AF57" s="503">
        <v>1144935.54</v>
      </c>
      <c r="AG57" s="503">
        <v>8131797.4899999993</v>
      </c>
      <c r="AH57" s="1393"/>
      <c r="AI57" s="1393"/>
    </row>
    <row r="58" spans="1:35" s="1161" customFormat="1" ht="20.25" customHeight="1" x14ac:dyDescent="0.3">
      <c r="A58" s="1156"/>
      <c r="B58" s="1416">
        <f>+B55+1</f>
        <v>43</v>
      </c>
      <c r="C58" s="1157" t="str">
        <f t="shared" si="2"/>
        <v>Peru LNG S.R.L.</v>
      </c>
      <c r="D58" s="1143" t="str">
        <f t="shared" si="6"/>
        <v>GN</v>
      </c>
      <c r="E58" s="1158">
        <f t="shared" si="6"/>
        <v>8862494</v>
      </c>
      <c r="F58" s="1158">
        <f t="shared" si="6"/>
        <v>8004108</v>
      </c>
      <c r="G58" s="1158">
        <f t="shared" si="6"/>
        <v>7206903</v>
      </c>
      <c r="H58" s="1158">
        <f t="shared" si="6"/>
        <v>6280634</v>
      </c>
      <c r="I58" s="1158">
        <f t="shared" si="6"/>
        <v>5904359</v>
      </c>
      <c r="J58" s="1158">
        <f t="shared" si="5"/>
        <v>4222479</v>
      </c>
      <c r="K58" s="1158">
        <f t="shared" si="5"/>
        <v>6372164</v>
      </c>
      <c r="L58" s="1158">
        <f t="shared" si="5"/>
        <v>6370208</v>
      </c>
      <c r="M58" s="1158">
        <f t="shared" si="5"/>
        <v>6801838</v>
      </c>
      <c r="N58" s="1158">
        <f t="shared" si="5"/>
        <v>7309866</v>
      </c>
      <c r="O58" s="1158">
        <f t="shared" si="5"/>
        <v>8695501</v>
      </c>
      <c r="P58" s="1158">
        <f t="shared" si="5"/>
        <v>8095280</v>
      </c>
      <c r="Q58" s="1159">
        <f t="shared" si="1"/>
        <v>84125834</v>
      </c>
      <c r="R58" s="1160"/>
      <c r="S58" s="503" t="s">
        <v>287</v>
      </c>
      <c r="T58" s="503" t="s">
        <v>1538</v>
      </c>
      <c r="U58" s="503">
        <v>8862494</v>
      </c>
      <c r="V58" s="503">
        <v>8004108</v>
      </c>
      <c r="W58" s="503">
        <v>7206903</v>
      </c>
      <c r="X58" s="503">
        <v>6280634</v>
      </c>
      <c r="Y58" s="503">
        <v>5904359</v>
      </c>
      <c r="Z58" s="503">
        <v>4222479</v>
      </c>
      <c r="AA58" s="503">
        <v>6372164</v>
      </c>
      <c r="AB58" s="503">
        <v>6370208</v>
      </c>
      <c r="AC58" s="503">
        <v>6801838</v>
      </c>
      <c r="AD58" s="503">
        <v>7309866</v>
      </c>
      <c r="AE58" s="503">
        <v>8695501</v>
      </c>
      <c r="AF58" s="503">
        <v>8095280</v>
      </c>
      <c r="AG58" s="503">
        <v>84125834</v>
      </c>
      <c r="AH58" s="1408"/>
      <c r="AI58" s="1408"/>
    </row>
    <row r="59" spans="1:35" s="1068" customFormat="1" ht="20.25" customHeight="1" x14ac:dyDescent="0.3">
      <c r="A59" s="1067"/>
      <c r="B59" s="1416">
        <f t="shared" si="4"/>
        <v>44</v>
      </c>
      <c r="C59" s="1157" t="str">
        <f t="shared" si="2"/>
        <v>Pesquera Diamante S.A.</v>
      </c>
      <c r="D59" s="1143" t="str">
        <f t="shared" si="6"/>
        <v>D2</v>
      </c>
      <c r="E59" s="1140">
        <f t="shared" si="6"/>
        <v>0</v>
      </c>
      <c r="F59" s="1140">
        <f t="shared" si="6"/>
        <v>0</v>
      </c>
      <c r="G59" s="1140">
        <f t="shared" si="6"/>
        <v>0</v>
      </c>
      <c r="H59" s="1140">
        <f t="shared" si="6"/>
        <v>0</v>
      </c>
      <c r="I59" s="1140">
        <f t="shared" si="6"/>
        <v>0</v>
      </c>
      <c r="J59" s="1140">
        <f t="shared" si="5"/>
        <v>0</v>
      </c>
      <c r="K59" s="1140">
        <f t="shared" si="5"/>
        <v>0</v>
      </c>
      <c r="L59" s="1140">
        <f t="shared" si="5"/>
        <v>0</v>
      </c>
      <c r="M59" s="1140">
        <f t="shared" si="5"/>
        <v>0</v>
      </c>
      <c r="N59" s="1140">
        <f t="shared" si="5"/>
        <v>0</v>
      </c>
      <c r="O59" s="1140">
        <f t="shared" si="5"/>
        <v>0</v>
      </c>
      <c r="P59" s="1140">
        <f t="shared" si="5"/>
        <v>0</v>
      </c>
      <c r="Q59" s="1150">
        <f t="shared" si="1"/>
        <v>0</v>
      </c>
      <c r="R59" s="1137"/>
      <c r="S59" s="503" t="s">
        <v>289</v>
      </c>
      <c r="T59" s="503" t="s">
        <v>1536</v>
      </c>
      <c r="U59" s="503"/>
      <c r="V59" s="503"/>
      <c r="W59" s="503"/>
      <c r="X59" s="503"/>
      <c r="Y59" s="503"/>
      <c r="Z59" s="503"/>
      <c r="AA59" s="503"/>
      <c r="AB59" s="503"/>
      <c r="AC59" s="503"/>
      <c r="AD59" s="503">
        <v>0</v>
      </c>
      <c r="AE59" s="503">
        <v>0</v>
      </c>
      <c r="AF59" s="503"/>
      <c r="AG59" s="503">
        <v>0</v>
      </c>
      <c r="AH59" s="1393"/>
      <c r="AI59" s="1393"/>
    </row>
    <row r="60" spans="1:35" s="1068" customFormat="1" ht="20.25" customHeight="1" x14ac:dyDescent="0.3">
      <c r="A60" s="1067"/>
      <c r="B60" s="1416">
        <f t="shared" si="4"/>
        <v>45</v>
      </c>
      <c r="C60" s="1157" t="str">
        <f t="shared" si="2"/>
        <v>Pesquera Hayduk S.A.</v>
      </c>
      <c r="D60" s="1143" t="str">
        <f t="shared" si="6"/>
        <v>D2</v>
      </c>
      <c r="E60" s="1140">
        <f t="shared" si="6"/>
        <v>0</v>
      </c>
      <c r="F60" s="1140">
        <f t="shared" si="6"/>
        <v>0</v>
      </c>
      <c r="G60" s="1140">
        <f t="shared" si="6"/>
        <v>0</v>
      </c>
      <c r="H60" s="1140">
        <f t="shared" si="6"/>
        <v>0</v>
      </c>
      <c r="I60" s="1140">
        <f t="shared" si="6"/>
        <v>0</v>
      </c>
      <c r="J60" s="1140">
        <f t="shared" si="5"/>
        <v>0</v>
      </c>
      <c r="K60" s="1140">
        <f t="shared" si="5"/>
        <v>0</v>
      </c>
      <c r="L60" s="1140">
        <f t="shared" si="5"/>
        <v>0</v>
      </c>
      <c r="M60" s="1140">
        <f t="shared" si="5"/>
        <v>0</v>
      </c>
      <c r="N60" s="1140">
        <f t="shared" si="5"/>
        <v>0</v>
      </c>
      <c r="O60" s="1140">
        <f t="shared" si="5"/>
        <v>0</v>
      </c>
      <c r="P60" s="1140">
        <f t="shared" si="5"/>
        <v>0</v>
      </c>
      <c r="Q60" s="1152">
        <f t="shared" si="1"/>
        <v>0</v>
      </c>
      <c r="R60" s="1137"/>
      <c r="S60" s="503" t="s">
        <v>291</v>
      </c>
      <c r="T60" s="503" t="s">
        <v>1536</v>
      </c>
      <c r="U60" s="503"/>
      <c r="V60" s="503"/>
      <c r="W60" s="503"/>
      <c r="X60" s="503"/>
      <c r="Y60" s="503"/>
      <c r="Z60" s="503"/>
      <c r="AA60" s="503"/>
      <c r="AB60" s="503"/>
      <c r="AC60" s="503"/>
      <c r="AD60" s="503"/>
      <c r="AE60" s="503">
        <v>0</v>
      </c>
      <c r="AF60" s="503">
        <v>0</v>
      </c>
      <c r="AG60" s="503">
        <v>0</v>
      </c>
      <c r="AH60" s="1393"/>
      <c r="AI60" s="1393"/>
    </row>
    <row r="61" spans="1:35" s="1068" customFormat="1" ht="20.25" customHeight="1" x14ac:dyDescent="0.3">
      <c r="A61" s="1067"/>
      <c r="B61" s="1416">
        <f t="shared" si="4"/>
        <v>46</v>
      </c>
      <c r="C61" s="1157" t="str">
        <f t="shared" si="2"/>
        <v>Pesquera Pelayo S.A.C.</v>
      </c>
      <c r="D61" s="1143" t="str">
        <f t="shared" si="6"/>
        <v>D2</v>
      </c>
      <c r="E61" s="1140">
        <f t="shared" si="6"/>
        <v>0</v>
      </c>
      <c r="F61" s="1140">
        <f t="shared" si="6"/>
        <v>0</v>
      </c>
      <c r="G61" s="1140">
        <f t="shared" si="6"/>
        <v>0</v>
      </c>
      <c r="H61" s="1140">
        <f t="shared" si="6"/>
        <v>0</v>
      </c>
      <c r="I61" s="1140">
        <f t="shared" si="6"/>
        <v>0</v>
      </c>
      <c r="J61" s="1140">
        <f t="shared" si="5"/>
        <v>0</v>
      </c>
      <c r="K61" s="1140">
        <f t="shared" si="5"/>
        <v>0</v>
      </c>
      <c r="L61" s="1140">
        <f t="shared" si="5"/>
        <v>0</v>
      </c>
      <c r="M61" s="1140">
        <f t="shared" si="5"/>
        <v>0</v>
      </c>
      <c r="N61" s="1140">
        <f t="shared" si="5"/>
        <v>0</v>
      </c>
      <c r="O61" s="1140">
        <f t="shared" si="5"/>
        <v>0</v>
      </c>
      <c r="P61" s="1140">
        <f t="shared" si="5"/>
        <v>0</v>
      </c>
      <c r="Q61" s="1152">
        <f t="shared" si="1"/>
        <v>0</v>
      </c>
      <c r="R61" s="1137"/>
      <c r="S61" s="503" t="s">
        <v>293</v>
      </c>
      <c r="T61" s="503" t="s">
        <v>1536</v>
      </c>
      <c r="U61" s="503"/>
      <c r="V61" s="503"/>
      <c r="W61" s="503"/>
      <c r="X61" s="503"/>
      <c r="Y61" s="503"/>
      <c r="Z61" s="503"/>
      <c r="AA61" s="503"/>
      <c r="AB61" s="503"/>
      <c r="AC61" s="503"/>
      <c r="AD61" s="503"/>
      <c r="AE61" s="503">
        <v>0</v>
      </c>
      <c r="AF61" s="503">
        <v>0</v>
      </c>
      <c r="AG61" s="503">
        <v>0</v>
      </c>
      <c r="AH61" s="1393"/>
      <c r="AI61" s="1393"/>
    </row>
    <row r="62" spans="1:35" s="1068" customFormat="1" ht="20.25" customHeight="1" x14ac:dyDescent="0.3">
      <c r="A62" s="1067"/>
      <c r="B62" s="1416">
        <f t="shared" si="4"/>
        <v>47</v>
      </c>
      <c r="C62" s="1142" t="str">
        <f t="shared" si="2"/>
        <v>Petroleos del Peru PETROPERU S.A.</v>
      </c>
      <c r="D62" s="1143" t="str">
        <f t="shared" si="6"/>
        <v>D2</v>
      </c>
      <c r="E62" s="1140">
        <f t="shared" si="6"/>
        <v>66290</v>
      </c>
      <c r="F62" s="1140">
        <f t="shared" si="6"/>
        <v>68264</v>
      </c>
      <c r="G62" s="1140">
        <f t="shared" si="6"/>
        <v>83791</v>
      </c>
      <c r="H62" s="1140">
        <f t="shared" si="6"/>
        <v>83505</v>
      </c>
      <c r="I62" s="1140">
        <f t="shared" si="6"/>
        <v>72997</v>
      </c>
      <c r="J62" s="1140">
        <f t="shared" si="5"/>
        <v>72060</v>
      </c>
      <c r="K62" s="1140">
        <f t="shared" si="5"/>
        <v>61967.9</v>
      </c>
      <c r="L62" s="1140">
        <f t="shared" si="5"/>
        <v>62695</v>
      </c>
      <c r="M62" s="1140">
        <f t="shared" si="5"/>
        <v>68079</v>
      </c>
      <c r="N62" s="1140">
        <f t="shared" si="5"/>
        <v>67058</v>
      </c>
      <c r="O62" s="1140">
        <f t="shared" si="5"/>
        <v>69077</v>
      </c>
      <c r="P62" s="1140">
        <f t="shared" si="5"/>
        <v>67641</v>
      </c>
      <c r="Q62" s="1144">
        <f t="shared" si="1"/>
        <v>843424.9</v>
      </c>
      <c r="R62" s="1137"/>
      <c r="S62" s="503" t="s">
        <v>295</v>
      </c>
      <c r="T62" s="503" t="s">
        <v>1536</v>
      </c>
      <c r="U62" s="503">
        <v>66290</v>
      </c>
      <c r="V62" s="503">
        <v>68264</v>
      </c>
      <c r="W62" s="503">
        <v>83791</v>
      </c>
      <c r="X62" s="503">
        <v>83505</v>
      </c>
      <c r="Y62" s="503">
        <v>72997</v>
      </c>
      <c r="Z62" s="503">
        <v>72060</v>
      </c>
      <c r="AA62" s="503">
        <v>61967.9</v>
      </c>
      <c r="AB62" s="503">
        <v>62695</v>
      </c>
      <c r="AC62" s="503">
        <v>68079</v>
      </c>
      <c r="AD62" s="503">
        <v>67058</v>
      </c>
      <c r="AE62" s="503">
        <v>69077</v>
      </c>
      <c r="AF62" s="503">
        <v>67641</v>
      </c>
      <c r="AG62" s="503">
        <v>843424.9</v>
      </c>
      <c r="AH62" s="1393"/>
      <c r="AI62" s="1393"/>
    </row>
    <row r="63" spans="1:35" s="1068" customFormat="1" ht="20.25" customHeight="1" x14ac:dyDescent="0.3">
      <c r="A63" s="1067"/>
      <c r="B63" s="1418">
        <f>+B62+1</f>
        <v>48</v>
      </c>
      <c r="C63" s="1147" t="str">
        <f t="shared" si="2"/>
        <v>Pluspetrol Norte S.A.</v>
      </c>
      <c r="D63" s="1101" t="str">
        <f t="shared" si="6"/>
        <v>D2</v>
      </c>
      <c r="E63" s="1140">
        <f t="shared" si="6"/>
        <v>740533</v>
      </c>
      <c r="F63" s="1140">
        <f t="shared" si="6"/>
        <v>674273</v>
      </c>
      <c r="G63" s="1140">
        <f t="shared" si="6"/>
        <v>993896</v>
      </c>
      <c r="H63" s="1140">
        <f t="shared" si="6"/>
        <v>693420</v>
      </c>
      <c r="I63" s="1140">
        <f t="shared" si="6"/>
        <v>846553</v>
      </c>
      <c r="J63" s="1140">
        <f t="shared" si="5"/>
        <v>784637</v>
      </c>
      <c r="K63" s="1140">
        <f t="shared" si="5"/>
        <v>560732</v>
      </c>
      <c r="L63" s="1140">
        <f t="shared" si="5"/>
        <v>582666</v>
      </c>
      <c r="M63" s="1140">
        <f t="shared" si="5"/>
        <v>546878</v>
      </c>
      <c r="N63" s="1140">
        <f t="shared" si="5"/>
        <v>372480</v>
      </c>
      <c r="O63" s="1140">
        <f t="shared" si="5"/>
        <v>545861</v>
      </c>
      <c r="P63" s="1140">
        <f t="shared" si="5"/>
        <v>836314</v>
      </c>
      <c r="Q63" s="1144">
        <f t="shared" si="1"/>
        <v>8178243</v>
      </c>
      <c r="R63" s="1137"/>
      <c r="S63" s="503" t="s">
        <v>297</v>
      </c>
      <c r="T63" s="503" t="s">
        <v>1536</v>
      </c>
      <c r="U63" s="503">
        <v>740533</v>
      </c>
      <c r="V63" s="503">
        <v>674273</v>
      </c>
      <c r="W63" s="503">
        <v>993896</v>
      </c>
      <c r="X63" s="503">
        <v>693420</v>
      </c>
      <c r="Y63" s="503">
        <v>846553</v>
      </c>
      <c r="Z63" s="503">
        <v>784637</v>
      </c>
      <c r="AA63" s="503">
        <v>560732</v>
      </c>
      <c r="AB63" s="503">
        <v>582666</v>
      </c>
      <c r="AC63" s="503">
        <v>546878</v>
      </c>
      <c r="AD63" s="503">
        <v>372480</v>
      </c>
      <c r="AE63" s="503">
        <v>545861</v>
      </c>
      <c r="AF63" s="503">
        <v>836314</v>
      </c>
      <c r="AG63" s="503">
        <v>8178243</v>
      </c>
      <c r="AH63" s="1393"/>
      <c r="AI63" s="1393"/>
    </row>
    <row r="64" spans="1:35" s="1068" customFormat="1" ht="20.25" customHeight="1" x14ac:dyDescent="0.3">
      <c r="A64" s="1067"/>
      <c r="B64" s="1419"/>
      <c r="C64" s="1149" t="str">
        <f t="shared" si="2"/>
        <v/>
      </c>
      <c r="D64" s="1103" t="str">
        <f t="shared" si="6"/>
        <v>GN</v>
      </c>
      <c r="E64" s="1140">
        <f t="shared" si="6"/>
        <v>716700</v>
      </c>
      <c r="F64" s="1140">
        <f t="shared" si="6"/>
        <v>433304</v>
      </c>
      <c r="G64" s="1140">
        <f t="shared" si="6"/>
        <v>764106</v>
      </c>
      <c r="H64" s="1140">
        <f t="shared" si="6"/>
        <v>396610</v>
      </c>
      <c r="I64" s="1140">
        <f t="shared" si="6"/>
        <v>716722</v>
      </c>
      <c r="J64" s="1140">
        <f t="shared" si="5"/>
        <v>813008</v>
      </c>
      <c r="K64" s="1140">
        <f t="shared" si="5"/>
        <v>466642</v>
      </c>
      <c r="L64" s="1140">
        <f t="shared" si="5"/>
        <v>619506</v>
      </c>
      <c r="M64" s="1140">
        <f t="shared" si="5"/>
        <v>609554</v>
      </c>
      <c r="N64" s="1140">
        <f t="shared" si="5"/>
        <v>244782</v>
      </c>
      <c r="O64" s="1140">
        <f t="shared" si="5"/>
        <v>596122</v>
      </c>
      <c r="P64" s="1140">
        <f t="shared" si="5"/>
        <v>0</v>
      </c>
      <c r="Q64" s="1144">
        <f t="shared" si="1"/>
        <v>6377056</v>
      </c>
      <c r="R64" s="1137"/>
      <c r="S64" s="503"/>
      <c r="T64" s="503" t="s">
        <v>1538</v>
      </c>
      <c r="U64" s="503">
        <v>716700</v>
      </c>
      <c r="V64" s="503">
        <v>433304</v>
      </c>
      <c r="W64" s="503">
        <v>764106</v>
      </c>
      <c r="X64" s="503">
        <v>396610</v>
      </c>
      <c r="Y64" s="503">
        <v>716722</v>
      </c>
      <c r="Z64" s="503">
        <v>813008</v>
      </c>
      <c r="AA64" s="503">
        <v>466642</v>
      </c>
      <c r="AB64" s="503">
        <v>619506</v>
      </c>
      <c r="AC64" s="503">
        <v>609554</v>
      </c>
      <c r="AD64" s="503">
        <v>244782</v>
      </c>
      <c r="AE64" s="503">
        <v>596122</v>
      </c>
      <c r="AF64" s="503"/>
      <c r="AG64" s="503">
        <v>6377056</v>
      </c>
      <c r="AH64" s="1393"/>
      <c r="AI64" s="1393"/>
    </row>
    <row r="65" spans="1:35" s="1068" customFormat="1" ht="20.25" customHeight="1" x14ac:dyDescent="0.3">
      <c r="A65" s="1067"/>
      <c r="B65" s="1416"/>
      <c r="C65" s="1151" t="str">
        <f t="shared" si="2"/>
        <v/>
      </c>
      <c r="D65" s="1105" t="str">
        <f t="shared" si="6"/>
        <v>R6</v>
      </c>
      <c r="E65" s="1140">
        <f t="shared" si="6"/>
        <v>615290</v>
      </c>
      <c r="F65" s="1140">
        <f t="shared" si="6"/>
        <v>333591</v>
      </c>
      <c r="G65" s="1140">
        <f t="shared" si="6"/>
        <v>427924</v>
      </c>
      <c r="H65" s="1140">
        <f t="shared" si="6"/>
        <v>236483</v>
      </c>
      <c r="I65" s="1140">
        <f t="shared" si="6"/>
        <v>409530</v>
      </c>
      <c r="J65" s="1140">
        <f t="shared" si="5"/>
        <v>415815</v>
      </c>
      <c r="K65" s="1140">
        <f t="shared" si="5"/>
        <v>569158</v>
      </c>
      <c r="L65" s="1140">
        <f t="shared" si="5"/>
        <v>629626</v>
      </c>
      <c r="M65" s="1140">
        <f t="shared" si="5"/>
        <v>631324</v>
      </c>
      <c r="N65" s="1140">
        <f t="shared" si="5"/>
        <v>407898</v>
      </c>
      <c r="O65" s="1140">
        <f t="shared" si="5"/>
        <v>500594</v>
      </c>
      <c r="P65" s="1140">
        <f t="shared" si="5"/>
        <v>428729</v>
      </c>
      <c r="Q65" s="1144">
        <f t="shared" si="1"/>
        <v>5605962</v>
      </c>
      <c r="R65" s="1137"/>
      <c r="S65" s="503"/>
      <c r="T65" s="503" t="s">
        <v>1540</v>
      </c>
      <c r="U65" s="503">
        <v>615290</v>
      </c>
      <c r="V65" s="503">
        <v>333591</v>
      </c>
      <c r="W65" s="503">
        <v>427924</v>
      </c>
      <c r="X65" s="503">
        <v>236483</v>
      </c>
      <c r="Y65" s="503">
        <v>409530</v>
      </c>
      <c r="Z65" s="503">
        <v>415815</v>
      </c>
      <c r="AA65" s="503">
        <v>569158</v>
      </c>
      <c r="AB65" s="503">
        <v>629626</v>
      </c>
      <c r="AC65" s="503">
        <v>631324</v>
      </c>
      <c r="AD65" s="503">
        <v>407898</v>
      </c>
      <c r="AE65" s="503">
        <v>500594</v>
      </c>
      <c r="AF65" s="503">
        <v>428729</v>
      </c>
      <c r="AG65" s="503">
        <v>5605962</v>
      </c>
      <c r="AH65" s="1393"/>
      <c r="AI65" s="1393"/>
    </row>
    <row r="66" spans="1:35" s="1068" customFormat="1" ht="20.25" customHeight="1" x14ac:dyDescent="0.3">
      <c r="A66" s="1067"/>
      <c r="B66" s="1418">
        <f>+B63+1</f>
        <v>49</v>
      </c>
      <c r="C66" s="1145" t="str">
        <f t="shared" si="2"/>
        <v>Pluspetrol Perú Corporation S.A.</v>
      </c>
      <c r="D66" s="1153" t="str">
        <f t="shared" si="6"/>
        <v>D2</v>
      </c>
      <c r="E66" s="1140">
        <f t="shared" si="6"/>
        <v>0</v>
      </c>
      <c r="F66" s="1140">
        <f t="shared" si="6"/>
        <v>0</v>
      </c>
      <c r="G66" s="1140">
        <f t="shared" si="6"/>
        <v>0</v>
      </c>
      <c r="H66" s="1140">
        <f t="shared" si="6"/>
        <v>0</v>
      </c>
      <c r="I66" s="1140">
        <f t="shared" si="6"/>
        <v>0</v>
      </c>
      <c r="J66" s="1140">
        <f t="shared" si="5"/>
        <v>0</v>
      </c>
      <c r="K66" s="1140">
        <f t="shared" si="5"/>
        <v>0</v>
      </c>
      <c r="L66" s="1140">
        <f t="shared" si="5"/>
        <v>0</v>
      </c>
      <c r="M66" s="1140">
        <f t="shared" si="5"/>
        <v>0</v>
      </c>
      <c r="N66" s="1140">
        <f t="shared" si="5"/>
        <v>13193.88</v>
      </c>
      <c r="O66" s="1140">
        <f t="shared" si="5"/>
        <v>0</v>
      </c>
      <c r="P66" s="1140">
        <f t="shared" si="5"/>
        <v>0</v>
      </c>
      <c r="Q66" s="1144">
        <f t="shared" si="1"/>
        <v>13193.88</v>
      </c>
      <c r="R66" s="1137"/>
      <c r="S66" s="503" t="s">
        <v>299</v>
      </c>
      <c r="T66" s="503" t="s">
        <v>1536</v>
      </c>
      <c r="U66" s="503"/>
      <c r="V66" s="503"/>
      <c r="W66" s="503"/>
      <c r="X66" s="503"/>
      <c r="Y66" s="503"/>
      <c r="Z66" s="503"/>
      <c r="AA66" s="503"/>
      <c r="AB66" s="503"/>
      <c r="AC66" s="503"/>
      <c r="AD66" s="503">
        <v>13193.88</v>
      </c>
      <c r="AE66" s="503"/>
      <c r="AF66" s="503"/>
      <c r="AG66" s="503">
        <v>13193.88</v>
      </c>
      <c r="AH66" s="1393"/>
      <c r="AI66" s="1393"/>
    </row>
    <row r="67" spans="1:35" s="1068" customFormat="1" ht="20.25" customHeight="1" x14ac:dyDescent="0.3">
      <c r="A67" s="1067"/>
      <c r="B67" s="1416"/>
      <c r="C67" s="1154" t="str">
        <f t="shared" si="2"/>
        <v/>
      </c>
      <c r="D67" s="1155" t="str">
        <f t="shared" si="6"/>
        <v>GN</v>
      </c>
      <c r="E67" s="1140">
        <f t="shared" si="6"/>
        <v>7944954.1099999994</v>
      </c>
      <c r="F67" s="1140">
        <f t="shared" si="6"/>
        <v>7502479.0299999993</v>
      </c>
      <c r="G67" s="1140">
        <f t="shared" si="6"/>
        <v>7800483.3100000005</v>
      </c>
      <c r="H67" s="1140">
        <f t="shared" si="6"/>
        <v>6849815.6799999997</v>
      </c>
      <c r="I67" s="1140">
        <f t="shared" si="6"/>
        <v>7481383.7799999993</v>
      </c>
      <c r="J67" s="1140">
        <f t="shared" si="5"/>
        <v>7809394.2400000002</v>
      </c>
      <c r="K67" s="1140">
        <f t="shared" si="5"/>
        <v>7920330.2100000009</v>
      </c>
      <c r="L67" s="1140">
        <f t="shared" si="5"/>
        <v>7881569.9399999995</v>
      </c>
      <c r="M67" s="1140">
        <f t="shared" si="5"/>
        <v>7848266.959999999</v>
      </c>
      <c r="N67" s="1140">
        <f t="shared" si="5"/>
        <v>7783161.5199999996</v>
      </c>
      <c r="O67" s="1140">
        <f t="shared" si="5"/>
        <v>8132188.4199999999</v>
      </c>
      <c r="P67" s="1140">
        <f t="shared" si="5"/>
        <v>8193899.6799999997</v>
      </c>
      <c r="Q67" s="1150">
        <f t="shared" si="1"/>
        <v>93147926.879999995</v>
      </c>
      <c r="R67" s="1137"/>
      <c r="S67" s="503"/>
      <c r="T67" s="503" t="s">
        <v>1538</v>
      </c>
      <c r="U67" s="503">
        <v>7944954.1099999994</v>
      </c>
      <c r="V67" s="503">
        <v>7502479.0299999993</v>
      </c>
      <c r="W67" s="503">
        <v>7800483.3100000005</v>
      </c>
      <c r="X67" s="503">
        <v>6849815.6799999997</v>
      </c>
      <c r="Y67" s="503">
        <v>7481383.7799999993</v>
      </c>
      <c r="Z67" s="503">
        <v>7809394.2400000002</v>
      </c>
      <c r="AA67" s="503">
        <v>7920330.2100000009</v>
      </c>
      <c r="AB67" s="503">
        <v>7881569.9399999995</v>
      </c>
      <c r="AC67" s="503">
        <v>7848266.959999999</v>
      </c>
      <c r="AD67" s="503">
        <v>7783161.5199999996</v>
      </c>
      <c r="AE67" s="503">
        <v>8132188.4199999999</v>
      </c>
      <c r="AF67" s="503">
        <v>8193899.6799999997</v>
      </c>
      <c r="AG67" s="503">
        <v>93147926.879999995</v>
      </c>
      <c r="AH67" s="1393"/>
      <c r="AI67" s="1393"/>
    </row>
    <row r="68" spans="1:35" s="1068" customFormat="1" ht="20.25" customHeight="1" x14ac:dyDescent="0.3">
      <c r="A68" s="1067"/>
      <c r="B68" s="1419">
        <f>+B66+1</f>
        <v>50</v>
      </c>
      <c r="C68" s="1162" t="str">
        <f t="shared" si="2"/>
        <v>Refinería La Pampilla S.A.</v>
      </c>
      <c r="D68" s="1163" t="str">
        <f t="shared" si="6"/>
        <v>D2</v>
      </c>
      <c r="E68" s="1140">
        <f t="shared" si="6"/>
        <v>0</v>
      </c>
      <c r="F68" s="1140">
        <f t="shared" si="6"/>
        <v>0</v>
      </c>
      <c r="G68" s="1140">
        <f t="shared" si="6"/>
        <v>1863</v>
      </c>
      <c r="H68" s="1140">
        <f t="shared" si="6"/>
        <v>0</v>
      </c>
      <c r="I68" s="1140">
        <f t="shared" si="6"/>
        <v>4228</v>
      </c>
      <c r="J68" s="1140">
        <f t="shared" si="5"/>
        <v>0</v>
      </c>
      <c r="K68" s="1140">
        <f t="shared" si="5"/>
        <v>1252</v>
      </c>
      <c r="L68" s="1140">
        <f t="shared" si="5"/>
        <v>0</v>
      </c>
      <c r="M68" s="1140">
        <f t="shared" si="5"/>
        <v>0</v>
      </c>
      <c r="N68" s="1140">
        <f t="shared" si="5"/>
        <v>157</v>
      </c>
      <c r="O68" s="1140">
        <f t="shared" si="5"/>
        <v>1145</v>
      </c>
      <c r="P68" s="1140">
        <f t="shared" si="5"/>
        <v>5311</v>
      </c>
      <c r="Q68" s="1152">
        <f t="shared" si="1"/>
        <v>13956</v>
      </c>
      <c r="R68" s="1137"/>
      <c r="S68" s="503" t="s">
        <v>305</v>
      </c>
      <c r="T68" s="503" t="s">
        <v>1536</v>
      </c>
      <c r="U68" s="503">
        <v>0</v>
      </c>
      <c r="V68" s="503">
        <v>0</v>
      </c>
      <c r="W68" s="503">
        <v>1863</v>
      </c>
      <c r="X68" s="503"/>
      <c r="Y68" s="503">
        <v>4228</v>
      </c>
      <c r="Z68" s="503"/>
      <c r="AA68" s="503">
        <v>1252</v>
      </c>
      <c r="AB68" s="503"/>
      <c r="AC68" s="503"/>
      <c r="AD68" s="503">
        <v>157</v>
      </c>
      <c r="AE68" s="503">
        <v>1145</v>
      </c>
      <c r="AF68" s="503">
        <v>5311</v>
      </c>
      <c r="AG68" s="503">
        <v>13956</v>
      </c>
      <c r="AH68" s="1393"/>
      <c r="AI68" s="1393"/>
    </row>
    <row r="69" spans="1:35" s="1068" customFormat="1" ht="20.25" customHeight="1" x14ac:dyDescent="0.3">
      <c r="A69" s="1067"/>
      <c r="B69" s="1419"/>
      <c r="C69" s="1162" t="str">
        <f t="shared" si="2"/>
        <v/>
      </c>
      <c r="D69" s="1163" t="str">
        <f t="shared" si="6"/>
        <v>GN</v>
      </c>
      <c r="E69" s="1140">
        <f t="shared" si="6"/>
        <v>2616653</v>
      </c>
      <c r="F69" s="1140">
        <f t="shared" si="6"/>
        <v>2346014</v>
      </c>
      <c r="G69" s="1140">
        <f t="shared" si="6"/>
        <v>1516165</v>
      </c>
      <c r="H69" s="1140">
        <f t="shared" si="6"/>
        <v>2331979</v>
      </c>
      <c r="I69" s="1140">
        <f t="shared" si="6"/>
        <v>2540166</v>
      </c>
      <c r="J69" s="1140">
        <f t="shared" si="5"/>
        <v>2375523</v>
      </c>
      <c r="K69" s="1140">
        <f t="shared" si="5"/>
        <v>2576019</v>
      </c>
      <c r="L69" s="1140">
        <f t="shared" si="5"/>
        <v>2594878</v>
      </c>
      <c r="M69" s="1140">
        <f t="shared" si="5"/>
        <v>2500090</v>
      </c>
      <c r="N69" s="1140">
        <f t="shared" si="5"/>
        <v>2323158</v>
      </c>
      <c r="O69" s="1140">
        <f t="shared" si="5"/>
        <v>2237948</v>
      </c>
      <c r="P69" s="1140">
        <f t="shared" si="5"/>
        <v>2456636</v>
      </c>
      <c r="Q69" s="1152">
        <f t="shared" si="1"/>
        <v>28415229</v>
      </c>
      <c r="R69" s="1137"/>
      <c r="S69" s="503"/>
      <c r="T69" s="503" t="s">
        <v>1538</v>
      </c>
      <c r="U69" s="503">
        <v>2616653</v>
      </c>
      <c r="V69" s="503">
        <v>2346014</v>
      </c>
      <c r="W69" s="503">
        <v>1516165</v>
      </c>
      <c r="X69" s="503">
        <v>2331979</v>
      </c>
      <c r="Y69" s="503">
        <v>2540166</v>
      </c>
      <c r="Z69" s="503">
        <v>2375523</v>
      </c>
      <c r="AA69" s="503">
        <v>2576019</v>
      </c>
      <c r="AB69" s="503">
        <v>2594878</v>
      </c>
      <c r="AC69" s="503">
        <v>2500090</v>
      </c>
      <c r="AD69" s="503">
        <v>2323158</v>
      </c>
      <c r="AE69" s="503">
        <v>2237948</v>
      </c>
      <c r="AF69" s="503">
        <v>2456636</v>
      </c>
      <c r="AG69" s="503">
        <v>28415229</v>
      </c>
      <c r="AH69" s="1393"/>
      <c r="AI69" s="1393"/>
    </row>
    <row r="70" spans="1:35" s="1068" customFormat="1" ht="20.25" customHeight="1" x14ac:dyDescent="0.3">
      <c r="A70" s="1067"/>
      <c r="B70" s="1416">
        <f>+B68+1</f>
        <v>51</v>
      </c>
      <c r="C70" s="1157" t="str">
        <f t="shared" si="2"/>
        <v>Savia Perú S.A.</v>
      </c>
      <c r="D70" s="1143" t="str">
        <f t="shared" si="6"/>
        <v>D2</v>
      </c>
      <c r="E70" s="1140">
        <f t="shared" si="6"/>
        <v>5330</v>
      </c>
      <c r="F70" s="1140">
        <f t="shared" si="6"/>
        <v>4346</v>
      </c>
      <c r="G70" s="1140">
        <f t="shared" si="6"/>
        <v>4541.57</v>
      </c>
      <c r="H70" s="1140">
        <f t="shared" si="6"/>
        <v>4100</v>
      </c>
      <c r="I70" s="1140">
        <f t="shared" si="6"/>
        <v>3280</v>
      </c>
      <c r="J70" s="1140">
        <f t="shared" si="5"/>
        <v>3690</v>
      </c>
      <c r="K70" s="1140">
        <f t="shared" si="5"/>
        <v>3357.9</v>
      </c>
      <c r="L70" s="1140">
        <f t="shared" si="5"/>
        <v>3280</v>
      </c>
      <c r="M70" s="1140">
        <f t="shared" si="5"/>
        <v>2870</v>
      </c>
      <c r="N70" s="1140">
        <f t="shared" si="5"/>
        <v>2460</v>
      </c>
      <c r="O70" s="1140">
        <f t="shared" si="5"/>
        <v>2050</v>
      </c>
      <c r="P70" s="1140">
        <f t="shared" si="5"/>
        <v>1590.8</v>
      </c>
      <c r="Q70" s="1150">
        <f t="shared" ref="Q70:Q79" si="7">SUM(E70:P70)</f>
        <v>40896.270000000004</v>
      </c>
      <c r="R70" s="1137"/>
      <c r="S70" s="503" t="s">
        <v>307</v>
      </c>
      <c r="T70" s="503" t="s">
        <v>1536</v>
      </c>
      <c r="U70" s="503">
        <v>5330</v>
      </c>
      <c r="V70" s="503">
        <v>4346</v>
      </c>
      <c r="W70" s="503">
        <v>4541.57</v>
      </c>
      <c r="X70" s="503">
        <v>4100</v>
      </c>
      <c r="Y70" s="503">
        <v>3280</v>
      </c>
      <c r="Z70" s="503">
        <v>3690</v>
      </c>
      <c r="AA70" s="503">
        <v>3357.9</v>
      </c>
      <c r="AB70" s="503">
        <v>3280</v>
      </c>
      <c r="AC70" s="503">
        <v>2870</v>
      </c>
      <c r="AD70" s="503">
        <v>2460</v>
      </c>
      <c r="AE70" s="503">
        <v>2050</v>
      </c>
      <c r="AF70" s="503">
        <v>1590.8</v>
      </c>
      <c r="AG70" s="503">
        <v>40896.270000000004</v>
      </c>
      <c r="AH70" s="1393"/>
      <c r="AI70" s="1393"/>
    </row>
    <row r="71" spans="1:35" s="1068" customFormat="1" ht="20.25" customHeight="1" x14ac:dyDescent="0.3">
      <c r="A71" s="1067"/>
      <c r="B71" s="1419">
        <f>+B70+1</f>
        <v>52</v>
      </c>
      <c r="C71" s="1162" t="str">
        <f t="shared" ref="C71:C79" si="8">IF(S71=0,"",S71)</f>
        <v>Southern Perú Cooper Corporation Sucursal del Peru</v>
      </c>
      <c r="D71" s="1163" t="str">
        <f t="shared" si="6"/>
        <v>D2</v>
      </c>
      <c r="E71" s="1140">
        <f t="shared" si="6"/>
        <v>0</v>
      </c>
      <c r="F71" s="1140">
        <f t="shared" si="6"/>
        <v>0</v>
      </c>
      <c r="G71" s="1140">
        <f t="shared" si="6"/>
        <v>0</v>
      </c>
      <c r="H71" s="1140">
        <f t="shared" si="6"/>
        <v>0</v>
      </c>
      <c r="I71" s="1140">
        <f t="shared" si="6"/>
        <v>0</v>
      </c>
      <c r="J71" s="1140">
        <f t="shared" si="5"/>
        <v>0</v>
      </c>
      <c r="K71" s="1140">
        <f t="shared" si="5"/>
        <v>0</v>
      </c>
      <c r="L71" s="1140">
        <f t="shared" si="5"/>
        <v>0</v>
      </c>
      <c r="M71" s="1140">
        <f t="shared" si="5"/>
        <v>0</v>
      </c>
      <c r="N71" s="1140">
        <f t="shared" si="5"/>
        <v>0</v>
      </c>
      <c r="O71" s="1140">
        <f t="shared" si="5"/>
        <v>0</v>
      </c>
      <c r="P71" s="1140">
        <f t="shared" si="5"/>
        <v>0</v>
      </c>
      <c r="Q71" s="1152">
        <f t="shared" si="7"/>
        <v>0</v>
      </c>
      <c r="R71" s="1137"/>
      <c r="S71" s="503" t="s">
        <v>311</v>
      </c>
      <c r="T71" s="503" t="s">
        <v>1536</v>
      </c>
      <c r="U71" s="503">
        <v>0</v>
      </c>
      <c r="V71" s="503">
        <v>0</v>
      </c>
      <c r="W71" s="503">
        <v>0</v>
      </c>
      <c r="X71" s="503">
        <v>0</v>
      </c>
      <c r="Y71" s="503">
        <v>0</v>
      </c>
      <c r="Z71" s="503">
        <v>0</v>
      </c>
      <c r="AA71" s="503">
        <v>0</v>
      </c>
      <c r="AB71" s="503">
        <v>0</v>
      </c>
      <c r="AC71" s="503">
        <v>0</v>
      </c>
      <c r="AD71" s="503">
        <v>0</v>
      </c>
      <c r="AE71" s="503">
        <v>0</v>
      </c>
      <c r="AF71" s="503">
        <v>0</v>
      </c>
      <c r="AG71" s="503">
        <v>0</v>
      </c>
      <c r="AH71" s="1393"/>
      <c r="AI71" s="1393"/>
    </row>
    <row r="72" spans="1:35" s="1068" customFormat="1" ht="20.25" customHeight="1" x14ac:dyDescent="0.3">
      <c r="A72" s="1067"/>
      <c r="B72" s="1417">
        <f t="shared" ref="B72:B79" si="9">+B71+1</f>
        <v>53</v>
      </c>
      <c r="C72" s="1142" t="str">
        <f t="shared" si="8"/>
        <v>Sudamericana de Fibras S.A.</v>
      </c>
      <c r="D72" s="1143" t="str">
        <f t="shared" si="6"/>
        <v>D2</v>
      </c>
      <c r="E72" s="1140">
        <f t="shared" si="6"/>
        <v>790</v>
      </c>
      <c r="F72" s="1140">
        <f t="shared" si="6"/>
        <v>38</v>
      </c>
      <c r="G72" s="1140">
        <f t="shared" si="6"/>
        <v>31</v>
      </c>
      <c r="H72" s="1140">
        <f t="shared" si="6"/>
        <v>80</v>
      </c>
      <c r="I72" s="1140">
        <f t="shared" si="6"/>
        <v>74</v>
      </c>
      <c r="J72" s="1140">
        <f t="shared" si="5"/>
        <v>39</v>
      </c>
      <c r="K72" s="1140">
        <f t="shared" si="5"/>
        <v>74</v>
      </c>
      <c r="L72" s="1140">
        <f t="shared" si="5"/>
        <v>37</v>
      </c>
      <c r="M72" s="1140">
        <f t="shared" si="5"/>
        <v>1</v>
      </c>
      <c r="N72" s="1140">
        <f t="shared" si="5"/>
        <v>3068</v>
      </c>
      <c r="O72" s="1140">
        <f t="shared" si="5"/>
        <v>29</v>
      </c>
      <c r="P72" s="1140">
        <f t="shared" si="5"/>
        <v>39</v>
      </c>
      <c r="Q72" s="1144">
        <f t="shared" si="7"/>
        <v>4300</v>
      </c>
      <c r="R72" s="1137"/>
      <c r="S72" s="503" t="s">
        <v>313</v>
      </c>
      <c r="T72" s="503" t="s">
        <v>1536</v>
      </c>
      <c r="U72" s="503">
        <v>790</v>
      </c>
      <c r="V72" s="503">
        <v>38</v>
      </c>
      <c r="W72" s="503">
        <v>31</v>
      </c>
      <c r="X72" s="503">
        <v>80</v>
      </c>
      <c r="Y72" s="503">
        <v>74</v>
      </c>
      <c r="Z72" s="503">
        <v>39</v>
      </c>
      <c r="AA72" s="503">
        <v>74</v>
      </c>
      <c r="AB72" s="503">
        <v>37</v>
      </c>
      <c r="AC72" s="503">
        <v>1</v>
      </c>
      <c r="AD72" s="503">
        <v>3068</v>
      </c>
      <c r="AE72" s="503">
        <v>29</v>
      </c>
      <c r="AF72" s="503">
        <v>39</v>
      </c>
      <c r="AG72" s="503">
        <v>4300</v>
      </c>
      <c r="AH72" s="1393"/>
      <c r="AI72" s="1393"/>
    </row>
    <row r="73" spans="1:35" s="1068" customFormat="1" ht="20.25" customHeight="1" x14ac:dyDescent="0.3">
      <c r="A73" s="1067"/>
      <c r="B73" s="1416">
        <f t="shared" si="9"/>
        <v>54</v>
      </c>
      <c r="C73" s="1142" t="str">
        <f t="shared" si="8"/>
        <v>Tecnológica de Alimentos S.A.</v>
      </c>
      <c r="D73" s="1143" t="str">
        <f t="shared" si="6"/>
        <v>D2</v>
      </c>
      <c r="E73" s="1140">
        <f t="shared" si="6"/>
        <v>0</v>
      </c>
      <c r="F73" s="1140">
        <f t="shared" si="6"/>
        <v>0</v>
      </c>
      <c r="G73" s="1140">
        <f t="shared" si="6"/>
        <v>0</v>
      </c>
      <c r="H73" s="1140">
        <f t="shared" si="6"/>
        <v>0</v>
      </c>
      <c r="I73" s="1140">
        <f t="shared" si="6"/>
        <v>0</v>
      </c>
      <c r="J73" s="1140">
        <f t="shared" si="5"/>
        <v>0</v>
      </c>
      <c r="K73" s="1140">
        <f t="shared" si="5"/>
        <v>0</v>
      </c>
      <c r="L73" s="1140">
        <f t="shared" si="5"/>
        <v>0</v>
      </c>
      <c r="M73" s="1140">
        <f t="shared" si="5"/>
        <v>0</v>
      </c>
      <c r="N73" s="1140">
        <f t="shared" si="5"/>
        <v>0</v>
      </c>
      <c r="O73" s="1140">
        <f t="shared" si="5"/>
        <v>0</v>
      </c>
      <c r="P73" s="1140">
        <f t="shared" si="5"/>
        <v>0</v>
      </c>
      <c r="Q73" s="1144">
        <f t="shared" si="7"/>
        <v>0</v>
      </c>
      <c r="R73" s="1137"/>
      <c r="S73" s="503" t="s">
        <v>315</v>
      </c>
      <c r="T73" s="503" t="s">
        <v>1536</v>
      </c>
      <c r="U73" s="503"/>
      <c r="V73" s="503"/>
      <c r="W73" s="503"/>
      <c r="X73" s="503"/>
      <c r="Y73" s="503"/>
      <c r="Z73" s="503"/>
      <c r="AA73" s="503"/>
      <c r="AB73" s="503"/>
      <c r="AC73" s="503"/>
      <c r="AD73" s="503"/>
      <c r="AE73" s="503"/>
      <c r="AF73" s="503">
        <v>0</v>
      </c>
      <c r="AG73" s="503">
        <v>0</v>
      </c>
      <c r="AH73" s="1393"/>
      <c r="AI73" s="1393"/>
    </row>
    <row r="74" spans="1:35" s="1068" customFormat="1" ht="20.25" customHeight="1" x14ac:dyDescent="0.3">
      <c r="A74" s="1067"/>
      <c r="B74" s="1418">
        <f t="shared" si="9"/>
        <v>55</v>
      </c>
      <c r="C74" s="1145" t="str">
        <f t="shared" si="8"/>
        <v>Trupal S.A.</v>
      </c>
      <c r="D74" s="1153" t="str">
        <f t="shared" si="6"/>
        <v>BZ</v>
      </c>
      <c r="E74" s="1140">
        <f t="shared" si="6"/>
        <v>4832.5</v>
      </c>
      <c r="F74" s="1140">
        <f t="shared" si="6"/>
        <v>2868</v>
      </c>
      <c r="G74" s="1140">
        <f t="shared" si="6"/>
        <v>1926.6</v>
      </c>
      <c r="H74" s="1140">
        <f t="shared" si="6"/>
        <v>3625</v>
      </c>
      <c r="I74" s="1140">
        <f t="shared" si="6"/>
        <v>1398.2</v>
      </c>
      <c r="J74" s="1140">
        <f t="shared" si="5"/>
        <v>496</v>
      </c>
      <c r="K74" s="1140">
        <f t="shared" si="5"/>
        <v>0</v>
      </c>
      <c r="L74" s="1140">
        <f t="shared" si="5"/>
        <v>0</v>
      </c>
      <c r="M74" s="1140">
        <f t="shared" si="5"/>
        <v>4934.5</v>
      </c>
      <c r="N74" s="1140">
        <f t="shared" si="5"/>
        <v>3598.9</v>
      </c>
      <c r="O74" s="1140">
        <f t="shared" si="5"/>
        <v>858.3</v>
      </c>
      <c r="P74" s="1140">
        <f t="shared" si="5"/>
        <v>0</v>
      </c>
      <c r="Q74" s="1150">
        <f t="shared" si="7"/>
        <v>24538.000000000004</v>
      </c>
      <c r="R74" s="1137"/>
      <c r="S74" s="503" t="s">
        <v>317</v>
      </c>
      <c r="T74" s="503" t="s">
        <v>1529</v>
      </c>
      <c r="U74" s="503">
        <v>4832.5</v>
      </c>
      <c r="V74" s="503">
        <v>2868</v>
      </c>
      <c r="W74" s="503">
        <v>1926.6</v>
      </c>
      <c r="X74" s="503">
        <v>3625</v>
      </c>
      <c r="Y74" s="503">
        <v>1398.2</v>
      </c>
      <c r="Z74" s="503">
        <v>496</v>
      </c>
      <c r="AA74" s="503"/>
      <c r="AB74" s="503">
        <v>0</v>
      </c>
      <c r="AC74" s="503">
        <v>4934.5</v>
      </c>
      <c r="AD74" s="503">
        <v>3598.9</v>
      </c>
      <c r="AE74" s="503">
        <v>858.3</v>
      </c>
      <c r="AF74" s="503"/>
      <c r="AG74" s="503">
        <v>24538.000000000004</v>
      </c>
      <c r="AH74" s="1393"/>
      <c r="AI74" s="1393"/>
    </row>
    <row r="75" spans="1:35" s="1068" customFormat="1" ht="20.25" customHeight="1" x14ac:dyDescent="0.3">
      <c r="A75" s="1067"/>
      <c r="B75" s="1416"/>
      <c r="C75" s="1154" t="str">
        <f t="shared" si="8"/>
        <v/>
      </c>
      <c r="D75" s="1155" t="str">
        <f t="shared" si="6"/>
        <v>CA</v>
      </c>
      <c r="E75" s="1140">
        <f t="shared" si="6"/>
        <v>5786.31</v>
      </c>
      <c r="F75" s="1140">
        <f t="shared" si="6"/>
        <v>5283.8</v>
      </c>
      <c r="G75" s="1140">
        <f t="shared" si="6"/>
        <v>5667.28</v>
      </c>
      <c r="H75" s="1140">
        <f t="shared" si="6"/>
        <v>6815.08</v>
      </c>
      <c r="I75" s="1140">
        <f t="shared" si="6"/>
        <v>7838.9</v>
      </c>
      <c r="J75" s="1140">
        <f t="shared" si="5"/>
        <v>3348.36</v>
      </c>
      <c r="K75" s="1140">
        <f t="shared" si="5"/>
        <v>0</v>
      </c>
      <c r="L75" s="1140">
        <f t="shared" si="5"/>
        <v>5242.3900000000003</v>
      </c>
      <c r="M75" s="1140">
        <f t="shared" si="5"/>
        <v>7457.51</v>
      </c>
      <c r="N75" s="1140">
        <f t="shared" si="5"/>
        <v>8338.86</v>
      </c>
      <c r="O75" s="1140">
        <f t="shared" si="5"/>
        <v>8879.34</v>
      </c>
      <c r="P75" s="1140">
        <f t="shared" si="5"/>
        <v>9790.23</v>
      </c>
      <c r="Q75" s="1164">
        <f t="shared" si="7"/>
        <v>74448.06</v>
      </c>
      <c r="R75" s="1137"/>
      <c r="S75" s="503"/>
      <c r="T75" s="503" t="s">
        <v>1533</v>
      </c>
      <c r="U75" s="503">
        <v>5786.31</v>
      </c>
      <c r="V75" s="503">
        <v>5283.8</v>
      </c>
      <c r="W75" s="503">
        <v>5667.28</v>
      </c>
      <c r="X75" s="503">
        <v>6815.08</v>
      </c>
      <c r="Y75" s="503">
        <v>7838.9</v>
      </c>
      <c r="Z75" s="503">
        <v>3348.36</v>
      </c>
      <c r="AA75" s="503">
        <v>0</v>
      </c>
      <c r="AB75" s="503">
        <v>5242.3900000000003</v>
      </c>
      <c r="AC75" s="503">
        <v>7457.51</v>
      </c>
      <c r="AD75" s="503">
        <v>8338.86</v>
      </c>
      <c r="AE75" s="503">
        <v>8879.34</v>
      </c>
      <c r="AF75" s="503">
        <v>9790.23</v>
      </c>
      <c r="AG75" s="503">
        <v>74448.06</v>
      </c>
      <c r="AH75" s="1393"/>
      <c r="AI75" s="1393"/>
    </row>
    <row r="76" spans="1:35" s="1068" customFormat="1" ht="20.25" customHeight="1" x14ac:dyDescent="0.3">
      <c r="A76" s="1067"/>
      <c r="B76" s="1418">
        <f>+B74+1</f>
        <v>56</v>
      </c>
      <c r="C76" s="1145" t="str">
        <f t="shared" si="8"/>
        <v>Unión Andina de Cementos S.A.A.</v>
      </c>
      <c r="D76" s="1153" t="str">
        <f t="shared" si="6"/>
        <v>D2</v>
      </c>
      <c r="E76" s="1140">
        <f t="shared" si="6"/>
        <v>21730</v>
      </c>
      <c r="F76" s="1140">
        <f t="shared" si="6"/>
        <v>19497</v>
      </c>
      <c r="G76" s="1140">
        <f t="shared" si="6"/>
        <v>23637</v>
      </c>
      <c r="H76" s="1140">
        <f t="shared" si="6"/>
        <v>25986</v>
      </c>
      <c r="I76" s="1140">
        <f t="shared" si="6"/>
        <v>25812</v>
      </c>
      <c r="J76" s="1140">
        <f t="shared" si="5"/>
        <v>22646</v>
      </c>
      <c r="K76" s="1140">
        <f t="shared" si="5"/>
        <v>27920</v>
      </c>
      <c r="L76" s="1140">
        <f t="shared" si="5"/>
        <v>26112</v>
      </c>
      <c r="M76" s="1140">
        <f t="shared" ref="M76:P79" si="10">+AC76</f>
        <v>23925</v>
      </c>
      <c r="N76" s="1140">
        <f t="shared" si="10"/>
        <v>26129</v>
      </c>
      <c r="O76" s="1140">
        <f t="shared" si="10"/>
        <v>26194</v>
      </c>
      <c r="P76" s="1140">
        <f t="shared" si="10"/>
        <v>21329</v>
      </c>
      <c r="Q76" s="1144">
        <f t="shared" si="7"/>
        <v>290917</v>
      </c>
      <c r="R76" s="1137"/>
      <c r="S76" s="503" t="s">
        <v>319</v>
      </c>
      <c r="T76" s="503" t="s">
        <v>1536</v>
      </c>
      <c r="U76" s="503">
        <v>21730</v>
      </c>
      <c r="V76" s="503">
        <v>19497</v>
      </c>
      <c r="W76" s="503">
        <v>23637</v>
      </c>
      <c r="X76" s="503">
        <v>25986</v>
      </c>
      <c r="Y76" s="503">
        <v>25812</v>
      </c>
      <c r="Z76" s="503">
        <v>22646</v>
      </c>
      <c r="AA76" s="503">
        <v>27920</v>
      </c>
      <c r="AB76" s="503">
        <v>26112</v>
      </c>
      <c r="AC76" s="503">
        <v>23925</v>
      </c>
      <c r="AD76" s="503">
        <v>26129</v>
      </c>
      <c r="AE76" s="503">
        <v>26194</v>
      </c>
      <c r="AF76" s="503">
        <v>21329</v>
      </c>
      <c r="AG76" s="503">
        <v>290917</v>
      </c>
      <c r="AH76" s="1393"/>
      <c r="AI76" s="1393"/>
    </row>
    <row r="77" spans="1:35" s="1068" customFormat="1" ht="20.25" customHeight="1" x14ac:dyDescent="0.3">
      <c r="A77" s="1067"/>
      <c r="B77" s="1416"/>
      <c r="C77" s="1154" t="str">
        <f t="shared" si="8"/>
        <v/>
      </c>
      <c r="D77" s="1155" t="str">
        <f t="shared" si="6"/>
        <v>GN</v>
      </c>
      <c r="E77" s="1140">
        <f t="shared" si="6"/>
        <v>700278</v>
      </c>
      <c r="F77" s="1140">
        <f t="shared" si="6"/>
        <v>608728</v>
      </c>
      <c r="G77" s="1140">
        <f t="shared" si="6"/>
        <v>821340</v>
      </c>
      <c r="H77" s="1140">
        <f t="shared" si="6"/>
        <v>889013</v>
      </c>
      <c r="I77" s="1140">
        <f t="shared" si="6"/>
        <v>880952</v>
      </c>
      <c r="J77" s="1140">
        <f t="shared" si="6"/>
        <v>729850</v>
      </c>
      <c r="K77" s="1140">
        <f t="shared" si="6"/>
        <v>951259</v>
      </c>
      <c r="L77" s="1140">
        <f t="shared" si="6"/>
        <v>912743</v>
      </c>
      <c r="M77" s="1140">
        <f t="shared" si="10"/>
        <v>824785</v>
      </c>
      <c r="N77" s="1140">
        <f t="shared" si="10"/>
        <v>926185</v>
      </c>
      <c r="O77" s="1140">
        <f t="shared" si="10"/>
        <v>886720</v>
      </c>
      <c r="P77" s="1140">
        <f t="shared" si="10"/>
        <v>769980</v>
      </c>
      <c r="Q77" s="1144">
        <f t="shared" si="7"/>
        <v>9901833</v>
      </c>
      <c r="R77" s="1137"/>
      <c r="S77" s="503"/>
      <c r="T77" s="503" t="s">
        <v>1538</v>
      </c>
      <c r="U77" s="503">
        <v>700278</v>
      </c>
      <c r="V77" s="503">
        <v>608728</v>
      </c>
      <c r="W77" s="503">
        <v>821340</v>
      </c>
      <c r="X77" s="503">
        <v>889013</v>
      </c>
      <c r="Y77" s="503">
        <v>880952</v>
      </c>
      <c r="Z77" s="503">
        <v>729850</v>
      </c>
      <c r="AA77" s="503">
        <v>951259</v>
      </c>
      <c r="AB77" s="503">
        <v>912743</v>
      </c>
      <c r="AC77" s="503">
        <v>824785</v>
      </c>
      <c r="AD77" s="503">
        <v>926185</v>
      </c>
      <c r="AE77" s="503">
        <v>886720</v>
      </c>
      <c r="AF77" s="503">
        <v>769980</v>
      </c>
      <c r="AG77" s="503">
        <v>9901833</v>
      </c>
      <c r="AH77" s="1393"/>
      <c r="AI77" s="1393"/>
    </row>
    <row r="78" spans="1:35" s="1068" customFormat="1" ht="20.25" customHeight="1" x14ac:dyDescent="0.3">
      <c r="A78" s="1067"/>
      <c r="B78" s="1416">
        <f>+B76+1</f>
        <v>57</v>
      </c>
      <c r="C78" s="1142" t="str">
        <f t="shared" si="8"/>
        <v>Unión de Cervecerías Peruanas Backus y Johnston S.A.A.</v>
      </c>
      <c r="D78" s="1143" t="str">
        <f t="shared" si="6"/>
        <v>D2</v>
      </c>
      <c r="E78" s="1140">
        <f t="shared" si="6"/>
        <v>984.5100000000001</v>
      </c>
      <c r="F78" s="1140">
        <f t="shared" si="6"/>
        <v>925.43999999999994</v>
      </c>
      <c r="G78" s="1140">
        <f t="shared" si="6"/>
        <v>967.08999999999992</v>
      </c>
      <c r="H78" s="1140">
        <f t="shared" si="6"/>
        <v>1044.46</v>
      </c>
      <c r="I78" s="1140">
        <f t="shared" si="6"/>
        <v>1128.01</v>
      </c>
      <c r="J78" s="1140">
        <f t="shared" si="6"/>
        <v>1071.6100000000001</v>
      </c>
      <c r="K78" s="1140">
        <f t="shared" si="6"/>
        <v>1125.2</v>
      </c>
      <c r="L78" s="1140">
        <f t="shared" si="6"/>
        <v>956.41</v>
      </c>
      <c r="M78" s="1140">
        <f t="shared" si="10"/>
        <v>899.03</v>
      </c>
      <c r="N78" s="1140">
        <f t="shared" si="10"/>
        <v>934.99</v>
      </c>
      <c r="O78" s="1140">
        <f t="shared" si="10"/>
        <v>794.74</v>
      </c>
      <c r="P78" s="1140">
        <f t="shared" si="10"/>
        <v>675.53000000000009</v>
      </c>
      <c r="Q78" s="1144">
        <f t="shared" si="7"/>
        <v>11507.020000000002</v>
      </c>
      <c r="R78" s="1137"/>
      <c r="S78" s="503" t="s">
        <v>321</v>
      </c>
      <c r="T78" s="503" t="s">
        <v>1536</v>
      </c>
      <c r="U78" s="503">
        <v>984.5100000000001</v>
      </c>
      <c r="V78" s="503">
        <v>925.43999999999994</v>
      </c>
      <c r="W78" s="503">
        <v>967.08999999999992</v>
      </c>
      <c r="X78" s="503">
        <v>1044.46</v>
      </c>
      <c r="Y78" s="503">
        <v>1128.01</v>
      </c>
      <c r="Z78" s="503">
        <v>1071.6100000000001</v>
      </c>
      <c r="AA78" s="503">
        <v>1125.2</v>
      </c>
      <c r="AB78" s="503">
        <v>956.41</v>
      </c>
      <c r="AC78" s="503">
        <v>899.03</v>
      </c>
      <c r="AD78" s="503">
        <v>934.99</v>
      </c>
      <c r="AE78" s="503">
        <v>794.74</v>
      </c>
      <c r="AF78" s="503">
        <v>675.53000000000009</v>
      </c>
      <c r="AG78" s="503">
        <v>11507.020000000002</v>
      </c>
      <c r="AH78" s="1393"/>
      <c r="AI78" s="1393"/>
    </row>
    <row r="79" spans="1:35" s="1068" customFormat="1" ht="20.25" customHeight="1" x14ac:dyDescent="0.3">
      <c r="A79" s="1067"/>
      <c r="B79" s="1416">
        <f t="shared" si="9"/>
        <v>58</v>
      </c>
      <c r="C79" s="1142" t="str">
        <f t="shared" si="8"/>
        <v>Volcan Compañia Minera S.A.A.</v>
      </c>
      <c r="D79" s="1143" t="str">
        <f t="shared" si="6"/>
        <v>D2</v>
      </c>
      <c r="E79" s="1140">
        <f t="shared" si="6"/>
        <v>0</v>
      </c>
      <c r="F79" s="1140">
        <f t="shared" si="6"/>
        <v>0</v>
      </c>
      <c r="G79" s="1140">
        <f t="shared" si="6"/>
        <v>0</v>
      </c>
      <c r="H79" s="1140">
        <f t="shared" si="6"/>
        <v>0</v>
      </c>
      <c r="I79" s="1140">
        <f t="shared" si="6"/>
        <v>0</v>
      </c>
      <c r="J79" s="1140">
        <f t="shared" si="6"/>
        <v>0</v>
      </c>
      <c r="K79" s="1140">
        <f t="shared" si="6"/>
        <v>0</v>
      </c>
      <c r="L79" s="1140">
        <f t="shared" si="6"/>
        <v>0</v>
      </c>
      <c r="M79" s="1140">
        <f t="shared" si="10"/>
        <v>0</v>
      </c>
      <c r="N79" s="1140">
        <f t="shared" si="10"/>
        <v>0</v>
      </c>
      <c r="O79" s="1140">
        <f t="shared" si="10"/>
        <v>0</v>
      </c>
      <c r="P79" s="1140">
        <f t="shared" si="10"/>
        <v>0</v>
      </c>
      <c r="Q79" s="1144">
        <f t="shared" si="7"/>
        <v>0</v>
      </c>
      <c r="R79" s="1137"/>
      <c r="S79" s="503" t="s">
        <v>323</v>
      </c>
      <c r="T79" s="503" t="s">
        <v>1536</v>
      </c>
      <c r="U79" s="503">
        <v>0</v>
      </c>
      <c r="V79" s="503">
        <v>0</v>
      </c>
      <c r="W79" s="503">
        <v>0</v>
      </c>
      <c r="X79" s="503">
        <v>0</v>
      </c>
      <c r="Y79" s="503">
        <v>0</v>
      </c>
      <c r="Z79" s="503">
        <v>0</v>
      </c>
      <c r="AA79" s="503">
        <v>0</v>
      </c>
      <c r="AB79" s="503">
        <v>0</v>
      </c>
      <c r="AC79" s="503">
        <v>0</v>
      </c>
      <c r="AD79" s="503">
        <v>0</v>
      </c>
      <c r="AE79" s="503">
        <v>0</v>
      </c>
      <c r="AF79" s="503">
        <v>0</v>
      </c>
      <c r="AG79" s="503">
        <v>0</v>
      </c>
      <c r="AH79" s="1393"/>
      <c r="AI79" s="1393"/>
    </row>
    <row r="80" spans="1:35" s="1068" customFormat="1" ht="22.5" customHeight="1" x14ac:dyDescent="0.3">
      <c r="A80" s="1067"/>
      <c r="B80" s="1165" t="s">
        <v>1572</v>
      </c>
      <c r="C80" s="1071"/>
      <c r="D80" s="1166"/>
      <c r="E80" s="1071"/>
      <c r="F80" s="1071"/>
      <c r="G80" s="1071"/>
      <c r="H80" s="1071"/>
      <c r="I80" s="1071"/>
      <c r="J80" s="1071"/>
      <c r="K80" s="1071"/>
      <c r="L80" s="1071"/>
      <c r="M80" s="1071"/>
      <c r="N80" s="1071"/>
      <c r="O80" s="1071"/>
      <c r="P80" s="1071"/>
      <c r="Q80" s="1071"/>
      <c r="R80" s="1137"/>
      <c r="S80" s="503" t="s">
        <v>325</v>
      </c>
      <c r="T80" s="503"/>
      <c r="U80" s="503">
        <v>26820739.59</v>
      </c>
      <c r="V80" s="503">
        <v>24265835.880000003</v>
      </c>
      <c r="W80" s="503">
        <v>24868648.650000002</v>
      </c>
      <c r="X80" s="503">
        <v>23787617.489999998</v>
      </c>
      <c r="Y80" s="503">
        <v>25575979.619999997</v>
      </c>
      <c r="Z80" s="503">
        <v>23034815.119999997</v>
      </c>
      <c r="AA80" s="503">
        <v>24101305.819999997</v>
      </c>
      <c r="AB80" s="503">
        <v>25837327.830000002</v>
      </c>
      <c r="AC80" s="503">
        <v>26271120.09</v>
      </c>
      <c r="AD80" s="503">
        <v>24314939.959999997</v>
      </c>
      <c r="AE80" s="503">
        <v>27811451.849999998</v>
      </c>
      <c r="AF80" s="503">
        <v>27229572.340000004</v>
      </c>
      <c r="AG80" s="503">
        <v>303919354.23999995</v>
      </c>
      <c r="AH80" s="1393"/>
      <c r="AI80" s="1393"/>
    </row>
    <row r="81" spans="1:35" s="1068" customFormat="1" ht="17.25" thickBot="1" x14ac:dyDescent="0.35">
      <c r="A81" s="1067"/>
      <c r="B81" s="1071"/>
      <c r="C81" s="1071"/>
      <c r="D81" s="1071"/>
      <c r="E81" s="1071"/>
      <c r="F81" s="1071"/>
      <c r="G81" s="1071"/>
      <c r="H81" s="1071"/>
      <c r="I81" s="1071"/>
      <c r="J81" s="1071"/>
      <c r="K81" s="1071"/>
      <c r="L81" s="1071"/>
      <c r="M81" s="1071"/>
      <c r="N81" s="1071"/>
      <c r="O81" s="1071"/>
      <c r="P81" s="1071"/>
      <c r="Q81" s="1071"/>
      <c r="R81" s="1167"/>
      <c r="S81" s="503"/>
      <c r="T81" s="503"/>
      <c r="U81" s="503"/>
      <c r="V81" s="503"/>
      <c r="W81" s="503"/>
      <c r="X81" s="503"/>
      <c r="Y81" s="503"/>
      <c r="Z81" s="503"/>
      <c r="AA81" s="503"/>
      <c r="AB81" s="503"/>
      <c r="AC81" s="503"/>
      <c r="AD81" s="503"/>
      <c r="AE81" s="503"/>
      <c r="AF81" s="503"/>
      <c r="AG81" s="503"/>
      <c r="AH81" s="1393"/>
      <c r="AI81" s="1393"/>
    </row>
    <row r="82" spans="1:35" s="1068" customFormat="1" ht="33" x14ac:dyDescent="0.3">
      <c r="A82" s="1067"/>
      <c r="B82" s="1843" t="s">
        <v>1580</v>
      </c>
      <c r="C82" s="1844"/>
      <c r="D82" s="1422" t="s">
        <v>1571</v>
      </c>
      <c r="E82" s="1423" t="s">
        <v>1431</v>
      </c>
      <c r="F82" s="1423" t="s">
        <v>1432</v>
      </c>
      <c r="G82" s="1423" t="s">
        <v>1433</v>
      </c>
      <c r="H82" s="1423" t="s">
        <v>1434</v>
      </c>
      <c r="I82" s="1423" t="s">
        <v>1435</v>
      </c>
      <c r="J82" s="1423" t="s">
        <v>1436</v>
      </c>
      <c r="K82" s="1423" t="s">
        <v>1437</v>
      </c>
      <c r="L82" s="1423" t="s">
        <v>1438</v>
      </c>
      <c r="M82" s="1423" t="s">
        <v>1455</v>
      </c>
      <c r="N82" s="1423" t="s">
        <v>1440</v>
      </c>
      <c r="O82" s="1423" t="s">
        <v>1441</v>
      </c>
      <c r="P82" s="1424" t="s">
        <v>1442</v>
      </c>
      <c r="Q82" s="1425" t="s">
        <v>1272</v>
      </c>
      <c r="R82" s="1168"/>
      <c r="S82" s="503" t="s">
        <v>1525</v>
      </c>
      <c r="T82" s="503" t="s">
        <v>1452</v>
      </c>
      <c r="U82" s="503"/>
      <c r="V82" s="503"/>
      <c r="W82" s="503"/>
      <c r="X82" s="503"/>
      <c r="Y82" s="503"/>
      <c r="Z82" s="503"/>
      <c r="AA82" s="503"/>
      <c r="AB82" s="503"/>
      <c r="AC82" s="503"/>
      <c r="AD82" s="503"/>
      <c r="AE82" s="503"/>
      <c r="AF82" s="503"/>
      <c r="AG82" s="503"/>
      <c r="AH82" s="1393"/>
      <c r="AI82" s="1393"/>
    </row>
    <row r="83" spans="1:35" s="1068" customFormat="1" ht="18.75" customHeight="1" x14ac:dyDescent="0.3">
      <c r="A83" s="1067"/>
      <c r="B83" s="1845"/>
      <c r="C83" s="1846"/>
      <c r="D83" s="1169" t="str">
        <f t="shared" ref="D83:P86" si="11">+S84</f>
        <v>BZ</v>
      </c>
      <c r="E83" s="1170">
        <f t="shared" si="11"/>
        <v>82419.23000000001</v>
      </c>
      <c r="F83" s="1170">
        <f t="shared" si="11"/>
        <v>76719.64</v>
      </c>
      <c r="G83" s="1170">
        <f t="shared" si="11"/>
        <v>83997.38</v>
      </c>
      <c r="H83" s="1170">
        <f t="shared" si="11"/>
        <v>43981.100000000006</v>
      </c>
      <c r="I83" s="1170">
        <f t="shared" si="11"/>
        <v>51470.57</v>
      </c>
      <c r="J83" s="1170">
        <f t="shared" si="11"/>
        <v>56343.15</v>
      </c>
      <c r="K83" s="1170">
        <f t="shared" si="11"/>
        <v>90239.59</v>
      </c>
      <c r="L83" s="1170">
        <f t="shared" si="11"/>
        <v>92010.549999999988</v>
      </c>
      <c r="M83" s="1170">
        <f t="shared" si="11"/>
        <v>96615.94</v>
      </c>
      <c r="N83" s="1170">
        <f t="shared" si="11"/>
        <v>93677.6</v>
      </c>
      <c r="O83" s="1170">
        <f t="shared" si="11"/>
        <v>92792.030000000013</v>
      </c>
      <c r="P83" s="1170">
        <f t="shared" si="11"/>
        <v>93300.479999999996</v>
      </c>
      <c r="Q83" s="1171">
        <f t="shared" ref="Q83:Q87" si="12">SUM(E83:P83)</f>
        <v>953567.25999999989</v>
      </c>
      <c r="R83" s="1168"/>
      <c r="S83" s="503" t="s">
        <v>1545</v>
      </c>
      <c r="T83" s="503" t="s">
        <v>924</v>
      </c>
      <c r="U83" s="503" t="s">
        <v>925</v>
      </c>
      <c r="V83" s="503" t="s">
        <v>1419</v>
      </c>
      <c r="W83" s="503" t="s">
        <v>1420</v>
      </c>
      <c r="X83" s="503" t="s">
        <v>1421</v>
      </c>
      <c r="Y83" s="503" t="s">
        <v>1422</v>
      </c>
      <c r="Z83" s="503" t="s">
        <v>1423</v>
      </c>
      <c r="AA83" s="503" t="s">
        <v>1424</v>
      </c>
      <c r="AB83" s="503" t="s">
        <v>1425</v>
      </c>
      <c r="AC83" s="503" t="s">
        <v>1426</v>
      </c>
      <c r="AD83" s="503" t="s">
        <v>1427</v>
      </c>
      <c r="AE83" s="503" t="s">
        <v>1428</v>
      </c>
      <c r="AF83" s="503" t="s">
        <v>325</v>
      </c>
      <c r="AG83" s="503"/>
      <c r="AH83" s="1393"/>
      <c r="AI83" s="1393"/>
    </row>
    <row r="84" spans="1:35" s="1068" customFormat="1" ht="18.75" customHeight="1" x14ac:dyDescent="0.3">
      <c r="A84" s="1067"/>
      <c r="B84" s="1845"/>
      <c r="C84" s="1846"/>
      <c r="D84" s="1172" t="str">
        <f t="shared" si="11"/>
        <v>CA</v>
      </c>
      <c r="E84" s="1173">
        <f t="shared" si="11"/>
        <v>10637.44</v>
      </c>
      <c r="F84" s="1173">
        <f t="shared" si="11"/>
        <v>11020.55</v>
      </c>
      <c r="G84" s="1173">
        <f t="shared" si="11"/>
        <v>11902.630000000001</v>
      </c>
      <c r="H84" s="1173">
        <f t="shared" si="11"/>
        <v>15037.3</v>
      </c>
      <c r="I84" s="1173">
        <f t="shared" si="11"/>
        <v>13509.59</v>
      </c>
      <c r="J84" s="1173">
        <f t="shared" si="11"/>
        <v>3348.36</v>
      </c>
      <c r="K84" s="1173">
        <f t="shared" si="11"/>
        <v>9887</v>
      </c>
      <c r="L84" s="1173">
        <f t="shared" si="11"/>
        <v>12551.11</v>
      </c>
      <c r="M84" s="1173">
        <f t="shared" si="11"/>
        <v>13571.19</v>
      </c>
      <c r="N84" s="1173">
        <f t="shared" si="11"/>
        <v>14309.1</v>
      </c>
      <c r="O84" s="1173">
        <f t="shared" si="11"/>
        <v>15701.02</v>
      </c>
      <c r="P84" s="1173">
        <f t="shared" si="11"/>
        <v>46800.649999999994</v>
      </c>
      <c r="Q84" s="1171">
        <f t="shared" si="12"/>
        <v>178275.94</v>
      </c>
      <c r="R84" s="1071"/>
      <c r="S84" s="503" t="s">
        <v>1529</v>
      </c>
      <c r="T84" s="503">
        <v>82419.23000000001</v>
      </c>
      <c r="U84" s="503">
        <v>76719.64</v>
      </c>
      <c r="V84" s="503">
        <v>83997.38</v>
      </c>
      <c r="W84" s="503">
        <v>43981.100000000006</v>
      </c>
      <c r="X84" s="503">
        <v>51470.57</v>
      </c>
      <c r="Y84" s="503">
        <v>56343.15</v>
      </c>
      <c r="Z84" s="503">
        <v>90239.59</v>
      </c>
      <c r="AA84" s="503">
        <v>92010.549999999988</v>
      </c>
      <c r="AB84" s="503">
        <v>96615.94</v>
      </c>
      <c r="AC84" s="503">
        <v>93677.6</v>
      </c>
      <c r="AD84" s="503">
        <v>92792.030000000013</v>
      </c>
      <c r="AE84" s="503">
        <v>93300.479999999996</v>
      </c>
      <c r="AF84" s="503">
        <v>953567.25999999989</v>
      </c>
      <c r="AG84" s="503"/>
      <c r="AH84" s="1393"/>
      <c r="AI84" s="1393"/>
    </row>
    <row r="85" spans="1:35" s="1068" customFormat="1" ht="18.75" customHeight="1" x14ac:dyDescent="0.3">
      <c r="A85" s="1067"/>
      <c r="B85" s="1845"/>
      <c r="C85" s="1846"/>
      <c r="D85" s="1172" t="str">
        <f t="shared" si="11"/>
        <v>D2</v>
      </c>
      <c r="E85" s="1173">
        <f t="shared" si="11"/>
        <v>1165871.8099999998</v>
      </c>
      <c r="F85" s="1173">
        <f t="shared" si="11"/>
        <v>1002979.66</v>
      </c>
      <c r="G85" s="1173">
        <f t="shared" si="11"/>
        <v>1762326.4</v>
      </c>
      <c r="H85" s="1173">
        <f t="shared" si="11"/>
        <v>1827102.95</v>
      </c>
      <c r="I85" s="1173">
        <f t="shared" si="11"/>
        <v>1907749.32</v>
      </c>
      <c r="J85" s="1173">
        <f t="shared" si="11"/>
        <v>1612306.0199999998</v>
      </c>
      <c r="K85" s="1173">
        <f t="shared" si="11"/>
        <v>1110734.0199999998</v>
      </c>
      <c r="L85" s="1173">
        <f t="shared" si="11"/>
        <v>1523929.53</v>
      </c>
      <c r="M85" s="1173">
        <f t="shared" si="11"/>
        <v>1826345.9799999997</v>
      </c>
      <c r="N85" s="1173">
        <f t="shared" si="11"/>
        <v>1861410.9100000001</v>
      </c>
      <c r="O85" s="1173">
        <f t="shared" si="11"/>
        <v>1517860.0000000002</v>
      </c>
      <c r="P85" s="1173">
        <f t="shared" si="11"/>
        <v>1734644.92</v>
      </c>
      <c r="Q85" s="1171">
        <f t="shared" si="12"/>
        <v>18853261.520000003</v>
      </c>
      <c r="R85" s="1067"/>
      <c r="S85" s="503" t="s">
        <v>1533</v>
      </c>
      <c r="T85" s="503">
        <v>10637.44</v>
      </c>
      <c r="U85" s="503">
        <v>11020.55</v>
      </c>
      <c r="V85" s="503">
        <v>11902.630000000001</v>
      </c>
      <c r="W85" s="503">
        <v>15037.3</v>
      </c>
      <c r="X85" s="503">
        <v>13509.59</v>
      </c>
      <c r="Y85" s="503">
        <v>3348.36</v>
      </c>
      <c r="Z85" s="503">
        <v>9887</v>
      </c>
      <c r="AA85" s="503">
        <v>12551.11</v>
      </c>
      <c r="AB85" s="503">
        <v>13571.19</v>
      </c>
      <c r="AC85" s="503">
        <v>14309.1</v>
      </c>
      <c r="AD85" s="503">
        <v>15701.02</v>
      </c>
      <c r="AE85" s="503">
        <v>46800.649999999994</v>
      </c>
      <c r="AF85" s="503">
        <v>178275.94</v>
      </c>
      <c r="AG85" s="503"/>
      <c r="AH85" s="1393"/>
      <c r="AI85" s="1393"/>
    </row>
    <row r="86" spans="1:35" s="1068" customFormat="1" ht="18.75" customHeight="1" x14ac:dyDescent="0.3">
      <c r="A86" s="1067"/>
      <c r="B86" s="1845"/>
      <c r="C86" s="1846"/>
      <c r="D86" s="1172" t="str">
        <f t="shared" si="11"/>
        <v>GN</v>
      </c>
      <c r="E86" s="1173">
        <f t="shared" si="11"/>
        <v>24946521.109999999</v>
      </c>
      <c r="F86" s="1173">
        <f t="shared" si="11"/>
        <v>22841525.030000001</v>
      </c>
      <c r="G86" s="1173">
        <f t="shared" si="11"/>
        <v>21990156.240000002</v>
      </c>
      <c r="H86" s="1173">
        <f t="shared" si="11"/>
        <v>20638827.139999997</v>
      </c>
      <c r="I86" s="1173">
        <f t="shared" si="11"/>
        <v>22053741.02</v>
      </c>
      <c r="J86" s="1173">
        <f t="shared" si="11"/>
        <v>20158788.59</v>
      </c>
      <c r="K86" s="1173">
        <f t="shared" si="11"/>
        <v>22221201.210000001</v>
      </c>
      <c r="L86" s="1173">
        <f t="shared" si="11"/>
        <v>22784090.159999996</v>
      </c>
      <c r="M86" s="1173">
        <f t="shared" si="11"/>
        <v>22998852.629999999</v>
      </c>
      <c r="N86" s="1173">
        <f t="shared" si="11"/>
        <v>21151950.349999998</v>
      </c>
      <c r="O86" s="1173">
        <f t="shared" si="11"/>
        <v>24629674.800000001</v>
      </c>
      <c r="P86" s="1173">
        <f t="shared" si="11"/>
        <v>23781161.75</v>
      </c>
      <c r="Q86" s="1171">
        <f t="shared" si="12"/>
        <v>270196490.02999997</v>
      </c>
      <c r="R86" s="1067"/>
      <c r="S86" s="503" t="s">
        <v>1536</v>
      </c>
      <c r="T86" s="503">
        <v>1165871.8099999998</v>
      </c>
      <c r="U86" s="503">
        <v>1002979.66</v>
      </c>
      <c r="V86" s="503">
        <v>1762326.4</v>
      </c>
      <c r="W86" s="503">
        <v>1827102.95</v>
      </c>
      <c r="X86" s="503">
        <v>1907749.32</v>
      </c>
      <c r="Y86" s="503">
        <v>1612306.0199999998</v>
      </c>
      <c r="Z86" s="503">
        <v>1110734.0199999998</v>
      </c>
      <c r="AA86" s="503">
        <v>1523929.53</v>
      </c>
      <c r="AB86" s="503">
        <v>1826345.9799999997</v>
      </c>
      <c r="AC86" s="503">
        <v>1861410.9100000001</v>
      </c>
      <c r="AD86" s="503">
        <v>1517860.0000000002</v>
      </c>
      <c r="AE86" s="503">
        <v>1734644.92</v>
      </c>
      <c r="AF86" s="503">
        <v>18853261.520000003</v>
      </c>
      <c r="AG86" s="503"/>
      <c r="AH86" s="1393"/>
      <c r="AI86" s="1393"/>
    </row>
    <row r="87" spans="1:35" s="1068" customFormat="1" ht="18.75" customHeight="1" thickBot="1" x14ac:dyDescent="0.35">
      <c r="A87" s="1067"/>
      <c r="B87" s="1847"/>
      <c r="C87" s="1848"/>
      <c r="D87" s="1174" t="e">
        <f>+#REF!</f>
        <v>#REF!</v>
      </c>
      <c r="E87" s="1175" t="e">
        <f>+#REF!</f>
        <v>#REF!</v>
      </c>
      <c r="F87" s="1175" t="e">
        <f>+#REF!</f>
        <v>#REF!</v>
      </c>
      <c r="G87" s="1175" t="e">
        <f>+#REF!</f>
        <v>#REF!</v>
      </c>
      <c r="H87" s="1175" t="e">
        <f>+#REF!</f>
        <v>#REF!</v>
      </c>
      <c r="I87" s="1175" t="e">
        <f>+#REF!</f>
        <v>#REF!</v>
      </c>
      <c r="J87" s="1175" t="e">
        <f>+#REF!</f>
        <v>#REF!</v>
      </c>
      <c r="K87" s="1175" t="e">
        <f>+#REF!</f>
        <v>#REF!</v>
      </c>
      <c r="L87" s="1175" t="e">
        <f>+#REF!</f>
        <v>#REF!</v>
      </c>
      <c r="M87" s="1175" t="e">
        <f>+#REF!</f>
        <v>#REF!</v>
      </c>
      <c r="N87" s="1175" t="e">
        <f>+#REF!</f>
        <v>#REF!</v>
      </c>
      <c r="O87" s="1175" t="e">
        <f>+#REF!</f>
        <v>#REF!</v>
      </c>
      <c r="P87" s="1175" t="e">
        <f>+#REF!</f>
        <v>#REF!</v>
      </c>
      <c r="Q87" s="1176" t="e">
        <f t="shared" si="12"/>
        <v>#REF!</v>
      </c>
      <c r="R87" s="1067"/>
      <c r="S87" s="503" t="s">
        <v>1538</v>
      </c>
      <c r="T87" s="503">
        <v>24946521.109999999</v>
      </c>
      <c r="U87" s="503">
        <v>22841525.030000001</v>
      </c>
      <c r="V87" s="503">
        <v>21990156.240000002</v>
      </c>
      <c r="W87" s="503">
        <v>20638827.139999997</v>
      </c>
      <c r="X87" s="503">
        <v>22053741.02</v>
      </c>
      <c r="Y87" s="503">
        <v>20158788.59</v>
      </c>
      <c r="Z87" s="503">
        <v>22221201.210000001</v>
      </c>
      <c r="AA87" s="503">
        <v>22784090.159999996</v>
      </c>
      <c r="AB87" s="503">
        <v>22998852.629999999</v>
      </c>
      <c r="AC87" s="503">
        <v>21151950.349999998</v>
      </c>
      <c r="AD87" s="503">
        <v>24629674.800000001</v>
      </c>
      <c r="AE87" s="503">
        <v>23781161.75</v>
      </c>
      <c r="AF87" s="503">
        <v>270196490.02999997</v>
      </c>
      <c r="AG87" s="503"/>
      <c r="AH87" s="1393"/>
      <c r="AI87" s="1393"/>
    </row>
    <row r="88" spans="1:35" s="1068" customFormat="1" ht="17.25" thickBot="1" x14ac:dyDescent="0.35">
      <c r="A88" s="1067"/>
      <c r="B88" s="1071"/>
      <c r="C88" s="1071"/>
      <c r="D88" s="1071"/>
      <c r="E88" s="1167"/>
      <c r="F88" s="1071"/>
      <c r="G88" s="1071"/>
      <c r="H88" s="1071"/>
      <c r="I88" s="1071"/>
      <c r="J88" s="1071"/>
      <c r="K88" s="1071"/>
      <c r="L88" s="1071"/>
      <c r="M88" s="1071"/>
      <c r="N88" s="1071"/>
      <c r="O88" s="1071"/>
      <c r="P88" s="1071"/>
      <c r="Q88" s="1167"/>
      <c r="R88" s="1067"/>
      <c r="S88" s="503"/>
      <c r="T88" s="503"/>
      <c r="U88" s="503"/>
      <c r="V88" s="503"/>
      <c r="W88" s="503"/>
      <c r="X88" s="503"/>
      <c r="Y88" s="503"/>
      <c r="Z88" s="503"/>
      <c r="AA88" s="503"/>
      <c r="AB88" s="503"/>
      <c r="AC88" s="503"/>
      <c r="AD88" s="503"/>
      <c r="AE88" s="503"/>
      <c r="AF88" s="503"/>
      <c r="AG88" s="503"/>
      <c r="AH88" s="1393"/>
      <c r="AI88" s="1393"/>
    </row>
    <row r="89" spans="1:35" s="1068" customFormat="1" ht="33" x14ac:dyDescent="0.25">
      <c r="A89" s="1067"/>
      <c r="B89" s="1426" t="s">
        <v>983</v>
      </c>
      <c r="C89" s="1427" t="s">
        <v>1570</v>
      </c>
      <c r="D89" s="1422" t="s">
        <v>1581</v>
      </c>
      <c r="E89" s="1423" t="s">
        <v>1431</v>
      </c>
      <c r="F89" s="1423" t="s">
        <v>1432</v>
      </c>
      <c r="G89" s="1423" t="s">
        <v>1433</v>
      </c>
      <c r="H89" s="1423" t="s">
        <v>1434</v>
      </c>
      <c r="I89" s="1423" t="s">
        <v>1435</v>
      </c>
      <c r="J89" s="1423" t="s">
        <v>1436</v>
      </c>
      <c r="K89" s="1423" t="s">
        <v>1437</v>
      </c>
      <c r="L89" s="1423" t="s">
        <v>1438</v>
      </c>
      <c r="M89" s="1423" t="s">
        <v>1455</v>
      </c>
      <c r="N89" s="1423" t="s">
        <v>1440</v>
      </c>
      <c r="O89" s="1423" t="s">
        <v>1441</v>
      </c>
      <c r="P89" s="1423" t="s">
        <v>1442</v>
      </c>
      <c r="Q89" s="1425" t="s">
        <v>1272</v>
      </c>
      <c r="R89" s="1067"/>
      <c r="S89" s="503"/>
      <c r="T89" s="503"/>
      <c r="U89" s="503"/>
      <c r="V89" s="503"/>
      <c r="W89" s="503"/>
      <c r="X89" s="503"/>
      <c r="Y89" s="503"/>
      <c r="Z89" s="503"/>
      <c r="AA89" s="503"/>
      <c r="AB89" s="503"/>
      <c r="AC89" s="503"/>
      <c r="AD89" s="503"/>
      <c r="AE89" s="503"/>
      <c r="AF89" s="503"/>
      <c r="AG89" s="503"/>
      <c r="AH89" s="1393"/>
      <c r="AI89" s="1393"/>
    </row>
    <row r="90" spans="1:35" s="1068" customFormat="1" ht="23.25" customHeight="1" x14ac:dyDescent="0.3">
      <c r="A90" s="1067"/>
      <c r="B90" s="1420">
        <v>1</v>
      </c>
      <c r="C90" s="1177" t="str">
        <f>+S99</f>
        <v>Casa Grande S.A.A.</v>
      </c>
      <c r="D90" s="1178" t="s">
        <v>1582</v>
      </c>
      <c r="E90" s="1179">
        <f>+T99</f>
        <v>1150.54</v>
      </c>
      <c r="F90" s="1179">
        <f t="shared" ref="F90:P90" si="13">+U99</f>
        <v>2142.1</v>
      </c>
      <c r="G90" s="1179">
        <f t="shared" si="13"/>
        <v>3144.36</v>
      </c>
      <c r="H90" s="1179">
        <f t="shared" si="13"/>
        <v>0</v>
      </c>
      <c r="I90" s="1179">
        <f t="shared" si="13"/>
        <v>2405.62</v>
      </c>
      <c r="J90" s="1179">
        <f t="shared" si="13"/>
        <v>0</v>
      </c>
      <c r="K90" s="1179">
        <f t="shared" si="13"/>
        <v>0</v>
      </c>
      <c r="L90" s="1179">
        <f t="shared" si="13"/>
        <v>3555.53</v>
      </c>
      <c r="M90" s="1179">
        <f t="shared" si="13"/>
        <v>2533.31</v>
      </c>
      <c r="N90" s="1179">
        <f t="shared" si="13"/>
        <v>5970.24</v>
      </c>
      <c r="O90" s="1179">
        <f t="shared" si="13"/>
        <v>2780.43</v>
      </c>
      <c r="P90" s="1179">
        <f t="shared" si="13"/>
        <v>2843.15</v>
      </c>
      <c r="Q90" s="1180">
        <f>SUM(E90:P90)</f>
        <v>26525.279999999999</v>
      </c>
      <c r="R90" s="1067"/>
      <c r="S90" s="503"/>
      <c r="T90" s="503"/>
      <c r="U90" s="503"/>
      <c r="V90" s="503"/>
      <c r="W90" s="503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1393"/>
      <c r="AI90" s="1393"/>
    </row>
    <row r="91" spans="1:35" s="1068" customFormat="1" ht="23.25" customHeight="1" thickBot="1" x14ac:dyDescent="0.35">
      <c r="A91" s="1067"/>
      <c r="B91" s="1421">
        <f>+B90+1</f>
        <v>2</v>
      </c>
      <c r="C91" s="1181" t="str">
        <f t="shared" ref="C91" si="14">+S100</f>
        <v>Nexa Resources Cajamarquilla S.A.</v>
      </c>
      <c r="D91" s="1182" t="s">
        <v>1582</v>
      </c>
      <c r="E91" s="1183">
        <f t="shared" ref="E91:P91" si="15">+T100</f>
        <v>65214</v>
      </c>
      <c r="F91" s="1183">
        <f t="shared" si="15"/>
        <v>56475</v>
      </c>
      <c r="G91" s="1183">
        <f t="shared" si="15"/>
        <v>45860</v>
      </c>
      <c r="H91" s="1183">
        <f t="shared" si="15"/>
        <v>60398</v>
      </c>
      <c r="I91" s="1183">
        <f t="shared" si="15"/>
        <v>57748</v>
      </c>
      <c r="J91" s="1183">
        <f t="shared" si="15"/>
        <v>54030</v>
      </c>
      <c r="K91" s="1183">
        <f t="shared" si="15"/>
        <v>37288</v>
      </c>
      <c r="L91" s="1183">
        <f t="shared" si="15"/>
        <v>58897</v>
      </c>
      <c r="M91" s="1183">
        <f t="shared" si="15"/>
        <v>57093</v>
      </c>
      <c r="N91" s="1183">
        <f t="shared" si="15"/>
        <v>58734</v>
      </c>
      <c r="O91" s="1183">
        <f t="shared" si="15"/>
        <v>54173</v>
      </c>
      <c r="P91" s="1183">
        <f t="shared" si="15"/>
        <v>51889</v>
      </c>
      <c r="Q91" s="1184">
        <f t="shared" ref="Q91" si="16">SUM(E91:P91)</f>
        <v>657799</v>
      </c>
      <c r="R91" s="1067"/>
      <c r="S91" s="503"/>
      <c r="T91" s="503"/>
      <c r="U91" s="503"/>
      <c r="V91" s="503"/>
      <c r="W91" s="503"/>
      <c r="X91" s="503"/>
      <c r="Y91" s="503"/>
      <c r="Z91" s="503"/>
      <c r="AA91" s="503"/>
      <c r="AB91" s="503"/>
      <c r="AC91" s="503"/>
      <c r="AD91" s="503"/>
      <c r="AE91" s="503"/>
      <c r="AF91" s="503"/>
      <c r="AG91" s="503"/>
      <c r="AH91" s="1393"/>
      <c r="AI91" s="1393"/>
    </row>
    <row r="92" spans="1:35" s="1068" customFormat="1" ht="23.25" customHeight="1" x14ac:dyDescent="0.3">
      <c r="A92" s="1067"/>
      <c r="B92" s="1067"/>
      <c r="C92" s="1067"/>
      <c r="D92" s="1128" t="s">
        <v>1574</v>
      </c>
      <c r="E92" s="1071"/>
      <c r="F92" s="1071"/>
      <c r="G92" s="1071"/>
      <c r="H92" s="1071"/>
      <c r="I92" s="1071"/>
      <c r="J92" s="1067"/>
      <c r="K92" s="1067"/>
      <c r="L92" s="1067"/>
      <c r="M92" s="1067"/>
      <c r="N92" s="1067"/>
      <c r="O92" s="1067"/>
      <c r="P92" s="1067"/>
      <c r="Q92" s="1067"/>
      <c r="R92" s="1067"/>
      <c r="S92" s="503"/>
      <c r="T92" s="503"/>
      <c r="U92" s="503"/>
      <c r="V92" s="503"/>
      <c r="W92" s="503"/>
      <c r="X92" s="503"/>
      <c r="Y92" s="503"/>
      <c r="Z92" s="503"/>
      <c r="AA92" s="503"/>
      <c r="AB92" s="503"/>
      <c r="AC92" s="503"/>
      <c r="AD92" s="503"/>
      <c r="AE92" s="503"/>
      <c r="AF92" s="503"/>
      <c r="AG92" s="503"/>
      <c r="AH92" s="1393"/>
      <c r="AI92" s="1393"/>
    </row>
    <row r="93" spans="1:35" s="1068" customFormat="1" ht="14.45" x14ac:dyDescent="0.3">
      <c r="A93" s="1067"/>
      <c r="B93" s="1067"/>
      <c r="C93" s="1067"/>
      <c r="D93" s="1071"/>
      <c r="E93" s="1071"/>
      <c r="F93" s="1071"/>
      <c r="G93" s="1071"/>
      <c r="H93" s="1071"/>
      <c r="I93" s="1071"/>
      <c r="J93" s="1067"/>
      <c r="K93" s="1067"/>
      <c r="L93" s="1067"/>
      <c r="M93" s="1067"/>
      <c r="N93" s="1067"/>
      <c r="O93" s="1067"/>
      <c r="P93" s="1067"/>
      <c r="Q93" s="1067"/>
      <c r="R93" s="1067"/>
      <c r="S93" s="503" t="s">
        <v>173</v>
      </c>
      <c r="T93" s="503" t="s">
        <v>174</v>
      </c>
      <c r="U93" s="1393"/>
      <c r="V93" s="1393"/>
      <c r="W93" s="1393"/>
      <c r="X93" s="1393"/>
      <c r="Y93" s="1393"/>
      <c r="Z93" s="1393"/>
      <c r="AA93" s="1393"/>
      <c r="AB93" s="1393"/>
      <c r="AC93" s="1393"/>
      <c r="AD93" s="1393"/>
      <c r="AE93" s="1393"/>
      <c r="AF93" s="1393"/>
      <c r="AG93" s="503"/>
      <c r="AH93" s="1393"/>
      <c r="AI93" s="1393"/>
    </row>
    <row r="94" spans="1:35" s="1068" customFormat="1" ht="14.45" x14ac:dyDescent="0.3">
      <c r="A94" s="1067"/>
      <c r="B94" s="1067"/>
      <c r="C94" s="1067"/>
      <c r="D94" s="1129" t="s">
        <v>1552</v>
      </c>
      <c r="E94" s="1071" t="s">
        <v>1553</v>
      </c>
      <c r="F94" s="1067"/>
      <c r="G94" s="1067"/>
      <c r="H94" s="1129" t="s">
        <v>1583</v>
      </c>
      <c r="I94" s="1071" t="s">
        <v>1584</v>
      </c>
      <c r="J94" s="1067"/>
      <c r="K94" s="1067"/>
      <c r="L94" s="1067"/>
      <c r="M94" s="1067"/>
      <c r="N94" s="1067"/>
      <c r="O94" s="1067"/>
      <c r="P94" s="1067"/>
      <c r="Q94" s="1071"/>
      <c r="R94" s="1067"/>
      <c r="S94" s="503" t="s">
        <v>1545</v>
      </c>
      <c r="T94" s="503" t="s">
        <v>1546</v>
      </c>
      <c r="U94" s="503"/>
      <c r="V94" s="503"/>
      <c r="W94" s="1393"/>
      <c r="X94" s="1393"/>
      <c r="Y94" s="1393"/>
      <c r="Z94" s="1393"/>
      <c r="AA94" s="1393"/>
      <c r="AB94" s="1393"/>
      <c r="AC94" s="1393"/>
      <c r="AD94" s="1393"/>
      <c r="AE94" s="1393"/>
      <c r="AF94" s="1393"/>
      <c r="AG94" s="503"/>
      <c r="AH94" s="1393"/>
      <c r="AI94" s="1393"/>
    </row>
    <row r="95" spans="1:35" s="1068" customFormat="1" ht="16.5" x14ac:dyDescent="0.3">
      <c r="A95" s="1067"/>
      <c r="B95" s="1067"/>
      <c r="C95" s="1067"/>
      <c r="D95" s="1129" t="s">
        <v>1560</v>
      </c>
      <c r="E95" s="1071" t="s">
        <v>1561</v>
      </c>
      <c r="F95" s="1067"/>
      <c r="G95" s="1067"/>
      <c r="H95" s="1129" t="s">
        <v>1558</v>
      </c>
      <c r="I95" s="1071" t="s">
        <v>1559</v>
      </c>
      <c r="J95" s="1067"/>
      <c r="K95" s="1067"/>
      <c r="L95" s="1067"/>
      <c r="M95" s="1067"/>
      <c r="N95" s="1067"/>
      <c r="O95" s="1067"/>
      <c r="P95" s="1067"/>
      <c r="Q95" s="1067"/>
      <c r="R95" s="1067"/>
      <c r="S95" s="503" t="s">
        <v>336</v>
      </c>
      <c r="T95" s="503" t="s">
        <v>1521</v>
      </c>
      <c r="U95" s="503"/>
      <c r="V95" s="503"/>
      <c r="W95" s="503"/>
      <c r="X95" s="503"/>
      <c r="Y95" s="503"/>
      <c r="Z95" s="503"/>
      <c r="AA95" s="503"/>
      <c r="AB95" s="503"/>
      <c r="AC95" s="503"/>
      <c r="AD95" s="503"/>
      <c r="AE95" s="503"/>
      <c r="AF95" s="503"/>
      <c r="AG95" s="503"/>
      <c r="AH95" s="1393"/>
      <c r="AI95" s="1393"/>
    </row>
    <row r="96" spans="1:35" s="1068" customFormat="1" ht="14.45" x14ac:dyDescent="0.3">
      <c r="A96" s="1067"/>
      <c r="B96" s="1067"/>
      <c r="C96" s="1067"/>
      <c r="D96" s="1129" t="s">
        <v>1564</v>
      </c>
      <c r="E96" s="1071" t="s">
        <v>1565</v>
      </c>
      <c r="F96" s="1071"/>
      <c r="G96" s="1067"/>
      <c r="H96" s="1185" t="s">
        <v>1582</v>
      </c>
      <c r="I96" s="1071" t="s">
        <v>1585</v>
      </c>
      <c r="J96" s="1067"/>
      <c r="K96" s="1067"/>
      <c r="L96" s="1067"/>
      <c r="M96" s="1067"/>
      <c r="N96" s="1067"/>
      <c r="O96" s="1067"/>
      <c r="P96" s="1067"/>
      <c r="Q96" s="1071"/>
      <c r="R96" s="1067"/>
      <c r="S96" s="503"/>
      <c r="T96" s="503"/>
      <c r="U96" s="503"/>
      <c r="V96" s="503"/>
      <c r="W96" s="503"/>
      <c r="X96" s="503"/>
      <c r="Y96" s="503"/>
      <c r="Z96" s="503"/>
      <c r="AA96" s="503"/>
      <c r="AB96" s="503"/>
      <c r="AC96" s="503"/>
      <c r="AD96" s="503"/>
      <c r="AE96" s="503"/>
      <c r="AF96" s="503"/>
      <c r="AG96" s="503"/>
      <c r="AH96" s="1393"/>
      <c r="AI96" s="1393"/>
    </row>
    <row r="97" spans="1:35" s="1068" customFormat="1" ht="16.899999999999999" x14ac:dyDescent="0.3">
      <c r="A97" s="1067"/>
      <c r="B97" s="1067"/>
      <c r="C97" s="1067"/>
      <c r="D97" s="1129" t="s">
        <v>1566</v>
      </c>
      <c r="E97" s="1071" t="s">
        <v>1577</v>
      </c>
      <c r="F97" s="1067"/>
      <c r="G97" s="1067"/>
      <c r="H97" s="1067"/>
      <c r="I97" s="1067"/>
      <c r="J97" s="1067"/>
      <c r="K97" s="1067"/>
      <c r="L97" s="1067"/>
      <c r="M97" s="1067"/>
      <c r="N97" s="1067"/>
      <c r="O97" s="1067"/>
      <c r="P97" s="1067"/>
      <c r="Q97" s="1071"/>
      <c r="R97" s="1067"/>
      <c r="S97" s="503" t="s">
        <v>1525</v>
      </c>
      <c r="T97" s="503" t="s">
        <v>1452</v>
      </c>
      <c r="U97" s="503"/>
      <c r="V97" s="503"/>
      <c r="W97" s="503"/>
      <c r="X97" s="503"/>
      <c r="Y97" s="503"/>
      <c r="Z97" s="503"/>
      <c r="AA97" s="503"/>
      <c r="AB97" s="503"/>
      <c r="AC97" s="503"/>
      <c r="AD97" s="503"/>
      <c r="AE97" s="503"/>
      <c r="AF97" s="503"/>
      <c r="AG97" s="503"/>
      <c r="AH97" s="1393"/>
      <c r="AI97" s="1393"/>
    </row>
    <row r="98" spans="1:35" s="1068" customFormat="1" ht="14.45" x14ac:dyDescent="0.3">
      <c r="A98" s="1067"/>
      <c r="R98" s="1067"/>
      <c r="S98" s="503" t="s">
        <v>175</v>
      </c>
      <c r="T98" s="503" t="s">
        <v>924</v>
      </c>
      <c r="U98" s="503" t="s">
        <v>925</v>
      </c>
      <c r="V98" s="503" t="s">
        <v>1419</v>
      </c>
      <c r="W98" s="503" t="s">
        <v>1420</v>
      </c>
      <c r="X98" s="503" t="s">
        <v>1421</v>
      </c>
      <c r="Y98" s="503" t="s">
        <v>1422</v>
      </c>
      <c r="Z98" s="503" t="s">
        <v>1423</v>
      </c>
      <c r="AA98" s="503" t="s">
        <v>1424</v>
      </c>
      <c r="AB98" s="503" t="s">
        <v>1425</v>
      </c>
      <c r="AC98" s="503" t="s">
        <v>1426</v>
      </c>
      <c r="AD98" s="503" t="s">
        <v>1427</v>
      </c>
      <c r="AE98" s="503" t="s">
        <v>1428</v>
      </c>
      <c r="AF98" s="503" t="s">
        <v>325</v>
      </c>
      <c r="AG98" s="503"/>
      <c r="AH98" s="1393"/>
      <c r="AI98" s="1393"/>
    </row>
    <row r="99" spans="1:35" s="1068" customFormat="1" ht="14.45" x14ac:dyDescent="0.3">
      <c r="A99" s="1067"/>
      <c r="B99" s="1067"/>
      <c r="C99" s="1067"/>
      <c r="D99" s="1067"/>
      <c r="E99" s="1067"/>
      <c r="F99" s="1067"/>
      <c r="G99" s="1067"/>
      <c r="H99" s="1067"/>
      <c r="I99" s="1067"/>
      <c r="J99" s="1067"/>
      <c r="K99" s="1067"/>
      <c r="L99" s="1067"/>
      <c r="M99" s="1067"/>
      <c r="N99" s="1067"/>
      <c r="O99" s="1067"/>
      <c r="P99" s="1067"/>
      <c r="Q99" s="1067"/>
      <c r="R99" s="1067"/>
      <c r="S99" s="503" t="s">
        <v>195</v>
      </c>
      <c r="T99" s="503">
        <v>1150.54</v>
      </c>
      <c r="U99" s="503">
        <v>2142.1</v>
      </c>
      <c r="V99" s="503">
        <v>3144.36</v>
      </c>
      <c r="W99" s="503"/>
      <c r="X99" s="503">
        <v>2405.62</v>
      </c>
      <c r="Y99" s="503"/>
      <c r="Z99" s="503"/>
      <c r="AA99" s="503">
        <v>3555.53</v>
      </c>
      <c r="AB99" s="503">
        <v>2533.31</v>
      </c>
      <c r="AC99" s="503">
        <v>5970.24</v>
      </c>
      <c r="AD99" s="503">
        <v>2780.43</v>
      </c>
      <c r="AE99" s="503">
        <v>2843.15</v>
      </c>
      <c r="AF99" s="503">
        <v>26525.279999999999</v>
      </c>
      <c r="AG99" s="503"/>
      <c r="AH99" s="1393"/>
      <c r="AI99" s="1393"/>
    </row>
    <row r="100" spans="1:35" s="1068" customFormat="1" ht="14.45" x14ac:dyDescent="0.3">
      <c r="A100" s="1067"/>
      <c r="R100" s="1067"/>
      <c r="S100" s="503" t="s">
        <v>279</v>
      </c>
      <c r="T100" s="503">
        <v>65214</v>
      </c>
      <c r="U100" s="503">
        <v>56475</v>
      </c>
      <c r="V100" s="503">
        <v>45860</v>
      </c>
      <c r="W100" s="503">
        <v>60398</v>
      </c>
      <c r="X100" s="503">
        <v>57748</v>
      </c>
      <c r="Y100" s="503">
        <v>54030</v>
      </c>
      <c r="Z100" s="503">
        <v>37288</v>
      </c>
      <c r="AA100" s="503">
        <v>58897</v>
      </c>
      <c r="AB100" s="503">
        <v>57093</v>
      </c>
      <c r="AC100" s="503">
        <v>58734</v>
      </c>
      <c r="AD100" s="503">
        <v>54173</v>
      </c>
      <c r="AE100" s="503">
        <v>51889</v>
      </c>
      <c r="AF100" s="503">
        <v>657799</v>
      </c>
      <c r="AG100" s="503"/>
      <c r="AH100" s="1393"/>
      <c r="AI100" s="1393"/>
    </row>
    <row r="101" spans="1:35" s="1068" customFormat="1" ht="14.45" x14ac:dyDescent="0.3">
      <c r="A101" s="1067"/>
      <c r="R101" s="1067"/>
      <c r="S101" s="503" t="s">
        <v>325</v>
      </c>
      <c r="T101" s="503">
        <v>66364.539999999994</v>
      </c>
      <c r="U101" s="503">
        <v>58617.1</v>
      </c>
      <c r="V101" s="503">
        <v>49004.36</v>
      </c>
      <c r="W101" s="503">
        <v>60398</v>
      </c>
      <c r="X101" s="503">
        <v>60153.62</v>
      </c>
      <c r="Y101" s="503">
        <v>54030</v>
      </c>
      <c r="Z101" s="503">
        <v>37288</v>
      </c>
      <c r="AA101" s="503">
        <v>62452.53</v>
      </c>
      <c r="AB101" s="503">
        <v>59626.31</v>
      </c>
      <c r="AC101" s="503">
        <v>64704.24</v>
      </c>
      <c r="AD101" s="503">
        <v>56953.43</v>
      </c>
      <c r="AE101" s="503">
        <v>54732.15</v>
      </c>
      <c r="AF101" s="503">
        <v>684324.28</v>
      </c>
      <c r="AG101" s="503"/>
      <c r="AH101" s="1393"/>
      <c r="AI101" s="1393"/>
    </row>
    <row r="102" spans="1:35" s="1068" customFormat="1" ht="14.45" x14ac:dyDescent="0.3">
      <c r="A102" s="1067"/>
      <c r="R102" s="1067"/>
      <c r="S102" s="503"/>
      <c r="T102" s="503"/>
      <c r="U102" s="503"/>
      <c r="V102" s="503"/>
      <c r="W102" s="503"/>
      <c r="X102" s="503"/>
      <c r="Y102" s="503"/>
      <c r="Z102" s="503"/>
      <c r="AA102" s="503"/>
      <c r="AB102" s="503"/>
      <c r="AC102" s="503"/>
      <c r="AD102" s="503"/>
      <c r="AE102" s="503"/>
      <c r="AF102" s="503"/>
      <c r="AG102" s="503"/>
      <c r="AH102" s="1393"/>
      <c r="AI102" s="1393"/>
    </row>
  </sheetData>
  <mergeCells count="2">
    <mergeCell ref="B2:Q2"/>
    <mergeCell ref="B82:C87"/>
  </mergeCells>
  <conditionalFormatting sqref="D6:D15 D58 D78:D79 D73 D21:D29 D32:D49 D52:D54">
    <cfRule type="containsText" dxfId="188" priority="183" stopIfTrue="1" operator="containsText" text="CA">
      <formula>NOT(ISERROR(SEARCH("CA",D6)))</formula>
    </cfRule>
    <cfRule type="containsText" dxfId="187" priority="184" stopIfTrue="1" operator="containsText" text="RQ">
      <formula>NOT(ISERROR(SEARCH("RQ",D6)))</formula>
    </cfRule>
    <cfRule type="containsText" dxfId="186" priority="185" stopIfTrue="1" operator="containsText" text="R6">
      <formula>NOT(ISERROR(SEARCH("R6",D6)))</formula>
    </cfRule>
    <cfRule type="containsText" dxfId="185" priority="186" stopIfTrue="1" operator="containsText" text="GN">
      <formula>NOT(ISERROR(SEARCH("GN",D6)))</formula>
    </cfRule>
    <cfRule type="containsText" dxfId="184" priority="187" stopIfTrue="1" operator="containsText" text="D2">
      <formula>NOT(ISERROR(SEARCH("D2",D6)))</formula>
    </cfRule>
    <cfRule type="containsText" dxfId="183" priority="188" stopIfTrue="1" operator="containsText" text="BG">
      <formula>NOT(ISERROR(SEARCH("BG",D6)))</formula>
    </cfRule>
    <cfRule type="containsText" dxfId="182" priority="189" operator="containsText" text="BZ">
      <formula>NOT(ISERROR(SEARCH("BZ",D6)))</formula>
    </cfRule>
  </conditionalFormatting>
  <conditionalFormatting sqref="D83:D87">
    <cfRule type="containsText" dxfId="181" priority="176" stopIfTrue="1" operator="containsText" text="CA">
      <formula>NOT(ISERROR(SEARCH("CA",D83)))</formula>
    </cfRule>
    <cfRule type="containsText" dxfId="180" priority="177" stopIfTrue="1" operator="containsText" text="RQ">
      <formula>NOT(ISERROR(SEARCH("RQ",D83)))</formula>
    </cfRule>
    <cfRule type="containsText" dxfId="179" priority="178" stopIfTrue="1" operator="containsText" text="R6">
      <formula>NOT(ISERROR(SEARCH("R6",D83)))</formula>
    </cfRule>
    <cfRule type="containsText" dxfId="178" priority="179" stopIfTrue="1" operator="containsText" text="GN">
      <formula>NOT(ISERROR(SEARCH("GN",D83)))</formula>
    </cfRule>
    <cfRule type="containsText" dxfId="177" priority="180" stopIfTrue="1" operator="containsText" text="D2">
      <formula>NOT(ISERROR(SEARCH("D2",D83)))</formula>
    </cfRule>
    <cfRule type="containsText" dxfId="176" priority="181" stopIfTrue="1" operator="containsText" text="BG">
      <formula>NOT(ISERROR(SEARCH("BG",D83)))</formula>
    </cfRule>
    <cfRule type="containsText" dxfId="175" priority="182" operator="containsText" text="BZ">
      <formula>NOT(ISERROR(SEARCH("BZ",D83)))</formula>
    </cfRule>
  </conditionalFormatting>
  <conditionalFormatting sqref="D18">
    <cfRule type="containsText" dxfId="174" priority="120" stopIfTrue="1" operator="containsText" text="CA">
      <formula>NOT(ISERROR(SEARCH("CA",D18)))</formula>
    </cfRule>
    <cfRule type="containsText" dxfId="173" priority="121" stopIfTrue="1" operator="containsText" text="RQ">
      <formula>NOT(ISERROR(SEARCH("RQ",D18)))</formula>
    </cfRule>
    <cfRule type="containsText" dxfId="172" priority="122" stopIfTrue="1" operator="containsText" text="R6">
      <formula>NOT(ISERROR(SEARCH("R6",D18)))</formula>
    </cfRule>
    <cfRule type="containsText" dxfId="171" priority="123" stopIfTrue="1" operator="containsText" text="GN">
      <formula>NOT(ISERROR(SEARCH("GN",D18)))</formula>
    </cfRule>
    <cfRule type="containsText" dxfId="170" priority="124" stopIfTrue="1" operator="containsText" text="D2">
      <formula>NOT(ISERROR(SEARCH("D2",D18)))</formula>
    </cfRule>
    <cfRule type="containsText" dxfId="169" priority="125" stopIfTrue="1" operator="containsText" text="BG">
      <formula>NOT(ISERROR(SEARCH("BG",D18)))</formula>
    </cfRule>
    <cfRule type="containsText" dxfId="168" priority="126" operator="containsText" text="BZ">
      <formula>NOT(ISERROR(SEARCH("BZ",D18)))</formula>
    </cfRule>
  </conditionalFormatting>
  <conditionalFormatting sqref="D16">
    <cfRule type="containsText" dxfId="167" priority="162" stopIfTrue="1" operator="containsText" text="CA">
      <formula>NOT(ISERROR(SEARCH("CA",D16)))</formula>
    </cfRule>
    <cfRule type="containsText" dxfId="166" priority="163" stopIfTrue="1" operator="containsText" text="RQ">
      <formula>NOT(ISERROR(SEARCH("RQ",D16)))</formula>
    </cfRule>
    <cfRule type="containsText" dxfId="165" priority="164" stopIfTrue="1" operator="containsText" text="R6">
      <formula>NOT(ISERROR(SEARCH("R6",D16)))</formula>
    </cfRule>
    <cfRule type="containsText" dxfId="164" priority="165" stopIfTrue="1" operator="containsText" text="GN">
      <formula>NOT(ISERROR(SEARCH("GN",D16)))</formula>
    </cfRule>
    <cfRule type="containsText" dxfId="163" priority="166" stopIfTrue="1" operator="containsText" text="D2">
      <formula>NOT(ISERROR(SEARCH("D2",D16)))</formula>
    </cfRule>
    <cfRule type="containsText" dxfId="162" priority="167" stopIfTrue="1" operator="containsText" text="BG">
      <formula>NOT(ISERROR(SEARCH("BG",D16)))</formula>
    </cfRule>
    <cfRule type="containsText" dxfId="161" priority="168" operator="containsText" text="BZ">
      <formula>NOT(ISERROR(SEARCH("BZ",D16)))</formula>
    </cfRule>
  </conditionalFormatting>
  <conditionalFormatting sqref="D69">
    <cfRule type="containsText" dxfId="160" priority="169" stopIfTrue="1" operator="containsText" text="CA">
      <formula>NOT(ISERROR(SEARCH("CA",D69)))</formula>
    </cfRule>
    <cfRule type="containsText" dxfId="159" priority="170" stopIfTrue="1" operator="containsText" text="RQ">
      <formula>NOT(ISERROR(SEARCH("RQ",D69)))</formula>
    </cfRule>
    <cfRule type="containsText" dxfId="158" priority="171" stopIfTrue="1" operator="containsText" text="R6">
      <formula>NOT(ISERROR(SEARCH("R6",D69)))</formula>
    </cfRule>
    <cfRule type="containsText" dxfId="157" priority="172" stopIfTrue="1" operator="containsText" text="GN">
      <formula>NOT(ISERROR(SEARCH("GN",D69)))</formula>
    </cfRule>
    <cfRule type="containsText" dxfId="156" priority="173" stopIfTrue="1" operator="containsText" text="D2">
      <formula>NOT(ISERROR(SEARCH("D2",D69)))</formula>
    </cfRule>
    <cfRule type="containsText" dxfId="155" priority="174" stopIfTrue="1" operator="containsText" text="BG">
      <formula>NOT(ISERROR(SEARCH("BG",D69)))</formula>
    </cfRule>
    <cfRule type="containsText" dxfId="154" priority="175" operator="containsText" text="BZ">
      <formula>NOT(ISERROR(SEARCH("BZ",D69)))</formula>
    </cfRule>
  </conditionalFormatting>
  <conditionalFormatting sqref="D17">
    <cfRule type="containsText" dxfId="153" priority="155" stopIfTrue="1" operator="containsText" text="CA">
      <formula>NOT(ISERROR(SEARCH("CA",D17)))</formula>
    </cfRule>
    <cfRule type="containsText" dxfId="152" priority="156" stopIfTrue="1" operator="containsText" text="RQ">
      <formula>NOT(ISERROR(SEARCH("RQ",D17)))</formula>
    </cfRule>
    <cfRule type="containsText" dxfId="151" priority="157" stopIfTrue="1" operator="containsText" text="R6">
      <formula>NOT(ISERROR(SEARCH("R6",D17)))</formula>
    </cfRule>
    <cfRule type="containsText" dxfId="150" priority="158" stopIfTrue="1" operator="containsText" text="GN">
      <formula>NOT(ISERROR(SEARCH("GN",D17)))</formula>
    </cfRule>
    <cfRule type="containsText" dxfId="149" priority="159" stopIfTrue="1" operator="containsText" text="D2">
      <formula>NOT(ISERROR(SEARCH("D2",D17)))</formula>
    </cfRule>
    <cfRule type="containsText" dxfId="148" priority="160" stopIfTrue="1" operator="containsText" text="BG">
      <formula>NOT(ISERROR(SEARCH("BG",D17)))</formula>
    </cfRule>
    <cfRule type="containsText" dxfId="147" priority="161" operator="containsText" text="BZ">
      <formula>NOT(ISERROR(SEARCH("BZ",D17)))</formula>
    </cfRule>
  </conditionalFormatting>
  <conditionalFormatting sqref="D19">
    <cfRule type="containsText" dxfId="146" priority="113" stopIfTrue="1" operator="containsText" text="CA">
      <formula>NOT(ISERROR(SEARCH("CA",D19)))</formula>
    </cfRule>
    <cfRule type="containsText" dxfId="145" priority="114" stopIfTrue="1" operator="containsText" text="RQ">
      <formula>NOT(ISERROR(SEARCH("RQ",D19)))</formula>
    </cfRule>
    <cfRule type="containsText" dxfId="144" priority="115" stopIfTrue="1" operator="containsText" text="R6">
      <formula>NOT(ISERROR(SEARCH("R6",D19)))</formula>
    </cfRule>
    <cfRule type="containsText" dxfId="143" priority="116" stopIfTrue="1" operator="containsText" text="GN">
      <formula>NOT(ISERROR(SEARCH("GN",D19)))</formula>
    </cfRule>
    <cfRule type="containsText" dxfId="142" priority="117" stopIfTrue="1" operator="containsText" text="D2">
      <formula>NOT(ISERROR(SEARCH("D2",D19)))</formula>
    </cfRule>
    <cfRule type="containsText" dxfId="141" priority="118" stopIfTrue="1" operator="containsText" text="BG">
      <formula>NOT(ISERROR(SEARCH("BG",D19)))</formula>
    </cfRule>
    <cfRule type="containsText" dxfId="140" priority="119" operator="containsText" text="BZ">
      <formula>NOT(ISERROR(SEARCH("BZ",D19)))</formula>
    </cfRule>
  </conditionalFormatting>
  <conditionalFormatting sqref="D71">
    <cfRule type="containsText" dxfId="139" priority="134" stopIfTrue="1" operator="containsText" text="CA">
      <formula>NOT(ISERROR(SEARCH("CA",D71)))</formula>
    </cfRule>
    <cfRule type="containsText" dxfId="138" priority="135" stopIfTrue="1" operator="containsText" text="RQ">
      <formula>NOT(ISERROR(SEARCH("RQ",D71)))</formula>
    </cfRule>
    <cfRule type="containsText" dxfId="137" priority="136" stopIfTrue="1" operator="containsText" text="R6">
      <formula>NOT(ISERROR(SEARCH("R6",D71)))</formula>
    </cfRule>
    <cfRule type="containsText" dxfId="136" priority="137" stopIfTrue="1" operator="containsText" text="GN">
      <formula>NOT(ISERROR(SEARCH("GN",D71)))</formula>
    </cfRule>
    <cfRule type="containsText" dxfId="135" priority="138" stopIfTrue="1" operator="containsText" text="D2">
      <formula>NOT(ISERROR(SEARCH("D2",D71)))</formula>
    </cfRule>
    <cfRule type="containsText" dxfId="134" priority="139" stopIfTrue="1" operator="containsText" text="BG">
      <formula>NOT(ISERROR(SEARCH("BG",D71)))</formula>
    </cfRule>
    <cfRule type="containsText" dxfId="133" priority="140" operator="containsText" text="BZ">
      <formula>NOT(ISERROR(SEARCH("BZ",D71)))</formula>
    </cfRule>
  </conditionalFormatting>
  <conditionalFormatting sqref="D72">
    <cfRule type="containsText" dxfId="132" priority="127" stopIfTrue="1" operator="containsText" text="CA">
      <formula>NOT(ISERROR(SEARCH("CA",D72)))</formula>
    </cfRule>
    <cfRule type="containsText" dxfId="131" priority="128" stopIfTrue="1" operator="containsText" text="RQ">
      <formula>NOT(ISERROR(SEARCH("RQ",D72)))</formula>
    </cfRule>
    <cfRule type="containsText" dxfId="130" priority="129" stopIfTrue="1" operator="containsText" text="R6">
      <formula>NOT(ISERROR(SEARCH("R6",D72)))</formula>
    </cfRule>
    <cfRule type="containsText" dxfId="129" priority="130" stopIfTrue="1" operator="containsText" text="GN">
      <formula>NOT(ISERROR(SEARCH("GN",D72)))</formula>
    </cfRule>
    <cfRule type="containsText" dxfId="128" priority="131" stopIfTrue="1" operator="containsText" text="D2">
      <formula>NOT(ISERROR(SEARCH("D2",D72)))</formula>
    </cfRule>
    <cfRule type="containsText" dxfId="127" priority="132" stopIfTrue="1" operator="containsText" text="BG">
      <formula>NOT(ISERROR(SEARCH("BG",D72)))</formula>
    </cfRule>
    <cfRule type="containsText" dxfId="126" priority="133" operator="containsText" text="BZ">
      <formula>NOT(ISERROR(SEARCH("BZ",D72)))</formula>
    </cfRule>
  </conditionalFormatting>
  <conditionalFormatting sqref="D62">
    <cfRule type="containsText" dxfId="125" priority="148" stopIfTrue="1" operator="containsText" text="CA">
      <formula>NOT(ISERROR(SEARCH("CA",D62)))</formula>
    </cfRule>
    <cfRule type="containsText" dxfId="124" priority="149" stopIfTrue="1" operator="containsText" text="RQ">
      <formula>NOT(ISERROR(SEARCH("RQ",D62)))</formula>
    </cfRule>
    <cfRule type="containsText" dxfId="123" priority="150" stopIfTrue="1" operator="containsText" text="R6">
      <formula>NOT(ISERROR(SEARCH("R6",D62)))</formula>
    </cfRule>
    <cfRule type="containsText" dxfId="122" priority="151" stopIfTrue="1" operator="containsText" text="GN">
      <formula>NOT(ISERROR(SEARCH("GN",D62)))</formula>
    </cfRule>
    <cfRule type="containsText" dxfId="121" priority="152" stopIfTrue="1" operator="containsText" text="D2">
      <formula>NOT(ISERROR(SEARCH("D2",D62)))</formula>
    </cfRule>
    <cfRule type="containsText" dxfId="120" priority="153" stopIfTrue="1" operator="containsText" text="BG">
      <formula>NOT(ISERROR(SEARCH("BG",D62)))</formula>
    </cfRule>
    <cfRule type="containsText" dxfId="119" priority="154" operator="containsText" text="BZ">
      <formula>NOT(ISERROR(SEARCH("BZ",D62)))</formula>
    </cfRule>
  </conditionalFormatting>
  <conditionalFormatting sqref="D68">
    <cfRule type="containsText" dxfId="118" priority="141" stopIfTrue="1" operator="containsText" text="CA">
      <formula>NOT(ISERROR(SEARCH("CA",D68)))</formula>
    </cfRule>
    <cfRule type="containsText" dxfId="117" priority="142" stopIfTrue="1" operator="containsText" text="RQ">
      <formula>NOT(ISERROR(SEARCH("RQ",D68)))</formula>
    </cfRule>
    <cfRule type="containsText" dxfId="116" priority="143" stopIfTrue="1" operator="containsText" text="R6">
      <formula>NOT(ISERROR(SEARCH("R6",D68)))</formula>
    </cfRule>
    <cfRule type="containsText" dxfId="115" priority="144" stopIfTrue="1" operator="containsText" text="GN">
      <formula>NOT(ISERROR(SEARCH("GN",D68)))</formula>
    </cfRule>
    <cfRule type="containsText" dxfId="114" priority="145" stopIfTrue="1" operator="containsText" text="D2">
      <formula>NOT(ISERROR(SEARCH("D2",D68)))</formula>
    </cfRule>
    <cfRule type="containsText" dxfId="113" priority="146" stopIfTrue="1" operator="containsText" text="BG">
      <formula>NOT(ISERROR(SEARCH("BG",D68)))</formula>
    </cfRule>
    <cfRule type="containsText" dxfId="112" priority="147" operator="containsText" text="BZ">
      <formula>NOT(ISERROR(SEARCH("BZ",D68)))</formula>
    </cfRule>
  </conditionalFormatting>
  <conditionalFormatting sqref="D76:D77">
    <cfRule type="containsText" dxfId="111" priority="1" stopIfTrue="1" operator="containsText" text="CA">
      <formula>NOT(ISERROR(SEARCH("CA",D76)))</formula>
    </cfRule>
    <cfRule type="containsText" dxfId="110" priority="2" stopIfTrue="1" operator="containsText" text="RQ">
      <formula>NOT(ISERROR(SEARCH("RQ",D76)))</formula>
    </cfRule>
    <cfRule type="containsText" dxfId="109" priority="3" stopIfTrue="1" operator="containsText" text="R6">
      <formula>NOT(ISERROR(SEARCH("R6",D76)))</formula>
    </cfRule>
    <cfRule type="containsText" dxfId="108" priority="4" stopIfTrue="1" operator="containsText" text="GN">
      <formula>NOT(ISERROR(SEARCH("GN",D76)))</formula>
    </cfRule>
    <cfRule type="containsText" dxfId="107" priority="5" stopIfTrue="1" operator="containsText" text="D2">
      <formula>NOT(ISERROR(SEARCH("D2",D76)))</formula>
    </cfRule>
    <cfRule type="containsText" dxfId="106" priority="6" stopIfTrue="1" operator="containsText" text="BG">
      <formula>NOT(ISERROR(SEARCH("BG",D76)))</formula>
    </cfRule>
    <cfRule type="containsText" dxfId="105" priority="7" operator="containsText" text="BZ">
      <formula>NOT(ISERROR(SEARCH("BZ",D76)))</formula>
    </cfRule>
  </conditionalFormatting>
  <conditionalFormatting sqref="D20">
    <cfRule type="containsText" dxfId="104" priority="106" stopIfTrue="1" operator="containsText" text="CA">
      <formula>NOT(ISERROR(SEARCH("CA",D20)))</formula>
    </cfRule>
    <cfRule type="containsText" dxfId="103" priority="107" stopIfTrue="1" operator="containsText" text="RQ">
      <formula>NOT(ISERROR(SEARCH("RQ",D20)))</formula>
    </cfRule>
    <cfRule type="containsText" dxfId="102" priority="108" stopIfTrue="1" operator="containsText" text="R6">
      <formula>NOT(ISERROR(SEARCH("R6",D20)))</formula>
    </cfRule>
    <cfRule type="containsText" dxfId="101" priority="109" stopIfTrue="1" operator="containsText" text="GN">
      <formula>NOT(ISERROR(SEARCH("GN",D20)))</formula>
    </cfRule>
    <cfRule type="containsText" dxfId="100" priority="110" stopIfTrue="1" operator="containsText" text="D2">
      <formula>NOT(ISERROR(SEARCH("D2",D20)))</formula>
    </cfRule>
    <cfRule type="containsText" dxfId="99" priority="111" stopIfTrue="1" operator="containsText" text="BG">
      <formula>NOT(ISERROR(SEARCH("BG",D20)))</formula>
    </cfRule>
    <cfRule type="containsText" dxfId="98" priority="112" operator="containsText" text="BZ">
      <formula>NOT(ISERROR(SEARCH("BZ",D20)))</formula>
    </cfRule>
  </conditionalFormatting>
  <conditionalFormatting sqref="D30:D31">
    <cfRule type="containsText" dxfId="97" priority="99" stopIfTrue="1" operator="containsText" text="CA">
      <formula>NOT(ISERROR(SEARCH("CA",D30)))</formula>
    </cfRule>
    <cfRule type="containsText" dxfId="96" priority="100" stopIfTrue="1" operator="containsText" text="RQ">
      <formula>NOT(ISERROR(SEARCH("RQ",D30)))</formula>
    </cfRule>
    <cfRule type="containsText" dxfId="95" priority="101" stopIfTrue="1" operator="containsText" text="R6">
      <formula>NOT(ISERROR(SEARCH("R6",D30)))</formula>
    </cfRule>
    <cfRule type="containsText" dxfId="94" priority="102" stopIfTrue="1" operator="containsText" text="GN">
      <formula>NOT(ISERROR(SEARCH("GN",D30)))</formula>
    </cfRule>
    <cfRule type="containsText" dxfId="93" priority="103" stopIfTrue="1" operator="containsText" text="D2">
      <formula>NOT(ISERROR(SEARCH("D2",D30)))</formula>
    </cfRule>
    <cfRule type="containsText" dxfId="92" priority="104" stopIfTrue="1" operator="containsText" text="BG">
      <formula>NOT(ISERROR(SEARCH("BG",D30)))</formula>
    </cfRule>
    <cfRule type="containsText" dxfId="91" priority="105" operator="containsText" text="BZ">
      <formula>NOT(ISERROR(SEARCH("BZ",D30)))</formula>
    </cfRule>
  </conditionalFormatting>
  <conditionalFormatting sqref="D50:D51">
    <cfRule type="containsText" dxfId="90" priority="92" stopIfTrue="1" operator="containsText" text="CA">
      <formula>NOT(ISERROR(SEARCH("CA",D50)))</formula>
    </cfRule>
    <cfRule type="containsText" dxfId="89" priority="93" stopIfTrue="1" operator="containsText" text="RQ">
      <formula>NOT(ISERROR(SEARCH("RQ",D50)))</formula>
    </cfRule>
    <cfRule type="containsText" dxfId="88" priority="94" stopIfTrue="1" operator="containsText" text="R6">
      <formula>NOT(ISERROR(SEARCH("R6",D50)))</formula>
    </cfRule>
    <cfRule type="containsText" dxfId="87" priority="95" stopIfTrue="1" operator="containsText" text="GN">
      <formula>NOT(ISERROR(SEARCH("GN",D50)))</formula>
    </cfRule>
    <cfRule type="containsText" dxfId="86" priority="96" stopIfTrue="1" operator="containsText" text="D2">
      <formula>NOT(ISERROR(SEARCH("D2",D50)))</formula>
    </cfRule>
    <cfRule type="containsText" dxfId="85" priority="97" stopIfTrue="1" operator="containsText" text="BG">
      <formula>NOT(ISERROR(SEARCH("BG",D50)))</formula>
    </cfRule>
    <cfRule type="containsText" dxfId="84" priority="98" operator="containsText" text="BZ">
      <formula>NOT(ISERROR(SEARCH("BZ",D50)))</formula>
    </cfRule>
  </conditionalFormatting>
  <conditionalFormatting sqref="D55">
    <cfRule type="containsText" dxfId="83" priority="85" stopIfTrue="1" operator="containsText" text="CA">
      <formula>NOT(ISERROR(SEARCH("CA",D55)))</formula>
    </cfRule>
    <cfRule type="containsText" dxfId="82" priority="86" stopIfTrue="1" operator="containsText" text="RQ">
      <formula>NOT(ISERROR(SEARCH("RQ",D55)))</formula>
    </cfRule>
    <cfRule type="containsText" dxfId="81" priority="87" stopIfTrue="1" operator="containsText" text="R6">
      <formula>NOT(ISERROR(SEARCH("R6",D55)))</formula>
    </cfRule>
    <cfRule type="containsText" dxfId="80" priority="88" stopIfTrue="1" operator="containsText" text="GN">
      <formula>NOT(ISERROR(SEARCH("GN",D55)))</formula>
    </cfRule>
    <cfRule type="containsText" dxfId="79" priority="89" stopIfTrue="1" operator="containsText" text="D2">
      <formula>NOT(ISERROR(SEARCH("D2",D55)))</formula>
    </cfRule>
    <cfRule type="containsText" dxfId="78" priority="90" stopIfTrue="1" operator="containsText" text="BG">
      <formula>NOT(ISERROR(SEARCH("BG",D55)))</formula>
    </cfRule>
    <cfRule type="containsText" dxfId="77" priority="91" operator="containsText" text="BZ">
      <formula>NOT(ISERROR(SEARCH("BZ",D55)))</formula>
    </cfRule>
  </conditionalFormatting>
  <conditionalFormatting sqref="D56">
    <cfRule type="containsText" dxfId="76" priority="78" stopIfTrue="1" operator="containsText" text="CA">
      <formula>NOT(ISERROR(SEARCH("CA",D56)))</formula>
    </cfRule>
    <cfRule type="containsText" dxfId="75" priority="79" stopIfTrue="1" operator="containsText" text="RQ">
      <formula>NOT(ISERROR(SEARCH("RQ",D56)))</formula>
    </cfRule>
    <cfRule type="containsText" dxfId="74" priority="80" stopIfTrue="1" operator="containsText" text="R6">
      <formula>NOT(ISERROR(SEARCH("R6",D56)))</formula>
    </cfRule>
    <cfRule type="containsText" dxfId="73" priority="81" stopIfTrue="1" operator="containsText" text="GN">
      <formula>NOT(ISERROR(SEARCH("GN",D56)))</formula>
    </cfRule>
    <cfRule type="containsText" dxfId="72" priority="82" stopIfTrue="1" operator="containsText" text="D2">
      <formula>NOT(ISERROR(SEARCH("D2",D56)))</formula>
    </cfRule>
    <cfRule type="containsText" dxfId="71" priority="83" stopIfTrue="1" operator="containsText" text="BG">
      <formula>NOT(ISERROR(SEARCH("BG",D56)))</formula>
    </cfRule>
    <cfRule type="containsText" dxfId="70" priority="84" operator="containsText" text="BZ">
      <formula>NOT(ISERROR(SEARCH("BZ",D56)))</formula>
    </cfRule>
  </conditionalFormatting>
  <conditionalFormatting sqref="D57">
    <cfRule type="containsText" dxfId="69" priority="71" stopIfTrue="1" operator="containsText" text="CA">
      <formula>NOT(ISERROR(SEARCH("CA",D57)))</formula>
    </cfRule>
    <cfRule type="containsText" dxfId="68" priority="72" stopIfTrue="1" operator="containsText" text="RQ">
      <formula>NOT(ISERROR(SEARCH("RQ",D57)))</formula>
    </cfRule>
    <cfRule type="containsText" dxfId="67" priority="73" stopIfTrue="1" operator="containsText" text="R6">
      <formula>NOT(ISERROR(SEARCH("R6",D57)))</formula>
    </cfRule>
    <cfRule type="containsText" dxfId="66" priority="74" stopIfTrue="1" operator="containsText" text="GN">
      <formula>NOT(ISERROR(SEARCH("GN",D57)))</formula>
    </cfRule>
    <cfRule type="containsText" dxfId="65" priority="75" stopIfTrue="1" operator="containsText" text="D2">
      <formula>NOT(ISERROR(SEARCH("D2",D57)))</formula>
    </cfRule>
    <cfRule type="containsText" dxfId="64" priority="76" stopIfTrue="1" operator="containsText" text="BG">
      <formula>NOT(ISERROR(SEARCH("BG",D57)))</formula>
    </cfRule>
    <cfRule type="containsText" dxfId="63" priority="77" operator="containsText" text="BZ">
      <formula>NOT(ISERROR(SEARCH("BZ",D57)))</formula>
    </cfRule>
  </conditionalFormatting>
  <conditionalFormatting sqref="D63">
    <cfRule type="containsText" dxfId="62" priority="64" stopIfTrue="1" operator="containsText" text="CA">
      <formula>NOT(ISERROR(SEARCH("CA",D63)))</formula>
    </cfRule>
    <cfRule type="containsText" dxfId="61" priority="65" stopIfTrue="1" operator="containsText" text="RQ">
      <formula>NOT(ISERROR(SEARCH("RQ",D63)))</formula>
    </cfRule>
    <cfRule type="containsText" dxfId="60" priority="66" stopIfTrue="1" operator="containsText" text="R6">
      <formula>NOT(ISERROR(SEARCH("R6",D63)))</formula>
    </cfRule>
    <cfRule type="containsText" dxfId="59" priority="67" stopIfTrue="1" operator="containsText" text="GN">
      <formula>NOT(ISERROR(SEARCH("GN",D63)))</formula>
    </cfRule>
    <cfRule type="containsText" dxfId="58" priority="68" stopIfTrue="1" operator="containsText" text="D2">
      <formula>NOT(ISERROR(SEARCH("D2",D63)))</formula>
    </cfRule>
    <cfRule type="containsText" dxfId="57" priority="69" stopIfTrue="1" operator="containsText" text="BG">
      <formula>NOT(ISERROR(SEARCH("BG",D63)))</formula>
    </cfRule>
    <cfRule type="containsText" dxfId="56" priority="70" operator="containsText" text="BZ">
      <formula>NOT(ISERROR(SEARCH("BZ",D63)))</formula>
    </cfRule>
  </conditionalFormatting>
  <conditionalFormatting sqref="D64">
    <cfRule type="containsText" dxfId="55" priority="57" stopIfTrue="1" operator="containsText" text="CA">
      <formula>NOT(ISERROR(SEARCH("CA",D64)))</formula>
    </cfRule>
    <cfRule type="containsText" dxfId="54" priority="58" stopIfTrue="1" operator="containsText" text="RQ">
      <formula>NOT(ISERROR(SEARCH("RQ",D64)))</formula>
    </cfRule>
    <cfRule type="containsText" dxfId="53" priority="59" stopIfTrue="1" operator="containsText" text="R6">
      <formula>NOT(ISERROR(SEARCH("R6",D64)))</formula>
    </cfRule>
    <cfRule type="containsText" dxfId="52" priority="60" stopIfTrue="1" operator="containsText" text="GN">
      <formula>NOT(ISERROR(SEARCH("GN",D64)))</formula>
    </cfRule>
    <cfRule type="containsText" dxfId="51" priority="61" stopIfTrue="1" operator="containsText" text="D2">
      <formula>NOT(ISERROR(SEARCH("D2",D64)))</formula>
    </cfRule>
    <cfRule type="containsText" dxfId="50" priority="62" stopIfTrue="1" operator="containsText" text="BG">
      <formula>NOT(ISERROR(SEARCH("BG",D64)))</formula>
    </cfRule>
    <cfRule type="containsText" dxfId="49" priority="63" operator="containsText" text="BZ">
      <formula>NOT(ISERROR(SEARCH("BZ",D64)))</formula>
    </cfRule>
  </conditionalFormatting>
  <conditionalFormatting sqref="D65">
    <cfRule type="containsText" dxfId="48" priority="50" stopIfTrue="1" operator="containsText" text="CA">
      <formula>NOT(ISERROR(SEARCH("CA",D65)))</formula>
    </cfRule>
    <cfRule type="containsText" dxfId="47" priority="51" stopIfTrue="1" operator="containsText" text="RQ">
      <formula>NOT(ISERROR(SEARCH("RQ",D65)))</formula>
    </cfRule>
    <cfRule type="containsText" dxfId="46" priority="52" stopIfTrue="1" operator="containsText" text="R6">
      <formula>NOT(ISERROR(SEARCH("R6",D65)))</formula>
    </cfRule>
    <cfRule type="containsText" dxfId="45" priority="53" stopIfTrue="1" operator="containsText" text="GN">
      <formula>NOT(ISERROR(SEARCH("GN",D65)))</formula>
    </cfRule>
    <cfRule type="containsText" dxfId="44" priority="54" stopIfTrue="1" operator="containsText" text="D2">
      <formula>NOT(ISERROR(SEARCH("D2",D65)))</formula>
    </cfRule>
    <cfRule type="containsText" dxfId="43" priority="55" stopIfTrue="1" operator="containsText" text="BG">
      <formula>NOT(ISERROR(SEARCH("BG",D65)))</formula>
    </cfRule>
    <cfRule type="containsText" dxfId="42" priority="56" operator="containsText" text="BZ">
      <formula>NOT(ISERROR(SEARCH("BZ",D65)))</formula>
    </cfRule>
  </conditionalFormatting>
  <conditionalFormatting sqref="D59">
    <cfRule type="containsText" dxfId="41" priority="43" stopIfTrue="1" operator="containsText" text="CA">
      <formula>NOT(ISERROR(SEARCH("CA",D59)))</formula>
    </cfRule>
    <cfRule type="containsText" dxfId="40" priority="44" stopIfTrue="1" operator="containsText" text="RQ">
      <formula>NOT(ISERROR(SEARCH("RQ",D59)))</formula>
    </cfRule>
    <cfRule type="containsText" dxfId="39" priority="45" stopIfTrue="1" operator="containsText" text="R6">
      <formula>NOT(ISERROR(SEARCH("R6",D59)))</formula>
    </cfRule>
    <cfRule type="containsText" dxfId="38" priority="46" stopIfTrue="1" operator="containsText" text="GN">
      <formula>NOT(ISERROR(SEARCH("GN",D59)))</formula>
    </cfRule>
    <cfRule type="containsText" dxfId="37" priority="47" stopIfTrue="1" operator="containsText" text="D2">
      <formula>NOT(ISERROR(SEARCH("D2",D59)))</formula>
    </cfRule>
    <cfRule type="containsText" dxfId="36" priority="48" stopIfTrue="1" operator="containsText" text="BG">
      <formula>NOT(ISERROR(SEARCH("BG",D59)))</formula>
    </cfRule>
    <cfRule type="containsText" dxfId="35" priority="49" operator="containsText" text="BZ">
      <formula>NOT(ISERROR(SEARCH("BZ",D59)))</formula>
    </cfRule>
  </conditionalFormatting>
  <conditionalFormatting sqref="D60">
    <cfRule type="containsText" dxfId="34" priority="36" stopIfTrue="1" operator="containsText" text="CA">
      <formula>NOT(ISERROR(SEARCH("CA",D60)))</formula>
    </cfRule>
    <cfRule type="containsText" dxfId="33" priority="37" stopIfTrue="1" operator="containsText" text="RQ">
      <formula>NOT(ISERROR(SEARCH("RQ",D60)))</formula>
    </cfRule>
    <cfRule type="containsText" dxfId="32" priority="38" stopIfTrue="1" operator="containsText" text="R6">
      <formula>NOT(ISERROR(SEARCH("R6",D60)))</formula>
    </cfRule>
    <cfRule type="containsText" dxfId="31" priority="39" stopIfTrue="1" operator="containsText" text="GN">
      <formula>NOT(ISERROR(SEARCH("GN",D60)))</formula>
    </cfRule>
    <cfRule type="containsText" dxfId="30" priority="40" stopIfTrue="1" operator="containsText" text="D2">
      <formula>NOT(ISERROR(SEARCH("D2",D60)))</formula>
    </cfRule>
    <cfRule type="containsText" dxfId="29" priority="41" stopIfTrue="1" operator="containsText" text="BG">
      <formula>NOT(ISERROR(SEARCH("BG",D60)))</formula>
    </cfRule>
    <cfRule type="containsText" dxfId="28" priority="42" operator="containsText" text="BZ">
      <formula>NOT(ISERROR(SEARCH("BZ",D60)))</formula>
    </cfRule>
  </conditionalFormatting>
  <conditionalFormatting sqref="D61">
    <cfRule type="containsText" dxfId="27" priority="29" stopIfTrue="1" operator="containsText" text="CA">
      <formula>NOT(ISERROR(SEARCH("CA",D61)))</formula>
    </cfRule>
    <cfRule type="containsText" dxfId="26" priority="30" stopIfTrue="1" operator="containsText" text="RQ">
      <formula>NOT(ISERROR(SEARCH("RQ",D61)))</formula>
    </cfRule>
    <cfRule type="containsText" dxfId="25" priority="31" stopIfTrue="1" operator="containsText" text="R6">
      <formula>NOT(ISERROR(SEARCH("R6",D61)))</formula>
    </cfRule>
    <cfRule type="containsText" dxfId="24" priority="32" stopIfTrue="1" operator="containsText" text="GN">
      <formula>NOT(ISERROR(SEARCH("GN",D61)))</formula>
    </cfRule>
    <cfRule type="containsText" dxfId="23" priority="33" stopIfTrue="1" operator="containsText" text="D2">
      <formula>NOT(ISERROR(SEARCH("D2",D61)))</formula>
    </cfRule>
    <cfRule type="containsText" dxfId="22" priority="34" stopIfTrue="1" operator="containsText" text="BG">
      <formula>NOT(ISERROR(SEARCH("BG",D61)))</formula>
    </cfRule>
    <cfRule type="containsText" dxfId="21" priority="35" operator="containsText" text="BZ">
      <formula>NOT(ISERROR(SEARCH("BZ",D61)))</formula>
    </cfRule>
  </conditionalFormatting>
  <conditionalFormatting sqref="D66:D67">
    <cfRule type="containsText" dxfId="20" priority="22" stopIfTrue="1" operator="containsText" text="CA">
      <formula>NOT(ISERROR(SEARCH("CA",D66)))</formula>
    </cfRule>
    <cfRule type="containsText" dxfId="19" priority="23" stopIfTrue="1" operator="containsText" text="RQ">
      <formula>NOT(ISERROR(SEARCH("RQ",D66)))</formula>
    </cfRule>
    <cfRule type="containsText" dxfId="18" priority="24" stopIfTrue="1" operator="containsText" text="R6">
      <formula>NOT(ISERROR(SEARCH("R6",D66)))</formula>
    </cfRule>
    <cfRule type="containsText" dxfId="17" priority="25" stopIfTrue="1" operator="containsText" text="GN">
      <formula>NOT(ISERROR(SEARCH("GN",D66)))</formula>
    </cfRule>
    <cfRule type="containsText" dxfId="16" priority="26" stopIfTrue="1" operator="containsText" text="D2">
      <formula>NOT(ISERROR(SEARCH("D2",D66)))</formula>
    </cfRule>
    <cfRule type="containsText" dxfId="15" priority="27" stopIfTrue="1" operator="containsText" text="BG">
      <formula>NOT(ISERROR(SEARCH("BG",D66)))</formula>
    </cfRule>
    <cfRule type="containsText" dxfId="14" priority="28" operator="containsText" text="BZ">
      <formula>NOT(ISERROR(SEARCH("BZ",D66)))</formula>
    </cfRule>
  </conditionalFormatting>
  <conditionalFormatting sqref="D70">
    <cfRule type="containsText" dxfId="13" priority="15" stopIfTrue="1" operator="containsText" text="CA">
      <formula>NOT(ISERROR(SEARCH("CA",D70)))</formula>
    </cfRule>
    <cfRule type="containsText" dxfId="12" priority="16" stopIfTrue="1" operator="containsText" text="RQ">
      <formula>NOT(ISERROR(SEARCH("RQ",D70)))</formula>
    </cfRule>
    <cfRule type="containsText" dxfId="11" priority="17" stopIfTrue="1" operator="containsText" text="R6">
      <formula>NOT(ISERROR(SEARCH("R6",D70)))</formula>
    </cfRule>
    <cfRule type="containsText" dxfId="10" priority="18" stopIfTrue="1" operator="containsText" text="GN">
      <formula>NOT(ISERROR(SEARCH("GN",D70)))</formula>
    </cfRule>
    <cfRule type="containsText" dxfId="9" priority="19" stopIfTrue="1" operator="containsText" text="D2">
      <formula>NOT(ISERROR(SEARCH("D2",D70)))</formula>
    </cfRule>
    <cfRule type="containsText" dxfId="8" priority="20" stopIfTrue="1" operator="containsText" text="BG">
      <formula>NOT(ISERROR(SEARCH("BG",D70)))</formula>
    </cfRule>
    <cfRule type="containsText" dxfId="7" priority="21" operator="containsText" text="BZ">
      <formula>NOT(ISERROR(SEARCH("BZ",D70)))</formula>
    </cfRule>
  </conditionalFormatting>
  <conditionalFormatting sqref="D74:D75">
    <cfRule type="containsText" dxfId="6" priority="8" stopIfTrue="1" operator="containsText" text="CA">
      <formula>NOT(ISERROR(SEARCH("CA",D74)))</formula>
    </cfRule>
    <cfRule type="containsText" dxfId="5" priority="9" stopIfTrue="1" operator="containsText" text="RQ">
      <formula>NOT(ISERROR(SEARCH("RQ",D74)))</formula>
    </cfRule>
    <cfRule type="containsText" dxfId="4" priority="10" stopIfTrue="1" operator="containsText" text="R6">
      <formula>NOT(ISERROR(SEARCH("R6",D74)))</formula>
    </cfRule>
    <cfRule type="containsText" dxfId="3" priority="11" stopIfTrue="1" operator="containsText" text="GN">
      <formula>NOT(ISERROR(SEARCH("GN",D74)))</formula>
    </cfRule>
    <cfRule type="containsText" dxfId="2" priority="12" stopIfTrue="1" operator="containsText" text="D2">
      <formula>NOT(ISERROR(SEARCH("D2",D74)))</formula>
    </cfRule>
    <cfRule type="containsText" dxfId="1" priority="13" stopIfTrue="1" operator="containsText" text="BG">
      <formula>NOT(ISERROR(SEARCH("BG",D74)))</formula>
    </cfRule>
    <cfRule type="containsText" dxfId="0" priority="14" operator="containsText" text="BZ">
      <formula>NOT(ISERROR(SEARCH("BZ",D74)))</formula>
    </cfRule>
  </conditionalFormatting>
  <pageMargins left="0.78740157480314965" right="0.59055118110236227" top="0.59055118110236227" bottom="0.59055118110236227" header="0.31496062992125984" footer="0.31496062992125984"/>
  <pageSetup paperSize="9" scale="51" fitToHeight="5" orientation="landscape" r:id="rId1"/>
  <rowBreaks count="1" manualBreakCount="1">
    <brk id="42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view="pageBreakPreview" zoomScale="90" zoomScaleNormal="70" zoomScaleSheetLayoutView="90" workbookViewId="0">
      <selection activeCell="K23" sqref="K23"/>
    </sheetView>
  </sheetViews>
  <sheetFormatPr baseColWidth="10" defaultRowHeight="15" x14ac:dyDescent="0.25"/>
  <cols>
    <col min="1" max="1" width="3.7109375" customWidth="1"/>
    <col min="2" max="2" width="49.42578125" bestFit="1" customWidth="1"/>
    <col min="3" max="3" width="12.140625" customWidth="1"/>
    <col min="4" max="4" width="11.28515625" customWidth="1"/>
    <col min="5" max="9" width="11" bestFit="1" customWidth="1"/>
    <col min="10" max="10" width="11.28515625" customWidth="1"/>
    <col min="11" max="11" width="11" bestFit="1" customWidth="1"/>
    <col min="12" max="12" width="11.5703125" bestFit="1" customWidth="1"/>
    <col min="13" max="13" width="11.28515625" customWidth="1"/>
    <col min="14" max="14" width="11.5703125" customWidth="1"/>
    <col min="15" max="15" width="10.7109375" customWidth="1"/>
    <col min="16" max="16" width="12.42578125" bestFit="1" customWidth="1"/>
  </cols>
  <sheetData>
    <row r="1" spans="1:16" ht="18" x14ac:dyDescent="0.25">
      <c r="A1" s="1849" t="s">
        <v>1586</v>
      </c>
      <c r="B1" s="1849"/>
      <c r="C1" s="1849"/>
      <c r="D1" s="1849"/>
      <c r="E1" s="1849"/>
      <c r="F1" s="1849"/>
      <c r="G1" s="1849"/>
      <c r="H1" s="1849"/>
      <c r="I1" s="1849"/>
      <c r="J1" s="1849"/>
      <c r="K1" s="1849"/>
      <c r="L1" s="1849"/>
      <c r="M1" s="1849"/>
      <c r="N1" s="1849"/>
      <c r="O1" s="1849"/>
      <c r="P1" s="1849"/>
    </row>
    <row r="2" spans="1:16" ht="15.6" x14ac:dyDescent="0.3">
      <c r="A2" s="1186"/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</row>
    <row r="3" spans="1:16" ht="15.6" x14ac:dyDescent="0.3">
      <c r="A3" s="1186"/>
      <c r="B3" s="1186"/>
      <c r="C3" s="118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</row>
    <row r="4" spans="1:16" ht="14.45" x14ac:dyDescent="0.3">
      <c r="A4" s="1187"/>
      <c r="B4" s="1187"/>
      <c r="C4" s="1188"/>
      <c r="D4" s="1187"/>
      <c r="E4" s="1187"/>
      <c r="F4" s="1187"/>
      <c r="G4" s="1187"/>
      <c r="H4" s="1187"/>
      <c r="I4" s="1187"/>
      <c r="J4" s="1187"/>
      <c r="K4" s="1187"/>
      <c r="L4" s="1187"/>
      <c r="M4" s="1187"/>
      <c r="N4" s="1187"/>
      <c r="O4" s="1187"/>
      <c r="P4" s="1187"/>
    </row>
    <row r="5" spans="1:16" ht="14.45" x14ac:dyDescent="0.3">
      <c r="A5" s="1187"/>
      <c r="B5" s="1187"/>
      <c r="C5" s="1187"/>
      <c r="D5" s="1187"/>
      <c r="E5" s="1187"/>
      <c r="F5" s="1187"/>
      <c r="G5" s="1187"/>
      <c r="H5" s="1187"/>
      <c r="I5" s="1187"/>
      <c r="J5" s="1187"/>
      <c r="K5" s="1187"/>
      <c r="L5" s="1187"/>
      <c r="M5" s="1187"/>
      <c r="N5" s="1187"/>
      <c r="O5" s="1187"/>
      <c r="P5" s="1187"/>
    </row>
    <row r="6" spans="1:16" ht="14.45" x14ac:dyDescent="0.3">
      <c r="A6" s="1187"/>
      <c r="B6" s="1187"/>
      <c r="C6" s="1187"/>
      <c r="D6" s="1187"/>
      <c r="E6" s="1187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</row>
    <row r="7" spans="1:16" ht="14.45" x14ac:dyDescent="0.3">
      <c r="A7" s="1187"/>
      <c r="B7" s="1187"/>
      <c r="C7" s="1187"/>
      <c r="D7" s="1187"/>
      <c r="E7" s="1187"/>
      <c r="F7" s="1187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1:16" ht="14.45" x14ac:dyDescent="0.3">
      <c r="A8" s="1187"/>
      <c r="B8" s="1187"/>
      <c r="C8" s="1187"/>
      <c r="D8" s="1187"/>
      <c r="E8" s="1187"/>
      <c r="F8" s="1187"/>
      <c r="G8" s="1187"/>
      <c r="H8" s="1187"/>
      <c r="I8" s="1187"/>
      <c r="J8" s="1187"/>
      <c r="K8" s="1187"/>
      <c r="L8" s="1187"/>
      <c r="M8" s="1187"/>
      <c r="N8" s="1187"/>
      <c r="O8" s="1187"/>
      <c r="P8" s="1187"/>
    </row>
    <row r="9" spans="1:16" ht="14.45" x14ac:dyDescent="0.3">
      <c r="A9" s="1187"/>
      <c r="B9" s="1187"/>
      <c r="C9" s="1187"/>
      <c r="D9" s="1187"/>
      <c r="E9" s="1187"/>
      <c r="F9" s="1187"/>
      <c r="G9" s="1187"/>
      <c r="H9" s="1187"/>
      <c r="I9" s="1187"/>
      <c r="J9" s="1187"/>
      <c r="K9" s="1187"/>
      <c r="L9" s="1187"/>
      <c r="M9" s="1187"/>
      <c r="N9" s="1187"/>
      <c r="O9" s="1187"/>
      <c r="P9" s="1187"/>
    </row>
    <row r="10" spans="1:16" ht="14.45" x14ac:dyDescent="0.3">
      <c r="A10" s="1187"/>
      <c r="B10" s="1187"/>
      <c r="C10" s="1187"/>
      <c r="D10" s="1187"/>
      <c r="E10" s="1187"/>
      <c r="F10" s="1187"/>
      <c r="G10" s="1187"/>
      <c r="H10" s="1187"/>
      <c r="I10" s="1187"/>
      <c r="J10" s="1187"/>
      <c r="K10" s="1187"/>
      <c r="L10" s="1187"/>
      <c r="M10" s="1187"/>
      <c r="N10" s="1187"/>
      <c r="O10" s="1187"/>
      <c r="P10" s="1187"/>
    </row>
    <row r="11" spans="1:16" ht="14.45" x14ac:dyDescent="0.3">
      <c r="A11" s="1187"/>
      <c r="B11" s="1187"/>
      <c r="C11" s="1187"/>
      <c r="D11" s="1187"/>
      <c r="E11" s="1187"/>
      <c r="F11" s="1187"/>
      <c r="G11" s="1187"/>
      <c r="H11" s="1187"/>
      <c r="I11" s="1187"/>
      <c r="J11" s="1187"/>
      <c r="K11" s="1187"/>
      <c r="L11" s="1187"/>
      <c r="M11" s="1187"/>
      <c r="N11" s="1187"/>
      <c r="O11" s="1187"/>
      <c r="P11" s="1187"/>
    </row>
    <row r="12" spans="1:16" ht="14.45" x14ac:dyDescent="0.3">
      <c r="A12" s="1187"/>
      <c r="B12" s="1187"/>
      <c r="C12" s="1187"/>
      <c r="D12" s="1187"/>
      <c r="E12" s="1187"/>
      <c r="F12" s="1187"/>
      <c r="G12" s="1187"/>
      <c r="H12" s="1187"/>
      <c r="I12" s="1187"/>
      <c r="J12" s="1187"/>
      <c r="K12" s="1187"/>
      <c r="L12" s="1187"/>
      <c r="M12" s="1187"/>
      <c r="N12" s="1187"/>
      <c r="O12" s="1187"/>
      <c r="P12" s="1187"/>
    </row>
    <row r="13" spans="1:16" ht="14.45" x14ac:dyDescent="0.3">
      <c r="A13" s="1187"/>
      <c r="B13" s="1187"/>
      <c r="C13" s="1187"/>
      <c r="D13" s="1187"/>
      <c r="E13" s="1187"/>
      <c r="F13" s="1187"/>
      <c r="G13" s="1187"/>
      <c r="H13" s="1187"/>
      <c r="I13" s="1187"/>
      <c r="J13" s="1187"/>
      <c r="K13" s="1187"/>
      <c r="L13" s="1187"/>
      <c r="M13" s="1187"/>
      <c r="N13" s="1187"/>
      <c r="O13" s="1187"/>
      <c r="P13" s="1187"/>
    </row>
    <row r="14" spans="1:16" ht="14.45" x14ac:dyDescent="0.3">
      <c r="A14" s="1187"/>
      <c r="B14" s="1187"/>
      <c r="C14" s="1187"/>
      <c r="D14" s="1187"/>
      <c r="E14" s="1187"/>
      <c r="F14" s="1187"/>
      <c r="G14" s="1187"/>
      <c r="H14" s="1187"/>
      <c r="I14" s="1187"/>
      <c r="J14" s="1187"/>
      <c r="K14" s="1187"/>
      <c r="L14" s="1187"/>
      <c r="M14" s="1187"/>
      <c r="N14" s="1187"/>
      <c r="O14" s="1187"/>
      <c r="P14" s="1187"/>
    </row>
    <row r="15" spans="1:16" ht="14.45" x14ac:dyDescent="0.3">
      <c r="A15" s="1187"/>
      <c r="B15" s="1187"/>
      <c r="C15" s="1187"/>
      <c r="D15" s="1187"/>
      <c r="E15" s="1187"/>
      <c r="F15" s="1187"/>
      <c r="G15" s="1187"/>
      <c r="H15" s="1187"/>
      <c r="I15" s="1187"/>
      <c r="J15" s="1187"/>
      <c r="K15" s="1187"/>
      <c r="L15" s="1187"/>
      <c r="M15" s="1187"/>
      <c r="N15" s="1187"/>
      <c r="O15" s="1187"/>
      <c r="P15" s="1187"/>
    </row>
    <row r="16" spans="1:16" ht="14.45" x14ac:dyDescent="0.3">
      <c r="A16" s="1187"/>
      <c r="B16" s="1187"/>
      <c r="C16" s="1187"/>
      <c r="D16" s="1187"/>
      <c r="E16" s="1187"/>
      <c r="F16" s="1187"/>
      <c r="G16" s="1187"/>
      <c r="H16" s="1187"/>
      <c r="I16" s="1187"/>
      <c r="J16" s="1187"/>
      <c r="K16" s="1187"/>
      <c r="L16" s="1187"/>
      <c r="M16" s="1187"/>
      <c r="N16" s="1187"/>
      <c r="O16" s="1187"/>
      <c r="P16" s="1187"/>
    </row>
    <row r="17" spans="1:16" ht="14.45" x14ac:dyDescent="0.3">
      <c r="A17" s="1187"/>
      <c r="B17" s="1187"/>
      <c r="C17" s="1187"/>
      <c r="D17" s="1187"/>
      <c r="E17" s="1187"/>
      <c r="F17" s="1187"/>
      <c r="G17" s="1187"/>
      <c r="H17" s="1187"/>
      <c r="I17" s="1187"/>
      <c r="J17" s="1187"/>
      <c r="K17" s="1187"/>
      <c r="L17" s="1187"/>
      <c r="M17" s="1187"/>
      <c r="N17" s="1187"/>
      <c r="O17" s="1187"/>
      <c r="P17" s="1187"/>
    </row>
    <row r="18" spans="1:16" ht="14.45" x14ac:dyDescent="0.3">
      <c r="A18" s="1187"/>
      <c r="B18" s="1187"/>
      <c r="C18" s="1187"/>
      <c r="D18" s="1187"/>
      <c r="E18" s="1187"/>
      <c r="F18" s="1187"/>
      <c r="G18" s="1187"/>
      <c r="H18" s="1187"/>
      <c r="I18" s="1187"/>
      <c r="J18" s="1187"/>
      <c r="K18" s="1187"/>
      <c r="L18" s="1187"/>
      <c r="M18" s="1187"/>
      <c r="N18" s="1187"/>
      <c r="O18" s="1187"/>
      <c r="P18" s="1187"/>
    </row>
    <row r="19" spans="1:16" ht="14.45" x14ac:dyDescent="0.3">
      <c r="A19" s="1187"/>
      <c r="B19" s="1187"/>
      <c r="C19" s="1187"/>
      <c r="D19" s="1187"/>
      <c r="E19" s="1187"/>
      <c r="F19" s="1187"/>
      <c r="G19" s="1187"/>
      <c r="H19" s="1187"/>
      <c r="I19" s="1187"/>
      <c r="J19" s="1187"/>
      <c r="K19" s="1187"/>
      <c r="L19" s="1187"/>
      <c r="M19" s="1187"/>
      <c r="N19" s="1187"/>
      <c r="O19" s="1187"/>
      <c r="P19" s="1187"/>
    </row>
    <row r="20" spans="1:16" ht="14.45" x14ac:dyDescent="0.3">
      <c r="A20" s="1187"/>
      <c r="B20" s="1187"/>
      <c r="C20" s="1187"/>
      <c r="D20" s="1187"/>
      <c r="E20" s="1187"/>
      <c r="F20" s="1187"/>
      <c r="G20" s="1187"/>
      <c r="H20" s="1187"/>
      <c r="I20" s="1187"/>
      <c r="J20" s="1187"/>
      <c r="K20" s="1187"/>
      <c r="L20" s="1187"/>
      <c r="M20" s="1187"/>
      <c r="N20" s="1187"/>
      <c r="O20" s="1187"/>
      <c r="P20" s="1187"/>
    </row>
    <row r="21" spans="1:16" ht="14.45" x14ac:dyDescent="0.3">
      <c r="A21" s="1187"/>
      <c r="B21" s="1187"/>
      <c r="C21" s="1187"/>
      <c r="D21" s="1187"/>
      <c r="E21" s="1187"/>
      <c r="F21" s="1187"/>
      <c r="G21" s="1187"/>
      <c r="H21" s="1187"/>
      <c r="I21" s="1187"/>
      <c r="J21" s="1187"/>
      <c r="K21" s="1187"/>
      <c r="L21" s="1187"/>
      <c r="M21" s="1187"/>
      <c r="N21" s="1187"/>
      <c r="O21" s="1187"/>
      <c r="P21" s="1187"/>
    </row>
    <row r="22" spans="1:16" ht="14.45" x14ac:dyDescent="0.3">
      <c r="A22" s="1187"/>
      <c r="B22" s="1187"/>
      <c r="C22" s="1187"/>
      <c r="D22" s="1187"/>
      <c r="E22" s="1187"/>
      <c r="F22" s="1187"/>
      <c r="G22" s="1187"/>
      <c r="H22" s="1187"/>
      <c r="I22" s="1187"/>
      <c r="J22" s="1187"/>
      <c r="K22" s="1187"/>
      <c r="L22" s="1187"/>
      <c r="M22" s="1187"/>
      <c r="N22" s="1187"/>
      <c r="O22" s="1187"/>
      <c r="P22" s="1187"/>
    </row>
    <row r="23" spans="1:16" ht="14.45" x14ac:dyDescent="0.3">
      <c r="A23" s="1187"/>
      <c r="B23" s="1187"/>
      <c r="C23" s="1187"/>
      <c r="D23" s="1187"/>
      <c r="E23" s="1187"/>
      <c r="F23" s="1187"/>
      <c r="G23" s="1187"/>
      <c r="H23" s="1187"/>
      <c r="I23" s="1187"/>
      <c r="J23" s="1187"/>
      <c r="K23" s="1187"/>
      <c r="L23" s="1187"/>
      <c r="M23" s="1187"/>
      <c r="N23" s="1187"/>
      <c r="O23" s="1187"/>
      <c r="P23" s="1187"/>
    </row>
    <row r="24" spans="1:16" ht="14.45" x14ac:dyDescent="0.3">
      <c r="A24" s="1187"/>
      <c r="B24" s="1187"/>
      <c r="C24" s="1187"/>
      <c r="D24" s="1187"/>
      <c r="E24" s="1187"/>
      <c r="F24" s="1187"/>
      <c r="G24" s="1187"/>
      <c r="H24" s="1187"/>
      <c r="I24" s="1187"/>
      <c r="J24" s="1187"/>
      <c r="K24" s="1187"/>
      <c r="L24" s="1187"/>
      <c r="M24" s="1187"/>
      <c r="N24" s="1187"/>
      <c r="O24" s="1187"/>
      <c r="P24" s="1187"/>
    </row>
    <row r="25" spans="1:16" ht="14.45" x14ac:dyDescent="0.3">
      <c r="A25" s="1187"/>
      <c r="B25" s="1187"/>
      <c r="C25" s="1187"/>
      <c r="D25" s="1187"/>
      <c r="E25" s="1187"/>
      <c r="F25" s="1187"/>
      <c r="G25" s="1187"/>
      <c r="H25" s="1187"/>
      <c r="I25" s="1187"/>
      <c r="J25" s="1187"/>
      <c r="K25" s="1187"/>
      <c r="L25" s="1187"/>
      <c r="M25" s="1187"/>
      <c r="N25" s="1187"/>
      <c r="O25" s="1187"/>
      <c r="P25" s="1187"/>
    </row>
    <row r="26" spans="1:16" ht="14.45" x14ac:dyDescent="0.3">
      <c r="A26" s="1187"/>
      <c r="B26" s="1187"/>
      <c r="C26" s="1187"/>
      <c r="D26" s="1187"/>
      <c r="E26" s="1187"/>
      <c r="F26" s="1187"/>
      <c r="G26" s="1187"/>
      <c r="H26" s="1187"/>
      <c r="I26" s="1187"/>
      <c r="J26" s="1187"/>
      <c r="K26" s="1187"/>
      <c r="L26" s="1187"/>
      <c r="M26" s="1187"/>
      <c r="N26" s="1187"/>
      <c r="O26" s="1187"/>
      <c r="P26" s="1187"/>
    </row>
    <row r="27" spans="1:16" ht="14.45" x14ac:dyDescent="0.3">
      <c r="A27" s="1187"/>
      <c r="B27" s="1187"/>
      <c r="C27" s="1187"/>
      <c r="D27" s="1187"/>
      <c r="E27" s="1187"/>
      <c r="F27" s="1187"/>
      <c r="G27" s="1187"/>
      <c r="H27" s="1187"/>
      <c r="I27" s="1187"/>
      <c r="J27" s="1187"/>
      <c r="K27" s="1187"/>
      <c r="L27" s="1187"/>
      <c r="M27" s="1187"/>
      <c r="N27" s="1187"/>
      <c r="O27" s="1187"/>
      <c r="P27" s="1187"/>
    </row>
    <row r="28" spans="1:16" ht="14.45" x14ac:dyDescent="0.3">
      <c r="A28" s="1187"/>
      <c r="B28" s="1187"/>
      <c r="C28" s="1187"/>
      <c r="D28" s="1187"/>
      <c r="E28" s="1187"/>
      <c r="F28" s="1187"/>
      <c r="G28" s="1187"/>
      <c r="H28" s="1187"/>
      <c r="I28" s="1187"/>
      <c r="J28" s="1187"/>
      <c r="K28" s="1187"/>
      <c r="L28" s="1187"/>
      <c r="M28" s="1187"/>
      <c r="N28" s="1187"/>
      <c r="O28" s="1187"/>
      <c r="P28" s="1187"/>
    </row>
    <row r="29" spans="1:16" ht="14.45" x14ac:dyDescent="0.3">
      <c r="A29" s="1187"/>
      <c r="B29" s="1187"/>
      <c r="C29" s="1187"/>
      <c r="D29" s="1187"/>
      <c r="E29" s="1187"/>
      <c r="F29" s="1187"/>
      <c r="G29" s="1187"/>
      <c r="H29" s="1187"/>
      <c r="I29" s="1187"/>
      <c r="J29" s="1187"/>
      <c r="K29" s="1187"/>
      <c r="L29" s="1187"/>
      <c r="M29" s="1187"/>
      <c r="N29" s="1187"/>
      <c r="O29" s="1187"/>
      <c r="P29" s="1187"/>
    </row>
    <row r="30" spans="1:16" ht="14.45" x14ac:dyDescent="0.3">
      <c r="A30" s="1187"/>
      <c r="B30" s="1187"/>
      <c r="C30" s="1187"/>
      <c r="D30" s="1187"/>
      <c r="E30" s="1187"/>
      <c r="F30" s="1187"/>
      <c r="G30" s="1187"/>
      <c r="H30" s="1187"/>
      <c r="I30" s="1187"/>
      <c r="J30" s="1187"/>
      <c r="K30" s="1187"/>
      <c r="L30" s="1187"/>
      <c r="M30" s="1187"/>
      <c r="N30" s="1187"/>
      <c r="O30" s="1187"/>
      <c r="P30" s="1187"/>
    </row>
    <row r="31" spans="1:16" ht="14.45" x14ac:dyDescent="0.3">
      <c r="A31" s="1187"/>
      <c r="B31" s="1187"/>
      <c r="C31" s="1187"/>
      <c r="D31" s="1187"/>
      <c r="E31" s="1187"/>
      <c r="F31" s="1187"/>
      <c r="G31" s="1187"/>
      <c r="H31" s="1187"/>
      <c r="I31" s="1187"/>
      <c r="J31" s="1187"/>
      <c r="K31" s="1187"/>
      <c r="L31" s="1187"/>
      <c r="M31" s="1187"/>
      <c r="N31" s="1187"/>
      <c r="O31" s="1187"/>
      <c r="P31" s="1187"/>
    </row>
    <row r="32" spans="1:16" ht="14.45" x14ac:dyDescent="0.3">
      <c r="A32" s="1187"/>
      <c r="B32" s="1187"/>
      <c r="C32" s="1187"/>
      <c r="D32" s="1187"/>
      <c r="E32" s="1187"/>
      <c r="F32" s="1187"/>
      <c r="G32" s="1187"/>
      <c r="H32" s="1187"/>
      <c r="I32" s="1187"/>
      <c r="J32" s="1187"/>
      <c r="K32" s="1187"/>
      <c r="L32" s="1187"/>
      <c r="M32" s="1187"/>
      <c r="N32" s="1187"/>
      <c r="O32" s="1187"/>
      <c r="P32" s="1187"/>
    </row>
    <row r="33" spans="1:16" ht="14.45" x14ac:dyDescent="0.3">
      <c r="A33" s="1187"/>
      <c r="B33" s="1187"/>
      <c r="C33" s="1187"/>
      <c r="D33" s="1187"/>
      <c r="E33" s="1187"/>
      <c r="F33" s="1187"/>
      <c r="G33" s="1187"/>
      <c r="H33" s="1187"/>
      <c r="I33" s="1187"/>
      <c r="J33" s="1187"/>
      <c r="K33" s="1187"/>
      <c r="L33" s="1187"/>
      <c r="M33" s="1187"/>
      <c r="N33" s="1187"/>
      <c r="O33" s="1187"/>
      <c r="P33" s="1187"/>
    </row>
    <row r="34" spans="1:16" ht="14.45" x14ac:dyDescent="0.3">
      <c r="A34" s="1187"/>
      <c r="B34" s="1187"/>
      <c r="C34" s="1187"/>
      <c r="D34" s="1187"/>
      <c r="E34" s="1187"/>
      <c r="F34" s="1187"/>
      <c r="G34" s="1187"/>
      <c r="H34" s="1187"/>
      <c r="I34" s="1187"/>
      <c r="J34" s="1187"/>
      <c r="K34" s="1187"/>
      <c r="L34" s="1187"/>
      <c r="M34" s="1187"/>
      <c r="N34" s="1187"/>
      <c r="O34" s="1187"/>
      <c r="P34" s="1187"/>
    </row>
    <row r="35" spans="1:16" ht="14.45" x14ac:dyDescent="0.3">
      <c r="A35" s="1187"/>
      <c r="B35" s="1187"/>
      <c r="C35" s="1187"/>
      <c r="D35" s="1187"/>
      <c r="E35" s="1187"/>
      <c r="F35" s="1187"/>
      <c r="G35" s="1187"/>
      <c r="H35" s="1187"/>
      <c r="I35" s="1187"/>
      <c r="J35" s="1187"/>
      <c r="K35" s="1187"/>
      <c r="L35" s="1187"/>
      <c r="M35" s="1187"/>
      <c r="N35" s="1187"/>
      <c r="O35" s="1187"/>
      <c r="P35" s="1187"/>
    </row>
    <row r="36" spans="1:16" ht="14.45" x14ac:dyDescent="0.3">
      <c r="A36" s="1187"/>
      <c r="B36" s="1187"/>
      <c r="C36" s="1187"/>
      <c r="D36" s="1187"/>
      <c r="E36" s="1187"/>
      <c r="F36" s="1187"/>
      <c r="G36" s="1187"/>
      <c r="H36" s="1187"/>
      <c r="I36" s="1187"/>
      <c r="J36" s="1187"/>
      <c r="K36" s="1187"/>
      <c r="L36" s="1187"/>
      <c r="M36" s="1187"/>
      <c r="N36" s="1187"/>
      <c r="O36" s="1187"/>
      <c r="P36" s="1187"/>
    </row>
    <row r="37" spans="1:16" ht="14.45" x14ac:dyDescent="0.3">
      <c r="A37" s="1187"/>
      <c r="B37" s="1187"/>
      <c r="C37" s="1187"/>
      <c r="D37" s="1187"/>
      <c r="E37" s="1187"/>
      <c r="F37" s="1187"/>
      <c r="G37" s="1187"/>
      <c r="H37" s="1187"/>
      <c r="I37" s="1187"/>
      <c r="J37" s="1187"/>
      <c r="K37" s="1187"/>
      <c r="L37" s="1187"/>
      <c r="M37" s="1187"/>
      <c r="N37" s="1187"/>
      <c r="O37" s="1187"/>
      <c r="P37" s="1187"/>
    </row>
    <row r="38" spans="1:16" ht="14.45" x14ac:dyDescent="0.3">
      <c r="A38" s="1187"/>
      <c r="B38" s="1187"/>
      <c r="C38" s="1187"/>
      <c r="D38" s="1187"/>
      <c r="E38" s="1187"/>
      <c r="F38" s="1187"/>
      <c r="G38" s="1187"/>
      <c r="H38" s="1187"/>
      <c r="I38" s="1187"/>
      <c r="J38" s="1187"/>
      <c r="K38" s="1187"/>
      <c r="L38" s="1187"/>
      <c r="M38" s="1187"/>
      <c r="N38" s="1187"/>
      <c r="O38" s="1187"/>
      <c r="P38" s="1187"/>
    </row>
    <row r="39" spans="1:16" ht="14.45" x14ac:dyDescent="0.3">
      <c r="A39" s="1187"/>
      <c r="B39" s="1187"/>
      <c r="C39" s="1187"/>
      <c r="D39" s="1187"/>
      <c r="E39" s="1187"/>
      <c r="F39" s="1187"/>
      <c r="G39" s="1187"/>
      <c r="H39" s="1187"/>
      <c r="I39" s="1187"/>
      <c r="J39" s="1187"/>
      <c r="K39" s="1187"/>
      <c r="L39" s="1187"/>
      <c r="M39" s="1187"/>
      <c r="N39" s="1187"/>
      <c r="O39" s="1187"/>
      <c r="P39" s="1187"/>
    </row>
    <row r="40" spans="1:16" ht="14.45" x14ac:dyDescent="0.3">
      <c r="A40" s="1187"/>
      <c r="B40" s="1187"/>
      <c r="C40" s="1187"/>
      <c r="D40" s="1187"/>
      <c r="E40" s="1187"/>
      <c r="F40" s="1187"/>
      <c r="G40" s="1187"/>
      <c r="H40" s="1187"/>
      <c r="I40" s="1187"/>
      <c r="J40" s="1187"/>
      <c r="K40" s="1187"/>
      <c r="L40" s="1187"/>
      <c r="M40" s="1187"/>
      <c r="N40" s="1187"/>
      <c r="O40" s="1187"/>
      <c r="P40" s="1187"/>
    </row>
    <row r="41" spans="1:16" ht="14.45" x14ac:dyDescent="0.3">
      <c r="A41" s="1187"/>
      <c r="B41" s="1187"/>
      <c r="C41" s="1187"/>
      <c r="D41" s="1187"/>
      <c r="E41" s="1187"/>
      <c r="F41" s="1187"/>
      <c r="G41" s="1187"/>
      <c r="H41" s="1187"/>
      <c r="I41" s="1187"/>
      <c r="J41" s="1187"/>
      <c r="K41" s="1187"/>
      <c r="L41" s="1187"/>
      <c r="M41" s="1187"/>
      <c r="N41" s="1187"/>
      <c r="O41" s="1187"/>
      <c r="P41" s="1187"/>
    </row>
    <row r="42" spans="1:16" ht="14.45" x14ac:dyDescent="0.3">
      <c r="A42" s="1187"/>
      <c r="B42" s="1187"/>
      <c r="C42" s="1187"/>
      <c r="D42" s="1187"/>
      <c r="E42" s="1187"/>
      <c r="F42" s="1187"/>
      <c r="G42" s="1187"/>
      <c r="H42" s="1187"/>
      <c r="I42" s="1187"/>
      <c r="J42" s="1187"/>
      <c r="K42" s="1187"/>
      <c r="L42" s="1187"/>
      <c r="M42" s="1187"/>
      <c r="N42" s="1187"/>
      <c r="O42" s="1187"/>
      <c r="P42" s="1187"/>
    </row>
    <row r="43" spans="1:16" x14ac:dyDescent="0.25">
      <c r="A43" s="1187"/>
      <c r="B43" s="1187"/>
      <c r="C43" s="1187"/>
      <c r="D43" s="1187"/>
      <c r="E43" s="1187"/>
      <c r="F43" s="1187"/>
      <c r="G43" s="1187"/>
      <c r="H43" s="1187"/>
      <c r="I43" s="1187"/>
      <c r="J43" s="1187"/>
      <c r="K43" s="1187"/>
      <c r="L43" s="1187"/>
      <c r="M43" s="1187"/>
      <c r="N43" s="1187"/>
      <c r="O43" s="1187"/>
      <c r="P43" s="1187"/>
    </row>
    <row r="44" spans="1:16" x14ac:dyDescent="0.25">
      <c r="A44" s="1187"/>
      <c r="B44" s="1187"/>
      <c r="C44" s="1187"/>
      <c r="D44" s="1187"/>
      <c r="E44" s="1187"/>
      <c r="F44" s="1187"/>
      <c r="G44" s="1187"/>
      <c r="H44" s="1187"/>
      <c r="I44" s="1187"/>
      <c r="J44" s="1187"/>
      <c r="K44" s="1187"/>
      <c r="L44" s="1187"/>
      <c r="M44" s="1187"/>
      <c r="N44" s="1187"/>
      <c r="O44" s="1187"/>
      <c r="P44" s="1187"/>
    </row>
    <row r="45" spans="1:16" x14ac:dyDescent="0.25">
      <c r="A45" s="1187"/>
      <c r="B45" s="1187"/>
      <c r="C45" s="1187"/>
      <c r="D45" s="1187"/>
      <c r="E45" s="1187"/>
      <c r="F45" s="1187"/>
      <c r="G45" s="1187"/>
      <c r="H45" s="1187"/>
      <c r="I45" s="1187"/>
      <c r="J45" s="1187"/>
      <c r="K45" s="1187"/>
      <c r="L45" s="1187"/>
      <c r="M45" s="1187"/>
      <c r="N45" s="1187"/>
      <c r="O45" s="1187"/>
      <c r="P45" s="1187"/>
    </row>
    <row r="46" spans="1:16" x14ac:dyDescent="0.25">
      <c r="A46" s="1187"/>
      <c r="B46" s="1187"/>
      <c r="C46" s="1187"/>
      <c r="D46" s="1187"/>
      <c r="E46" s="1187"/>
      <c r="F46" s="1187"/>
      <c r="G46" s="1187"/>
      <c r="H46" s="1187"/>
      <c r="I46" s="1187"/>
      <c r="J46" s="1187"/>
      <c r="K46" s="1187"/>
      <c r="L46" s="1187"/>
      <c r="M46" s="1187"/>
      <c r="N46" s="1187"/>
      <c r="O46" s="1187"/>
      <c r="P46" s="1187"/>
    </row>
    <row r="47" spans="1:16" x14ac:dyDescent="0.25">
      <c r="A47" s="1187"/>
      <c r="B47" s="1187"/>
      <c r="C47" s="1187"/>
      <c r="D47" s="1187"/>
      <c r="E47" s="1187"/>
      <c r="F47" s="1187"/>
      <c r="G47" s="1187"/>
      <c r="H47" s="1187"/>
      <c r="I47" s="1187"/>
      <c r="J47" s="1187"/>
      <c r="K47" s="1187"/>
      <c r="L47" s="1187"/>
      <c r="M47" s="1187"/>
      <c r="N47" s="1187"/>
      <c r="O47" s="1187"/>
      <c r="P47" s="1187"/>
    </row>
    <row r="48" spans="1:16" x14ac:dyDescent="0.25">
      <c r="A48" s="1187"/>
      <c r="B48" s="1187"/>
      <c r="C48" s="1187"/>
      <c r="D48" s="1187"/>
      <c r="E48" s="1187"/>
      <c r="F48" s="1187"/>
      <c r="G48" s="1187"/>
      <c r="H48" s="1187"/>
      <c r="I48" s="1187"/>
      <c r="J48" s="1187"/>
      <c r="K48" s="1187"/>
      <c r="L48" s="1187"/>
      <c r="M48" s="1187"/>
      <c r="N48" s="1187"/>
      <c r="O48" s="1187"/>
      <c r="P48" s="1187"/>
    </row>
    <row r="49" spans="1:16" x14ac:dyDescent="0.25">
      <c r="A49" s="1187"/>
      <c r="B49" s="1187"/>
      <c r="C49" s="1187"/>
      <c r="D49" s="1187"/>
      <c r="E49" s="1187"/>
      <c r="F49" s="1187"/>
      <c r="G49" s="1187"/>
      <c r="H49" s="1187"/>
      <c r="I49" s="1187"/>
      <c r="J49" s="1187"/>
      <c r="K49" s="1187"/>
      <c r="L49" s="1187"/>
      <c r="M49" s="1187"/>
      <c r="N49" s="1187"/>
      <c r="O49" s="1187"/>
      <c r="P49" s="1187"/>
    </row>
    <row r="50" spans="1:16" x14ac:dyDescent="0.25">
      <c r="A50" s="1187"/>
      <c r="B50" s="1187"/>
      <c r="C50" s="1187"/>
      <c r="D50" s="1187"/>
      <c r="E50" s="1187"/>
      <c r="F50" s="1187"/>
      <c r="G50" s="1187"/>
      <c r="H50" s="1187"/>
      <c r="I50" s="1187"/>
      <c r="J50" s="1187"/>
      <c r="K50" s="1187"/>
      <c r="L50" s="1187"/>
      <c r="M50" s="1187"/>
      <c r="N50" s="1187"/>
      <c r="O50" s="1187"/>
      <c r="P50" s="1187"/>
    </row>
    <row r="51" spans="1:16" x14ac:dyDescent="0.25">
      <c r="A51" s="1187"/>
      <c r="B51" s="1187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</row>
    <row r="52" spans="1:16" x14ac:dyDescent="0.25">
      <c r="A52" s="1187"/>
      <c r="B52" s="1187"/>
      <c r="C52" s="1187"/>
      <c r="D52" s="1187"/>
      <c r="E52" s="1187"/>
      <c r="F52" s="1187"/>
      <c r="G52" s="1187"/>
      <c r="H52" s="1187"/>
      <c r="I52" s="1187"/>
      <c r="J52" s="1187"/>
      <c r="K52" s="1187"/>
      <c r="L52" s="1187"/>
      <c r="M52" s="1187"/>
      <c r="N52" s="1187"/>
      <c r="O52" s="1187"/>
      <c r="P52" s="1187"/>
    </row>
    <row r="53" spans="1:16" x14ac:dyDescent="0.25">
      <c r="A53" s="1187"/>
      <c r="B53" s="1187"/>
      <c r="C53" s="1187"/>
      <c r="D53" s="1187"/>
      <c r="E53" s="1187"/>
      <c r="F53" s="1187"/>
      <c r="G53" s="1187"/>
      <c r="H53" s="1187"/>
      <c r="I53" s="1187"/>
      <c r="J53" s="1187"/>
      <c r="K53" s="1187"/>
      <c r="L53" s="1187"/>
      <c r="M53" s="1187"/>
      <c r="N53" s="1187"/>
      <c r="O53" s="1187"/>
      <c r="P53" s="1187"/>
    </row>
    <row r="54" spans="1:16" x14ac:dyDescent="0.25">
      <c r="A54" s="1187"/>
      <c r="B54" s="1187"/>
      <c r="C54" s="1187"/>
      <c r="D54" s="1187"/>
      <c r="E54" s="1187"/>
      <c r="F54" s="1187"/>
      <c r="G54" s="1187"/>
      <c r="H54" s="1187"/>
      <c r="I54" s="1187"/>
      <c r="J54" s="1187"/>
      <c r="K54" s="1187"/>
      <c r="L54" s="1187"/>
      <c r="M54" s="1187"/>
      <c r="N54" s="1187"/>
      <c r="O54" s="1187"/>
      <c r="P54" s="1187"/>
    </row>
    <row r="55" spans="1:16" x14ac:dyDescent="0.25">
      <c r="A55" s="1187"/>
      <c r="B55" s="1187"/>
      <c r="C55" s="1187"/>
      <c r="D55" s="1187"/>
      <c r="E55" s="1187"/>
      <c r="F55" s="1187"/>
      <c r="G55" s="1187"/>
      <c r="H55" s="1187"/>
      <c r="I55" s="1187"/>
      <c r="J55" s="1187"/>
      <c r="K55" s="1187"/>
      <c r="L55" s="1187"/>
      <c r="M55" s="1187"/>
      <c r="N55" s="1187"/>
      <c r="O55" s="1187"/>
      <c r="P55" s="1187"/>
    </row>
  </sheetData>
  <mergeCells count="1">
    <mergeCell ref="A1:P1"/>
  </mergeCells>
  <pageMargins left="0.78740157480314965" right="0.78740157480314965" top="0.78740157480314965" bottom="0.78740157480314965" header="0.31496062992125984" footer="0.31496062992125984"/>
  <pageSetup paperSize="9" scale="60" orientation="landscape" r:id="rId1"/>
  <colBreaks count="1" manualBreakCount="1">
    <brk id="16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29"/>
  <sheetViews>
    <sheetView view="pageBreakPreview" zoomScale="90" zoomScaleNormal="70" zoomScaleSheetLayoutView="90" zoomScalePageLayoutView="40" workbookViewId="0"/>
  </sheetViews>
  <sheetFormatPr baseColWidth="10" defaultColWidth="11.42578125" defaultRowHeight="15" x14ac:dyDescent="0.25"/>
  <cols>
    <col min="1" max="1" width="2.5703125" customWidth="1"/>
    <col min="2" max="2" width="22.85546875" bestFit="1" customWidth="1"/>
    <col min="3" max="3" width="50.42578125" bestFit="1" customWidth="1"/>
    <col min="4" max="4" width="36" bestFit="1" customWidth="1"/>
    <col min="5" max="5" width="25.28515625" bestFit="1" customWidth="1"/>
    <col min="6" max="6" width="17.28515625" bestFit="1" customWidth="1"/>
    <col min="7" max="7" width="19" bestFit="1" customWidth="1"/>
    <col min="8" max="8" width="15" bestFit="1" customWidth="1"/>
    <col min="9" max="9" width="17.7109375" customWidth="1"/>
    <col min="10" max="10" width="18.85546875" customWidth="1"/>
    <col min="11" max="11" width="17" customWidth="1"/>
    <col min="12" max="12" width="18.85546875" customWidth="1"/>
    <col min="13" max="13" width="13.7109375" bestFit="1" customWidth="1"/>
    <col min="14" max="14" width="21.7109375" bestFit="1" customWidth="1"/>
  </cols>
  <sheetData>
    <row r="1" spans="1:14" s="1189" customFormat="1" ht="18" x14ac:dyDescent="0.25">
      <c r="A1" s="1191" t="s">
        <v>1587</v>
      </c>
      <c r="B1" s="1428"/>
      <c r="C1" s="1192"/>
      <c r="D1" s="1193"/>
      <c r="E1" s="21"/>
      <c r="F1" s="1194"/>
      <c r="G1" s="1194"/>
      <c r="H1" s="1194"/>
      <c r="I1" s="1194"/>
      <c r="J1" s="1195"/>
      <c r="K1" s="1195"/>
      <c r="L1" s="1195"/>
      <c r="M1" s="1196"/>
      <c r="N1" s="1197"/>
    </row>
    <row r="2" spans="1:14" s="1189" customFormat="1" ht="14.25" x14ac:dyDescent="0.2">
      <c r="A2" s="53"/>
      <c r="B2" s="1429"/>
      <c r="C2" s="1192"/>
      <c r="D2" s="1193"/>
      <c r="E2" s="1198"/>
      <c r="F2" s="1194"/>
      <c r="G2" s="1194"/>
      <c r="H2" s="1194"/>
      <c r="I2" s="1194"/>
      <c r="J2" s="1195"/>
      <c r="K2" s="1195"/>
      <c r="L2" s="1195"/>
      <c r="M2" s="1196"/>
      <c r="N2" s="1195"/>
    </row>
    <row r="3" spans="1:14" s="1189" customFormat="1" ht="42" customHeight="1" thickBot="1" x14ac:dyDescent="0.25">
      <c r="A3" s="53"/>
      <c r="B3" s="1431" t="s">
        <v>1588</v>
      </c>
      <c r="C3" s="1432" t="s">
        <v>1589</v>
      </c>
      <c r="D3" s="1432" t="s">
        <v>1205</v>
      </c>
      <c r="E3" s="1432" t="s">
        <v>1590</v>
      </c>
      <c r="F3" s="1432" t="s">
        <v>1591</v>
      </c>
      <c r="G3" s="1432" t="s">
        <v>1592</v>
      </c>
      <c r="H3" s="1432" t="s">
        <v>1339</v>
      </c>
      <c r="I3" s="1432" t="s">
        <v>1593</v>
      </c>
      <c r="J3" s="1433" t="s">
        <v>1265</v>
      </c>
      <c r="K3" s="1433" t="s">
        <v>1594</v>
      </c>
      <c r="L3" s="1433" t="s">
        <v>1595</v>
      </c>
      <c r="M3" s="1433" t="s">
        <v>1596</v>
      </c>
      <c r="N3" s="1434" t="s">
        <v>1597</v>
      </c>
    </row>
    <row r="4" spans="1:14" s="1199" customFormat="1" ht="21" customHeight="1" thickTop="1" x14ac:dyDescent="0.2">
      <c r="A4" s="3"/>
      <c r="B4" s="1464" t="s">
        <v>327</v>
      </c>
      <c r="C4" s="1435" t="s">
        <v>6</v>
      </c>
      <c r="D4" s="1436" t="s">
        <v>354</v>
      </c>
      <c r="E4" s="1435" t="s">
        <v>355</v>
      </c>
      <c r="F4" s="1436" t="s">
        <v>348</v>
      </c>
      <c r="G4" s="1435" t="s">
        <v>348</v>
      </c>
      <c r="H4" s="1436" t="s">
        <v>1340</v>
      </c>
      <c r="I4" s="1435" t="s">
        <v>1232</v>
      </c>
      <c r="J4" s="1437">
        <v>23.000000000000004</v>
      </c>
      <c r="K4" s="1437">
        <v>12.741</v>
      </c>
      <c r="L4" s="1437">
        <v>97251.706999999995</v>
      </c>
      <c r="M4" s="1438" t="s">
        <v>1529</v>
      </c>
      <c r="N4" s="1439">
        <v>332853.95</v>
      </c>
    </row>
    <row r="5" spans="1:14" s="1199" customFormat="1" ht="21" customHeight="1" x14ac:dyDescent="0.2">
      <c r="A5" s="3"/>
      <c r="B5" s="1464"/>
      <c r="C5" s="1440" t="s">
        <v>8</v>
      </c>
      <c r="D5" s="1441" t="s">
        <v>356</v>
      </c>
      <c r="E5" s="1440" t="s">
        <v>357</v>
      </c>
      <c r="F5" s="1441" t="s">
        <v>348</v>
      </c>
      <c r="G5" s="1440" t="s">
        <v>348</v>
      </c>
      <c r="H5" s="1441" t="s">
        <v>1340</v>
      </c>
      <c r="I5" s="1440" t="s">
        <v>1232</v>
      </c>
      <c r="J5" s="1442">
        <v>37.5</v>
      </c>
      <c r="K5" s="1442">
        <v>20.389000000000006</v>
      </c>
      <c r="L5" s="1442">
        <v>28641.749</v>
      </c>
      <c r="M5" s="1443" t="s">
        <v>1529</v>
      </c>
      <c r="N5" s="1444">
        <v>129008.69999999998</v>
      </c>
    </row>
    <row r="6" spans="1:14" s="1199" customFormat="1" ht="21" customHeight="1" x14ac:dyDescent="0.2">
      <c r="A6" s="3"/>
      <c r="B6" s="1464"/>
      <c r="C6" s="1440" t="s">
        <v>167</v>
      </c>
      <c r="D6" s="1441" t="s">
        <v>358</v>
      </c>
      <c r="E6" s="1440" t="s">
        <v>359</v>
      </c>
      <c r="F6" s="1441" t="s">
        <v>348</v>
      </c>
      <c r="G6" s="1440" t="s">
        <v>348</v>
      </c>
      <c r="H6" s="1441" t="s">
        <v>1340</v>
      </c>
      <c r="I6" s="1440" t="s">
        <v>1232</v>
      </c>
      <c r="J6" s="1442">
        <v>21.709999999999994</v>
      </c>
      <c r="K6" s="1442">
        <v>6.8249999999999993</v>
      </c>
      <c r="L6" s="1442">
        <v>45110.171000000002</v>
      </c>
      <c r="M6" s="1443" t="s">
        <v>1529</v>
      </c>
      <c r="N6" s="1444">
        <v>158280.83999999997</v>
      </c>
    </row>
    <row r="7" spans="1:14" s="1199" customFormat="1" ht="21" customHeight="1" x14ac:dyDescent="0.2">
      <c r="A7" s="3"/>
      <c r="B7" s="1464"/>
      <c r="C7" s="1440" t="s">
        <v>16</v>
      </c>
      <c r="D7" s="1441" t="s">
        <v>365</v>
      </c>
      <c r="E7" s="1440" t="s">
        <v>367</v>
      </c>
      <c r="F7" s="1441" t="s">
        <v>348</v>
      </c>
      <c r="G7" s="1440" t="s">
        <v>348</v>
      </c>
      <c r="H7" s="1441" t="s">
        <v>1340</v>
      </c>
      <c r="I7" s="1440" t="s">
        <v>1234</v>
      </c>
      <c r="J7" s="1442">
        <v>0</v>
      </c>
      <c r="K7" s="1442">
        <v>0</v>
      </c>
      <c r="L7" s="1442">
        <v>47074.558000000005</v>
      </c>
      <c r="M7" s="1443" t="s">
        <v>1529</v>
      </c>
      <c r="N7" s="1444">
        <v>204082</v>
      </c>
    </row>
    <row r="8" spans="1:14" s="1199" customFormat="1" ht="21" customHeight="1" x14ac:dyDescent="0.2">
      <c r="A8" s="3"/>
      <c r="B8" s="1464"/>
      <c r="C8" s="1435"/>
      <c r="D8" s="1436"/>
      <c r="E8" s="1435" t="s">
        <v>369</v>
      </c>
      <c r="F8" s="1436" t="s">
        <v>348</v>
      </c>
      <c r="G8" s="1435" t="s">
        <v>348</v>
      </c>
      <c r="H8" s="1436" t="s">
        <v>1340</v>
      </c>
      <c r="I8" s="1435" t="s">
        <v>1234</v>
      </c>
      <c r="J8" s="1437">
        <v>0</v>
      </c>
      <c r="K8" s="1437">
        <v>0</v>
      </c>
      <c r="L8" s="1437">
        <v>9759.0419999999995</v>
      </c>
      <c r="M8" s="1438" t="s">
        <v>1529</v>
      </c>
      <c r="N8" s="1439">
        <v>23431</v>
      </c>
    </row>
    <row r="9" spans="1:14" s="1199" customFormat="1" ht="21" customHeight="1" x14ac:dyDescent="0.2">
      <c r="A9" s="3"/>
      <c r="B9" s="1464"/>
      <c r="C9" s="1435"/>
      <c r="D9" s="1441" t="s">
        <v>365</v>
      </c>
      <c r="E9" s="1440" t="s">
        <v>367</v>
      </c>
      <c r="F9" s="1441" t="s">
        <v>348</v>
      </c>
      <c r="G9" s="1440" t="s">
        <v>348</v>
      </c>
      <c r="H9" s="1441" t="s">
        <v>1340</v>
      </c>
      <c r="I9" s="1440" t="s">
        <v>1232</v>
      </c>
      <c r="J9" s="1442">
        <v>10</v>
      </c>
      <c r="K9" s="1442">
        <v>10</v>
      </c>
      <c r="L9" s="1442">
        <v>15481.438</v>
      </c>
      <c r="M9" s="1443" t="s">
        <v>1529</v>
      </c>
      <c r="N9" s="1444">
        <v>68960</v>
      </c>
    </row>
    <row r="10" spans="1:14" s="1199" customFormat="1" ht="21" customHeight="1" x14ac:dyDescent="0.2">
      <c r="A10" s="3"/>
      <c r="B10" s="1464"/>
      <c r="C10" s="1435"/>
      <c r="D10" s="1436"/>
      <c r="E10" s="1435" t="s">
        <v>369</v>
      </c>
      <c r="F10" s="1436" t="s">
        <v>348</v>
      </c>
      <c r="G10" s="1435" t="s">
        <v>348</v>
      </c>
      <c r="H10" s="1436" t="s">
        <v>1340</v>
      </c>
      <c r="I10" s="1435" t="s">
        <v>1232</v>
      </c>
      <c r="J10" s="1437">
        <v>4</v>
      </c>
      <c r="K10" s="1437">
        <v>4</v>
      </c>
      <c r="L10" s="1437">
        <v>2494.6</v>
      </c>
      <c r="M10" s="1438" t="s">
        <v>1529</v>
      </c>
      <c r="N10" s="1439">
        <v>6303</v>
      </c>
    </row>
    <row r="11" spans="1:14" s="1199" customFormat="1" ht="21" customHeight="1" x14ac:dyDescent="0.2">
      <c r="A11" s="3"/>
      <c r="B11" s="1464"/>
      <c r="C11" s="1435"/>
      <c r="D11" s="1441" t="s">
        <v>366</v>
      </c>
      <c r="E11" s="1440" t="s">
        <v>371</v>
      </c>
      <c r="F11" s="1441" t="s">
        <v>346</v>
      </c>
      <c r="G11" s="1440" t="s">
        <v>346</v>
      </c>
      <c r="H11" s="1441" t="s">
        <v>1340</v>
      </c>
      <c r="I11" s="1440" t="s">
        <v>1234</v>
      </c>
      <c r="J11" s="1442">
        <v>0.90999999999999981</v>
      </c>
      <c r="K11" s="1442">
        <v>0.90999999999999981</v>
      </c>
      <c r="L11" s="1442">
        <v>1250.7069999999999</v>
      </c>
      <c r="M11" s="1443" t="s">
        <v>1536</v>
      </c>
      <c r="N11" s="1444">
        <v>91335</v>
      </c>
    </row>
    <row r="12" spans="1:14" s="1199" customFormat="1" ht="21" customHeight="1" x14ac:dyDescent="0.2">
      <c r="A12" s="3"/>
      <c r="B12" s="1464"/>
      <c r="C12" s="1435"/>
      <c r="D12" s="1436"/>
      <c r="E12" s="1435" t="s">
        <v>373</v>
      </c>
      <c r="F12" s="1436" t="s">
        <v>346</v>
      </c>
      <c r="G12" s="1435" t="s">
        <v>346</v>
      </c>
      <c r="H12" s="1436" t="s">
        <v>1340</v>
      </c>
      <c r="I12" s="1435" t="s">
        <v>1234</v>
      </c>
      <c r="J12" s="1437">
        <v>0.91000000000000014</v>
      </c>
      <c r="K12" s="1437">
        <v>0.91000000000000014</v>
      </c>
      <c r="L12" s="1437">
        <v>765.88200000000006</v>
      </c>
      <c r="M12" s="1438" t="s">
        <v>1536</v>
      </c>
      <c r="N12" s="1439">
        <v>55317</v>
      </c>
    </row>
    <row r="13" spans="1:14" s="1199" customFormat="1" ht="21" customHeight="1" x14ac:dyDescent="0.2">
      <c r="A13" s="3"/>
      <c r="B13" s="1464"/>
      <c r="C13" s="1440" t="s">
        <v>39</v>
      </c>
      <c r="D13" s="1441" t="s">
        <v>393</v>
      </c>
      <c r="E13" s="1440" t="s">
        <v>357</v>
      </c>
      <c r="F13" s="1441" t="s">
        <v>346</v>
      </c>
      <c r="G13" s="1440" t="s">
        <v>346</v>
      </c>
      <c r="H13" s="1441" t="s">
        <v>1340</v>
      </c>
      <c r="I13" s="1440" t="s">
        <v>1234</v>
      </c>
      <c r="J13" s="1442">
        <v>9.6</v>
      </c>
      <c r="K13" s="1442">
        <v>9.3409999999999993</v>
      </c>
      <c r="L13" s="1442">
        <v>64385.718999999997</v>
      </c>
      <c r="M13" s="1443" t="s">
        <v>1538</v>
      </c>
      <c r="N13" s="1444">
        <v>14470825</v>
      </c>
    </row>
    <row r="14" spans="1:14" s="1199" customFormat="1" ht="21" customHeight="1" x14ac:dyDescent="0.2">
      <c r="A14" s="3"/>
      <c r="B14" s="1464"/>
      <c r="C14" s="1435"/>
      <c r="D14" s="1436"/>
      <c r="E14" s="1435" t="s">
        <v>413</v>
      </c>
      <c r="F14" s="1436" t="s">
        <v>346</v>
      </c>
      <c r="G14" s="1435" t="s">
        <v>346</v>
      </c>
      <c r="H14" s="1436" t="s">
        <v>1340</v>
      </c>
      <c r="I14" s="1435" t="s">
        <v>1234</v>
      </c>
      <c r="J14" s="1437">
        <v>9.6</v>
      </c>
      <c r="K14" s="1437">
        <v>9.3409999999999993</v>
      </c>
      <c r="L14" s="1437">
        <v>61863.97</v>
      </c>
      <c r="M14" s="1438" t="s">
        <v>1538</v>
      </c>
      <c r="N14" s="1439">
        <v>14172216</v>
      </c>
    </row>
    <row r="15" spans="1:14" s="1199" customFormat="1" ht="21" customHeight="1" x14ac:dyDescent="0.2">
      <c r="A15" s="3"/>
      <c r="B15" s="1464"/>
      <c r="C15" s="1435"/>
      <c r="D15" s="1441" t="s">
        <v>395</v>
      </c>
      <c r="E15" s="1440" t="s">
        <v>357</v>
      </c>
      <c r="F15" s="1441" t="s">
        <v>346</v>
      </c>
      <c r="G15" s="1440" t="s">
        <v>346</v>
      </c>
      <c r="H15" s="1441" t="s">
        <v>1340</v>
      </c>
      <c r="I15" s="1440" t="s">
        <v>1234</v>
      </c>
      <c r="J15" s="1442">
        <v>9.6</v>
      </c>
      <c r="K15" s="1442">
        <v>9.3409999999999975</v>
      </c>
      <c r="L15" s="1442">
        <v>40615.270000000004</v>
      </c>
      <c r="M15" s="1443" t="s">
        <v>1538</v>
      </c>
      <c r="N15" s="1444">
        <v>9156629</v>
      </c>
    </row>
    <row r="16" spans="1:14" s="1199" customFormat="1" ht="21" customHeight="1" x14ac:dyDescent="0.2">
      <c r="A16" s="3"/>
      <c r="B16" s="1464"/>
      <c r="C16" s="1435"/>
      <c r="D16" s="1436"/>
      <c r="E16" s="1435" t="s">
        <v>413</v>
      </c>
      <c r="F16" s="1436" t="s">
        <v>346</v>
      </c>
      <c r="G16" s="1435" t="s">
        <v>346</v>
      </c>
      <c r="H16" s="1436" t="s">
        <v>1340</v>
      </c>
      <c r="I16" s="1435" t="s">
        <v>1234</v>
      </c>
      <c r="J16" s="1437">
        <v>9.6</v>
      </c>
      <c r="K16" s="1437">
        <v>9.3409999999999975</v>
      </c>
      <c r="L16" s="1437">
        <v>41181.219999999994</v>
      </c>
      <c r="M16" s="1438" t="s">
        <v>1538</v>
      </c>
      <c r="N16" s="1439">
        <v>9228337</v>
      </c>
    </row>
    <row r="17" spans="1:14" s="1199" customFormat="1" ht="21" customHeight="1" x14ac:dyDescent="0.2">
      <c r="A17" s="3"/>
      <c r="B17" s="1464"/>
      <c r="C17" s="1440" t="s">
        <v>41</v>
      </c>
      <c r="D17" s="1441" t="s">
        <v>412</v>
      </c>
      <c r="E17" s="1440" t="s">
        <v>446</v>
      </c>
      <c r="F17" s="1441" t="s">
        <v>346</v>
      </c>
      <c r="G17" s="1440" t="s">
        <v>346</v>
      </c>
      <c r="H17" s="1441" t="s">
        <v>1341</v>
      </c>
      <c r="I17" s="1440" t="s">
        <v>1234</v>
      </c>
      <c r="J17" s="1442">
        <v>0</v>
      </c>
      <c r="K17" s="1442">
        <v>0</v>
      </c>
      <c r="L17" s="1442">
        <v>0</v>
      </c>
      <c r="M17" s="1443"/>
      <c r="N17" s="1444"/>
    </row>
    <row r="18" spans="1:14" s="1199" customFormat="1" ht="21" customHeight="1" x14ac:dyDescent="0.2">
      <c r="A18" s="3"/>
      <c r="B18" s="1464"/>
      <c r="C18" s="1435"/>
      <c r="D18" s="1436"/>
      <c r="E18" s="1435" t="s">
        <v>415</v>
      </c>
      <c r="F18" s="1436" t="s">
        <v>346</v>
      </c>
      <c r="G18" s="1435" t="s">
        <v>346</v>
      </c>
      <c r="H18" s="1436" t="s">
        <v>1341</v>
      </c>
      <c r="I18" s="1435" t="s">
        <v>1234</v>
      </c>
      <c r="J18" s="1437">
        <v>0</v>
      </c>
      <c r="K18" s="1437">
        <v>0</v>
      </c>
      <c r="L18" s="1437">
        <v>0</v>
      </c>
      <c r="M18" s="1438"/>
      <c r="N18" s="1439"/>
    </row>
    <row r="19" spans="1:14" s="1199" customFormat="1" ht="21" customHeight="1" x14ac:dyDescent="0.2">
      <c r="A19" s="3"/>
      <c r="B19" s="1464"/>
      <c r="C19" s="1435"/>
      <c r="D19" s="1441" t="s">
        <v>414</v>
      </c>
      <c r="E19" s="1440" t="s">
        <v>450</v>
      </c>
      <c r="F19" s="1441" t="s">
        <v>346</v>
      </c>
      <c r="G19" s="1440" t="s">
        <v>346</v>
      </c>
      <c r="H19" s="1441" t="s">
        <v>1340</v>
      </c>
      <c r="I19" s="1440" t="s">
        <v>1234</v>
      </c>
      <c r="J19" s="1442">
        <v>0.5</v>
      </c>
      <c r="K19" s="1442">
        <v>0.35000000000000003</v>
      </c>
      <c r="L19" s="1442">
        <v>93.141999999999996</v>
      </c>
      <c r="M19" s="1443" t="s">
        <v>1536</v>
      </c>
      <c r="N19" s="1444">
        <v>8648</v>
      </c>
    </row>
    <row r="20" spans="1:14" s="1199" customFormat="1" ht="21" customHeight="1" x14ac:dyDescent="0.2">
      <c r="A20" s="3"/>
      <c r="B20" s="1464"/>
      <c r="C20" s="1435"/>
      <c r="D20" s="1436"/>
      <c r="E20" s="1435" t="s">
        <v>452</v>
      </c>
      <c r="F20" s="1436" t="s">
        <v>346</v>
      </c>
      <c r="G20" s="1435" t="s">
        <v>346</v>
      </c>
      <c r="H20" s="1436" t="s">
        <v>1340</v>
      </c>
      <c r="I20" s="1435" t="s">
        <v>1234</v>
      </c>
      <c r="J20" s="1437">
        <v>0.5</v>
      </c>
      <c r="K20" s="1437">
        <v>0.35000000000000003</v>
      </c>
      <c r="L20" s="1437">
        <v>68.337000000000003</v>
      </c>
      <c r="M20" s="1438" t="s">
        <v>1536</v>
      </c>
      <c r="N20" s="1439">
        <v>6308</v>
      </c>
    </row>
    <row r="21" spans="1:14" s="1199" customFormat="1" ht="21" customHeight="1" x14ac:dyDescent="0.2">
      <c r="A21" s="3"/>
      <c r="B21" s="1464"/>
      <c r="C21" s="1435"/>
      <c r="D21" s="1436"/>
      <c r="E21" s="1435" t="s">
        <v>454</v>
      </c>
      <c r="F21" s="1436" t="s">
        <v>346</v>
      </c>
      <c r="G21" s="1435" t="s">
        <v>346</v>
      </c>
      <c r="H21" s="1436" t="s">
        <v>1340</v>
      </c>
      <c r="I21" s="1435" t="s">
        <v>1234</v>
      </c>
      <c r="J21" s="1437">
        <v>0.4499999999999999</v>
      </c>
      <c r="K21" s="1437">
        <v>0.3</v>
      </c>
      <c r="L21" s="1437">
        <v>54.320999999999991</v>
      </c>
      <c r="M21" s="1438" t="s">
        <v>1536</v>
      </c>
      <c r="N21" s="1439">
        <v>5083</v>
      </c>
    </row>
    <row r="22" spans="1:14" s="1199" customFormat="1" ht="21" customHeight="1" x14ac:dyDescent="0.2">
      <c r="A22" s="3"/>
      <c r="B22" s="1464"/>
      <c r="C22" s="1435"/>
      <c r="D22" s="1436"/>
      <c r="E22" s="1435" t="s">
        <v>456</v>
      </c>
      <c r="F22" s="1436" t="s">
        <v>346</v>
      </c>
      <c r="G22" s="1435" t="s">
        <v>346</v>
      </c>
      <c r="H22" s="1436" t="s">
        <v>1340</v>
      </c>
      <c r="I22" s="1435" t="s">
        <v>1234</v>
      </c>
      <c r="J22" s="1437">
        <v>2</v>
      </c>
      <c r="K22" s="1437">
        <v>0.8999999999999998</v>
      </c>
      <c r="L22" s="1437">
        <v>580.13200000000006</v>
      </c>
      <c r="M22" s="1438" t="s">
        <v>1536</v>
      </c>
      <c r="N22" s="1439">
        <v>51804</v>
      </c>
    </row>
    <row r="23" spans="1:14" s="1199" customFormat="1" ht="21" customHeight="1" x14ac:dyDescent="0.2">
      <c r="A23" s="3"/>
      <c r="B23" s="1464"/>
      <c r="C23" s="1435"/>
      <c r="D23" s="1441" t="s">
        <v>416</v>
      </c>
      <c r="E23" s="1440" t="s">
        <v>458</v>
      </c>
      <c r="F23" s="1441" t="s">
        <v>346</v>
      </c>
      <c r="G23" s="1440" t="s">
        <v>346</v>
      </c>
      <c r="H23" s="1441" t="s">
        <v>1340</v>
      </c>
      <c r="I23" s="1440" t="s">
        <v>1234</v>
      </c>
      <c r="J23" s="1442">
        <v>2.5</v>
      </c>
      <c r="K23" s="1442">
        <v>1.5999999999999999</v>
      </c>
      <c r="L23" s="1442">
        <v>0</v>
      </c>
      <c r="M23" s="1443" t="s">
        <v>1536</v>
      </c>
      <c r="N23" s="1444">
        <v>0</v>
      </c>
    </row>
    <row r="24" spans="1:14" s="1199" customFormat="1" ht="21" customHeight="1" x14ac:dyDescent="0.2">
      <c r="A24" s="3"/>
      <c r="B24" s="1464"/>
      <c r="C24" s="1435"/>
      <c r="D24" s="1441" t="s">
        <v>417</v>
      </c>
      <c r="E24" s="1440" t="s">
        <v>460</v>
      </c>
      <c r="F24" s="1441" t="s">
        <v>346</v>
      </c>
      <c r="G24" s="1440" t="s">
        <v>346</v>
      </c>
      <c r="H24" s="1441" t="s">
        <v>1341</v>
      </c>
      <c r="I24" s="1440" t="s">
        <v>1234</v>
      </c>
      <c r="J24" s="1442">
        <v>0.5</v>
      </c>
      <c r="K24" s="1442">
        <v>0.38000000000000006</v>
      </c>
      <c r="L24" s="1442">
        <v>0</v>
      </c>
      <c r="M24" s="1443"/>
      <c r="N24" s="1444"/>
    </row>
    <row r="25" spans="1:14" s="1199" customFormat="1" ht="21" customHeight="1" x14ac:dyDescent="0.2">
      <c r="A25" s="3"/>
      <c r="B25" s="1464"/>
      <c r="C25" s="1435"/>
      <c r="D25" s="1436"/>
      <c r="E25" s="1435" t="s">
        <v>462</v>
      </c>
      <c r="F25" s="1436" t="s">
        <v>346</v>
      </c>
      <c r="G25" s="1435" t="s">
        <v>346</v>
      </c>
      <c r="H25" s="1436" t="s">
        <v>1341</v>
      </c>
      <c r="I25" s="1435" t="s">
        <v>1234</v>
      </c>
      <c r="J25" s="1437">
        <v>0.5</v>
      </c>
      <c r="K25" s="1437">
        <v>0.39999999999999997</v>
      </c>
      <c r="L25" s="1437">
        <v>2072.64</v>
      </c>
      <c r="M25" s="1438" t="s">
        <v>1536</v>
      </c>
      <c r="N25" s="1439">
        <v>180504</v>
      </c>
    </row>
    <row r="26" spans="1:14" s="1199" customFormat="1" ht="21" customHeight="1" x14ac:dyDescent="0.2">
      <c r="A26" s="3"/>
      <c r="B26" s="1464"/>
      <c r="C26" s="1435"/>
      <c r="D26" s="1436"/>
      <c r="E26" s="1435" t="s">
        <v>464</v>
      </c>
      <c r="F26" s="1436" t="s">
        <v>346</v>
      </c>
      <c r="G26" s="1435" t="s">
        <v>346</v>
      </c>
      <c r="H26" s="1436" t="s">
        <v>1341</v>
      </c>
      <c r="I26" s="1435" t="s">
        <v>1234</v>
      </c>
      <c r="J26" s="1437">
        <v>0.7340000000000001</v>
      </c>
      <c r="K26" s="1437">
        <v>0.5</v>
      </c>
      <c r="L26" s="1437">
        <v>954.46800000000007</v>
      </c>
      <c r="M26" s="1438" t="s">
        <v>1536</v>
      </c>
      <c r="N26" s="1439">
        <v>82678</v>
      </c>
    </row>
    <row r="27" spans="1:14" s="1199" customFormat="1" ht="21" customHeight="1" x14ac:dyDescent="0.2">
      <c r="A27" s="3"/>
      <c r="B27" s="1464"/>
      <c r="C27" s="1435"/>
      <c r="D27" s="1436"/>
      <c r="E27" s="1435" t="s">
        <v>466</v>
      </c>
      <c r="F27" s="1436" t="s">
        <v>346</v>
      </c>
      <c r="G27" s="1435" t="s">
        <v>346</v>
      </c>
      <c r="H27" s="1436" t="s">
        <v>1341</v>
      </c>
      <c r="I27" s="1435" t="s">
        <v>1234</v>
      </c>
      <c r="J27" s="1437">
        <v>0.6</v>
      </c>
      <c r="K27" s="1437">
        <v>0.47999999999999993</v>
      </c>
      <c r="L27" s="1437">
        <v>1261.56</v>
      </c>
      <c r="M27" s="1438" t="s">
        <v>1536</v>
      </c>
      <c r="N27" s="1439">
        <v>109666</v>
      </c>
    </row>
    <row r="28" spans="1:14" s="1199" customFormat="1" ht="21" customHeight="1" x14ac:dyDescent="0.2">
      <c r="A28" s="3"/>
      <c r="B28" s="1464"/>
      <c r="C28" s="1435"/>
      <c r="D28" s="1436"/>
      <c r="E28" s="1435" t="s">
        <v>468</v>
      </c>
      <c r="F28" s="1436" t="s">
        <v>346</v>
      </c>
      <c r="G28" s="1435" t="s">
        <v>346</v>
      </c>
      <c r="H28" s="1436" t="s">
        <v>1341</v>
      </c>
      <c r="I28" s="1435" t="s">
        <v>1234</v>
      </c>
      <c r="J28" s="1437">
        <v>1</v>
      </c>
      <c r="K28" s="1437">
        <v>0.84999999999999976</v>
      </c>
      <c r="L28" s="1437">
        <v>1473.5990000000002</v>
      </c>
      <c r="M28" s="1438" t="s">
        <v>1536</v>
      </c>
      <c r="N28" s="1439">
        <v>129127</v>
      </c>
    </row>
    <row r="29" spans="1:14" s="1199" customFormat="1" ht="21" customHeight="1" x14ac:dyDescent="0.2">
      <c r="A29" s="3"/>
      <c r="B29" s="1464"/>
      <c r="C29" s="1435"/>
      <c r="D29" s="1441" t="s">
        <v>418</v>
      </c>
      <c r="E29" s="1440" t="s">
        <v>470</v>
      </c>
      <c r="F29" s="1441" t="s">
        <v>346</v>
      </c>
      <c r="G29" s="1440" t="s">
        <v>346</v>
      </c>
      <c r="H29" s="1441" t="s">
        <v>1341</v>
      </c>
      <c r="I29" s="1440" t="s">
        <v>1234</v>
      </c>
      <c r="J29" s="1442">
        <v>0</v>
      </c>
      <c r="K29" s="1442">
        <v>0</v>
      </c>
      <c r="L29" s="1442">
        <v>0</v>
      </c>
      <c r="M29" s="1443"/>
      <c r="N29" s="1444"/>
    </row>
    <row r="30" spans="1:14" s="1199" customFormat="1" ht="21" customHeight="1" x14ac:dyDescent="0.2">
      <c r="A30" s="3"/>
      <c r="B30" s="1464"/>
      <c r="C30" s="1435"/>
      <c r="D30" s="1441" t="s">
        <v>420</v>
      </c>
      <c r="E30" s="1440" t="s">
        <v>472</v>
      </c>
      <c r="F30" s="1441" t="s">
        <v>346</v>
      </c>
      <c r="G30" s="1440" t="s">
        <v>346</v>
      </c>
      <c r="H30" s="1441" t="s">
        <v>1341</v>
      </c>
      <c r="I30" s="1440" t="s">
        <v>1234</v>
      </c>
      <c r="J30" s="1442">
        <v>2</v>
      </c>
      <c r="K30" s="1442">
        <v>1.5</v>
      </c>
      <c r="L30" s="1442">
        <v>339.31</v>
      </c>
      <c r="M30" s="1443" t="s">
        <v>1536</v>
      </c>
      <c r="N30" s="1444">
        <v>30517</v>
      </c>
    </row>
    <row r="31" spans="1:14" s="1199" customFormat="1" ht="21" customHeight="1" x14ac:dyDescent="0.2">
      <c r="A31" s="3"/>
      <c r="B31" s="1464"/>
      <c r="C31" s="1435"/>
      <c r="D31" s="1436"/>
      <c r="E31" s="1435" t="s">
        <v>474</v>
      </c>
      <c r="F31" s="1436" t="s">
        <v>346</v>
      </c>
      <c r="G31" s="1435" t="s">
        <v>346</v>
      </c>
      <c r="H31" s="1436" t="s">
        <v>1341</v>
      </c>
      <c r="I31" s="1435" t="s">
        <v>1234</v>
      </c>
      <c r="J31" s="1437">
        <v>2</v>
      </c>
      <c r="K31" s="1437">
        <v>1.5</v>
      </c>
      <c r="L31" s="1437">
        <v>407.221</v>
      </c>
      <c r="M31" s="1438" t="s">
        <v>1536</v>
      </c>
      <c r="N31" s="1439">
        <v>35663</v>
      </c>
    </row>
    <row r="32" spans="1:14" s="1199" customFormat="1" ht="21" customHeight="1" x14ac:dyDescent="0.2">
      <c r="A32" s="3"/>
      <c r="B32" s="1464"/>
      <c r="C32" s="1435"/>
      <c r="D32" s="1436"/>
      <c r="E32" s="1435" t="s">
        <v>475</v>
      </c>
      <c r="F32" s="1436" t="s">
        <v>346</v>
      </c>
      <c r="G32" s="1435" t="s">
        <v>346</v>
      </c>
      <c r="H32" s="1436" t="s">
        <v>1341</v>
      </c>
      <c r="I32" s="1435" t="s">
        <v>1234</v>
      </c>
      <c r="J32" s="1437">
        <v>1.25</v>
      </c>
      <c r="K32" s="1437">
        <v>0.6</v>
      </c>
      <c r="L32" s="1437">
        <v>43.112000000000002</v>
      </c>
      <c r="M32" s="1438" t="s">
        <v>1536</v>
      </c>
      <c r="N32" s="1439">
        <v>3847</v>
      </c>
    </row>
    <row r="33" spans="1:14" s="1199" customFormat="1" ht="21" customHeight="1" x14ac:dyDescent="0.2">
      <c r="A33" s="3"/>
      <c r="B33" s="1464"/>
      <c r="C33" s="1435"/>
      <c r="D33" s="1441" t="s">
        <v>422</v>
      </c>
      <c r="E33" s="1440" t="s">
        <v>477</v>
      </c>
      <c r="F33" s="1441" t="s">
        <v>346</v>
      </c>
      <c r="G33" s="1440" t="s">
        <v>346</v>
      </c>
      <c r="H33" s="1441" t="s">
        <v>1341</v>
      </c>
      <c r="I33" s="1440" t="s">
        <v>1234</v>
      </c>
      <c r="J33" s="1442">
        <v>0</v>
      </c>
      <c r="K33" s="1442">
        <v>0</v>
      </c>
      <c r="L33" s="1442">
        <v>0</v>
      </c>
      <c r="M33" s="1443"/>
      <c r="N33" s="1444"/>
    </row>
    <row r="34" spans="1:14" s="1199" customFormat="1" ht="21" customHeight="1" x14ac:dyDescent="0.2">
      <c r="A34" s="3"/>
      <c r="B34" s="1464"/>
      <c r="C34" s="1435"/>
      <c r="D34" s="1441" t="s">
        <v>424</v>
      </c>
      <c r="E34" s="1440" t="s">
        <v>479</v>
      </c>
      <c r="F34" s="1441" t="s">
        <v>346</v>
      </c>
      <c r="G34" s="1440" t="s">
        <v>346</v>
      </c>
      <c r="H34" s="1441" t="s">
        <v>1341</v>
      </c>
      <c r="I34" s="1440" t="s">
        <v>1234</v>
      </c>
      <c r="J34" s="1442">
        <v>0.65000000000000024</v>
      </c>
      <c r="K34" s="1442">
        <v>0</v>
      </c>
      <c r="L34" s="1442">
        <v>0</v>
      </c>
      <c r="M34" s="1443" t="s">
        <v>1536</v>
      </c>
      <c r="N34" s="1444">
        <v>0</v>
      </c>
    </row>
    <row r="35" spans="1:14" s="1199" customFormat="1" ht="21" customHeight="1" x14ac:dyDescent="0.2">
      <c r="A35" s="3"/>
      <c r="B35" s="1464"/>
      <c r="C35" s="1435"/>
      <c r="D35" s="1436"/>
      <c r="E35" s="1435" t="s">
        <v>481</v>
      </c>
      <c r="F35" s="1436" t="s">
        <v>346</v>
      </c>
      <c r="G35" s="1435" t="s">
        <v>346</v>
      </c>
      <c r="H35" s="1436" t="s">
        <v>1341</v>
      </c>
      <c r="I35" s="1435" t="s">
        <v>1234</v>
      </c>
      <c r="J35" s="1437">
        <v>0.5</v>
      </c>
      <c r="K35" s="1437">
        <v>0.32</v>
      </c>
      <c r="L35" s="1437">
        <v>1842.56</v>
      </c>
      <c r="M35" s="1438" t="s">
        <v>1536</v>
      </c>
      <c r="N35" s="1439">
        <v>148565</v>
      </c>
    </row>
    <row r="36" spans="1:14" s="1199" customFormat="1" ht="21" customHeight="1" x14ac:dyDescent="0.2">
      <c r="A36" s="3"/>
      <c r="B36" s="1464"/>
      <c r="C36" s="1435"/>
      <c r="D36" s="1436"/>
      <c r="E36" s="1435" t="s">
        <v>483</v>
      </c>
      <c r="F36" s="1436" t="s">
        <v>346</v>
      </c>
      <c r="G36" s="1435" t="s">
        <v>346</v>
      </c>
      <c r="H36" s="1436" t="s">
        <v>1341</v>
      </c>
      <c r="I36" s="1435" t="s">
        <v>1234</v>
      </c>
      <c r="J36" s="1437">
        <v>0.5</v>
      </c>
      <c r="K36" s="1437">
        <v>0.46</v>
      </c>
      <c r="L36" s="1437">
        <v>1259.2000000000003</v>
      </c>
      <c r="M36" s="1438" t="s">
        <v>1536</v>
      </c>
      <c r="N36" s="1439">
        <v>102030</v>
      </c>
    </row>
    <row r="37" spans="1:14" s="1199" customFormat="1" ht="21" customHeight="1" x14ac:dyDescent="0.2">
      <c r="A37" s="3"/>
      <c r="B37" s="1464"/>
      <c r="C37" s="1435"/>
      <c r="D37" s="1436"/>
      <c r="E37" s="1435" t="s">
        <v>485</v>
      </c>
      <c r="F37" s="1436" t="s">
        <v>346</v>
      </c>
      <c r="G37" s="1435" t="s">
        <v>346</v>
      </c>
      <c r="H37" s="1436" t="s">
        <v>1341</v>
      </c>
      <c r="I37" s="1435" t="s">
        <v>1234</v>
      </c>
      <c r="J37" s="1437">
        <v>0</v>
      </c>
      <c r="K37" s="1437">
        <v>0</v>
      </c>
      <c r="L37" s="1437">
        <v>0</v>
      </c>
      <c r="M37" s="1438"/>
      <c r="N37" s="1439"/>
    </row>
    <row r="38" spans="1:14" s="1199" customFormat="1" ht="21" customHeight="1" x14ac:dyDescent="0.2">
      <c r="A38" s="3"/>
      <c r="B38" s="1464"/>
      <c r="C38" s="1435"/>
      <c r="D38" s="1436"/>
      <c r="E38" s="1435" t="s">
        <v>487</v>
      </c>
      <c r="F38" s="1436" t="s">
        <v>346</v>
      </c>
      <c r="G38" s="1435" t="s">
        <v>346</v>
      </c>
      <c r="H38" s="1436" t="s">
        <v>1341</v>
      </c>
      <c r="I38" s="1435" t="s">
        <v>1234</v>
      </c>
      <c r="J38" s="1437">
        <v>0.4549999999999999</v>
      </c>
      <c r="K38" s="1437">
        <v>0.3899999999999999</v>
      </c>
      <c r="L38" s="1437">
        <v>1161.827</v>
      </c>
      <c r="M38" s="1438" t="s">
        <v>1536</v>
      </c>
      <c r="N38" s="1439">
        <v>96727</v>
      </c>
    </row>
    <row r="39" spans="1:14" s="1199" customFormat="1" ht="21" customHeight="1" x14ac:dyDescent="0.2">
      <c r="A39" s="3"/>
      <c r="B39" s="1464"/>
      <c r="C39" s="1435"/>
      <c r="D39" s="1436"/>
      <c r="E39" s="1435" t="s">
        <v>490</v>
      </c>
      <c r="F39" s="1436" t="s">
        <v>346</v>
      </c>
      <c r="G39" s="1435" t="s">
        <v>346</v>
      </c>
      <c r="H39" s="1436" t="s">
        <v>1341</v>
      </c>
      <c r="I39" s="1435" t="s">
        <v>1234</v>
      </c>
      <c r="J39" s="1437">
        <v>2</v>
      </c>
      <c r="K39" s="1437">
        <v>1.2</v>
      </c>
      <c r="L39" s="1437">
        <v>1054.81</v>
      </c>
      <c r="M39" s="1438" t="s">
        <v>1536</v>
      </c>
      <c r="N39" s="1439">
        <v>83741</v>
      </c>
    </row>
    <row r="40" spans="1:14" s="1199" customFormat="1" ht="21" customHeight="1" x14ac:dyDescent="0.2">
      <c r="A40" s="3"/>
      <c r="B40" s="1464"/>
      <c r="C40" s="1435"/>
      <c r="D40" s="1436"/>
      <c r="E40" s="1435" t="s">
        <v>492</v>
      </c>
      <c r="F40" s="1436" t="s">
        <v>346</v>
      </c>
      <c r="G40" s="1435" t="s">
        <v>346</v>
      </c>
      <c r="H40" s="1436" t="s">
        <v>1341</v>
      </c>
      <c r="I40" s="1435" t="s">
        <v>1234</v>
      </c>
      <c r="J40" s="1437">
        <v>0.6</v>
      </c>
      <c r="K40" s="1437">
        <v>0.39999999999999997</v>
      </c>
      <c r="L40" s="1437">
        <v>1350.473</v>
      </c>
      <c r="M40" s="1438" t="s">
        <v>1536</v>
      </c>
      <c r="N40" s="1439">
        <v>108093</v>
      </c>
    </row>
    <row r="41" spans="1:14" s="1199" customFormat="1" ht="21" customHeight="1" x14ac:dyDescent="0.2">
      <c r="A41" s="3"/>
      <c r="B41" s="1464"/>
      <c r="C41" s="1435"/>
      <c r="D41" s="1441" t="s">
        <v>426</v>
      </c>
      <c r="E41" s="1440" t="s">
        <v>495</v>
      </c>
      <c r="F41" s="1441" t="s">
        <v>346</v>
      </c>
      <c r="G41" s="1440" t="s">
        <v>346</v>
      </c>
      <c r="H41" s="1441" t="s">
        <v>1341</v>
      </c>
      <c r="I41" s="1440" t="s">
        <v>1234</v>
      </c>
      <c r="J41" s="1442">
        <v>0</v>
      </c>
      <c r="K41" s="1442">
        <v>0</v>
      </c>
      <c r="L41" s="1442">
        <v>0</v>
      </c>
      <c r="M41" s="1443"/>
      <c r="N41" s="1444"/>
    </row>
    <row r="42" spans="1:14" s="1199" customFormat="1" ht="21" customHeight="1" x14ac:dyDescent="0.2">
      <c r="A42" s="3"/>
      <c r="B42" s="1464"/>
      <c r="C42" s="1435"/>
      <c r="D42" s="1441" t="s">
        <v>427</v>
      </c>
      <c r="E42" s="1440" t="s">
        <v>497</v>
      </c>
      <c r="F42" s="1441" t="s">
        <v>346</v>
      </c>
      <c r="G42" s="1440" t="s">
        <v>346</v>
      </c>
      <c r="H42" s="1441" t="s">
        <v>1341</v>
      </c>
      <c r="I42" s="1440" t="s">
        <v>1234</v>
      </c>
      <c r="J42" s="1442">
        <v>0.27500000000000002</v>
      </c>
      <c r="K42" s="1442">
        <v>0.245</v>
      </c>
      <c r="L42" s="1442">
        <v>464.92499999999995</v>
      </c>
      <c r="M42" s="1443" t="s">
        <v>1536</v>
      </c>
      <c r="N42" s="1444">
        <v>44174</v>
      </c>
    </row>
    <row r="43" spans="1:14" s="1199" customFormat="1" ht="21" customHeight="1" x14ac:dyDescent="0.2">
      <c r="A43" s="3"/>
      <c r="B43" s="1464"/>
      <c r="C43" s="1435"/>
      <c r="D43" s="1436"/>
      <c r="E43" s="1435" t="s">
        <v>499</v>
      </c>
      <c r="F43" s="1436" t="s">
        <v>346</v>
      </c>
      <c r="G43" s="1435" t="s">
        <v>346</v>
      </c>
      <c r="H43" s="1436" t="s">
        <v>1341</v>
      </c>
      <c r="I43" s="1435" t="s">
        <v>1234</v>
      </c>
      <c r="J43" s="1437">
        <v>0.22499999999999995</v>
      </c>
      <c r="K43" s="1437">
        <v>0</v>
      </c>
      <c r="L43" s="1437">
        <v>2.5350000000000001</v>
      </c>
      <c r="M43" s="1438" t="s">
        <v>1536</v>
      </c>
      <c r="N43" s="1439">
        <v>1756</v>
      </c>
    </row>
    <row r="44" spans="1:14" s="1199" customFormat="1" ht="21" customHeight="1" x14ac:dyDescent="0.2">
      <c r="A44" s="3"/>
      <c r="B44" s="1464"/>
      <c r="C44" s="1435"/>
      <c r="D44" s="1436"/>
      <c r="E44" s="1435" t="s">
        <v>501</v>
      </c>
      <c r="F44" s="1436" t="s">
        <v>346</v>
      </c>
      <c r="G44" s="1435" t="s">
        <v>346</v>
      </c>
      <c r="H44" s="1436" t="s">
        <v>1341</v>
      </c>
      <c r="I44" s="1435" t="s">
        <v>1234</v>
      </c>
      <c r="J44" s="1437">
        <v>0.36399999999999993</v>
      </c>
      <c r="K44" s="1437">
        <v>0.32500000000000012</v>
      </c>
      <c r="L44" s="1437">
        <v>405.05899999999997</v>
      </c>
      <c r="M44" s="1438" t="s">
        <v>1536</v>
      </c>
      <c r="N44" s="1439">
        <v>34257</v>
      </c>
    </row>
    <row r="45" spans="1:14" s="1199" customFormat="1" ht="21" customHeight="1" x14ac:dyDescent="0.2">
      <c r="A45" s="3"/>
      <c r="B45" s="1464"/>
      <c r="C45" s="1435"/>
      <c r="D45" s="1441" t="s">
        <v>428</v>
      </c>
      <c r="E45" s="1440" t="s">
        <v>503</v>
      </c>
      <c r="F45" s="1441" t="s">
        <v>346</v>
      </c>
      <c r="G45" s="1440" t="s">
        <v>346</v>
      </c>
      <c r="H45" s="1441" t="s">
        <v>1341</v>
      </c>
      <c r="I45" s="1440" t="s">
        <v>1234</v>
      </c>
      <c r="J45" s="1442">
        <v>0</v>
      </c>
      <c r="K45" s="1442">
        <v>0</v>
      </c>
      <c r="L45" s="1442">
        <v>0</v>
      </c>
      <c r="M45" s="1443"/>
      <c r="N45" s="1444"/>
    </row>
    <row r="46" spans="1:14" s="1199" customFormat="1" ht="21" customHeight="1" x14ac:dyDescent="0.2">
      <c r="A46" s="3"/>
      <c r="B46" s="1464"/>
      <c r="C46" s="1435"/>
      <c r="D46" s="1441" t="s">
        <v>429</v>
      </c>
      <c r="E46" s="1440" t="s">
        <v>477</v>
      </c>
      <c r="F46" s="1441" t="s">
        <v>346</v>
      </c>
      <c r="G46" s="1440" t="s">
        <v>346</v>
      </c>
      <c r="H46" s="1441" t="s">
        <v>1341</v>
      </c>
      <c r="I46" s="1440" t="s">
        <v>1234</v>
      </c>
      <c r="J46" s="1442">
        <v>0</v>
      </c>
      <c r="K46" s="1442">
        <v>0</v>
      </c>
      <c r="L46" s="1442">
        <v>0</v>
      </c>
      <c r="M46" s="1443"/>
      <c r="N46" s="1444"/>
    </row>
    <row r="47" spans="1:14" s="1199" customFormat="1" ht="21" customHeight="1" x14ac:dyDescent="0.2">
      <c r="A47" s="3"/>
      <c r="B47" s="1464"/>
      <c r="C47" s="1435"/>
      <c r="D47" s="1441" t="s">
        <v>430</v>
      </c>
      <c r="E47" s="1440" t="s">
        <v>506</v>
      </c>
      <c r="F47" s="1441" t="s">
        <v>346</v>
      </c>
      <c r="G47" s="1440" t="s">
        <v>346</v>
      </c>
      <c r="H47" s="1441" t="s">
        <v>1341</v>
      </c>
      <c r="I47" s="1440" t="s">
        <v>1234</v>
      </c>
      <c r="J47" s="1442">
        <v>0.04</v>
      </c>
      <c r="K47" s="1442">
        <v>2.9999999999999995E-2</v>
      </c>
      <c r="L47" s="1442">
        <v>6.726</v>
      </c>
      <c r="M47" s="1443" t="s">
        <v>1536</v>
      </c>
      <c r="N47" s="1444">
        <v>2253</v>
      </c>
    </row>
    <row r="48" spans="1:14" s="1199" customFormat="1" ht="21" customHeight="1" x14ac:dyDescent="0.2">
      <c r="A48" s="3"/>
      <c r="B48" s="1464"/>
      <c r="C48" s="1435"/>
      <c r="D48" s="1441" t="s">
        <v>431</v>
      </c>
      <c r="E48" s="1440" t="s">
        <v>508</v>
      </c>
      <c r="F48" s="1441" t="s">
        <v>346</v>
      </c>
      <c r="G48" s="1440" t="s">
        <v>346</v>
      </c>
      <c r="H48" s="1441" t="s">
        <v>1341</v>
      </c>
      <c r="I48" s="1440" t="s">
        <v>1234</v>
      </c>
      <c r="J48" s="1442">
        <v>0</v>
      </c>
      <c r="K48" s="1442">
        <v>0</v>
      </c>
      <c r="L48" s="1442">
        <v>0</v>
      </c>
      <c r="M48" s="1443"/>
      <c r="N48" s="1444"/>
    </row>
    <row r="49" spans="1:14" s="1199" customFormat="1" ht="21" customHeight="1" x14ac:dyDescent="0.2">
      <c r="A49" s="3"/>
      <c r="B49" s="1464"/>
      <c r="C49" s="1435"/>
      <c r="D49" s="1441" t="s">
        <v>432</v>
      </c>
      <c r="E49" s="1440" t="s">
        <v>510</v>
      </c>
      <c r="F49" s="1441" t="s">
        <v>346</v>
      </c>
      <c r="G49" s="1440" t="s">
        <v>346</v>
      </c>
      <c r="H49" s="1441" t="s">
        <v>1341</v>
      </c>
      <c r="I49" s="1440" t="s">
        <v>1234</v>
      </c>
      <c r="J49" s="1442">
        <v>0</v>
      </c>
      <c r="K49" s="1442">
        <v>0</v>
      </c>
      <c r="L49" s="1442">
        <v>120.13200000000002</v>
      </c>
      <c r="M49" s="1443" t="s">
        <v>1536</v>
      </c>
      <c r="N49" s="1444">
        <v>13166</v>
      </c>
    </row>
    <row r="50" spans="1:14" s="1199" customFormat="1" ht="21" customHeight="1" x14ac:dyDescent="0.2">
      <c r="A50" s="3"/>
      <c r="B50" s="1464"/>
      <c r="C50" s="1435"/>
      <c r="D50" s="1436"/>
      <c r="E50" s="1435" t="s">
        <v>512</v>
      </c>
      <c r="F50" s="1436" t="s">
        <v>346</v>
      </c>
      <c r="G50" s="1435" t="s">
        <v>346</v>
      </c>
      <c r="H50" s="1436" t="s">
        <v>1341</v>
      </c>
      <c r="I50" s="1435" t="s">
        <v>1234</v>
      </c>
      <c r="J50" s="1437">
        <v>0.72499999999999998</v>
      </c>
      <c r="K50" s="1437">
        <v>0.6</v>
      </c>
      <c r="L50" s="1437">
        <v>453.89399999999995</v>
      </c>
      <c r="M50" s="1438" t="s">
        <v>1536</v>
      </c>
      <c r="N50" s="1439">
        <v>42201</v>
      </c>
    </row>
    <row r="51" spans="1:14" s="1199" customFormat="1" ht="21" customHeight="1" x14ac:dyDescent="0.2">
      <c r="A51" s="3"/>
      <c r="B51" s="1464"/>
      <c r="C51" s="1435"/>
      <c r="D51" s="1436"/>
      <c r="E51" s="1435" t="s">
        <v>514</v>
      </c>
      <c r="F51" s="1436" t="s">
        <v>346</v>
      </c>
      <c r="G51" s="1435" t="s">
        <v>346</v>
      </c>
      <c r="H51" s="1436" t="s">
        <v>1341</v>
      </c>
      <c r="I51" s="1435" t="s">
        <v>1234</v>
      </c>
      <c r="J51" s="1437">
        <v>0.36399999999999993</v>
      </c>
      <c r="K51" s="1437">
        <v>0.16999999999999996</v>
      </c>
      <c r="L51" s="1437">
        <v>370.02899999999988</v>
      </c>
      <c r="M51" s="1438" t="s">
        <v>1536</v>
      </c>
      <c r="N51" s="1439">
        <v>33559</v>
      </c>
    </row>
    <row r="52" spans="1:14" s="1199" customFormat="1" ht="21" customHeight="1" x14ac:dyDescent="0.2">
      <c r="A52" s="3"/>
      <c r="B52" s="1464"/>
      <c r="C52" s="1435"/>
      <c r="D52" s="1436"/>
      <c r="E52" s="1435" t="s">
        <v>515</v>
      </c>
      <c r="F52" s="1436" t="s">
        <v>346</v>
      </c>
      <c r="G52" s="1435" t="s">
        <v>346</v>
      </c>
      <c r="H52" s="1436" t="s">
        <v>1341</v>
      </c>
      <c r="I52" s="1435" t="s">
        <v>1234</v>
      </c>
      <c r="J52" s="1437">
        <v>0.45599999999999991</v>
      </c>
      <c r="K52" s="1437">
        <v>0.33000000000000007</v>
      </c>
      <c r="L52" s="1437">
        <v>900.20499999999993</v>
      </c>
      <c r="M52" s="1438" t="s">
        <v>1536</v>
      </c>
      <c r="N52" s="1439">
        <v>87472</v>
      </c>
    </row>
    <row r="53" spans="1:14" s="1199" customFormat="1" ht="21" customHeight="1" x14ac:dyDescent="0.2">
      <c r="A53" s="3"/>
      <c r="B53" s="1464"/>
      <c r="C53" s="1435"/>
      <c r="D53" s="1436"/>
      <c r="E53" s="1435" t="s">
        <v>517</v>
      </c>
      <c r="F53" s="1436" t="s">
        <v>346</v>
      </c>
      <c r="G53" s="1435" t="s">
        <v>346</v>
      </c>
      <c r="H53" s="1436" t="s">
        <v>1341</v>
      </c>
      <c r="I53" s="1435" t="s">
        <v>1234</v>
      </c>
      <c r="J53" s="1437">
        <v>0.6</v>
      </c>
      <c r="K53" s="1437">
        <v>0.45</v>
      </c>
      <c r="L53" s="1437">
        <v>550.60800000000006</v>
      </c>
      <c r="M53" s="1438" t="s">
        <v>1536</v>
      </c>
      <c r="N53" s="1439">
        <v>53745</v>
      </c>
    </row>
    <row r="54" spans="1:14" s="1199" customFormat="1" ht="21" customHeight="1" x14ac:dyDescent="0.2">
      <c r="A54" s="3"/>
      <c r="B54" s="1464"/>
      <c r="C54" s="1435"/>
      <c r="D54" s="1441" t="s">
        <v>433</v>
      </c>
      <c r="E54" s="1440" t="s">
        <v>519</v>
      </c>
      <c r="F54" s="1441" t="s">
        <v>346</v>
      </c>
      <c r="G54" s="1440" t="s">
        <v>346</v>
      </c>
      <c r="H54" s="1441" t="s">
        <v>1341</v>
      </c>
      <c r="I54" s="1440" t="s">
        <v>1234</v>
      </c>
      <c r="J54" s="1442">
        <v>2</v>
      </c>
      <c r="K54" s="1442">
        <v>1.5</v>
      </c>
      <c r="L54" s="1442">
        <v>5.7070000000000007</v>
      </c>
      <c r="M54" s="1443" t="s">
        <v>1536</v>
      </c>
      <c r="N54" s="1444">
        <v>737</v>
      </c>
    </row>
    <row r="55" spans="1:14" s="1199" customFormat="1" ht="21" customHeight="1" x14ac:dyDescent="0.2">
      <c r="A55" s="3"/>
      <c r="B55" s="1464"/>
      <c r="C55" s="1435"/>
      <c r="D55" s="1441" t="s">
        <v>434</v>
      </c>
      <c r="E55" s="1440" t="s">
        <v>521</v>
      </c>
      <c r="F55" s="1441" t="s">
        <v>346</v>
      </c>
      <c r="G55" s="1440" t="s">
        <v>346</v>
      </c>
      <c r="H55" s="1441" t="s">
        <v>1341</v>
      </c>
      <c r="I55" s="1440" t="s">
        <v>1234</v>
      </c>
      <c r="J55" s="1442">
        <v>7.5179999999999998</v>
      </c>
      <c r="K55" s="1442">
        <v>0</v>
      </c>
      <c r="L55" s="1442">
        <v>0</v>
      </c>
      <c r="M55" s="1443"/>
      <c r="N55" s="1444"/>
    </row>
    <row r="56" spans="1:14" s="1199" customFormat="1" ht="21" customHeight="1" x14ac:dyDescent="0.2">
      <c r="A56" s="3"/>
      <c r="B56" s="1464"/>
      <c r="C56" s="1435"/>
      <c r="D56" s="1436"/>
      <c r="E56" s="1435" t="s">
        <v>523</v>
      </c>
      <c r="F56" s="1436" t="s">
        <v>346</v>
      </c>
      <c r="G56" s="1435" t="s">
        <v>346</v>
      </c>
      <c r="H56" s="1436" t="s">
        <v>1341</v>
      </c>
      <c r="I56" s="1435" t="s">
        <v>1234</v>
      </c>
      <c r="J56" s="1437">
        <v>7.5179999999999998</v>
      </c>
      <c r="K56" s="1437">
        <v>0</v>
      </c>
      <c r="L56" s="1437">
        <v>0</v>
      </c>
      <c r="M56" s="1438"/>
      <c r="N56" s="1439"/>
    </row>
    <row r="57" spans="1:14" s="1199" customFormat="1" ht="21" customHeight="1" x14ac:dyDescent="0.2">
      <c r="A57" s="3"/>
      <c r="B57" s="1464"/>
      <c r="C57" s="1435"/>
      <c r="D57" s="1436"/>
      <c r="E57" s="1435" t="s">
        <v>525</v>
      </c>
      <c r="F57" s="1436" t="s">
        <v>346</v>
      </c>
      <c r="G57" s="1435" t="s">
        <v>346</v>
      </c>
      <c r="H57" s="1436" t="s">
        <v>1341</v>
      </c>
      <c r="I57" s="1435" t="s">
        <v>1234</v>
      </c>
      <c r="J57" s="1437">
        <v>7.4000000000000021</v>
      </c>
      <c r="K57" s="1437">
        <v>6.5000000000000009</v>
      </c>
      <c r="L57" s="1437">
        <v>86.9</v>
      </c>
      <c r="M57" s="1438" t="s">
        <v>1536</v>
      </c>
      <c r="N57" s="1439">
        <v>6377.3099999999995</v>
      </c>
    </row>
    <row r="58" spans="1:14" s="1199" customFormat="1" ht="21" customHeight="1" x14ac:dyDescent="0.2">
      <c r="A58" s="3"/>
      <c r="B58" s="1464"/>
      <c r="C58" s="1435"/>
      <c r="D58" s="1436"/>
      <c r="E58" s="1435" t="s">
        <v>527</v>
      </c>
      <c r="F58" s="1436" t="s">
        <v>346</v>
      </c>
      <c r="G58" s="1435" t="s">
        <v>346</v>
      </c>
      <c r="H58" s="1436" t="s">
        <v>1341</v>
      </c>
      <c r="I58" s="1435" t="s">
        <v>1234</v>
      </c>
      <c r="J58" s="1437">
        <v>6.3999999999999995</v>
      </c>
      <c r="K58" s="1437">
        <v>6</v>
      </c>
      <c r="L58" s="1437">
        <v>23.898</v>
      </c>
      <c r="M58" s="1438" t="s">
        <v>1536</v>
      </c>
      <c r="N58" s="1439">
        <v>2089.62</v>
      </c>
    </row>
    <row r="59" spans="1:14" s="1199" customFormat="1" ht="21" customHeight="1" x14ac:dyDescent="0.2">
      <c r="A59" s="3"/>
      <c r="B59" s="1464"/>
      <c r="C59" s="1435"/>
      <c r="D59" s="1436"/>
      <c r="E59" s="1435" t="s">
        <v>529</v>
      </c>
      <c r="F59" s="1436" t="s">
        <v>346</v>
      </c>
      <c r="G59" s="1435" t="s">
        <v>346</v>
      </c>
      <c r="H59" s="1436" t="s">
        <v>1341</v>
      </c>
      <c r="I59" s="1435" t="s">
        <v>1234</v>
      </c>
      <c r="J59" s="1437">
        <v>6.3999999999999995</v>
      </c>
      <c r="K59" s="1437">
        <v>6</v>
      </c>
      <c r="L59" s="1437">
        <v>31.798999999999999</v>
      </c>
      <c r="M59" s="1438" t="s">
        <v>1536</v>
      </c>
      <c r="N59" s="1439">
        <v>2686.63</v>
      </c>
    </row>
    <row r="60" spans="1:14" s="1199" customFormat="1" ht="21" customHeight="1" x14ac:dyDescent="0.2">
      <c r="A60" s="3"/>
      <c r="B60" s="1464"/>
      <c r="C60" s="1435"/>
      <c r="D60" s="1436"/>
      <c r="E60" s="1435" t="s">
        <v>531</v>
      </c>
      <c r="F60" s="1436" t="s">
        <v>346</v>
      </c>
      <c r="G60" s="1435" t="s">
        <v>346</v>
      </c>
      <c r="H60" s="1436" t="s">
        <v>1341</v>
      </c>
      <c r="I60" s="1435" t="s">
        <v>1234</v>
      </c>
      <c r="J60" s="1437">
        <v>6.3999999999999995</v>
      </c>
      <c r="K60" s="1437">
        <v>6</v>
      </c>
      <c r="L60" s="1437">
        <v>0</v>
      </c>
      <c r="M60" s="1438" t="s">
        <v>1536</v>
      </c>
      <c r="N60" s="1439">
        <v>124.62</v>
      </c>
    </row>
    <row r="61" spans="1:14" s="1199" customFormat="1" ht="21" customHeight="1" x14ac:dyDescent="0.2">
      <c r="A61" s="3"/>
      <c r="B61" s="1464"/>
      <c r="C61" s="1435"/>
      <c r="D61" s="1436"/>
      <c r="E61" s="1435" t="s">
        <v>533</v>
      </c>
      <c r="F61" s="1436" t="s">
        <v>346</v>
      </c>
      <c r="G61" s="1435" t="s">
        <v>346</v>
      </c>
      <c r="H61" s="1436" t="s">
        <v>1341</v>
      </c>
      <c r="I61" s="1435" t="s">
        <v>1234</v>
      </c>
      <c r="J61" s="1437">
        <v>6.3999999999999995</v>
      </c>
      <c r="K61" s="1437">
        <v>6</v>
      </c>
      <c r="L61" s="1437">
        <v>112.991</v>
      </c>
      <c r="M61" s="1438" t="s">
        <v>1536</v>
      </c>
      <c r="N61" s="1439">
        <v>8856.630000000001</v>
      </c>
    </row>
    <row r="62" spans="1:14" s="1199" customFormat="1" ht="21" customHeight="1" x14ac:dyDescent="0.2">
      <c r="A62" s="3"/>
      <c r="B62" s="1464"/>
      <c r="C62" s="1435"/>
      <c r="D62" s="1436"/>
      <c r="E62" s="1435" t="s">
        <v>534</v>
      </c>
      <c r="F62" s="1436" t="s">
        <v>346</v>
      </c>
      <c r="G62" s="1435" t="s">
        <v>346</v>
      </c>
      <c r="H62" s="1436" t="s">
        <v>1341</v>
      </c>
      <c r="I62" s="1435" t="s">
        <v>1234</v>
      </c>
      <c r="J62" s="1437">
        <v>8.1</v>
      </c>
      <c r="K62" s="1437">
        <v>7.8000000000000016</v>
      </c>
      <c r="L62" s="1437">
        <v>3232.7719999999999</v>
      </c>
      <c r="M62" s="1438" t="s">
        <v>1536</v>
      </c>
      <c r="N62" s="1439">
        <v>15891</v>
      </c>
    </row>
    <row r="63" spans="1:14" s="1199" customFormat="1" ht="21" customHeight="1" x14ac:dyDescent="0.2">
      <c r="A63" s="3"/>
      <c r="B63" s="1464"/>
      <c r="C63" s="1435"/>
      <c r="D63" s="1436"/>
      <c r="E63" s="1435"/>
      <c r="F63" s="1436"/>
      <c r="G63" s="1435"/>
      <c r="H63" s="1436"/>
      <c r="I63" s="1435"/>
      <c r="J63" s="1437"/>
      <c r="K63" s="1437"/>
      <c r="L63" s="1437"/>
      <c r="M63" s="1438" t="s">
        <v>1540</v>
      </c>
      <c r="N63" s="1439">
        <v>176450</v>
      </c>
    </row>
    <row r="64" spans="1:14" s="1199" customFormat="1" ht="21" customHeight="1" x14ac:dyDescent="0.2">
      <c r="A64" s="3"/>
      <c r="B64" s="1464"/>
      <c r="C64" s="1435"/>
      <c r="D64" s="1436"/>
      <c r="E64" s="1435" t="s">
        <v>536</v>
      </c>
      <c r="F64" s="1436" t="s">
        <v>346</v>
      </c>
      <c r="G64" s="1435" t="s">
        <v>346</v>
      </c>
      <c r="H64" s="1436" t="s">
        <v>1341</v>
      </c>
      <c r="I64" s="1435" t="s">
        <v>1234</v>
      </c>
      <c r="J64" s="1437">
        <v>8.1</v>
      </c>
      <c r="K64" s="1437">
        <v>7.8000000000000016</v>
      </c>
      <c r="L64" s="1437">
        <v>1997.2370000000001</v>
      </c>
      <c r="M64" s="1438" t="s">
        <v>1536</v>
      </c>
      <c r="N64" s="1439">
        <v>11150</v>
      </c>
    </row>
    <row r="65" spans="1:14" s="1199" customFormat="1" ht="21" customHeight="1" x14ac:dyDescent="0.2">
      <c r="A65" s="3"/>
      <c r="B65" s="1464"/>
      <c r="C65" s="1435"/>
      <c r="D65" s="1436"/>
      <c r="E65" s="1435"/>
      <c r="F65" s="1436"/>
      <c r="G65" s="1435"/>
      <c r="H65" s="1436"/>
      <c r="I65" s="1435"/>
      <c r="J65" s="1437"/>
      <c r="K65" s="1437"/>
      <c r="L65" s="1437"/>
      <c r="M65" s="1438" t="s">
        <v>1540</v>
      </c>
      <c r="N65" s="1439">
        <v>107737</v>
      </c>
    </row>
    <row r="66" spans="1:14" s="1199" customFormat="1" ht="21" customHeight="1" x14ac:dyDescent="0.2">
      <c r="A66" s="3"/>
      <c r="B66" s="1464"/>
      <c r="C66" s="1435"/>
      <c r="D66" s="1436"/>
      <c r="E66" s="1435" t="s">
        <v>538</v>
      </c>
      <c r="F66" s="1436" t="s">
        <v>346</v>
      </c>
      <c r="G66" s="1435" t="s">
        <v>346</v>
      </c>
      <c r="H66" s="1436" t="s">
        <v>1341</v>
      </c>
      <c r="I66" s="1435" t="s">
        <v>1234</v>
      </c>
      <c r="J66" s="1437">
        <v>8.1</v>
      </c>
      <c r="K66" s="1437">
        <v>7.8000000000000016</v>
      </c>
      <c r="L66" s="1437">
        <v>1980.5489999999998</v>
      </c>
      <c r="M66" s="1438" t="s">
        <v>1536</v>
      </c>
      <c r="N66" s="1439">
        <v>16355</v>
      </c>
    </row>
    <row r="67" spans="1:14" s="1199" customFormat="1" ht="21" customHeight="1" x14ac:dyDescent="0.2">
      <c r="A67" s="3"/>
      <c r="B67" s="1464"/>
      <c r="C67" s="1435"/>
      <c r="D67" s="1436"/>
      <c r="E67" s="1435"/>
      <c r="F67" s="1436"/>
      <c r="G67" s="1435"/>
      <c r="H67" s="1436"/>
      <c r="I67" s="1435"/>
      <c r="J67" s="1437"/>
      <c r="K67" s="1437"/>
      <c r="L67" s="1437"/>
      <c r="M67" s="1438" t="s">
        <v>1540</v>
      </c>
      <c r="N67" s="1439">
        <v>103098</v>
      </c>
    </row>
    <row r="68" spans="1:14" s="1199" customFormat="1" ht="21" customHeight="1" x14ac:dyDescent="0.2">
      <c r="A68" s="3"/>
      <c r="B68" s="1464"/>
      <c r="C68" s="1435"/>
      <c r="D68" s="1441" t="s">
        <v>435</v>
      </c>
      <c r="E68" s="1440" t="s">
        <v>540</v>
      </c>
      <c r="F68" s="1441" t="s">
        <v>346</v>
      </c>
      <c r="G68" s="1440" t="s">
        <v>346</v>
      </c>
      <c r="H68" s="1441" t="s">
        <v>1341</v>
      </c>
      <c r="I68" s="1440" t="s">
        <v>1234</v>
      </c>
      <c r="J68" s="1442">
        <v>0</v>
      </c>
      <c r="K68" s="1442">
        <v>0</v>
      </c>
      <c r="L68" s="1442">
        <v>0</v>
      </c>
      <c r="M68" s="1443"/>
      <c r="N68" s="1444"/>
    </row>
    <row r="69" spans="1:14" s="1199" customFormat="1" ht="21" customHeight="1" x14ac:dyDescent="0.2">
      <c r="A69" s="3"/>
      <c r="B69" s="1464"/>
      <c r="C69" s="1435"/>
      <c r="D69" s="1436"/>
      <c r="E69" s="1435" t="s">
        <v>542</v>
      </c>
      <c r="F69" s="1436" t="s">
        <v>346</v>
      </c>
      <c r="G69" s="1435" t="s">
        <v>346</v>
      </c>
      <c r="H69" s="1436" t="s">
        <v>1341</v>
      </c>
      <c r="I69" s="1435" t="s">
        <v>1234</v>
      </c>
      <c r="J69" s="1437">
        <v>0</v>
      </c>
      <c r="K69" s="1437">
        <v>0</v>
      </c>
      <c r="L69" s="1437">
        <v>0</v>
      </c>
      <c r="M69" s="1438"/>
      <c r="N69" s="1439"/>
    </row>
    <row r="70" spans="1:14" s="1199" customFormat="1" ht="21" customHeight="1" x14ac:dyDescent="0.2">
      <c r="A70" s="3"/>
      <c r="B70" s="1464"/>
      <c r="C70" s="1435"/>
      <c r="D70" s="1441" t="s">
        <v>437</v>
      </c>
      <c r="E70" s="1440" t="s">
        <v>544</v>
      </c>
      <c r="F70" s="1441" t="s">
        <v>346</v>
      </c>
      <c r="G70" s="1440" t="s">
        <v>346</v>
      </c>
      <c r="H70" s="1441" t="s">
        <v>1341</v>
      </c>
      <c r="I70" s="1440" t="s">
        <v>1234</v>
      </c>
      <c r="J70" s="1442">
        <v>0.5</v>
      </c>
      <c r="K70" s="1442">
        <v>0.5</v>
      </c>
      <c r="L70" s="1442">
        <v>446.32700000000006</v>
      </c>
      <c r="M70" s="1443" t="s">
        <v>1536</v>
      </c>
      <c r="N70" s="1444">
        <v>37660</v>
      </c>
    </row>
    <row r="71" spans="1:14" s="1199" customFormat="1" ht="21" customHeight="1" x14ac:dyDescent="0.2">
      <c r="A71" s="3"/>
      <c r="B71" s="1464"/>
      <c r="C71" s="1435"/>
      <c r="D71" s="1436"/>
      <c r="E71" s="1435" t="s">
        <v>546</v>
      </c>
      <c r="F71" s="1436" t="s">
        <v>346</v>
      </c>
      <c r="G71" s="1435" t="s">
        <v>346</v>
      </c>
      <c r="H71" s="1436" t="s">
        <v>1341</v>
      </c>
      <c r="I71" s="1435" t="s">
        <v>1234</v>
      </c>
      <c r="J71" s="1437">
        <v>0.5</v>
      </c>
      <c r="K71" s="1437">
        <v>0.4499999999999999</v>
      </c>
      <c r="L71" s="1437">
        <v>341.56600000000003</v>
      </c>
      <c r="M71" s="1438" t="s">
        <v>1536</v>
      </c>
      <c r="N71" s="1439">
        <v>37744</v>
      </c>
    </row>
    <row r="72" spans="1:14" s="1199" customFormat="1" ht="21" customHeight="1" x14ac:dyDescent="0.2">
      <c r="A72" s="3"/>
      <c r="B72" s="1464"/>
      <c r="C72" s="1435"/>
      <c r="D72" s="1436"/>
      <c r="E72" s="1435" t="s">
        <v>548</v>
      </c>
      <c r="F72" s="1436" t="s">
        <v>346</v>
      </c>
      <c r="G72" s="1435" t="s">
        <v>346</v>
      </c>
      <c r="H72" s="1436" t="s">
        <v>1341</v>
      </c>
      <c r="I72" s="1435" t="s">
        <v>1234</v>
      </c>
      <c r="J72" s="1437">
        <v>0.39999999999999997</v>
      </c>
      <c r="K72" s="1437">
        <v>0.39999999999999997</v>
      </c>
      <c r="L72" s="1437">
        <v>424.80500000000001</v>
      </c>
      <c r="M72" s="1438" t="s">
        <v>1536</v>
      </c>
      <c r="N72" s="1439">
        <v>30558</v>
      </c>
    </row>
    <row r="73" spans="1:14" s="1199" customFormat="1" ht="21" customHeight="1" x14ac:dyDescent="0.2">
      <c r="A73" s="3"/>
      <c r="B73" s="1464"/>
      <c r="C73" s="1435"/>
      <c r="D73" s="1441" t="s">
        <v>439</v>
      </c>
      <c r="E73" s="1440" t="s">
        <v>550</v>
      </c>
      <c r="F73" s="1441" t="s">
        <v>346</v>
      </c>
      <c r="G73" s="1440" t="s">
        <v>346</v>
      </c>
      <c r="H73" s="1441" t="s">
        <v>1341</v>
      </c>
      <c r="I73" s="1440" t="s">
        <v>1234</v>
      </c>
      <c r="J73" s="1442">
        <v>0.5</v>
      </c>
      <c r="K73" s="1442">
        <v>0.25</v>
      </c>
      <c r="L73" s="1442">
        <v>734.73</v>
      </c>
      <c r="M73" s="1443" t="s">
        <v>1536</v>
      </c>
      <c r="N73" s="1444">
        <v>68313</v>
      </c>
    </row>
    <row r="74" spans="1:14" s="1199" customFormat="1" ht="21" customHeight="1" x14ac:dyDescent="0.2">
      <c r="A74" s="3"/>
      <c r="B74" s="1464"/>
      <c r="C74" s="1435"/>
      <c r="D74" s="1436"/>
      <c r="E74" s="1435" t="s">
        <v>552</v>
      </c>
      <c r="F74" s="1436" t="s">
        <v>346</v>
      </c>
      <c r="G74" s="1435" t="s">
        <v>346</v>
      </c>
      <c r="H74" s="1436" t="s">
        <v>1341</v>
      </c>
      <c r="I74" s="1435" t="s">
        <v>1234</v>
      </c>
      <c r="J74" s="1437">
        <v>0.6</v>
      </c>
      <c r="K74" s="1437">
        <v>0.3</v>
      </c>
      <c r="L74" s="1437">
        <v>1138.3400000000001</v>
      </c>
      <c r="M74" s="1438" t="s">
        <v>1536</v>
      </c>
      <c r="N74" s="1439">
        <v>103500</v>
      </c>
    </row>
    <row r="75" spans="1:14" s="1199" customFormat="1" ht="21" customHeight="1" x14ac:dyDescent="0.2">
      <c r="A75" s="3"/>
      <c r="B75" s="1464"/>
      <c r="C75" s="1435"/>
      <c r="D75" s="1436"/>
      <c r="E75" s="1435" t="s">
        <v>553</v>
      </c>
      <c r="F75" s="1436" t="s">
        <v>346</v>
      </c>
      <c r="G75" s="1435" t="s">
        <v>346</v>
      </c>
      <c r="H75" s="1436" t="s">
        <v>1341</v>
      </c>
      <c r="I75" s="1435" t="s">
        <v>1234</v>
      </c>
      <c r="J75" s="1437">
        <v>1.2249999999999999</v>
      </c>
      <c r="K75" s="1437">
        <v>1</v>
      </c>
      <c r="L75" s="1437">
        <v>1996.3489999999999</v>
      </c>
      <c r="M75" s="1438" t="s">
        <v>1536</v>
      </c>
      <c r="N75" s="1439">
        <v>167862</v>
      </c>
    </row>
    <row r="76" spans="1:14" s="1199" customFormat="1" ht="21" customHeight="1" x14ac:dyDescent="0.2">
      <c r="A76" s="3"/>
      <c r="B76" s="1464"/>
      <c r="C76" s="1435"/>
      <c r="D76" s="1436"/>
      <c r="E76" s="1435" t="s">
        <v>555</v>
      </c>
      <c r="F76" s="1436" t="s">
        <v>346</v>
      </c>
      <c r="G76" s="1435" t="s">
        <v>346</v>
      </c>
      <c r="H76" s="1436" t="s">
        <v>1341</v>
      </c>
      <c r="I76" s="1435" t="s">
        <v>1234</v>
      </c>
      <c r="J76" s="1437">
        <v>1.2249999999999999</v>
      </c>
      <c r="K76" s="1437">
        <v>1</v>
      </c>
      <c r="L76" s="1437">
        <v>2840.1069999999995</v>
      </c>
      <c r="M76" s="1438" t="s">
        <v>1536</v>
      </c>
      <c r="N76" s="1439">
        <v>237951</v>
      </c>
    </row>
    <row r="77" spans="1:14" s="1199" customFormat="1" ht="21" customHeight="1" x14ac:dyDescent="0.2">
      <c r="A77" s="3"/>
      <c r="B77" s="1464"/>
      <c r="C77" s="1435"/>
      <c r="D77" s="1441" t="s">
        <v>440</v>
      </c>
      <c r="E77" s="1440" t="s">
        <v>557</v>
      </c>
      <c r="F77" s="1441" t="s">
        <v>346</v>
      </c>
      <c r="G77" s="1440" t="s">
        <v>346</v>
      </c>
      <c r="H77" s="1441" t="s">
        <v>1341</v>
      </c>
      <c r="I77" s="1440" t="s">
        <v>1234</v>
      </c>
      <c r="J77" s="1442">
        <v>0.5</v>
      </c>
      <c r="K77" s="1442">
        <v>0.4499999999999999</v>
      </c>
      <c r="L77" s="1442">
        <v>992.88499999999999</v>
      </c>
      <c r="M77" s="1443" t="s">
        <v>1536</v>
      </c>
      <c r="N77" s="1444">
        <v>89222</v>
      </c>
    </row>
    <row r="78" spans="1:14" s="1199" customFormat="1" ht="21" customHeight="1" x14ac:dyDescent="0.2">
      <c r="A78" s="3"/>
      <c r="B78" s="1464"/>
      <c r="C78" s="1435"/>
      <c r="D78" s="1436"/>
      <c r="E78" s="1435" t="s">
        <v>559</v>
      </c>
      <c r="F78" s="1436" t="s">
        <v>346</v>
      </c>
      <c r="G78" s="1435" t="s">
        <v>346</v>
      </c>
      <c r="H78" s="1436" t="s">
        <v>1341</v>
      </c>
      <c r="I78" s="1435" t="s">
        <v>1234</v>
      </c>
      <c r="J78" s="1437">
        <v>0.46799999999999992</v>
      </c>
      <c r="K78" s="1437">
        <v>0.3</v>
      </c>
      <c r="L78" s="1437">
        <v>131.381</v>
      </c>
      <c r="M78" s="1438" t="s">
        <v>1536</v>
      </c>
      <c r="N78" s="1439">
        <v>10175</v>
      </c>
    </row>
    <row r="79" spans="1:14" s="1199" customFormat="1" ht="21" customHeight="1" x14ac:dyDescent="0.2">
      <c r="A79" s="3"/>
      <c r="B79" s="1464"/>
      <c r="C79" s="1435"/>
      <c r="D79" s="1441" t="s">
        <v>441</v>
      </c>
      <c r="E79" s="1440" t="s">
        <v>446</v>
      </c>
      <c r="F79" s="1441" t="s">
        <v>346</v>
      </c>
      <c r="G79" s="1440" t="s">
        <v>346</v>
      </c>
      <c r="H79" s="1441" t="s">
        <v>1341</v>
      </c>
      <c r="I79" s="1440" t="s">
        <v>1234</v>
      </c>
      <c r="J79" s="1442">
        <v>0</v>
      </c>
      <c r="K79" s="1442">
        <v>0</v>
      </c>
      <c r="L79" s="1442">
        <v>0</v>
      </c>
      <c r="M79" s="1443"/>
      <c r="N79" s="1444"/>
    </row>
    <row r="80" spans="1:14" s="1199" customFormat="1" ht="21" customHeight="1" x14ac:dyDescent="0.2">
      <c r="A80" s="3"/>
      <c r="B80" s="1464"/>
      <c r="C80" s="1435"/>
      <c r="D80" s="1441" t="s">
        <v>442</v>
      </c>
      <c r="E80" s="1440" t="s">
        <v>495</v>
      </c>
      <c r="F80" s="1441" t="s">
        <v>346</v>
      </c>
      <c r="G80" s="1440" t="s">
        <v>346</v>
      </c>
      <c r="H80" s="1441" t="s">
        <v>1341</v>
      </c>
      <c r="I80" s="1440" t="s">
        <v>1234</v>
      </c>
      <c r="J80" s="1442">
        <v>0</v>
      </c>
      <c r="K80" s="1442">
        <v>0</v>
      </c>
      <c r="L80" s="1442">
        <v>0</v>
      </c>
      <c r="M80" s="1443"/>
      <c r="N80" s="1444"/>
    </row>
    <row r="81" spans="1:14" s="1199" customFormat="1" ht="21" customHeight="1" x14ac:dyDescent="0.2">
      <c r="A81" s="3"/>
      <c r="B81" s="1464"/>
      <c r="C81" s="1435"/>
      <c r="D81" s="1436"/>
      <c r="E81" s="1435" t="s">
        <v>562</v>
      </c>
      <c r="F81" s="1436" t="s">
        <v>346</v>
      </c>
      <c r="G81" s="1435" t="s">
        <v>346</v>
      </c>
      <c r="H81" s="1436" t="s">
        <v>1341</v>
      </c>
      <c r="I81" s="1435" t="s">
        <v>1234</v>
      </c>
      <c r="J81" s="1437">
        <v>3.1E-2</v>
      </c>
      <c r="K81" s="1437">
        <v>2.5000000000000001E-2</v>
      </c>
      <c r="L81" s="1437">
        <v>1.8089999999999999</v>
      </c>
      <c r="M81" s="1438" t="s">
        <v>1536</v>
      </c>
      <c r="N81" s="1439">
        <v>836</v>
      </c>
    </row>
    <row r="82" spans="1:14" s="1199" customFormat="1" ht="21" customHeight="1" x14ac:dyDescent="0.2">
      <c r="A82" s="3"/>
      <c r="B82" s="1464"/>
      <c r="C82" s="1435"/>
      <c r="D82" s="1436"/>
      <c r="E82" s="1435" t="s">
        <v>564</v>
      </c>
      <c r="F82" s="1436" t="s">
        <v>346</v>
      </c>
      <c r="G82" s="1435" t="s">
        <v>346</v>
      </c>
      <c r="H82" s="1436" t="s">
        <v>1341</v>
      </c>
      <c r="I82" s="1435" t="s">
        <v>1234</v>
      </c>
      <c r="J82" s="1437">
        <v>3.1E-2</v>
      </c>
      <c r="K82" s="1437">
        <v>2.5000000000000001E-2</v>
      </c>
      <c r="L82" s="1437">
        <v>1.7209999999999999</v>
      </c>
      <c r="M82" s="1438" t="s">
        <v>1536</v>
      </c>
      <c r="N82" s="1439">
        <v>325</v>
      </c>
    </row>
    <row r="83" spans="1:14" s="1199" customFormat="1" ht="21" customHeight="1" x14ac:dyDescent="0.2">
      <c r="A83" s="3"/>
      <c r="B83" s="1464"/>
      <c r="C83" s="1435"/>
      <c r="D83" s="1441" t="s">
        <v>443</v>
      </c>
      <c r="E83" s="1440" t="s">
        <v>566</v>
      </c>
      <c r="F83" s="1441" t="s">
        <v>346</v>
      </c>
      <c r="G83" s="1440" t="s">
        <v>346</v>
      </c>
      <c r="H83" s="1441" t="s">
        <v>1341</v>
      </c>
      <c r="I83" s="1440" t="s">
        <v>1234</v>
      </c>
      <c r="J83" s="1442">
        <v>0</v>
      </c>
      <c r="K83" s="1442">
        <v>0</v>
      </c>
      <c r="L83" s="1442">
        <v>0</v>
      </c>
      <c r="M83" s="1443"/>
      <c r="N83" s="1444"/>
    </row>
    <row r="84" spans="1:14" s="1199" customFormat="1" ht="21" customHeight="1" x14ac:dyDescent="0.2">
      <c r="A84" s="3"/>
      <c r="B84" s="1464"/>
      <c r="C84" s="1435"/>
      <c r="D84" s="1436"/>
      <c r="E84" s="1435" t="s">
        <v>568</v>
      </c>
      <c r="F84" s="1436" t="s">
        <v>346</v>
      </c>
      <c r="G84" s="1435" t="s">
        <v>346</v>
      </c>
      <c r="H84" s="1436" t="s">
        <v>1341</v>
      </c>
      <c r="I84" s="1435" t="s">
        <v>1234</v>
      </c>
      <c r="J84" s="1437">
        <v>0</v>
      </c>
      <c r="K84" s="1437">
        <v>0</v>
      </c>
      <c r="L84" s="1437">
        <v>0</v>
      </c>
      <c r="M84" s="1438"/>
      <c r="N84" s="1439"/>
    </row>
    <row r="85" spans="1:14" s="1199" customFormat="1" ht="21" customHeight="1" x14ac:dyDescent="0.2">
      <c r="A85" s="3"/>
      <c r="B85" s="1464"/>
      <c r="C85" s="1435"/>
      <c r="D85" s="1441" t="s">
        <v>444</v>
      </c>
      <c r="E85" s="1440" t="s">
        <v>570</v>
      </c>
      <c r="F85" s="1441" t="s">
        <v>346</v>
      </c>
      <c r="G85" s="1440" t="s">
        <v>346</v>
      </c>
      <c r="H85" s="1441" t="s">
        <v>1341</v>
      </c>
      <c r="I85" s="1440" t="s">
        <v>1234</v>
      </c>
      <c r="J85" s="1442">
        <v>2</v>
      </c>
      <c r="K85" s="1442">
        <v>1</v>
      </c>
      <c r="L85" s="1442">
        <v>3173.8569999999995</v>
      </c>
      <c r="M85" s="1443" t="s">
        <v>1536</v>
      </c>
      <c r="N85" s="1444">
        <v>252711</v>
      </c>
    </row>
    <row r="86" spans="1:14" s="1199" customFormat="1" ht="21" customHeight="1" x14ac:dyDescent="0.2">
      <c r="A86" s="3"/>
      <c r="B86" s="1464"/>
      <c r="C86" s="1435"/>
      <c r="D86" s="1436"/>
      <c r="E86" s="1435" t="s">
        <v>572</v>
      </c>
      <c r="F86" s="1436" t="s">
        <v>346</v>
      </c>
      <c r="G86" s="1435" t="s">
        <v>346</v>
      </c>
      <c r="H86" s="1436" t="s">
        <v>1341</v>
      </c>
      <c r="I86" s="1435" t="s">
        <v>1234</v>
      </c>
      <c r="J86" s="1437">
        <v>0.5</v>
      </c>
      <c r="K86" s="1437">
        <v>0.25</v>
      </c>
      <c r="L86" s="1437">
        <v>378.23999999999995</v>
      </c>
      <c r="M86" s="1438" t="s">
        <v>1536</v>
      </c>
      <c r="N86" s="1439">
        <v>32101</v>
      </c>
    </row>
    <row r="87" spans="1:14" s="1199" customFormat="1" ht="21" customHeight="1" x14ac:dyDescent="0.2">
      <c r="A87" s="3"/>
      <c r="B87" s="1464"/>
      <c r="C87" s="1435"/>
      <c r="D87" s="1436"/>
      <c r="E87" s="1435" t="s">
        <v>574</v>
      </c>
      <c r="F87" s="1436" t="s">
        <v>346</v>
      </c>
      <c r="G87" s="1435" t="s">
        <v>346</v>
      </c>
      <c r="H87" s="1436" t="s">
        <v>1341</v>
      </c>
      <c r="I87" s="1435" t="s">
        <v>1234</v>
      </c>
      <c r="J87" s="1437">
        <v>0.5</v>
      </c>
      <c r="K87" s="1437">
        <v>0.3</v>
      </c>
      <c r="L87" s="1437">
        <v>152.32000000000002</v>
      </c>
      <c r="M87" s="1438" t="s">
        <v>1536</v>
      </c>
      <c r="N87" s="1439">
        <v>12814</v>
      </c>
    </row>
    <row r="88" spans="1:14" s="1199" customFormat="1" ht="21" customHeight="1" x14ac:dyDescent="0.2">
      <c r="A88" s="3"/>
      <c r="B88" s="1464"/>
      <c r="C88" s="1435"/>
      <c r="D88" s="1436"/>
      <c r="E88" s="1435" t="s">
        <v>512</v>
      </c>
      <c r="F88" s="1436" t="s">
        <v>346</v>
      </c>
      <c r="G88" s="1435" t="s">
        <v>346</v>
      </c>
      <c r="H88" s="1436" t="s">
        <v>1341</v>
      </c>
      <c r="I88" s="1435" t="s">
        <v>1234</v>
      </c>
      <c r="J88" s="1437">
        <v>0</v>
      </c>
      <c r="K88" s="1437">
        <v>0</v>
      </c>
      <c r="L88" s="1437">
        <v>0</v>
      </c>
      <c r="M88" s="1438"/>
      <c r="N88" s="1439"/>
    </row>
    <row r="89" spans="1:14" s="1199" customFormat="1" ht="21" customHeight="1" x14ac:dyDescent="0.2">
      <c r="A89" s="3"/>
      <c r="B89" s="1464"/>
      <c r="C89" s="1435"/>
      <c r="D89" s="1436"/>
      <c r="E89" s="1435" t="s">
        <v>576</v>
      </c>
      <c r="F89" s="1436" t="s">
        <v>346</v>
      </c>
      <c r="G89" s="1435" t="s">
        <v>346</v>
      </c>
      <c r="H89" s="1436" t="s">
        <v>1341</v>
      </c>
      <c r="I89" s="1435" t="s">
        <v>1234</v>
      </c>
      <c r="J89" s="1437">
        <v>0.6</v>
      </c>
      <c r="K89" s="1437">
        <v>0.45700000000000013</v>
      </c>
      <c r="L89" s="1437">
        <v>1218.56</v>
      </c>
      <c r="M89" s="1438" t="s">
        <v>1536</v>
      </c>
      <c r="N89" s="1439">
        <v>122500</v>
      </c>
    </row>
    <row r="90" spans="1:14" s="1199" customFormat="1" ht="21" customHeight="1" x14ac:dyDescent="0.2">
      <c r="A90" s="3"/>
      <c r="B90" s="1464"/>
      <c r="C90" s="1435"/>
      <c r="D90" s="1436"/>
      <c r="E90" s="1435" t="s">
        <v>578</v>
      </c>
      <c r="F90" s="1436" t="s">
        <v>346</v>
      </c>
      <c r="G90" s="1435" t="s">
        <v>346</v>
      </c>
      <c r="H90" s="1436" t="s">
        <v>1341</v>
      </c>
      <c r="I90" s="1435" t="s">
        <v>1234</v>
      </c>
      <c r="J90" s="1437">
        <v>1.2249999999999999</v>
      </c>
      <c r="K90" s="1437">
        <v>1</v>
      </c>
      <c r="L90" s="1437">
        <v>2298.7440000000001</v>
      </c>
      <c r="M90" s="1438" t="s">
        <v>1536</v>
      </c>
      <c r="N90" s="1439">
        <v>172705</v>
      </c>
    </row>
    <row r="91" spans="1:14" s="1199" customFormat="1" ht="21" customHeight="1" x14ac:dyDescent="0.2">
      <c r="A91" s="3"/>
      <c r="B91" s="1464"/>
      <c r="C91" s="1435"/>
      <c r="D91" s="1441" t="s">
        <v>445</v>
      </c>
      <c r="E91" s="1440" t="s">
        <v>580</v>
      </c>
      <c r="F91" s="1441" t="s">
        <v>346</v>
      </c>
      <c r="G91" s="1440" t="s">
        <v>346</v>
      </c>
      <c r="H91" s="1441" t="s">
        <v>1341</v>
      </c>
      <c r="I91" s="1440" t="s">
        <v>1234</v>
      </c>
      <c r="J91" s="1442">
        <v>0</v>
      </c>
      <c r="K91" s="1442">
        <v>0</v>
      </c>
      <c r="L91" s="1442">
        <v>0</v>
      </c>
      <c r="M91" s="1443"/>
      <c r="N91" s="1444"/>
    </row>
    <row r="92" spans="1:14" s="1199" customFormat="1" ht="21" customHeight="1" x14ac:dyDescent="0.2">
      <c r="A92" s="3"/>
      <c r="B92" s="1464"/>
      <c r="C92" s="1435"/>
      <c r="D92" s="1436"/>
      <c r="E92" s="1435" t="s">
        <v>446</v>
      </c>
      <c r="F92" s="1436" t="s">
        <v>346</v>
      </c>
      <c r="G92" s="1435" t="s">
        <v>346</v>
      </c>
      <c r="H92" s="1436" t="s">
        <v>1341</v>
      </c>
      <c r="I92" s="1435" t="s">
        <v>1234</v>
      </c>
      <c r="J92" s="1437">
        <v>0</v>
      </c>
      <c r="K92" s="1437">
        <v>0</v>
      </c>
      <c r="L92" s="1437">
        <v>0</v>
      </c>
      <c r="M92" s="1438"/>
      <c r="N92" s="1439"/>
    </row>
    <row r="93" spans="1:14" s="1199" customFormat="1" ht="21" customHeight="1" x14ac:dyDescent="0.2">
      <c r="A93" s="3"/>
      <c r="B93" s="1464"/>
      <c r="C93" s="1435"/>
      <c r="D93" s="1441" t="s">
        <v>448</v>
      </c>
      <c r="E93" s="1440" t="s">
        <v>446</v>
      </c>
      <c r="F93" s="1441" t="s">
        <v>346</v>
      </c>
      <c r="G93" s="1440" t="s">
        <v>346</v>
      </c>
      <c r="H93" s="1441" t="s">
        <v>1341</v>
      </c>
      <c r="I93" s="1440" t="s">
        <v>1234</v>
      </c>
      <c r="J93" s="1442">
        <v>0</v>
      </c>
      <c r="K93" s="1442">
        <v>0</v>
      </c>
      <c r="L93" s="1442">
        <v>0</v>
      </c>
      <c r="M93" s="1443"/>
      <c r="N93" s="1444"/>
    </row>
    <row r="94" spans="1:14" s="1199" customFormat="1" ht="21" customHeight="1" x14ac:dyDescent="0.2">
      <c r="A94" s="3"/>
      <c r="B94" s="1464"/>
      <c r="C94" s="1435"/>
      <c r="D94" s="1436"/>
      <c r="E94" s="1435" t="s">
        <v>415</v>
      </c>
      <c r="F94" s="1436" t="s">
        <v>346</v>
      </c>
      <c r="G94" s="1435" t="s">
        <v>346</v>
      </c>
      <c r="H94" s="1436" t="s">
        <v>1341</v>
      </c>
      <c r="I94" s="1435" t="s">
        <v>1234</v>
      </c>
      <c r="J94" s="1437">
        <v>0</v>
      </c>
      <c r="K94" s="1437">
        <v>0</v>
      </c>
      <c r="L94" s="1437">
        <v>0</v>
      </c>
      <c r="M94" s="1438"/>
      <c r="N94" s="1439"/>
    </row>
    <row r="95" spans="1:14" s="1199" customFormat="1" ht="21" customHeight="1" x14ac:dyDescent="0.2">
      <c r="A95" s="3"/>
      <c r="B95" s="1464"/>
      <c r="C95" s="1435"/>
      <c r="D95" s="1441" t="s">
        <v>449</v>
      </c>
      <c r="E95" s="1440" t="s">
        <v>580</v>
      </c>
      <c r="F95" s="1441" t="s">
        <v>346</v>
      </c>
      <c r="G95" s="1440" t="s">
        <v>346</v>
      </c>
      <c r="H95" s="1441" t="s">
        <v>1341</v>
      </c>
      <c r="I95" s="1440" t="s">
        <v>1234</v>
      </c>
      <c r="J95" s="1442">
        <v>0</v>
      </c>
      <c r="K95" s="1442">
        <v>0</v>
      </c>
      <c r="L95" s="1442">
        <v>0</v>
      </c>
      <c r="M95" s="1443"/>
      <c r="N95" s="1444"/>
    </row>
    <row r="96" spans="1:14" s="1199" customFormat="1" ht="21" customHeight="1" x14ac:dyDescent="0.2">
      <c r="A96" s="3"/>
      <c r="B96" s="1464"/>
      <c r="C96" s="1435"/>
      <c r="D96" s="1436"/>
      <c r="E96" s="1435" t="s">
        <v>446</v>
      </c>
      <c r="F96" s="1436" t="s">
        <v>346</v>
      </c>
      <c r="G96" s="1435" t="s">
        <v>346</v>
      </c>
      <c r="H96" s="1436" t="s">
        <v>1341</v>
      </c>
      <c r="I96" s="1435" t="s">
        <v>1234</v>
      </c>
      <c r="J96" s="1437">
        <v>0</v>
      </c>
      <c r="K96" s="1437">
        <v>0</v>
      </c>
      <c r="L96" s="1437">
        <v>0</v>
      </c>
      <c r="M96" s="1438"/>
      <c r="N96" s="1439"/>
    </row>
    <row r="97" spans="1:14" s="1199" customFormat="1" ht="21" customHeight="1" x14ac:dyDescent="0.2">
      <c r="A97" s="3"/>
      <c r="B97" s="1464"/>
      <c r="C97" s="1435"/>
      <c r="D97" s="1441" t="s">
        <v>451</v>
      </c>
      <c r="E97" s="1440" t="s">
        <v>495</v>
      </c>
      <c r="F97" s="1441" t="s">
        <v>346</v>
      </c>
      <c r="G97" s="1440" t="s">
        <v>346</v>
      </c>
      <c r="H97" s="1441" t="s">
        <v>1341</v>
      </c>
      <c r="I97" s="1440" t="s">
        <v>1234</v>
      </c>
      <c r="J97" s="1442">
        <v>0</v>
      </c>
      <c r="K97" s="1442">
        <v>0</v>
      </c>
      <c r="L97" s="1442">
        <v>0</v>
      </c>
      <c r="M97" s="1443"/>
      <c r="N97" s="1444"/>
    </row>
    <row r="98" spans="1:14" s="1199" customFormat="1" ht="21" customHeight="1" x14ac:dyDescent="0.2">
      <c r="A98" s="3"/>
      <c r="B98" s="1464"/>
      <c r="C98" s="1435"/>
      <c r="D98" s="1441" t="s">
        <v>453</v>
      </c>
      <c r="E98" s="1440" t="s">
        <v>446</v>
      </c>
      <c r="F98" s="1441" t="s">
        <v>346</v>
      </c>
      <c r="G98" s="1440" t="s">
        <v>346</v>
      </c>
      <c r="H98" s="1441" t="s">
        <v>1341</v>
      </c>
      <c r="I98" s="1440" t="s">
        <v>1234</v>
      </c>
      <c r="J98" s="1442">
        <v>0</v>
      </c>
      <c r="K98" s="1442">
        <v>0</v>
      </c>
      <c r="L98" s="1442">
        <v>0</v>
      </c>
      <c r="M98" s="1443"/>
      <c r="N98" s="1444"/>
    </row>
    <row r="99" spans="1:14" s="1199" customFormat="1" ht="21" customHeight="1" x14ac:dyDescent="0.2">
      <c r="A99" s="3"/>
      <c r="B99" s="1464"/>
      <c r="C99" s="1435"/>
      <c r="D99" s="1436"/>
      <c r="E99" s="1435" t="s">
        <v>415</v>
      </c>
      <c r="F99" s="1436" t="s">
        <v>346</v>
      </c>
      <c r="G99" s="1435" t="s">
        <v>346</v>
      </c>
      <c r="H99" s="1436" t="s">
        <v>1341</v>
      </c>
      <c r="I99" s="1435" t="s">
        <v>1234</v>
      </c>
      <c r="J99" s="1437">
        <v>0</v>
      </c>
      <c r="K99" s="1437">
        <v>0</v>
      </c>
      <c r="L99" s="1437">
        <v>0</v>
      </c>
      <c r="M99" s="1438"/>
      <c r="N99" s="1439"/>
    </row>
    <row r="100" spans="1:14" s="1199" customFormat="1" ht="21" customHeight="1" x14ac:dyDescent="0.2">
      <c r="A100" s="3"/>
      <c r="B100" s="1464"/>
      <c r="C100" s="1435"/>
      <c r="D100" s="1441" t="s">
        <v>455</v>
      </c>
      <c r="E100" s="1440" t="s">
        <v>590</v>
      </c>
      <c r="F100" s="1441" t="s">
        <v>346</v>
      </c>
      <c r="G100" s="1440" t="s">
        <v>346</v>
      </c>
      <c r="H100" s="1441" t="s">
        <v>1341</v>
      </c>
      <c r="I100" s="1440" t="s">
        <v>1234</v>
      </c>
      <c r="J100" s="1442">
        <v>0.18000000000000005</v>
      </c>
      <c r="K100" s="1442">
        <v>0.15</v>
      </c>
      <c r="L100" s="1442">
        <v>436.72999999999996</v>
      </c>
      <c r="M100" s="1443" t="s">
        <v>1536</v>
      </c>
      <c r="N100" s="1444">
        <v>41308</v>
      </c>
    </row>
    <row r="101" spans="1:14" s="1199" customFormat="1" ht="21" customHeight="1" x14ac:dyDescent="0.2">
      <c r="A101" s="3"/>
      <c r="B101" s="1464"/>
      <c r="C101" s="1435"/>
      <c r="D101" s="1436"/>
      <c r="E101" s="1435" t="s">
        <v>592</v>
      </c>
      <c r="F101" s="1436" t="s">
        <v>346</v>
      </c>
      <c r="G101" s="1435" t="s">
        <v>346</v>
      </c>
      <c r="H101" s="1436" t="s">
        <v>1341</v>
      </c>
      <c r="I101" s="1435" t="s">
        <v>1234</v>
      </c>
      <c r="J101" s="1437">
        <v>0.20800000000000005</v>
      </c>
      <c r="K101" s="1437">
        <v>0.15</v>
      </c>
      <c r="L101" s="1437">
        <v>423.78299999999996</v>
      </c>
      <c r="M101" s="1438" t="s">
        <v>1536</v>
      </c>
      <c r="N101" s="1439">
        <v>39212</v>
      </c>
    </row>
    <row r="102" spans="1:14" s="1199" customFormat="1" ht="21" customHeight="1" x14ac:dyDescent="0.2">
      <c r="A102" s="3"/>
      <c r="B102" s="1464"/>
      <c r="C102" s="1435"/>
      <c r="D102" s="1436"/>
      <c r="E102" s="1435" t="s">
        <v>594</v>
      </c>
      <c r="F102" s="1436" t="s">
        <v>346</v>
      </c>
      <c r="G102" s="1435" t="s">
        <v>346</v>
      </c>
      <c r="H102" s="1436" t="s">
        <v>1341</v>
      </c>
      <c r="I102" s="1435" t="s">
        <v>1234</v>
      </c>
      <c r="J102" s="1437">
        <v>0.20800000000000005</v>
      </c>
      <c r="K102" s="1437">
        <v>0.15</v>
      </c>
      <c r="L102" s="1437">
        <v>421.91100000000006</v>
      </c>
      <c r="M102" s="1438" t="s">
        <v>1536</v>
      </c>
      <c r="N102" s="1439">
        <v>39198</v>
      </c>
    </row>
    <row r="103" spans="1:14" s="1199" customFormat="1" ht="21" customHeight="1" x14ac:dyDescent="0.2">
      <c r="A103" s="3"/>
      <c r="B103" s="1464"/>
      <c r="C103" s="1435"/>
      <c r="D103" s="1436"/>
      <c r="E103" s="1435" t="s">
        <v>596</v>
      </c>
      <c r="F103" s="1436" t="s">
        <v>346</v>
      </c>
      <c r="G103" s="1435" t="s">
        <v>346</v>
      </c>
      <c r="H103" s="1436" t="s">
        <v>1341</v>
      </c>
      <c r="I103" s="1435" t="s">
        <v>1234</v>
      </c>
      <c r="J103" s="1437">
        <v>0.20999999999999994</v>
      </c>
      <c r="K103" s="1437">
        <v>0.15</v>
      </c>
      <c r="L103" s="1437">
        <v>183.161</v>
      </c>
      <c r="M103" s="1438" t="s">
        <v>1536</v>
      </c>
      <c r="N103" s="1439">
        <v>15558</v>
      </c>
    </row>
    <row r="104" spans="1:14" s="1199" customFormat="1" ht="21" customHeight="1" x14ac:dyDescent="0.2">
      <c r="A104" s="3"/>
      <c r="B104" s="1464"/>
      <c r="C104" s="1435"/>
      <c r="D104" s="1441" t="s">
        <v>459</v>
      </c>
      <c r="E104" s="1440" t="s">
        <v>446</v>
      </c>
      <c r="F104" s="1441" t="s">
        <v>346</v>
      </c>
      <c r="G104" s="1440" t="s">
        <v>346</v>
      </c>
      <c r="H104" s="1441" t="s">
        <v>1341</v>
      </c>
      <c r="I104" s="1440" t="s">
        <v>1234</v>
      </c>
      <c r="J104" s="1442">
        <v>0</v>
      </c>
      <c r="K104" s="1442">
        <v>0</v>
      </c>
      <c r="L104" s="1442">
        <v>0</v>
      </c>
      <c r="M104" s="1443"/>
      <c r="N104" s="1444"/>
    </row>
    <row r="105" spans="1:14" s="1199" customFormat="1" ht="21" customHeight="1" x14ac:dyDescent="0.2">
      <c r="A105" s="3"/>
      <c r="B105" s="1464"/>
      <c r="C105" s="1435"/>
      <c r="D105" s="1441" t="s">
        <v>461</v>
      </c>
      <c r="E105" s="1440" t="s">
        <v>603</v>
      </c>
      <c r="F105" s="1441" t="s">
        <v>346</v>
      </c>
      <c r="G105" s="1440" t="s">
        <v>346</v>
      </c>
      <c r="H105" s="1441" t="s">
        <v>1340</v>
      </c>
      <c r="I105" s="1440" t="s">
        <v>1234</v>
      </c>
      <c r="J105" s="1442">
        <v>0</v>
      </c>
      <c r="K105" s="1442">
        <v>0</v>
      </c>
      <c r="L105" s="1442">
        <v>0</v>
      </c>
      <c r="M105" s="1443" t="s">
        <v>1536</v>
      </c>
      <c r="N105" s="1444">
        <v>0</v>
      </c>
    </row>
    <row r="106" spans="1:14" s="1199" customFormat="1" ht="21" customHeight="1" x14ac:dyDescent="0.2">
      <c r="A106" s="3"/>
      <c r="B106" s="1464"/>
      <c r="C106" s="1435"/>
      <c r="D106" s="1436"/>
      <c r="E106" s="1435" t="s">
        <v>605</v>
      </c>
      <c r="F106" s="1436" t="s">
        <v>346</v>
      </c>
      <c r="G106" s="1435" t="s">
        <v>346</v>
      </c>
      <c r="H106" s="1436" t="s">
        <v>1340</v>
      </c>
      <c r="I106" s="1435" t="s">
        <v>1234</v>
      </c>
      <c r="J106" s="1437">
        <v>0</v>
      </c>
      <c r="K106" s="1437">
        <v>0</v>
      </c>
      <c r="L106" s="1437">
        <v>0</v>
      </c>
      <c r="M106" s="1438" t="s">
        <v>1536</v>
      </c>
      <c r="N106" s="1439">
        <v>0</v>
      </c>
    </row>
    <row r="107" spans="1:14" s="1199" customFormat="1" ht="21" customHeight="1" x14ac:dyDescent="0.2">
      <c r="A107" s="3"/>
      <c r="B107" s="1464"/>
      <c r="C107" s="1435"/>
      <c r="D107" s="1436"/>
      <c r="E107" s="1435" t="s">
        <v>607</v>
      </c>
      <c r="F107" s="1436" t="s">
        <v>346</v>
      </c>
      <c r="G107" s="1435" t="s">
        <v>346</v>
      </c>
      <c r="H107" s="1436" t="s">
        <v>1340</v>
      </c>
      <c r="I107" s="1435" t="s">
        <v>1234</v>
      </c>
      <c r="J107" s="1437">
        <v>0</v>
      </c>
      <c r="K107" s="1437">
        <v>0</v>
      </c>
      <c r="L107" s="1437">
        <v>0</v>
      </c>
      <c r="M107" s="1438" t="s">
        <v>1536</v>
      </c>
      <c r="N107" s="1439">
        <v>0</v>
      </c>
    </row>
    <row r="108" spans="1:14" s="1199" customFormat="1" ht="21" customHeight="1" x14ac:dyDescent="0.2">
      <c r="A108" s="3"/>
      <c r="B108" s="1464"/>
      <c r="C108" s="1435"/>
      <c r="D108" s="1436"/>
      <c r="E108" s="1435" t="s">
        <v>609</v>
      </c>
      <c r="F108" s="1436" t="s">
        <v>346</v>
      </c>
      <c r="G108" s="1435" t="s">
        <v>346</v>
      </c>
      <c r="H108" s="1436" t="s">
        <v>1340</v>
      </c>
      <c r="I108" s="1435" t="s">
        <v>1234</v>
      </c>
      <c r="J108" s="1437">
        <v>0</v>
      </c>
      <c r="K108" s="1437">
        <v>0</v>
      </c>
      <c r="L108" s="1437">
        <v>0</v>
      </c>
      <c r="M108" s="1438" t="s">
        <v>1536</v>
      </c>
      <c r="N108" s="1439">
        <v>0</v>
      </c>
    </row>
    <row r="109" spans="1:14" s="1199" customFormat="1" ht="21" customHeight="1" x14ac:dyDescent="0.2">
      <c r="A109" s="3"/>
      <c r="B109" s="1464"/>
      <c r="C109" s="1435"/>
      <c r="D109" s="1441" t="s">
        <v>457</v>
      </c>
      <c r="E109" s="1440" t="s">
        <v>598</v>
      </c>
      <c r="F109" s="1441" t="s">
        <v>346</v>
      </c>
      <c r="G109" s="1440" t="s">
        <v>346</v>
      </c>
      <c r="H109" s="1441" t="s">
        <v>1340</v>
      </c>
      <c r="I109" s="1440" t="s">
        <v>1234</v>
      </c>
      <c r="J109" s="1442">
        <v>0.52</v>
      </c>
      <c r="K109" s="1442">
        <v>0.39999999999999997</v>
      </c>
      <c r="L109" s="1442">
        <v>0</v>
      </c>
      <c r="M109" s="1443" t="s">
        <v>1536</v>
      </c>
      <c r="N109" s="1444">
        <v>0</v>
      </c>
    </row>
    <row r="110" spans="1:14" s="1199" customFormat="1" ht="21" customHeight="1" x14ac:dyDescent="0.2">
      <c r="A110" s="3"/>
      <c r="B110" s="1464"/>
      <c r="C110" s="1435"/>
      <c r="D110" s="1436"/>
      <c r="E110" s="1435" t="s">
        <v>527</v>
      </c>
      <c r="F110" s="1436" t="s">
        <v>346</v>
      </c>
      <c r="G110" s="1435" t="s">
        <v>346</v>
      </c>
      <c r="H110" s="1436" t="s">
        <v>1340</v>
      </c>
      <c r="I110" s="1435" t="s">
        <v>1234</v>
      </c>
      <c r="J110" s="1437">
        <v>6.2399999999999984</v>
      </c>
      <c r="K110" s="1437">
        <v>6</v>
      </c>
      <c r="L110" s="1437">
        <v>201.947</v>
      </c>
      <c r="M110" s="1438" t="s">
        <v>1536</v>
      </c>
      <c r="N110" s="1439">
        <v>1178</v>
      </c>
    </row>
    <row r="111" spans="1:14" s="1199" customFormat="1" ht="21" customHeight="1" x14ac:dyDescent="0.2">
      <c r="A111" s="3"/>
      <c r="B111" s="1464"/>
      <c r="C111" s="1435"/>
      <c r="D111" s="1436"/>
      <c r="E111" s="1435"/>
      <c r="F111" s="1436"/>
      <c r="G111" s="1435"/>
      <c r="H111" s="1436"/>
      <c r="I111" s="1435"/>
      <c r="J111" s="1437"/>
      <c r="K111" s="1437"/>
      <c r="L111" s="1437"/>
      <c r="M111" s="1438" t="s">
        <v>1540</v>
      </c>
      <c r="N111" s="1439">
        <v>13923</v>
      </c>
    </row>
    <row r="112" spans="1:14" s="1199" customFormat="1" ht="21" customHeight="1" x14ac:dyDescent="0.2">
      <c r="A112" s="3"/>
      <c r="B112" s="1464"/>
      <c r="C112" s="1435"/>
      <c r="D112" s="1436"/>
      <c r="E112" s="1435" t="s">
        <v>529</v>
      </c>
      <c r="F112" s="1436" t="s">
        <v>346</v>
      </c>
      <c r="G112" s="1435" t="s">
        <v>346</v>
      </c>
      <c r="H112" s="1436" t="s">
        <v>1340</v>
      </c>
      <c r="I112" s="1435" t="s">
        <v>1234</v>
      </c>
      <c r="J112" s="1437">
        <v>6.2399999999999984</v>
      </c>
      <c r="K112" s="1437">
        <v>6</v>
      </c>
      <c r="L112" s="1437">
        <v>226.32</v>
      </c>
      <c r="M112" s="1438" t="s">
        <v>1536</v>
      </c>
      <c r="N112" s="1439">
        <v>1925</v>
      </c>
    </row>
    <row r="113" spans="1:14" s="1199" customFormat="1" ht="21" customHeight="1" x14ac:dyDescent="0.2">
      <c r="A113" s="3"/>
      <c r="B113" s="1464"/>
      <c r="C113" s="1435"/>
      <c r="D113" s="1436"/>
      <c r="E113" s="1435"/>
      <c r="F113" s="1436"/>
      <c r="G113" s="1435"/>
      <c r="H113" s="1436"/>
      <c r="I113" s="1435"/>
      <c r="J113" s="1437"/>
      <c r="K113" s="1437"/>
      <c r="L113" s="1437"/>
      <c r="M113" s="1438" t="s">
        <v>1540</v>
      </c>
      <c r="N113" s="1439">
        <v>15941</v>
      </c>
    </row>
    <row r="114" spans="1:14" s="1199" customFormat="1" ht="21" customHeight="1" x14ac:dyDescent="0.2">
      <c r="A114" s="3"/>
      <c r="B114" s="1464"/>
      <c r="C114" s="1435"/>
      <c r="D114" s="1441" t="s">
        <v>463</v>
      </c>
      <c r="E114" s="1440" t="s">
        <v>381</v>
      </c>
      <c r="F114" s="1441" t="s">
        <v>346</v>
      </c>
      <c r="G114" s="1440" t="s">
        <v>346</v>
      </c>
      <c r="H114" s="1441" t="s">
        <v>1341</v>
      </c>
      <c r="I114" s="1440" t="s">
        <v>1234</v>
      </c>
      <c r="J114" s="1442">
        <v>1.1000000000000001</v>
      </c>
      <c r="K114" s="1442">
        <v>0.79999999999999993</v>
      </c>
      <c r="L114" s="1442">
        <v>230.68899999999999</v>
      </c>
      <c r="M114" s="1443" t="s">
        <v>1536</v>
      </c>
      <c r="N114" s="1444">
        <v>18542</v>
      </c>
    </row>
    <row r="115" spans="1:14" s="1199" customFormat="1" ht="21" customHeight="1" x14ac:dyDescent="0.2">
      <c r="A115" s="3"/>
      <c r="B115" s="1464"/>
      <c r="C115" s="1435"/>
      <c r="D115" s="1441" t="s">
        <v>465</v>
      </c>
      <c r="E115" s="1440" t="s">
        <v>615</v>
      </c>
      <c r="F115" s="1441" t="s">
        <v>346</v>
      </c>
      <c r="G115" s="1440" t="s">
        <v>346</v>
      </c>
      <c r="H115" s="1441" t="s">
        <v>1341</v>
      </c>
      <c r="I115" s="1440" t="s">
        <v>1234</v>
      </c>
      <c r="J115" s="1442">
        <v>0.43</v>
      </c>
      <c r="K115" s="1442">
        <v>0.3</v>
      </c>
      <c r="L115" s="1442">
        <v>623.43600000000004</v>
      </c>
      <c r="M115" s="1443" t="s">
        <v>1536</v>
      </c>
      <c r="N115" s="1444">
        <v>74014</v>
      </c>
    </row>
    <row r="116" spans="1:14" s="1199" customFormat="1" ht="21" customHeight="1" x14ac:dyDescent="0.2">
      <c r="A116" s="3"/>
      <c r="B116" s="1464"/>
      <c r="C116" s="1435"/>
      <c r="D116" s="1436"/>
      <c r="E116" s="1435" t="s">
        <v>617</v>
      </c>
      <c r="F116" s="1436" t="s">
        <v>346</v>
      </c>
      <c r="G116" s="1435" t="s">
        <v>346</v>
      </c>
      <c r="H116" s="1436" t="s">
        <v>1341</v>
      </c>
      <c r="I116" s="1435" t="s">
        <v>1234</v>
      </c>
      <c r="J116" s="1437">
        <v>0.16</v>
      </c>
      <c r="K116" s="1437">
        <v>0.13</v>
      </c>
      <c r="L116" s="1437">
        <v>23.79</v>
      </c>
      <c r="M116" s="1438" t="s">
        <v>1536</v>
      </c>
      <c r="N116" s="1439">
        <v>3031</v>
      </c>
    </row>
    <row r="117" spans="1:14" s="1199" customFormat="1" ht="21" customHeight="1" x14ac:dyDescent="0.2">
      <c r="A117" s="3"/>
      <c r="B117" s="1464"/>
      <c r="C117" s="1435"/>
      <c r="D117" s="1441" t="s">
        <v>467</v>
      </c>
      <c r="E117" s="1440" t="s">
        <v>619</v>
      </c>
      <c r="F117" s="1441" t="s">
        <v>346</v>
      </c>
      <c r="G117" s="1440" t="s">
        <v>346</v>
      </c>
      <c r="H117" s="1441" t="s">
        <v>1341</v>
      </c>
      <c r="I117" s="1440" t="s">
        <v>1234</v>
      </c>
      <c r="J117" s="1442">
        <v>0.22000000000000006</v>
      </c>
      <c r="K117" s="1442">
        <v>0</v>
      </c>
      <c r="L117" s="1442">
        <v>0</v>
      </c>
      <c r="M117" s="1443"/>
      <c r="N117" s="1444"/>
    </row>
    <row r="118" spans="1:14" s="1199" customFormat="1" ht="21" customHeight="1" x14ac:dyDescent="0.2">
      <c r="A118" s="3"/>
      <c r="B118" s="1464"/>
      <c r="C118" s="1435"/>
      <c r="D118" s="1436"/>
      <c r="E118" s="1435" t="s">
        <v>621</v>
      </c>
      <c r="F118" s="1436" t="s">
        <v>346</v>
      </c>
      <c r="G118" s="1435" t="s">
        <v>346</v>
      </c>
      <c r="H118" s="1436" t="s">
        <v>1341</v>
      </c>
      <c r="I118" s="1435" t="s">
        <v>1234</v>
      </c>
      <c r="J118" s="1437">
        <v>0.47999999999999993</v>
      </c>
      <c r="K118" s="1437">
        <v>0.38000000000000006</v>
      </c>
      <c r="L118" s="1437">
        <v>961.63099999999997</v>
      </c>
      <c r="M118" s="1438" t="s">
        <v>1536</v>
      </c>
      <c r="N118" s="1439">
        <v>79101</v>
      </c>
    </row>
    <row r="119" spans="1:14" s="1199" customFormat="1" ht="21" customHeight="1" x14ac:dyDescent="0.2">
      <c r="A119" s="3"/>
      <c r="B119" s="1464"/>
      <c r="C119" s="1435"/>
      <c r="D119" s="1441" t="s">
        <v>469</v>
      </c>
      <c r="E119" s="1440" t="s">
        <v>506</v>
      </c>
      <c r="F119" s="1441" t="s">
        <v>346</v>
      </c>
      <c r="G119" s="1440" t="s">
        <v>346</v>
      </c>
      <c r="H119" s="1441" t="s">
        <v>1341</v>
      </c>
      <c r="I119" s="1440" t="s">
        <v>1234</v>
      </c>
      <c r="J119" s="1442">
        <v>0.13</v>
      </c>
      <c r="K119" s="1442">
        <v>9.9999999999999992E-2</v>
      </c>
      <c r="L119" s="1442">
        <v>116.652</v>
      </c>
      <c r="M119" s="1443" t="s">
        <v>1536</v>
      </c>
      <c r="N119" s="1444">
        <v>9780</v>
      </c>
    </row>
    <row r="120" spans="1:14" s="1199" customFormat="1" ht="21" customHeight="1" x14ac:dyDescent="0.2">
      <c r="A120" s="3"/>
      <c r="B120" s="1464"/>
      <c r="C120" s="1435"/>
      <c r="D120" s="1436"/>
      <c r="E120" s="1435" t="s">
        <v>624</v>
      </c>
      <c r="F120" s="1436" t="s">
        <v>346</v>
      </c>
      <c r="G120" s="1435" t="s">
        <v>346</v>
      </c>
      <c r="H120" s="1436" t="s">
        <v>1341</v>
      </c>
      <c r="I120" s="1435" t="s">
        <v>1234</v>
      </c>
      <c r="J120" s="1437">
        <v>0.27299999999999996</v>
      </c>
      <c r="K120" s="1437">
        <v>0.19999999999999998</v>
      </c>
      <c r="L120" s="1437">
        <v>293.43099999999993</v>
      </c>
      <c r="M120" s="1438" t="s">
        <v>1536</v>
      </c>
      <c r="N120" s="1439">
        <v>25325</v>
      </c>
    </row>
    <row r="121" spans="1:14" s="1199" customFormat="1" ht="21" customHeight="1" x14ac:dyDescent="0.2">
      <c r="A121" s="3"/>
      <c r="B121" s="1464"/>
      <c r="C121" s="1435"/>
      <c r="D121" s="1441" t="s">
        <v>471</v>
      </c>
      <c r="E121" s="1440" t="s">
        <v>626</v>
      </c>
      <c r="F121" s="1441" t="s">
        <v>346</v>
      </c>
      <c r="G121" s="1440" t="s">
        <v>346</v>
      </c>
      <c r="H121" s="1441" t="s">
        <v>1340</v>
      </c>
      <c r="I121" s="1440" t="s">
        <v>1234</v>
      </c>
      <c r="J121" s="1442">
        <v>1.1000000000000001</v>
      </c>
      <c r="K121" s="1442">
        <v>0.8</v>
      </c>
      <c r="L121" s="1442">
        <v>21.891999999999999</v>
      </c>
      <c r="M121" s="1443" t="s">
        <v>1536</v>
      </c>
      <c r="N121" s="1444">
        <v>1731</v>
      </c>
    </row>
    <row r="122" spans="1:14" s="1199" customFormat="1" ht="21" customHeight="1" x14ac:dyDescent="0.2">
      <c r="A122" s="3"/>
      <c r="B122" s="1464"/>
      <c r="C122" s="1435"/>
      <c r="D122" s="1436"/>
      <c r="E122" s="1435" t="s">
        <v>628</v>
      </c>
      <c r="F122" s="1436" t="s">
        <v>346</v>
      </c>
      <c r="G122" s="1435" t="s">
        <v>346</v>
      </c>
      <c r="H122" s="1436" t="s">
        <v>1340</v>
      </c>
      <c r="I122" s="1435" t="s">
        <v>1234</v>
      </c>
      <c r="J122" s="1437">
        <v>0.70000000000000007</v>
      </c>
      <c r="K122" s="1437">
        <v>0.5</v>
      </c>
      <c r="L122" s="1437">
        <v>321.28399999999999</v>
      </c>
      <c r="M122" s="1438" t="s">
        <v>1536</v>
      </c>
      <c r="N122" s="1439">
        <v>23177</v>
      </c>
    </row>
    <row r="123" spans="1:14" s="1199" customFormat="1" ht="21" customHeight="1" x14ac:dyDescent="0.2">
      <c r="A123" s="3"/>
      <c r="B123" s="1464"/>
      <c r="C123" s="1435"/>
      <c r="D123" s="1436"/>
      <c r="E123" s="1435" t="s">
        <v>630</v>
      </c>
      <c r="F123" s="1436" t="s">
        <v>346</v>
      </c>
      <c r="G123" s="1435" t="s">
        <v>346</v>
      </c>
      <c r="H123" s="1436" t="s">
        <v>1340</v>
      </c>
      <c r="I123" s="1435" t="s">
        <v>1234</v>
      </c>
      <c r="J123" s="1437">
        <v>1.1000000000000001</v>
      </c>
      <c r="K123" s="1437">
        <v>0.79999999999999993</v>
      </c>
      <c r="L123" s="1437">
        <v>620.02100000000019</v>
      </c>
      <c r="M123" s="1438" t="s">
        <v>1536</v>
      </c>
      <c r="N123" s="1439">
        <v>52042</v>
      </c>
    </row>
    <row r="124" spans="1:14" s="1199" customFormat="1" ht="21" customHeight="1" x14ac:dyDescent="0.2">
      <c r="A124" s="3"/>
      <c r="B124" s="1464"/>
      <c r="C124" s="1435"/>
      <c r="D124" s="1436"/>
      <c r="E124" s="1435" t="s">
        <v>632</v>
      </c>
      <c r="F124" s="1436" t="s">
        <v>346</v>
      </c>
      <c r="G124" s="1435" t="s">
        <v>346</v>
      </c>
      <c r="H124" s="1436" t="s">
        <v>1340</v>
      </c>
      <c r="I124" s="1435" t="s">
        <v>1234</v>
      </c>
      <c r="J124" s="1437">
        <v>0.70000000000000007</v>
      </c>
      <c r="K124" s="1437">
        <v>0.5</v>
      </c>
      <c r="L124" s="1437">
        <v>349.995</v>
      </c>
      <c r="M124" s="1438" t="s">
        <v>1536</v>
      </c>
      <c r="N124" s="1439">
        <v>25039</v>
      </c>
    </row>
    <row r="125" spans="1:14" s="1199" customFormat="1" ht="21" customHeight="1" x14ac:dyDescent="0.2">
      <c r="A125" s="3"/>
      <c r="B125" s="1464"/>
      <c r="C125" s="1435"/>
      <c r="D125" s="1436"/>
      <c r="E125" s="1435" t="s">
        <v>634</v>
      </c>
      <c r="F125" s="1436" t="s">
        <v>346</v>
      </c>
      <c r="G125" s="1435" t="s">
        <v>346</v>
      </c>
      <c r="H125" s="1436" t="s">
        <v>1340</v>
      </c>
      <c r="I125" s="1435" t="s">
        <v>1234</v>
      </c>
      <c r="J125" s="1437">
        <v>0.70000000000000007</v>
      </c>
      <c r="K125" s="1437">
        <v>0.5</v>
      </c>
      <c r="L125" s="1437">
        <v>376.00599999999997</v>
      </c>
      <c r="M125" s="1438" t="s">
        <v>1536</v>
      </c>
      <c r="N125" s="1439">
        <v>27479</v>
      </c>
    </row>
    <row r="126" spans="1:14" s="1199" customFormat="1" ht="21" customHeight="1" x14ac:dyDescent="0.2">
      <c r="A126" s="3"/>
      <c r="B126" s="1464"/>
      <c r="C126" s="1435"/>
      <c r="D126" s="1441" t="s">
        <v>473</v>
      </c>
      <c r="E126" s="1440" t="s">
        <v>636</v>
      </c>
      <c r="F126" s="1441" t="s">
        <v>346</v>
      </c>
      <c r="G126" s="1440" t="s">
        <v>346</v>
      </c>
      <c r="H126" s="1441" t="s">
        <v>1341</v>
      </c>
      <c r="I126" s="1440" t="s">
        <v>1234</v>
      </c>
      <c r="J126" s="1442">
        <v>0.13600000000000001</v>
      </c>
      <c r="K126" s="1442">
        <v>9.9999999999999992E-2</v>
      </c>
      <c r="L126" s="1442">
        <v>173.96200000000002</v>
      </c>
      <c r="M126" s="1443" t="s">
        <v>1536</v>
      </c>
      <c r="N126" s="1444">
        <v>17501</v>
      </c>
    </row>
    <row r="127" spans="1:14" s="1199" customFormat="1" ht="21" customHeight="1" x14ac:dyDescent="0.2">
      <c r="A127" s="3"/>
      <c r="B127" s="1464"/>
      <c r="C127" s="1435"/>
      <c r="D127" s="1436"/>
      <c r="E127" s="1435" t="s">
        <v>637</v>
      </c>
      <c r="F127" s="1436" t="s">
        <v>346</v>
      </c>
      <c r="G127" s="1435" t="s">
        <v>346</v>
      </c>
      <c r="H127" s="1436" t="s">
        <v>1341</v>
      </c>
      <c r="I127" s="1435" t="s">
        <v>1234</v>
      </c>
      <c r="J127" s="1437">
        <v>0.13200000000000001</v>
      </c>
      <c r="K127" s="1437">
        <v>9.9999999999999992E-2</v>
      </c>
      <c r="L127" s="1437">
        <v>73.793999999999997</v>
      </c>
      <c r="M127" s="1438" t="s">
        <v>1536</v>
      </c>
      <c r="N127" s="1439">
        <v>7127</v>
      </c>
    </row>
    <row r="128" spans="1:14" s="1199" customFormat="1" ht="21" customHeight="1" x14ac:dyDescent="0.2">
      <c r="A128" s="3"/>
      <c r="B128" s="1464"/>
      <c r="C128" s="1435"/>
      <c r="D128" s="1436"/>
      <c r="E128" s="1435" t="s">
        <v>639</v>
      </c>
      <c r="F128" s="1436" t="s">
        <v>346</v>
      </c>
      <c r="G128" s="1435" t="s">
        <v>346</v>
      </c>
      <c r="H128" s="1436" t="s">
        <v>1341</v>
      </c>
      <c r="I128" s="1435" t="s">
        <v>1234</v>
      </c>
      <c r="J128" s="1437">
        <v>0.13600000000000001</v>
      </c>
      <c r="K128" s="1437">
        <v>9.9999999999999992E-2</v>
      </c>
      <c r="L128" s="1437">
        <v>165.667</v>
      </c>
      <c r="M128" s="1438" t="s">
        <v>1536</v>
      </c>
      <c r="N128" s="1439">
        <v>16518</v>
      </c>
    </row>
    <row r="129" spans="1:14" s="1199" customFormat="1" ht="21" customHeight="1" x14ac:dyDescent="0.2">
      <c r="A129" s="3"/>
      <c r="B129" s="1464"/>
      <c r="C129" s="1440" t="s">
        <v>45</v>
      </c>
      <c r="D129" s="1441" t="s">
        <v>496</v>
      </c>
      <c r="E129" s="1440" t="s">
        <v>671</v>
      </c>
      <c r="F129" s="1441" t="s">
        <v>346</v>
      </c>
      <c r="G129" s="1440" t="s">
        <v>346</v>
      </c>
      <c r="H129" s="1441" t="s">
        <v>1340</v>
      </c>
      <c r="I129" s="1440" t="s">
        <v>1234</v>
      </c>
      <c r="J129" s="1442">
        <v>1.8199999999999996</v>
      </c>
      <c r="K129" s="1442">
        <v>1.2</v>
      </c>
      <c r="L129" s="1442">
        <v>305.887</v>
      </c>
      <c r="M129" s="1443" t="s">
        <v>1536</v>
      </c>
      <c r="N129" s="1444">
        <v>30801</v>
      </c>
    </row>
    <row r="130" spans="1:14" s="1199" customFormat="1" ht="21" customHeight="1" x14ac:dyDescent="0.2">
      <c r="A130" s="3"/>
      <c r="B130" s="1464"/>
      <c r="C130" s="1435"/>
      <c r="D130" s="1441" t="s">
        <v>498</v>
      </c>
      <c r="E130" s="1440" t="s">
        <v>673</v>
      </c>
      <c r="F130" s="1441" t="s">
        <v>346</v>
      </c>
      <c r="G130" s="1440" t="s">
        <v>346</v>
      </c>
      <c r="H130" s="1441" t="s">
        <v>1340</v>
      </c>
      <c r="I130" s="1440" t="s">
        <v>1234</v>
      </c>
      <c r="J130" s="1442">
        <v>0.79999999999999993</v>
      </c>
      <c r="K130" s="1442">
        <v>0.4499999999999999</v>
      </c>
      <c r="L130" s="1442">
        <v>17.647000000000002</v>
      </c>
      <c r="M130" s="1443" t="s">
        <v>1536</v>
      </c>
      <c r="N130" s="1444">
        <v>1511</v>
      </c>
    </row>
    <row r="131" spans="1:14" s="1199" customFormat="1" ht="21" customHeight="1" x14ac:dyDescent="0.2">
      <c r="A131" s="3"/>
      <c r="B131" s="1464"/>
      <c r="C131" s="1440" t="s">
        <v>47</v>
      </c>
      <c r="D131" s="1441" t="s">
        <v>504</v>
      </c>
      <c r="E131" s="1440" t="s">
        <v>678</v>
      </c>
      <c r="F131" s="1441" t="s">
        <v>346</v>
      </c>
      <c r="G131" s="1440" t="s">
        <v>346</v>
      </c>
      <c r="H131" s="1441" t="s">
        <v>1341</v>
      </c>
      <c r="I131" s="1440" t="s">
        <v>1234</v>
      </c>
      <c r="J131" s="1442">
        <v>0.32</v>
      </c>
      <c r="K131" s="1442">
        <v>0</v>
      </c>
      <c r="L131" s="1442">
        <v>0</v>
      </c>
      <c r="M131" s="1443"/>
      <c r="N131" s="1444"/>
    </row>
    <row r="132" spans="1:14" s="1199" customFormat="1" ht="21" customHeight="1" x14ac:dyDescent="0.2">
      <c r="A132" s="3"/>
      <c r="B132" s="1464"/>
      <c r="C132" s="1435"/>
      <c r="D132" s="1436"/>
      <c r="E132" s="1435" t="s">
        <v>680</v>
      </c>
      <c r="F132" s="1436" t="s">
        <v>346</v>
      </c>
      <c r="G132" s="1435" t="s">
        <v>346</v>
      </c>
      <c r="H132" s="1436" t="s">
        <v>1341</v>
      </c>
      <c r="I132" s="1435" t="s">
        <v>1234</v>
      </c>
      <c r="J132" s="1437">
        <v>0.59100000000000008</v>
      </c>
      <c r="K132" s="1437">
        <v>0.5</v>
      </c>
      <c r="L132" s="1437">
        <v>854.81299999999999</v>
      </c>
      <c r="M132" s="1438" t="s">
        <v>1536</v>
      </c>
      <c r="N132" s="1439">
        <v>67797</v>
      </c>
    </row>
    <row r="133" spans="1:14" s="1199" customFormat="1" ht="21" customHeight="1" x14ac:dyDescent="0.2">
      <c r="A133" s="3"/>
      <c r="B133" s="1464"/>
      <c r="C133" s="1435"/>
      <c r="D133" s="1436"/>
      <c r="E133" s="1435" t="s">
        <v>682</v>
      </c>
      <c r="F133" s="1436" t="s">
        <v>346</v>
      </c>
      <c r="G133" s="1435" t="s">
        <v>346</v>
      </c>
      <c r="H133" s="1436" t="s">
        <v>1341</v>
      </c>
      <c r="I133" s="1435" t="s">
        <v>1234</v>
      </c>
      <c r="J133" s="1437">
        <v>0.59100000000000008</v>
      </c>
      <c r="K133" s="1437">
        <v>0.5</v>
      </c>
      <c r="L133" s="1437">
        <v>1075.192</v>
      </c>
      <c r="M133" s="1438" t="s">
        <v>1536</v>
      </c>
      <c r="N133" s="1439">
        <v>86104.8</v>
      </c>
    </row>
    <row r="134" spans="1:14" s="1199" customFormat="1" ht="21" customHeight="1" x14ac:dyDescent="0.2">
      <c r="A134" s="3"/>
      <c r="B134" s="1464"/>
      <c r="C134" s="1435"/>
      <c r="D134" s="1436"/>
      <c r="E134" s="1435" t="s">
        <v>684</v>
      </c>
      <c r="F134" s="1436" t="s">
        <v>346</v>
      </c>
      <c r="G134" s="1435" t="s">
        <v>346</v>
      </c>
      <c r="H134" s="1436" t="s">
        <v>1341</v>
      </c>
      <c r="I134" s="1435" t="s">
        <v>1234</v>
      </c>
      <c r="J134" s="1437">
        <v>0.5</v>
      </c>
      <c r="K134" s="1437">
        <v>0.3</v>
      </c>
      <c r="L134" s="1437">
        <v>403.11500000000001</v>
      </c>
      <c r="M134" s="1438" t="s">
        <v>1536</v>
      </c>
      <c r="N134" s="1439">
        <v>43528</v>
      </c>
    </row>
    <row r="135" spans="1:14" s="1199" customFormat="1" ht="21" customHeight="1" x14ac:dyDescent="0.2">
      <c r="A135" s="3"/>
      <c r="B135" s="1464"/>
      <c r="C135" s="1435"/>
      <c r="D135" s="1436"/>
      <c r="E135" s="1435" t="s">
        <v>552</v>
      </c>
      <c r="F135" s="1436" t="s">
        <v>346</v>
      </c>
      <c r="G135" s="1435" t="s">
        <v>346</v>
      </c>
      <c r="H135" s="1436" t="s">
        <v>1341</v>
      </c>
      <c r="I135" s="1435" t="s">
        <v>1234</v>
      </c>
      <c r="J135" s="1437">
        <v>1</v>
      </c>
      <c r="K135" s="1437">
        <v>0.8999999999999998</v>
      </c>
      <c r="L135" s="1437">
        <v>513.59199999999998</v>
      </c>
      <c r="M135" s="1438" t="s">
        <v>1536</v>
      </c>
      <c r="N135" s="1439">
        <v>39914</v>
      </c>
    </row>
    <row r="136" spans="1:14" s="1199" customFormat="1" ht="21" customHeight="1" x14ac:dyDescent="0.2">
      <c r="A136" s="3"/>
      <c r="B136" s="1464"/>
      <c r="C136" s="1435"/>
      <c r="D136" s="1441" t="s">
        <v>505</v>
      </c>
      <c r="E136" s="1440" t="s">
        <v>527</v>
      </c>
      <c r="F136" s="1441" t="s">
        <v>346</v>
      </c>
      <c r="G136" s="1440" t="s">
        <v>346</v>
      </c>
      <c r="H136" s="1441" t="s">
        <v>1340</v>
      </c>
      <c r="I136" s="1440" t="s">
        <v>1234</v>
      </c>
      <c r="J136" s="1442">
        <v>0</v>
      </c>
      <c r="K136" s="1442">
        <v>0</v>
      </c>
      <c r="L136" s="1442">
        <v>0</v>
      </c>
      <c r="M136" s="1443"/>
      <c r="N136" s="1444"/>
    </row>
    <row r="137" spans="1:14" s="1199" customFormat="1" ht="21" customHeight="1" x14ac:dyDescent="0.2">
      <c r="A137" s="3"/>
      <c r="B137" s="1464"/>
      <c r="C137" s="1435"/>
      <c r="D137" s="1436"/>
      <c r="E137" s="1435" t="s">
        <v>529</v>
      </c>
      <c r="F137" s="1436" t="s">
        <v>346</v>
      </c>
      <c r="G137" s="1435" t="s">
        <v>346</v>
      </c>
      <c r="H137" s="1436" t="s">
        <v>1340</v>
      </c>
      <c r="I137" s="1435" t="s">
        <v>1234</v>
      </c>
      <c r="J137" s="1437">
        <v>0</v>
      </c>
      <c r="K137" s="1437">
        <v>0</v>
      </c>
      <c r="L137" s="1437">
        <v>0</v>
      </c>
      <c r="M137" s="1438"/>
      <c r="N137" s="1439"/>
    </row>
    <row r="138" spans="1:14" s="1199" customFormat="1" ht="21" customHeight="1" x14ac:dyDescent="0.2">
      <c r="A138" s="3"/>
      <c r="B138" s="1464"/>
      <c r="C138" s="1435"/>
      <c r="D138" s="1436"/>
      <c r="E138" s="1435" t="s">
        <v>531</v>
      </c>
      <c r="F138" s="1436" t="s">
        <v>346</v>
      </c>
      <c r="G138" s="1435" t="s">
        <v>346</v>
      </c>
      <c r="H138" s="1436" t="s">
        <v>1340</v>
      </c>
      <c r="I138" s="1435" t="s">
        <v>1234</v>
      </c>
      <c r="J138" s="1437">
        <v>0</v>
      </c>
      <c r="K138" s="1437">
        <v>0</v>
      </c>
      <c r="L138" s="1437">
        <v>0</v>
      </c>
      <c r="M138" s="1438"/>
      <c r="N138" s="1439"/>
    </row>
    <row r="139" spans="1:14" s="1199" customFormat="1" ht="21" customHeight="1" x14ac:dyDescent="0.2">
      <c r="A139" s="3"/>
      <c r="B139" s="1464"/>
      <c r="C139" s="1435"/>
      <c r="D139" s="1436"/>
      <c r="E139" s="1435" t="s">
        <v>533</v>
      </c>
      <c r="F139" s="1436" t="s">
        <v>346</v>
      </c>
      <c r="G139" s="1435" t="s">
        <v>346</v>
      </c>
      <c r="H139" s="1436" t="s">
        <v>1340</v>
      </c>
      <c r="I139" s="1435" t="s">
        <v>1234</v>
      </c>
      <c r="J139" s="1437">
        <v>0</v>
      </c>
      <c r="K139" s="1437">
        <v>0</v>
      </c>
      <c r="L139" s="1437">
        <v>0</v>
      </c>
      <c r="M139" s="1438"/>
      <c r="N139" s="1439"/>
    </row>
    <row r="140" spans="1:14" s="1199" customFormat="1" ht="21" customHeight="1" x14ac:dyDescent="0.2">
      <c r="A140" s="3"/>
      <c r="B140" s="1464"/>
      <c r="C140" s="1435"/>
      <c r="D140" s="1441" t="s">
        <v>507</v>
      </c>
      <c r="E140" s="1440" t="s">
        <v>691</v>
      </c>
      <c r="F140" s="1441" t="s">
        <v>346</v>
      </c>
      <c r="G140" s="1440" t="s">
        <v>346</v>
      </c>
      <c r="H140" s="1441" t="s">
        <v>1341</v>
      </c>
      <c r="I140" s="1440" t="s">
        <v>1234</v>
      </c>
      <c r="J140" s="1442">
        <v>0</v>
      </c>
      <c r="K140" s="1442">
        <v>0</v>
      </c>
      <c r="L140" s="1442">
        <v>0</v>
      </c>
      <c r="M140" s="1443"/>
      <c r="N140" s="1444"/>
    </row>
    <row r="141" spans="1:14" s="1199" customFormat="1" ht="21" customHeight="1" x14ac:dyDescent="0.2">
      <c r="A141" s="3"/>
      <c r="B141" s="1464"/>
      <c r="C141" s="1435"/>
      <c r="D141" s="1441" t="s">
        <v>509</v>
      </c>
      <c r="E141" s="1440" t="s">
        <v>693</v>
      </c>
      <c r="F141" s="1441" t="s">
        <v>346</v>
      </c>
      <c r="G141" s="1440" t="s">
        <v>346</v>
      </c>
      <c r="H141" s="1441" t="s">
        <v>1341</v>
      </c>
      <c r="I141" s="1440" t="s">
        <v>1234</v>
      </c>
      <c r="J141" s="1442">
        <v>0.316</v>
      </c>
      <c r="K141" s="1442">
        <v>0.3</v>
      </c>
      <c r="L141" s="1442">
        <v>33.997000000000007</v>
      </c>
      <c r="M141" s="1443" t="s">
        <v>1536</v>
      </c>
      <c r="N141" s="1444">
        <v>4117.01</v>
      </c>
    </row>
    <row r="142" spans="1:14" s="1199" customFormat="1" ht="21" customHeight="1" x14ac:dyDescent="0.2">
      <c r="A142" s="3"/>
      <c r="B142" s="1464"/>
      <c r="C142" s="1435"/>
      <c r="D142" s="1436"/>
      <c r="E142" s="1435" t="s">
        <v>695</v>
      </c>
      <c r="F142" s="1436" t="s">
        <v>346</v>
      </c>
      <c r="G142" s="1435" t="s">
        <v>346</v>
      </c>
      <c r="H142" s="1436" t="s">
        <v>1341</v>
      </c>
      <c r="I142" s="1435" t="s">
        <v>1234</v>
      </c>
      <c r="J142" s="1437">
        <v>0.2</v>
      </c>
      <c r="K142" s="1437">
        <v>0.19600000000000004</v>
      </c>
      <c r="L142" s="1437">
        <v>231.89499999999998</v>
      </c>
      <c r="M142" s="1438" t="s">
        <v>1536</v>
      </c>
      <c r="N142" s="1439">
        <v>24550.419999999995</v>
      </c>
    </row>
    <row r="143" spans="1:14" s="1199" customFormat="1" ht="21" customHeight="1" x14ac:dyDescent="0.2">
      <c r="A143" s="3"/>
      <c r="B143" s="1464"/>
      <c r="C143" s="1440" t="s">
        <v>51</v>
      </c>
      <c r="D143" s="1441" t="s">
        <v>543</v>
      </c>
      <c r="E143" s="1440" t="s">
        <v>731</v>
      </c>
      <c r="F143" s="1441" t="s">
        <v>346</v>
      </c>
      <c r="G143" s="1440" t="s">
        <v>346</v>
      </c>
      <c r="H143" s="1441" t="s">
        <v>1340</v>
      </c>
      <c r="I143" s="1440" t="s">
        <v>1234</v>
      </c>
      <c r="J143" s="1442">
        <v>0.50000000000000011</v>
      </c>
      <c r="K143" s="1442">
        <v>0.4</v>
      </c>
      <c r="L143" s="1442">
        <v>0</v>
      </c>
      <c r="M143" s="1443"/>
      <c r="N143" s="1444"/>
    </row>
    <row r="144" spans="1:14" s="1199" customFormat="1" ht="21" customHeight="1" x14ac:dyDescent="0.2">
      <c r="A144" s="3"/>
      <c r="B144" s="1464"/>
      <c r="C144" s="1435"/>
      <c r="D144" s="1436"/>
      <c r="E144" s="1435" t="s">
        <v>733</v>
      </c>
      <c r="F144" s="1436" t="s">
        <v>346</v>
      </c>
      <c r="G144" s="1435" t="s">
        <v>346</v>
      </c>
      <c r="H144" s="1436" t="s">
        <v>1340</v>
      </c>
      <c r="I144" s="1435" t="s">
        <v>1234</v>
      </c>
      <c r="J144" s="1437">
        <v>0</v>
      </c>
      <c r="K144" s="1437">
        <v>0</v>
      </c>
      <c r="L144" s="1437">
        <v>0</v>
      </c>
      <c r="M144" s="1438"/>
      <c r="N144" s="1439"/>
    </row>
    <row r="145" spans="1:14" s="1199" customFormat="1" ht="21" customHeight="1" x14ac:dyDescent="0.2">
      <c r="A145" s="3"/>
      <c r="B145" s="1464"/>
      <c r="C145" s="1435"/>
      <c r="D145" s="1436"/>
      <c r="E145" s="1435" t="s">
        <v>735</v>
      </c>
      <c r="F145" s="1436" t="s">
        <v>346</v>
      </c>
      <c r="G145" s="1435" t="s">
        <v>346</v>
      </c>
      <c r="H145" s="1436" t="s">
        <v>1340</v>
      </c>
      <c r="I145" s="1435" t="s">
        <v>1234</v>
      </c>
      <c r="J145" s="1437">
        <v>0</v>
      </c>
      <c r="K145" s="1437">
        <v>0</v>
      </c>
      <c r="L145" s="1437">
        <v>0</v>
      </c>
      <c r="M145" s="1438"/>
      <c r="N145" s="1439"/>
    </row>
    <row r="146" spans="1:14" s="1199" customFormat="1" ht="21" customHeight="1" x14ac:dyDescent="0.2">
      <c r="A146" s="3"/>
      <c r="B146" s="1464"/>
      <c r="C146" s="1435"/>
      <c r="D146" s="1436"/>
      <c r="E146" s="1435" t="s">
        <v>737</v>
      </c>
      <c r="F146" s="1436" t="s">
        <v>346</v>
      </c>
      <c r="G146" s="1435" t="s">
        <v>346</v>
      </c>
      <c r="H146" s="1436" t="s">
        <v>1340</v>
      </c>
      <c r="I146" s="1435" t="s">
        <v>1234</v>
      </c>
      <c r="J146" s="1437">
        <v>0</v>
      </c>
      <c r="K146" s="1437">
        <v>0</v>
      </c>
      <c r="L146" s="1437">
        <v>0</v>
      </c>
      <c r="M146" s="1438"/>
      <c r="N146" s="1439"/>
    </row>
    <row r="147" spans="1:14" s="1199" customFormat="1" ht="21" customHeight="1" x14ac:dyDescent="0.2">
      <c r="A147" s="3"/>
      <c r="B147" s="1464"/>
      <c r="C147" s="1435"/>
      <c r="D147" s="1436"/>
      <c r="E147" s="1435" t="s">
        <v>739</v>
      </c>
      <c r="F147" s="1436" t="s">
        <v>346</v>
      </c>
      <c r="G147" s="1435" t="s">
        <v>346</v>
      </c>
      <c r="H147" s="1436" t="s">
        <v>1340</v>
      </c>
      <c r="I147" s="1435" t="s">
        <v>1234</v>
      </c>
      <c r="J147" s="1437">
        <v>0</v>
      </c>
      <c r="K147" s="1437">
        <v>0</v>
      </c>
      <c r="L147" s="1437">
        <v>0</v>
      </c>
      <c r="M147" s="1438"/>
      <c r="N147" s="1439"/>
    </row>
    <row r="148" spans="1:14" s="1199" customFormat="1" ht="21" customHeight="1" x14ac:dyDescent="0.2">
      <c r="A148" s="3"/>
      <c r="B148" s="1464"/>
      <c r="C148" s="1435"/>
      <c r="D148" s="1441" t="s">
        <v>545</v>
      </c>
      <c r="E148" s="1440" t="s">
        <v>741</v>
      </c>
      <c r="F148" s="1441" t="s">
        <v>346</v>
      </c>
      <c r="G148" s="1440" t="s">
        <v>346</v>
      </c>
      <c r="H148" s="1441" t="s">
        <v>1340</v>
      </c>
      <c r="I148" s="1440" t="s">
        <v>1234</v>
      </c>
      <c r="J148" s="1442">
        <v>0.74999999999999989</v>
      </c>
      <c r="K148" s="1442">
        <v>0.49999999999999989</v>
      </c>
      <c r="L148" s="1442">
        <v>0</v>
      </c>
      <c r="M148" s="1443"/>
      <c r="N148" s="1444"/>
    </row>
    <row r="149" spans="1:14" s="1199" customFormat="1" ht="21" customHeight="1" x14ac:dyDescent="0.2">
      <c r="A149" s="3"/>
      <c r="B149" s="1464"/>
      <c r="C149" s="1435"/>
      <c r="D149" s="1436"/>
      <c r="E149" s="1435" t="s">
        <v>743</v>
      </c>
      <c r="F149" s="1436" t="s">
        <v>346</v>
      </c>
      <c r="G149" s="1435" t="s">
        <v>346</v>
      </c>
      <c r="H149" s="1436" t="s">
        <v>1340</v>
      </c>
      <c r="I149" s="1435" t="s">
        <v>1234</v>
      </c>
      <c r="J149" s="1437">
        <v>0</v>
      </c>
      <c r="K149" s="1437">
        <v>0</v>
      </c>
      <c r="L149" s="1437">
        <v>0</v>
      </c>
      <c r="M149" s="1438" t="s">
        <v>1536</v>
      </c>
      <c r="N149" s="1439">
        <v>0</v>
      </c>
    </row>
    <row r="150" spans="1:14" s="1199" customFormat="1" ht="21" customHeight="1" x14ac:dyDescent="0.2">
      <c r="A150" s="3"/>
      <c r="B150" s="1464"/>
      <c r="C150" s="1435"/>
      <c r="D150" s="1436"/>
      <c r="E150" s="1435" t="s">
        <v>745</v>
      </c>
      <c r="F150" s="1436" t="s">
        <v>346</v>
      </c>
      <c r="G150" s="1435" t="s">
        <v>346</v>
      </c>
      <c r="H150" s="1436" t="s">
        <v>1340</v>
      </c>
      <c r="I150" s="1435" t="s">
        <v>1234</v>
      </c>
      <c r="J150" s="1437">
        <v>0.75</v>
      </c>
      <c r="K150" s="1437">
        <v>0.5</v>
      </c>
      <c r="L150" s="1437">
        <v>0</v>
      </c>
      <c r="M150" s="1438"/>
      <c r="N150" s="1439"/>
    </row>
    <row r="151" spans="1:14" s="1199" customFormat="1" ht="21" customHeight="1" x14ac:dyDescent="0.2">
      <c r="A151" s="3"/>
      <c r="B151" s="1464"/>
      <c r="C151" s="1435"/>
      <c r="D151" s="1441" t="s">
        <v>547</v>
      </c>
      <c r="E151" s="1440" t="s">
        <v>749</v>
      </c>
      <c r="F151" s="1441" t="s">
        <v>346</v>
      </c>
      <c r="G151" s="1440" t="s">
        <v>346</v>
      </c>
      <c r="H151" s="1441" t="s">
        <v>1340</v>
      </c>
      <c r="I151" s="1440" t="s">
        <v>1234</v>
      </c>
      <c r="J151" s="1442">
        <v>0</v>
      </c>
      <c r="K151" s="1442">
        <v>0</v>
      </c>
      <c r="L151" s="1442">
        <v>11.448</v>
      </c>
      <c r="M151" s="1443" t="s">
        <v>1536</v>
      </c>
      <c r="N151" s="1444">
        <v>1198</v>
      </c>
    </row>
    <row r="152" spans="1:14" s="1199" customFormat="1" ht="21" customHeight="1" x14ac:dyDescent="0.2">
      <c r="A152" s="3"/>
      <c r="B152" s="1464"/>
      <c r="C152" s="1435"/>
      <c r="D152" s="1436"/>
      <c r="E152" s="1435" t="s">
        <v>751</v>
      </c>
      <c r="F152" s="1436" t="s">
        <v>346</v>
      </c>
      <c r="G152" s="1435" t="s">
        <v>346</v>
      </c>
      <c r="H152" s="1436" t="s">
        <v>1340</v>
      </c>
      <c r="I152" s="1435" t="s">
        <v>1234</v>
      </c>
      <c r="J152" s="1437">
        <v>0.50000000000000011</v>
      </c>
      <c r="K152" s="1437">
        <v>0.50000000000000011</v>
      </c>
      <c r="L152" s="1437">
        <v>74.906000000000006</v>
      </c>
      <c r="M152" s="1438" t="s">
        <v>1536</v>
      </c>
      <c r="N152" s="1439">
        <v>5906</v>
      </c>
    </row>
    <row r="153" spans="1:14" s="1199" customFormat="1" ht="21" customHeight="1" x14ac:dyDescent="0.2">
      <c r="A153" s="3"/>
      <c r="B153" s="1464"/>
      <c r="C153" s="1435"/>
      <c r="D153" s="1436"/>
      <c r="E153" s="1435" t="s">
        <v>552</v>
      </c>
      <c r="F153" s="1436" t="s">
        <v>346</v>
      </c>
      <c r="G153" s="1435" t="s">
        <v>346</v>
      </c>
      <c r="H153" s="1436" t="s">
        <v>1340</v>
      </c>
      <c r="I153" s="1435" t="s">
        <v>1234</v>
      </c>
      <c r="J153" s="1437">
        <v>0.1</v>
      </c>
      <c r="K153" s="1437">
        <v>0.1</v>
      </c>
      <c r="L153" s="1437">
        <v>12.260999999999999</v>
      </c>
      <c r="M153" s="1438" t="s">
        <v>1536</v>
      </c>
      <c r="N153" s="1439">
        <v>850</v>
      </c>
    </row>
    <row r="154" spans="1:14" s="1199" customFormat="1" ht="21" customHeight="1" x14ac:dyDescent="0.2">
      <c r="A154" s="3"/>
      <c r="B154" s="1464"/>
      <c r="C154" s="1435"/>
      <c r="D154" s="1436"/>
      <c r="E154" s="1435" t="s">
        <v>743</v>
      </c>
      <c r="F154" s="1436" t="s">
        <v>346</v>
      </c>
      <c r="G154" s="1435" t="s">
        <v>346</v>
      </c>
      <c r="H154" s="1436" t="s">
        <v>1340</v>
      </c>
      <c r="I154" s="1435" t="s">
        <v>1234</v>
      </c>
      <c r="J154" s="1437">
        <v>0.50000000000000011</v>
      </c>
      <c r="K154" s="1437">
        <v>0.50000000000000011</v>
      </c>
      <c r="L154" s="1437">
        <v>9.0060000000000002</v>
      </c>
      <c r="M154" s="1438" t="s">
        <v>1536</v>
      </c>
      <c r="N154" s="1439">
        <v>775</v>
      </c>
    </row>
    <row r="155" spans="1:14" s="1199" customFormat="1" ht="21" customHeight="1" x14ac:dyDescent="0.2">
      <c r="A155" s="3"/>
      <c r="B155" s="1464"/>
      <c r="C155" s="1435"/>
      <c r="D155" s="1436"/>
      <c r="E155" s="1435" t="s">
        <v>755</v>
      </c>
      <c r="F155" s="1436" t="s">
        <v>346</v>
      </c>
      <c r="G155" s="1435" t="s">
        <v>346</v>
      </c>
      <c r="H155" s="1436" t="s">
        <v>1340</v>
      </c>
      <c r="I155" s="1435" t="s">
        <v>1234</v>
      </c>
      <c r="J155" s="1437">
        <v>0.5</v>
      </c>
      <c r="K155" s="1437">
        <v>0.5</v>
      </c>
      <c r="L155" s="1437">
        <v>40.805</v>
      </c>
      <c r="M155" s="1438" t="s">
        <v>1536</v>
      </c>
      <c r="N155" s="1439">
        <v>3359</v>
      </c>
    </row>
    <row r="156" spans="1:14" s="1199" customFormat="1" ht="21" customHeight="1" x14ac:dyDescent="0.2">
      <c r="A156" s="3"/>
      <c r="B156" s="1464"/>
      <c r="C156" s="1435"/>
      <c r="D156" s="1436"/>
      <c r="E156" s="1435" t="s">
        <v>747</v>
      </c>
      <c r="F156" s="1436" t="s">
        <v>346</v>
      </c>
      <c r="G156" s="1435" t="s">
        <v>346</v>
      </c>
      <c r="H156" s="1436" t="s">
        <v>1340</v>
      </c>
      <c r="I156" s="1435" t="s">
        <v>1234</v>
      </c>
      <c r="J156" s="1437">
        <v>0</v>
      </c>
      <c r="K156" s="1437">
        <v>0</v>
      </c>
      <c r="L156" s="1437">
        <v>6.1020000000000003</v>
      </c>
      <c r="M156" s="1438" t="s">
        <v>1536</v>
      </c>
      <c r="N156" s="1439">
        <v>194</v>
      </c>
    </row>
    <row r="157" spans="1:14" s="1199" customFormat="1" ht="21" customHeight="1" x14ac:dyDescent="0.2">
      <c r="A157" s="3"/>
      <c r="B157" s="1464"/>
      <c r="C157" s="1435"/>
      <c r="D157" s="1436"/>
      <c r="E157" s="1435" t="s">
        <v>757</v>
      </c>
      <c r="F157" s="1436" t="s">
        <v>346</v>
      </c>
      <c r="G157" s="1435" t="s">
        <v>346</v>
      </c>
      <c r="H157" s="1436" t="s">
        <v>1340</v>
      </c>
      <c r="I157" s="1435" t="s">
        <v>1234</v>
      </c>
      <c r="J157" s="1437">
        <v>0</v>
      </c>
      <c r="K157" s="1437">
        <v>0</v>
      </c>
      <c r="L157" s="1437">
        <v>1.1859999999999999</v>
      </c>
      <c r="M157" s="1438" t="s">
        <v>1536</v>
      </c>
      <c r="N157" s="1439">
        <v>110</v>
      </c>
    </row>
    <row r="158" spans="1:14" s="1199" customFormat="1" ht="21" customHeight="1" x14ac:dyDescent="0.2">
      <c r="A158" s="3"/>
      <c r="B158" s="1464"/>
      <c r="C158" s="1435"/>
      <c r="D158" s="1441" t="s">
        <v>549</v>
      </c>
      <c r="E158" s="1440" t="s">
        <v>741</v>
      </c>
      <c r="F158" s="1441" t="s">
        <v>346</v>
      </c>
      <c r="G158" s="1440" t="s">
        <v>346</v>
      </c>
      <c r="H158" s="1441" t="s">
        <v>1340</v>
      </c>
      <c r="I158" s="1440" t="s">
        <v>1234</v>
      </c>
      <c r="J158" s="1442">
        <v>0</v>
      </c>
      <c r="K158" s="1442">
        <v>0</v>
      </c>
      <c r="L158" s="1442">
        <v>10.923</v>
      </c>
      <c r="M158" s="1443" t="s">
        <v>1536</v>
      </c>
      <c r="N158" s="1444">
        <v>738</v>
      </c>
    </row>
    <row r="159" spans="1:14" s="138" customFormat="1" ht="21" customHeight="1" x14ac:dyDescent="0.2">
      <c r="A159" s="4"/>
      <c r="B159" s="1464"/>
      <c r="C159" s="1435"/>
      <c r="D159" s="1436"/>
      <c r="E159" s="1435" t="s">
        <v>760</v>
      </c>
      <c r="F159" s="1436" t="s">
        <v>346</v>
      </c>
      <c r="G159" s="1435" t="s">
        <v>346</v>
      </c>
      <c r="H159" s="1436" t="s">
        <v>1340</v>
      </c>
      <c r="I159" s="1435" t="s">
        <v>1234</v>
      </c>
      <c r="J159" s="1437">
        <v>0.5</v>
      </c>
      <c r="K159" s="1437">
        <v>0.35000000000000003</v>
      </c>
      <c r="L159" s="1437">
        <v>0</v>
      </c>
      <c r="M159" s="1438" t="s">
        <v>1536</v>
      </c>
      <c r="N159" s="1439">
        <v>0</v>
      </c>
    </row>
    <row r="160" spans="1:14" s="1199" customFormat="1" ht="21" customHeight="1" x14ac:dyDescent="0.2">
      <c r="A160" s="3"/>
      <c r="B160" s="1464"/>
      <c r="C160" s="1435"/>
      <c r="D160" s="1436"/>
      <c r="E160" s="1435" t="s">
        <v>731</v>
      </c>
      <c r="F160" s="1436" t="s">
        <v>346</v>
      </c>
      <c r="G160" s="1435" t="s">
        <v>346</v>
      </c>
      <c r="H160" s="1436" t="s">
        <v>1340</v>
      </c>
      <c r="I160" s="1435" t="s">
        <v>1234</v>
      </c>
      <c r="J160" s="1437">
        <v>0</v>
      </c>
      <c r="K160" s="1437">
        <v>0</v>
      </c>
      <c r="L160" s="1437">
        <v>0</v>
      </c>
      <c r="M160" s="1438"/>
      <c r="N160" s="1439"/>
    </row>
    <row r="161" spans="1:14" s="1199" customFormat="1" ht="21" customHeight="1" x14ac:dyDescent="0.2">
      <c r="A161" s="3"/>
      <c r="B161" s="1464"/>
      <c r="C161" s="1435"/>
      <c r="D161" s="1436"/>
      <c r="E161" s="1435" t="s">
        <v>751</v>
      </c>
      <c r="F161" s="1436" t="s">
        <v>346</v>
      </c>
      <c r="G161" s="1435" t="s">
        <v>346</v>
      </c>
      <c r="H161" s="1436" t="s">
        <v>1340</v>
      </c>
      <c r="I161" s="1435" t="s">
        <v>1234</v>
      </c>
      <c r="J161" s="1437">
        <v>0</v>
      </c>
      <c r="K161" s="1437">
        <v>0</v>
      </c>
      <c r="L161" s="1437">
        <v>0</v>
      </c>
      <c r="M161" s="1438"/>
      <c r="N161" s="1439"/>
    </row>
    <row r="162" spans="1:14" s="1199" customFormat="1" ht="21" customHeight="1" x14ac:dyDescent="0.2">
      <c r="A162" s="3"/>
      <c r="B162" s="1464"/>
      <c r="C162" s="1435"/>
      <c r="D162" s="1441" t="s">
        <v>551</v>
      </c>
      <c r="E162" s="1440" t="s">
        <v>741</v>
      </c>
      <c r="F162" s="1441" t="s">
        <v>346</v>
      </c>
      <c r="G162" s="1440" t="s">
        <v>346</v>
      </c>
      <c r="H162" s="1441" t="s">
        <v>1340</v>
      </c>
      <c r="I162" s="1440" t="s">
        <v>1234</v>
      </c>
      <c r="J162" s="1442">
        <v>0</v>
      </c>
      <c r="K162" s="1442">
        <v>0</v>
      </c>
      <c r="L162" s="1442">
        <v>3.0859999999999999</v>
      </c>
      <c r="M162" s="1443" t="s">
        <v>1536</v>
      </c>
      <c r="N162" s="1444">
        <v>270</v>
      </c>
    </row>
    <row r="163" spans="1:14" s="1199" customFormat="1" ht="21" customHeight="1" x14ac:dyDescent="0.2">
      <c r="A163" s="3"/>
      <c r="B163" s="1464"/>
      <c r="C163" s="1435"/>
      <c r="D163" s="1436"/>
      <c r="E163" s="1435" t="s">
        <v>745</v>
      </c>
      <c r="F163" s="1436" t="s">
        <v>346</v>
      </c>
      <c r="G163" s="1435" t="s">
        <v>346</v>
      </c>
      <c r="H163" s="1436" t="s">
        <v>1340</v>
      </c>
      <c r="I163" s="1435" t="s">
        <v>1234</v>
      </c>
      <c r="J163" s="1437">
        <v>0</v>
      </c>
      <c r="K163" s="1437">
        <v>0</v>
      </c>
      <c r="L163" s="1437">
        <v>0</v>
      </c>
      <c r="M163" s="1438"/>
      <c r="N163" s="1439"/>
    </row>
    <row r="164" spans="1:14" s="1199" customFormat="1" ht="21" customHeight="1" x14ac:dyDescent="0.2">
      <c r="A164" s="3"/>
      <c r="B164" s="1464"/>
      <c r="C164" s="1440" t="s">
        <v>53</v>
      </c>
      <c r="D164" s="1441" t="s">
        <v>565</v>
      </c>
      <c r="E164" s="1440" t="s">
        <v>791</v>
      </c>
      <c r="F164" s="1441" t="s">
        <v>346</v>
      </c>
      <c r="G164" s="1440" t="s">
        <v>346</v>
      </c>
      <c r="H164" s="1441" t="s">
        <v>1340</v>
      </c>
      <c r="I164" s="1440" t="s">
        <v>1234</v>
      </c>
      <c r="J164" s="1442">
        <v>0.5</v>
      </c>
      <c r="K164" s="1442">
        <v>0.39999999999999997</v>
      </c>
      <c r="L164" s="1442">
        <v>0</v>
      </c>
      <c r="M164" s="1443" t="s">
        <v>1536</v>
      </c>
      <c r="N164" s="1444">
        <v>0</v>
      </c>
    </row>
    <row r="165" spans="1:14" s="1199" customFormat="1" ht="21" customHeight="1" x14ac:dyDescent="0.2">
      <c r="A165" s="3"/>
      <c r="B165" s="1464"/>
      <c r="C165" s="1435"/>
      <c r="D165" s="1436"/>
      <c r="E165" s="1435" t="s">
        <v>793</v>
      </c>
      <c r="F165" s="1436" t="s">
        <v>346</v>
      </c>
      <c r="G165" s="1435" t="s">
        <v>346</v>
      </c>
      <c r="H165" s="1436" t="s">
        <v>1340</v>
      </c>
      <c r="I165" s="1435" t="s">
        <v>1234</v>
      </c>
      <c r="J165" s="1437">
        <v>0.5</v>
      </c>
      <c r="K165" s="1437">
        <v>0.39999999999999997</v>
      </c>
      <c r="L165" s="1437">
        <v>0</v>
      </c>
      <c r="M165" s="1438" t="s">
        <v>1536</v>
      </c>
      <c r="N165" s="1439">
        <v>43</v>
      </c>
    </row>
    <row r="166" spans="1:14" s="1199" customFormat="1" ht="21" customHeight="1" x14ac:dyDescent="0.2">
      <c r="A166" s="3"/>
      <c r="B166" s="1464"/>
      <c r="C166" s="1435"/>
      <c r="D166" s="1436"/>
      <c r="E166" s="1435" t="s">
        <v>795</v>
      </c>
      <c r="F166" s="1436" t="s">
        <v>346</v>
      </c>
      <c r="G166" s="1435" t="s">
        <v>346</v>
      </c>
      <c r="H166" s="1436" t="s">
        <v>1340</v>
      </c>
      <c r="I166" s="1435" t="s">
        <v>1234</v>
      </c>
      <c r="J166" s="1437">
        <v>0.5</v>
      </c>
      <c r="K166" s="1437">
        <v>0.75</v>
      </c>
      <c r="L166" s="1437">
        <v>0</v>
      </c>
      <c r="M166" s="1438" t="s">
        <v>1536</v>
      </c>
      <c r="N166" s="1439">
        <v>0</v>
      </c>
    </row>
    <row r="167" spans="1:14" s="1199" customFormat="1" ht="21" customHeight="1" x14ac:dyDescent="0.2">
      <c r="A167" s="3"/>
      <c r="B167" s="1464"/>
      <c r="C167" s="1435"/>
      <c r="D167" s="1436"/>
      <c r="E167" s="1435" t="s">
        <v>797</v>
      </c>
      <c r="F167" s="1436" t="s">
        <v>346</v>
      </c>
      <c r="G167" s="1435" t="s">
        <v>346</v>
      </c>
      <c r="H167" s="1436" t="s">
        <v>1340</v>
      </c>
      <c r="I167" s="1435" t="s">
        <v>1234</v>
      </c>
      <c r="J167" s="1437">
        <v>0.8999999999999998</v>
      </c>
      <c r="K167" s="1437">
        <v>0.65000000000000024</v>
      </c>
      <c r="L167" s="1437">
        <v>0</v>
      </c>
      <c r="M167" s="1438" t="s">
        <v>1536</v>
      </c>
      <c r="N167" s="1439">
        <v>0</v>
      </c>
    </row>
    <row r="168" spans="1:14" s="1199" customFormat="1" ht="21" customHeight="1" x14ac:dyDescent="0.2">
      <c r="A168" s="3"/>
      <c r="B168" s="1464"/>
      <c r="C168" s="1435"/>
      <c r="D168" s="1436"/>
      <c r="E168" s="1435" t="s">
        <v>799</v>
      </c>
      <c r="F168" s="1436" t="s">
        <v>346</v>
      </c>
      <c r="G168" s="1435" t="s">
        <v>346</v>
      </c>
      <c r="H168" s="1436" t="s">
        <v>1340</v>
      </c>
      <c r="I168" s="1435" t="s">
        <v>1234</v>
      </c>
      <c r="J168" s="1437">
        <v>1</v>
      </c>
      <c r="K168" s="1437">
        <v>0.84999999999999976</v>
      </c>
      <c r="L168" s="1437">
        <v>0</v>
      </c>
      <c r="M168" s="1438" t="s">
        <v>1536</v>
      </c>
      <c r="N168" s="1439">
        <v>0</v>
      </c>
    </row>
    <row r="169" spans="1:14" s="1199" customFormat="1" ht="21" customHeight="1" x14ac:dyDescent="0.2">
      <c r="A169" s="3"/>
      <c r="B169" s="1464"/>
      <c r="C169" s="1435"/>
      <c r="D169" s="1436"/>
      <c r="E169" s="1435" t="s">
        <v>801</v>
      </c>
      <c r="F169" s="1436" t="s">
        <v>346</v>
      </c>
      <c r="G169" s="1435" t="s">
        <v>346</v>
      </c>
      <c r="H169" s="1436" t="s">
        <v>1340</v>
      </c>
      <c r="I169" s="1435" t="s">
        <v>1234</v>
      </c>
      <c r="J169" s="1437">
        <v>1</v>
      </c>
      <c r="K169" s="1437">
        <v>0.39999999999999997</v>
      </c>
      <c r="L169" s="1437">
        <v>1.5149999999999999</v>
      </c>
      <c r="M169" s="1438" t="s">
        <v>1536</v>
      </c>
      <c r="N169" s="1439">
        <v>100</v>
      </c>
    </row>
    <row r="170" spans="1:14" s="1199" customFormat="1" ht="21" customHeight="1" x14ac:dyDescent="0.2">
      <c r="A170" s="3"/>
      <c r="B170" s="1464"/>
      <c r="C170" s="1435"/>
      <c r="D170" s="1441" t="s">
        <v>567</v>
      </c>
      <c r="E170" s="1440" t="s">
        <v>797</v>
      </c>
      <c r="F170" s="1441" t="s">
        <v>346</v>
      </c>
      <c r="G170" s="1440" t="s">
        <v>346</v>
      </c>
      <c r="H170" s="1441" t="s">
        <v>1340</v>
      </c>
      <c r="I170" s="1440" t="s">
        <v>1234</v>
      </c>
      <c r="J170" s="1442">
        <v>0</v>
      </c>
      <c r="K170" s="1442">
        <v>0</v>
      </c>
      <c r="L170" s="1442">
        <v>0</v>
      </c>
      <c r="M170" s="1443" t="s">
        <v>1536</v>
      </c>
      <c r="N170" s="1444">
        <v>0</v>
      </c>
    </row>
    <row r="171" spans="1:14" s="1199" customFormat="1" ht="21" customHeight="1" x14ac:dyDescent="0.2">
      <c r="A171" s="3"/>
      <c r="B171" s="1464"/>
      <c r="C171" s="1435"/>
      <c r="D171" s="1436"/>
      <c r="E171" s="1435" t="s">
        <v>804</v>
      </c>
      <c r="F171" s="1436" t="s">
        <v>346</v>
      </c>
      <c r="G171" s="1435" t="s">
        <v>346</v>
      </c>
      <c r="H171" s="1436" t="s">
        <v>1340</v>
      </c>
      <c r="I171" s="1435" t="s">
        <v>1234</v>
      </c>
      <c r="J171" s="1437">
        <v>0</v>
      </c>
      <c r="K171" s="1437">
        <v>0</v>
      </c>
      <c r="L171" s="1437">
        <v>0</v>
      </c>
      <c r="M171" s="1438" t="s">
        <v>1536</v>
      </c>
      <c r="N171" s="1439">
        <v>0</v>
      </c>
    </row>
    <row r="172" spans="1:14" s="1199" customFormat="1" ht="21" customHeight="1" x14ac:dyDescent="0.2">
      <c r="A172" s="3"/>
      <c r="B172" s="1464"/>
      <c r="C172" s="1435"/>
      <c r="D172" s="1436"/>
      <c r="E172" s="1435" t="s">
        <v>806</v>
      </c>
      <c r="F172" s="1436" t="s">
        <v>346</v>
      </c>
      <c r="G172" s="1435" t="s">
        <v>346</v>
      </c>
      <c r="H172" s="1436" t="s">
        <v>1340</v>
      </c>
      <c r="I172" s="1435" t="s">
        <v>1234</v>
      </c>
      <c r="J172" s="1437">
        <v>0</v>
      </c>
      <c r="K172" s="1437">
        <v>0</v>
      </c>
      <c r="L172" s="1437">
        <v>0</v>
      </c>
      <c r="M172" s="1438" t="s">
        <v>1536</v>
      </c>
      <c r="N172" s="1439">
        <v>0</v>
      </c>
    </row>
    <row r="173" spans="1:14" s="1199" customFormat="1" ht="21" customHeight="1" x14ac:dyDescent="0.2">
      <c r="A173" s="3"/>
      <c r="B173" s="1464"/>
      <c r="C173" s="1435"/>
      <c r="D173" s="1436"/>
      <c r="E173" s="1435" t="s">
        <v>808</v>
      </c>
      <c r="F173" s="1436" t="s">
        <v>346</v>
      </c>
      <c r="G173" s="1435" t="s">
        <v>346</v>
      </c>
      <c r="H173" s="1436" t="s">
        <v>1340</v>
      </c>
      <c r="I173" s="1435" t="s">
        <v>1234</v>
      </c>
      <c r="J173" s="1437">
        <v>0</v>
      </c>
      <c r="K173" s="1437">
        <v>0</v>
      </c>
      <c r="L173" s="1437">
        <v>0</v>
      </c>
      <c r="M173" s="1438" t="s">
        <v>1536</v>
      </c>
      <c r="N173" s="1439">
        <v>0</v>
      </c>
    </row>
    <row r="174" spans="1:14" s="1199" customFormat="1" ht="21" customHeight="1" x14ac:dyDescent="0.2">
      <c r="A174" s="3"/>
      <c r="B174" s="1464"/>
      <c r="C174" s="1435"/>
      <c r="D174" s="1441" t="s">
        <v>569</v>
      </c>
      <c r="E174" s="1440" t="s">
        <v>446</v>
      </c>
      <c r="F174" s="1441" t="s">
        <v>346</v>
      </c>
      <c r="G174" s="1440" t="s">
        <v>346</v>
      </c>
      <c r="H174" s="1441" t="s">
        <v>1340</v>
      </c>
      <c r="I174" s="1440" t="s">
        <v>1234</v>
      </c>
      <c r="J174" s="1442">
        <v>0</v>
      </c>
      <c r="K174" s="1442">
        <v>0</v>
      </c>
      <c r="L174" s="1442">
        <v>0</v>
      </c>
      <c r="M174" s="1443" t="s">
        <v>1536</v>
      </c>
      <c r="N174" s="1444">
        <v>0</v>
      </c>
    </row>
    <row r="175" spans="1:14" s="1199" customFormat="1" ht="21" customHeight="1" x14ac:dyDescent="0.2">
      <c r="A175" s="3"/>
      <c r="B175" s="1464"/>
      <c r="C175" s="1435"/>
      <c r="D175" s="1436"/>
      <c r="E175" s="1435" t="s">
        <v>811</v>
      </c>
      <c r="F175" s="1436" t="s">
        <v>346</v>
      </c>
      <c r="G175" s="1435" t="s">
        <v>346</v>
      </c>
      <c r="H175" s="1436" t="s">
        <v>1340</v>
      </c>
      <c r="I175" s="1435" t="s">
        <v>1234</v>
      </c>
      <c r="J175" s="1437">
        <v>0</v>
      </c>
      <c r="K175" s="1437">
        <v>0</v>
      </c>
      <c r="L175" s="1437">
        <v>0</v>
      </c>
      <c r="M175" s="1438" t="s">
        <v>1536</v>
      </c>
      <c r="N175" s="1439">
        <v>0</v>
      </c>
    </row>
    <row r="176" spans="1:14" s="1199" customFormat="1" ht="21" customHeight="1" x14ac:dyDescent="0.2">
      <c r="A176" s="3"/>
      <c r="B176" s="1464"/>
      <c r="C176" s="1435"/>
      <c r="D176" s="1441" t="s">
        <v>573</v>
      </c>
      <c r="E176" s="1440" t="s">
        <v>820</v>
      </c>
      <c r="F176" s="1441" t="s">
        <v>346</v>
      </c>
      <c r="G176" s="1440" t="s">
        <v>346</v>
      </c>
      <c r="H176" s="1441" t="s">
        <v>1340</v>
      </c>
      <c r="I176" s="1440" t="s">
        <v>1234</v>
      </c>
      <c r="J176" s="1442">
        <v>0.47999999999999993</v>
      </c>
      <c r="K176" s="1442">
        <v>0.4499999999999999</v>
      </c>
      <c r="L176" s="1442">
        <v>9</v>
      </c>
      <c r="M176" s="1443" t="s">
        <v>1536</v>
      </c>
      <c r="N176" s="1444">
        <v>4158</v>
      </c>
    </row>
    <row r="177" spans="1:14" s="1199" customFormat="1" ht="21" customHeight="1" x14ac:dyDescent="0.2">
      <c r="A177" s="3"/>
      <c r="B177" s="1464"/>
      <c r="C177" s="1435"/>
      <c r="D177" s="1436"/>
      <c r="E177" s="1435" t="s">
        <v>821</v>
      </c>
      <c r="F177" s="1436" t="s">
        <v>347</v>
      </c>
      <c r="G177" s="1435" t="s">
        <v>347</v>
      </c>
      <c r="H177" s="1436" t="s">
        <v>1340</v>
      </c>
      <c r="I177" s="1435" t="s">
        <v>1234</v>
      </c>
      <c r="J177" s="1437">
        <v>30.999999999999996</v>
      </c>
      <c r="K177" s="1437">
        <v>26.838999999999995</v>
      </c>
      <c r="L177" s="1437">
        <v>233495.75200000004</v>
      </c>
      <c r="M177" s="1438" t="s">
        <v>1538</v>
      </c>
      <c r="N177" s="1439">
        <v>71871349</v>
      </c>
    </row>
    <row r="178" spans="1:14" s="1199" customFormat="1" ht="21" customHeight="1" x14ac:dyDescent="0.2">
      <c r="A178" s="3"/>
      <c r="B178" s="1464"/>
      <c r="C178" s="1435"/>
      <c r="D178" s="1441" t="s">
        <v>571</v>
      </c>
      <c r="E178" s="1440" t="s">
        <v>813</v>
      </c>
      <c r="F178" s="1441" t="s">
        <v>346</v>
      </c>
      <c r="G178" s="1440" t="s">
        <v>346</v>
      </c>
      <c r="H178" s="1441" t="s">
        <v>1340</v>
      </c>
      <c r="I178" s="1440" t="s">
        <v>1234</v>
      </c>
      <c r="J178" s="1442">
        <v>0.32</v>
      </c>
      <c r="K178" s="1442">
        <v>0</v>
      </c>
      <c r="L178" s="1442">
        <v>3.0739999999999998</v>
      </c>
      <c r="M178" s="1443" t="s">
        <v>1536</v>
      </c>
      <c r="N178" s="1444">
        <v>231</v>
      </c>
    </row>
    <row r="179" spans="1:14" s="1199" customFormat="1" ht="21" customHeight="1" x14ac:dyDescent="0.2">
      <c r="A179" s="3"/>
      <c r="B179" s="1464"/>
      <c r="C179" s="1435"/>
      <c r="D179" s="1436"/>
      <c r="E179" s="1435" t="s">
        <v>815</v>
      </c>
      <c r="F179" s="1436" t="s">
        <v>346</v>
      </c>
      <c r="G179" s="1435" t="s">
        <v>346</v>
      </c>
      <c r="H179" s="1436" t="s">
        <v>1340</v>
      </c>
      <c r="I179" s="1435" t="s">
        <v>1234</v>
      </c>
      <c r="J179" s="1437">
        <v>1</v>
      </c>
      <c r="K179" s="1437">
        <v>0.84999999999999976</v>
      </c>
      <c r="L179" s="1437">
        <v>0</v>
      </c>
      <c r="M179" s="1438" t="s">
        <v>1536</v>
      </c>
      <c r="N179" s="1439">
        <v>0</v>
      </c>
    </row>
    <row r="180" spans="1:14" s="1199" customFormat="1" ht="21" customHeight="1" x14ac:dyDescent="0.2">
      <c r="A180" s="3"/>
      <c r="B180" s="1464"/>
      <c r="C180" s="1435"/>
      <c r="D180" s="1436"/>
      <c r="E180" s="1435" t="s">
        <v>817</v>
      </c>
      <c r="F180" s="1436" t="s">
        <v>346</v>
      </c>
      <c r="G180" s="1435" t="s">
        <v>346</v>
      </c>
      <c r="H180" s="1436" t="s">
        <v>1340</v>
      </c>
      <c r="I180" s="1435" t="s">
        <v>1234</v>
      </c>
      <c r="J180" s="1437">
        <v>0.5</v>
      </c>
      <c r="K180" s="1437">
        <v>0.39999999999999997</v>
      </c>
      <c r="L180" s="1437">
        <v>0</v>
      </c>
      <c r="M180" s="1438" t="s">
        <v>1536</v>
      </c>
      <c r="N180" s="1439">
        <v>0</v>
      </c>
    </row>
    <row r="181" spans="1:14" s="1199" customFormat="1" ht="21" customHeight="1" x14ac:dyDescent="0.2">
      <c r="A181" s="3"/>
      <c r="B181" s="1464"/>
      <c r="C181" s="1435"/>
      <c r="D181" s="1436"/>
      <c r="E181" s="1435" t="s">
        <v>819</v>
      </c>
      <c r="F181" s="1436" t="s">
        <v>346</v>
      </c>
      <c r="G181" s="1435" t="s">
        <v>346</v>
      </c>
      <c r="H181" s="1436" t="s">
        <v>1340</v>
      </c>
      <c r="I181" s="1435" t="s">
        <v>1234</v>
      </c>
      <c r="J181" s="1437">
        <v>1</v>
      </c>
      <c r="K181" s="1437">
        <v>0.84999999999999976</v>
      </c>
      <c r="L181" s="1437">
        <v>0</v>
      </c>
      <c r="M181" s="1438" t="s">
        <v>1536</v>
      </c>
      <c r="N181" s="1439">
        <v>0</v>
      </c>
    </row>
    <row r="182" spans="1:14" s="1199" customFormat="1" ht="21" customHeight="1" x14ac:dyDescent="0.2">
      <c r="A182" s="3"/>
      <c r="B182" s="1464"/>
      <c r="C182" s="1435"/>
      <c r="D182" s="1441" t="s">
        <v>563</v>
      </c>
      <c r="E182" s="1440" t="s">
        <v>786</v>
      </c>
      <c r="F182" s="1441" t="s">
        <v>346</v>
      </c>
      <c r="G182" s="1440" t="s">
        <v>346</v>
      </c>
      <c r="H182" s="1441" t="s">
        <v>1340</v>
      </c>
      <c r="I182" s="1440" t="s">
        <v>1234</v>
      </c>
      <c r="J182" s="1442">
        <v>0</v>
      </c>
      <c r="K182" s="1442">
        <v>0</v>
      </c>
      <c r="L182" s="1442">
        <v>0</v>
      </c>
      <c r="M182" s="1443" t="s">
        <v>1536</v>
      </c>
      <c r="N182" s="1444">
        <v>0</v>
      </c>
    </row>
    <row r="183" spans="1:14" s="1199" customFormat="1" ht="21" customHeight="1" x14ac:dyDescent="0.2">
      <c r="A183" s="3"/>
      <c r="B183" s="1464"/>
      <c r="C183" s="1435"/>
      <c r="D183" s="1436"/>
      <c r="E183" s="1435" t="s">
        <v>788</v>
      </c>
      <c r="F183" s="1436" t="s">
        <v>346</v>
      </c>
      <c r="G183" s="1435" t="s">
        <v>346</v>
      </c>
      <c r="H183" s="1436" t="s">
        <v>1340</v>
      </c>
      <c r="I183" s="1435" t="s">
        <v>1234</v>
      </c>
      <c r="J183" s="1437">
        <v>0</v>
      </c>
      <c r="K183" s="1437">
        <v>0</v>
      </c>
      <c r="L183" s="1437">
        <v>0</v>
      </c>
      <c r="M183" s="1438" t="s">
        <v>1536</v>
      </c>
      <c r="N183" s="1439">
        <v>0</v>
      </c>
    </row>
    <row r="184" spans="1:14" s="1199" customFormat="1" ht="21" customHeight="1" x14ac:dyDescent="0.2">
      <c r="A184" s="3"/>
      <c r="B184" s="1464"/>
      <c r="C184" s="1435"/>
      <c r="D184" s="1436"/>
      <c r="E184" s="1435" t="s">
        <v>477</v>
      </c>
      <c r="F184" s="1436" t="s">
        <v>346</v>
      </c>
      <c r="G184" s="1435" t="s">
        <v>346</v>
      </c>
      <c r="H184" s="1436" t="s">
        <v>1340</v>
      </c>
      <c r="I184" s="1435" t="s">
        <v>1234</v>
      </c>
      <c r="J184" s="1437">
        <v>0</v>
      </c>
      <c r="K184" s="1437">
        <v>0</v>
      </c>
      <c r="L184" s="1437">
        <v>0</v>
      </c>
      <c r="M184" s="1438" t="s">
        <v>1536</v>
      </c>
      <c r="N184" s="1439">
        <v>0</v>
      </c>
    </row>
    <row r="185" spans="1:14" s="1199" customFormat="1" ht="21" customHeight="1" x14ac:dyDescent="0.2">
      <c r="A185" s="3"/>
      <c r="B185" s="1464"/>
      <c r="C185" s="1435"/>
      <c r="D185" s="1441" t="s">
        <v>561</v>
      </c>
      <c r="E185" s="1440" t="s">
        <v>782</v>
      </c>
      <c r="F185" s="1441" t="s">
        <v>346</v>
      </c>
      <c r="G185" s="1440" t="s">
        <v>346</v>
      </c>
      <c r="H185" s="1441" t="s">
        <v>1340</v>
      </c>
      <c r="I185" s="1440" t="s">
        <v>1234</v>
      </c>
      <c r="J185" s="1442">
        <v>0</v>
      </c>
      <c r="K185" s="1442">
        <v>0</v>
      </c>
      <c r="L185" s="1442">
        <v>0</v>
      </c>
      <c r="M185" s="1443" t="s">
        <v>1536</v>
      </c>
      <c r="N185" s="1444">
        <v>0</v>
      </c>
    </row>
    <row r="186" spans="1:14" s="1199" customFormat="1" ht="21" customHeight="1" x14ac:dyDescent="0.2">
      <c r="A186" s="3"/>
      <c r="B186" s="1464"/>
      <c r="C186" s="1435"/>
      <c r="D186" s="1436"/>
      <c r="E186" s="1435" t="s">
        <v>784</v>
      </c>
      <c r="F186" s="1436" t="s">
        <v>346</v>
      </c>
      <c r="G186" s="1435" t="s">
        <v>346</v>
      </c>
      <c r="H186" s="1436" t="s">
        <v>1340</v>
      </c>
      <c r="I186" s="1435" t="s">
        <v>1234</v>
      </c>
      <c r="J186" s="1437">
        <v>0</v>
      </c>
      <c r="K186" s="1437">
        <v>0</v>
      </c>
      <c r="L186" s="1437">
        <v>0</v>
      </c>
      <c r="M186" s="1438" t="s">
        <v>1536</v>
      </c>
      <c r="N186" s="1439">
        <v>0</v>
      </c>
    </row>
    <row r="187" spans="1:14" s="1199" customFormat="1" ht="21" customHeight="1" x14ac:dyDescent="0.2">
      <c r="A187" s="3"/>
      <c r="B187" s="1464"/>
      <c r="C187" s="1440" t="s">
        <v>55</v>
      </c>
      <c r="D187" s="1441" t="s">
        <v>582</v>
      </c>
      <c r="E187" s="1440" t="s">
        <v>822</v>
      </c>
      <c r="F187" s="1441" t="s">
        <v>346</v>
      </c>
      <c r="G187" s="1440" t="s">
        <v>346</v>
      </c>
      <c r="H187" s="1441" t="s">
        <v>1340</v>
      </c>
      <c r="I187" s="1440" t="s">
        <v>1234</v>
      </c>
      <c r="J187" s="1442">
        <v>0.5</v>
      </c>
      <c r="K187" s="1442">
        <v>0.39999999999999997</v>
      </c>
      <c r="L187" s="1442">
        <v>0</v>
      </c>
      <c r="M187" s="1443" t="s">
        <v>1536</v>
      </c>
      <c r="N187" s="1444">
        <v>0</v>
      </c>
    </row>
    <row r="188" spans="1:14" s="1199" customFormat="1" ht="21" customHeight="1" x14ac:dyDescent="0.2">
      <c r="A188" s="3"/>
      <c r="B188" s="1464"/>
      <c r="C188" s="1435"/>
      <c r="D188" s="1436" t="s">
        <v>583</v>
      </c>
      <c r="E188" s="1435" t="s">
        <v>823</v>
      </c>
      <c r="F188" s="1436" t="s">
        <v>346</v>
      </c>
      <c r="G188" s="1435" t="s">
        <v>346</v>
      </c>
      <c r="H188" s="1436" t="s">
        <v>1340</v>
      </c>
      <c r="I188" s="1435" t="s">
        <v>1234</v>
      </c>
      <c r="J188" s="1437">
        <v>0.5</v>
      </c>
      <c r="K188" s="1437">
        <v>0.46</v>
      </c>
      <c r="L188" s="1437">
        <v>0</v>
      </c>
      <c r="M188" s="1438" t="s">
        <v>1536</v>
      </c>
      <c r="N188" s="1439">
        <v>0</v>
      </c>
    </row>
    <row r="189" spans="1:14" s="1199" customFormat="1" ht="21" customHeight="1" x14ac:dyDescent="0.2">
      <c r="A189" s="3"/>
      <c r="B189" s="1464"/>
      <c r="C189" s="1435"/>
      <c r="D189" s="1436"/>
      <c r="E189" s="1435" t="s">
        <v>824</v>
      </c>
      <c r="F189" s="1436" t="s">
        <v>346</v>
      </c>
      <c r="G189" s="1435" t="s">
        <v>346</v>
      </c>
      <c r="H189" s="1436" t="s">
        <v>1340</v>
      </c>
      <c r="I189" s="1435" t="s">
        <v>1234</v>
      </c>
      <c r="J189" s="1437">
        <v>0.75</v>
      </c>
      <c r="K189" s="1437">
        <v>0</v>
      </c>
      <c r="L189" s="1437">
        <v>0</v>
      </c>
      <c r="M189" s="1438" t="s">
        <v>1536</v>
      </c>
      <c r="N189" s="1439">
        <v>0</v>
      </c>
    </row>
    <row r="190" spans="1:14" s="1199" customFormat="1" ht="21" customHeight="1" x14ac:dyDescent="0.2">
      <c r="A190" s="3"/>
      <c r="B190" s="1464"/>
      <c r="C190" s="1435"/>
      <c r="D190" s="1441" t="s">
        <v>584</v>
      </c>
      <c r="E190" s="1440" t="s">
        <v>822</v>
      </c>
      <c r="F190" s="1441" t="s">
        <v>346</v>
      </c>
      <c r="G190" s="1440" t="s">
        <v>346</v>
      </c>
      <c r="H190" s="1441" t="s">
        <v>1340</v>
      </c>
      <c r="I190" s="1440" t="s">
        <v>1234</v>
      </c>
      <c r="J190" s="1442">
        <v>0.5</v>
      </c>
      <c r="K190" s="1442">
        <v>0.5</v>
      </c>
      <c r="L190" s="1442">
        <v>30.5</v>
      </c>
      <c r="M190" s="1443" t="s">
        <v>1536</v>
      </c>
      <c r="N190" s="1444">
        <v>2164</v>
      </c>
    </row>
    <row r="191" spans="1:14" s="1199" customFormat="1" ht="21" customHeight="1" x14ac:dyDescent="0.2">
      <c r="A191" s="3"/>
      <c r="B191" s="1464"/>
      <c r="C191" s="1435"/>
      <c r="D191" s="1436"/>
      <c r="E191" s="1435" t="s">
        <v>454</v>
      </c>
      <c r="F191" s="1436" t="s">
        <v>346</v>
      </c>
      <c r="G191" s="1435" t="s">
        <v>346</v>
      </c>
      <c r="H191" s="1436" t="s">
        <v>1340</v>
      </c>
      <c r="I191" s="1435" t="s">
        <v>1234</v>
      </c>
      <c r="J191" s="1437">
        <v>0</v>
      </c>
      <c r="K191" s="1437">
        <v>0</v>
      </c>
      <c r="L191" s="1437">
        <v>0</v>
      </c>
      <c r="M191" s="1438" t="s">
        <v>1536</v>
      </c>
      <c r="N191" s="1439">
        <v>0</v>
      </c>
    </row>
    <row r="192" spans="1:14" s="1199" customFormat="1" ht="21" customHeight="1" x14ac:dyDescent="0.2">
      <c r="A192" s="3"/>
      <c r="B192" s="1464"/>
      <c r="C192" s="1435"/>
      <c r="D192" s="1441" t="s">
        <v>585</v>
      </c>
      <c r="E192" s="1440" t="s">
        <v>454</v>
      </c>
      <c r="F192" s="1441" t="s">
        <v>346</v>
      </c>
      <c r="G192" s="1440" t="s">
        <v>346</v>
      </c>
      <c r="H192" s="1441" t="s">
        <v>1340</v>
      </c>
      <c r="I192" s="1440" t="s">
        <v>1234</v>
      </c>
      <c r="J192" s="1442">
        <v>0.70000000000000007</v>
      </c>
      <c r="K192" s="1442">
        <v>0.6</v>
      </c>
      <c r="L192" s="1442">
        <v>0</v>
      </c>
      <c r="M192" s="1443" t="s">
        <v>1536</v>
      </c>
      <c r="N192" s="1444">
        <v>170</v>
      </c>
    </row>
    <row r="193" spans="1:14" s="1199" customFormat="1" ht="21" customHeight="1" x14ac:dyDescent="0.2">
      <c r="A193" s="3"/>
      <c r="B193" s="1464"/>
      <c r="C193" s="1435"/>
      <c r="D193" s="1441" t="s">
        <v>586</v>
      </c>
      <c r="E193" s="1440" t="s">
        <v>822</v>
      </c>
      <c r="F193" s="1441" t="s">
        <v>346</v>
      </c>
      <c r="G193" s="1440" t="s">
        <v>346</v>
      </c>
      <c r="H193" s="1441" t="s">
        <v>1340</v>
      </c>
      <c r="I193" s="1440" t="s">
        <v>1234</v>
      </c>
      <c r="J193" s="1442">
        <v>0</v>
      </c>
      <c r="K193" s="1442">
        <v>0</v>
      </c>
      <c r="L193" s="1442">
        <v>0</v>
      </c>
      <c r="M193" s="1443" t="s">
        <v>1536</v>
      </c>
      <c r="N193" s="1444">
        <v>0</v>
      </c>
    </row>
    <row r="194" spans="1:14" s="1199" customFormat="1" ht="21" customHeight="1" x14ac:dyDescent="0.2">
      <c r="A194" s="3"/>
      <c r="B194" s="1464"/>
      <c r="C194" s="1435"/>
      <c r="D194" s="1441" t="s">
        <v>587</v>
      </c>
      <c r="E194" s="1440" t="s">
        <v>825</v>
      </c>
      <c r="F194" s="1441" t="s">
        <v>346</v>
      </c>
      <c r="G194" s="1440" t="s">
        <v>346</v>
      </c>
      <c r="H194" s="1441" t="s">
        <v>1340</v>
      </c>
      <c r="I194" s="1440" t="s">
        <v>1234</v>
      </c>
      <c r="J194" s="1442">
        <v>0</v>
      </c>
      <c r="K194" s="1442">
        <v>0</v>
      </c>
      <c r="L194" s="1442">
        <v>0</v>
      </c>
      <c r="M194" s="1443" t="s">
        <v>1536</v>
      </c>
      <c r="N194" s="1444">
        <v>0</v>
      </c>
    </row>
    <row r="195" spans="1:14" s="1199" customFormat="1" ht="21" customHeight="1" x14ac:dyDescent="0.2">
      <c r="A195" s="3"/>
      <c r="B195" s="1464"/>
      <c r="C195" s="1435"/>
      <c r="D195" s="1441" t="s">
        <v>588</v>
      </c>
      <c r="E195" s="1440" t="s">
        <v>454</v>
      </c>
      <c r="F195" s="1441" t="s">
        <v>346</v>
      </c>
      <c r="G195" s="1440" t="s">
        <v>346</v>
      </c>
      <c r="H195" s="1441" t="s">
        <v>1340</v>
      </c>
      <c r="I195" s="1440" t="s">
        <v>1234</v>
      </c>
      <c r="J195" s="1442">
        <v>0.5</v>
      </c>
      <c r="K195" s="1442">
        <v>0.5</v>
      </c>
      <c r="L195" s="1442">
        <v>25.852</v>
      </c>
      <c r="M195" s="1443" t="s">
        <v>1536</v>
      </c>
      <c r="N195" s="1444">
        <v>1730</v>
      </c>
    </row>
    <row r="196" spans="1:14" s="1199" customFormat="1" ht="21" customHeight="1" x14ac:dyDescent="0.2">
      <c r="A196" s="3"/>
      <c r="B196" s="1464"/>
      <c r="C196" s="1435"/>
      <c r="D196" s="1441" t="s">
        <v>589</v>
      </c>
      <c r="E196" s="1440" t="s">
        <v>826</v>
      </c>
      <c r="F196" s="1441" t="s">
        <v>346</v>
      </c>
      <c r="G196" s="1440" t="s">
        <v>346</v>
      </c>
      <c r="H196" s="1441" t="s">
        <v>1340</v>
      </c>
      <c r="I196" s="1440" t="s">
        <v>1234</v>
      </c>
      <c r="J196" s="1442">
        <v>0</v>
      </c>
      <c r="K196" s="1442">
        <v>0</v>
      </c>
      <c r="L196" s="1442">
        <v>0</v>
      </c>
      <c r="M196" s="1443" t="s">
        <v>1536</v>
      </c>
      <c r="N196" s="1444">
        <v>0</v>
      </c>
    </row>
    <row r="197" spans="1:14" s="1199" customFormat="1" ht="21" customHeight="1" x14ac:dyDescent="0.2">
      <c r="A197" s="3"/>
      <c r="B197" s="1464"/>
      <c r="C197" s="1435"/>
      <c r="D197" s="1436"/>
      <c r="E197" s="1435" t="s">
        <v>827</v>
      </c>
      <c r="F197" s="1436" t="s">
        <v>346</v>
      </c>
      <c r="G197" s="1435" t="s">
        <v>346</v>
      </c>
      <c r="H197" s="1436" t="s">
        <v>1340</v>
      </c>
      <c r="I197" s="1435" t="s">
        <v>1234</v>
      </c>
      <c r="J197" s="1437">
        <v>0</v>
      </c>
      <c r="K197" s="1437">
        <v>0</v>
      </c>
      <c r="L197" s="1437">
        <v>0</v>
      </c>
      <c r="M197" s="1438" t="s">
        <v>1536</v>
      </c>
      <c r="N197" s="1439">
        <v>0</v>
      </c>
    </row>
    <row r="198" spans="1:14" s="1199" customFormat="1" ht="21" customHeight="1" x14ac:dyDescent="0.2">
      <c r="A198" s="3"/>
      <c r="B198" s="1464"/>
      <c r="C198" s="1440" t="s">
        <v>57</v>
      </c>
      <c r="D198" s="1441" t="s">
        <v>595</v>
      </c>
      <c r="E198" s="1440" t="s">
        <v>832</v>
      </c>
      <c r="F198" s="1441" t="s">
        <v>346</v>
      </c>
      <c r="G198" s="1440" t="s">
        <v>346</v>
      </c>
      <c r="H198" s="1441" t="s">
        <v>1340</v>
      </c>
      <c r="I198" s="1440" t="s">
        <v>1232</v>
      </c>
      <c r="J198" s="1442">
        <v>9.34</v>
      </c>
      <c r="K198" s="1442">
        <v>8.9959999999999987</v>
      </c>
      <c r="L198" s="1442">
        <v>134.38400000000001</v>
      </c>
      <c r="M198" s="1443" t="s">
        <v>1536</v>
      </c>
      <c r="N198" s="1444">
        <v>9403</v>
      </c>
    </row>
    <row r="199" spans="1:14" s="1199" customFormat="1" ht="21" customHeight="1" x14ac:dyDescent="0.2">
      <c r="A199" s="3"/>
      <c r="B199" s="1464"/>
      <c r="C199" s="1435"/>
      <c r="D199" s="1436"/>
      <c r="E199" s="1435" t="s">
        <v>833</v>
      </c>
      <c r="F199" s="1436" t="s">
        <v>346</v>
      </c>
      <c r="G199" s="1435" t="s">
        <v>346</v>
      </c>
      <c r="H199" s="1436" t="s">
        <v>1340</v>
      </c>
      <c r="I199" s="1435" t="s">
        <v>1232</v>
      </c>
      <c r="J199" s="1437">
        <v>9.34</v>
      </c>
      <c r="K199" s="1437">
        <v>8.5570000000000004</v>
      </c>
      <c r="L199" s="1437">
        <v>148.08600000000001</v>
      </c>
      <c r="M199" s="1438" t="s">
        <v>1536</v>
      </c>
      <c r="N199" s="1439">
        <v>10353</v>
      </c>
    </row>
    <row r="200" spans="1:14" s="1199" customFormat="1" ht="21" customHeight="1" x14ac:dyDescent="0.2">
      <c r="A200" s="3"/>
      <c r="B200" s="1464"/>
      <c r="C200" s="1440" t="s">
        <v>59</v>
      </c>
      <c r="D200" s="1441" t="s">
        <v>606</v>
      </c>
      <c r="E200" s="1440" t="s">
        <v>708</v>
      </c>
      <c r="F200" s="1441" t="s">
        <v>349</v>
      </c>
      <c r="G200" s="1440" t="s">
        <v>349</v>
      </c>
      <c r="H200" s="1441" t="s">
        <v>1340</v>
      </c>
      <c r="I200" s="1440" t="s">
        <v>1232</v>
      </c>
      <c r="J200" s="1442">
        <v>20.350000000000001</v>
      </c>
      <c r="K200" s="1442">
        <v>16.696999999999999</v>
      </c>
      <c r="L200" s="1442">
        <v>165.52699999999999</v>
      </c>
      <c r="M200" s="1443" t="s">
        <v>1536</v>
      </c>
      <c r="N200" s="1444">
        <v>22134</v>
      </c>
    </row>
    <row r="201" spans="1:14" s="1199" customFormat="1" ht="21" customHeight="1" x14ac:dyDescent="0.2">
      <c r="A201" s="3"/>
      <c r="B201" s="1464"/>
      <c r="C201" s="1435"/>
      <c r="D201" s="1436"/>
      <c r="E201" s="1435" t="s">
        <v>834</v>
      </c>
      <c r="F201" s="1436" t="s">
        <v>346</v>
      </c>
      <c r="G201" s="1435" t="s">
        <v>346</v>
      </c>
      <c r="H201" s="1436" t="s">
        <v>1340</v>
      </c>
      <c r="I201" s="1435" t="s">
        <v>1232</v>
      </c>
      <c r="J201" s="1437">
        <v>5.23</v>
      </c>
      <c r="K201" s="1437">
        <v>5.1310000000000002</v>
      </c>
      <c r="L201" s="1437">
        <v>125.68</v>
      </c>
      <c r="M201" s="1438" t="s">
        <v>1536</v>
      </c>
      <c r="N201" s="1439">
        <v>8827</v>
      </c>
    </row>
    <row r="202" spans="1:14" s="1199" customFormat="1" ht="21" customHeight="1" x14ac:dyDescent="0.2">
      <c r="A202" s="3"/>
      <c r="B202" s="1464"/>
      <c r="C202" s="1435"/>
      <c r="D202" s="1436"/>
      <c r="E202" s="1435" t="s">
        <v>835</v>
      </c>
      <c r="F202" s="1436" t="s">
        <v>346</v>
      </c>
      <c r="G202" s="1435" t="s">
        <v>346</v>
      </c>
      <c r="H202" s="1436" t="s">
        <v>1340</v>
      </c>
      <c r="I202" s="1435" t="s">
        <v>1232</v>
      </c>
      <c r="J202" s="1437">
        <v>5.23</v>
      </c>
      <c r="K202" s="1437">
        <v>5.23</v>
      </c>
      <c r="L202" s="1437">
        <v>151.59399999999999</v>
      </c>
      <c r="M202" s="1438" t="s">
        <v>1536</v>
      </c>
      <c r="N202" s="1439">
        <v>11857</v>
      </c>
    </row>
    <row r="203" spans="1:14" s="1199" customFormat="1" ht="21" customHeight="1" x14ac:dyDescent="0.2">
      <c r="A203" s="3"/>
      <c r="B203" s="1464"/>
      <c r="C203" s="1435"/>
      <c r="D203" s="1441" t="s">
        <v>608</v>
      </c>
      <c r="E203" s="1440" t="s">
        <v>381</v>
      </c>
      <c r="F203" s="1441" t="s">
        <v>346</v>
      </c>
      <c r="G203" s="1440" t="s">
        <v>346</v>
      </c>
      <c r="H203" s="1441" t="s">
        <v>1340</v>
      </c>
      <c r="I203" s="1440" t="s">
        <v>1232</v>
      </c>
      <c r="J203" s="1442">
        <v>10.57</v>
      </c>
      <c r="K203" s="1442">
        <v>10.57</v>
      </c>
      <c r="L203" s="1442">
        <v>124.255</v>
      </c>
      <c r="M203" s="1443" t="s">
        <v>1536</v>
      </c>
      <c r="N203" s="1444">
        <v>8688</v>
      </c>
    </row>
    <row r="204" spans="1:14" s="1199" customFormat="1" ht="21" customHeight="1" x14ac:dyDescent="0.2">
      <c r="A204" s="3"/>
      <c r="B204" s="1464"/>
      <c r="C204" s="1435"/>
      <c r="D204" s="1436"/>
      <c r="E204" s="1435" t="s">
        <v>383</v>
      </c>
      <c r="F204" s="1436" t="s">
        <v>346</v>
      </c>
      <c r="G204" s="1435" t="s">
        <v>346</v>
      </c>
      <c r="H204" s="1436" t="s">
        <v>1340</v>
      </c>
      <c r="I204" s="1435" t="s">
        <v>1232</v>
      </c>
      <c r="J204" s="1437">
        <v>10.57</v>
      </c>
      <c r="K204" s="1437">
        <v>10.57</v>
      </c>
      <c r="L204" s="1437">
        <v>148.55000000000001</v>
      </c>
      <c r="M204" s="1438" t="s">
        <v>1536</v>
      </c>
      <c r="N204" s="1439">
        <v>10321</v>
      </c>
    </row>
    <row r="205" spans="1:14" s="1199" customFormat="1" ht="21" customHeight="1" x14ac:dyDescent="0.2">
      <c r="A205" s="3"/>
      <c r="B205" s="1464"/>
      <c r="C205" s="1435"/>
      <c r="D205" s="1436"/>
      <c r="E205" s="1435" t="s">
        <v>385</v>
      </c>
      <c r="F205" s="1436" t="s">
        <v>346</v>
      </c>
      <c r="G205" s="1435" t="s">
        <v>346</v>
      </c>
      <c r="H205" s="1436" t="s">
        <v>1340</v>
      </c>
      <c r="I205" s="1435" t="s">
        <v>1232</v>
      </c>
      <c r="J205" s="1437">
        <v>10.57</v>
      </c>
      <c r="K205" s="1437">
        <v>10.57</v>
      </c>
      <c r="L205" s="1437">
        <v>84.381</v>
      </c>
      <c r="M205" s="1438" t="s">
        <v>1536</v>
      </c>
      <c r="N205" s="1439">
        <v>6134</v>
      </c>
    </row>
    <row r="206" spans="1:14" s="1199" customFormat="1" ht="21" customHeight="1" x14ac:dyDescent="0.2">
      <c r="A206" s="3"/>
      <c r="B206" s="1464"/>
      <c r="C206" s="1435"/>
      <c r="D206" s="1441" t="s">
        <v>610</v>
      </c>
      <c r="E206" s="1440" t="s">
        <v>836</v>
      </c>
      <c r="F206" s="1441" t="s">
        <v>347</v>
      </c>
      <c r="G206" s="1440" t="s">
        <v>347</v>
      </c>
      <c r="H206" s="1441" t="s">
        <v>1340</v>
      </c>
      <c r="I206" s="1440" t="s">
        <v>1232</v>
      </c>
      <c r="J206" s="1442">
        <v>0</v>
      </c>
      <c r="K206" s="1442">
        <v>0</v>
      </c>
      <c r="L206" s="1442">
        <v>9188.1479999999992</v>
      </c>
      <c r="M206" s="1443" t="s">
        <v>1538</v>
      </c>
      <c r="N206" s="1444">
        <v>3098392</v>
      </c>
    </row>
    <row r="207" spans="1:14" s="1199" customFormat="1" ht="21" customHeight="1" x14ac:dyDescent="0.2">
      <c r="A207" s="3"/>
      <c r="B207" s="1464"/>
      <c r="C207" s="1435"/>
      <c r="D207" s="1436"/>
      <c r="E207" s="1435" t="s">
        <v>837</v>
      </c>
      <c r="F207" s="1436" t="s">
        <v>347</v>
      </c>
      <c r="G207" s="1435" t="s">
        <v>347</v>
      </c>
      <c r="H207" s="1436" t="s">
        <v>1340</v>
      </c>
      <c r="I207" s="1435" t="s">
        <v>1232</v>
      </c>
      <c r="J207" s="1437">
        <v>0</v>
      </c>
      <c r="K207" s="1437">
        <v>0</v>
      </c>
      <c r="L207" s="1437">
        <v>21765.245999999999</v>
      </c>
      <c r="M207" s="1438" t="s">
        <v>1538</v>
      </c>
      <c r="N207" s="1439">
        <v>7342763</v>
      </c>
    </row>
    <row r="208" spans="1:14" s="1199" customFormat="1" ht="21" customHeight="1" x14ac:dyDescent="0.2">
      <c r="A208" s="3"/>
      <c r="B208" s="1464"/>
      <c r="C208" s="1440" t="s">
        <v>61</v>
      </c>
      <c r="D208" s="1441" t="s">
        <v>613</v>
      </c>
      <c r="E208" s="1440" t="s">
        <v>381</v>
      </c>
      <c r="F208" s="1441" t="s">
        <v>346</v>
      </c>
      <c r="G208" s="1440" t="s">
        <v>346</v>
      </c>
      <c r="H208" s="1441" t="s">
        <v>1340</v>
      </c>
      <c r="I208" s="1440" t="s">
        <v>1232</v>
      </c>
      <c r="J208" s="1442">
        <v>5.732000000000002</v>
      </c>
      <c r="K208" s="1442">
        <v>5.2439999999999998</v>
      </c>
      <c r="L208" s="1442">
        <v>17160.222999999998</v>
      </c>
      <c r="M208" s="1443" t="s">
        <v>1538</v>
      </c>
      <c r="N208" s="1444">
        <v>4173687</v>
      </c>
    </row>
    <row r="209" spans="1:14" s="1199" customFormat="1" ht="21" customHeight="1" x14ac:dyDescent="0.2">
      <c r="A209" s="3"/>
      <c r="B209" s="1464"/>
      <c r="C209" s="1435"/>
      <c r="D209" s="1436"/>
      <c r="E209" s="1435" t="s">
        <v>383</v>
      </c>
      <c r="F209" s="1436" t="s">
        <v>346</v>
      </c>
      <c r="G209" s="1435" t="s">
        <v>346</v>
      </c>
      <c r="H209" s="1436" t="s">
        <v>1340</v>
      </c>
      <c r="I209" s="1435" t="s">
        <v>1232</v>
      </c>
      <c r="J209" s="1437">
        <v>5.732000000000002</v>
      </c>
      <c r="K209" s="1437">
        <v>5.1210000000000013</v>
      </c>
      <c r="L209" s="1437">
        <v>15794.141</v>
      </c>
      <c r="M209" s="1438" t="s">
        <v>1538</v>
      </c>
      <c r="N209" s="1439">
        <v>3840532</v>
      </c>
    </row>
    <row r="210" spans="1:14" s="1199" customFormat="1" ht="21" customHeight="1" x14ac:dyDescent="0.2">
      <c r="A210" s="3"/>
      <c r="B210" s="1464"/>
      <c r="C210" s="1435"/>
      <c r="D210" s="1436"/>
      <c r="E210" s="1435" t="s">
        <v>385</v>
      </c>
      <c r="F210" s="1436" t="s">
        <v>346</v>
      </c>
      <c r="G210" s="1435" t="s">
        <v>346</v>
      </c>
      <c r="H210" s="1436" t="s">
        <v>1340</v>
      </c>
      <c r="I210" s="1435" t="s">
        <v>1232</v>
      </c>
      <c r="J210" s="1437">
        <v>5.732000000000002</v>
      </c>
      <c r="K210" s="1437">
        <v>5.1529999999999996</v>
      </c>
      <c r="L210" s="1437">
        <v>10137.192000000001</v>
      </c>
      <c r="M210" s="1438" t="s">
        <v>1538</v>
      </c>
      <c r="N210" s="1439">
        <v>2478468</v>
      </c>
    </row>
    <row r="211" spans="1:14" s="1199" customFormat="1" ht="21" customHeight="1" x14ac:dyDescent="0.2">
      <c r="A211" s="3"/>
      <c r="B211" s="1464"/>
      <c r="C211" s="1435"/>
      <c r="D211" s="1436"/>
      <c r="E211" s="1435" t="s">
        <v>828</v>
      </c>
      <c r="F211" s="1436" t="s">
        <v>346</v>
      </c>
      <c r="G211" s="1435" t="s">
        <v>346</v>
      </c>
      <c r="H211" s="1436" t="s">
        <v>1340</v>
      </c>
      <c r="I211" s="1435" t="s">
        <v>1232</v>
      </c>
      <c r="J211" s="1437">
        <v>5.732000000000002</v>
      </c>
      <c r="K211" s="1437">
        <v>5.2199999999999989</v>
      </c>
      <c r="L211" s="1437">
        <v>17861.883999999998</v>
      </c>
      <c r="M211" s="1438" t="s">
        <v>1538</v>
      </c>
      <c r="N211" s="1439">
        <v>4346700</v>
      </c>
    </row>
    <row r="212" spans="1:14" s="1199" customFormat="1" ht="21" customHeight="1" x14ac:dyDescent="0.2">
      <c r="A212" s="3"/>
      <c r="B212" s="1464"/>
      <c r="C212" s="1440" t="s">
        <v>69</v>
      </c>
      <c r="D212" s="1441" t="s">
        <v>631</v>
      </c>
      <c r="E212" s="1440" t="s">
        <v>834</v>
      </c>
      <c r="F212" s="1441" t="s">
        <v>346</v>
      </c>
      <c r="G212" s="1440" t="s">
        <v>346</v>
      </c>
      <c r="H212" s="1441" t="s">
        <v>1340</v>
      </c>
      <c r="I212" s="1440" t="s">
        <v>1234</v>
      </c>
      <c r="J212" s="1442">
        <v>1</v>
      </c>
      <c r="K212" s="1442">
        <v>0.88899999999999979</v>
      </c>
      <c r="L212" s="1442">
        <v>0</v>
      </c>
      <c r="M212" s="1443" t="s">
        <v>1536</v>
      </c>
      <c r="N212" s="1444">
        <v>0</v>
      </c>
    </row>
    <row r="213" spans="1:14" s="1199" customFormat="1" ht="21" customHeight="1" x14ac:dyDescent="0.2">
      <c r="A213" s="3"/>
      <c r="B213" s="1464"/>
      <c r="C213" s="1435"/>
      <c r="D213" s="1436"/>
      <c r="E213" s="1435" t="s">
        <v>835</v>
      </c>
      <c r="F213" s="1436" t="s">
        <v>346</v>
      </c>
      <c r="G213" s="1435" t="s">
        <v>346</v>
      </c>
      <c r="H213" s="1436" t="s">
        <v>1340</v>
      </c>
      <c r="I213" s="1435" t="s">
        <v>1234</v>
      </c>
      <c r="J213" s="1437">
        <v>2.1200000000000006</v>
      </c>
      <c r="K213" s="1437">
        <v>1.8699999999999999</v>
      </c>
      <c r="L213" s="1437">
        <v>0</v>
      </c>
      <c r="M213" s="1438" t="s">
        <v>1536</v>
      </c>
      <c r="N213" s="1439">
        <v>0</v>
      </c>
    </row>
    <row r="214" spans="1:14" s="1199" customFormat="1" ht="21" customHeight="1" x14ac:dyDescent="0.2">
      <c r="A214" s="3"/>
      <c r="B214" s="1464"/>
      <c r="C214" s="1435"/>
      <c r="D214" s="1436"/>
      <c r="E214" s="1435" t="s">
        <v>842</v>
      </c>
      <c r="F214" s="1436" t="s">
        <v>346</v>
      </c>
      <c r="G214" s="1435" t="s">
        <v>346</v>
      </c>
      <c r="H214" s="1436" t="s">
        <v>1340</v>
      </c>
      <c r="I214" s="1435" t="s">
        <v>1234</v>
      </c>
      <c r="J214" s="1437">
        <v>2.5</v>
      </c>
      <c r="K214" s="1437">
        <v>1.6290000000000002</v>
      </c>
      <c r="L214" s="1437">
        <v>0</v>
      </c>
      <c r="M214" s="1438" t="s">
        <v>1536</v>
      </c>
      <c r="N214" s="1439">
        <v>0</v>
      </c>
    </row>
    <row r="215" spans="1:14" s="1199" customFormat="1" ht="21" customHeight="1" x14ac:dyDescent="0.2">
      <c r="A215" s="3"/>
      <c r="B215" s="1464"/>
      <c r="C215" s="1435"/>
      <c r="D215" s="1436"/>
      <c r="E215" s="1435" t="s">
        <v>843</v>
      </c>
      <c r="F215" s="1436" t="s">
        <v>346</v>
      </c>
      <c r="G215" s="1435" t="s">
        <v>346</v>
      </c>
      <c r="H215" s="1436" t="s">
        <v>1340</v>
      </c>
      <c r="I215" s="1435" t="s">
        <v>1234</v>
      </c>
      <c r="J215" s="1437">
        <v>2.5</v>
      </c>
      <c r="K215" s="1437">
        <v>1.7510000000000001</v>
      </c>
      <c r="L215" s="1437">
        <v>0</v>
      </c>
      <c r="M215" s="1438" t="s">
        <v>1536</v>
      </c>
      <c r="N215" s="1439">
        <v>0</v>
      </c>
    </row>
    <row r="216" spans="1:14" s="1199" customFormat="1" ht="21" customHeight="1" x14ac:dyDescent="0.2">
      <c r="A216" s="3"/>
      <c r="B216" s="1464"/>
      <c r="C216" s="1435"/>
      <c r="D216" s="1436"/>
      <c r="E216" s="1435" t="s">
        <v>844</v>
      </c>
      <c r="F216" s="1436" t="s">
        <v>346</v>
      </c>
      <c r="G216" s="1435" t="s">
        <v>346</v>
      </c>
      <c r="H216" s="1436" t="s">
        <v>1340</v>
      </c>
      <c r="I216" s="1435" t="s">
        <v>1234</v>
      </c>
      <c r="J216" s="1437">
        <v>2.5</v>
      </c>
      <c r="K216" s="1437">
        <v>1.7499999999999998</v>
      </c>
      <c r="L216" s="1437">
        <v>0</v>
      </c>
      <c r="M216" s="1438" t="s">
        <v>1536</v>
      </c>
      <c r="N216" s="1439">
        <v>0</v>
      </c>
    </row>
    <row r="217" spans="1:14" s="1199" customFormat="1" ht="21" customHeight="1" x14ac:dyDescent="0.2">
      <c r="A217" s="3"/>
      <c r="B217" s="1464"/>
      <c r="C217" s="1435"/>
      <c r="D217" s="1436"/>
      <c r="E217" s="1435" t="s">
        <v>845</v>
      </c>
      <c r="F217" s="1436" t="s">
        <v>346</v>
      </c>
      <c r="G217" s="1435" t="s">
        <v>346</v>
      </c>
      <c r="H217" s="1436" t="s">
        <v>1340</v>
      </c>
      <c r="I217" s="1435" t="s">
        <v>1234</v>
      </c>
      <c r="J217" s="1437">
        <v>2.5</v>
      </c>
      <c r="K217" s="1437">
        <v>1.829</v>
      </c>
      <c r="L217" s="1437">
        <v>0</v>
      </c>
      <c r="M217" s="1438" t="s">
        <v>1536</v>
      </c>
      <c r="N217" s="1439">
        <v>0</v>
      </c>
    </row>
    <row r="218" spans="1:14" s="1199" customFormat="1" ht="21" customHeight="1" x14ac:dyDescent="0.2">
      <c r="A218" s="3"/>
      <c r="B218" s="1464"/>
      <c r="C218" s="1435"/>
      <c r="D218" s="1436"/>
      <c r="E218" s="1435" t="s">
        <v>846</v>
      </c>
      <c r="F218" s="1436" t="s">
        <v>346</v>
      </c>
      <c r="G218" s="1435" t="s">
        <v>346</v>
      </c>
      <c r="H218" s="1436" t="s">
        <v>1340</v>
      </c>
      <c r="I218" s="1435" t="s">
        <v>1234</v>
      </c>
      <c r="J218" s="1437">
        <v>2.5</v>
      </c>
      <c r="K218" s="1437">
        <v>1.7320000000000004</v>
      </c>
      <c r="L218" s="1437">
        <v>0</v>
      </c>
      <c r="M218" s="1438" t="s">
        <v>1536</v>
      </c>
      <c r="N218" s="1439">
        <v>0</v>
      </c>
    </row>
    <row r="219" spans="1:14" s="1199" customFormat="1" ht="21" customHeight="1" x14ac:dyDescent="0.2">
      <c r="A219" s="3"/>
      <c r="B219" s="1464"/>
      <c r="C219" s="1440" t="s">
        <v>73</v>
      </c>
      <c r="D219" s="1441" t="s">
        <v>416</v>
      </c>
      <c r="E219" s="1440" t="s">
        <v>847</v>
      </c>
      <c r="F219" s="1441" t="s">
        <v>346</v>
      </c>
      <c r="G219" s="1440" t="s">
        <v>346</v>
      </c>
      <c r="H219" s="1441" t="s">
        <v>1340</v>
      </c>
      <c r="I219" s="1440" t="s">
        <v>1234</v>
      </c>
      <c r="J219" s="1442">
        <v>0</v>
      </c>
      <c r="K219" s="1442">
        <v>0</v>
      </c>
      <c r="L219" s="1442">
        <v>0</v>
      </c>
      <c r="M219" s="1443" t="s">
        <v>1536</v>
      </c>
      <c r="N219" s="1444">
        <v>0</v>
      </c>
    </row>
    <row r="220" spans="1:14" s="1199" customFormat="1" ht="21" customHeight="1" x14ac:dyDescent="0.2">
      <c r="A220" s="3"/>
      <c r="B220" s="1464"/>
      <c r="C220" s="1435"/>
      <c r="D220" s="1441" t="s">
        <v>638</v>
      </c>
      <c r="E220" s="1440" t="s">
        <v>847</v>
      </c>
      <c r="F220" s="1441" t="s">
        <v>346</v>
      </c>
      <c r="G220" s="1440" t="s">
        <v>346</v>
      </c>
      <c r="H220" s="1441" t="s">
        <v>1340</v>
      </c>
      <c r="I220" s="1440" t="s">
        <v>1234</v>
      </c>
      <c r="J220" s="1442">
        <v>0</v>
      </c>
      <c r="K220" s="1442">
        <v>0</v>
      </c>
      <c r="L220" s="1442">
        <v>0</v>
      </c>
      <c r="M220" s="1443" t="s">
        <v>1536</v>
      </c>
      <c r="N220" s="1444">
        <v>0</v>
      </c>
    </row>
    <row r="221" spans="1:14" s="1199" customFormat="1" ht="21" customHeight="1" x14ac:dyDescent="0.2">
      <c r="A221" s="3"/>
      <c r="B221" s="1464"/>
      <c r="C221" s="1440" t="s">
        <v>85</v>
      </c>
      <c r="D221" s="1441" t="s">
        <v>650</v>
      </c>
      <c r="E221" s="1440" t="s">
        <v>852</v>
      </c>
      <c r="F221" s="1441" t="s">
        <v>346</v>
      </c>
      <c r="G221" s="1440" t="s">
        <v>346</v>
      </c>
      <c r="H221" s="1441" t="s">
        <v>1340</v>
      </c>
      <c r="I221" s="1440" t="s">
        <v>1234</v>
      </c>
      <c r="J221" s="1442">
        <v>0.31000000000000005</v>
      </c>
      <c r="K221" s="1442">
        <v>0.31000000000000005</v>
      </c>
      <c r="L221" s="1442">
        <v>0</v>
      </c>
      <c r="M221" s="1443"/>
      <c r="N221" s="1444"/>
    </row>
    <row r="222" spans="1:14" s="1199" customFormat="1" ht="21" customHeight="1" x14ac:dyDescent="0.2">
      <c r="A222" s="3"/>
      <c r="B222" s="1464"/>
      <c r="C222" s="1440" t="s">
        <v>87</v>
      </c>
      <c r="D222" s="1441" t="s">
        <v>656</v>
      </c>
      <c r="E222" s="1440" t="s">
        <v>862</v>
      </c>
      <c r="F222" s="1441" t="s">
        <v>346</v>
      </c>
      <c r="G222" s="1440" t="s">
        <v>346</v>
      </c>
      <c r="H222" s="1441" t="s">
        <v>1341</v>
      </c>
      <c r="I222" s="1440" t="s">
        <v>1234</v>
      </c>
      <c r="J222" s="1442">
        <v>0.17</v>
      </c>
      <c r="K222" s="1442">
        <v>0.15</v>
      </c>
      <c r="L222" s="1442">
        <v>5.5220000000000002</v>
      </c>
      <c r="M222" s="1443" t="s">
        <v>1536</v>
      </c>
      <c r="N222" s="1444">
        <v>489</v>
      </c>
    </row>
    <row r="223" spans="1:14" s="1199" customFormat="1" ht="21" customHeight="1" x14ac:dyDescent="0.2">
      <c r="A223" s="3"/>
      <c r="B223" s="1464"/>
      <c r="C223" s="1435"/>
      <c r="D223" s="1436"/>
      <c r="E223" s="1435" t="s">
        <v>863</v>
      </c>
      <c r="F223" s="1436" t="s">
        <v>346</v>
      </c>
      <c r="G223" s="1435" t="s">
        <v>346</v>
      </c>
      <c r="H223" s="1436" t="s">
        <v>1341</v>
      </c>
      <c r="I223" s="1435" t="s">
        <v>1234</v>
      </c>
      <c r="J223" s="1437">
        <v>0.46300000000000008</v>
      </c>
      <c r="K223" s="1437">
        <v>0.35</v>
      </c>
      <c r="L223" s="1437">
        <v>0.70799999999999996</v>
      </c>
      <c r="M223" s="1438" t="s">
        <v>1536</v>
      </c>
      <c r="N223" s="1439">
        <v>185</v>
      </c>
    </row>
    <row r="224" spans="1:14" s="1199" customFormat="1" ht="21" customHeight="1" x14ac:dyDescent="0.2">
      <c r="A224" s="3"/>
      <c r="B224" s="1464"/>
      <c r="C224" s="1435"/>
      <c r="D224" s="1436"/>
      <c r="E224" s="1435" t="s">
        <v>864</v>
      </c>
      <c r="F224" s="1436" t="s">
        <v>346</v>
      </c>
      <c r="G224" s="1435" t="s">
        <v>346</v>
      </c>
      <c r="H224" s="1436" t="s">
        <v>1341</v>
      </c>
      <c r="I224" s="1435" t="s">
        <v>1234</v>
      </c>
      <c r="J224" s="1437">
        <v>0.17</v>
      </c>
      <c r="K224" s="1437">
        <v>0.15</v>
      </c>
      <c r="L224" s="1437">
        <v>5.3220000000000001</v>
      </c>
      <c r="M224" s="1438" t="s">
        <v>1536</v>
      </c>
      <c r="N224" s="1439">
        <v>344</v>
      </c>
    </row>
    <row r="225" spans="1:14" s="1199" customFormat="1" ht="21" customHeight="1" x14ac:dyDescent="0.2">
      <c r="A225" s="3"/>
      <c r="B225" s="1464"/>
      <c r="C225" s="1435"/>
      <c r="D225" s="1436"/>
      <c r="E225" s="1435" t="s">
        <v>865</v>
      </c>
      <c r="F225" s="1436" t="s">
        <v>346</v>
      </c>
      <c r="G225" s="1435" t="s">
        <v>346</v>
      </c>
      <c r="H225" s="1436" t="s">
        <v>1341</v>
      </c>
      <c r="I225" s="1435" t="s">
        <v>1234</v>
      </c>
      <c r="J225" s="1437">
        <v>0.7</v>
      </c>
      <c r="K225" s="1437">
        <v>0.7</v>
      </c>
      <c r="L225" s="1437">
        <v>26.604999999999997</v>
      </c>
      <c r="M225" s="1438" t="s">
        <v>1536</v>
      </c>
      <c r="N225" s="1439">
        <v>2100</v>
      </c>
    </row>
    <row r="226" spans="1:14" s="1199" customFormat="1" ht="21" customHeight="1" x14ac:dyDescent="0.2">
      <c r="A226" s="3"/>
      <c r="B226" s="1464"/>
      <c r="C226" s="1435"/>
      <c r="D226" s="1436"/>
      <c r="E226" s="1435" t="s">
        <v>866</v>
      </c>
      <c r="F226" s="1436" t="s">
        <v>346</v>
      </c>
      <c r="G226" s="1435" t="s">
        <v>346</v>
      </c>
      <c r="H226" s="1436" t="s">
        <v>1341</v>
      </c>
      <c r="I226" s="1435" t="s">
        <v>1234</v>
      </c>
      <c r="J226" s="1437">
        <v>0.17499999999999999</v>
      </c>
      <c r="K226" s="1437">
        <v>0.16</v>
      </c>
      <c r="L226" s="1437">
        <v>0.27200000000000002</v>
      </c>
      <c r="M226" s="1438" t="s">
        <v>1536</v>
      </c>
      <c r="N226" s="1439">
        <v>0</v>
      </c>
    </row>
    <row r="227" spans="1:14" s="1199" customFormat="1" ht="21" customHeight="1" x14ac:dyDescent="0.2">
      <c r="A227" s="3"/>
      <c r="B227" s="1464"/>
      <c r="C227" s="1435"/>
      <c r="D227" s="1436"/>
      <c r="E227" s="1435" t="s">
        <v>867</v>
      </c>
      <c r="F227" s="1436" t="s">
        <v>346</v>
      </c>
      <c r="G227" s="1435" t="s">
        <v>346</v>
      </c>
      <c r="H227" s="1436" t="s">
        <v>1341</v>
      </c>
      <c r="I227" s="1435" t="s">
        <v>1234</v>
      </c>
      <c r="J227" s="1437">
        <v>0.28799999999999998</v>
      </c>
      <c r="K227" s="1437">
        <v>0.25</v>
      </c>
      <c r="L227" s="1437">
        <v>0.29799999999999999</v>
      </c>
      <c r="M227" s="1438" t="s">
        <v>1536</v>
      </c>
      <c r="N227" s="1439">
        <v>0</v>
      </c>
    </row>
    <row r="228" spans="1:14" s="1199" customFormat="1" ht="21" customHeight="1" x14ac:dyDescent="0.2">
      <c r="A228" s="3"/>
      <c r="B228" s="1464"/>
      <c r="C228" s="1440" t="s">
        <v>89</v>
      </c>
      <c r="D228" s="1441" t="s">
        <v>664</v>
      </c>
      <c r="E228" s="1440" t="s">
        <v>870</v>
      </c>
      <c r="F228" s="1441" t="s">
        <v>347</v>
      </c>
      <c r="G228" s="1440" t="s">
        <v>347</v>
      </c>
      <c r="H228" s="1441" t="s">
        <v>1340</v>
      </c>
      <c r="I228" s="1440" t="s">
        <v>1232</v>
      </c>
      <c r="J228" s="1442">
        <v>0</v>
      </c>
      <c r="K228" s="1442">
        <v>0</v>
      </c>
      <c r="L228" s="1442">
        <v>0</v>
      </c>
      <c r="M228" s="1443"/>
      <c r="N228" s="1444"/>
    </row>
    <row r="229" spans="1:14" s="1199" customFormat="1" ht="21" customHeight="1" x14ac:dyDescent="0.2">
      <c r="A229" s="3"/>
      <c r="B229" s="1464"/>
      <c r="C229" s="1435"/>
      <c r="D229" s="1436"/>
      <c r="E229" s="1435" t="s">
        <v>871</v>
      </c>
      <c r="F229" s="1436" t="s">
        <v>347</v>
      </c>
      <c r="G229" s="1435" t="s">
        <v>347</v>
      </c>
      <c r="H229" s="1436" t="s">
        <v>1340</v>
      </c>
      <c r="I229" s="1435" t="s">
        <v>1232</v>
      </c>
      <c r="J229" s="1437">
        <v>0</v>
      </c>
      <c r="K229" s="1437">
        <v>0</v>
      </c>
      <c r="L229" s="1437">
        <v>0</v>
      </c>
      <c r="M229" s="1438"/>
      <c r="N229" s="1439"/>
    </row>
    <row r="230" spans="1:14" s="1199" customFormat="1" ht="21" customHeight="1" x14ac:dyDescent="0.2">
      <c r="A230" s="3"/>
      <c r="B230" s="1464"/>
      <c r="C230" s="1435"/>
      <c r="D230" s="1436"/>
      <c r="E230" s="1435" t="s">
        <v>872</v>
      </c>
      <c r="F230" s="1436" t="s">
        <v>347</v>
      </c>
      <c r="G230" s="1435" t="s">
        <v>347</v>
      </c>
      <c r="H230" s="1436" t="s">
        <v>1340</v>
      </c>
      <c r="I230" s="1435" t="s">
        <v>1232</v>
      </c>
      <c r="J230" s="1437">
        <v>0</v>
      </c>
      <c r="K230" s="1437">
        <v>0</v>
      </c>
      <c r="L230" s="1437">
        <v>0</v>
      </c>
      <c r="M230" s="1438"/>
      <c r="N230" s="1439"/>
    </row>
    <row r="231" spans="1:14" s="1199" customFormat="1" ht="21" customHeight="1" x14ac:dyDescent="0.2">
      <c r="A231" s="3"/>
      <c r="B231" s="1464"/>
      <c r="C231" s="1435"/>
      <c r="D231" s="1436"/>
      <c r="E231" s="1435" t="s">
        <v>873</v>
      </c>
      <c r="F231" s="1436" t="s">
        <v>347</v>
      </c>
      <c r="G231" s="1435" t="s">
        <v>347</v>
      </c>
      <c r="H231" s="1436" t="s">
        <v>1340</v>
      </c>
      <c r="I231" s="1435" t="s">
        <v>1232</v>
      </c>
      <c r="J231" s="1437">
        <v>59.600000000000016</v>
      </c>
      <c r="K231" s="1437">
        <v>52.429000000000009</v>
      </c>
      <c r="L231" s="1437">
        <v>8914.8549999999996</v>
      </c>
      <c r="M231" s="1438" t="s">
        <v>1538</v>
      </c>
      <c r="N231" s="1439">
        <v>2880343.55</v>
      </c>
    </row>
    <row r="232" spans="1:14" s="1199" customFormat="1" ht="21" customHeight="1" x14ac:dyDescent="0.2">
      <c r="A232" s="3"/>
      <c r="B232" s="1464"/>
      <c r="C232" s="1435"/>
      <c r="D232" s="1436"/>
      <c r="E232" s="1435"/>
      <c r="F232" s="1436"/>
      <c r="G232" s="1435"/>
      <c r="H232" s="1436"/>
      <c r="I232" s="1435"/>
      <c r="J232" s="1437"/>
      <c r="K232" s="1437"/>
      <c r="L232" s="1437"/>
      <c r="M232" s="1438" t="s">
        <v>1536</v>
      </c>
      <c r="N232" s="1439">
        <v>61551.020000000004</v>
      </c>
    </row>
    <row r="233" spans="1:14" s="1199" customFormat="1" ht="21" customHeight="1" x14ac:dyDescent="0.2">
      <c r="A233" s="3"/>
      <c r="B233" s="1464"/>
      <c r="C233" s="1435"/>
      <c r="D233" s="1436"/>
      <c r="E233" s="1435" t="s">
        <v>874</v>
      </c>
      <c r="F233" s="1436" t="s">
        <v>347</v>
      </c>
      <c r="G233" s="1435" t="s">
        <v>347</v>
      </c>
      <c r="H233" s="1436" t="s">
        <v>1340</v>
      </c>
      <c r="I233" s="1435" t="s">
        <v>1232</v>
      </c>
      <c r="J233" s="1437">
        <v>59.600000000000016</v>
      </c>
      <c r="K233" s="1437">
        <v>53.210000000000015</v>
      </c>
      <c r="L233" s="1437">
        <v>969.22</v>
      </c>
      <c r="M233" s="1438" t="s">
        <v>1538</v>
      </c>
      <c r="N233" s="1439">
        <v>195162.44999999998</v>
      </c>
    </row>
    <row r="234" spans="1:14" s="1199" customFormat="1" ht="21" customHeight="1" x14ac:dyDescent="0.2">
      <c r="A234" s="3"/>
      <c r="B234" s="1464"/>
      <c r="C234" s="1435"/>
      <c r="D234" s="1436"/>
      <c r="E234" s="1435"/>
      <c r="F234" s="1436"/>
      <c r="G234" s="1435"/>
      <c r="H234" s="1436"/>
      <c r="I234" s="1435"/>
      <c r="J234" s="1437"/>
      <c r="K234" s="1437"/>
      <c r="L234" s="1437"/>
      <c r="M234" s="1438" t="s">
        <v>1536</v>
      </c>
      <c r="N234" s="1439">
        <v>50334.479999999996</v>
      </c>
    </row>
    <row r="235" spans="1:14" s="1199" customFormat="1" ht="21" customHeight="1" x14ac:dyDescent="0.2">
      <c r="A235" s="3"/>
      <c r="B235" s="1464"/>
      <c r="C235" s="1435"/>
      <c r="D235" s="1436"/>
      <c r="E235" s="1435" t="s">
        <v>875</v>
      </c>
      <c r="F235" s="1436" t="s">
        <v>347</v>
      </c>
      <c r="G235" s="1435" t="s">
        <v>347</v>
      </c>
      <c r="H235" s="1436" t="s">
        <v>1340</v>
      </c>
      <c r="I235" s="1435" t="s">
        <v>1232</v>
      </c>
      <c r="J235" s="1437">
        <v>127.5</v>
      </c>
      <c r="K235" s="1437">
        <v>124.746</v>
      </c>
      <c r="L235" s="1437">
        <v>77311.213999999993</v>
      </c>
      <c r="M235" s="1438" t="s">
        <v>1538</v>
      </c>
      <c r="N235" s="1439">
        <v>23551039</v>
      </c>
    </row>
    <row r="236" spans="1:14" s="1199" customFormat="1" ht="21" customHeight="1" x14ac:dyDescent="0.2">
      <c r="A236" s="3"/>
      <c r="B236" s="1464"/>
      <c r="C236" s="1435"/>
      <c r="D236" s="1436"/>
      <c r="E236" s="1435"/>
      <c r="F236" s="1436"/>
      <c r="G236" s="1435"/>
      <c r="H236" s="1436"/>
      <c r="I236" s="1435"/>
      <c r="J236" s="1437"/>
      <c r="K236" s="1437"/>
      <c r="L236" s="1437"/>
      <c r="M236" s="1438" t="s">
        <v>1536</v>
      </c>
      <c r="N236" s="1439">
        <v>45442</v>
      </c>
    </row>
    <row r="237" spans="1:14" s="1199" customFormat="1" ht="21" customHeight="1" x14ac:dyDescent="0.2">
      <c r="A237" s="3"/>
      <c r="B237" s="1464"/>
      <c r="C237" s="1435"/>
      <c r="D237" s="1436"/>
      <c r="E237" s="1435" t="s">
        <v>876</v>
      </c>
      <c r="F237" s="1436" t="s">
        <v>347</v>
      </c>
      <c r="G237" s="1435" t="s">
        <v>347</v>
      </c>
      <c r="H237" s="1436" t="s">
        <v>1340</v>
      </c>
      <c r="I237" s="1435" t="s">
        <v>1232</v>
      </c>
      <c r="J237" s="1437">
        <v>199.99999999999997</v>
      </c>
      <c r="K237" s="1437">
        <v>188.20700000000002</v>
      </c>
      <c r="L237" s="1437">
        <v>302677.967</v>
      </c>
      <c r="M237" s="1438" t="s">
        <v>1538</v>
      </c>
      <c r="N237" s="1439">
        <v>83654438</v>
      </c>
    </row>
    <row r="238" spans="1:14" s="1199" customFormat="1" ht="21" customHeight="1" x14ac:dyDescent="0.2">
      <c r="A238" s="3"/>
      <c r="B238" s="1464"/>
      <c r="C238" s="1435"/>
      <c r="D238" s="1441" t="s">
        <v>666</v>
      </c>
      <c r="E238" s="1440" t="s">
        <v>871</v>
      </c>
      <c r="F238" s="1441" t="s">
        <v>347</v>
      </c>
      <c r="G238" s="1440" t="s">
        <v>349</v>
      </c>
      <c r="H238" s="1441" t="s">
        <v>1340</v>
      </c>
      <c r="I238" s="1440" t="s">
        <v>1232</v>
      </c>
      <c r="J238" s="1442">
        <v>170</v>
      </c>
      <c r="K238" s="1442">
        <v>151.05000000000004</v>
      </c>
      <c r="L238" s="1442">
        <v>955780.96900000004</v>
      </c>
      <c r="M238" s="1443" t="s">
        <v>1538</v>
      </c>
      <c r="N238" s="1444">
        <v>276702842.25</v>
      </c>
    </row>
    <row r="239" spans="1:14" s="1199" customFormat="1" ht="21" customHeight="1" x14ac:dyDescent="0.2">
      <c r="A239" s="3"/>
      <c r="B239" s="1464"/>
      <c r="C239" s="1435"/>
      <c r="D239" s="1436"/>
      <c r="E239" s="1435"/>
      <c r="F239" s="1436"/>
      <c r="G239" s="1435"/>
      <c r="H239" s="1436"/>
      <c r="I239" s="1435"/>
      <c r="J239" s="1437"/>
      <c r="K239" s="1437"/>
      <c r="L239" s="1437"/>
      <c r="M239" s="1438" t="s">
        <v>1536</v>
      </c>
      <c r="N239" s="1439">
        <v>83285.19</v>
      </c>
    </row>
    <row r="240" spans="1:14" s="1199" customFormat="1" ht="21" customHeight="1" x14ac:dyDescent="0.2">
      <c r="A240" s="3"/>
      <c r="B240" s="1464"/>
      <c r="C240" s="1435"/>
      <c r="D240" s="1436"/>
      <c r="E240" s="1435" t="s">
        <v>872</v>
      </c>
      <c r="F240" s="1436" t="s">
        <v>347</v>
      </c>
      <c r="G240" s="1435" t="s">
        <v>349</v>
      </c>
      <c r="H240" s="1436" t="s">
        <v>1340</v>
      </c>
      <c r="I240" s="1435" t="s">
        <v>1232</v>
      </c>
      <c r="J240" s="1437">
        <v>170</v>
      </c>
      <c r="K240" s="1437">
        <v>149.202</v>
      </c>
      <c r="L240" s="1437">
        <v>1030295.9679999999</v>
      </c>
      <c r="M240" s="1438" t="s">
        <v>1538</v>
      </c>
      <c r="N240" s="1439">
        <v>297433816.75999999</v>
      </c>
    </row>
    <row r="241" spans="1:14" s="1199" customFormat="1" ht="21" customHeight="1" x14ac:dyDescent="0.2">
      <c r="A241" s="3"/>
      <c r="B241" s="1464"/>
      <c r="C241" s="1435"/>
      <c r="D241" s="1436"/>
      <c r="E241" s="1435"/>
      <c r="F241" s="1436"/>
      <c r="G241" s="1435"/>
      <c r="H241" s="1436"/>
      <c r="I241" s="1435"/>
      <c r="J241" s="1437"/>
      <c r="K241" s="1437"/>
      <c r="L241" s="1437"/>
      <c r="M241" s="1438" t="s">
        <v>1536</v>
      </c>
      <c r="N241" s="1439">
        <v>101540.85</v>
      </c>
    </row>
    <row r="242" spans="1:14" s="1199" customFormat="1" ht="21" customHeight="1" x14ac:dyDescent="0.2">
      <c r="A242" s="3"/>
      <c r="B242" s="1464"/>
      <c r="C242" s="1435"/>
      <c r="D242" s="1436"/>
      <c r="E242" s="1435" t="s">
        <v>877</v>
      </c>
      <c r="F242" s="1436" t="s">
        <v>348</v>
      </c>
      <c r="G242" s="1435" t="s">
        <v>349</v>
      </c>
      <c r="H242" s="1436" t="s">
        <v>1340</v>
      </c>
      <c r="I242" s="1435" t="s">
        <v>1232</v>
      </c>
      <c r="J242" s="1437">
        <v>184.00000000000003</v>
      </c>
      <c r="K242" s="1437">
        <v>183.51999999999998</v>
      </c>
      <c r="L242" s="1437">
        <v>970337.79</v>
      </c>
      <c r="M242" s="1438"/>
      <c r="N242" s="1439"/>
    </row>
    <row r="243" spans="1:14" s="1199" customFormat="1" ht="21" customHeight="1" x14ac:dyDescent="0.2">
      <c r="A243" s="3"/>
      <c r="B243" s="1464"/>
      <c r="C243" s="1440" t="s">
        <v>91</v>
      </c>
      <c r="D243" s="1441" t="s">
        <v>668</v>
      </c>
      <c r="E243" s="1440" t="s">
        <v>878</v>
      </c>
      <c r="F243" s="1441" t="s">
        <v>347</v>
      </c>
      <c r="G243" s="1440" t="s">
        <v>347</v>
      </c>
      <c r="H243" s="1441" t="s">
        <v>1340</v>
      </c>
      <c r="I243" s="1440" t="s">
        <v>1232</v>
      </c>
      <c r="J243" s="1442">
        <v>51.389999999999993</v>
      </c>
      <c r="K243" s="1442">
        <v>50.767999999999994</v>
      </c>
      <c r="L243" s="1442">
        <v>13214.06</v>
      </c>
      <c r="M243" s="1443" t="s">
        <v>1538</v>
      </c>
      <c r="N243" s="1444">
        <v>3522806.57</v>
      </c>
    </row>
    <row r="244" spans="1:14" s="1199" customFormat="1" ht="21" customHeight="1" x14ac:dyDescent="0.2">
      <c r="A244" s="3"/>
      <c r="B244" s="1464"/>
      <c r="C244" s="1435"/>
      <c r="D244" s="1441" t="s">
        <v>669</v>
      </c>
      <c r="E244" s="1440" t="s">
        <v>879</v>
      </c>
      <c r="F244" s="1441" t="s">
        <v>347</v>
      </c>
      <c r="G244" s="1440" t="s">
        <v>347</v>
      </c>
      <c r="H244" s="1441" t="s">
        <v>1340</v>
      </c>
      <c r="I244" s="1440" t="s">
        <v>1232</v>
      </c>
      <c r="J244" s="1442">
        <v>101.29999999999997</v>
      </c>
      <c r="K244" s="1442">
        <v>105.94700000000002</v>
      </c>
      <c r="L244" s="1442">
        <v>473467.11</v>
      </c>
      <c r="M244" s="1443" t="s">
        <v>1538</v>
      </c>
      <c r="N244" s="1444">
        <v>154840498.57999998</v>
      </c>
    </row>
    <row r="245" spans="1:14" s="1199" customFormat="1" ht="21" customHeight="1" x14ac:dyDescent="0.2">
      <c r="A245" s="3"/>
      <c r="B245" s="1464"/>
      <c r="C245" s="1435"/>
      <c r="D245" s="1441" t="s">
        <v>670</v>
      </c>
      <c r="E245" s="1440" t="s">
        <v>880</v>
      </c>
      <c r="F245" s="1441" t="s">
        <v>347</v>
      </c>
      <c r="G245" s="1440" t="s">
        <v>347</v>
      </c>
      <c r="H245" s="1441" t="s">
        <v>1340</v>
      </c>
      <c r="I245" s="1440" t="s">
        <v>1232</v>
      </c>
      <c r="J245" s="1442">
        <v>177.65000000000006</v>
      </c>
      <c r="K245" s="1442">
        <v>187.46200000000002</v>
      </c>
      <c r="L245" s="1442">
        <v>178013.87</v>
      </c>
      <c r="M245" s="1443" t="s">
        <v>1538</v>
      </c>
      <c r="N245" s="1444">
        <v>63797214.080000013</v>
      </c>
    </row>
    <row r="246" spans="1:14" s="1199" customFormat="1" ht="21" customHeight="1" x14ac:dyDescent="0.2">
      <c r="A246" s="3"/>
      <c r="B246" s="1464"/>
      <c r="C246" s="1435"/>
      <c r="D246" s="1436"/>
      <c r="E246" s="1435"/>
      <c r="F246" s="1436"/>
      <c r="G246" s="1435"/>
      <c r="H246" s="1436"/>
      <c r="I246" s="1435"/>
      <c r="J246" s="1437"/>
      <c r="K246" s="1437"/>
      <c r="L246" s="1437"/>
      <c r="M246" s="1438" t="s">
        <v>1536</v>
      </c>
      <c r="N246" s="1439">
        <v>42415</v>
      </c>
    </row>
    <row r="247" spans="1:14" s="1199" customFormat="1" ht="21" customHeight="1" x14ac:dyDescent="0.2">
      <c r="A247" s="3"/>
      <c r="B247" s="1464"/>
      <c r="C247" s="1435"/>
      <c r="D247" s="1436"/>
      <c r="E247" s="1435"/>
      <c r="F247" s="1436"/>
      <c r="G247" s="1435"/>
      <c r="H247" s="1436"/>
      <c r="I247" s="1435"/>
      <c r="J247" s="1437"/>
      <c r="K247" s="1437"/>
      <c r="L247" s="1437"/>
      <c r="M247" s="1438" t="s">
        <v>1533</v>
      </c>
      <c r="N247" s="1439">
        <v>13663.1</v>
      </c>
    </row>
    <row r="248" spans="1:14" s="1199" customFormat="1" ht="21" customHeight="1" x14ac:dyDescent="0.2">
      <c r="A248" s="3"/>
      <c r="B248" s="1464"/>
      <c r="C248" s="1440" t="s">
        <v>97</v>
      </c>
      <c r="D248" s="1441" t="s">
        <v>685</v>
      </c>
      <c r="E248" s="1440" t="s">
        <v>897</v>
      </c>
      <c r="F248" s="1441" t="s">
        <v>348</v>
      </c>
      <c r="G248" s="1440" t="s">
        <v>348</v>
      </c>
      <c r="H248" s="1441" t="s">
        <v>1340</v>
      </c>
      <c r="I248" s="1440" t="s">
        <v>1232</v>
      </c>
      <c r="J248" s="1442">
        <v>135.00000000000003</v>
      </c>
      <c r="K248" s="1442">
        <v>140.71000000000004</v>
      </c>
      <c r="L248" s="1442">
        <v>36149.195999999996</v>
      </c>
      <c r="M248" s="1443" t="s">
        <v>1536</v>
      </c>
      <c r="N248" s="1444">
        <v>144978.85999999999</v>
      </c>
    </row>
    <row r="249" spans="1:14" s="1199" customFormat="1" ht="21" customHeight="1" x14ac:dyDescent="0.2">
      <c r="A249" s="3"/>
      <c r="B249" s="1464"/>
      <c r="C249" s="1435"/>
      <c r="D249" s="1441" t="s">
        <v>686</v>
      </c>
      <c r="E249" s="1440" t="s">
        <v>898</v>
      </c>
      <c r="F249" s="1441" t="s">
        <v>347</v>
      </c>
      <c r="G249" s="1440" t="s">
        <v>347</v>
      </c>
      <c r="H249" s="1441" t="s">
        <v>1340</v>
      </c>
      <c r="I249" s="1440" t="s">
        <v>1232</v>
      </c>
      <c r="J249" s="1442">
        <v>239.67</v>
      </c>
      <c r="K249" s="1442">
        <v>207.19</v>
      </c>
      <c r="L249" s="1442">
        <v>1832.43</v>
      </c>
      <c r="M249" s="1443" t="s">
        <v>1536</v>
      </c>
      <c r="N249" s="1444">
        <v>178482.54</v>
      </c>
    </row>
    <row r="250" spans="1:14" s="1199" customFormat="1" ht="21" customHeight="1" x14ac:dyDescent="0.2">
      <c r="A250" s="3"/>
      <c r="B250" s="1464"/>
      <c r="C250" s="1435"/>
      <c r="D250" s="1436"/>
      <c r="E250" s="1435" t="s">
        <v>899</v>
      </c>
      <c r="F250" s="1436" t="s">
        <v>347</v>
      </c>
      <c r="G250" s="1435" t="s">
        <v>347</v>
      </c>
      <c r="H250" s="1436" t="s">
        <v>1340</v>
      </c>
      <c r="I250" s="1435" t="s">
        <v>1232</v>
      </c>
      <c r="J250" s="1437">
        <v>239.67</v>
      </c>
      <c r="K250" s="1437">
        <v>204.64</v>
      </c>
      <c r="L250" s="1437">
        <v>326.68099999999998</v>
      </c>
      <c r="M250" s="1438" t="s">
        <v>1536</v>
      </c>
      <c r="N250" s="1439">
        <v>31386.15</v>
      </c>
    </row>
    <row r="251" spans="1:14" s="1199" customFormat="1" ht="21" customHeight="1" x14ac:dyDescent="0.2">
      <c r="A251" s="3"/>
      <c r="B251" s="1464"/>
      <c r="C251" s="1435"/>
      <c r="D251" s="1436"/>
      <c r="E251" s="1435" t="s">
        <v>900</v>
      </c>
      <c r="F251" s="1436" t="s">
        <v>347</v>
      </c>
      <c r="G251" s="1435" t="s">
        <v>347</v>
      </c>
      <c r="H251" s="1436" t="s">
        <v>1340</v>
      </c>
      <c r="I251" s="1435" t="s">
        <v>1232</v>
      </c>
      <c r="J251" s="1437">
        <v>239.67000000000002</v>
      </c>
      <c r="K251" s="1437">
        <v>205.02</v>
      </c>
      <c r="L251" s="1437">
        <v>1509.2659999999998</v>
      </c>
      <c r="M251" s="1438" t="s">
        <v>1536</v>
      </c>
      <c r="N251" s="1439">
        <v>135219.41999999998</v>
      </c>
    </row>
    <row r="252" spans="1:14" s="1199" customFormat="1" ht="21" customHeight="1" x14ac:dyDescent="0.2">
      <c r="A252" s="3"/>
      <c r="B252" s="1464"/>
      <c r="C252" s="1435"/>
      <c r="D252" s="1441" t="s">
        <v>683</v>
      </c>
      <c r="E252" s="1440" t="s">
        <v>891</v>
      </c>
      <c r="F252" s="1441" t="s">
        <v>347</v>
      </c>
      <c r="G252" s="1440" t="s">
        <v>349</v>
      </c>
      <c r="H252" s="1441" t="s">
        <v>1340</v>
      </c>
      <c r="I252" s="1440" t="s">
        <v>1232</v>
      </c>
      <c r="J252" s="1442">
        <v>180</v>
      </c>
      <c r="K252" s="1442">
        <v>172.01000000000002</v>
      </c>
      <c r="L252" s="1442">
        <v>934472.80799999996</v>
      </c>
      <c r="M252" s="1443" t="s">
        <v>1538</v>
      </c>
      <c r="N252" s="1444">
        <v>260266575.05999997</v>
      </c>
    </row>
    <row r="253" spans="1:14" s="1199" customFormat="1" ht="21" customHeight="1" x14ac:dyDescent="0.2">
      <c r="A253" s="3"/>
      <c r="B253" s="1464"/>
      <c r="C253" s="1435"/>
      <c r="D253" s="1436"/>
      <c r="E253" s="1435" t="s">
        <v>892</v>
      </c>
      <c r="F253" s="1436" t="s">
        <v>347</v>
      </c>
      <c r="G253" s="1435" t="s">
        <v>349</v>
      </c>
      <c r="H253" s="1436" t="s">
        <v>1340</v>
      </c>
      <c r="I253" s="1435" t="s">
        <v>1232</v>
      </c>
      <c r="J253" s="1437">
        <v>180</v>
      </c>
      <c r="K253" s="1437">
        <v>172.39000000000001</v>
      </c>
      <c r="L253" s="1437">
        <v>1007398.453</v>
      </c>
      <c r="M253" s="1438" t="s">
        <v>1538</v>
      </c>
      <c r="N253" s="1439">
        <v>285736020.49999994</v>
      </c>
    </row>
    <row r="254" spans="1:14" s="1199" customFormat="1" ht="21" customHeight="1" x14ac:dyDescent="0.2">
      <c r="A254" s="3"/>
      <c r="B254" s="1464"/>
      <c r="C254" s="1435"/>
      <c r="D254" s="1436"/>
      <c r="E254" s="1435" t="s">
        <v>893</v>
      </c>
      <c r="F254" s="1436" t="s">
        <v>347</v>
      </c>
      <c r="G254" s="1435" t="s">
        <v>349</v>
      </c>
      <c r="H254" s="1436" t="s">
        <v>1340</v>
      </c>
      <c r="I254" s="1435" t="s">
        <v>1232</v>
      </c>
      <c r="J254" s="1437">
        <v>199.80000000000004</v>
      </c>
      <c r="K254" s="1437">
        <v>189.58000000000004</v>
      </c>
      <c r="L254" s="1437">
        <v>1064718.102</v>
      </c>
      <c r="M254" s="1438" t="s">
        <v>1538</v>
      </c>
      <c r="N254" s="1439">
        <v>305506725</v>
      </c>
    </row>
    <row r="255" spans="1:14" s="1199" customFormat="1" ht="21" customHeight="1" x14ac:dyDescent="0.2">
      <c r="A255" s="3"/>
      <c r="B255" s="1464"/>
      <c r="C255" s="1435"/>
      <c r="D255" s="1436"/>
      <c r="E255" s="1435" t="s">
        <v>894</v>
      </c>
      <c r="F255" s="1436" t="s">
        <v>347</v>
      </c>
      <c r="G255" s="1435" t="s">
        <v>349</v>
      </c>
      <c r="H255" s="1436" t="s">
        <v>1340</v>
      </c>
      <c r="I255" s="1435" t="s">
        <v>1232</v>
      </c>
      <c r="J255" s="1437">
        <v>73.599999999999994</v>
      </c>
      <c r="K255" s="1437">
        <v>75.029999999999987</v>
      </c>
      <c r="L255" s="1437">
        <v>292851.53099999996</v>
      </c>
      <c r="M255" s="1438" t="s">
        <v>1538</v>
      </c>
      <c r="N255" s="1439">
        <v>85010658.450000003</v>
      </c>
    </row>
    <row r="256" spans="1:14" s="1199" customFormat="1" ht="21" customHeight="1" x14ac:dyDescent="0.2">
      <c r="A256" s="3"/>
      <c r="B256" s="1464"/>
      <c r="C256" s="1435"/>
      <c r="D256" s="1436"/>
      <c r="E256" s="1435" t="s">
        <v>895</v>
      </c>
      <c r="F256" s="1436" t="s">
        <v>348</v>
      </c>
      <c r="G256" s="1435" t="s">
        <v>349</v>
      </c>
      <c r="H256" s="1436" t="s">
        <v>1340</v>
      </c>
      <c r="I256" s="1435" t="s">
        <v>1232</v>
      </c>
      <c r="J256" s="1437">
        <v>297.5</v>
      </c>
      <c r="K256" s="1437">
        <v>280.50599999999991</v>
      </c>
      <c r="L256" s="1437">
        <v>1586322.9620000001</v>
      </c>
      <c r="M256" s="1438"/>
      <c r="N256" s="1439"/>
    </row>
    <row r="257" spans="1:14" s="1199" customFormat="1" ht="21" customHeight="1" x14ac:dyDescent="0.2">
      <c r="A257" s="3"/>
      <c r="B257" s="1464"/>
      <c r="C257" s="1435"/>
      <c r="D257" s="1436"/>
      <c r="E257" s="1435" t="s">
        <v>896</v>
      </c>
      <c r="F257" s="1436" t="s">
        <v>348</v>
      </c>
      <c r="G257" s="1435" t="s">
        <v>349</v>
      </c>
      <c r="H257" s="1436" t="s">
        <v>1340</v>
      </c>
      <c r="I257" s="1435" t="s">
        <v>1232</v>
      </c>
      <c r="J257" s="1437">
        <v>31.789999999999996</v>
      </c>
      <c r="K257" s="1437">
        <v>36.756999999999998</v>
      </c>
      <c r="L257" s="1437">
        <v>120343.508</v>
      </c>
      <c r="M257" s="1438"/>
      <c r="N257" s="1439"/>
    </row>
    <row r="258" spans="1:14" s="1199" customFormat="1" ht="21" customHeight="1" x14ac:dyDescent="0.2">
      <c r="A258" s="3"/>
      <c r="B258" s="1464"/>
      <c r="C258" s="1435"/>
      <c r="D258" s="1441" t="s">
        <v>687</v>
      </c>
      <c r="E258" s="1440" t="s">
        <v>904</v>
      </c>
      <c r="F258" s="1441" t="s">
        <v>347</v>
      </c>
      <c r="G258" s="1440" t="s">
        <v>347</v>
      </c>
      <c r="H258" s="1441" t="s">
        <v>1340</v>
      </c>
      <c r="I258" s="1440" t="s">
        <v>1232</v>
      </c>
      <c r="J258" s="1442">
        <v>189.55</v>
      </c>
      <c r="K258" s="1442">
        <v>167.13</v>
      </c>
      <c r="L258" s="1442">
        <v>1697.4059999999999</v>
      </c>
      <c r="M258" s="1443" t="s">
        <v>1536</v>
      </c>
      <c r="N258" s="1444">
        <v>135928.56</v>
      </c>
    </row>
    <row r="259" spans="1:14" s="1199" customFormat="1" ht="21" customHeight="1" x14ac:dyDescent="0.2">
      <c r="A259" s="3"/>
      <c r="B259" s="1464"/>
      <c r="C259" s="1435"/>
      <c r="D259" s="1436"/>
      <c r="E259" s="1435" t="s">
        <v>905</v>
      </c>
      <c r="F259" s="1436" t="s">
        <v>347</v>
      </c>
      <c r="G259" s="1435" t="s">
        <v>347</v>
      </c>
      <c r="H259" s="1436" t="s">
        <v>1340</v>
      </c>
      <c r="I259" s="1435" t="s">
        <v>1232</v>
      </c>
      <c r="J259" s="1437">
        <v>189.55</v>
      </c>
      <c r="K259" s="1437">
        <v>167.97</v>
      </c>
      <c r="L259" s="1437">
        <v>2007.4770000000001</v>
      </c>
      <c r="M259" s="1438" t="s">
        <v>1536</v>
      </c>
      <c r="N259" s="1439">
        <v>195810.07</v>
      </c>
    </row>
    <row r="260" spans="1:14" s="1199" customFormat="1" ht="21" customHeight="1" x14ac:dyDescent="0.2">
      <c r="A260" s="3"/>
      <c r="B260" s="1464"/>
      <c r="C260" s="1435"/>
      <c r="D260" s="1436"/>
      <c r="E260" s="1435" t="s">
        <v>906</v>
      </c>
      <c r="F260" s="1436" t="s">
        <v>347</v>
      </c>
      <c r="G260" s="1435" t="s">
        <v>347</v>
      </c>
      <c r="H260" s="1436" t="s">
        <v>1340</v>
      </c>
      <c r="I260" s="1435" t="s">
        <v>1232</v>
      </c>
      <c r="J260" s="1437">
        <v>189.55</v>
      </c>
      <c r="K260" s="1437">
        <v>166.23</v>
      </c>
      <c r="L260" s="1437">
        <v>2036.3329999999999</v>
      </c>
      <c r="M260" s="1438" t="s">
        <v>1536</v>
      </c>
      <c r="N260" s="1439">
        <v>164945.66</v>
      </c>
    </row>
    <row r="261" spans="1:14" s="1199" customFormat="1" ht="21" customHeight="1" x14ac:dyDescent="0.2">
      <c r="A261" s="3"/>
      <c r="B261" s="1464"/>
      <c r="C261" s="1440" t="s">
        <v>99</v>
      </c>
      <c r="D261" s="1441" t="s">
        <v>688</v>
      </c>
      <c r="E261" s="1440" t="s">
        <v>891</v>
      </c>
      <c r="F261" s="1441" t="s">
        <v>347</v>
      </c>
      <c r="G261" s="1440" t="s">
        <v>349</v>
      </c>
      <c r="H261" s="1441" t="s">
        <v>1340</v>
      </c>
      <c r="I261" s="1440" t="s">
        <v>1232</v>
      </c>
      <c r="J261" s="1442">
        <v>193.40000000000006</v>
      </c>
      <c r="K261" s="1442">
        <v>190.15200000000002</v>
      </c>
      <c r="L261" s="1442">
        <v>1383538.4260000002</v>
      </c>
      <c r="M261" s="1443" t="s">
        <v>1538</v>
      </c>
      <c r="N261" s="1444">
        <v>372363763.02800006</v>
      </c>
    </row>
    <row r="262" spans="1:14" s="1199" customFormat="1" ht="21" customHeight="1" x14ac:dyDescent="0.2">
      <c r="A262" s="3"/>
      <c r="B262" s="1464"/>
      <c r="C262" s="1435"/>
      <c r="D262" s="1436"/>
      <c r="E262" s="1435" t="s">
        <v>892</v>
      </c>
      <c r="F262" s="1436" t="s">
        <v>347</v>
      </c>
      <c r="G262" s="1435" t="s">
        <v>349</v>
      </c>
      <c r="H262" s="1436" t="s">
        <v>1340</v>
      </c>
      <c r="I262" s="1435" t="s">
        <v>1232</v>
      </c>
      <c r="J262" s="1437">
        <v>193.40000000000006</v>
      </c>
      <c r="K262" s="1437">
        <v>187.63100000000006</v>
      </c>
      <c r="L262" s="1437">
        <v>1103568.07</v>
      </c>
      <c r="M262" s="1438" t="s">
        <v>1538</v>
      </c>
      <c r="N262" s="1439">
        <v>297238354.77700001</v>
      </c>
    </row>
    <row r="263" spans="1:14" s="1199" customFormat="1" ht="21" customHeight="1" x14ac:dyDescent="0.2">
      <c r="A263" s="3"/>
      <c r="B263" s="1464"/>
      <c r="C263" s="1435"/>
      <c r="D263" s="1436"/>
      <c r="E263" s="1435" t="s">
        <v>907</v>
      </c>
      <c r="F263" s="1436" t="s">
        <v>348</v>
      </c>
      <c r="G263" s="1435" t="s">
        <v>349</v>
      </c>
      <c r="H263" s="1436" t="s">
        <v>1340</v>
      </c>
      <c r="I263" s="1435" t="s">
        <v>1232</v>
      </c>
      <c r="J263" s="1437">
        <v>192</v>
      </c>
      <c r="K263" s="1437">
        <v>189.40900000000002</v>
      </c>
      <c r="L263" s="1437">
        <v>1280354.3299999998</v>
      </c>
      <c r="M263" s="1438"/>
      <c r="N263" s="1439"/>
    </row>
    <row r="264" spans="1:14" s="1199" customFormat="1" ht="21" customHeight="1" x14ac:dyDescent="0.2">
      <c r="A264" s="3"/>
      <c r="B264" s="1464"/>
      <c r="C264" s="1440" t="s">
        <v>105</v>
      </c>
      <c r="D264" s="1441" t="s">
        <v>699</v>
      </c>
      <c r="E264" s="1440" t="s">
        <v>387</v>
      </c>
      <c r="F264" s="1441" t="s">
        <v>346</v>
      </c>
      <c r="G264" s="1440" t="s">
        <v>346</v>
      </c>
      <c r="H264" s="1441" t="s">
        <v>1341</v>
      </c>
      <c r="I264" s="1440" t="s">
        <v>1234</v>
      </c>
      <c r="J264" s="1442">
        <v>11.6</v>
      </c>
      <c r="K264" s="1442">
        <v>11.13</v>
      </c>
      <c r="L264" s="1442">
        <v>44520.862999999998</v>
      </c>
      <c r="M264" s="1443" t="s">
        <v>1536</v>
      </c>
      <c r="N264" s="1444">
        <v>26110.21</v>
      </c>
    </row>
    <row r="265" spans="1:14" s="1199" customFormat="1" ht="21" customHeight="1" x14ac:dyDescent="0.2">
      <c r="A265" s="3"/>
      <c r="B265" s="1464"/>
      <c r="C265" s="1435"/>
      <c r="D265" s="1436"/>
      <c r="E265" s="1435"/>
      <c r="F265" s="1436"/>
      <c r="G265" s="1435"/>
      <c r="H265" s="1436"/>
      <c r="I265" s="1435"/>
      <c r="J265" s="1437"/>
      <c r="K265" s="1437"/>
      <c r="L265" s="1437"/>
      <c r="M265" s="1438" t="s">
        <v>1540</v>
      </c>
      <c r="N265" s="1439">
        <v>2620111.59</v>
      </c>
    </row>
    <row r="266" spans="1:14" s="138" customFormat="1" ht="21" customHeight="1" x14ac:dyDescent="0.2">
      <c r="A266" s="4"/>
      <c r="B266" s="1464"/>
      <c r="C266" s="1435"/>
      <c r="D266" s="1436"/>
      <c r="E266" s="1435" t="s">
        <v>704</v>
      </c>
      <c r="F266" s="1436" t="s">
        <v>346</v>
      </c>
      <c r="G266" s="1435" t="s">
        <v>346</v>
      </c>
      <c r="H266" s="1436" t="s">
        <v>1341</v>
      </c>
      <c r="I266" s="1435" t="s">
        <v>1234</v>
      </c>
      <c r="J266" s="1437">
        <v>11.6</v>
      </c>
      <c r="K266" s="1437">
        <v>11.001999999999997</v>
      </c>
      <c r="L266" s="1437">
        <v>51008.968999999997</v>
      </c>
      <c r="M266" s="1438" t="s">
        <v>1536</v>
      </c>
      <c r="N266" s="1439">
        <v>25106.729999999996</v>
      </c>
    </row>
    <row r="267" spans="1:14" s="138" customFormat="1" ht="21" customHeight="1" x14ac:dyDescent="0.2">
      <c r="A267" s="4"/>
      <c r="B267" s="1464"/>
      <c r="C267" s="1435"/>
      <c r="D267" s="1436"/>
      <c r="E267" s="1435"/>
      <c r="F267" s="1436"/>
      <c r="G267" s="1435"/>
      <c r="H267" s="1436"/>
      <c r="I267" s="1435"/>
      <c r="J267" s="1437"/>
      <c r="K267" s="1437"/>
      <c r="L267" s="1437"/>
      <c r="M267" s="1438" t="s">
        <v>1540</v>
      </c>
      <c r="N267" s="1439">
        <v>3008350.44</v>
      </c>
    </row>
    <row r="268" spans="1:14" s="1189" customFormat="1" ht="14.25" x14ac:dyDescent="0.2">
      <c r="B268" s="1464"/>
      <c r="C268" s="1435"/>
      <c r="D268" s="1436"/>
      <c r="E268" s="1435" t="s">
        <v>706</v>
      </c>
      <c r="F268" s="1436" t="s">
        <v>346</v>
      </c>
      <c r="G268" s="1435" t="s">
        <v>346</v>
      </c>
      <c r="H268" s="1436" t="s">
        <v>1341</v>
      </c>
      <c r="I268" s="1435" t="s">
        <v>1234</v>
      </c>
      <c r="J268" s="1437">
        <v>11.6</v>
      </c>
      <c r="K268" s="1437">
        <v>11.337999999999999</v>
      </c>
      <c r="L268" s="1437">
        <v>48468.074000000008</v>
      </c>
      <c r="M268" s="1438" t="s">
        <v>1536</v>
      </c>
      <c r="N268" s="1439">
        <v>27420.130000000005</v>
      </c>
    </row>
    <row r="269" spans="1:14" s="1189" customFormat="1" ht="14.25" x14ac:dyDescent="0.2">
      <c r="B269" s="1464"/>
      <c r="C269" s="1435"/>
      <c r="D269" s="1436"/>
      <c r="E269" s="1435"/>
      <c r="F269" s="1436"/>
      <c r="G269" s="1435"/>
      <c r="H269" s="1436"/>
      <c r="I269" s="1435"/>
      <c r="J269" s="1437"/>
      <c r="K269" s="1437"/>
      <c r="L269" s="1437"/>
      <c r="M269" s="1438" t="s">
        <v>1540</v>
      </c>
      <c r="N269" s="1439">
        <v>2851570.3499999996</v>
      </c>
    </row>
    <row r="270" spans="1:14" s="1189" customFormat="1" ht="14.25" x14ac:dyDescent="0.2">
      <c r="B270" s="1464"/>
      <c r="C270" s="1435"/>
      <c r="D270" s="1436"/>
      <c r="E270" s="1435" t="s">
        <v>708</v>
      </c>
      <c r="F270" s="1436" t="s">
        <v>346</v>
      </c>
      <c r="G270" s="1435" t="s">
        <v>346</v>
      </c>
      <c r="H270" s="1436" t="s">
        <v>1341</v>
      </c>
      <c r="I270" s="1435" t="s">
        <v>1234</v>
      </c>
      <c r="J270" s="1437">
        <v>11.6</v>
      </c>
      <c r="K270" s="1437">
        <v>11.143000000000002</v>
      </c>
      <c r="L270" s="1437">
        <v>48009.381999999998</v>
      </c>
      <c r="M270" s="1438" t="s">
        <v>1536</v>
      </c>
      <c r="N270" s="1439">
        <v>20785.010000000002</v>
      </c>
    </row>
    <row r="271" spans="1:14" s="1189" customFormat="1" ht="14.25" x14ac:dyDescent="0.2">
      <c r="B271" s="1464"/>
      <c r="C271" s="1435"/>
      <c r="D271" s="1436"/>
      <c r="E271" s="1435"/>
      <c r="F271" s="1436"/>
      <c r="G271" s="1435"/>
      <c r="H271" s="1436"/>
      <c r="I271" s="1435"/>
      <c r="J271" s="1437"/>
      <c r="K271" s="1437"/>
      <c r="L271" s="1437"/>
      <c r="M271" s="1438" t="s">
        <v>1540</v>
      </c>
      <c r="N271" s="1439">
        <v>2835248.24</v>
      </c>
    </row>
    <row r="272" spans="1:14" s="1189" customFormat="1" ht="14.25" x14ac:dyDescent="0.2">
      <c r="B272" s="1464"/>
      <c r="C272" s="1435"/>
      <c r="D272" s="1436"/>
      <c r="E272" s="1435" t="s">
        <v>908</v>
      </c>
      <c r="F272" s="1436" t="s">
        <v>346</v>
      </c>
      <c r="G272" s="1435" t="s">
        <v>346</v>
      </c>
      <c r="H272" s="1436" t="s">
        <v>1341</v>
      </c>
      <c r="I272" s="1435" t="s">
        <v>1234</v>
      </c>
      <c r="J272" s="1437">
        <v>11.6</v>
      </c>
      <c r="K272" s="1437">
        <v>11.193999999999997</v>
      </c>
      <c r="L272" s="1437">
        <v>47910.114000000001</v>
      </c>
      <c r="M272" s="1438" t="s">
        <v>1536</v>
      </c>
      <c r="N272" s="1439">
        <v>24232.719999999998</v>
      </c>
    </row>
    <row r="273" spans="2:14" s="1189" customFormat="1" ht="14.25" x14ac:dyDescent="0.2">
      <c r="B273" s="1464"/>
      <c r="C273" s="1435"/>
      <c r="D273" s="1436"/>
      <c r="E273" s="1435"/>
      <c r="F273" s="1436"/>
      <c r="G273" s="1435"/>
      <c r="H273" s="1436"/>
      <c r="I273" s="1435"/>
      <c r="J273" s="1437"/>
      <c r="K273" s="1437"/>
      <c r="L273" s="1437"/>
      <c r="M273" s="1438" t="s">
        <v>1540</v>
      </c>
      <c r="N273" s="1439">
        <v>2823413.47</v>
      </c>
    </row>
    <row r="274" spans="2:14" s="1189" customFormat="1" ht="14.25" x14ac:dyDescent="0.2">
      <c r="B274" s="1464"/>
      <c r="C274" s="1435"/>
      <c r="D274" s="1436"/>
      <c r="E274" s="1435" t="s">
        <v>909</v>
      </c>
      <c r="F274" s="1436" t="s">
        <v>346</v>
      </c>
      <c r="G274" s="1435" t="s">
        <v>346</v>
      </c>
      <c r="H274" s="1436" t="s">
        <v>1341</v>
      </c>
      <c r="I274" s="1435" t="s">
        <v>1234</v>
      </c>
      <c r="J274" s="1437">
        <v>11.6</v>
      </c>
      <c r="K274" s="1437">
        <v>11.186000000000002</v>
      </c>
      <c r="L274" s="1437">
        <v>45567.951999999997</v>
      </c>
      <c r="M274" s="1438" t="s">
        <v>1536</v>
      </c>
      <c r="N274" s="1439">
        <v>19824.22</v>
      </c>
    </row>
    <row r="275" spans="2:14" s="1189" customFormat="1" ht="14.25" x14ac:dyDescent="0.2">
      <c r="B275" s="1464"/>
      <c r="C275" s="1435"/>
      <c r="D275" s="1436"/>
      <c r="E275" s="1435"/>
      <c r="F275" s="1436"/>
      <c r="G275" s="1435"/>
      <c r="H275" s="1436"/>
      <c r="I275" s="1435"/>
      <c r="J275" s="1437"/>
      <c r="K275" s="1437"/>
      <c r="L275" s="1437"/>
      <c r="M275" s="1438" t="s">
        <v>1540</v>
      </c>
      <c r="N275" s="1439">
        <v>2678837.2600000002</v>
      </c>
    </row>
    <row r="276" spans="2:14" s="1189" customFormat="1" ht="14.25" x14ac:dyDescent="0.2">
      <c r="B276" s="1464"/>
      <c r="C276" s="1435"/>
      <c r="D276" s="1436"/>
      <c r="E276" s="1435" t="s">
        <v>910</v>
      </c>
      <c r="F276" s="1436" t="s">
        <v>346</v>
      </c>
      <c r="G276" s="1435" t="s">
        <v>346</v>
      </c>
      <c r="H276" s="1436" t="s">
        <v>1341</v>
      </c>
      <c r="I276" s="1435" t="s">
        <v>1234</v>
      </c>
      <c r="J276" s="1437">
        <v>11.6</v>
      </c>
      <c r="K276" s="1437">
        <v>11.159000000000004</v>
      </c>
      <c r="L276" s="1437">
        <v>60864.707999999999</v>
      </c>
      <c r="M276" s="1438" t="s">
        <v>1536</v>
      </c>
      <c r="N276" s="1439">
        <v>22871.230000000003</v>
      </c>
    </row>
    <row r="277" spans="2:14" s="1189" customFormat="1" ht="14.25" x14ac:dyDescent="0.2">
      <c r="B277" s="1464"/>
      <c r="C277" s="1435"/>
      <c r="D277" s="1436"/>
      <c r="E277" s="1435"/>
      <c r="F277" s="1436"/>
      <c r="G277" s="1435"/>
      <c r="H277" s="1436"/>
      <c r="I277" s="1435"/>
      <c r="J277" s="1437"/>
      <c r="K277" s="1437"/>
      <c r="L277" s="1437"/>
      <c r="M277" s="1438" t="s">
        <v>1540</v>
      </c>
      <c r="N277" s="1439">
        <v>3583026.8400000008</v>
      </c>
    </row>
    <row r="278" spans="2:14" s="1189" customFormat="1" ht="14.25" x14ac:dyDescent="0.2">
      <c r="B278" s="1464"/>
      <c r="C278" s="1440" t="s">
        <v>111</v>
      </c>
      <c r="D278" s="1441" t="s">
        <v>716</v>
      </c>
      <c r="E278" s="1440" t="s">
        <v>381</v>
      </c>
      <c r="F278" s="1441" t="s">
        <v>346</v>
      </c>
      <c r="G278" s="1440" t="s">
        <v>346</v>
      </c>
      <c r="H278" s="1441" t="s">
        <v>1340</v>
      </c>
      <c r="I278" s="1440" t="s">
        <v>1234</v>
      </c>
      <c r="J278" s="1442">
        <v>0.70000000000000007</v>
      </c>
      <c r="K278" s="1442">
        <v>0.5</v>
      </c>
      <c r="L278" s="1442">
        <v>39.75800000000001</v>
      </c>
      <c r="M278" s="1443" t="s">
        <v>1536</v>
      </c>
      <c r="N278" s="1444">
        <v>4869</v>
      </c>
    </row>
    <row r="279" spans="2:14" s="1189" customFormat="1" ht="14.25" x14ac:dyDescent="0.2">
      <c r="B279" s="1464"/>
      <c r="C279" s="1435"/>
      <c r="D279" s="1436"/>
      <c r="E279" s="1435" t="s">
        <v>383</v>
      </c>
      <c r="F279" s="1436" t="s">
        <v>346</v>
      </c>
      <c r="G279" s="1435" t="s">
        <v>346</v>
      </c>
      <c r="H279" s="1436" t="s">
        <v>1340</v>
      </c>
      <c r="I279" s="1435" t="s">
        <v>1234</v>
      </c>
      <c r="J279" s="1437">
        <v>0.7</v>
      </c>
      <c r="K279" s="1437">
        <v>0.315</v>
      </c>
      <c r="L279" s="1437">
        <v>4.83</v>
      </c>
      <c r="M279" s="1438" t="s">
        <v>1536</v>
      </c>
      <c r="N279" s="1439">
        <v>418</v>
      </c>
    </row>
    <row r="280" spans="2:14" s="1189" customFormat="1" ht="14.25" x14ac:dyDescent="0.2">
      <c r="B280" s="1464"/>
      <c r="C280" s="1440" t="s">
        <v>123</v>
      </c>
      <c r="D280" s="1441" t="s">
        <v>723</v>
      </c>
      <c r="E280" s="1440" t="s">
        <v>922</v>
      </c>
      <c r="F280" s="1441" t="s">
        <v>346</v>
      </c>
      <c r="G280" s="1440" t="s">
        <v>346</v>
      </c>
      <c r="H280" s="1441" t="s">
        <v>1340</v>
      </c>
      <c r="I280" s="1440" t="s">
        <v>1232</v>
      </c>
      <c r="J280" s="1442">
        <v>45.630000000000017</v>
      </c>
      <c r="K280" s="1442">
        <v>40.6</v>
      </c>
      <c r="L280" s="1442">
        <v>2096.65</v>
      </c>
      <c r="M280" s="1443" t="s">
        <v>1536</v>
      </c>
      <c r="N280" s="1444">
        <v>160948.59000000003</v>
      </c>
    </row>
    <row r="281" spans="2:14" s="1189" customFormat="1" ht="14.25" x14ac:dyDescent="0.2">
      <c r="B281" s="1464"/>
      <c r="C281" s="1435"/>
      <c r="D281" s="1441" t="s">
        <v>724</v>
      </c>
      <c r="E281" s="1440" t="s">
        <v>923</v>
      </c>
      <c r="F281" s="1441" t="s">
        <v>346</v>
      </c>
      <c r="G281" s="1440" t="s">
        <v>346</v>
      </c>
      <c r="H281" s="1441" t="s">
        <v>1340</v>
      </c>
      <c r="I281" s="1440" t="s">
        <v>1232</v>
      </c>
      <c r="J281" s="1442">
        <v>20.079999999999998</v>
      </c>
      <c r="K281" s="1442">
        <v>18.25</v>
      </c>
      <c r="L281" s="1442">
        <v>660.40000000000009</v>
      </c>
      <c r="M281" s="1443" t="s">
        <v>1536</v>
      </c>
      <c r="N281" s="1444">
        <v>50425</v>
      </c>
    </row>
    <row r="282" spans="2:14" s="1189" customFormat="1" ht="14.25" x14ac:dyDescent="0.2">
      <c r="B282" s="1464"/>
      <c r="C282" s="1440" t="s">
        <v>127</v>
      </c>
      <c r="D282" s="1441" t="s">
        <v>727</v>
      </c>
      <c r="E282" s="1440" t="s">
        <v>926</v>
      </c>
      <c r="F282" s="1441" t="s">
        <v>347</v>
      </c>
      <c r="G282" s="1440" t="s">
        <v>349</v>
      </c>
      <c r="H282" s="1441" t="s">
        <v>1340</v>
      </c>
      <c r="I282" s="1440" t="s">
        <v>1232</v>
      </c>
      <c r="J282" s="1442">
        <v>180</v>
      </c>
      <c r="K282" s="1442">
        <v>187.07300000000001</v>
      </c>
      <c r="L282" s="1442">
        <v>987202.04</v>
      </c>
      <c r="M282" s="1443" t="s">
        <v>1538</v>
      </c>
      <c r="N282" s="1444">
        <v>279310052.99000001</v>
      </c>
    </row>
    <row r="283" spans="2:14" s="1189" customFormat="1" ht="14.25" x14ac:dyDescent="0.2">
      <c r="B283" s="1464"/>
      <c r="C283" s="1435"/>
      <c r="D283" s="1436"/>
      <c r="E283" s="1435" t="s">
        <v>927</v>
      </c>
      <c r="F283" s="1436" t="s">
        <v>347</v>
      </c>
      <c r="G283" s="1435" t="s">
        <v>349</v>
      </c>
      <c r="H283" s="1436" t="s">
        <v>1340</v>
      </c>
      <c r="I283" s="1435" t="s">
        <v>1232</v>
      </c>
      <c r="J283" s="1437">
        <v>216</v>
      </c>
      <c r="K283" s="1437">
        <v>191.429</v>
      </c>
      <c r="L283" s="1437">
        <v>868133.3600000001</v>
      </c>
      <c r="M283" s="1438" t="s">
        <v>1538</v>
      </c>
      <c r="N283" s="1439">
        <v>251272481.82999998</v>
      </c>
    </row>
    <row r="284" spans="2:14" s="1189" customFormat="1" ht="14.25" x14ac:dyDescent="0.2">
      <c r="B284" s="1464"/>
      <c r="C284" s="1435"/>
      <c r="D284" s="1436"/>
      <c r="E284" s="1435" t="s">
        <v>928</v>
      </c>
      <c r="F284" s="1436" t="s">
        <v>347</v>
      </c>
      <c r="G284" s="1435" t="s">
        <v>349</v>
      </c>
      <c r="H284" s="1436" t="s">
        <v>1340</v>
      </c>
      <c r="I284" s="1435" t="s">
        <v>1232</v>
      </c>
      <c r="J284" s="1437">
        <v>232.99999999999997</v>
      </c>
      <c r="K284" s="1437">
        <v>193.74800000000002</v>
      </c>
      <c r="L284" s="1437">
        <v>997126.08400000003</v>
      </c>
      <c r="M284" s="1438" t="s">
        <v>1538</v>
      </c>
      <c r="N284" s="1439">
        <v>289562652.34000003</v>
      </c>
    </row>
    <row r="285" spans="2:14" s="1189" customFormat="1" ht="14.25" x14ac:dyDescent="0.2">
      <c r="B285" s="1464"/>
      <c r="C285" s="1435"/>
      <c r="D285" s="1436"/>
      <c r="E285" s="1435" t="s">
        <v>348</v>
      </c>
      <c r="F285" s="1436" t="s">
        <v>348</v>
      </c>
      <c r="G285" s="1435" t="s">
        <v>349</v>
      </c>
      <c r="H285" s="1436" t="s">
        <v>1340</v>
      </c>
      <c r="I285" s="1435" t="s">
        <v>1232</v>
      </c>
      <c r="J285" s="1437">
        <v>350.00000000000006</v>
      </c>
      <c r="K285" s="1437">
        <v>291.16699999999997</v>
      </c>
      <c r="L285" s="1437">
        <v>1443493.55</v>
      </c>
      <c r="M285" s="1438"/>
      <c r="N285" s="1439"/>
    </row>
    <row r="286" spans="2:14" s="1189" customFormat="1" ht="14.25" x14ac:dyDescent="0.2">
      <c r="B286" s="1464"/>
      <c r="C286" s="1435"/>
      <c r="D286" s="1441" t="s">
        <v>728</v>
      </c>
      <c r="E286" s="1440" t="s">
        <v>873</v>
      </c>
      <c r="F286" s="1441" t="s">
        <v>347</v>
      </c>
      <c r="G286" s="1440" t="s">
        <v>347</v>
      </c>
      <c r="H286" s="1441" t="s">
        <v>1340</v>
      </c>
      <c r="I286" s="1440" t="s">
        <v>1232</v>
      </c>
      <c r="J286" s="1442">
        <v>192.49999999999997</v>
      </c>
      <c r="K286" s="1442">
        <v>195.42799999999997</v>
      </c>
      <c r="L286" s="1442">
        <v>592641.91899999999</v>
      </c>
      <c r="M286" s="1443" t="s">
        <v>1538</v>
      </c>
      <c r="N286" s="1444">
        <v>169480152.81999999</v>
      </c>
    </row>
    <row r="287" spans="2:14" s="1189" customFormat="1" ht="14.25" x14ac:dyDescent="0.2">
      <c r="B287" s="1464"/>
      <c r="C287" s="1440" t="s">
        <v>141</v>
      </c>
      <c r="D287" s="1441" t="s">
        <v>746</v>
      </c>
      <c r="E287" s="1440" t="s">
        <v>930</v>
      </c>
      <c r="F287" s="1441" t="s">
        <v>346</v>
      </c>
      <c r="G287" s="1440" t="s">
        <v>346</v>
      </c>
      <c r="H287" s="1441" t="s">
        <v>1340</v>
      </c>
      <c r="I287" s="1440" t="s">
        <v>1232</v>
      </c>
      <c r="J287" s="1442">
        <v>4.8</v>
      </c>
      <c r="K287" s="1442">
        <v>4.1849999999999996</v>
      </c>
      <c r="L287" s="1442">
        <v>33806.210999999996</v>
      </c>
      <c r="M287" s="1443" t="s">
        <v>1531</v>
      </c>
      <c r="N287" s="1444">
        <v>20233695.419999998</v>
      </c>
    </row>
    <row r="288" spans="2:14" s="1189" customFormat="1" ht="14.25" x14ac:dyDescent="0.2">
      <c r="B288" s="1464"/>
      <c r="C288" s="1435"/>
      <c r="D288" s="1441" t="s">
        <v>748</v>
      </c>
      <c r="E288" s="1440" t="s">
        <v>931</v>
      </c>
      <c r="F288" s="1441" t="s">
        <v>346</v>
      </c>
      <c r="G288" s="1440" t="s">
        <v>346</v>
      </c>
      <c r="H288" s="1441" t="s">
        <v>1340</v>
      </c>
      <c r="I288" s="1440" t="s">
        <v>1232</v>
      </c>
      <c r="J288" s="1442">
        <v>3.1999999999999997</v>
      </c>
      <c r="K288" s="1442">
        <v>2.7830000000000008</v>
      </c>
      <c r="L288" s="1442">
        <v>17022.603999999999</v>
      </c>
      <c r="M288" s="1443" t="s">
        <v>1531</v>
      </c>
      <c r="N288" s="1444">
        <v>10210562.779999999</v>
      </c>
    </row>
    <row r="289" spans="2:14" s="1189" customFormat="1" ht="14.25" x14ac:dyDescent="0.2">
      <c r="B289" s="1464"/>
      <c r="C289" s="1435"/>
      <c r="D289" s="1441" t="s">
        <v>750</v>
      </c>
      <c r="E289" s="1440" t="s">
        <v>932</v>
      </c>
      <c r="F289" s="1441" t="s">
        <v>346</v>
      </c>
      <c r="G289" s="1440" t="s">
        <v>346</v>
      </c>
      <c r="H289" s="1441" t="s">
        <v>1340</v>
      </c>
      <c r="I289" s="1440" t="s">
        <v>1232</v>
      </c>
      <c r="J289" s="1442">
        <v>2.4</v>
      </c>
      <c r="K289" s="1442">
        <v>2.3199999999999998</v>
      </c>
      <c r="L289" s="1442">
        <v>14792.918</v>
      </c>
      <c r="M289" s="1443" t="s">
        <v>1531</v>
      </c>
      <c r="N289" s="1444">
        <v>8852843.5800000001</v>
      </c>
    </row>
    <row r="290" spans="2:14" s="1189" customFormat="1" ht="14.25" x14ac:dyDescent="0.2">
      <c r="B290" s="1464"/>
      <c r="C290" s="1440" t="s">
        <v>143</v>
      </c>
      <c r="D290" s="1441" t="s">
        <v>752</v>
      </c>
      <c r="E290" s="1440" t="s">
        <v>933</v>
      </c>
      <c r="F290" s="1441" t="s">
        <v>347</v>
      </c>
      <c r="G290" s="1440" t="s">
        <v>347</v>
      </c>
      <c r="H290" s="1441" t="s">
        <v>1340</v>
      </c>
      <c r="I290" s="1440" t="s">
        <v>1232</v>
      </c>
      <c r="J290" s="1442">
        <v>225</v>
      </c>
      <c r="K290" s="1442">
        <v>215.93000000000004</v>
      </c>
      <c r="L290" s="1442">
        <v>2344.5129999999999</v>
      </c>
      <c r="M290" s="1443" t="s">
        <v>1536</v>
      </c>
      <c r="N290" s="1444">
        <v>192135.23999999996</v>
      </c>
    </row>
    <row r="291" spans="2:14" s="1189" customFormat="1" ht="14.25" x14ac:dyDescent="0.2">
      <c r="B291" s="1464"/>
      <c r="C291" s="1435"/>
      <c r="D291" s="1436"/>
      <c r="E291" s="1435" t="s">
        <v>935</v>
      </c>
      <c r="F291" s="1436" t="s">
        <v>346</v>
      </c>
      <c r="G291" s="1435" t="s">
        <v>346</v>
      </c>
      <c r="H291" s="1436" t="s">
        <v>1340</v>
      </c>
      <c r="I291" s="1435" t="s">
        <v>1232</v>
      </c>
      <c r="J291" s="1437">
        <v>2.1900000000000004</v>
      </c>
      <c r="K291" s="1437">
        <v>2.1900000000000004</v>
      </c>
      <c r="L291" s="1437">
        <v>19.536000000000001</v>
      </c>
      <c r="M291" s="1438" t="s">
        <v>1536</v>
      </c>
      <c r="N291" s="1439">
        <v>922.56000000000006</v>
      </c>
    </row>
    <row r="292" spans="2:14" s="1189" customFormat="1" ht="14.25" x14ac:dyDescent="0.2">
      <c r="B292" s="1464"/>
      <c r="C292" s="1435"/>
      <c r="D292" s="1436"/>
      <c r="E292" s="1435" t="s">
        <v>934</v>
      </c>
      <c r="F292" s="1436" t="s">
        <v>346</v>
      </c>
      <c r="G292" s="1435" t="s">
        <v>346</v>
      </c>
      <c r="H292" s="1436" t="s">
        <v>1340</v>
      </c>
      <c r="I292" s="1435" t="s">
        <v>1232</v>
      </c>
      <c r="J292" s="1437">
        <v>8.44</v>
      </c>
      <c r="K292" s="1437">
        <v>7.9300000000000006</v>
      </c>
      <c r="L292" s="1437">
        <v>143.57899999999998</v>
      </c>
      <c r="M292" s="1438" t="s">
        <v>1536</v>
      </c>
      <c r="N292" s="1439">
        <v>9104.8100000000013</v>
      </c>
    </row>
    <row r="293" spans="2:14" s="1189" customFormat="1" ht="14.25" x14ac:dyDescent="0.2">
      <c r="B293" s="1464"/>
      <c r="C293" s="1440" t="s">
        <v>145</v>
      </c>
      <c r="D293" s="1441" t="s">
        <v>758</v>
      </c>
      <c r="E293" s="1440" t="s">
        <v>942</v>
      </c>
      <c r="F293" s="1441" t="s">
        <v>346</v>
      </c>
      <c r="G293" s="1440" t="s">
        <v>346</v>
      </c>
      <c r="H293" s="1441" t="s">
        <v>1341</v>
      </c>
      <c r="I293" s="1440" t="s">
        <v>1234</v>
      </c>
      <c r="J293" s="1442">
        <v>0.15000000000000002</v>
      </c>
      <c r="K293" s="1442">
        <v>0.12</v>
      </c>
      <c r="L293" s="1442">
        <v>0</v>
      </c>
      <c r="M293" s="1443"/>
      <c r="N293" s="1444"/>
    </row>
    <row r="294" spans="2:14" s="1189" customFormat="1" ht="14.25" x14ac:dyDescent="0.2">
      <c r="B294" s="1464"/>
      <c r="C294" s="1440" t="s">
        <v>147</v>
      </c>
      <c r="D294" s="1441" t="s">
        <v>759</v>
      </c>
      <c r="E294" s="1440" t="s">
        <v>926</v>
      </c>
      <c r="F294" s="1441" t="s">
        <v>347</v>
      </c>
      <c r="G294" s="1440" t="s">
        <v>347</v>
      </c>
      <c r="H294" s="1441" t="s">
        <v>1340</v>
      </c>
      <c r="I294" s="1440" t="s">
        <v>1232</v>
      </c>
      <c r="J294" s="1442">
        <v>154</v>
      </c>
      <c r="K294" s="1442">
        <v>176.34900000000002</v>
      </c>
      <c r="L294" s="1442">
        <v>1172.3610000000001</v>
      </c>
      <c r="M294" s="1443" t="s">
        <v>1536</v>
      </c>
      <c r="N294" s="1444">
        <v>88703.58</v>
      </c>
    </row>
    <row r="295" spans="2:14" s="1189" customFormat="1" ht="14.25" x14ac:dyDescent="0.2">
      <c r="B295" s="1464"/>
      <c r="C295" s="1435"/>
      <c r="D295" s="1436"/>
      <c r="E295" s="1435" t="s">
        <v>927</v>
      </c>
      <c r="F295" s="1436" t="s">
        <v>347</v>
      </c>
      <c r="G295" s="1435" t="s">
        <v>347</v>
      </c>
      <c r="H295" s="1436" t="s">
        <v>1340</v>
      </c>
      <c r="I295" s="1435" t="s">
        <v>1232</v>
      </c>
      <c r="J295" s="1437">
        <v>154</v>
      </c>
      <c r="K295" s="1437">
        <v>177.42799999999997</v>
      </c>
      <c r="L295" s="1437">
        <v>397.60899999999998</v>
      </c>
      <c r="M295" s="1438" t="s">
        <v>1536</v>
      </c>
      <c r="N295" s="1439">
        <v>30226.98</v>
      </c>
    </row>
    <row r="296" spans="2:14" s="1189" customFormat="1" ht="14.25" x14ac:dyDescent="0.2">
      <c r="B296" s="1464"/>
      <c r="C296" s="1435"/>
      <c r="D296" s="1436"/>
      <c r="E296" s="1435" t="s">
        <v>928</v>
      </c>
      <c r="F296" s="1436" t="s">
        <v>347</v>
      </c>
      <c r="G296" s="1435" t="s">
        <v>347</v>
      </c>
      <c r="H296" s="1436" t="s">
        <v>1340</v>
      </c>
      <c r="I296" s="1435" t="s">
        <v>1232</v>
      </c>
      <c r="J296" s="1437">
        <v>154</v>
      </c>
      <c r="K296" s="1437">
        <v>176.25200000000004</v>
      </c>
      <c r="L296" s="1437">
        <v>771.01499999999999</v>
      </c>
      <c r="M296" s="1438" t="s">
        <v>1536</v>
      </c>
      <c r="N296" s="1439">
        <v>60148.62</v>
      </c>
    </row>
    <row r="297" spans="2:14" s="1189" customFormat="1" ht="14.25" x14ac:dyDescent="0.2">
      <c r="B297" s="1464"/>
      <c r="C297" s="1435"/>
      <c r="D297" s="1436"/>
      <c r="E297" s="1435" t="s">
        <v>943</v>
      </c>
      <c r="F297" s="1436" t="s">
        <v>347</v>
      </c>
      <c r="G297" s="1435" t="s">
        <v>347</v>
      </c>
      <c r="H297" s="1436" t="s">
        <v>1340</v>
      </c>
      <c r="I297" s="1435" t="s">
        <v>1232</v>
      </c>
      <c r="J297" s="1437">
        <v>154</v>
      </c>
      <c r="K297" s="1437">
        <v>178.244</v>
      </c>
      <c r="L297" s="1437">
        <v>1175.6579999999999</v>
      </c>
      <c r="M297" s="1438" t="s">
        <v>1536</v>
      </c>
      <c r="N297" s="1439">
        <v>89740.14</v>
      </c>
    </row>
    <row r="298" spans="2:14" s="1189" customFormat="1" ht="14.25" x14ac:dyDescent="0.2">
      <c r="B298" s="1464"/>
      <c r="C298" s="1440" t="s">
        <v>149</v>
      </c>
      <c r="D298" s="1441" t="s">
        <v>761</v>
      </c>
      <c r="E298" s="1440" t="s">
        <v>926</v>
      </c>
      <c r="F298" s="1441" t="s">
        <v>347</v>
      </c>
      <c r="G298" s="1440" t="s">
        <v>347</v>
      </c>
      <c r="H298" s="1441" t="s">
        <v>1340</v>
      </c>
      <c r="I298" s="1440" t="s">
        <v>1232</v>
      </c>
      <c r="J298" s="1442">
        <v>30.999999999999996</v>
      </c>
      <c r="K298" s="1442">
        <v>28.445000000000004</v>
      </c>
      <c r="L298" s="1442">
        <v>239591.52899999998</v>
      </c>
      <c r="M298" s="1443" t="s">
        <v>1538</v>
      </c>
      <c r="N298" s="1444">
        <v>70051052.680000007</v>
      </c>
    </row>
    <row r="299" spans="2:14" s="1189" customFormat="1" ht="14.25" x14ac:dyDescent="0.2">
      <c r="B299" s="1464"/>
      <c r="C299" s="1435"/>
      <c r="D299" s="1436"/>
      <c r="E299" s="1435" t="s">
        <v>359</v>
      </c>
      <c r="F299" s="1436" t="s">
        <v>348</v>
      </c>
      <c r="G299" s="1435" t="s">
        <v>348</v>
      </c>
      <c r="H299" s="1436" t="s">
        <v>1340</v>
      </c>
      <c r="I299" s="1435" t="s">
        <v>1234</v>
      </c>
      <c r="J299" s="1437">
        <v>5.4199999999999982</v>
      </c>
      <c r="K299" s="1437">
        <v>5</v>
      </c>
      <c r="L299" s="1437">
        <v>26135.317999999996</v>
      </c>
      <c r="M299" s="1438"/>
      <c r="N299" s="1439"/>
    </row>
    <row r="300" spans="2:14" s="1189" customFormat="1" ht="14.25" x14ac:dyDescent="0.2">
      <c r="B300" s="1464"/>
      <c r="C300" s="1435"/>
      <c r="D300" s="1436"/>
      <c r="E300" s="1435" t="s">
        <v>944</v>
      </c>
      <c r="F300" s="1436" t="s">
        <v>348</v>
      </c>
      <c r="G300" s="1435" t="s">
        <v>348</v>
      </c>
      <c r="H300" s="1436" t="s">
        <v>1340</v>
      </c>
      <c r="I300" s="1435" t="s">
        <v>1234</v>
      </c>
      <c r="J300" s="1437">
        <v>2.52</v>
      </c>
      <c r="K300" s="1437">
        <v>2.1</v>
      </c>
      <c r="L300" s="1437">
        <v>0.161</v>
      </c>
      <c r="M300" s="1438"/>
      <c r="N300" s="1439"/>
    </row>
    <row r="301" spans="2:14" s="1189" customFormat="1" ht="14.25" x14ac:dyDescent="0.2">
      <c r="B301" s="1464"/>
      <c r="C301" s="1440" t="s">
        <v>151</v>
      </c>
      <c r="D301" s="1441" t="s">
        <v>762</v>
      </c>
      <c r="E301" s="1440" t="s">
        <v>945</v>
      </c>
      <c r="F301" s="1441" t="s">
        <v>346</v>
      </c>
      <c r="G301" s="1440" t="s">
        <v>346</v>
      </c>
      <c r="H301" s="1441" t="s">
        <v>1340</v>
      </c>
      <c r="I301" s="1440" t="s">
        <v>1232</v>
      </c>
      <c r="J301" s="1442">
        <v>1.25</v>
      </c>
      <c r="K301" s="1442">
        <v>1.2290000000000001</v>
      </c>
      <c r="L301" s="1442">
        <v>493.84199999999998</v>
      </c>
      <c r="M301" s="1443" t="s">
        <v>1536</v>
      </c>
      <c r="N301" s="1444">
        <v>35964</v>
      </c>
    </row>
    <row r="302" spans="2:14" s="1189" customFormat="1" ht="14.25" x14ac:dyDescent="0.2">
      <c r="B302" s="1464"/>
      <c r="C302" s="1435"/>
      <c r="D302" s="1436"/>
      <c r="E302" s="1435" t="s">
        <v>946</v>
      </c>
      <c r="F302" s="1436" t="s">
        <v>348</v>
      </c>
      <c r="G302" s="1435" t="s">
        <v>348</v>
      </c>
      <c r="H302" s="1436" t="s">
        <v>1340</v>
      </c>
      <c r="I302" s="1435" t="s">
        <v>1232</v>
      </c>
      <c r="J302" s="1437">
        <v>20.18</v>
      </c>
      <c r="K302" s="1437">
        <v>17.646000000000001</v>
      </c>
      <c r="L302" s="1437">
        <v>20178.550999999999</v>
      </c>
      <c r="M302" s="1438" t="s">
        <v>1542</v>
      </c>
      <c r="N302" s="1439">
        <v>1997268</v>
      </c>
    </row>
    <row r="303" spans="2:14" s="1189" customFormat="1" ht="14.25" x14ac:dyDescent="0.2">
      <c r="B303" s="1464"/>
      <c r="C303" s="1435"/>
      <c r="D303" s="1436"/>
      <c r="E303" s="1435" t="s">
        <v>947</v>
      </c>
      <c r="F303" s="1436" t="s">
        <v>348</v>
      </c>
      <c r="G303" s="1435" t="s">
        <v>348</v>
      </c>
      <c r="H303" s="1436" t="s">
        <v>1340</v>
      </c>
      <c r="I303" s="1435" t="s">
        <v>1232</v>
      </c>
      <c r="J303" s="1437">
        <v>20.18</v>
      </c>
      <c r="K303" s="1437">
        <v>19.257999999999996</v>
      </c>
      <c r="L303" s="1437">
        <v>4508.0509999999995</v>
      </c>
      <c r="M303" s="1438" t="s">
        <v>1542</v>
      </c>
      <c r="N303" s="1439">
        <v>448896</v>
      </c>
    </row>
    <row r="304" spans="2:14" s="1189" customFormat="1" ht="14.25" x14ac:dyDescent="0.2">
      <c r="B304" s="1464"/>
      <c r="C304" s="1435"/>
      <c r="D304" s="1436"/>
      <c r="E304" s="1435" t="s">
        <v>948</v>
      </c>
      <c r="F304" s="1436" t="s">
        <v>348</v>
      </c>
      <c r="G304" s="1435" t="s">
        <v>348</v>
      </c>
      <c r="H304" s="1436" t="s">
        <v>1340</v>
      </c>
      <c r="I304" s="1435" t="s">
        <v>1232</v>
      </c>
      <c r="J304" s="1437">
        <v>27.478000000000005</v>
      </c>
      <c r="K304" s="1437">
        <v>24.225999999999999</v>
      </c>
      <c r="L304" s="1437">
        <v>22489.175999999999</v>
      </c>
      <c r="M304" s="1438" t="s">
        <v>1542</v>
      </c>
      <c r="N304" s="1439">
        <v>2284842</v>
      </c>
    </row>
    <row r="305" spans="2:14" s="1189" customFormat="1" ht="14.25" x14ac:dyDescent="0.2">
      <c r="B305" s="1464"/>
      <c r="C305" s="1440" t="s">
        <v>155</v>
      </c>
      <c r="D305" s="1441" t="s">
        <v>777</v>
      </c>
      <c r="E305" s="1440" t="s">
        <v>813</v>
      </c>
      <c r="F305" s="1441" t="s">
        <v>346</v>
      </c>
      <c r="G305" s="1440" t="s">
        <v>346</v>
      </c>
      <c r="H305" s="1441" t="s">
        <v>1341</v>
      </c>
      <c r="I305" s="1440" t="s">
        <v>1234</v>
      </c>
      <c r="J305" s="1442">
        <v>0.5</v>
      </c>
      <c r="K305" s="1442">
        <v>0.38000000000000006</v>
      </c>
      <c r="L305" s="1442">
        <v>41.933000000000007</v>
      </c>
      <c r="M305" s="1443" t="s">
        <v>1536</v>
      </c>
      <c r="N305" s="1444">
        <v>7697</v>
      </c>
    </row>
    <row r="306" spans="2:14" s="1189" customFormat="1" ht="14.25" x14ac:dyDescent="0.2">
      <c r="B306" s="1464"/>
      <c r="C306" s="1435"/>
      <c r="D306" s="1436"/>
      <c r="E306" s="1435" t="s">
        <v>959</v>
      </c>
      <c r="F306" s="1436" t="s">
        <v>346</v>
      </c>
      <c r="G306" s="1435" t="s">
        <v>346</v>
      </c>
      <c r="H306" s="1436" t="s">
        <v>1341</v>
      </c>
      <c r="I306" s="1435" t="s">
        <v>1234</v>
      </c>
      <c r="J306" s="1437">
        <v>0.46</v>
      </c>
      <c r="K306" s="1437">
        <v>0.35000000000000003</v>
      </c>
      <c r="L306" s="1437">
        <v>1345.231</v>
      </c>
      <c r="M306" s="1438" t="s">
        <v>1536</v>
      </c>
      <c r="N306" s="1439">
        <v>98033</v>
      </c>
    </row>
    <row r="307" spans="2:14" s="1189" customFormat="1" ht="14.25" x14ac:dyDescent="0.2">
      <c r="B307" s="1464"/>
      <c r="C307" s="1435"/>
      <c r="D307" s="1436"/>
      <c r="E307" s="1435" t="s">
        <v>960</v>
      </c>
      <c r="F307" s="1436" t="s">
        <v>346</v>
      </c>
      <c r="G307" s="1435" t="s">
        <v>346</v>
      </c>
      <c r="H307" s="1436" t="s">
        <v>1341</v>
      </c>
      <c r="I307" s="1435" t="s">
        <v>1234</v>
      </c>
      <c r="J307" s="1437">
        <v>0.46</v>
      </c>
      <c r="K307" s="1437">
        <v>0.35000000000000003</v>
      </c>
      <c r="L307" s="1437">
        <v>1336.5010000000002</v>
      </c>
      <c r="M307" s="1438" t="s">
        <v>1536</v>
      </c>
      <c r="N307" s="1439">
        <v>98310</v>
      </c>
    </row>
    <row r="308" spans="2:14" s="1189" customFormat="1" ht="14.25" x14ac:dyDescent="0.2">
      <c r="B308" s="1464"/>
      <c r="C308" s="1435"/>
      <c r="D308" s="1436"/>
      <c r="E308" s="1435" t="s">
        <v>961</v>
      </c>
      <c r="F308" s="1436" t="s">
        <v>346</v>
      </c>
      <c r="G308" s="1435" t="s">
        <v>346</v>
      </c>
      <c r="H308" s="1436" t="s">
        <v>1341</v>
      </c>
      <c r="I308" s="1435" t="s">
        <v>1234</v>
      </c>
      <c r="J308" s="1437">
        <v>0</v>
      </c>
      <c r="K308" s="1437">
        <v>0</v>
      </c>
      <c r="L308" s="1437">
        <v>0</v>
      </c>
      <c r="M308" s="1438" t="s">
        <v>1536</v>
      </c>
      <c r="N308" s="1439">
        <v>0</v>
      </c>
    </row>
    <row r="309" spans="2:14" s="1189" customFormat="1" ht="14.25" x14ac:dyDescent="0.2">
      <c r="B309" s="1464"/>
      <c r="C309" s="1435"/>
      <c r="D309" s="1436"/>
      <c r="E309" s="1435" t="s">
        <v>962</v>
      </c>
      <c r="F309" s="1436" t="s">
        <v>346</v>
      </c>
      <c r="G309" s="1435" t="s">
        <v>346</v>
      </c>
      <c r="H309" s="1436" t="s">
        <v>1341</v>
      </c>
      <c r="I309" s="1435" t="s">
        <v>1234</v>
      </c>
      <c r="J309" s="1437">
        <v>0</v>
      </c>
      <c r="K309" s="1437">
        <v>0</v>
      </c>
      <c r="L309" s="1437">
        <v>0</v>
      </c>
      <c r="M309" s="1438" t="s">
        <v>1536</v>
      </c>
      <c r="N309" s="1439">
        <v>0</v>
      </c>
    </row>
    <row r="310" spans="2:14" s="1189" customFormat="1" ht="14.25" x14ac:dyDescent="0.2">
      <c r="B310" s="1464"/>
      <c r="C310" s="1435"/>
      <c r="D310" s="1436"/>
      <c r="E310" s="1435" t="s">
        <v>963</v>
      </c>
      <c r="F310" s="1436" t="s">
        <v>346</v>
      </c>
      <c r="G310" s="1435" t="s">
        <v>346</v>
      </c>
      <c r="H310" s="1436" t="s">
        <v>1341</v>
      </c>
      <c r="I310" s="1435" t="s">
        <v>1234</v>
      </c>
      <c r="J310" s="1437">
        <v>0.20999999999999994</v>
      </c>
      <c r="K310" s="1437">
        <v>9.9999999999999992E-2</v>
      </c>
      <c r="L310" s="1437">
        <v>0</v>
      </c>
      <c r="M310" s="1438" t="s">
        <v>1536</v>
      </c>
      <c r="N310" s="1439">
        <v>0</v>
      </c>
    </row>
    <row r="311" spans="2:14" s="1189" customFormat="1" ht="14.25" x14ac:dyDescent="0.2">
      <c r="B311" s="1464"/>
      <c r="C311" s="1435"/>
      <c r="D311" s="1436"/>
      <c r="E311" s="1435" t="s">
        <v>964</v>
      </c>
      <c r="F311" s="1436" t="s">
        <v>346</v>
      </c>
      <c r="G311" s="1435" t="s">
        <v>346</v>
      </c>
      <c r="H311" s="1436" t="s">
        <v>1341</v>
      </c>
      <c r="I311" s="1435" t="s">
        <v>1234</v>
      </c>
      <c r="J311" s="1437">
        <v>0.74</v>
      </c>
      <c r="K311" s="1437">
        <v>0.68</v>
      </c>
      <c r="L311" s="1437">
        <v>87.532000000000011</v>
      </c>
      <c r="M311" s="1438" t="s">
        <v>1536</v>
      </c>
      <c r="N311" s="1439">
        <v>8734</v>
      </c>
    </row>
    <row r="312" spans="2:14" s="1189" customFormat="1" ht="14.25" x14ac:dyDescent="0.2">
      <c r="B312" s="1464"/>
      <c r="C312" s="1435"/>
      <c r="D312" s="1441" t="s">
        <v>779</v>
      </c>
      <c r="E312" s="1440" t="s">
        <v>965</v>
      </c>
      <c r="F312" s="1441" t="s">
        <v>346</v>
      </c>
      <c r="G312" s="1440" t="s">
        <v>346</v>
      </c>
      <c r="H312" s="1441" t="s">
        <v>1340</v>
      </c>
      <c r="I312" s="1440" t="s">
        <v>1234</v>
      </c>
      <c r="J312" s="1442">
        <v>0.34200000000000008</v>
      </c>
      <c r="K312" s="1442">
        <v>0</v>
      </c>
      <c r="L312" s="1442">
        <v>0</v>
      </c>
      <c r="M312" s="1443" t="s">
        <v>1536</v>
      </c>
      <c r="N312" s="1444">
        <v>0</v>
      </c>
    </row>
    <row r="313" spans="2:14" s="1189" customFormat="1" ht="14.25" x14ac:dyDescent="0.2">
      <c r="B313" s="1464"/>
      <c r="C313" s="1435"/>
      <c r="D313" s="1436"/>
      <c r="E313" s="1435" t="s">
        <v>415</v>
      </c>
      <c r="F313" s="1436" t="s">
        <v>346</v>
      </c>
      <c r="G313" s="1435" t="s">
        <v>346</v>
      </c>
      <c r="H313" s="1436" t="s">
        <v>1340</v>
      </c>
      <c r="I313" s="1435" t="s">
        <v>1234</v>
      </c>
      <c r="J313" s="1437">
        <v>0.55000000000000004</v>
      </c>
      <c r="K313" s="1437">
        <v>0.3</v>
      </c>
      <c r="L313" s="1437">
        <v>36.803999999999988</v>
      </c>
      <c r="M313" s="1438" t="s">
        <v>1536</v>
      </c>
      <c r="N313" s="1439">
        <v>3552</v>
      </c>
    </row>
    <row r="314" spans="2:14" s="1189" customFormat="1" ht="14.25" x14ac:dyDescent="0.2">
      <c r="B314" s="1464"/>
      <c r="C314" s="1435"/>
      <c r="D314" s="1441" t="s">
        <v>781</v>
      </c>
      <c r="E314" s="1440" t="s">
        <v>966</v>
      </c>
      <c r="F314" s="1441" t="s">
        <v>346</v>
      </c>
      <c r="G314" s="1440" t="s">
        <v>346</v>
      </c>
      <c r="H314" s="1441" t="s">
        <v>1340</v>
      </c>
      <c r="I314" s="1440" t="s">
        <v>1234</v>
      </c>
      <c r="J314" s="1442">
        <v>0</v>
      </c>
      <c r="K314" s="1442">
        <v>0</v>
      </c>
      <c r="L314" s="1442">
        <v>0</v>
      </c>
      <c r="M314" s="1443" t="s">
        <v>1536</v>
      </c>
      <c r="N314" s="1444">
        <v>0</v>
      </c>
    </row>
    <row r="315" spans="2:14" s="1189" customFormat="1" ht="14.25" x14ac:dyDescent="0.2">
      <c r="B315" s="1464"/>
      <c r="C315" s="1435"/>
      <c r="D315" s="1441" t="s">
        <v>783</v>
      </c>
      <c r="E315" s="1440" t="s">
        <v>813</v>
      </c>
      <c r="F315" s="1441" t="s">
        <v>346</v>
      </c>
      <c r="G315" s="1440" t="s">
        <v>346</v>
      </c>
      <c r="H315" s="1441" t="s">
        <v>1340</v>
      </c>
      <c r="I315" s="1440" t="s">
        <v>1234</v>
      </c>
      <c r="J315" s="1442">
        <v>0.4499999999999999</v>
      </c>
      <c r="K315" s="1442">
        <v>0</v>
      </c>
      <c r="L315" s="1442">
        <v>0</v>
      </c>
      <c r="M315" s="1443" t="s">
        <v>1536</v>
      </c>
      <c r="N315" s="1444">
        <v>0</v>
      </c>
    </row>
    <row r="316" spans="2:14" s="1189" customFormat="1" ht="14.25" x14ac:dyDescent="0.2">
      <c r="B316" s="1464"/>
      <c r="C316" s="1435"/>
      <c r="D316" s="1436"/>
      <c r="E316" s="1435" t="s">
        <v>791</v>
      </c>
      <c r="F316" s="1436" t="s">
        <v>346</v>
      </c>
      <c r="G316" s="1435" t="s">
        <v>346</v>
      </c>
      <c r="H316" s="1436" t="s">
        <v>1340</v>
      </c>
      <c r="I316" s="1435" t="s">
        <v>1234</v>
      </c>
      <c r="J316" s="1437">
        <v>0.4499999999999999</v>
      </c>
      <c r="K316" s="1437">
        <v>0.34999999999999992</v>
      </c>
      <c r="L316" s="1437">
        <v>37.140999999999998</v>
      </c>
      <c r="M316" s="1438" t="s">
        <v>1536</v>
      </c>
      <c r="N316" s="1439">
        <v>2762</v>
      </c>
    </row>
    <row r="317" spans="2:14" s="1189" customFormat="1" ht="14.25" x14ac:dyDescent="0.2">
      <c r="B317" s="1464"/>
      <c r="C317" s="1435"/>
      <c r="D317" s="1436"/>
      <c r="E317" s="1435" t="s">
        <v>793</v>
      </c>
      <c r="F317" s="1436" t="s">
        <v>346</v>
      </c>
      <c r="G317" s="1435" t="s">
        <v>346</v>
      </c>
      <c r="H317" s="1436" t="s">
        <v>1340</v>
      </c>
      <c r="I317" s="1435" t="s">
        <v>1234</v>
      </c>
      <c r="J317" s="1437">
        <v>0.4499999999999999</v>
      </c>
      <c r="K317" s="1437">
        <v>0.34999999999999992</v>
      </c>
      <c r="L317" s="1437">
        <v>0.222</v>
      </c>
      <c r="M317" s="1438" t="s">
        <v>1536</v>
      </c>
      <c r="N317" s="1439">
        <v>17</v>
      </c>
    </row>
    <row r="318" spans="2:14" s="1189" customFormat="1" ht="14.25" x14ac:dyDescent="0.2">
      <c r="B318" s="1464"/>
      <c r="C318" s="1435"/>
      <c r="D318" s="1436"/>
      <c r="E318" s="1435" t="s">
        <v>415</v>
      </c>
      <c r="F318" s="1436" t="s">
        <v>346</v>
      </c>
      <c r="G318" s="1435" t="s">
        <v>346</v>
      </c>
      <c r="H318" s="1436" t="s">
        <v>1340</v>
      </c>
      <c r="I318" s="1435" t="s">
        <v>1234</v>
      </c>
      <c r="J318" s="1437">
        <v>0.4499999999999999</v>
      </c>
      <c r="K318" s="1437">
        <v>0.35000000000000003</v>
      </c>
      <c r="L318" s="1437">
        <v>5.6789999999999994</v>
      </c>
      <c r="M318" s="1438" t="s">
        <v>1536</v>
      </c>
      <c r="N318" s="1439">
        <v>427</v>
      </c>
    </row>
    <row r="319" spans="2:14" s="1189" customFormat="1" ht="14.25" x14ac:dyDescent="0.2">
      <c r="B319" s="1464"/>
      <c r="C319" s="1435"/>
      <c r="D319" s="1436"/>
      <c r="E319" s="1435" t="s">
        <v>967</v>
      </c>
      <c r="F319" s="1436" t="s">
        <v>346</v>
      </c>
      <c r="G319" s="1435" t="s">
        <v>346</v>
      </c>
      <c r="H319" s="1436" t="s">
        <v>1340</v>
      </c>
      <c r="I319" s="1435" t="s">
        <v>1234</v>
      </c>
      <c r="J319" s="1437">
        <v>0.19999999999999998</v>
      </c>
      <c r="K319" s="1437">
        <v>0.19499999999999995</v>
      </c>
      <c r="L319" s="1437">
        <v>17.797000000000001</v>
      </c>
      <c r="M319" s="1438" t="s">
        <v>1536</v>
      </c>
      <c r="N319" s="1439">
        <v>1354</v>
      </c>
    </row>
    <row r="320" spans="2:14" s="1189" customFormat="1" ht="14.25" x14ac:dyDescent="0.2">
      <c r="B320" s="1464"/>
      <c r="C320" s="1435"/>
      <c r="D320" s="1436"/>
      <c r="E320" s="1435" t="s">
        <v>968</v>
      </c>
      <c r="F320" s="1436" t="s">
        <v>346</v>
      </c>
      <c r="G320" s="1435" t="s">
        <v>346</v>
      </c>
      <c r="H320" s="1436" t="s">
        <v>1340</v>
      </c>
      <c r="I320" s="1435" t="s">
        <v>1234</v>
      </c>
      <c r="J320" s="1437">
        <v>9.9999999999999992E-2</v>
      </c>
      <c r="K320" s="1437">
        <v>9.0000000000000024E-2</v>
      </c>
      <c r="L320" s="1437">
        <v>7.51</v>
      </c>
      <c r="M320" s="1438" t="s">
        <v>1536</v>
      </c>
      <c r="N320" s="1439">
        <v>571</v>
      </c>
    </row>
    <row r="321" spans="2:14" s="1189" customFormat="1" ht="14.25" x14ac:dyDescent="0.2">
      <c r="B321" s="1464"/>
      <c r="C321" s="1435"/>
      <c r="D321" s="1441" t="s">
        <v>787</v>
      </c>
      <c r="E321" s="1440" t="s">
        <v>971</v>
      </c>
      <c r="F321" s="1441" t="s">
        <v>346</v>
      </c>
      <c r="G321" s="1440" t="s">
        <v>346</v>
      </c>
      <c r="H321" s="1441" t="s">
        <v>1340</v>
      </c>
      <c r="I321" s="1440" t="s">
        <v>1234</v>
      </c>
      <c r="J321" s="1442">
        <v>0.74</v>
      </c>
      <c r="K321" s="1442">
        <v>0.63800000000000001</v>
      </c>
      <c r="L321" s="1442">
        <v>10.933</v>
      </c>
      <c r="M321" s="1443" t="s">
        <v>1536</v>
      </c>
      <c r="N321" s="1444">
        <v>862</v>
      </c>
    </row>
    <row r="322" spans="2:14" s="1189" customFormat="1" ht="14.25" x14ac:dyDescent="0.2">
      <c r="B322" s="1464"/>
      <c r="C322" s="1435"/>
      <c r="D322" s="1441" t="s">
        <v>785</v>
      </c>
      <c r="E322" s="1440" t="s">
        <v>813</v>
      </c>
      <c r="F322" s="1441" t="s">
        <v>346</v>
      </c>
      <c r="G322" s="1440" t="s">
        <v>346</v>
      </c>
      <c r="H322" s="1441" t="s">
        <v>1340</v>
      </c>
      <c r="I322" s="1440" t="s">
        <v>1234</v>
      </c>
      <c r="J322" s="1442">
        <v>0.5</v>
      </c>
      <c r="K322" s="1442">
        <v>0</v>
      </c>
      <c r="L322" s="1442">
        <v>0</v>
      </c>
      <c r="M322" s="1443" t="s">
        <v>1536</v>
      </c>
      <c r="N322" s="1444">
        <v>0</v>
      </c>
    </row>
    <row r="323" spans="2:14" s="1189" customFormat="1" ht="14.25" x14ac:dyDescent="0.2">
      <c r="B323" s="1464"/>
      <c r="C323" s="1435"/>
      <c r="D323" s="1436"/>
      <c r="E323" s="1435" t="s">
        <v>959</v>
      </c>
      <c r="F323" s="1436" t="s">
        <v>346</v>
      </c>
      <c r="G323" s="1435" t="s">
        <v>346</v>
      </c>
      <c r="H323" s="1436" t="s">
        <v>1340</v>
      </c>
      <c r="I323" s="1435" t="s">
        <v>1234</v>
      </c>
      <c r="J323" s="1437">
        <v>0.19999999999999998</v>
      </c>
      <c r="K323" s="1437">
        <v>0</v>
      </c>
      <c r="L323" s="1437">
        <v>0</v>
      </c>
      <c r="M323" s="1438" t="s">
        <v>1536</v>
      </c>
      <c r="N323" s="1439">
        <v>0</v>
      </c>
    </row>
    <row r="324" spans="2:14" s="1189" customFormat="1" ht="14.25" x14ac:dyDescent="0.2">
      <c r="B324" s="1464"/>
      <c r="C324" s="1435"/>
      <c r="D324" s="1436"/>
      <c r="E324" s="1435" t="s">
        <v>961</v>
      </c>
      <c r="F324" s="1436" t="s">
        <v>346</v>
      </c>
      <c r="G324" s="1435" t="s">
        <v>346</v>
      </c>
      <c r="H324" s="1436" t="s">
        <v>1340</v>
      </c>
      <c r="I324" s="1435" t="s">
        <v>1234</v>
      </c>
      <c r="J324" s="1437">
        <v>0.6</v>
      </c>
      <c r="K324" s="1437">
        <v>0</v>
      </c>
      <c r="L324" s="1437">
        <v>0</v>
      </c>
      <c r="M324" s="1438" t="s">
        <v>1536</v>
      </c>
      <c r="N324" s="1439">
        <v>0</v>
      </c>
    </row>
    <row r="325" spans="2:14" s="1189" customFormat="1" ht="14.25" x14ac:dyDescent="0.2">
      <c r="B325" s="1464"/>
      <c r="C325" s="1435"/>
      <c r="D325" s="1436"/>
      <c r="E325" s="1435" t="s">
        <v>969</v>
      </c>
      <c r="F325" s="1436" t="s">
        <v>346</v>
      </c>
      <c r="G325" s="1435" t="s">
        <v>346</v>
      </c>
      <c r="H325" s="1436" t="s">
        <v>1340</v>
      </c>
      <c r="I325" s="1435" t="s">
        <v>1234</v>
      </c>
      <c r="J325" s="1437">
        <v>0.19999999999999998</v>
      </c>
      <c r="K325" s="1437">
        <v>0</v>
      </c>
      <c r="L325" s="1437">
        <v>0</v>
      </c>
      <c r="M325" s="1438" t="s">
        <v>1536</v>
      </c>
      <c r="N325" s="1439">
        <v>0</v>
      </c>
    </row>
    <row r="326" spans="2:14" s="1189" customFormat="1" ht="14.25" x14ac:dyDescent="0.2">
      <c r="B326" s="1464"/>
      <c r="C326" s="1435"/>
      <c r="D326" s="1436"/>
      <c r="E326" s="1435" t="s">
        <v>970</v>
      </c>
      <c r="F326" s="1436" t="s">
        <v>346</v>
      </c>
      <c r="G326" s="1435" t="s">
        <v>346</v>
      </c>
      <c r="H326" s="1436" t="s">
        <v>1340</v>
      </c>
      <c r="I326" s="1435" t="s">
        <v>1234</v>
      </c>
      <c r="J326" s="1437">
        <v>0.19999999999999998</v>
      </c>
      <c r="K326" s="1437">
        <v>0</v>
      </c>
      <c r="L326" s="1437">
        <v>0</v>
      </c>
      <c r="M326" s="1438" t="s">
        <v>1536</v>
      </c>
      <c r="N326" s="1439">
        <v>0</v>
      </c>
    </row>
    <row r="327" spans="2:14" s="1189" customFormat="1" ht="14.25" x14ac:dyDescent="0.2">
      <c r="B327" s="1464"/>
      <c r="C327" s="1440" t="s">
        <v>157</v>
      </c>
      <c r="D327" s="1441" t="s">
        <v>789</v>
      </c>
      <c r="E327" s="1440" t="s">
        <v>828</v>
      </c>
      <c r="F327" s="1441" t="s">
        <v>346</v>
      </c>
      <c r="G327" s="1440" t="s">
        <v>346</v>
      </c>
      <c r="H327" s="1441" t="s">
        <v>1340</v>
      </c>
      <c r="I327" s="1440" t="s">
        <v>1234</v>
      </c>
      <c r="J327" s="1442">
        <v>0.67999999999999994</v>
      </c>
      <c r="K327" s="1442">
        <v>0.50900000000000001</v>
      </c>
      <c r="L327" s="1442">
        <v>0</v>
      </c>
      <c r="M327" s="1443"/>
      <c r="N327" s="1444"/>
    </row>
    <row r="328" spans="2:14" s="1189" customFormat="1" ht="14.25" x14ac:dyDescent="0.2">
      <c r="B328" s="1464"/>
      <c r="C328" s="1435"/>
      <c r="D328" s="1436"/>
      <c r="E328" s="1435" t="s">
        <v>829</v>
      </c>
      <c r="F328" s="1436" t="s">
        <v>346</v>
      </c>
      <c r="G328" s="1435" t="s">
        <v>346</v>
      </c>
      <c r="H328" s="1436" t="s">
        <v>1340</v>
      </c>
      <c r="I328" s="1435" t="s">
        <v>1234</v>
      </c>
      <c r="J328" s="1437">
        <v>1.8249999999999997</v>
      </c>
      <c r="K328" s="1437">
        <v>1.2170000000000003</v>
      </c>
      <c r="L328" s="1437">
        <v>0</v>
      </c>
      <c r="M328" s="1438"/>
      <c r="N328" s="1439"/>
    </row>
    <row r="329" spans="2:14" s="1189" customFormat="1" ht="14.25" x14ac:dyDescent="0.2">
      <c r="B329" s="1464"/>
      <c r="C329" s="1435"/>
      <c r="D329" s="1436"/>
      <c r="E329" s="1435" t="s">
        <v>926</v>
      </c>
      <c r="F329" s="1436" t="s">
        <v>347</v>
      </c>
      <c r="G329" s="1435" t="s">
        <v>347</v>
      </c>
      <c r="H329" s="1436" t="s">
        <v>1340</v>
      </c>
      <c r="I329" s="1435" t="s">
        <v>1234</v>
      </c>
      <c r="J329" s="1437">
        <v>19.399999999999995</v>
      </c>
      <c r="K329" s="1437">
        <v>14.820000000000002</v>
      </c>
      <c r="L329" s="1437">
        <v>0</v>
      </c>
      <c r="M329" s="1438"/>
      <c r="N329" s="1439"/>
    </row>
    <row r="330" spans="2:14" s="1189" customFormat="1" ht="14.25" x14ac:dyDescent="0.2">
      <c r="B330" s="1464"/>
      <c r="C330" s="1435"/>
      <c r="D330" s="1441" t="s">
        <v>790</v>
      </c>
      <c r="E330" s="1440" t="s">
        <v>972</v>
      </c>
      <c r="F330" s="1441" t="s">
        <v>347</v>
      </c>
      <c r="G330" s="1440" t="s">
        <v>347</v>
      </c>
      <c r="H330" s="1441" t="s">
        <v>1340</v>
      </c>
      <c r="I330" s="1440" t="s">
        <v>1232</v>
      </c>
      <c r="J330" s="1442">
        <v>181.30000000000007</v>
      </c>
      <c r="K330" s="1442">
        <v>177.99899999999994</v>
      </c>
      <c r="L330" s="1442">
        <v>1293.1199999999999</v>
      </c>
      <c r="M330" s="1443" t="s">
        <v>1536</v>
      </c>
      <c r="N330" s="1444">
        <v>114027.06000000001</v>
      </c>
    </row>
    <row r="331" spans="2:14" s="1189" customFormat="1" ht="14.25" x14ac:dyDescent="0.2">
      <c r="B331" s="1464"/>
      <c r="C331" s="1440" t="s">
        <v>163</v>
      </c>
      <c r="D331" s="1441" t="s">
        <v>816</v>
      </c>
      <c r="E331" s="1440" t="s">
        <v>357</v>
      </c>
      <c r="F331" s="1441" t="s">
        <v>347</v>
      </c>
      <c r="G331" s="1440" t="s">
        <v>349</v>
      </c>
      <c r="H331" s="1441" t="s">
        <v>1340</v>
      </c>
      <c r="I331" s="1440" t="s">
        <v>1232</v>
      </c>
      <c r="J331" s="1442">
        <v>300</v>
      </c>
      <c r="K331" s="1442">
        <v>299.99</v>
      </c>
      <c r="L331" s="1442">
        <v>1628112.8049999997</v>
      </c>
      <c r="M331" s="1443" t="s">
        <v>1538</v>
      </c>
      <c r="N331" s="1444">
        <v>298968510</v>
      </c>
    </row>
    <row r="332" spans="2:14" s="1189" customFormat="1" ht="14.25" x14ac:dyDescent="0.2">
      <c r="B332" s="1464"/>
      <c r="C332" s="1440" t="s">
        <v>165</v>
      </c>
      <c r="D332" s="1441" t="s">
        <v>818</v>
      </c>
      <c r="E332" s="1440" t="s">
        <v>926</v>
      </c>
      <c r="F332" s="1441" t="s">
        <v>347</v>
      </c>
      <c r="G332" s="1440" t="s">
        <v>347</v>
      </c>
      <c r="H332" s="1441" t="s">
        <v>1340</v>
      </c>
      <c r="I332" s="1440" t="s">
        <v>1232</v>
      </c>
      <c r="J332" s="1442">
        <v>101.31999999999998</v>
      </c>
      <c r="K332" s="1442">
        <v>90.051000000000002</v>
      </c>
      <c r="L332" s="1442">
        <v>91128.407999999996</v>
      </c>
      <c r="M332" s="1443" t="s">
        <v>1538</v>
      </c>
      <c r="N332" s="1444">
        <v>31589220.020000007</v>
      </c>
    </row>
    <row r="333" spans="2:14" s="1189" customFormat="1" thickBot="1" x14ac:dyDescent="0.25">
      <c r="B333" s="1465"/>
      <c r="C333" s="1445"/>
      <c r="D333" s="1446"/>
      <c r="E333" s="1445" t="s">
        <v>927</v>
      </c>
      <c r="F333" s="1446" t="s">
        <v>347</v>
      </c>
      <c r="G333" s="1445" t="s">
        <v>347</v>
      </c>
      <c r="H333" s="1446" t="s">
        <v>1340</v>
      </c>
      <c r="I333" s="1445" t="s">
        <v>1232</v>
      </c>
      <c r="J333" s="1447">
        <v>101.31999999999998</v>
      </c>
      <c r="K333" s="1447">
        <v>85.995999999999981</v>
      </c>
      <c r="L333" s="1447">
        <v>232581.071</v>
      </c>
      <c r="M333" s="1448" t="s">
        <v>1538</v>
      </c>
      <c r="N333" s="1449">
        <v>81026494.013160005</v>
      </c>
    </row>
    <row r="334" spans="2:14" s="1189" customFormat="1" thickTop="1" x14ac:dyDescent="0.2">
      <c r="B334" s="1464" t="s">
        <v>174</v>
      </c>
      <c r="C334" s="1435" t="s">
        <v>177</v>
      </c>
      <c r="D334" s="1436" t="s">
        <v>989</v>
      </c>
      <c r="E334" s="1435">
        <v>0</v>
      </c>
      <c r="F334" s="1436" t="s">
        <v>348</v>
      </c>
      <c r="G334" s="1435" t="s">
        <v>348</v>
      </c>
      <c r="H334" s="1436" t="s">
        <v>1341</v>
      </c>
      <c r="I334" s="1435" t="s">
        <v>1234</v>
      </c>
      <c r="J334" s="1437">
        <v>1.25</v>
      </c>
      <c r="K334" s="1437">
        <v>1.25</v>
      </c>
      <c r="L334" s="1437">
        <v>155.28399999999996</v>
      </c>
      <c r="M334" s="1438" t="s">
        <v>1529</v>
      </c>
      <c r="N334" s="1439">
        <v>845</v>
      </c>
    </row>
    <row r="335" spans="2:14" s="1189" customFormat="1" ht="14.25" x14ac:dyDescent="0.2">
      <c r="B335" s="1464"/>
      <c r="C335" s="1435"/>
      <c r="D335" s="1441" t="s">
        <v>990</v>
      </c>
      <c r="E335" s="1440">
        <v>0</v>
      </c>
      <c r="F335" s="1441" t="s">
        <v>348</v>
      </c>
      <c r="G335" s="1440" t="s">
        <v>348</v>
      </c>
      <c r="H335" s="1441" t="s">
        <v>1341</v>
      </c>
      <c r="I335" s="1440" t="s">
        <v>1234</v>
      </c>
      <c r="J335" s="1442">
        <v>1.25</v>
      </c>
      <c r="K335" s="1442">
        <v>1.25</v>
      </c>
      <c r="L335" s="1442">
        <v>86.774000000000001</v>
      </c>
      <c r="M335" s="1443" t="s">
        <v>1529</v>
      </c>
      <c r="N335" s="1444">
        <v>509</v>
      </c>
    </row>
    <row r="336" spans="2:14" s="1189" customFormat="1" ht="14.25" x14ac:dyDescent="0.2">
      <c r="B336" s="1464"/>
      <c r="C336" s="1435"/>
      <c r="D336" s="1441" t="s">
        <v>991</v>
      </c>
      <c r="E336" s="1440">
        <v>0</v>
      </c>
      <c r="F336" s="1441" t="s">
        <v>348</v>
      </c>
      <c r="G336" s="1440" t="s">
        <v>348</v>
      </c>
      <c r="H336" s="1441" t="s">
        <v>1341</v>
      </c>
      <c r="I336" s="1440" t="s">
        <v>1234</v>
      </c>
      <c r="J336" s="1442">
        <v>3</v>
      </c>
      <c r="K336" s="1442">
        <v>2.5</v>
      </c>
      <c r="L336" s="1442">
        <v>427.82600000000008</v>
      </c>
      <c r="M336" s="1443" t="s">
        <v>1529</v>
      </c>
      <c r="N336" s="1444">
        <v>2197</v>
      </c>
    </row>
    <row r="337" spans="2:14" s="1189" customFormat="1" ht="14.25" x14ac:dyDescent="0.2">
      <c r="B337" s="1464"/>
      <c r="C337" s="1435"/>
      <c r="D337" s="1441" t="s">
        <v>992</v>
      </c>
      <c r="E337" s="1440">
        <v>0</v>
      </c>
      <c r="F337" s="1441" t="s">
        <v>348</v>
      </c>
      <c r="G337" s="1440" t="s">
        <v>348</v>
      </c>
      <c r="H337" s="1441" t="s">
        <v>1341</v>
      </c>
      <c r="I337" s="1440" t="s">
        <v>1234</v>
      </c>
      <c r="J337" s="1442">
        <v>3</v>
      </c>
      <c r="K337" s="1442">
        <v>2.5</v>
      </c>
      <c r="L337" s="1442">
        <v>4.5</v>
      </c>
      <c r="M337" s="1443" t="s">
        <v>1529</v>
      </c>
      <c r="N337" s="1444">
        <v>24</v>
      </c>
    </row>
    <row r="338" spans="2:14" s="1189" customFormat="1" ht="14.25" x14ac:dyDescent="0.2">
      <c r="B338" s="1464"/>
      <c r="C338" s="1435"/>
      <c r="D338" s="1441" t="s">
        <v>994</v>
      </c>
      <c r="E338" s="1440">
        <v>0</v>
      </c>
      <c r="F338" s="1441" t="s">
        <v>346</v>
      </c>
      <c r="G338" s="1440" t="s">
        <v>346</v>
      </c>
      <c r="H338" s="1441" t="s">
        <v>1341</v>
      </c>
      <c r="I338" s="1440" t="s">
        <v>1234</v>
      </c>
      <c r="J338" s="1442">
        <v>0.80000000000000016</v>
      </c>
      <c r="K338" s="1442">
        <v>0.80000000000000016</v>
      </c>
      <c r="L338" s="1442">
        <v>376.94000000000005</v>
      </c>
      <c r="M338" s="1443" t="s">
        <v>1536</v>
      </c>
      <c r="N338" s="1444">
        <v>28505</v>
      </c>
    </row>
    <row r="339" spans="2:14" s="1189" customFormat="1" ht="14.25" x14ac:dyDescent="0.2">
      <c r="B339" s="1464"/>
      <c r="C339" s="1435"/>
      <c r="D339" s="1441" t="s">
        <v>993</v>
      </c>
      <c r="E339" s="1440">
        <v>0</v>
      </c>
      <c r="F339" s="1441" t="s">
        <v>348</v>
      </c>
      <c r="G339" s="1440" t="s">
        <v>348</v>
      </c>
      <c r="H339" s="1441" t="s">
        <v>1341</v>
      </c>
      <c r="I339" s="1440" t="s">
        <v>1234</v>
      </c>
      <c r="J339" s="1442">
        <v>10</v>
      </c>
      <c r="K339" s="1442">
        <v>10</v>
      </c>
      <c r="L339" s="1442">
        <v>30412.951999999997</v>
      </c>
      <c r="M339" s="1443" t="s">
        <v>1529</v>
      </c>
      <c r="N339" s="1444">
        <v>156213</v>
      </c>
    </row>
    <row r="340" spans="2:14" s="1189" customFormat="1" ht="14.25" x14ac:dyDescent="0.2">
      <c r="B340" s="1464"/>
      <c r="C340" s="1440" t="s">
        <v>179</v>
      </c>
      <c r="D340" s="1441" t="s">
        <v>995</v>
      </c>
      <c r="E340" s="1440">
        <v>0</v>
      </c>
      <c r="F340" s="1441" t="s">
        <v>347</v>
      </c>
      <c r="G340" s="1440" t="s">
        <v>347</v>
      </c>
      <c r="H340" s="1441" t="s">
        <v>1341</v>
      </c>
      <c r="I340" s="1440" t="s">
        <v>1234</v>
      </c>
      <c r="J340" s="1442">
        <v>1</v>
      </c>
      <c r="K340" s="1442">
        <v>1</v>
      </c>
      <c r="L340" s="1442">
        <v>2171.364</v>
      </c>
      <c r="M340" s="1443" t="s">
        <v>1538</v>
      </c>
      <c r="N340" s="1444">
        <v>1520303</v>
      </c>
    </row>
    <row r="341" spans="2:14" s="1189" customFormat="1" ht="14.25" x14ac:dyDescent="0.2">
      <c r="B341" s="1464"/>
      <c r="C341" s="1440" t="s">
        <v>181</v>
      </c>
      <c r="D341" s="1441" t="s">
        <v>996</v>
      </c>
      <c r="E341" s="1440">
        <v>0</v>
      </c>
      <c r="F341" s="1441" t="s">
        <v>346</v>
      </c>
      <c r="G341" s="1440" t="s">
        <v>346</v>
      </c>
      <c r="H341" s="1441" t="s">
        <v>1340</v>
      </c>
      <c r="I341" s="1440" t="s">
        <v>1234</v>
      </c>
      <c r="J341" s="1442">
        <v>1.06</v>
      </c>
      <c r="K341" s="1442">
        <v>0</v>
      </c>
      <c r="L341" s="1442">
        <v>0</v>
      </c>
      <c r="M341" s="1443"/>
      <c r="N341" s="1444"/>
    </row>
    <row r="342" spans="2:14" s="1189" customFormat="1" ht="14.25" x14ac:dyDescent="0.2">
      <c r="B342" s="1464"/>
      <c r="C342" s="1435"/>
      <c r="D342" s="1441" t="s">
        <v>997</v>
      </c>
      <c r="E342" s="1440">
        <v>0</v>
      </c>
      <c r="F342" s="1441" t="s">
        <v>346</v>
      </c>
      <c r="G342" s="1440" t="s">
        <v>346</v>
      </c>
      <c r="H342" s="1441" t="s">
        <v>1340</v>
      </c>
      <c r="I342" s="1440" t="s">
        <v>1234</v>
      </c>
      <c r="J342" s="1442">
        <v>3</v>
      </c>
      <c r="K342" s="1442">
        <v>0</v>
      </c>
      <c r="L342" s="1442">
        <v>0</v>
      </c>
      <c r="M342" s="1443"/>
      <c r="N342" s="1444"/>
    </row>
    <row r="343" spans="2:14" s="1189" customFormat="1" ht="14.25" x14ac:dyDescent="0.2">
      <c r="B343" s="1464"/>
      <c r="C343" s="1435"/>
      <c r="D343" s="1441" t="s">
        <v>998</v>
      </c>
      <c r="E343" s="1440">
        <v>0</v>
      </c>
      <c r="F343" s="1441" t="s">
        <v>346</v>
      </c>
      <c r="G343" s="1440" t="s">
        <v>346</v>
      </c>
      <c r="H343" s="1441" t="s">
        <v>1340</v>
      </c>
      <c r="I343" s="1440" t="s">
        <v>1234</v>
      </c>
      <c r="J343" s="1442">
        <v>1.89</v>
      </c>
      <c r="K343" s="1442">
        <v>0</v>
      </c>
      <c r="L343" s="1442">
        <v>0</v>
      </c>
      <c r="M343" s="1443"/>
      <c r="N343" s="1444"/>
    </row>
    <row r="344" spans="2:14" s="1189" customFormat="1" ht="14.25" x14ac:dyDescent="0.2">
      <c r="B344" s="1464"/>
      <c r="C344" s="1435"/>
      <c r="D344" s="1441" t="s">
        <v>999</v>
      </c>
      <c r="E344" s="1440">
        <v>0</v>
      </c>
      <c r="F344" s="1441" t="s">
        <v>346</v>
      </c>
      <c r="G344" s="1440" t="s">
        <v>346</v>
      </c>
      <c r="H344" s="1441" t="s">
        <v>1340</v>
      </c>
      <c r="I344" s="1440" t="s">
        <v>1234</v>
      </c>
      <c r="J344" s="1442">
        <v>0.79999999999999993</v>
      </c>
      <c r="K344" s="1442">
        <v>0</v>
      </c>
      <c r="L344" s="1442">
        <v>0</v>
      </c>
      <c r="M344" s="1443"/>
      <c r="N344" s="1444"/>
    </row>
    <row r="345" spans="2:14" s="1189" customFormat="1" ht="14.25" x14ac:dyDescent="0.2">
      <c r="B345" s="1464"/>
      <c r="C345" s="1435"/>
      <c r="D345" s="1441" t="s">
        <v>1000</v>
      </c>
      <c r="E345" s="1440">
        <v>0</v>
      </c>
      <c r="F345" s="1441" t="s">
        <v>346</v>
      </c>
      <c r="G345" s="1440" t="s">
        <v>346</v>
      </c>
      <c r="H345" s="1441" t="s">
        <v>1340</v>
      </c>
      <c r="I345" s="1440" t="s">
        <v>1234</v>
      </c>
      <c r="J345" s="1442">
        <v>2.649999999999999</v>
      </c>
      <c r="K345" s="1442">
        <v>2.649999999999999</v>
      </c>
      <c r="L345" s="1442">
        <v>1340.9839999999999</v>
      </c>
      <c r="M345" s="1443" t="s">
        <v>1536</v>
      </c>
      <c r="N345" s="1444">
        <v>106647.25</v>
      </c>
    </row>
    <row r="346" spans="2:14" s="1189" customFormat="1" ht="14.25" x14ac:dyDescent="0.2">
      <c r="B346" s="1464"/>
      <c r="C346" s="1435"/>
      <c r="D346" s="1441" t="s">
        <v>1001</v>
      </c>
      <c r="E346" s="1440">
        <v>0</v>
      </c>
      <c r="F346" s="1441" t="s">
        <v>346</v>
      </c>
      <c r="G346" s="1440" t="s">
        <v>346</v>
      </c>
      <c r="H346" s="1441" t="s">
        <v>1340</v>
      </c>
      <c r="I346" s="1440" t="s">
        <v>1234</v>
      </c>
      <c r="J346" s="1442">
        <v>3.9700000000000011</v>
      </c>
      <c r="K346" s="1442">
        <v>3.9700000000000011</v>
      </c>
      <c r="L346" s="1442">
        <v>700</v>
      </c>
      <c r="M346" s="1443" t="s">
        <v>1536</v>
      </c>
      <c r="N346" s="1444">
        <v>57596</v>
      </c>
    </row>
    <row r="347" spans="2:14" s="1189" customFormat="1" ht="14.25" x14ac:dyDescent="0.2">
      <c r="B347" s="1464"/>
      <c r="C347" s="1440" t="s">
        <v>183</v>
      </c>
      <c r="D347" s="1441" t="s">
        <v>1002</v>
      </c>
      <c r="E347" s="1440">
        <v>0</v>
      </c>
      <c r="F347" s="1441" t="s">
        <v>346</v>
      </c>
      <c r="G347" s="1440" t="s">
        <v>346</v>
      </c>
      <c r="H347" s="1441" t="s">
        <v>1341</v>
      </c>
      <c r="I347" s="1440" t="s">
        <v>1234</v>
      </c>
      <c r="J347" s="1442">
        <v>7.36</v>
      </c>
      <c r="K347" s="1442">
        <v>3.5600000000000009</v>
      </c>
      <c r="L347" s="1442">
        <v>2909.1649999999995</v>
      </c>
      <c r="M347" s="1443" t="s">
        <v>1536</v>
      </c>
      <c r="N347" s="1444">
        <v>235780.9</v>
      </c>
    </row>
    <row r="348" spans="2:14" s="1189" customFormat="1" ht="14.25" x14ac:dyDescent="0.2">
      <c r="B348" s="1464"/>
      <c r="C348" s="1435"/>
      <c r="D348" s="1436" t="s">
        <v>1003</v>
      </c>
      <c r="E348" s="1435">
        <v>0</v>
      </c>
      <c r="F348" s="1436" t="s">
        <v>346</v>
      </c>
      <c r="G348" s="1435" t="s">
        <v>346</v>
      </c>
      <c r="H348" s="1436" t="s">
        <v>1341</v>
      </c>
      <c r="I348" s="1435" t="s">
        <v>1234</v>
      </c>
      <c r="J348" s="1437">
        <v>3.359999999999999</v>
      </c>
      <c r="K348" s="1437">
        <v>1.9500000000000004</v>
      </c>
      <c r="L348" s="1437">
        <v>276.78000000000003</v>
      </c>
      <c r="M348" s="1438" t="s">
        <v>1536</v>
      </c>
      <c r="N348" s="1439">
        <v>21091</v>
      </c>
    </row>
    <row r="349" spans="2:14" s="1189" customFormat="1" ht="14.25" x14ac:dyDescent="0.2">
      <c r="B349" s="1464"/>
      <c r="C349" s="1440" t="s">
        <v>185</v>
      </c>
      <c r="D349" s="1441" t="s">
        <v>1004</v>
      </c>
      <c r="E349" s="1440">
        <v>0</v>
      </c>
      <c r="F349" s="1441" t="s">
        <v>346</v>
      </c>
      <c r="G349" s="1440" t="s">
        <v>346</v>
      </c>
      <c r="H349" s="1441" t="s">
        <v>1341</v>
      </c>
      <c r="I349" s="1440" t="s">
        <v>1234</v>
      </c>
      <c r="J349" s="1442">
        <v>2.6400000000000006</v>
      </c>
      <c r="K349" s="1442">
        <v>1.8939999999999995</v>
      </c>
      <c r="L349" s="1442">
        <v>2932.2519999999995</v>
      </c>
      <c r="M349" s="1443" t="s">
        <v>1536</v>
      </c>
      <c r="N349" s="1444">
        <v>274687.40000000002</v>
      </c>
    </row>
    <row r="350" spans="2:14" s="1189" customFormat="1" ht="14.25" x14ac:dyDescent="0.2">
      <c r="B350" s="1464"/>
      <c r="C350" s="1435"/>
      <c r="D350" s="1441" t="s">
        <v>1005</v>
      </c>
      <c r="E350" s="1440">
        <v>0</v>
      </c>
      <c r="F350" s="1441" t="s">
        <v>346</v>
      </c>
      <c r="G350" s="1440" t="s">
        <v>346</v>
      </c>
      <c r="H350" s="1441" t="s">
        <v>1341</v>
      </c>
      <c r="I350" s="1440" t="s">
        <v>1234</v>
      </c>
      <c r="J350" s="1442">
        <v>5</v>
      </c>
      <c r="K350" s="1442">
        <v>3.8319999999999999</v>
      </c>
      <c r="L350" s="1442">
        <v>777.68700000000001</v>
      </c>
      <c r="M350" s="1443" t="s">
        <v>1536</v>
      </c>
      <c r="N350" s="1444">
        <v>56409.509999999995</v>
      </c>
    </row>
    <row r="351" spans="2:14" s="1189" customFormat="1" ht="14.25" x14ac:dyDescent="0.2">
      <c r="B351" s="1464"/>
      <c r="C351" s="1435"/>
      <c r="D351" s="1441" t="s">
        <v>1006</v>
      </c>
      <c r="E351" s="1440">
        <v>0</v>
      </c>
      <c r="F351" s="1441" t="s">
        <v>346</v>
      </c>
      <c r="G351" s="1440" t="s">
        <v>346</v>
      </c>
      <c r="H351" s="1441" t="s">
        <v>1341</v>
      </c>
      <c r="I351" s="1440" t="s">
        <v>1234</v>
      </c>
      <c r="J351" s="1442">
        <v>1.64</v>
      </c>
      <c r="K351" s="1442">
        <v>1.5</v>
      </c>
      <c r="L351" s="1442">
        <v>285.96899999999999</v>
      </c>
      <c r="M351" s="1443" t="s">
        <v>1536</v>
      </c>
      <c r="N351" s="1444">
        <v>25273</v>
      </c>
    </row>
    <row r="352" spans="2:14" s="1189" customFormat="1" ht="14.25" x14ac:dyDescent="0.2">
      <c r="B352" s="1464"/>
      <c r="C352" s="1440" t="s">
        <v>187</v>
      </c>
      <c r="D352" s="1441" t="s">
        <v>1007</v>
      </c>
      <c r="E352" s="1440">
        <v>0</v>
      </c>
      <c r="F352" s="1441" t="s">
        <v>346</v>
      </c>
      <c r="G352" s="1440" t="s">
        <v>346</v>
      </c>
      <c r="H352" s="1441" t="s">
        <v>1341</v>
      </c>
      <c r="I352" s="1440" t="s">
        <v>1234</v>
      </c>
      <c r="J352" s="1442">
        <v>4</v>
      </c>
      <c r="K352" s="1442">
        <v>3.1999999999999997</v>
      </c>
      <c r="L352" s="1442">
        <v>445.03999999999996</v>
      </c>
      <c r="M352" s="1443" t="s">
        <v>1536</v>
      </c>
      <c r="N352" s="1444">
        <v>34427.5</v>
      </c>
    </row>
    <row r="353" spans="2:14" s="1189" customFormat="1" ht="14.25" x14ac:dyDescent="0.2">
      <c r="B353" s="1464"/>
      <c r="C353" s="1440" t="s">
        <v>189</v>
      </c>
      <c r="D353" s="1441" t="s">
        <v>1008</v>
      </c>
      <c r="E353" s="1440">
        <v>0</v>
      </c>
      <c r="F353" s="1441" t="s">
        <v>346</v>
      </c>
      <c r="G353" s="1440" t="s">
        <v>346</v>
      </c>
      <c r="H353" s="1441" t="s">
        <v>1341</v>
      </c>
      <c r="I353" s="1440" t="s">
        <v>1234</v>
      </c>
      <c r="J353" s="1442">
        <v>3.8300000000000005</v>
      </c>
      <c r="K353" s="1442">
        <v>2.2000000000000002</v>
      </c>
      <c r="L353" s="1442">
        <v>55.71</v>
      </c>
      <c r="M353" s="1443" t="s">
        <v>1536</v>
      </c>
      <c r="N353" s="1444">
        <v>4568.7</v>
      </c>
    </row>
    <row r="354" spans="2:14" s="1189" customFormat="1" ht="14.25" x14ac:dyDescent="0.2">
      <c r="B354" s="1464"/>
      <c r="C354" s="1435"/>
      <c r="D354" s="1441" t="s">
        <v>664</v>
      </c>
      <c r="E354" s="1440">
        <v>0</v>
      </c>
      <c r="F354" s="1441" t="s">
        <v>346</v>
      </c>
      <c r="G354" s="1440" t="s">
        <v>346</v>
      </c>
      <c r="H354" s="1441" t="s">
        <v>1341</v>
      </c>
      <c r="I354" s="1440" t="s">
        <v>1234</v>
      </c>
      <c r="J354" s="1442"/>
      <c r="K354" s="1442"/>
      <c r="L354" s="1442"/>
      <c r="M354" s="1443"/>
      <c r="N354" s="1444"/>
    </row>
    <row r="355" spans="2:14" s="1189" customFormat="1" ht="14.25" x14ac:dyDescent="0.2">
      <c r="B355" s="1464"/>
      <c r="C355" s="1435"/>
      <c r="D355" s="1441" t="s">
        <v>1009</v>
      </c>
      <c r="E355" s="1440">
        <v>0</v>
      </c>
      <c r="F355" s="1441" t="s">
        <v>346</v>
      </c>
      <c r="G355" s="1440" t="s">
        <v>346</v>
      </c>
      <c r="H355" s="1441" t="s">
        <v>1341</v>
      </c>
      <c r="I355" s="1440" t="s">
        <v>1234</v>
      </c>
      <c r="J355" s="1442">
        <v>10.438000000000002</v>
      </c>
      <c r="K355" s="1442">
        <v>5.2860000000000005</v>
      </c>
      <c r="L355" s="1442">
        <v>303.35799999999995</v>
      </c>
      <c r="M355" s="1443" t="s">
        <v>1536</v>
      </c>
      <c r="N355" s="1444">
        <v>25183.5</v>
      </c>
    </row>
    <row r="356" spans="2:14" s="1189" customFormat="1" ht="14.25" x14ac:dyDescent="0.2">
      <c r="B356" s="1464"/>
      <c r="C356" s="1440" t="s">
        <v>191</v>
      </c>
      <c r="D356" s="1441" t="s">
        <v>1010</v>
      </c>
      <c r="E356" s="1440">
        <v>0</v>
      </c>
      <c r="F356" s="1441" t="s">
        <v>346</v>
      </c>
      <c r="G356" s="1440" t="s">
        <v>346</v>
      </c>
      <c r="H356" s="1441" t="s">
        <v>1341</v>
      </c>
      <c r="I356" s="1440" t="s">
        <v>1234</v>
      </c>
      <c r="J356" s="1442">
        <v>3.03</v>
      </c>
      <c r="K356" s="1442">
        <v>0.41099999999999998</v>
      </c>
      <c r="L356" s="1442">
        <v>77.406999999999996</v>
      </c>
      <c r="M356" s="1443" t="s">
        <v>1536</v>
      </c>
      <c r="N356" s="1444">
        <v>7470</v>
      </c>
    </row>
    <row r="357" spans="2:14" s="1189" customFormat="1" ht="14.25" x14ac:dyDescent="0.2">
      <c r="B357" s="1464"/>
      <c r="C357" s="1435"/>
      <c r="D357" s="1441" t="s">
        <v>1011</v>
      </c>
      <c r="E357" s="1440">
        <v>0</v>
      </c>
      <c r="F357" s="1441" t="s">
        <v>346</v>
      </c>
      <c r="G357" s="1440" t="s">
        <v>346</v>
      </c>
      <c r="H357" s="1441" t="s">
        <v>1341</v>
      </c>
      <c r="I357" s="1440" t="s">
        <v>1234</v>
      </c>
      <c r="J357" s="1442">
        <v>3.54</v>
      </c>
      <c r="K357" s="1442">
        <v>2.8319999999999999</v>
      </c>
      <c r="L357" s="1442">
        <v>0.94699999999999995</v>
      </c>
      <c r="M357" s="1443" t="s">
        <v>1536</v>
      </c>
      <c r="N357" s="1444">
        <v>130</v>
      </c>
    </row>
    <row r="358" spans="2:14" s="1189" customFormat="1" ht="14.25" x14ac:dyDescent="0.2">
      <c r="B358" s="1464"/>
      <c r="C358" s="1440" t="s">
        <v>193</v>
      </c>
      <c r="D358" s="1441" t="s">
        <v>1012</v>
      </c>
      <c r="E358" s="1440">
        <v>0</v>
      </c>
      <c r="F358" s="1441" t="s">
        <v>348</v>
      </c>
      <c r="G358" s="1440" t="s">
        <v>348</v>
      </c>
      <c r="H358" s="1441" t="s">
        <v>1341</v>
      </c>
      <c r="I358" s="1440" t="s">
        <v>1234</v>
      </c>
      <c r="J358" s="1442">
        <v>9.7999999999999989</v>
      </c>
      <c r="K358" s="1442">
        <v>9.7999999999999989</v>
      </c>
      <c r="L358" s="1442">
        <v>62793.291000000005</v>
      </c>
      <c r="M358" s="1443" t="s">
        <v>1536</v>
      </c>
      <c r="N358" s="1444">
        <v>0</v>
      </c>
    </row>
    <row r="359" spans="2:14" s="1189" customFormat="1" ht="14.25" x14ac:dyDescent="0.2">
      <c r="B359" s="1464"/>
      <c r="C359" s="1435"/>
      <c r="D359" s="1436"/>
      <c r="E359" s="1435"/>
      <c r="F359" s="1436"/>
      <c r="G359" s="1435"/>
      <c r="H359" s="1436"/>
      <c r="I359" s="1435"/>
      <c r="J359" s="1437"/>
      <c r="K359" s="1437"/>
      <c r="L359" s="1437"/>
      <c r="M359" s="1438" t="s">
        <v>1540</v>
      </c>
      <c r="N359" s="1439">
        <v>0</v>
      </c>
    </row>
    <row r="360" spans="2:14" s="1189" customFormat="1" ht="14.25" x14ac:dyDescent="0.2">
      <c r="B360" s="1464"/>
      <c r="C360" s="1435"/>
      <c r="D360" s="1436"/>
      <c r="E360" s="1435"/>
      <c r="F360" s="1436"/>
      <c r="G360" s="1435"/>
      <c r="H360" s="1436"/>
      <c r="I360" s="1435"/>
      <c r="J360" s="1437"/>
      <c r="K360" s="1437"/>
      <c r="L360" s="1437"/>
      <c r="M360" s="1438" t="s">
        <v>1529</v>
      </c>
      <c r="N360" s="1439">
        <v>472562.62999999995</v>
      </c>
    </row>
    <row r="361" spans="2:14" s="1189" customFormat="1" ht="14.25" x14ac:dyDescent="0.2">
      <c r="B361" s="1464"/>
      <c r="C361" s="1435"/>
      <c r="D361" s="1436"/>
      <c r="E361" s="1435"/>
      <c r="F361" s="1436"/>
      <c r="G361" s="1435"/>
      <c r="H361" s="1436"/>
      <c r="I361" s="1435"/>
      <c r="J361" s="1437"/>
      <c r="K361" s="1437"/>
      <c r="L361" s="1437"/>
      <c r="M361" s="1438" t="s">
        <v>1533</v>
      </c>
      <c r="N361" s="1439">
        <v>103827.88</v>
      </c>
    </row>
    <row r="362" spans="2:14" s="1189" customFormat="1" ht="14.25" x14ac:dyDescent="0.2">
      <c r="B362" s="1464"/>
      <c r="C362" s="1440" t="s">
        <v>195</v>
      </c>
      <c r="D362" s="1441" t="s">
        <v>1013</v>
      </c>
      <c r="E362" s="1440">
        <v>0</v>
      </c>
      <c r="F362" s="1441" t="s">
        <v>348</v>
      </c>
      <c r="G362" s="1440" t="s">
        <v>348</v>
      </c>
      <c r="H362" s="1441" t="s">
        <v>1341</v>
      </c>
      <c r="I362" s="1440" t="s">
        <v>1234</v>
      </c>
      <c r="J362" s="1442">
        <v>37</v>
      </c>
      <c r="K362" s="1442">
        <v>32</v>
      </c>
      <c r="L362" s="1442">
        <v>137847.66999999998</v>
      </c>
      <c r="M362" s="1443" t="s">
        <v>1536</v>
      </c>
      <c r="N362" s="1444">
        <v>17044.02</v>
      </c>
    </row>
    <row r="363" spans="2:14" s="1189" customFormat="1" ht="14.25" x14ac:dyDescent="0.2">
      <c r="B363" s="1464"/>
      <c r="C363" s="1435"/>
      <c r="D363" s="1436"/>
      <c r="E363" s="1435"/>
      <c r="F363" s="1436"/>
      <c r="G363" s="1435"/>
      <c r="H363" s="1436"/>
      <c r="I363" s="1435"/>
      <c r="J363" s="1437"/>
      <c r="K363" s="1437"/>
      <c r="L363" s="1437"/>
      <c r="M363" s="1438" t="s">
        <v>1546</v>
      </c>
      <c r="N363" s="1439">
        <v>26525.279999999999</v>
      </c>
    </row>
    <row r="364" spans="2:14" s="1189" customFormat="1" ht="14.25" x14ac:dyDescent="0.2">
      <c r="B364" s="1464"/>
      <c r="C364" s="1435"/>
      <c r="D364" s="1436"/>
      <c r="E364" s="1435"/>
      <c r="F364" s="1436"/>
      <c r="G364" s="1435"/>
      <c r="H364" s="1436"/>
      <c r="I364" s="1435"/>
      <c r="J364" s="1437"/>
      <c r="K364" s="1437"/>
      <c r="L364" s="1437"/>
      <c r="M364" s="1438" t="s">
        <v>1529</v>
      </c>
      <c r="N364" s="1439">
        <v>296678.62999999995</v>
      </c>
    </row>
    <row r="365" spans="2:14" s="1189" customFormat="1" ht="14.25" x14ac:dyDescent="0.2">
      <c r="B365" s="1464"/>
      <c r="C365" s="1440" t="s">
        <v>199</v>
      </c>
      <c r="D365" s="1441" t="s">
        <v>1015</v>
      </c>
      <c r="E365" s="1440">
        <v>0</v>
      </c>
      <c r="F365" s="1441" t="s">
        <v>348</v>
      </c>
      <c r="G365" s="1440" t="s">
        <v>348</v>
      </c>
      <c r="H365" s="1441" t="s">
        <v>1340</v>
      </c>
      <c r="I365" s="1440" t="s">
        <v>1234</v>
      </c>
      <c r="J365" s="1442">
        <v>6.5999999999999988</v>
      </c>
      <c r="K365" s="1442">
        <v>6.2</v>
      </c>
      <c r="L365" s="1442">
        <v>0</v>
      </c>
      <c r="M365" s="1443" t="s">
        <v>1536</v>
      </c>
      <c r="N365" s="1444">
        <v>0</v>
      </c>
    </row>
    <row r="366" spans="2:14" s="1189" customFormat="1" ht="14.25" x14ac:dyDescent="0.2">
      <c r="B366" s="1464"/>
      <c r="C366" s="1435"/>
      <c r="D366" s="1436"/>
      <c r="E366" s="1435"/>
      <c r="F366" s="1436"/>
      <c r="G366" s="1435"/>
      <c r="H366" s="1436"/>
      <c r="I366" s="1435"/>
      <c r="J366" s="1437"/>
      <c r="K366" s="1437"/>
      <c r="L366" s="1437"/>
      <c r="M366" s="1438" t="s">
        <v>1540</v>
      </c>
      <c r="N366" s="1439">
        <v>0</v>
      </c>
    </row>
    <row r="367" spans="2:14" s="1189" customFormat="1" ht="14.25" x14ac:dyDescent="0.2">
      <c r="B367" s="1464"/>
      <c r="C367" s="1440" t="s">
        <v>201</v>
      </c>
      <c r="D367" s="1441" t="s">
        <v>1016</v>
      </c>
      <c r="E367" s="1440">
        <v>0</v>
      </c>
      <c r="F367" s="1441" t="s">
        <v>346</v>
      </c>
      <c r="G367" s="1440" t="s">
        <v>346</v>
      </c>
      <c r="H367" s="1441" t="s">
        <v>1340</v>
      </c>
      <c r="I367" s="1440" t="s">
        <v>1234</v>
      </c>
      <c r="J367" s="1442">
        <v>2</v>
      </c>
      <c r="K367" s="1442">
        <v>1.7999999999999996</v>
      </c>
      <c r="L367" s="1442">
        <v>0</v>
      </c>
      <c r="M367" s="1443" t="s">
        <v>1536</v>
      </c>
      <c r="N367" s="1444">
        <v>0</v>
      </c>
    </row>
    <row r="368" spans="2:14" s="1189" customFormat="1" ht="14.25" x14ac:dyDescent="0.2">
      <c r="B368" s="1464"/>
      <c r="C368" s="1440" t="s">
        <v>203</v>
      </c>
      <c r="D368" s="1441" t="s">
        <v>1017</v>
      </c>
      <c r="E368" s="1440">
        <v>0</v>
      </c>
      <c r="F368" s="1441" t="s">
        <v>346</v>
      </c>
      <c r="G368" s="1440" t="s">
        <v>346</v>
      </c>
      <c r="H368" s="1441" t="s">
        <v>1341</v>
      </c>
      <c r="I368" s="1440" t="s">
        <v>1234</v>
      </c>
      <c r="J368" s="1442">
        <v>3.3089999999999997</v>
      </c>
      <c r="K368" s="1442">
        <v>3.1435500000000007</v>
      </c>
      <c r="L368" s="1442">
        <v>54.935376625137231</v>
      </c>
      <c r="M368" s="1443" t="s">
        <v>1536</v>
      </c>
      <c r="N368" s="1444">
        <v>4504.6799999999994</v>
      </c>
    </row>
    <row r="369" spans="2:14" s="1189" customFormat="1" ht="14.25" x14ac:dyDescent="0.2">
      <c r="B369" s="1464"/>
      <c r="C369" s="1435"/>
      <c r="D369" s="1441" t="s">
        <v>1018</v>
      </c>
      <c r="E369" s="1440">
        <v>0</v>
      </c>
      <c r="F369" s="1441" t="s">
        <v>346</v>
      </c>
      <c r="G369" s="1440" t="s">
        <v>346</v>
      </c>
      <c r="H369" s="1441" t="s">
        <v>1341</v>
      </c>
      <c r="I369" s="1440" t="s">
        <v>1234</v>
      </c>
      <c r="J369" s="1442">
        <v>2.4750000000000005</v>
      </c>
      <c r="K369" s="1442">
        <v>2.3512500000000003</v>
      </c>
      <c r="L369" s="1442">
        <v>51.908288705460642</v>
      </c>
      <c r="M369" s="1443" t="s">
        <v>1536</v>
      </c>
      <c r="N369" s="1444">
        <v>4256.5199999999995</v>
      </c>
    </row>
    <row r="370" spans="2:14" s="1189" customFormat="1" ht="14.25" x14ac:dyDescent="0.2">
      <c r="B370" s="1464"/>
      <c r="C370" s="1435"/>
      <c r="D370" s="1441" t="s">
        <v>1019</v>
      </c>
      <c r="E370" s="1440">
        <v>0</v>
      </c>
      <c r="F370" s="1441" t="s">
        <v>346</v>
      </c>
      <c r="G370" s="1440" t="s">
        <v>346</v>
      </c>
      <c r="H370" s="1441" t="s">
        <v>1341</v>
      </c>
      <c r="I370" s="1440" t="s">
        <v>1234</v>
      </c>
      <c r="J370" s="1442">
        <v>3.5219999999999989</v>
      </c>
      <c r="K370" s="1442">
        <v>3.3450000000000002</v>
      </c>
      <c r="L370" s="1442">
        <v>27.40499714263451</v>
      </c>
      <c r="M370" s="1443" t="s">
        <v>1536</v>
      </c>
      <c r="N370" s="1444">
        <v>2247.2400000000002</v>
      </c>
    </row>
    <row r="371" spans="2:14" s="1189" customFormat="1" ht="14.25" x14ac:dyDescent="0.2">
      <c r="B371" s="1464"/>
      <c r="C371" s="1440" t="s">
        <v>205</v>
      </c>
      <c r="D371" s="1441" t="s">
        <v>1020</v>
      </c>
      <c r="E371" s="1440">
        <v>0</v>
      </c>
      <c r="F371" s="1441" t="s">
        <v>346</v>
      </c>
      <c r="G371" s="1440" t="s">
        <v>346</v>
      </c>
      <c r="H371" s="1441" t="s">
        <v>1341</v>
      </c>
      <c r="I371" s="1440" t="s">
        <v>1234</v>
      </c>
      <c r="J371" s="1442">
        <v>2.4</v>
      </c>
      <c r="K371" s="1442">
        <v>1.7</v>
      </c>
      <c r="L371" s="1442">
        <v>8.1000000000000003E-2</v>
      </c>
      <c r="M371" s="1443" t="s">
        <v>1536</v>
      </c>
      <c r="N371" s="1444">
        <v>339</v>
      </c>
    </row>
    <row r="372" spans="2:14" s="1189" customFormat="1" ht="14.25" x14ac:dyDescent="0.2">
      <c r="B372" s="1464"/>
      <c r="C372" s="1440" t="s">
        <v>207</v>
      </c>
      <c r="D372" s="1441" t="s">
        <v>1021</v>
      </c>
      <c r="E372" s="1440">
        <v>0</v>
      </c>
      <c r="F372" s="1441" t="s">
        <v>346</v>
      </c>
      <c r="G372" s="1440" t="s">
        <v>346</v>
      </c>
      <c r="H372" s="1441" t="s">
        <v>1340</v>
      </c>
      <c r="I372" s="1440" t="s">
        <v>1234</v>
      </c>
      <c r="J372" s="1442">
        <v>1.45</v>
      </c>
      <c r="K372" s="1442">
        <v>1.45</v>
      </c>
      <c r="L372" s="1442">
        <v>1.04</v>
      </c>
      <c r="M372" s="1443" t="s">
        <v>1536</v>
      </c>
      <c r="N372" s="1444">
        <v>146</v>
      </c>
    </row>
    <row r="373" spans="2:14" s="1189" customFormat="1" ht="14.25" x14ac:dyDescent="0.2">
      <c r="B373" s="1464"/>
      <c r="C373" s="1440" t="s">
        <v>209</v>
      </c>
      <c r="D373" s="1441" t="s">
        <v>1022</v>
      </c>
      <c r="E373" s="1440">
        <v>0</v>
      </c>
      <c r="F373" s="1441" t="s">
        <v>346</v>
      </c>
      <c r="G373" s="1440" t="s">
        <v>346</v>
      </c>
      <c r="H373" s="1441" t="s">
        <v>1341</v>
      </c>
      <c r="I373" s="1440" t="s">
        <v>1234</v>
      </c>
      <c r="J373" s="1442">
        <v>2.625</v>
      </c>
      <c r="K373" s="1442">
        <v>1.9800000000000002</v>
      </c>
      <c r="L373" s="1442">
        <v>9.8629999999999995</v>
      </c>
      <c r="M373" s="1443" t="s">
        <v>1536</v>
      </c>
      <c r="N373" s="1444">
        <v>819</v>
      </c>
    </row>
    <row r="374" spans="2:14" s="1189" customFormat="1" ht="14.25" x14ac:dyDescent="0.2">
      <c r="B374" s="1464"/>
      <c r="C374" s="1435"/>
      <c r="D374" s="1441" t="s">
        <v>1023</v>
      </c>
      <c r="E374" s="1440">
        <v>0</v>
      </c>
      <c r="F374" s="1441" t="s">
        <v>346</v>
      </c>
      <c r="G374" s="1440" t="s">
        <v>346</v>
      </c>
      <c r="H374" s="1441" t="s">
        <v>1341</v>
      </c>
      <c r="I374" s="1440" t="s">
        <v>1234</v>
      </c>
      <c r="J374" s="1442">
        <v>1.0900000000000001</v>
      </c>
      <c r="K374" s="1442">
        <v>0.39999999999999997</v>
      </c>
      <c r="L374" s="1442">
        <v>0</v>
      </c>
      <c r="M374" s="1443" t="s">
        <v>1536</v>
      </c>
      <c r="N374" s="1444">
        <v>0</v>
      </c>
    </row>
    <row r="375" spans="2:14" s="1189" customFormat="1" ht="14.25" x14ac:dyDescent="0.2">
      <c r="B375" s="1464"/>
      <c r="C375" s="1440" t="s">
        <v>211</v>
      </c>
      <c r="D375" s="1441" t="s">
        <v>1025</v>
      </c>
      <c r="E375" s="1440">
        <v>0</v>
      </c>
      <c r="F375" s="1441" t="s">
        <v>346</v>
      </c>
      <c r="G375" s="1440" t="s">
        <v>346</v>
      </c>
      <c r="H375" s="1441" t="s">
        <v>1341</v>
      </c>
      <c r="I375" s="1440" t="s">
        <v>1234</v>
      </c>
      <c r="J375" s="1442">
        <v>6.915</v>
      </c>
      <c r="K375" s="1442">
        <v>5.6900000000000013</v>
      </c>
      <c r="L375" s="1442">
        <v>3087.8410000000003</v>
      </c>
      <c r="M375" s="1443" t="s">
        <v>1536</v>
      </c>
      <c r="N375" s="1444">
        <v>235460</v>
      </c>
    </row>
    <row r="376" spans="2:14" s="1189" customFormat="1" ht="14.25" x14ac:dyDescent="0.2">
      <c r="B376" s="1464"/>
      <c r="C376" s="1435"/>
      <c r="D376" s="1441" t="s">
        <v>1026</v>
      </c>
      <c r="E376" s="1440">
        <v>0</v>
      </c>
      <c r="F376" s="1441" t="s">
        <v>346</v>
      </c>
      <c r="G376" s="1440" t="s">
        <v>346</v>
      </c>
      <c r="H376" s="1441" t="s">
        <v>1341</v>
      </c>
      <c r="I376" s="1440" t="s">
        <v>1234</v>
      </c>
      <c r="J376" s="1442">
        <v>1.45</v>
      </c>
      <c r="K376" s="1442">
        <v>1.2</v>
      </c>
      <c r="L376" s="1442">
        <v>3829.2710000000002</v>
      </c>
      <c r="M376" s="1443" t="s">
        <v>1536</v>
      </c>
      <c r="N376" s="1444">
        <v>270964</v>
      </c>
    </row>
    <row r="377" spans="2:14" s="1189" customFormat="1" ht="14.25" x14ac:dyDescent="0.2">
      <c r="B377" s="1464"/>
      <c r="C377" s="1440" t="s">
        <v>215</v>
      </c>
      <c r="D377" s="1441" t="s">
        <v>504</v>
      </c>
      <c r="E377" s="1440">
        <v>0</v>
      </c>
      <c r="F377" s="1441" t="s">
        <v>346</v>
      </c>
      <c r="G377" s="1440" t="s">
        <v>346</v>
      </c>
      <c r="H377" s="1441" t="s">
        <v>1341</v>
      </c>
      <c r="I377" s="1440" t="s">
        <v>1234</v>
      </c>
      <c r="J377" s="1442">
        <v>0.54500000000000004</v>
      </c>
      <c r="K377" s="1442">
        <v>0.35000000000000003</v>
      </c>
      <c r="L377" s="1442">
        <v>121.786</v>
      </c>
      <c r="M377" s="1443" t="s">
        <v>1536</v>
      </c>
      <c r="N377" s="1444">
        <v>18928</v>
      </c>
    </row>
    <row r="378" spans="2:14" s="1189" customFormat="1" ht="14.25" x14ac:dyDescent="0.2">
      <c r="B378" s="1464"/>
      <c r="C378" s="1435"/>
      <c r="D378" s="1441" t="s">
        <v>1030</v>
      </c>
      <c r="E378" s="1440">
        <v>0</v>
      </c>
      <c r="F378" s="1441" t="s">
        <v>346</v>
      </c>
      <c r="G378" s="1440" t="s">
        <v>346</v>
      </c>
      <c r="H378" s="1441" t="s">
        <v>1341</v>
      </c>
      <c r="I378" s="1440" t="s">
        <v>1234</v>
      </c>
      <c r="J378" s="1442">
        <v>2.1900000000000004</v>
      </c>
      <c r="K378" s="1442">
        <v>1.5</v>
      </c>
      <c r="L378" s="1442">
        <v>0</v>
      </c>
      <c r="M378" s="1443" t="s">
        <v>1536</v>
      </c>
      <c r="N378" s="1444">
        <v>0</v>
      </c>
    </row>
    <row r="379" spans="2:14" s="1189" customFormat="1" ht="14.25" x14ac:dyDescent="0.2">
      <c r="B379" s="1464"/>
      <c r="C379" s="1435"/>
      <c r="D379" s="1441" t="s">
        <v>1031</v>
      </c>
      <c r="E379" s="1440">
        <v>0</v>
      </c>
      <c r="F379" s="1441" t="s">
        <v>346</v>
      </c>
      <c r="G379" s="1440" t="s">
        <v>346</v>
      </c>
      <c r="H379" s="1441" t="s">
        <v>1341</v>
      </c>
      <c r="I379" s="1440" t="s">
        <v>1234</v>
      </c>
      <c r="J379" s="1442">
        <v>4.5650000000000004</v>
      </c>
      <c r="K379" s="1442">
        <v>3.1100000000000008</v>
      </c>
      <c r="L379" s="1442">
        <v>76.000000000000014</v>
      </c>
      <c r="M379" s="1443" t="s">
        <v>1536</v>
      </c>
      <c r="N379" s="1444">
        <v>8250</v>
      </c>
    </row>
    <row r="380" spans="2:14" s="1189" customFormat="1" ht="14.25" x14ac:dyDescent="0.2">
      <c r="B380" s="1464"/>
      <c r="C380" s="1440" t="s">
        <v>217</v>
      </c>
      <c r="D380" s="1441" t="s">
        <v>1032</v>
      </c>
      <c r="E380" s="1440">
        <v>0</v>
      </c>
      <c r="F380" s="1441" t="s">
        <v>346</v>
      </c>
      <c r="G380" s="1440" t="s">
        <v>346</v>
      </c>
      <c r="H380" s="1441" t="s">
        <v>1341</v>
      </c>
      <c r="I380" s="1440" t="s">
        <v>1234</v>
      </c>
      <c r="J380" s="1442">
        <v>8.5500000000000025</v>
      </c>
      <c r="K380" s="1442">
        <v>7.6950000000000012</v>
      </c>
      <c r="L380" s="1442">
        <v>41207.942999999992</v>
      </c>
      <c r="M380" s="1443" t="s">
        <v>1538</v>
      </c>
      <c r="N380" s="1444">
        <v>12245385</v>
      </c>
    </row>
    <row r="381" spans="2:14" s="1189" customFormat="1" ht="14.25" x14ac:dyDescent="0.2">
      <c r="B381" s="1464"/>
      <c r="C381" s="1435"/>
      <c r="D381" s="1436"/>
      <c r="E381" s="1435"/>
      <c r="F381" s="1436"/>
      <c r="G381" s="1435"/>
      <c r="H381" s="1436"/>
      <c r="I381" s="1435"/>
      <c r="J381" s="1437"/>
      <c r="K381" s="1437"/>
      <c r="L381" s="1437"/>
      <c r="M381" s="1438" t="s">
        <v>1536</v>
      </c>
      <c r="N381" s="1439">
        <v>728.63</v>
      </c>
    </row>
    <row r="382" spans="2:14" s="1189" customFormat="1" ht="14.25" x14ac:dyDescent="0.2">
      <c r="B382" s="1464"/>
      <c r="C382" s="1440" t="s">
        <v>219</v>
      </c>
      <c r="D382" s="1441" t="s">
        <v>1037</v>
      </c>
      <c r="E382" s="1440">
        <v>0</v>
      </c>
      <c r="F382" s="1441" t="s">
        <v>346</v>
      </c>
      <c r="G382" s="1440" t="s">
        <v>346</v>
      </c>
      <c r="H382" s="1441" t="s">
        <v>1341</v>
      </c>
      <c r="I382" s="1440" t="s">
        <v>1234</v>
      </c>
      <c r="J382" s="1442">
        <v>2.13</v>
      </c>
      <c r="K382" s="1442">
        <v>1.1499999999999999</v>
      </c>
      <c r="L382" s="1442">
        <v>0</v>
      </c>
      <c r="M382" s="1443"/>
      <c r="N382" s="1444"/>
    </row>
    <row r="383" spans="2:14" s="1189" customFormat="1" ht="14.25" x14ac:dyDescent="0.2">
      <c r="B383" s="1464"/>
      <c r="C383" s="1435"/>
      <c r="D383" s="1441" t="s">
        <v>1038</v>
      </c>
      <c r="E383" s="1440">
        <v>0</v>
      </c>
      <c r="F383" s="1441" t="s">
        <v>346</v>
      </c>
      <c r="G383" s="1440" t="s">
        <v>346</v>
      </c>
      <c r="H383" s="1441" t="s">
        <v>1341</v>
      </c>
      <c r="I383" s="1440" t="s">
        <v>1234</v>
      </c>
      <c r="J383" s="1442">
        <v>1.45</v>
      </c>
      <c r="K383" s="1442">
        <v>1</v>
      </c>
      <c r="L383" s="1442">
        <v>0</v>
      </c>
      <c r="M383" s="1443"/>
      <c r="N383" s="1444"/>
    </row>
    <row r="384" spans="2:14" s="1189" customFormat="1" ht="14.25" x14ac:dyDescent="0.2">
      <c r="B384" s="1464"/>
      <c r="C384" s="1435"/>
      <c r="D384" s="1441" t="s">
        <v>1039</v>
      </c>
      <c r="E384" s="1440">
        <v>0</v>
      </c>
      <c r="F384" s="1441" t="s">
        <v>346</v>
      </c>
      <c r="G384" s="1440" t="s">
        <v>346</v>
      </c>
      <c r="H384" s="1441" t="s">
        <v>1341</v>
      </c>
      <c r="I384" s="1440" t="s">
        <v>1234</v>
      </c>
      <c r="J384" s="1442">
        <v>5.3550000000000004</v>
      </c>
      <c r="K384" s="1442">
        <v>1.2</v>
      </c>
      <c r="L384" s="1442">
        <v>0</v>
      </c>
      <c r="M384" s="1443"/>
      <c r="N384" s="1444"/>
    </row>
    <row r="385" spans="2:14" s="1189" customFormat="1" ht="14.25" x14ac:dyDescent="0.2">
      <c r="B385" s="1464"/>
      <c r="C385" s="1435"/>
      <c r="D385" s="1441" t="s">
        <v>787</v>
      </c>
      <c r="E385" s="1440">
        <v>0</v>
      </c>
      <c r="F385" s="1441" t="s">
        <v>346</v>
      </c>
      <c r="G385" s="1440" t="s">
        <v>346</v>
      </c>
      <c r="H385" s="1441" t="s">
        <v>1341</v>
      </c>
      <c r="I385" s="1440" t="s">
        <v>1234</v>
      </c>
      <c r="J385" s="1442">
        <v>6.1099999999999985</v>
      </c>
      <c r="K385" s="1442">
        <v>4.16</v>
      </c>
      <c r="L385" s="1442">
        <v>0</v>
      </c>
      <c r="M385" s="1443"/>
      <c r="N385" s="1444"/>
    </row>
    <row r="386" spans="2:14" s="1189" customFormat="1" ht="14.25" x14ac:dyDescent="0.2">
      <c r="B386" s="1464"/>
      <c r="C386" s="1435"/>
      <c r="D386" s="1441" t="s">
        <v>1040</v>
      </c>
      <c r="E386" s="1440">
        <v>0</v>
      </c>
      <c r="F386" s="1441" t="s">
        <v>346</v>
      </c>
      <c r="G386" s="1440" t="s">
        <v>346</v>
      </c>
      <c r="H386" s="1441" t="s">
        <v>1341</v>
      </c>
      <c r="I386" s="1440" t="s">
        <v>1234</v>
      </c>
      <c r="J386" s="1442">
        <v>3.4999999999999996</v>
      </c>
      <c r="K386" s="1442">
        <v>3.4999999999999996</v>
      </c>
      <c r="L386" s="1442">
        <v>0</v>
      </c>
      <c r="M386" s="1443"/>
      <c r="N386" s="1444"/>
    </row>
    <row r="387" spans="2:14" s="1189" customFormat="1" ht="14.25" x14ac:dyDescent="0.2">
      <c r="B387" s="1464"/>
      <c r="C387" s="1440" t="s">
        <v>221</v>
      </c>
      <c r="D387" s="1441" t="s">
        <v>1041</v>
      </c>
      <c r="E387" s="1440">
        <v>0</v>
      </c>
      <c r="F387" s="1441" t="s">
        <v>346</v>
      </c>
      <c r="G387" s="1440" t="s">
        <v>346</v>
      </c>
      <c r="H387" s="1441" t="s">
        <v>1340</v>
      </c>
      <c r="I387" s="1440" t="s">
        <v>1234</v>
      </c>
      <c r="J387" s="1442">
        <v>17.959999999999997</v>
      </c>
      <c r="K387" s="1442">
        <v>16</v>
      </c>
      <c r="L387" s="1442">
        <v>30.704000000000001</v>
      </c>
      <c r="M387" s="1443" t="s">
        <v>1536</v>
      </c>
      <c r="N387" s="1444">
        <v>2628.7799999999997</v>
      </c>
    </row>
    <row r="388" spans="2:14" s="1189" customFormat="1" ht="14.25" x14ac:dyDescent="0.2">
      <c r="B388" s="1464"/>
      <c r="C388" s="1440" t="s">
        <v>223</v>
      </c>
      <c r="D388" s="1441" t="s">
        <v>1042</v>
      </c>
      <c r="E388" s="1440">
        <v>0</v>
      </c>
      <c r="F388" s="1441" t="s">
        <v>346</v>
      </c>
      <c r="G388" s="1440" t="s">
        <v>346</v>
      </c>
      <c r="H388" s="1441" t="s">
        <v>1341</v>
      </c>
      <c r="I388" s="1440" t="s">
        <v>1234</v>
      </c>
      <c r="J388" s="1442">
        <v>9.1999999999999993</v>
      </c>
      <c r="K388" s="1442">
        <v>5.0999999999999988</v>
      </c>
      <c r="L388" s="1442">
        <v>99.487045530406562</v>
      </c>
      <c r="M388" s="1443" t="s">
        <v>1536</v>
      </c>
      <c r="N388" s="1444">
        <v>8157.9299999999985</v>
      </c>
    </row>
    <row r="389" spans="2:14" s="1189" customFormat="1" ht="14.25" x14ac:dyDescent="0.2">
      <c r="B389" s="1464"/>
      <c r="C389" s="1435"/>
      <c r="D389" s="1441" t="s">
        <v>1043</v>
      </c>
      <c r="E389" s="1440">
        <v>0</v>
      </c>
      <c r="F389" s="1441" t="s">
        <v>346</v>
      </c>
      <c r="G389" s="1440" t="s">
        <v>346</v>
      </c>
      <c r="H389" s="1441" t="s">
        <v>1341</v>
      </c>
      <c r="I389" s="1440" t="s">
        <v>1234</v>
      </c>
      <c r="J389" s="1442">
        <v>5.0999999999999988</v>
      </c>
      <c r="K389" s="1442">
        <v>4.5</v>
      </c>
      <c r="L389" s="1442">
        <v>0</v>
      </c>
      <c r="M389" s="1443" t="s">
        <v>1536</v>
      </c>
      <c r="N389" s="1444">
        <v>0</v>
      </c>
    </row>
    <row r="390" spans="2:14" s="1189" customFormat="1" ht="14.25" x14ac:dyDescent="0.2">
      <c r="B390" s="1464"/>
      <c r="C390" s="1435"/>
      <c r="D390" s="1441" t="s">
        <v>1044</v>
      </c>
      <c r="E390" s="1440">
        <v>0</v>
      </c>
      <c r="F390" s="1441" t="s">
        <v>346</v>
      </c>
      <c r="G390" s="1440" t="s">
        <v>346</v>
      </c>
      <c r="H390" s="1441" t="s">
        <v>1341</v>
      </c>
      <c r="I390" s="1440" t="s">
        <v>1234</v>
      </c>
      <c r="J390" s="1442">
        <v>1.2</v>
      </c>
      <c r="K390" s="1442">
        <v>1</v>
      </c>
      <c r="L390" s="1442">
        <v>44.2164646801807</v>
      </c>
      <c r="M390" s="1443" t="s">
        <v>1536</v>
      </c>
      <c r="N390" s="1444">
        <v>3625.75</v>
      </c>
    </row>
    <row r="391" spans="2:14" s="1189" customFormat="1" ht="14.25" x14ac:dyDescent="0.2">
      <c r="B391" s="1464"/>
      <c r="C391" s="1435"/>
      <c r="D391" s="1441" t="s">
        <v>1045</v>
      </c>
      <c r="E391" s="1440">
        <v>0</v>
      </c>
      <c r="F391" s="1441" t="s">
        <v>346</v>
      </c>
      <c r="G391" s="1440" t="s">
        <v>346</v>
      </c>
      <c r="H391" s="1441" t="s">
        <v>1341</v>
      </c>
      <c r="I391" s="1440" t="s">
        <v>1234</v>
      </c>
      <c r="J391" s="1442">
        <v>6</v>
      </c>
      <c r="K391" s="1442">
        <v>5</v>
      </c>
      <c r="L391" s="1442">
        <v>85.896985062527477</v>
      </c>
      <c r="M391" s="1443" t="s">
        <v>1536</v>
      </c>
      <c r="N391" s="1444">
        <v>7043.5599999999995</v>
      </c>
    </row>
    <row r="392" spans="2:14" s="1189" customFormat="1" ht="14.25" x14ac:dyDescent="0.2">
      <c r="B392" s="1464"/>
      <c r="C392" s="1435"/>
      <c r="D392" s="1441" t="s">
        <v>1046</v>
      </c>
      <c r="E392" s="1440">
        <v>0</v>
      </c>
      <c r="F392" s="1441" t="s">
        <v>346</v>
      </c>
      <c r="G392" s="1440" t="s">
        <v>346</v>
      </c>
      <c r="H392" s="1441" t="s">
        <v>1341</v>
      </c>
      <c r="I392" s="1440" t="s">
        <v>1234</v>
      </c>
      <c r="J392" s="1442">
        <v>0.6</v>
      </c>
      <c r="K392" s="1442">
        <v>0.33000000000000007</v>
      </c>
      <c r="L392" s="1442">
        <v>73.022190935063122</v>
      </c>
      <c r="M392" s="1443" t="s">
        <v>1536</v>
      </c>
      <c r="N392" s="1444">
        <v>5987.82</v>
      </c>
    </row>
    <row r="393" spans="2:14" s="1189" customFormat="1" ht="14.25" x14ac:dyDescent="0.2">
      <c r="B393" s="1464"/>
      <c r="C393" s="1440" t="s">
        <v>225</v>
      </c>
      <c r="D393" s="1441" t="s">
        <v>1047</v>
      </c>
      <c r="E393" s="1440">
        <v>0</v>
      </c>
      <c r="F393" s="1441" t="s">
        <v>346</v>
      </c>
      <c r="G393" s="1440" t="s">
        <v>346</v>
      </c>
      <c r="H393" s="1441" t="s">
        <v>1341</v>
      </c>
      <c r="I393" s="1440" t="s">
        <v>1234</v>
      </c>
      <c r="J393" s="1442">
        <v>1.089</v>
      </c>
      <c r="K393" s="1442">
        <v>0.871</v>
      </c>
      <c r="L393" s="1442">
        <v>4430.4979999999996</v>
      </c>
      <c r="M393" s="1443" t="s">
        <v>1536</v>
      </c>
      <c r="N393" s="1444">
        <v>228950</v>
      </c>
    </row>
    <row r="394" spans="2:14" s="1189" customFormat="1" ht="14.25" x14ac:dyDescent="0.2">
      <c r="B394" s="1464"/>
      <c r="C394" s="1435"/>
      <c r="D394" s="1441" t="s">
        <v>1048</v>
      </c>
      <c r="E394" s="1440">
        <v>0</v>
      </c>
      <c r="F394" s="1441" t="s">
        <v>346</v>
      </c>
      <c r="G394" s="1440" t="s">
        <v>346</v>
      </c>
      <c r="H394" s="1441" t="s">
        <v>1341</v>
      </c>
      <c r="I394" s="1440" t="s">
        <v>1234</v>
      </c>
      <c r="J394" s="1442">
        <v>2.3449999999999998</v>
      </c>
      <c r="K394" s="1442">
        <v>1.8760000000000003</v>
      </c>
      <c r="L394" s="1442">
        <v>6777.2010000000009</v>
      </c>
      <c r="M394" s="1443" t="s">
        <v>1536</v>
      </c>
      <c r="N394" s="1444">
        <v>485801</v>
      </c>
    </row>
    <row r="395" spans="2:14" s="1189" customFormat="1" ht="14.25" x14ac:dyDescent="0.2">
      <c r="B395" s="1464"/>
      <c r="C395" s="1440" t="s">
        <v>227</v>
      </c>
      <c r="D395" s="1441" t="s">
        <v>1061</v>
      </c>
      <c r="E395" s="1440">
        <v>0</v>
      </c>
      <c r="F395" s="1441" t="s">
        <v>346</v>
      </c>
      <c r="G395" s="1440" t="s">
        <v>346</v>
      </c>
      <c r="H395" s="1441" t="s">
        <v>1341</v>
      </c>
      <c r="I395" s="1440" t="s">
        <v>1234</v>
      </c>
      <c r="J395" s="1442">
        <v>4.9900000000000011</v>
      </c>
      <c r="K395" s="1442">
        <v>3.5999999999999992</v>
      </c>
      <c r="L395" s="1442">
        <v>0</v>
      </c>
      <c r="M395" s="1443" t="s">
        <v>1536</v>
      </c>
      <c r="N395" s="1444">
        <v>0</v>
      </c>
    </row>
    <row r="396" spans="2:14" s="1189" customFormat="1" ht="14.25" x14ac:dyDescent="0.2">
      <c r="B396" s="1464"/>
      <c r="C396" s="1435"/>
      <c r="D396" s="1441" t="s">
        <v>1062</v>
      </c>
      <c r="E396" s="1440">
        <v>0</v>
      </c>
      <c r="F396" s="1441" t="s">
        <v>346</v>
      </c>
      <c r="G396" s="1440" t="s">
        <v>346</v>
      </c>
      <c r="H396" s="1441" t="s">
        <v>1341</v>
      </c>
      <c r="I396" s="1440" t="s">
        <v>1234</v>
      </c>
      <c r="J396" s="1442">
        <v>0.33999999999999991</v>
      </c>
      <c r="K396" s="1442">
        <v>0.3</v>
      </c>
      <c r="L396" s="1442">
        <v>0</v>
      </c>
      <c r="M396" s="1443" t="s">
        <v>1536</v>
      </c>
      <c r="N396" s="1444">
        <v>0</v>
      </c>
    </row>
    <row r="397" spans="2:14" s="1189" customFormat="1" ht="14.25" x14ac:dyDescent="0.2">
      <c r="B397" s="1464"/>
      <c r="C397" s="1435"/>
      <c r="D397" s="1441" t="s">
        <v>1064</v>
      </c>
      <c r="E397" s="1440">
        <v>0</v>
      </c>
      <c r="F397" s="1441" t="s">
        <v>346</v>
      </c>
      <c r="G397" s="1440" t="s">
        <v>346</v>
      </c>
      <c r="H397" s="1441" t="s">
        <v>1341</v>
      </c>
      <c r="I397" s="1440" t="s">
        <v>1234</v>
      </c>
      <c r="J397" s="1442">
        <v>0.20399999999999993</v>
      </c>
      <c r="K397" s="1442">
        <v>0.19999999999999998</v>
      </c>
      <c r="L397" s="1442">
        <v>0</v>
      </c>
      <c r="M397" s="1443" t="s">
        <v>1536</v>
      </c>
      <c r="N397" s="1444">
        <v>0</v>
      </c>
    </row>
    <row r="398" spans="2:14" s="1189" customFormat="1" ht="14.25" x14ac:dyDescent="0.2">
      <c r="B398" s="1464"/>
      <c r="C398" s="1440" t="s">
        <v>229</v>
      </c>
      <c r="D398" s="1441" t="s">
        <v>1066</v>
      </c>
      <c r="E398" s="1440">
        <v>0</v>
      </c>
      <c r="F398" s="1441" t="s">
        <v>346</v>
      </c>
      <c r="G398" s="1440" t="s">
        <v>346</v>
      </c>
      <c r="H398" s="1441" t="s">
        <v>1341</v>
      </c>
      <c r="I398" s="1440" t="s">
        <v>1234</v>
      </c>
      <c r="J398" s="1442">
        <v>0.49899999999999989</v>
      </c>
      <c r="K398" s="1442">
        <v>0.32</v>
      </c>
      <c r="L398" s="1442">
        <v>370.90899999999999</v>
      </c>
      <c r="M398" s="1443" t="s">
        <v>1536</v>
      </c>
      <c r="N398" s="1444">
        <v>29034.799999999999</v>
      </c>
    </row>
    <row r="399" spans="2:14" s="1189" customFormat="1" ht="14.25" x14ac:dyDescent="0.2">
      <c r="B399" s="1464"/>
      <c r="C399" s="1440" t="s">
        <v>231</v>
      </c>
      <c r="D399" s="1441" t="s">
        <v>1070</v>
      </c>
      <c r="E399" s="1440">
        <v>0</v>
      </c>
      <c r="F399" s="1441" t="s">
        <v>346</v>
      </c>
      <c r="G399" s="1440" t="s">
        <v>346</v>
      </c>
      <c r="H399" s="1441" t="s">
        <v>1341</v>
      </c>
      <c r="I399" s="1440" t="s">
        <v>1234</v>
      </c>
      <c r="J399" s="1442">
        <v>12</v>
      </c>
      <c r="K399" s="1442">
        <v>8</v>
      </c>
      <c r="L399" s="1442">
        <v>26.971</v>
      </c>
      <c r="M399" s="1443" t="s">
        <v>1536</v>
      </c>
      <c r="N399" s="1444">
        <v>2216</v>
      </c>
    </row>
    <row r="400" spans="2:14" s="1189" customFormat="1" ht="14.25" x14ac:dyDescent="0.2">
      <c r="B400" s="1464"/>
      <c r="C400" s="1440" t="s">
        <v>233</v>
      </c>
      <c r="D400" s="1441" t="s">
        <v>762</v>
      </c>
      <c r="E400" s="1440">
        <v>0</v>
      </c>
      <c r="F400" s="1441" t="s">
        <v>346</v>
      </c>
      <c r="G400" s="1440" t="s">
        <v>346</v>
      </c>
      <c r="H400" s="1441" t="s">
        <v>1341</v>
      </c>
      <c r="I400" s="1440" t="s">
        <v>1234</v>
      </c>
      <c r="J400" s="1442">
        <v>1.135</v>
      </c>
      <c r="K400" s="1442">
        <v>0</v>
      </c>
      <c r="L400" s="1442">
        <v>0</v>
      </c>
      <c r="M400" s="1443"/>
      <c r="N400" s="1444"/>
    </row>
    <row r="401" spans="2:14" s="1189" customFormat="1" ht="14.25" x14ac:dyDescent="0.2">
      <c r="B401" s="1464"/>
      <c r="C401" s="1440" t="s">
        <v>237</v>
      </c>
      <c r="D401" s="1441" t="s">
        <v>1076</v>
      </c>
      <c r="E401" s="1440">
        <v>0</v>
      </c>
      <c r="F401" s="1441" t="s">
        <v>346</v>
      </c>
      <c r="G401" s="1440" t="s">
        <v>346</v>
      </c>
      <c r="H401" s="1441" t="s">
        <v>1340</v>
      </c>
      <c r="I401" s="1440" t="s">
        <v>1234</v>
      </c>
      <c r="J401" s="1442">
        <v>1.7999999999999996</v>
      </c>
      <c r="K401" s="1442">
        <v>1.5</v>
      </c>
      <c r="L401" s="1442">
        <v>0</v>
      </c>
      <c r="M401" s="1443" t="s">
        <v>1536</v>
      </c>
      <c r="N401" s="1444">
        <v>0</v>
      </c>
    </row>
    <row r="402" spans="2:14" s="1189" customFormat="1" ht="14.25" x14ac:dyDescent="0.2">
      <c r="B402" s="1464"/>
      <c r="C402" s="1435"/>
      <c r="D402" s="1441" t="s">
        <v>1078</v>
      </c>
      <c r="E402" s="1440">
        <v>0</v>
      </c>
      <c r="F402" s="1441" t="s">
        <v>346</v>
      </c>
      <c r="G402" s="1440" t="s">
        <v>346</v>
      </c>
      <c r="H402" s="1441" t="s">
        <v>1340</v>
      </c>
      <c r="I402" s="1440" t="s">
        <v>1234</v>
      </c>
      <c r="J402" s="1442">
        <v>2.0500000000000003</v>
      </c>
      <c r="K402" s="1442">
        <v>1.5</v>
      </c>
      <c r="L402" s="1442">
        <v>117.7</v>
      </c>
      <c r="M402" s="1443" t="s">
        <v>1536</v>
      </c>
      <c r="N402" s="1444">
        <v>8475</v>
      </c>
    </row>
    <row r="403" spans="2:14" s="1189" customFormat="1" ht="14.25" x14ac:dyDescent="0.2">
      <c r="B403" s="1464"/>
      <c r="C403" s="1435"/>
      <c r="D403" s="1441" t="s">
        <v>1079</v>
      </c>
      <c r="E403" s="1440">
        <v>0</v>
      </c>
      <c r="F403" s="1441" t="s">
        <v>346</v>
      </c>
      <c r="G403" s="1440" t="s">
        <v>346</v>
      </c>
      <c r="H403" s="1441" t="s">
        <v>1340</v>
      </c>
      <c r="I403" s="1440" t="s">
        <v>1234</v>
      </c>
      <c r="J403" s="1442">
        <v>3.0499999999999989</v>
      </c>
      <c r="K403" s="1442">
        <v>1.5</v>
      </c>
      <c r="L403" s="1442">
        <v>0</v>
      </c>
      <c r="M403" s="1443" t="s">
        <v>1536</v>
      </c>
      <c r="N403" s="1444">
        <v>0</v>
      </c>
    </row>
    <row r="404" spans="2:14" s="1189" customFormat="1" ht="14.25" x14ac:dyDescent="0.2">
      <c r="B404" s="1464"/>
      <c r="C404" s="1440" t="s">
        <v>239</v>
      </c>
      <c r="D404" s="1441" t="s">
        <v>1081</v>
      </c>
      <c r="E404" s="1440">
        <v>0</v>
      </c>
      <c r="F404" s="1441" t="s">
        <v>346</v>
      </c>
      <c r="G404" s="1440" t="s">
        <v>346</v>
      </c>
      <c r="H404" s="1441" t="s">
        <v>1340</v>
      </c>
      <c r="I404" s="1440" t="s">
        <v>1234</v>
      </c>
      <c r="J404" s="1442">
        <v>5.9870000000000001</v>
      </c>
      <c r="K404" s="1442">
        <v>5.15</v>
      </c>
      <c r="L404" s="1442">
        <v>186.00000000000003</v>
      </c>
      <c r="M404" s="1443" t="s">
        <v>1536</v>
      </c>
      <c r="N404" s="1444">
        <v>26981.079999999998</v>
      </c>
    </row>
    <row r="405" spans="2:14" s="1189" customFormat="1" ht="14.25" x14ac:dyDescent="0.2">
      <c r="B405" s="1464"/>
      <c r="C405" s="1440" t="s">
        <v>241</v>
      </c>
      <c r="D405" s="1441" t="s">
        <v>1082</v>
      </c>
      <c r="E405" s="1440">
        <v>0</v>
      </c>
      <c r="F405" s="1441" t="s">
        <v>346</v>
      </c>
      <c r="G405" s="1440" t="s">
        <v>346</v>
      </c>
      <c r="H405" s="1441" t="s">
        <v>1340</v>
      </c>
      <c r="I405" s="1440" t="s">
        <v>1234</v>
      </c>
      <c r="J405" s="1442">
        <v>1.25</v>
      </c>
      <c r="K405" s="1442">
        <v>0</v>
      </c>
      <c r="L405" s="1442">
        <v>0</v>
      </c>
      <c r="M405" s="1443"/>
      <c r="N405" s="1444"/>
    </row>
    <row r="406" spans="2:14" s="1189" customFormat="1" ht="14.25" x14ac:dyDescent="0.2">
      <c r="B406" s="1464"/>
      <c r="C406" s="1440" t="s">
        <v>243</v>
      </c>
      <c r="D406" s="1441" t="s">
        <v>1083</v>
      </c>
      <c r="E406" s="1440">
        <v>0</v>
      </c>
      <c r="F406" s="1441" t="s">
        <v>346</v>
      </c>
      <c r="G406" s="1440" t="s">
        <v>346</v>
      </c>
      <c r="H406" s="1441" t="s">
        <v>1341</v>
      </c>
      <c r="I406" s="1440" t="s">
        <v>1234</v>
      </c>
      <c r="J406" s="1442">
        <v>1.4700000000000004</v>
      </c>
      <c r="K406" s="1442">
        <v>1.2495000000000001</v>
      </c>
      <c r="L406" s="1442">
        <v>58.441890026741753</v>
      </c>
      <c r="M406" s="1443" t="s">
        <v>1536</v>
      </c>
      <c r="N406" s="1444">
        <v>4792.2</v>
      </c>
    </row>
    <row r="407" spans="2:14" s="1189" customFormat="1" ht="14.25" x14ac:dyDescent="0.2">
      <c r="B407" s="1464"/>
      <c r="C407" s="1435"/>
      <c r="D407" s="1441" t="s">
        <v>1084</v>
      </c>
      <c r="E407" s="1440">
        <v>0</v>
      </c>
      <c r="F407" s="1441" t="s">
        <v>346</v>
      </c>
      <c r="G407" s="1440" t="s">
        <v>346</v>
      </c>
      <c r="H407" s="1441" t="s">
        <v>1341</v>
      </c>
      <c r="I407" s="1440" t="s">
        <v>1234</v>
      </c>
      <c r="J407" s="1442">
        <v>0.70399999999999985</v>
      </c>
      <c r="K407" s="1442">
        <v>0.66879999999999973</v>
      </c>
      <c r="L407" s="1442">
        <v>55.221583729213457</v>
      </c>
      <c r="M407" s="1443" t="s">
        <v>1536</v>
      </c>
      <c r="N407" s="1444">
        <v>4528.2</v>
      </c>
    </row>
    <row r="408" spans="2:14" s="1189" customFormat="1" ht="14.25" x14ac:dyDescent="0.2">
      <c r="B408" s="1464"/>
      <c r="C408" s="1440" t="s">
        <v>245</v>
      </c>
      <c r="D408" s="1441" t="s">
        <v>1085</v>
      </c>
      <c r="E408" s="1440">
        <v>0</v>
      </c>
      <c r="F408" s="1441" t="s">
        <v>346</v>
      </c>
      <c r="G408" s="1440" t="s">
        <v>346</v>
      </c>
      <c r="H408" s="1441" t="s">
        <v>1341</v>
      </c>
      <c r="I408" s="1440" t="s">
        <v>1234</v>
      </c>
      <c r="J408" s="1442">
        <v>1.1000000000000001</v>
      </c>
      <c r="K408" s="1442">
        <v>0.67999999999999983</v>
      </c>
      <c r="L408" s="1442">
        <v>0</v>
      </c>
      <c r="M408" s="1443" t="s">
        <v>1536</v>
      </c>
      <c r="N408" s="1444">
        <v>0</v>
      </c>
    </row>
    <row r="409" spans="2:14" s="1189" customFormat="1" ht="14.25" x14ac:dyDescent="0.2">
      <c r="B409" s="1464"/>
      <c r="C409" s="1440" t="s">
        <v>247</v>
      </c>
      <c r="D409" s="1441" t="s">
        <v>1086</v>
      </c>
      <c r="E409" s="1440">
        <v>0</v>
      </c>
      <c r="F409" s="1441" t="s">
        <v>348</v>
      </c>
      <c r="G409" s="1440" t="s">
        <v>348</v>
      </c>
      <c r="H409" s="1441" t="s">
        <v>1341</v>
      </c>
      <c r="I409" s="1440" t="s">
        <v>1234</v>
      </c>
      <c r="J409" s="1442">
        <v>8.4</v>
      </c>
      <c r="K409" s="1442">
        <v>0</v>
      </c>
      <c r="L409" s="1442">
        <v>0</v>
      </c>
      <c r="M409" s="1443"/>
      <c r="N409" s="1444"/>
    </row>
    <row r="410" spans="2:14" s="1189" customFormat="1" ht="14.25" x14ac:dyDescent="0.2">
      <c r="B410" s="1464"/>
      <c r="C410" s="1440" t="s">
        <v>249</v>
      </c>
      <c r="D410" s="1441" t="s">
        <v>1087</v>
      </c>
      <c r="E410" s="1440">
        <v>0</v>
      </c>
      <c r="F410" s="1441" t="s">
        <v>346</v>
      </c>
      <c r="G410" s="1440" t="s">
        <v>346</v>
      </c>
      <c r="H410" s="1441" t="s">
        <v>1341</v>
      </c>
      <c r="I410" s="1440" t="s">
        <v>1234</v>
      </c>
      <c r="J410" s="1442">
        <v>7.7969999999999997</v>
      </c>
      <c r="K410" s="1442">
        <v>3.1100000000000008</v>
      </c>
      <c r="L410" s="1442">
        <v>73.140000000000015</v>
      </c>
      <c r="M410" s="1443" t="s">
        <v>1536</v>
      </c>
      <c r="N410" s="1444">
        <v>6306</v>
      </c>
    </row>
    <row r="411" spans="2:14" s="1189" customFormat="1" ht="14.25" x14ac:dyDescent="0.2">
      <c r="B411" s="1464"/>
      <c r="C411" s="1435"/>
      <c r="D411" s="1441" t="s">
        <v>1088</v>
      </c>
      <c r="E411" s="1440">
        <v>0</v>
      </c>
      <c r="F411" s="1441" t="s">
        <v>346</v>
      </c>
      <c r="G411" s="1440" t="s">
        <v>346</v>
      </c>
      <c r="H411" s="1441" t="s">
        <v>1341</v>
      </c>
      <c r="I411" s="1440" t="s">
        <v>1234</v>
      </c>
      <c r="J411" s="1442">
        <v>5.5599999999999987</v>
      </c>
      <c r="K411" s="1442">
        <v>4.0700000000000012</v>
      </c>
      <c r="L411" s="1442">
        <v>0</v>
      </c>
      <c r="M411" s="1443" t="s">
        <v>1536</v>
      </c>
      <c r="N411" s="1444">
        <v>0</v>
      </c>
    </row>
    <row r="412" spans="2:14" s="1189" customFormat="1" ht="14.25" x14ac:dyDescent="0.2">
      <c r="B412" s="1464"/>
      <c r="C412" s="1435"/>
      <c r="D412" s="1441" t="s">
        <v>1090</v>
      </c>
      <c r="E412" s="1440">
        <v>0</v>
      </c>
      <c r="F412" s="1441" t="s">
        <v>346</v>
      </c>
      <c r="G412" s="1440" t="s">
        <v>346</v>
      </c>
      <c r="H412" s="1441" t="s">
        <v>1341</v>
      </c>
      <c r="I412" s="1440" t="s">
        <v>1234</v>
      </c>
      <c r="J412" s="1442">
        <v>0.36999999999999994</v>
      </c>
      <c r="K412" s="1442">
        <v>0.28999999999999998</v>
      </c>
      <c r="L412" s="1442">
        <v>0</v>
      </c>
      <c r="M412" s="1443" t="s">
        <v>1536</v>
      </c>
      <c r="N412" s="1444">
        <v>0</v>
      </c>
    </row>
    <row r="413" spans="2:14" s="1189" customFormat="1" ht="14.25" x14ac:dyDescent="0.2">
      <c r="B413" s="1464"/>
      <c r="C413" s="1440" t="s">
        <v>251</v>
      </c>
      <c r="D413" s="1441" t="s">
        <v>1093</v>
      </c>
      <c r="E413" s="1440">
        <v>0</v>
      </c>
      <c r="F413" s="1441" t="s">
        <v>346</v>
      </c>
      <c r="G413" s="1440" t="s">
        <v>346</v>
      </c>
      <c r="H413" s="1441" t="s">
        <v>1341</v>
      </c>
      <c r="I413" s="1440" t="s">
        <v>1234</v>
      </c>
      <c r="J413" s="1442"/>
      <c r="K413" s="1442"/>
      <c r="L413" s="1442"/>
      <c r="M413" s="1443" t="s">
        <v>1536</v>
      </c>
      <c r="N413" s="1444">
        <v>0</v>
      </c>
    </row>
    <row r="414" spans="2:14" s="1189" customFormat="1" ht="14.25" x14ac:dyDescent="0.2">
      <c r="B414" s="1464"/>
      <c r="C414" s="1440" t="s">
        <v>253</v>
      </c>
      <c r="D414" s="1441" t="s">
        <v>1094</v>
      </c>
      <c r="E414" s="1440">
        <v>0</v>
      </c>
      <c r="F414" s="1441" t="s">
        <v>347</v>
      </c>
      <c r="G414" s="1440" t="s">
        <v>347</v>
      </c>
      <c r="H414" s="1441" t="s">
        <v>1340</v>
      </c>
      <c r="I414" s="1440" t="s">
        <v>1234</v>
      </c>
      <c r="J414" s="1442">
        <v>13.599999999999996</v>
      </c>
      <c r="K414" s="1442">
        <v>13.599999999999996</v>
      </c>
      <c r="L414" s="1442">
        <v>93481.632999999987</v>
      </c>
      <c r="M414" s="1443" t="s">
        <v>1538</v>
      </c>
      <c r="N414" s="1444">
        <v>28238747.359999999</v>
      </c>
    </row>
    <row r="415" spans="2:14" s="1189" customFormat="1" ht="14.25" x14ac:dyDescent="0.2">
      <c r="B415" s="1464"/>
      <c r="C415" s="1440" t="s">
        <v>255</v>
      </c>
      <c r="D415" s="1441" t="s">
        <v>1095</v>
      </c>
      <c r="E415" s="1440">
        <v>0</v>
      </c>
      <c r="F415" s="1441" t="s">
        <v>346</v>
      </c>
      <c r="G415" s="1440" t="s">
        <v>346</v>
      </c>
      <c r="H415" s="1441" t="s">
        <v>1341</v>
      </c>
      <c r="I415" s="1440" t="s">
        <v>1234</v>
      </c>
      <c r="J415" s="1442">
        <v>9.0900000000000016</v>
      </c>
      <c r="K415" s="1442">
        <v>7.1000000000000005</v>
      </c>
      <c r="L415" s="1442">
        <v>0</v>
      </c>
      <c r="M415" s="1443"/>
      <c r="N415" s="1444"/>
    </row>
    <row r="416" spans="2:14" s="1189" customFormat="1" ht="14.25" x14ac:dyDescent="0.2">
      <c r="B416" s="1464"/>
      <c r="C416" s="1440" t="s">
        <v>257</v>
      </c>
      <c r="D416" s="1441" t="s">
        <v>1096</v>
      </c>
      <c r="E416" s="1440">
        <v>0</v>
      </c>
      <c r="F416" s="1441" t="s">
        <v>346</v>
      </c>
      <c r="G416" s="1440" t="s">
        <v>346</v>
      </c>
      <c r="H416" s="1441" t="s">
        <v>1340</v>
      </c>
      <c r="I416" s="1440" t="s">
        <v>1234</v>
      </c>
      <c r="J416" s="1442">
        <v>2.6199999999999997</v>
      </c>
      <c r="K416" s="1442">
        <v>1.681</v>
      </c>
      <c r="L416" s="1442">
        <v>40.340999999999994</v>
      </c>
      <c r="M416" s="1443" t="s">
        <v>1536</v>
      </c>
      <c r="N416" s="1444">
        <v>3386</v>
      </c>
    </row>
    <row r="417" spans="2:14" s="1189" customFormat="1" ht="14.25" x14ac:dyDescent="0.2">
      <c r="B417" s="1464"/>
      <c r="C417" s="1440" t="s">
        <v>259</v>
      </c>
      <c r="D417" s="1441" t="s">
        <v>1097</v>
      </c>
      <c r="E417" s="1440">
        <v>0</v>
      </c>
      <c r="F417" s="1441" t="s">
        <v>346</v>
      </c>
      <c r="G417" s="1440" t="s">
        <v>346</v>
      </c>
      <c r="H417" s="1441" t="s">
        <v>1341</v>
      </c>
      <c r="I417" s="1440" t="s">
        <v>1234</v>
      </c>
      <c r="J417" s="1442">
        <v>0.90999999999999981</v>
      </c>
      <c r="K417" s="1442">
        <v>0.82799999999999974</v>
      </c>
      <c r="L417" s="1442">
        <v>9.0750000000000011</v>
      </c>
      <c r="M417" s="1443" t="s">
        <v>1536</v>
      </c>
      <c r="N417" s="1444">
        <v>1200</v>
      </c>
    </row>
    <row r="418" spans="2:14" s="1189" customFormat="1" ht="14.25" x14ac:dyDescent="0.2">
      <c r="B418" s="1464"/>
      <c r="C418" s="1435"/>
      <c r="D418" s="1441" t="s">
        <v>1098</v>
      </c>
      <c r="E418" s="1440">
        <v>0</v>
      </c>
      <c r="F418" s="1441" t="s">
        <v>346</v>
      </c>
      <c r="G418" s="1440" t="s">
        <v>346</v>
      </c>
      <c r="H418" s="1441" t="s">
        <v>1341</v>
      </c>
      <c r="I418" s="1440" t="s">
        <v>1234</v>
      </c>
      <c r="J418" s="1442">
        <v>1.1299999999999999</v>
      </c>
      <c r="K418" s="1442">
        <v>0.90400000000000025</v>
      </c>
      <c r="L418" s="1442">
        <v>273.786</v>
      </c>
      <c r="M418" s="1443" t="s">
        <v>1536</v>
      </c>
      <c r="N418" s="1444">
        <v>35855</v>
      </c>
    </row>
    <row r="419" spans="2:14" s="1189" customFormat="1" ht="14.25" x14ac:dyDescent="0.2">
      <c r="B419" s="1464"/>
      <c r="C419" s="1440" t="s">
        <v>261</v>
      </c>
      <c r="D419" s="1441" t="s">
        <v>1099</v>
      </c>
      <c r="E419" s="1440">
        <v>0</v>
      </c>
      <c r="F419" s="1441" t="s">
        <v>346</v>
      </c>
      <c r="G419" s="1440" t="s">
        <v>346</v>
      </c>
      <c r="H419" s="1441" t="s">
        <v>1341</v>
      </c>
      <c r="I419" s="1440" t="s">
        <v>1234</v>
      </c>
      <c r="J419" s="1442">
        <v>0.68300000000000027</v>
      </c>
      <c r="K419" s="1442">
        <v>0.6150000000000001</v>
      </c>
      <c r="L419" s="1442">
        <v>0</v>
      </c>
      <c r="M419" s="1443"/>
      <c r="N419" s="1444"/>
    </row>
    <row r="420" spans="2:14" s="1189" customFormat="1" ht="14.25" x14ac:dyDescent="0.2">
      <c r="B420" s="1464"/>
      <c r="C420" s="1435"/>
      <c r="D420" s="1441" t="s">
        <v>1100</v>
      </c>
      <c r="E420" s="1440">
        <v>0</v>
      </c>
      <c r="F420" s="1441" t="s">
        <v>346</v>
      </c>
      <c r="G420" s="1440" t="s">
        <v>346</v>
      </c>
      <c r="H420" s="1441" t="s">
        <v>1341</v>
      </c>
      <c r="I420" s="1440" t="s">
        <v>1234</v>
      </c>
      <c r="J420" s="1442">
        <v>0.89500000000000002</v>
      </c>
      <c r="K420" s="1442">
        <v>0.80600000000000016</v>
      </c>
      <c r="L420" s="1442">
        <v>0</v>
      </c>
      <c r="M420" s="1443"/>
      <c r="N420" s="1444"/>
    </row>
    <row r="421" spans="2:14" s="1189" customFormat="1" ht="14.25" x14ac:dyDescent="0.2">
      <c r="B421" s="1464"/>
      <c r="C421" s="1435"/>
      <c r="D421" s="1441" t="s">
        <v>1101</v>
      </c>
      <c r="E421" s="1440">
        <v>0</v>
      </c>
      <c r="F421" s="1441" t="s">
        <v>346</v>
      </c>
      <c r="G421" s="1440" t="s">
        <v>346</v>
      </c>
      <c r="H421" s="1441" t="s">
        <v>1341</v>
      </c>
      <c r="I421" s="1440" t="s">
        <v>1234</v>
      </c>
      <c r="J421" s="1442">
        <v>0.625</v>
      </c>
      <c r="K421" s="1442">
        <v>0.56200000000000006</v>
      </c>
      <c r="L421" s="1442">
        <v>0</v>
      </c>
      <c r="M421" s="1443"/>
      <c r="N421" s="1444"/>
    </row>
    <row r="422" spans="2:14" s="1189" customFormat="1" ht="14.25" x14ac:dyDescent="0.2">
      <c r="B422" s="1464"/>
      <c r="C422" s="1435"/>
      <c r="D422" s="1441" t="s">
        <v>1102</v>
      </c>
      <c r="E422" s="1440">
        <v>0</v>
      </c>
      <c r="F422" s="1441" t="s">
        <v>346</v>
      </c>
      <c r="G422" s="1440" t="s">
        <v>346</v>
      </c>
      <c r="H422" s="1441" t="s">
        <v>1341</v>
      </c>
      <c r="I422" s="1440" t="s">
        <v>1234</v>
      </c>
      <c r="J422" s="1442">
        <v>0.33999999999999991</v>
      </c>
      <c r="K422" s="1442">
        <v>0.30600000000000005</v>
      </c>
      <c r="L422" s="1442">
        <v>0</v>
      </c>
      <c r="M422" s="1443"/>
      <c r="N422" s="1444"/>
    </row>
    <row r="423" spans="2:14" s="1189" customFormat="1" ht="14.25" x14ac:dyDescent="0.2">
      <c r="B423" s="1464"/>
      <c r="C423" s="1435"/>
      <c r="D423" s="1441" t="s">
        <v>1103</v>
      </c>
      <c r="E423" s="1440">
        <v>0</v>
      </c>
      <c r="F423" s="1441" t="s">
        <v>346</v>
      </c>
      <c r="G423" s="1440" t="s">
        <v>346</v>
      </c>
      <c r="H423" s="1441" t="s">
        <v>1341</v>
      </c>
      <c r="I423" s="1440" t="s">
        <v>1234</v>
      </c>
      <c r="J423" s="1442">
        <v>0.13</v>
      </c>
      <c r="K423" s="1442">
        <v>0.11699999999999998</v>
      </c>
      <c r="L423" s="1442">
        <v>0</v>
      </c>
      <c r="M423" s="1443"/>
      <c r="N423" s="1444"/>
    </row>
    <row r="424" spans="2:14" s="1189" customFormat="1" ht="14.25" x14ac:dyDescent="0.2">
      <c r="B424" s="1464"/>
      <c r="C424" s="1440" t="s">
        <v>263</v>
      </c>
      <c r="D424" s="1441" t="s">
        <v>1104</v>
      </c>
      <c r="E424" s="1440">
        <v>0</v>
      </c>
      <c r="F424" s="1441" t="s">
        <v>346</v>
      </c>
      <c r="G424" s="1440" t="s">
        <v>346</v>
      </c>
      <c r="H424" s="1441" t="s">
        <v>1341</v>
      </c>
      <c r="I424" s="1440" t="s">
        <v>1234</v>
      </c>
      <c r="J424" s="1442">
        <v>0.75</v>
      </c>
      <c r="K424" s="1442">
        <v>0.6</v>
      </c>
      <c r="L424" s="1442">
        <v>0</v>
      </c>
      <c r="M424" s="1443"/>
      <c r="N424" s="1444"/>
    </row>
    <row r="425" spans="2:14" s="1189" customFormat="1" ht="14.25" x14ac:dyDescent="0.2">
      <c r="B425" s="1464"/>
      <c r="C425" s="1440" t="s">
        <v>265</v>
      </c>
      <c r="D425" s="1441" t="s">
        <v>1105</v>
      </c>
      <c r="E425" s="1440">
        <v>0</v>
      </c>
      <c r="F425" s="1441" t="s">
        <v>346</v>
      </c>
      <c r="G425" s="1440" t="s">
        <v>346</v>
      </c>
      <c r="H425" s="1441" t="s">
        <v>1341</v>
      </c>
      <c r="I425" s="1440" t="s">
        <v>1234</v>
      </c>
      <c r="J425" s="1442">
        <v>13.734999999999999</v>
      </c>
      <c r="K425" s="1442">
        <v>9.9849999999999994</v>
      </c>
      <c r="L425" s="1442">
        <v>142.67999999999998</v>
      </c>
      <c r="M425" s="1443" t="s">
        <v>1536</v>
      </c>
      <c r="N425" s="1444">
        <v>15984.720000000001</v>
      </c>
    </row>
    <row r="426" spans="2:14" s="1189" customFormat="1" ht="14.25" x14ac:dyDescent="0.2">
      <c r="B426" s="1464"/>
      <c r="C426" s="1440" t="s">
        <v>267</v>
      </c>
      <c r="D426" s="1441" t="s">
        <v>1106</v>
      </c>
      <c r="E426" s="1440">
        <v>0</v>
      </c>
      <c r="F426" s="1441" t="s">
        <v>346</v>
      </c>
      <c r="G426" s="1440" t="s">
        <v>346</v>
      </c>
      <c r="H426" s="1441" t="s">
        <v>1341</v>
      </c>
      <c r="I426" s="1440" t="s">
        <v>1234</v>
      </c>
      <c r="J426" s="1442">
        <v>1</v>
      </c>
      <c r="K426" s="1442">
        <v>0.55000000000000004</v>
      </c>
      <c r="L426" s="1442">
        <v>0</v>
      </c>
      <c r="M426" s="1443" t="s">
        <v>1536</v>
      </c>
      <c r="N426" s="1444">
        <v>0</v>
      </c>
    </row>
    <row r="427" spans="2:14" s="1189" customFormat="1" ht="14.25" x14ac:dyDescent="0.2">
      <c r="B427" s="1464"/>
      <c r="C427" s="1435"/>
      <c r="D427" s="1441" t="s">
        <v>1107</v>
      </c>
      <c r="E427" s="1440">
        <v>0</v>
      </c>
      <c r="F427" s="1441" t="s">
        <v>346</v>
      </c>
      <c r="G427" s="1440" t="s">
        <v>346</v>
      </c>
      <c r="H427" s="1441" t="s">
        <v>1341</v>
      </c>
      <c r="I427" s="1440" t="s">
        <v>1234</v>
      </c>
      <c r="J427" s="1442">
        <v>3.2999999999999994</v>
      </c>
      <c r="K427" s="1442">
        <v>1.7600000000000005</v>
      </c>
      <c r="L427" s="1442">
        <v>722.4910000000001</v>
      </c>
      <c r="M427" s="1443" t="s">
        <v>1536</v>
      </c>
      <c r="N427" s="1444">
        <v>65590</v>
      </c>
    </row>
    <row r="428" spans="2:14" s="1189" customFormat="1" ht="14.25" x14ac:dyDescent="0.2">
      <c r="B428" s="1464"/>
      <c r="C428" s="1440" t="s">
        <v>269</v>
      </c>
      <c r="D428" s="1441" t="s">
        <v>1108</v>
      </c>
      <c r="E428" s="1440">
        <v>0</v>
      </c>
      <c r="F428" s="1441" t="s">
        <v>346</v>
      </c>
      <c r="G428" s="1440" t="s">
        <v>346</v>
      </c>
      <c r="H428" s="1441" t="s">
        <v>1341</v>
      </c>
      <c r="I428" s="1440" t="s">
        <v>1234</v>
      </c>
      <c r="J428" s="1442">
        <v>3.6699999999999995</v>
      </c>
      <c r="K428" s="1442">
        <v>2.4</v>
      </c>
      <c r="L428" s="1442">
        <v>0</v>
      </c>
      <c r="M428" s="1443"/>
      <c r="N428" s="1444"/>
    </row>
    <row r="429" spans="2:14" s="1189" customFormat="1" ht="14.25" x14ac:dyDescent="0.2">
      <c r="B429" s="1464"/>
      <c r="C429" s="1440" t="s">
        <v>271</v>
      </c>
      <c r="D429" s="1441" t="s">
        <v>1109</v>
      </c>
      <c r="E429" s="1440">
        <v>0</v>
      </c>
      <c r="F429" s="1441" t="s">
        <v>346</v>
      </c>
      <c r="G429" s="1440" t="s">
        <v>346</v>
      </c>
      <c r="H429" s="1441" t="s">
        <v>1341</v>
      </c>
      <c r="I429" s="1440" t="s">
        <v>1234</v>
      </c>
      <c r="J429" s="1442">
        <v>0.67500000000000016</v>
      </c>
      <c r="K429" s="1442">
        <v>0.53000000000000014</v>
      </c>
      <c r="L429" s="1442">
        <v>0</v>
      </c>
      <c r="M429" s="1443" t="s">
        <v>1536</v>
      </c>
      <c r="N429" s="1444">
        <v>0</v>
      </c>
    </row>
    <row r="430" spans="2:14" s="1189" customFormat="1" ht="14.25" x14ac:dyDescent="0.2">
      <c r="B430" s="1464"/>
      <c r="C430" s="1435"/>
      <c r="D430" s="1441" t="s">
        <v>1110</v>
      </c>
      <c r="E430" s="1440">
        <v>0</v>
      </c>
      <c r="F430" s="1441" t="s">
        <v>346</v>
      </c>
      <c r="G430" s="1440" t="s">
        <v>346</v>
      </c>
      <c r="H430" s="1441" t="s">
        <v>1341</v>
      </c>
      <c r="I430" s="1440" t="s">
        <v>1234</v>
      </c>
      <c r="J430" s="1442">
        <v>4.0799999999999992</v>
      </c>
      <c r="K430" s="1442">
        <v>2.8499999999999996</v>
      </c>
      <c r="L430" s="1442">
        <v>1.786</v>
      </c>
      <c r="M430" s="1443" t="s">
        <v>1536</v>
      </c>
      <c r="N430" s="1444">
        <v>258.03999999999996</v>
      </c>
    </row>
    <row r="431" spans="2:14" s="1189" customFormat="1" ht="14.25" x14ac:dyDescent="0.2">
      <c r="B431" s="1464"/>
      <c r="C431" s="1435"/>
      <c r="D431" s="1441" t="s">
        <v>1111</v>
      </c>
      <c r="E431" s="1440">
        <v>0</v>
      </c>
      <c r="F431" s="1441" t="s">
        <v>346</v>
      </c>
      <c r="G431" s="1440" t="s">
        <v>346</v>
      </c>
      <c r="H431" s="1441" t="s">
        <v>1341</v>
      </c>
      <c r="I431" s="1440" t="s">
        <v>1234</v>
      </c>
      <c r="J431" s="1442">
        <v>10.949999999999998</v>
      </c>
      <c r="K431" s="1442">
        <v>7.4000000000000021</v>
      </c>
      <c r="L431" s="1442">
        <v>30.443999999999996</v>
      </c>
      <c r="M431" s="1443" t="s">
        <v>1536</v>
      </c>
      <c r="N431" s="1444">
        <v>2068.5699999999997</v>
      </c>
    </row>
    <row r="432" spans="2:14" s="1189" customFormat="1" ht="14.25" x14ac:dyDescent="0.2">
      <c r="B432" s="1464"/>
      <c r="C432" s="1435"/>
      <c r="D432" s="1441" t="s">
        <v>1112</v>
      </c>
      <c r="E432" s="1440">
        <v>0</v>
      </c>
      <c r="F432" s="1441" t="s">
        <v>346</v>
      </c>
      <c r="G432" s="1440" t="s">
        <v>346</v>
      </c>
      <c r="H432" s="1441" t="s">
        <v>1341</v>
      </c>
      <c r="I432" s="1440" t="s">
        <v>1234</v>
      </c>
      <c r="J432" s="1442">
        <v>3.180000000000001</v>
      </c>
      <c r="K432" s="1442">
        <v>2.15</v>
      </c>
      <c r="L432" s="1442">
        <v>3.6</v>
      </c>
      <c r="M432" s="1443" t="s">
        <v>1536</v>
      </c>
      <c r="N432" s="1444">
        <v>663</v>
      </c>
    </row>
    <row r="433" spans="2:14" s="1189" customFormat="1" ht="14.25" x14ac:dyDescent="0.2">
      <c r="B433" s="1464"/>
      <c r="C433" s="1435"/>
      <c r="D433" s="1441" t="s">
        <v>1113</v>
      </c>
      <c r="E433" s="1440">
        <v>0</v>
      </c>
      <c r="F433" s="1441" t="s">
        <v>346</v>
      </c>
      <c r="G433" s="1440" t="s">
        <v>346</v>
      </c>
      <c r="H433" s="1441" t="s">
        <v>1341</v>
      </c>
      <c r="I433" s="1440" t="s">
        <v>1234</v>
      </c>
      <c r="J433" s="1442">
        <v>5.46</v>
      </c>
      <c r="K433" s="1442">
        <v>3.2999999999999994</v>
      </c>
      <c r="L433" s="1442">
        <v>13.683</v>
      </c>
      <c r="M433" s="1443" t="s">
        <v>1536</v>
      </c>
      <c r="N433" s="1444">
        <v>1612</v>
      </c>
    </row>
    <row r="434" spans="2:14" s="1189" customFormat="1" ht="14.25" x14ac:dyDescent="0.2">
      <c r="B434" s="1464"/>
      <c r="C434" s="1435"/>
      <c r="D434" s="1441" t="s">
        <v>1114</v>
      </c>
      <c r="E434" s="1440">
        <v>0</v>
      </c>
      <c r="F434" s="1441" t="s">
        <v>346</v>
      </c>
      <c r="G434" s="1440" t="s">
        <v>346</v>
      </c>
      <c r="H434" s="1441" t="s">
        <v>1341</v>
      </c>
      <c r="I434" s="1440" t="s">
        <v>1234</v>
      </c>
      <c r="J434" s="1442">
        <v>1.8199999999999996</v>
      </c>
      <c r="K434" s="1442">
        <v>1.3000000000000005</v>
      </c>
      <c r="L434" s="1442">
        <v>0</v>
      </c>
      <c r="M434" s="1443" t="s">
        <v>1536</v>
      </c>
      <c r="N434" s="1444">
        <v>0</v>
      </c>
    </row>
    <row r="435" spans="2:14" s="1189" customFormat="1" ht="14.25" x14ac:dyDescent="0.2">
      <c r="B435" s="1464"/>
      <c r="C435" s="1435"/>
      <c r="D435" s="1441" t="s">
        <v>1115</v>
      </c>
      <c r="E435" s="1440">
        <v>0</v>
      </c>
      <c r="F435" s="1441" t="s">
        <v>346</v>
      </c>
      <c r="G435" s="1440" t="s">
        <v>346</v>
      </c>
      <c r="H435" s="1441" t="s">
        <v>1341</v>
      </c>
      <c r="I435" s="1440" t="s">
        <v>1234</v>
      </c>
      <c r="J435" s="1442">
        <v>8.65</v>
      </c>
      <c r="K435" s="1442">
        <v>6</v>
      </c>
      <c r="L435" s="1442">
        <v>7.5100000000000007</v>
      </c>
      <c r="M435" s="1443" t="s">
        <v>1536</v>
      </c>
      <c r="N435" s="1444">
        <v>756.55</v>
      </c>
    </row>
    <row r="436" spans="2:14" s="1189" customFormat="1" ht="14.25" x14ac:dyDescent="0.2">
      <c r="B436" s="1464"/>
      <c r="C436" s="1435"/>
      <c r="D436" s="1436" t="s">
        <v>1116</v>
      </c>
      <c r="E436" s="1435">
        <v>0</v>
      </c>
      <c r="F436" s="1436" t="s">
        <v>346</v>
      </c>
      <c r="G436" s="1435" t="s">
        <v>346</v>
      </c>
      <c r="H436" s="1436" t="s">
        <v>1341</v>
      </c>
      <c r="I436" s="1435" t="s">
        <v>1234</v>
      </c>
      <c r="J436" s="1437">
        <v>5.4249999999999998</v>
      </c>
      <c r="K436" s="1437">
        <v>3.399999999999999</v>
      </c>
      <c r="L436" s="1437">
        <v>5.0869999999999997</v>
      </c>
      <c r="M436" s="1438" t="s">
        <v>1536</v>
      </c>
      <c r="N436" s="1439">
        <v>360</v>
      </c>
    </row>
    <row r="437" spans="2:14" s="1189" customFormat="1" ht="14.25" x14ac:dyDescent="0.2">
      <c r="B437" s="1464"/>
      <c r="C437" s="1440" t="s">
        <v>273</v>
      </c>
      <c r="D437" s="1441" t="s">
        <v>1117</v>
      </c>
      <c r="E437" s="1440">
        <v>0</v>
      </c>
      <c r="F437" s="1441" t="s">
        <v>346</v>
      </c>
      <c r="G437" s="1440" t="s">
        <v>346</v>
      </c>
      <c r="H437" s="1441" t="s">
        <v>1341</v>
      </c>
      <c r="I437" s="1440" t="s">
        <v>1234</v>
      </c>
      <c r="J437" s="1442">
        <v>0.8999999999999998</v>
      </c>
      <c r="K437" s="1442">
        <v>0</v>
      </c>
      <c r="L437" s="1442">
        <v>0</v>
      </c>
      <c r="M437" s="1443"/>
      <c r="N437" s="1444"/>
    </row>
    <row r="438" spans="2:14" s="1189" customFormat="1" ht="14.25" x14ac:dyDescent="0.2">
      <c r="B438" s="1464"/>
      <c r="C438" s="1440" t="s">
        <v>275</v>
      </c>
      <c r="D438" s="1441" t="s">
        <v>1118</v>
      </c>
      <c r="E438" s="1440">
        <v>0</v>
      </c>
      <c r="F438" s="1441" t="s">
        <v>346</v>
      </c>
      <c r="G438" s="1440" t="s">
        <v>346</v>
      </c>
      <c r="H438" s="1441" t="s">
        <v>1340</v>
      </c>
      <c r="I438" s="1440" t="s">
        <v>1234</v>
      </c>
      <c r="J438" s="1442">
        <v>3.99</v>
      </c>
      <c r="K438" s="1442">
        <v>3.1500000000000008</v>
      </c>
      <c r="L438" s="1442">
        <v>78.36699999999999</v>
      </c>
      <c r="M438" s="1443" t="s">
        <v>1536</v>
      </c>
      <c r="N438" s="1444">
        <v>6013.81</v>
      </c>
    </row>
    <row r="439" spans="2:14" s="1189" customFormat="1" ht="14.25" x14ac:dyDescent="0.2">
      <c r="B439" s="1464"/>
      <c r="C439" s="1435"/>
      <c r="D439" s="1441" t="s">
        <v>1119</v>
      </c>
      <c r="E439" s="1440">
        <v>0</v>
      </c>
      <c r="F439" s="1441" t="s">
        <v>346</v>
      </c>
      <c r="G439" s="1440" t="s">
        <v>346</v>
      </c>
      <c r="H439" s="1441" t="s">
        <v>1340</v>
      </c>
      <c r="I439" s="1440" t="s">
        <v>1234</v>
      </c>
      <c r="J439" s="1442">
        <v>6.165</v>
      </c>
      <c r="K439" s="1442">
        <v>4</v>
      </c>
      <c r="L439" s="1442">
        <v>11452.759</v>
      </c>
      <c r="M439" s="1443" t="s">
        <v>1538</v>
      </c>
      <c r="N439" s="1444">
        <v>3285542.68</v>
      </c>
    </row>
    <row r="440" spans="2:14" s="1189" customFormat="1" ht="14.25" x14ac:dyDescent="0.2">
      <c r="B440" s="1464"/>
      <c r="C440" s="1435"/>
      <c r="D440" s="1441" t="s">
        <v>1120</v>
      </c>
      <c r="E440" s="1440">
        <v>0</v>
      </c>
      <c r="F440" s="1441" t="s">
        <v>346</v>
      </c>
      <c r="G440" s="1440" t="s">
        <v>346</v>
      </c>
      <c r="H440" s="1441" t="s">
        <v>1340</v>
      </c>
      <c r="I440" s="1440" t="s">
        <v>1234</v>
      </c>
      <c r="J440" s="1442">
        <v>3.65</v>
      </c>
      <c r="K440" s="1442">
        <v>2.5</v>
      </c>
      <c r="L440" s="1442">
        <v>48.859000000000002</v>
      </c>
      <c r="M440" s="1443" t="s">
        <v>1536</v>
      </c>
      <c r="N440" s="1444">
        <v>3940</v>
      </c>
    </row>
    <row r="441" spans="2:14" s="1189" customFormat="1" ht="14.25" x14ac:dyDescent="0.2">
      <c r="B441" s="1464"/>
      <c r="C441" s="1435"/>
      <c r="D441" s="1441" t="s">
        <v>1121</v>
      </c>
      <c r="E441" s="1440">
        <v>0</v>
      </c>
      <c r="F441" s="1441" t="s">
        <v>346</v>
      </c>
      <c r="G441" s="1440" t="s">
        <v>346</v>
      </c>
      <c r="H441" s="1441" t="s">
        <v>1340</v>
      </c>
      <c r="I441" s="1440" t="s">
        <v>1234</v>
      </c>
      <c r="J441" s="1442">
        <v>8.4999999999999982</v>
      </c>
      <c r="K441" s="1442">
        <v>6.030000000000002</v>
      </c>
      <c r="L441" s="1442">
        <v>754.05000000000007</v>
      </c>
      <c r="M441" s="1443" t="s">
        <v>1536</v>
      </c>
      <c r="N441" s="1444">
        <v>83781.37000000001</v>
      </c>
    </row>
    <row r="442" spans="2:14" s="1189" customFormat="1" ht="14.25" x14ac:dyDescent="0.2">
      <c r="B442" s="1464"/>
      <c r="C442" s="1440" t="s">
        <v>279</v>
      </c>
      <c r="D442" s="1441" t="s">
        <v>1124</v>
      </c>
      <c r="E442" s="1440">
        <v>0</v>
      </c>
      <c r="F442" s="1441" t="s">
        <v>346</v>
      </c>
      <c r="G442" s="1440" t="s">
        <v>346</v>
      </c>
      <c r="H442" s="1441" t="s">
        <v>1340</v>
      </c>
      <c r="I442" s="1440" t="s">
        <v>1234</v>
      </c>
      <c r="J442" s="1442">
        <v>2.5</v>
      </c>
      <c r="K442" s="1442">
        <v>2</v>
      </c>
      <c r="L442" s="1442">
        <v>0</v>
      </c>
      <c r="M442" s="1443" t="s">
        <v>1536</v>
      </c>
      <c r="N442" s="1444">
        <v>0</v>
      </c>
    </row>
    <row r="443" spans="2:14" s="1189" customFormat="1" ht="14.25" x14ac:dyDescent="0.2">
      <c r="B443" s="1464"/>
      <c r="C443" s="1435"/>
      <c r="D443" s="1441" t="s">
        <v>1125</v>
      </c>
      <c r="E443" s="1440">
        <v>0</v>
      </c>
      <c r="F443" s="1441" t="s">
        <v>348</v>
      </c>
      <c r="G443" s="1440" t="s">
        <v>348</v>
      </c>
      <c r="H443" s="1441" t="s">
        <v>1340</v>
      </c>
      <c r="I443" s="1440" t="s">
        <v>1234</v>
      </c>
      <c r="J443" s="1442">
        <v>3.4999999999999996</v>
      </c>
      <c r="K443" s="1442">
        <v>3.4999999999999996</v>
      </c>
      <c r="L443" s="1442">
        <v>5386.1850000000004</v>
      </c>
      <c r="M443" s="1443" t="s">
        <v>1546</v>
      </c>
      <c r="N443" s="1444">
        <v>297468</v>
      </c>
    </row>
    <row r="444" spans="2:14" s="1189" customFormat="1" ht="14.25" x14ac:dyDescent="0.2">
      <c r="B444" s="1464"/>
      <c r="C444" s="1435"/>
      <c r="D444" s="1441" t="s">
        <v>1126</v>
      </c>
      <c r="E444" s="1440">
        <v>0</v>
      </c>
      <c r="F444" s="1441" t="s">
        <v>346</v>
      </c>
      <c r="G444" s="1440" t="s">
        <v>346</v>
      </c>
      <c r="H444" s="1441" t="s">
        <v>1340</v>
      </c>
      <c r="I444" s="1440" t="s">
        <v>1234</v>
      </c>
      <c r="J444" s="1442">
        <v>2</v>
      </c>
      <c r="K444" s="1442">
        <v>0</v>
      </c>
      <c r="L444" s="1442">
        <v>0</v>
      </c>
      <c r="M444" s="1443" t="s">
        <v>1536</v>
      </c>
      <c r="N444" s="1444">
        <v>0</v>
      </c>
    </row>
    <row r="445" spans="2:14" s="1189" customFormat="1" ht="14.25" x14ac:dyDescent="0.2">
      <c r="B445" s="1464"/>
      <c r="C445" s="1435"/>
      <c r="D445" s="1436"/>
      <c r="E445" s="1435"/>
      <c r="F445" s="1436"/>
      <c r="G445" s="1435"/>
      <c r="H445" s="1436"/>
      <c r="I445" s="1435"/>
      <c r="J445" s="1437"/>
      <c r="K445" s="1437"/>
      <c r="L445" s="1437"/>
      <c r="M445" s="1438" t="s">
        <v>1546</v>
      </c>
      <c r="N445" s="1439">
        <v>0</v>
      </c>
    </row>
    <row r="446" spans="2:14" s="1189" customFormat="1" ht="14.25" x14ac:dyDescent="0.2">
      <c r="B446" s="1464"/>
      <c r="C446" s="1435"/>
      <c r="D446" s="1441" t="s">
        <v>1127</v>
      </c>
      <c r="E446" s="1440">
        <v>0</v>
      </c>
      <c r="F446" s="1441" t="s">
        <v>346</v>
      </c>
      <c r="G446" s="1440" t="s">
        <v>346</v>
      </c>
      <c r="H446" s="1441" t="s">
        <v>1340</v>
      </c>
      <c r="I446" s="1440" t="s">
        <v>1234</v>
      </c>
      <c r="J446" s="1442">
        <v>2</v>
      </c>
      <c r="K446" s="1442">
        <v>2</v>
      </c>
      <c r="L446" s="1442">
        <v>286.14200000000005</v>
      </c>
      <c r="M446" s="1443" t="s">
        <v>1536</v>
      </c>
      <c r="N446" s="1444">
        <v>3961</v>
      </c>
    </row>
    <row r="447" spans="2:14" s="1189" customFormat="1" ht="14.25" x14ac:dyDescent="0.2">
      <c r="B447" s="1464"/>
      <c r="C447" s="1435"/>
      <c r="D447" s="1441" t="s">
        <v>1128</v>
      </c>
      <c r="E447" s="1440">
        <v>0</v>
      </c>
      <c r="F447" s="1441" t="s">
        <v>348</v>
      </c>
      <c r="G447" s="1440" t="s">
        <v>348</v>
      </c>
      <c r="H447" s="1441" t="s">
        <v>1340</v>
      </c>
      <c r="I447" s="1440" t="s">
        <v>1234</v>
      </c>
      <c r="J447" s="1442">
        <v>4</v>
      </c>
      <c r="K447" s="1442">
        <v>3.4999999999999996</v>
      </c>
      <c r="L447" s="1442">
        <v>9342.2740000000013</v>
      </c>
      <c r="M447" s="1443" t="s">
        <v>1546</v>
      </c>
      <c r="N447" s="1444">
        <v>360331</v>
      </c>
    </row>
    <row r="448" spans="2:14" s="1189" customFormat="1" ht="14.25" x14ac:dyDescent="0.2">
      <c r="B448" s="1464"/>
      <c r="C448" s="1435"/>
      <c r="D448" s="1441" t="s">
        <v>1129</v>
      </c>
      <c r="E448" s="1440">
        <v>0</v>
      </c>
      <c r="F448" s="1441" t="s">
        <v>346</v>
      </c>
      <c r="G448" s="1440" t="s">
        <v>346</v>
      </c>
      <c r="H448" s="1441" t="s">
        <v>1340</v>
      </c>
      <c r="I448" s="1440" t="s">
        <v>1234</v>
      </c>
      <c r="J448" s="1442">
        <v>2</v>
      </c>
      <c r="K448" s="1442">
        <v>2</v>
      </c>
      <c r="L448" s="1442">
        <v>13.215999999999999</v>
      </c>
      <c r="M448" s="1443" t="s">
        <v>1536</v>
      </c>
      <c r="N448" s="1444">
        <v>3266</v>
      </c>
    </row>
    <row r="449" spans="2:14" s="1189" customFormat="1" ht="14.25" x14ac:dyDescent="0.2">
      <c r="B449" s="1464"/>
      <c r="C449" s="1440" t="s">
        <v>281</v>
      </c>
      <c r="D449" s="1441" t="s">
        <v>1131</v>
      </c>
      <c r="E449" s="1440">
        <v>0</v>
      </c>
      <c r="F449" s="1441" t="s">
        <v>346</v>
      </c>
      <c r="G449" s="1440" t="s">
        <v>346</v>
      </c>
      <c r="H449" s="1441" t="s">
        <v>1341</v>
      </c>
      <c r="I449" s="1440" t="s">
        <v>1234</v>
      </c>
      <c r="J449" s="1442">
        <v>2.915999999999999</v>
      </c>
      <c r="K449" s="1442">
        <v>2.35</v>
      </c>
      <c r="L449" s="1442">
        <v>0</v>
      </c>
      <c r="M449" s="1443" t="s">
        <v>1536</v>
      </c>
      <c r="N449" s="1444">
        <v>0</v>
      </c>
    </row>
    <row r="450" spans="2:14" s="1189" customFormat="1" ht="14.25" x14ac:dyDescent="0.2">
      <c r="B450" s="1464"/>
      <c r="C450" s="1440" t="s">
        <v>283</v>
      </c>
      <c r="D450" s="1441" t="s">
        <v>1132</v>
      </c>
      <c r="E450" s="1440">
        <v>0</v>
      </c>
      <c r="F450" s="1441" t="s">
        <v>346</v>
      </c>
      <c r="G450" s="1440" t="s">
        <v>346</v>
      </c>
      <c r="H450" s="1441" t="s">
        <v>1341</v>
      </c>
      <c r="I450" s="1440" t="s">
        <v>1234</v>
      </c>
      <c r="J450" s="1442">
        <v>2.5999999999999988</v>
      </c>
      <c r="K450" s="1442">
        <v>2.4000000000000012</v>
      </c>
      <c r="L450" s="1442">
        <v>0</v>
      </c>
      <c r="M450" s="1443" t="s">
        <v>1536</v>
      </c>
      <c r="N450" s="1444">
        <v>0</v>
      </c>
    </row>
    <row r="451" spans="2:14" s="1189" customFormat="1" ht="14.25" x14ac:dyDescent="0.2">
      <c r="B451" s="1464"/>
      <c r="C451" s="1440" t="s">
        <v>285</v>
      </c>
      <c r="D451" s="1441" t="s">
        <v>1133</v>
      </c>
      <c r="E451" s="1440">
        <v>0</v>
      </c>
      <c r="F451" s="1441" t="s">
        <v>346</v>
      </c>
      <c r="G451" s="1440" t="s">
        <v>346</v>
      </c>
      <c r="H451" s="1441" t="s">
        <v>1341</v>
      </c>
      <c r="I451" s="1440" t="s">
        <v>1234</v>
      </c>
      <c r="J451" s="1442">
        <v>20.800000000000008</v>
      </c>
      <c r="K451" s="1442">
        <v>16</v>
      </c>
      <c r="L451" s="1442">
        <v>12111.19</v>
      </c>
      <c r="M451" s="1443" t="s">
        <v>1536</v>
      </c>
      <c r="N451" s="1444">
        <v>922170.74000000011</v>
      </c>
    </row>
    <row r="452" spans="2:14" s="1189" customFormat="1" ht="14.25" x14ac:dyDescent="0.2">
      <c r="B452" s="1464"/>
      <c r="C452" s="1435"/>
      <c r="D452" s="1436"/>
      <c r="E452" s="1435"/>
      <c r="F452" s="1436"/>
      <c r="G452" s="1435"/>
      <c r="H452" s="1436"/>
      <c r="I452" s="1435"/>
      <c r="J452" s="1437"/>
      <c r="K452" s="1437"/>
      <c r="L452" s="1437"/>
      <c r="M452" s="1438" t="s">
        <v>1540</v>
      </c>
      <c r="N452" s="1439">
        <v>2763</v>
      </c>
    </row>
    <row r="453" spans="2:14" s="1189" customFormat="1" ht="14.25" x14ac:dyDescent="0.2">
      <c r="B453" s="1464"/>
      <c r="C453" s="1435"/>
      <c r="D453" s="1441" t="s">
        <v>1134</v>
      </c>
      <c r="E453" s="1440">
        <v>0</v>
      </c>
      <c r="F453" s="1441" t="s">
        <v>346</v>
      </c>
      <c r="G453" s="1440" t="s">
        <v>346</v>
      </c>
      <c r="H453" s="1441" t="s">
        <v>1341</v>
      </c>
      <c r="I453" s="1440" t="s">
        <v>1234</v>
      </c>
      <c r="J453" s="1442">
        <v>42</v>
      </c>
      <c r="K453" s="1442">
        <v>42</v>
      </c>
      <c r="L453" s="1442">
        <v>138152.15000000002</v>
      </c>
      <c r="M453" s="1443" t="s">
        <v>1540</v>
      </c>
      <c r="N453" s="1444">
        <v>8129034.4900000002</v>
      </c>
    </row>
    <row r="454" spans="2:14" s="1189" customFormat="1" ht="14.25" x14ac:dyDescent="0.2">
      <c r="B454" s="1464"/>
      <c r="C454" s="1435"/>
      <c r="D454" s="1441" t="s">
        <v>1135</v>
      </c>
      <c r="E454" s="1440">
        <v>0</v>
      </c>
      <c r="F454" s="1441" t="s">
        <v>346</v>
      </c>
      <c r="G454" s="1440" t="s">
        <v>346</v>
      </c>
      <c r="H454" s="1441" t="s">
        <v>1341</v>
      </c>
      <c r="I454" s="1440" t="s">
        <v>1234</v>
      </c>
      <c r="J454" s="1442">
        <v>72.97999999999999</v>
      </c>
      <c r="K454" s="1442">
        <v>49.31</v>
      </c>
      <c r="L454" s="1442">
        <v>92083.58</v>
      </c>
      <c r="M454" s="1443" t="s">
        <v>1538</v>
      </c>
      <c r="N454" s="1444">
        <v>2938633.11</v>
      </c>
    </row>
    <row r="455" spans="2:14" s="1189" customFormat="1" ht="14.25" x14ac:dyDescent="0.2">
      <c r="B455" s="1464"/>
      <c r="C455" s="1435"/>
      <c r="D455" s="1436"/>
      <c r="E455" s="1435"/>
      <c r="F455" s="1436"/>
      <c r="G455" s="1435"/>
      <c r="H455" s="1436"/>
      <c r="I455" s="1435"/>
      <c r="J455" s="1437"/>
      <c r="K455" s="1437"/>
      <c r="L455" s="1437"/>
      <c r="M455" s="1438" t="s">
        <v>1536</v>
      </c>
      <c r="N455" s="1439">
        <v>6039471.6800000016</v>
      </c>
    </row>
    <row r="456" spans="2:14" s="1189" customFormat="1" ht="14.25" x14ac:dyDescent="0.2">
      <c r="B456" s="1464"/>
      <c r="C456" s="1440" t="s">
        <v>287</v>
      </c>
      <c r="D456" s="1441" t="s">
        <v>1136</v>
      </c>
      <c r="E456" s="1440">
        <v>0</v>
      </c>
      <c r="F456" s="1441" t="s">
        <v>347</v>
      </c>
      <c r="G456" s="1440" t="s">
        <v>347</v>
      </c>
      <c r="H456" s="1441" t="s">
        <v>1341</v>
      </c>
      <c r="I456" s="1440" t="s">
        <v>1234</v>
      </c>
      <c r="J456" s="1442">
        <v>77.40000000000002</v>
      </c>
      <c r="K456" s="1442">
        <v>71.69</v>
      </c>
      <c r="L456" s="1442">
        <v>225498.87</v>
      </c>
      <c r="M456" s="1443" t="s">
        <v>1538</v>
      </c>
      <c r="N456" s="1444">
        <v>84125834</v>
      </c>
    </row>
    <row r="457" spans="2:14" s="1189" customFormat="1" ht="14.25" x14ac:dyDescent="0.2">
      <c r="B457" s="1464"/>
      <c r="C457" s="1440" t="s">
        <v>289</v>
      </c>
      <c r="D457" s="1441" t="s">
        <v>1137</v>
      </c>
      <c r="E457" s="1440">
        <v>0</v>
      </c>
      <c r="F457" s="1441" t="s">
        <v>346</v>
      </c>
      <c r="G457" s="1440" t="s">
        <v>346</v>
      </c>
      <c r="H457" s="1441" t="s">
        <v>1341</v>
      </c>
      <c r="I457" s="1440" t="s">
        <v>1234</v>
      </c>
      <c r="J457" s="1442">
        <v>4.9339999999999984</v>
      </c>
      <c r="K457" s="1442">
        <v>4.085</v>
      </c>
      <c r="L457" s="1442">
        <v>0</v>
      </c>
      <c r="M457" s="1443"/>
      <c r="N457" s="1444"/>
    </row>
    <row r="458" spans="2:14" s="1189" customFormat="1" ht="14.25" x14ac:dyDescent="0.2">
      <c r="B458" s="1464"/>
      <c r="C458" s="1435"/>
      <c r="D458" s="1441" t="s">
        <v>1138</v>
      </c>
      <c r="E458" s="1440">
        <v>0</v>
      </c>
      <c r="F458" s="1441" t="s">
        <v>346</v>
      </c>
      <c r="G458" s="1440" t="s">
        <v>346</v>
      </c>
      <c r="H458" s="1441" t="s">
        <v>1341</v>
      </c>
      <c r="I458" s="1440" t="s">
        <v>1234</v>
      </c>
      <c r="J458" s="1442">
        <v>2.5</v>
      </c>
      <c r="K458" s="1442">
        <v>2.0500000000000003</v>
      </c>
      <c r="L458" s="1442">
        <v>0</v>
      </c>
      <c r="M458" s="1443"/>
      <c r="N458" s="1444"/>
    </row>
    <row r="459" spans="2:14" s="1189" customFormat="1" ht="14.25" x14ac:dyDescent="0.2">
      <c r="B459" s="1464"/>
      <c r="C459" s="1435"/>
      <c r="D459" s="1441" t="s">
        <v>1139</v>
      </c>
      <c r="E459" s="1440">
        <v>0</v>
      </c>
      <c r="F459" s="1441" t="s">
        <v>346</v>
      </c>
      <c r="G459" s="1440" t="s">
        <v>346</v>
      </c>
      <c r="H459" s="1441" t="s">
        <v>1341</v>
      </c>
      <c r="I459" s="1440" t="s">
        <v>1234</v>
      </c>
      <c r="J459" s="1442">
        <v>2.54</v>
      </c>
      <c r="K459" s="1442">
        <v>1.72</v>
      </c>
      <c r="L459" s="1442">
        <v>0</v>
      </c>
      <c r="M459" s="1443"/>
      <c r="N459" s="1444"/>
    </row>
    <row r="460" spans="2:14" s="1189" customFormat="1" ht="14.25" x14ac:dyDescent="0.2">
      <c r="B460" s="1464"/>
      <c r="C460" s="1435"/>
      <c r="D460" s="1441" t="s">
        <v>608</v>
      </c>
      <c r="E460" s="1440">
        <v>0</v>
      </c>
      <c r="F460" s="1441" t="s">
        <v>346</v>
      </c>
      <c r="G460" s="1440" t="s">
        <v>346</v>
      </c>
      <c r="H460" s="1441" t="s">
        <v>1341</v>
      </c>
      <c r="I460" s="1440" t="s">
        <v>1234</v>
      </c>
      <c r="J460" s="1442">
        <v>1.2199999999999998</v>
      </c>
      <c r="K460" s="1442">
        <v>0.95999999999999985</v>
      </c>
      <c r="L460" s="1442">
        <v>0</v>
      </c>
      <c r="M460" s="1443"/>
      <c r="N460" s="1444"/>
    </row>
    <row r="461" spans="2:14" s="1189" customFormat="1" ht="14.25" x14ac:dyDescent="0.2">
      <c r="B461" s="1464"/>
      <c r="C461" s="1435"/>
      <c r="D461" s="1441" t="s">
        <v>1140</v>
      </c>
      <c r="E461" s="1440">
        <v>0</v>
      </c>
      <c r="F461" s="1441" t="s">
        <v>346</v>
      </c>
      <c r="G461" s="1440" t="s">
        <v>346</v>
      </c>
      <c r="H461" s="1441" t="s">
        <v>1341</v>
      </c>
      <c r="I461" s="1440" t="s">
        <v>1234</v>
      </c>
      <c r="J461" s="1442">
        <v>4.93</v>
      </c>
      <c r="K461" s="1442">
        <v>4.2</v>
      </c>
      <c r="L461" s="1442">
        <v>0</v>
      </c>
      <c r="M461" s="1443" t="s">
        <v>1536</v>
      </c>
      <c r="N461" s="1444">
        <v>0</v>
      </c>
    </row>
    <row r="462" spans="2:14" s="1189" customFormat="1" ht="14.25" x14ac:dyDescent="0.2">
      <c r="B462" s="1464"/>
      <c r="C462" s="1435"/>
      <c r="D462" s="1441" t="s">
        <v>1141</v>
      </c>
      <c r="E462" s="1440">
        <v>0</v>
      </c>
      <c r="F462" s="1441" t="s">
        <v>346</v>
      </c>
      <c r="G462" s="1440" t="s">
        <v>346</v>
      </c>
      <c r="H462" s="1441" t="s">
        <v>1341</v>
      </c>
      <c r="I462" s="1440" t="s">
        <v>1234</v>
      </c>
      <c r="J462" s="1442">
        <v>0.11300000000000003</v>
      </c>
      <c r="K462" s="1442">
        <v>9.9999999999999992E-2</v>
      </c>
      <c r="L462" s="1442">
        <v>0</v>
      </c>
      <c r="M462" s="1443" t="s">
        <v>1536</v>
      </c>
      <c r="N462" s="1444">
        <v>0</v>
      </c>
    </row>
    <row r="463" spans="2:14" s="1189" customFormat="1" ht="14.25" x14ac:dyDescent="0.2">
      <c r="B463" s="1464"/>
      <c r="C463" s="1435"/>
      <c r="D463" s="1441" t="s">
        <v>1142</v>
      </c>
      <c r="E463" s="1440">
        <v>0</v>
      </c>
      <c r="F463" s="1441" t="s">
        <v>346</v>
      </c>
      <c r="G463" s="1440" t="s">
        <v>346</v>
      </c>
      <c r="H463" s="1441" t="s">
        <v>1341</v>
      </c>
      <c r="I463" s="1440" t="s">
        <v>1234</v>
      </c>
      <c r="J463" s="1442">
        <v>2.9400000000000008</v>
      </c>
      <c r="K463" s="1442">
        <v>2.4</v>
      </c>
      <c r="L463" s="1442">
        <v>0</v>
      </c>
      <c r="M463" s="1443"/>
      <c r="N463" s="1444"/>
    </row>
    <row r="464" spans="2:14" s="1189" customFormat="1" ht="14.25" x14ac:dyDescent="0.2">
      <c r="B464" s="1464"/>
      <c r="C464" s="1435"/>
      <c r="D464" s="1441" t="s">
        <v>1143</v>
      </c>
      <c r="E464" s="1440">
        <v>0</v>
      </c>
      <c r="F464" s="1441" t="s">
        <v>346</v>
      </c>
      <c r="G464" s="1440" t="s">
        <v>346</v>
      </c>
      <c r="H464" s="1441" t="s">
        <v>1341</v>
      </c>
      <c r="I464" s="1440" t="s">
        <v>1234</v>
      </c>
      <c r="J464" s="1442">
        <v>3.4500000000000006</v>
      </c>
      <c r="K464" s="1442">
        <v>3.2999999999999994</v>
      </c>
      <c r="L464" s="1442">
        <v>0</v>
      </c>
      <c r="M464" s="1443"/>
      <c r="N464" s="1444"/>
    </row>
    <row r="465" spans="2:14" s="1189" customFormat="1" ht="14.25" x14ac:dyDescent="0.2">
      <c r="B465" s="1464"/>
      <c r="C465" s="1440" t="s">
        <v>291</v>
      </c>
      <c r="D465" s="1441" t="s">
        <v>1144</v>
      </c>
      <c r="E465" s="1440">
        <v>0</v>
      </c>
      <c r="F465" s="1441" t="s">
        <v>346</v>
      </c>
      <c r="G465" s="1440" t="s">
        <v>346</v>
      </c>
      <c r="H465" s="1441" t="s">
        <v>1341</v>
      </c>
      <c r="I465" s="1440" t="s">
        <v>1234</v>
      </c>
      <c r="J465" s="1442">
        <v>3.45</v>
      </c>
      <c r="K465" s="1442">
        <v>2.8</v>
      </c>
      <c r="L465" s="1442">
        <v>0</v>
      </c>
      <c r="M465" s="1443" t="s">
        <v>1536</v>
      </c>
      <c r="N465" s="1444">
        <v>0</v>
      </c>
    </row>
    <row r="466" spans="2:14" s="1189" customFormat="1" ht="14.25" x14ac:dyDescent="0.2">
      <c r="B466" s="1464"/>
      <c r="C466" s="1440" t="s">
        <v>293</v>
      </c>
      <c r="D466" s="1441" t="s">
        <v>1145</v>
      </c>
      <c r="E466" s="1440">
        <v>0</v>
      </c>
      <c r="F466" s="1441" t="s">
        <v>346</v>
      </c>
      <c r="G466" s="1440" t="s">
        <v>346</v>
      </c>
      <c r="H466" s="1441" t="s">
        <v>1340</v>
      </c>
      <c r="I466" s="1440" t="s">
        <v>1234</v>
      </c>
      <c r="J466" s="1442">
        <v>1.28</v>
      </c>
      <c r="K466" s="1442">
        <v>1.28</v>
      </c>
      <c r="L466" s="1442">
        <v>0</v>
      </c>
      <c r="M466" s="1443" t="s">
        <v>1536</v>
      </c>
      <c r="N466" s="1444">
        <v>0</v>
      </c>
    </row>
    <row r="467" spans="2:14" s="1189" customFormat="1" ht="14.25" x14ac:dyDescent="0.2">
      <c r="B467" s="1464"/>
      <c r="C467" s="1440" t="s">
        <v>295</v>
      </c>
      <c r="D467" s="1441" t="s">
        <v>1146</v>
      </c>
      <c r="E467" s="1440">
        <v>0</v>
      </c>
      <c r="F467" s="1441" t="s">
        <v>346</v>
      </c>
      <c r="G467" s="1440" t="s">
        <v>346</v>
      </c>
      <c r="H467" s="1441" t="s">
        <v>1341</v>
      </c>
      <c r="I467" s="1440" t="s">
        <v>1234</v>
      </c>
      <c r="J467" s="1442">
        <v>1.8199999999999996</v>
      </c>
      <c r="K467" s="1442">
        <v>1.5999999999999999</v>
      </c>
      <c r="L467" s="1442">
        <v>1043.08</v>
      </c>
      <c r="M467" s="1443" t="s">
        <v>1536</v>
      </c>
      <c r="N467" s="1444">
        <v>87322</v>
      </c>
    </row>
    <row r="468" spans="2:14" s="1189" customFormat="1" ht="14.25" x14ac:dyDescent="0.2">
      <c r="B468" s="1464"/>
      <c r="C468" s="1435"/>
      <c r="D468" s="1441" t="s">
        <v>1137</v>
      </c>
      <c r="E468" s="1440">
        <v>0</v>
      </c>
      <c r="F468" s="1441" t="s">
        <v>346</v>
      </c>
      <c r="G468" s="1440" t="s">
        <v>346</v>
      </c>
      <c r="H468" s="1441" t="s">
        <v>1341</v>
      </c>
      <c r="I468" s="1440" t="s">
        <v>1234</v>
      </c>
      <c r="J468" s="1442">
        <v>1.8950000000000002</v>
      </c>
      <c r="K468" s="1442">
        <v>1.7450000000000003</v>
      </c>
      <c r="L468" s="1442">
        <v>894.9559999999999</v>
      </c>
      <c r="M468" s="1443" t="s">
        <v>1536</v>
      </c>
      <c r="N468" s="1444">
        <v>81831</v>
      </c>
    </row>
    <row r="469" spans="2:14" s="1189" customFormat="1" ht="14.25" x14ac:dyDescent="0.2">
      <c r="B469" s="1464"/>
      <c r="C469" s="1435"/>
      <c r="D469" s="1441" t="s">
        <v>1147</v>
      </c>
      <c r="E469" s="1440">
        <v>0</v>
      </c>
      <c r="F469" s="1441" t="s">
        <v>346</v>
      </c>
      <c r="G469" s="1440" t="s">
        <v>346</v>
      </c>
      <c r="H469" s="1441" t="s">
        <v>1341</v>
      </c>
      <c r="I469" s="1440" t="s">
        <v>1234</v>
      </c>
      <c r="J469" s="1442">
        <v>2.600000000000001</v>
      </c>
      <c r="K469" s="1442">
        <v>2.2000000000000002</v>
      </c>
      <c r="L469" s="1442">
        <v>2191.3310000000001</v>
      </c>
      <c r="M469" s="1443" t="s">
        <v>1536</v>
      </c>
      <c r="N469" s="1444">
        <v>145188</v>
      </c>
    </row>
    <row r="470" spans="2:14" s="1189" customFormat="1" ht="14.25" x14ac:dyDescent="0.2">
      <c r="B470" s="1464"/>
      <c r="C470" s="1435"/>
      <c r="D470" s="1441" t="s">
        <v>1148</v>
      </c>
      <c r="E470" s="1440">
        <v>0</v>
      </c>
      <c r="F470" s="1441" t="s">
        <v>346</v>
      </c>
      <c r="G470" s="1440" t="s">
        <v>346</v>
      </c>
      <c r="H470" s="1441" t="s">
        <v>1341</v>
      </c>
      <c r="I470" s="1440" t="s">
        <v>1234</v>
      </c>
      <c r="J470" s="1442">
        <v>2.4499999999999997</v>
      </c>
      <c r="K470" s="1442">
        <v>2.2000000000000002</v>
      </c>
      <c r="L470" s="1442">
        <v>1821.8999999999999</v>
      </c>
      <c r="M470" s="1443" t="s">
        <v>1536</v>
      </c>
      <c r="N470" s="1444">
        <v>145904</v>
      </c>
    </row>
    <row r="471" spans="2:14" s="1189" customFormat="1" ht="14.25" x14ac:dyDescent="0.2">
      <c r="B471" s="1464"/>
      <c r="C471" s="1435"/>
      <c r="D471" s="1441" t="s">
        <v>1149</v>
      </c>
      <c r="E471" s="1440">
        <v>0</v>
      </c>
      <c r="F471" s="1441" t="s">
        <v>346</v>
      </c>
      <c r="G471" s="1440" t="s">
        <v>346</v>
      </c>
      <c r="H471" s="1441" t="s">
        <v>1341</v>
      </c>
      <c r="I471" s="1440" t="s">
        <v>1234</v>
      </c>
      <c r="J471" s="1442">
        <v>0.74500000000000011</v>
      </c>
      <c r="K471" s="1442">
        <v>0.64500000000000002</v>
      </c>
      <c r="L471" s="1442">
        <v>424.41899999999998</v>
      </c>
      <c r="M471" s="1443" t="s">
        <v>1536</v>
      </c>
      <c r="N471" s="1444">
        <v>11058</v>
      </c>
    </row>
    <row r="472" spans="2:14" s="1189" customFormat="1" ht="14.25" x14ac:dyDescent="0.2">
      <c r="B472" s="1464"/>
      <c r="C472" s="1435"/>
      <c r="D472" s="1441" t="s">
        <v>1150</v>
      </c>
      <c r="E472" s="1440">
        <v>0</v>
      </c>
      <c r="F472" s="1441" t="s">
        <v>346</v>
      </c>
      <c r="G472" s="1440" t="s">
        <v>346</v>
      </c>
      <c r="H472" s="1441" t="s">
        <v>1341</v>
      </c>
      <c r="I472" s="1440" t="s">
        <v>1234</v>
      </c>
      <c r="J472" s="1442">
        <v>1.55</v>
      </c>
      <c r="K472" s="1442">
        <v>1.45</v>
      </c>
      <c r="L472" s="1442">
        <v>1230.26</v>
      </c>
      <c r="M472" s="1443" t="s">
        <v>1536</v>
      </c>
      <c r="N472" s="1444">
        <v>6737</v>
      </c>
    </row>
    <row r="473" spans="2:14" s="1189" customFormat="1" ht="14.25" x14ac:dyDescent="0.2">
      <c r="B473" s="1464"/>
      <c r="C473" s="1435"/>
      <c r="D473" s="1441" t="s">
        <v>1151</v>
      </c>
      <c r="E473" s="1440">
        <v>0</v>
      </c>
      <c r="F473" s="1441" t="s">
        <v>346</v>
      </c>
      <c r="G473" s="1440" t="s">
        <v>346</v>
      </c>
      <c r="H473" s="1441" t="s">
        <v>1341</v>
      </c>
      <c r="I473" s="1440" t="s">
        <v>1234</v>
      </c>
      <c r="J473" s="1442">
        <v>1.635</v>
      </c>
      <c r="K473" s="1442">
        <v>1.4799999999999998</v>
      </c>
      <c r="L473" s="1442">
        <v>470.78799999999995</v>
      </c>
      <c r="M473" s="1443" t="s">
        <v>1536</v>
      </c>
      <c r="N473" s="1444">
        <v>53388</v>
      </c>
    </row>
    <row r="474" spans="2:14" s="1189" customFormat="1" ht="14.25" x14ac:dyDescent="0.2">
      <c r="B474" s="1464"/>
      <c r="C474" s="1435"/>
      <c r="D474" s="1441" t="s">
        <v>1152</v>
      </c>
      <c r="E474" s="1440">
        <v>0</v>
      </c>
      <c r="F474" s="1441" t="s">
        <v>346</v>
      </c>
      <c r="G474" s="1440" t="s">
        <v>346</v>
      </c>
      <c r="H474" s="1441" t="s">
        <v>1341</v>
      </c>
      <c r="I474" s="1440" t="s">
        <v>1234</v>
      </c>
      <c r="J474" s="1442">
        <v>1.6450000000000005</v>
      </c>
      <c r="K474" s="1442">
        <v>1.5</v>
      </c>
      <c r="L474" s="1442">
        <v>623.72900000000016</v>
      </c>
      <c r="M474" s="1443" t="s">
        <v>1536</v>
      </c>
      <c r="N474" s="1444">
        <v>102048</v>
      </c>
    </row>
    <row r="475" spans="2:14" s="1189" customFormat="1" ht="14.25" x14ac:dyDescent="0.2">
      <c r="B475" s="1464"/>
      <c r="C475" s="1435"/>
      <c r="D475" s="1441" t="s">
        <v>1153</v>
      </c>
      <c r="E475" s="1440">
        <v>0</v>
      </c>
      <c r="F475" s="1441" t="s">
        <v>346</v>
      </c>
      <c r="G475" s="1440" t="s">
        <v>346</v>
      </c>
      <c r="H475" s="1441" t="s">
        <v>1341</v>
      </c>
      <c r="I475" s="1440" t="s">
        <v>1234</v>
      </c>
      <c r="J475" s="1442">
        <v>0.15</v>
      </c>
      <c r="K475" s="1442">
        <v>0.11999999999999998</v>
      </c>
      <c r="L475" s="1442">
        <v>357.577</v>
      </c>
      <c r="M475" s="1443" t="s">
        <v>1536</v>
      </c>
      <c r="N475" s="1444">
        <v>34678</v>
      </c>
    </row>
    <row r="476" spans="2:14" s="1189" customFormat="1" ht="14.25" x14ac:dyDescent="0.2">
      <c r="B476" s="1464"/>
      <c r="C476" s="1435"/>
      <c r="D476" s="1441" t="s">
        <v>1154</v>
      </c>
      <c r="E476" s="1440">
        <v>0</v>
      </c>
      <c r="F476" s="1441" t="s">
        <v>346</v>
      </c>
      <c r="G476" s="1440" t="s">
        <v>346</v>
      </c>
      <c r="H476" s="1441" t="s">
        <v>1341</v>
      </c>
      <c r="I476" s="1440" t="s">
        <v>1234</v>
      </c>
      <c r="J476" s="1442">
        <v>3.44</v>
      </c>
      <c r="K476" s="1442">
        <v>1.6999999999999995</v>
      </c>
      <c r="L476" s="1442">
        <v>2137.4499999999998</v>
      </c>
      <c r="M476" s="1443" t="s">
        <v>1536</v>
      </c>
      <c r="N476" s="1444">
        <v>175270.9</v>
      </c>
    </row>
    <row r="477" spans="2:14" s="1189" customFormat="1" ht="14.25" x14ac:dyDescent="0.2">
      <c r="B477" s="1464"/>
      <c r="C477" s="1440" t="s">
        <v>297</v>
      </c>
      <c r="D477" s="1441" t="s">
        <v>1155</v>
      </c>
      <c r="E477" s="1440">
        <v>0</v>
      </c>
      <c r="F477" s="1441" t="s">
        <v>346</v>
      </c>
      <c r="G477" s="1440" t="s">
        <v>346</v>
      </c>
      <c r="H477" s="1441" t="s">
        <v>1341</v>
      </c>
      <c r="I477" s="1440" t="s">
        <v>1234</v>
      </c>
      <c r="J477" s="1442">
        <v>9.8999999999999986</v>
      </c>
      <c r="K477" s="1442">
        <v>7.3</v>
      </c>
      <c r="L477" s="1442">
        <v>23405.863000000001</v>
      </c>
      <c r="M477" s="1443" t="s">
        <v>1536</v>
      </c>
      <c r="N477" s="1444">
        <v>1752759</v>
      </c>
    </row>
    <row r="478" spans="2:14" s="1189" customFormat="1" ht="14.25" x14ac:dyDescent="0.2">
      <c r="B478" s="1464"/>
      <c r="C478" s="1435"/>
      <c r="D478" s="1441" t="s">
        <v>1156</v>
      </c>
      <c r="E478" s="1440">
        <v>0</v>
      </c>
      <c r="F478" s="1441" t="s">
        <v>346</v>
      </c>
      <c r="G478" s="1440" t="s">
        <v>346</v>
      </c>
      <c r="H478" s="1441" t="s">
        <v>1341</v>
      </c>
      <c r="I478" s="1440" t="s">
        <v>1234</v>
      </c>
      <c r="J478" s="1442">
        <v>0.6</v>
      </c>
      <c r="K478" s="1442">
        <v>0.56000000000000005</v>
      </c>
      <c r="L478" s="1442">
        <v>0</v>
      </c>
      <c r="M478" s="1443" t="s">
        <v>1536</v>
      </c>
      <c r="N478" s="1444">
        <v>0</v>
      </c>
    </row>
    <row r="479" spans="2:14" s="1189" customFormat="1" ht="14.25" x14ac:dyDescent="0.2">
      <c r="B479" s="1464"/>
      <c r="C479" s="1435"/>
      <c r="D479" s="1441" t="s">
        <v>1157</v>
      </c>
      <c r="E479" s="1440">
        <v>0</v>
      </c>
      <c r="F479" s="1441" t="s">
        <v>346</v>
      </c>
      <c r="G479" s="1440" t="s">
        <v>346</v>
      </c>
      <c r="H479" s="1441" t="s">
        <v>1341</v>
      </c>
      <c r="I479" s="1440" t="s">
        <v>1234</v>
      </c>
      <c r="J479" s="1442">
        <v>6.2470000000000008</v>
      </c>
      <c r="K479" s="1442">
        <v>5.2620000000000005</v>
      </c>
      <c r="L479" s="1442">
        <v>10448.029</v>
      </c>
      <c r="M479" s="1443" t="s">
        <v>1536</v>
      </c>
      <c r="N479" s="1444">
        <v>776661</v>
      </c>
    </row>
    <row r="480" spans="2:14" s="1189" customFormat="1" ht="14.25" x14ac:dyDescent="0.2">
      <c r="B480" s="1464"/>
      <c r="C480" s="1435"/>
      <c r="D480" s="1441" t="s">
        <v>1158</v>
      </c>
      <c r="E480" s="1440">
        <v>0</v>
      </c>
      <c r="F480" s="1441" t="s">
        <v>346</v>
      </c>
      <c r="G480" s="1440" t="s">
        <v>346</v>
      </c>
      <c r="H480" s="1441" t="s">
        <v>1341</v>
      </c>
      <c r="I480" s="1440" t="s">
        <v>1234</v>
      </c>
      <c r="J480" s="1442">
        <v>4.4500000000000011</v>
      </c>
      <c r="K480" s="1442">
        <v>3.1100000000000008</v>
      </c>
      <c r="L480" s="1442">
        <v>8333.93</v>
      </c>
      <c r="M480" s="1443" t="s">
        <v>1536</v>
      </c>
      <c r="N480" s="1444">
        <v>643675</v>
      </c>
    </row>
    <row r="481" spans="2:14" s="1189" customFormat="1" ht="14.25" x14ac:dyDescent="0.2">
      <c r="B481" s="1464"/>
      <c r="C481" s="1435"/>
      <c r="D481" s="1441" t="s">
        <v>1159</v>
      </c>
      <c r="E481" s="1440">
        <v>0</v>
      </c>
      <c r="F481" s="1441" t="s">
        <v>346</v>
      </c>
      <c r="G481" s="1440" t="s">
        <v>346</v>
      </c>
      <c r="H481" s="1441" t="s">
        <v>1341</v>
      </c>
      <c r="I481" s="1440" t="s">
        <v>1234</v>
      </c>
      <c r="J481" s="1442">
        <v>0.19999999999999998</v>
      </c>
      <c r="K481" s="1442">
        <v>0.13</v>
      </c>
      <c r="L481" s="1442">
        <v>8.8800000000000008</v>
      </c>
      <c r="M481" s="1443" t="s">
        <v>1536</v>
      </c>
      <c r="N481" s="1444">
        <v>649</v>
      </c>
    </row>
    <row r="482" spans="2:14" s="1189" customFormat="1" ht="14.25" x14ac:dyDescent="0.2">
      <c r="B482" s="1464"/>
      <c r="C482" s="1435"/>
      <c r="D482" s="1441" t="s">
        <v>1160</v>
      </c>
      <c r="E482" s="1440">
        <v>0</v>
      </c>
      <c r="F482" s="1441" t="s">
        <v>346</v>
      </c>
      <c r="G482" s="1440" t="s">
        <v>346</v>
      </c>
      <c r="H482" s="1441" t="s">
        <v>1341</v>
      </c>
      <c r="I482" s="1440" t="s">
        <v>1234</v>
      </c>
      <c r="J482" s="1442">
        <v>0.5</v>
      </c>
      <c r="K482" s="1442">
        <v>0.41999999999999987</v>
      </c>
      <c r="L482" s="1442">
        <v>568.92000000000007</v>
      </c>
      <c r="M482" s="1443" t="s">
        <v>1536</v>
      </c>
      <c r="N482" s="1444">
        <v>35964</v>
      </c>
    </row>
    <row r="483" spans="2:14" s="1189" customFormat="1" ht="14.25" x14ac:dyDescent="0.2">
      <c r="B483" s="1464"/>
      <c r="C483" s="1435"/>
      <c r="D483" s="1441" t="s">
        <v>1161</v>
      </c>
      <c r="E483" s="1440">
        <v>0</v>
      </c>
      <c r="F483" s="1441" t="s">
        <v>346</v>
      </c>
      <c r="G483" s="1440" t="s">
        <v>346</v>
      </c>
      <c r="H483" s="1441" t="s">
        <v>1341</v>
      </c>
      <c r="I483" s="1440" t="s">
        <v>1234</v>
      </c>
      <c r="J483" s="1442">
        <v>27.05</v>
      </c>
      <c r="K483" s="1442">
        <v>24.030000000000005</v>
      </c>
      <c r="L483" s="1442">
        <v>78667.923999999999</v>
      </c>
      <c r="M483" s="1443" t="s">
        <v>1538</v>
      </c>
      <c r="N483" s="1444">
        <v>6377056</v>
      </c>
    </row>
    <row r="484" spans="2:14" s="1189" customFormat="1" ht="14.25" x14ac:dyDescent="0.2">
      <c r="B484" s="1464"/>
      <c r="C484" s="1435"/>
      <c r="D484" s="1436"/>
      <c r="E484" s="1435"/>
      <c r="F484" s="1436"/>
      <c r="G484" s="1435"/>
      <c r="H484" s="1436"/>
      <c r="I484" s="1435"/>
      <c r="J484" s="1437"/>
      <c r="K484" s="1437"/>
      <c r="L484" s="1437"/>
      <c r="M484" s="1438" t="s">
        <v>1536</v>
      </c>
      <c r="N484" s="1439">
        <v>4968535</v>
      </c>
    </row>
    <row r="485" spans="2:14" s="1189" customFormat="1" ht="14.25" x14ac:dyDescent="0.2">
      <c r="B485" s="1464"/>
      <c r="C485" s="1435"/>
      <c r="D485" s="1441" t="s">
        <v>1162</v>
      </c>
      <c r="E485" s="1440">
        <v>0</v>
      </c>
      <c r="F485" s="1441" t="s">
        <v>346</v>
      </c>
      <c r="G485" s="1440" t="s">
        <v>346</v>
      </c>
      <c r="H485" s="1441" t="s">
        <v>1341</v>
      </c>
      <c r="I485" s="1440" t="s">
        <v>1234</v>
      </c>
      <c r="J485" s="1442">
        <v>17.7</v>
      </c>
      <c r="K485" s="1442">
        <v>16.59</v>
      </c>
      <c r="L485" s="1442">
        <v>97219.999000000011</v>
      </c>
      <c r="M485" s="1443" t="s">
        <v>1540</v>
      </c>
      <c r="N485" s="1444">
        <v>5605962</v>
      </c>
    </row>
    <row r="486" spans="2:14" s="1189" customFormat="1" ht="14.25" x14ac:dyDescent="0.2">
      <c r="B486" s="1464"/>
      <c r="C486" s="1435"/>
      <c r="D486" s="1450" t="s">
        <v>1163</v>
      </c>
      <c r="E486" s="1451">
        <v>0</v>
      </c>
      <c r="F486" s="1450" t="s">
        <v>346</v>
      </c>
      <c r="G486" s="1451" t="s">
        <v>346</v>
      </c>
      <c r="H486" s="1450" t="s">
        <v>1341</v>
      </c>
      <c r="I486" s="1451" t="s">
        <v>1234</v>
      </c>
      <c r="J486" s="1452">
        <v>3.7999999999999985E-2</v>
      </c>
      <c r="K486" s="1452">
        <v>3.7999999999999985E-2</v>
      </c>
      <c r="L486" s="1452">
        <v>0</v>
      </c>
      <c r="M486" s="1453" t="s">
        <v>1536</v>
      </c>
      <c r="N486" s="1454">
        <v>0</v>
      </c>
    </row>
    <row r="487" spans="2:14" s="1189" customFormat="1" ht="14.25" x14ac:dyDescent="0.2">
      <c r="B487" s="1464"/>
      <c r="C487" s="1440" t="s">
        <v>299</v>
      </c>
      <c r="D487" s="1441" t="s">
        <v>1164</v>
      </c>
      <c r="E487" s="1440">
        <v>0</v>
      </c>
      <c r="F487" s="1441" t="s">
        <v>347</v>
      </c>
      <c r="G487" s="1440" t="s">
        <v>347</v>
      </c>
      <c r="H487" s="1441" t="s">
        <v>1341</v>
      </c>
      <c r="I487" s="1440" t="s">
        <v>1234</v>
      </c>
      <c r="J487" s="1442">
        <v>27.999999999999996</v>
      </c>
      <c r="K487" s="1442">
        <v>24.500000000000004</v>
      </c>
      <c r="L487" s="1442">
        <v>75708.913</v>
      </c>
      <c r="M487" s="1443" t="s">
        <v>1538</v>
      </c>
      <c r="N487" s="1444">
        <v>35290266.509999998</v>
      </c>
    </row>
    <row r="488" spans="2:14" s="1189" customFormat="1" ht="14.25" x14ac:dyDescent="0.2">
      <c r="B488" s="1464"/>
      <c r="C488" s="1435"/>
      <c r="D488" s="1436"/>
      <c r="E488" s="1435"/>
      <c r="F488" s="1436"/>
      <c r="G488" s="1435"/>
      <c r="H488" s="1436"/>
      <c r="I488" s="1435"/>
      <c r="J488" s="1437"/>
      <c r="K488" s="1437"/>
      <c r="L488" s="1437"/>
      <c r="M488" s="1438" t="s">
        <v>1536</v>
      </c>
      <c r="N488" s="1439">
        <v>13193.88</v>
      </c>
    </row>
    <row r="489" spans="2:14" s="1189" customFormat="1" ht="14.25" x14ac:dyDescent="0.2">
      <c r="B489" s="1464"/>
      <c r="C489" s="1435"/>
      <c r="D489" s="1441" t="s">
        <v>1165</v>
      </c>
      <c r="E489" s="1440">
        <v>0</v>
      </c>
      <c r="F489" s="1441" t="s">
        <v>347</v>
      </c>
      <c r="G489" s="1440" t="s">
        <v>347</v>
      </c>
      <c r="H489" s="1441" t="s">
        <v>1341</v>
      </c>
      <c r="I489" s="1440" t="s">
        <v>1234</v>
      </c>
      <c r="J489" s="1442">
        <v>32</v>
      </c>
      <c r="K489" s="1442">
        <v>28.799999999999994</v>
      </c>
      <c r="L489" s="1442">
        <v>106073.26999999999</v>
      </c>
      <c r="M489" s="1443" t="s">
        <v>1538</v>
      </c>
      <c r="N489" s="1444">
        <v>57857660.370000005</v>
      </c>
    </row>
    <row r="490" spans="2:14" s="1189" customFormat="1" ht="14.25" x14ac:dyDescent="0.2">
      <c r="B490" s="1464"/>
      <c r="C490" s="1440" t="s">
        <v>301</v>
      </c>
      <c r="D490" s="1441" t="s">
        <v>1166</v>
      </c>
      <c r="E490" s="1440">
        <v>0</v>
      </c>
      <c r="F490" s="1441" t="s">
        <v>346</v>
      </c>
      <c r="G490" s="1440" t="s">
        <v>346</v>
      </c>
      <c r="H490" s="1441" t="s">
        <v>1340</v>
      </c>
      <c r="I490" s="1440" t="s">
        <v>1234</v>
      </c>
      <c r="J490" s="1442">
        <v>1.825</v>
      </c>
      <c r="K490" s="1442">
        <v>1.825</v>
      </c>
      <c r="L490" s="1442">
        <v>0</v>
      </c>
      <c r="M490" s="1443"/>
      <c r="N490" s="1444"/>
    </row>
    <row r="491" spans="2:14" s="1189" customFormat="1" ht="14.25" x14ac:dyDescent="0.2">
      <c r="B491" s="1464"/>
      <c r="C491" s="1435"/>
      <c r="D491" s="1450" t="s">
        <v>1167</v>
      </c>
      <c r="E491" s="1451">
        <v>0</v>
      </c>
      <c r="F491" s="1450" t="s">
        <v>348</v>
      </c>
      <c r="G491" s="1451" t="s">
        <v>348</v>
      </c>
      <c r="H491" s="1450" t="s">
        <v>1340</v>
      </c>
      <c r="I491" s="1451" t="s">
        <v>1234</v>
      </c>
      <c r="J491" s="1452">
        <v>0.79999999999999993</v>
      </c>
      <c r="K491" s="1452">
        <v>0.59799999999999998</v>
      </c>
      <c r="L491" s="1452">
        <v>4530.4671552959999</v>
      </c>
      <c r="M491" s="1453"/>
      <c r="N491" s="1454"/>
    </row>
    <row r="492" spans="2:14" s="1189" customFormat="1" ht="14.25" x14ac:dyDescent="0.2">
      <c r="B492" s="1464"/>
      <c r="C492" s="1440" t="s">
        <v>303</v>
      </c>
      <c r="D492" s="1441" t="s">
        <v>354</v>
      </c>
      <c r="E492" s="1440">
        <v>0</v>
      </c>
      <c r="F492" s="1441" t="s">
        <v>348</v>
      </c>
      <c r="G492" s="1440" t="s">
        <v>348</v>
      </c>
      <c r="H492" s="1441" t="s">
        <v>1340</v>
      </c>
      <c r="I492" s="1440" t="s">
        <v>1234</v>
      </c>
      <c r="J492" s="1442">
        <v>23.000000000000004</v>
      </c>
      <c r="K492" s="1442">
        <v>0</v>
      </c>
      <c r="L492" s="1442">
        <v>0</v>
      </c>
      <c r="M492" s="1443"/>
      <c r="N492" s="1444"/>
    </row>
    <row r="493" spans="2:14" s="1189" customFormat="1" ht="14.25" x14ac:dyDescent="0.2">
      <c r="B493" s="1464"/>
      <c r="C493" s="1440" t="s">
        <v>305</v>
      </c>
      <c r="D493" s="1441" t="s">
        <v>1168</v>
      </c>
      <c r="E493" s="1440">
        <v>0</v>
      </c>
      <c r="F493" s="1441" t="s">
        <v>347</v>
      </c>
      <c r="G493" s="1440" t="s">
        <v>347</v>
      </c>
      <c r="H493" s="1441" t="s">
        <v>1340</v>
      </c>
      <c r="I493" s="1440" t="s">
        <v>1234</v>
      </c>
      <c r="J493" s="1442">
        <v>11.25</v>
      </c>
      <c r="K493" s="1442">
        <v>11.25</v>
      </c>
      <c r="L493" s="1442">
        <v>73330.186000000002</v>
      </c>
      <c r="M493" s="1443" t="s">
        <v>1538</v>
      </c>
      <c r="N493" s="1444">
        <v>28415229</v>
      </c>
    </row>
    <row r="494" spans="2:14" s="1189" customFormat="1" ht="14.25" x14ac:dyDescent="0.2">
      <c r="B494" s="1464"/>
      <c r="C494" s="1435"/>
      <c r="D494" s="1436"/>
      <c r="E494" s="1435"/>
      <c r="F494" s="1436"/>
      <c r="G494" s="1435"/>
      <c r="H494" s="1436"/>
      <c r="I494" s="1435"/>
      <c r="J494" s="1437"/>
      <c r="K494" s="1437"/>
      <c r="L494" s="1437"/>
      <c r="M494" s="1438" t="s">
        <v>1536</v>
      </c>
      <c r="N494" s="1439">
        <v>13956</v>
      </c>
    </row>
    <row r="495" spans="2:14" s="1189" customFormat="1" ht="14.25" x14ac:dyDescent="0.2">
      <c r="B495" s="1464"/>
      <c r="C495" s="1440" t="s">
        <v>307</v>
      </c>
      <c r="D495" s="1441" t="s">
        <v>1169</v>
      </c>
      <c r="E495" s="1440">
        <v>0</v>
      </c>
      <c r="F495" s="1441" t="s">
        <v>346</v>
      </c>
      <c r="G495" s="1440" t="s">
        <v>346</v>
      </c>
      <c r="H495" s="1441" t="s">
        <v>1341</v>
      </c>
      <c r="I495" s="1440" t="s">
        <v>1234</v>
      </c>
      <c r="J495" s="1442">
        <v>2.11</v>
      </c>
      <c r="K495" s="1442">
        <v>1.6900000000000002</v>
      </c>
      <c r="L495" s="1442">
        <v>498.73500000000001</v>
      </c>
      <c r="M495" s="1443" t="s">
        <v>1536</v>
      </c>
      <c r="N495" s="1444">
        <v>40896.269999999997</v>
      </c>
    </row>
    <row r="496" spans="2:14" s="1189" customFormat="1" ht="14.25" x14ac:dyDescent="0.2">
      <c r="B496" s="1464"/>
      <c r="C496" s="1440" t="s">
        <v>311</v>
      </c>
      <c r="D496" s="1441" t="s">
        <v>1175</v>
      </c>
      <c r="E496" s="1440">
        <v>0</v>
      </c>
      <c r="F496" s="1441" t="s">
        <v>346</v>
      </c>
      <c r="G496" s="1440" t="s">
        <v>346</v>
      </c>
      <c r="H496" s="1441" t="s">
        <v>1341</v>
      </c>
      <c r="I496" s="1440" t="s">
        <v>1234</v>
      </c>
      <c r="J496" s="1442">
        <v>1.25</v>
      </c>
      <c r="K496" s="1442">
        <v>1</v>
      </c>
      <c r="L496" s="1442">
        <v>0</v>
      </c>
      <c r="M496" s="1443" t="s">
        <v>1536</v>
      </c>
      <c r="N496" s="1444">
        <v>0</v>
      </c>
    </row>
    <row r="497" spans="2:14" s="1189" customFormat="1" ht="14.25" x14ac:dyDescent="0.2">
      <c r="B497" s="1464"/>
      <c r="C497" s="1435"/>
      <c r="D497" s="1450" t="s">
        <v>1176</v>
      </c>
      <c r="E497" s="1451">
        <v>0</v>
      </c>
      <c r="F497" s="1450" t="s">
        <v>346</v>
      </c>
      <c r="G497" s="1451" t="s">
        <v>346</v>
      </c>
      <c r="H497" s="1450" t="s">
        <v>1340</v>
      </c>
      <c r="I497" s="1451" t="s">
        <v>1234</v>
      </c>
      <c r="J497" s="1452">
        <v>4.3</v>
      </c>
      <c r="K497" s="1452">
        <v>2.8000000000000003</v>
      </c>
      <c r="L497" s="1452">
        <v>0</v>
      </c>
      <c r="M497" s="1453" t="s">
        <v>1536</v>
      </c>
      <c r="N497" s="1454">
        <v>0</v>
      </c>
    </row>
    <row r="498" spans="2:14" s="1189" customFormat="1" ht="14.25" x14ac:dyDescent="0.2">
      <c r="B498" s="1464"/>
      <c r="C498" s="1440" t="s">
        <v>313</v>
      </c>
      <c r="D498" s="1441" t="s">
        <v>1177</v>
      </c>
      <c r="E498" s="1440">
        <v>0</v>
      </c>
      <c r="F498" s="1441" t="s">
        <v>346</v>
      </c>
      <c r="G498" s="1440" t="s">
        <v>346</v>
      </c>
      <c r="H498" s="1441" t="s">
        <v>1340</v>
      </c>
      <c r="I498" s="1440" t="s">
        <v>1234</v>
      </c>
      <c r="J498" s="1442">
        <v>3</v>
      </c>
      <c r="K498" s="1442">
        <v>2.9</v>
      </c>
      <c r="L498" s="1442">
        <v>6.2200000000000006</v>
      </c>
      <c r="M498" s="1443" t="s">
        <v>1536</v>
      </c>
      <c r="N498" s="1444">
        <v>4300</v>
      </c>
    </row>
    <row r="499" spans="2:14" s="1189" customFormat="1" ht="14.25" x14ac:dyDescent="0.2">
      <c r="B499" s="1464"/>
      <c r="C499" s="1440" t="s">
        <v>315</v>
      </c>
      <c r="D499" s="1441" t="s">
        <v>1138</v>
      </c>
      <c r="E499" s="1440">
        <v>0</v>
      </c>
      <c r="F499" s="1441" t="s">
        <v>346</v>
      </c>
      <c r="G499" s="1440" t="s">
        <v>346</v>
      </c>
      <c r="H499" s="1441" t="s">
        <v>1341</v>
      </c>
      <c r="I499" s="1440" t="s">
        <v>1234</v>
      </c>
      <c r="J499" s="1442">
        <v>2.1800000000000002</v>
      </c>
      <c r="K499" s="1442">
        <v>2.1</v>
      </c>
      <c r="L499" s="1442">
        <v>0</v>
      </c>
      <c r="M499" s="1443"/>
      <c r="N499" s="1444"/>
    </row>
    <row r="500" spans="2:14" s="1189" customFormat="1" ht="14.25" x14ac:dyDescent="0.2">
      <c r="B500" s="1464"/>
      <c r="C500" s="1435"/>
      <c r="D500" s="1450" t="s">
        <v>1178</v>
      </c>
      <c r="E500" s="1451">
        <v>0</v>
      </c>
      <c r="F500" s="1450" t="s">
        <v>346</v>
      </c>
      <c r="G500" s="1451" t="s">
        <v>346</v>
      </c>
      <c r="H500" s="1450" t="s">
        <v>1341</v>
      </c>
      <c r="I500" s="1451" t="s">
        <v>1234</v>
      </c>
      <c r="J500" s="1452">
        <v>4.3100000000000005</v>
      </c>
      <c r="K500" s="1452">
        <v>3.4319999999999999</v>
      </c>
      <c r="L500" s="1452">
        <v>0</v>
      </c>
      <c r="M500" s="1453"/>
      <c r="N500" s="1454"/>
    </row>
    <row r="501" spans="2:14" s="1189" customFormat="1" ht="14.25" x14ac:dyDescent="0.2">
      <c r="B501" s="1464"/>
      <c r="C501" s="1435"/>
      <c r="D501" s="1450" t="s">
        <v>1179</v>
      </c>
      <c r="E501" s="1451">
        <v>0</v>
      </c>
      <c r="F501" s="1450" t="s">
        <v>346</v>
      </c>
      <c r="G501" s="1451" t="s">
        <v>346</v>
      </c>
      <c r="H501" s="1450" t="s">
        <v>1341</v>
      </c>
      <c r="I501" s="1451" t="s">
        <v>1234</v>
      </c>
      <c r="J501" s="1452">
        <v>3.61</v>
      </c>
      <c r="K501" s="1452">
        <v>2.6099999999999994</v>
      </c>
      <c r="L501" s="1452">
        <v>0</v>
      </c>
      <c r="M501" s="1453"/>
      <c r="N501" s="1454"/>
    </row>
    <row r="502" spans="2:14" s="1189" customFormat="1" ht="14.25" x14ac:dyDescent="0.2">
      <c r="B502" s="1464"/>
      <c r="C502" s="1435"/>
      <c r="D502" s="1450" t="s">
        <v>1139</v>
      </c>
      <c r="E502" s="1451">
        <v>0</v>
      </c>
      <c r="F502" s="1450" t="s">
        <v>346</v>
      </c>
      <c r="G502" s="1451" t="s">
        <v>346</v>
      </c>
      <c r="H502" s="1450" t="s">
        <v>1341</v>
      </c>
      <c r="I502" s="1451" t="s">
        <v>1234</v>
      </c>
      <c r="J502" s="1452">
        <v>3.03</v>
      </c>
      <c r="K502" s="1452">
        <v>3.0100000000000002</v>
      </c>
      <c r="L502" s="1452">
        <v>0</v>
      </c>
      <c r="M502" s="1453"/>
      <c r="N502" s="1454"/>
    </row>
    <row r="503" spans="2:14" s="1189" customFormat="1" ht="14.25" x14ac:dyDescent="0.2">
      <c r="B503" s="1464"/>
      <c r="C503" s="1435"/>
      <c r="D503" s="1450" t="s">
        <v>1180</v>
      </c>
      <c r="E503" s="1451">
        <v>0</v>
      </c>
      <c r="F503" s="1450" t="s">
        <v>346</v>
      </c>
      <c r="G503" s="1451" t="s">
        <v>346</v>
      </c>
      <c r="H503" s="1450" t="s">
        <v>1341</v>
      </c>
      <c r="I503" s="1451" t="s">
        <v>1234</v>
      </c>
      <c r="J503" s="1452">
        <v>3.4999999999999996</v>
      </c>
      <c r="K503" s="1452">
        <v>3.4500000000000006</v>
      </c>
      <c r="L503" s="1452">
        <v>0</v>
      </c>
      <c r="M503" s="1453"/>
      <c r="N503" s="1454"/>
    </row>
    <row r="504" spans="2:14" s="1189" customFormat="1" ht="14.25" x14ac:dyDescent="0.2">
      <c r="B504" s="1464"/>
      <c r="C504" s="1435"/>
      <c r="D504" s="1450" t="s">
        <v>1140</v>
      </c>
      <c r="E504" s="1451">
        <v>0</v>
      </c>
      <c r="F504" s="1450" t="s">
        <v>346</v>
      </c>
      <c r="G504" s="1451" t="s">
        <v>346</v>
      </c>
      <c r="H504" s="1450" t="s">
        <v>1341</v>
      </c>
      <c r="I504" s="1451" t="s">
        <v>1234</v>
      </c>
      <c r="J504" s="1452">
        <v>3.8489999999999998</v>
      </c>
      <c r="K504" s="1452">
        <v>2.5249999999999999</v>
      </c>
      <c r="L504" s="1452">
        <v>0</v>
      </c>
      <c r="M504" s="1453"/>
      <c r="N504" s="1454"/>
    </row>
    <row r="505" spans="2:14" s="1189" customFormat="1" ht="14.25" x14ac:dyDescent="0.2">
      <c r="B505" s="1464"/>
      <c r="C505" s="1435"/>
      <c r="D505" s="1450" t="s">
        <v>1141</v>
      </c>
      <c r="E505" s="1451">
        <v>0</v>
      </c>
      <c r="F505" s="1450" t="s">
        <v>346</v>
      </c>
      <c r="G505" s="1451" t="s">
        <v>346</v>
      </c>
      <c r="H505" s="1450" t="s">
        <v>1341</v>
      </c>
      <c r="I505" s="1451" t="s">
        <v>1234</v>
      </c>
      <c r="J505" s="1452">
        <v>3.27</v>
      </c>
      <c r="K505" s="1452">
        <v>3.2599999999999993</v>
      </c>
      <c r="L505" s="1452">
        <v>0</v>
      </c>
      <c r="M505" s="1453"/>
      <c r="N505" s="1454"/>
    </row>
    <row r="506" spans="2:14" s="1189" customFormat="1" ht="14.25" x14ac:dyDescent="0.2">
      <c r="B506" s="1464"/>
      <c r="C506" s="1435"/>
      <c r="D506" s="1450" t="s">
        <v>1142</v>
      </c>
      <c r="E506" s="1451">
        <v>0</v>
      </c>
      <c r="F506" s="1450" t="s">
        <v>346</v>
      </c>
      <c r="G506" s="1451" t="s">
        <v>346</v>
      </c>
      <c r="H506" s="1450" t="s">
        <v>1341</v>
      </c>
      <c r="I506" s="1451" t="s">
        <v>1234</v>
      </c>
      <c r="J506" s="1452">
        <v>2.0350000000000006</v>
      </c>
      <c r="K506" s="1452">
        <v>1.86</v>
      </c>
      <c r="L506" s="1452">
        <v>0</v>
      </c>
      <c r="M506" s="1453"/>
      <c r="N506" s="1454"/>
    </row>
    <row r="507" spans="2:14" s="1189" customFormat="1" ht="14.25" x14ac:dyDescent="0.2">
      <c r="B507" s="1464"/>
      <c r="C507" s="1435"/>
      <c r="D507" s="1450" t="s">
        <v>1143</v>
      </c>
      <c r="E507" s="1451">
        <v>0</v>
      </c>
      <c r="F507" s="1450" t="s">
        <v>346</v>
      </c>
      <c r="G507" s="1451" t="s">
        <v>346</v>
      </c>
      <c r="H507" s="1450" t="s">
        <v>1341</v>
      </c>
      <c r="I507" s="1451" t="s">
        <v>1234</v>
      </c>
      <c r="J507" s="1452">
        <v>2.7799999999999994</v>
      </c>
      <c r="K507" s="1452">
        <v>1.9199999999999997</v>
      </c>
      <c r="L507" s="1452">
        <v>0</v>
      </c>
      <c r="M507" s="1453" t="s">
        <v>1536</v>
      </c>
      <c r="N507" s="1454">
        <v>0</v>
      </c>
    </row>
    <row r="508" spans="2:14" s="1189" customFormat="1" ht="14.25" x14ac:dyDescent="0.2">
      <c r="B508" s="1464"/>
      <c r="C508" s="1435"/>
      <c r="D508" s="1450" t="s">
        <v>1182</v>
      </c>
      <c r="E508" s="1451">
        <v>0</v>
      </c>
      <c r="F508" s="1450" t="s">
        <v>346</v>
      </c>
      <c r="G508" s="1451" t="s">
        <v>346</v>
      </c>
      <c r="H508" s="1450" t="s">
        <v>1341</v>
      </c>
      <c r="I508" s="1451" t="s">
        <v>1234</v>
      </c>
      <c r="J508" s="1452">
        <v>3.9399999999999991</v>
      </c>
      <c r="K508" s="1452">
        <v>2.3250000000000006</v>
      </c>
      <c r="L508" s="1452">
        <v>0</v>
      </c>
      <c r="M508" s="1453"/>
      <c r="N508" s="1454"/>
    </row>
    <row r="509" spans="2:14" s="1189" customFormat="1" ht="14.25" x14ac:dyDescent="0.2">
      <c r="B509" s="1464"/>
      <c r="C509" s="1435"/>
      <c r="D509" s="1450" t="s">
        <v>1181</v>
      </c>
      <c r="E509" s="1451">
        <v>0</v>
      </c>
      <c r="F509" s="1450" t="s">
        <v>346</v>
      </c>
      <c r="G509" s="1451" t="s">
        <v>346</v>
      </c>
      <c r="H509" s="1450" t="s">
        <v>1341</v>
      </c>
      <c r="I509" s="1451" t="s">
        <v>1234</v>
      </c>
      <c r="J509" s="1452">
        <v>2.1200000000000006</v>
      </c>
      <c r="K509" s="1452">
        <v>2.1</v>
      </c>
      <c r="L509" s="1452">
        <v>0</v>
      </c>
      <c r="M509" s="1453"/>
      <c r="N509" s="1454"/>
    </row>
    <row r="510" spans="2:14" s="1189" customFormat="1" ht="14.25" x14ac:dyDescent="0.2">
      <c r="B510" s="1464"/>
      <c r="C510" s="1440" t="s">
        <v>317</v>
      </c>
      <c r="D510" s="1441" t="s">
        <v>1183</v>
      </c>
      <c r="E510" s="1440">
        <v>0</v>
      </c>
      <c r="F510" s="1441" t="s">
        <v>348</v>
      </c>
      <c r="G510" s="1440" t="s">
        <v>348</v>
      </c>
      <c r="H510" s="1441" t="s">
        <v>1340</v>
      </c>
      <c r="I510" s="1440" t="s">
        <v>1234</v>
      </c>
      <c r="J510" s="1442">
        <v>15</v>
      </c>
      <c r="K510" s="1442">
        <v>12</v>
      </c>
      <c r="L510" s="1442">
        <v>46047.540999999997</v>
      </c>
      <c r="M510" s="1443" t="s">
        <v>1529</v>
      </c>
      <c r="N510" s="1444">
        <v>24538</v>
      </c>
    </row>
    <row r="511" spans="2:14" s="1189" customFormat="1" ht="14.25" x14ac:dyDescent="0.2">
      <c r="B511" s="1464"/>
      <c r="C511" s="1435"/>
      <c r="D511" s="1436"/>
      <c r="E511" s="1435"/>
      <c r="F511" s="1436"/>
      <c r="G511" s="1435"/>
      <c r="H511" s="1436"/>
      <c r="I511" s="1435"/>
      <c r="J511" s="1437"/>
      <c r="K511" s="1437"/>
      <c r="L511" s="1437"/>
      <c r="M511" s="1438" t="s">
        <v>1533</v>
      </c>
      <c r="N511" s="1439">
        <v>74448.06</v>
      </c>
    </row>
    <row r="512" spans="2:14" s="1189" customFormat="1" ht="14.25" x14ac:dyDescent="0.2">
      <c r="B512" s="1464"/>
      <c r="C512" s="1440" t="s">
        <v>319</v>
      </c>
      <c r="D512" s="1441" t="s">
        <v>1187</v>
      </c>
      <c r="E512" s="1440">
        <v>0</v>
      </c>
      <c r="F512" s="1441" t="s">
        <v>346</v>
      </c>
      <c r="G512" s="1440" t="s">
        <v>346</v>
      </c>
      <c r="H512" s="1441" t="s">
        <v>1340</v>
      </c>
      <c r="I512" s="1440" t="s">
        <v>1234</v>
      </c>
      <c r="J512" s="1442">
        <v>3</v>
      </c>
      <c r="K512" s="1442">
        <v>3</v>
      </c>
      <c r="L512" s="1442">
        <v>0</v>
      </c>
      <c r="M512" s="1443" t="s">
        <v>1536</v>
      </c>
      <c r="N512" s="1444">
        <v>455</v>
      </c>
    </row>
    <row r="513" spans="2:14" s="1189" customFormat="1" ht="14.25" x14ac:dyDescent="0.2">
      <c r="B513" s="1464"/>
      <c r="C513" s="1435"/>
      <c r="D513" s="1907" t="s">
        <v>1188</v>
      </c>
      <c r="E513" s="1908">
        <v>0</v>
      </c>
      <c r="F513" s="1907" t="s">
        <v>347</v>
      </c>
      <c r="G513" s="1908" t="s">
        <v>347</v>
      </c>
      <c r="H513" s="1907" t="s">
        <v>1340</v>
      </c>
      <c r="I513" s="1908" t="s">
        <v>1234</v>
      </c>
      <c r="J513" s="1909">
        <v>41.75</v>
      </c>
      <c r="K513" s="1909">
        <v>37.5</v>
      </c>
      <c r="L513" s="1909">
        <v>41145.498999999996</v>
      </c>
      <c r="M513" s="1910" t="s">
        <v>1538</v>
      </c>
      <c r="N513" s="1911">
        <v>9901833</v>
      </c>
    </row>
    <row r="514" spans="2:14" s="1189" customFormat="1" ht="14.25" x14ac:dyDescent="0.2">
      <c r="B514" s="1464"/>
      <c r="C514" s="1435"/>
      <c r="D514" s="1912"/>
      <c r="E514" s="1913"/>
      <c r="F514" s="1912"/>
      <c r="G514" s="1913"/>
      <c r="H514" s="1912"/>
      <c r="I514" s="1913"/>
      <c r="J514" s="1914"/>
      <c r="K514" s="1914"/>
      <c r="L514" s="1914"/>
      <c r="M514" s="1915" t="s">
        <v>1536</v>
      </c>
      <c r="N514" s="1916">
        <v>290362</v>
      </c>
    </row>
    <row r="515" spans="2:14" s="1189" customFormat="1" ht="14.25" x14ac:dyDescent="0.2">
      <c r="B515" s="1464"/>
      <c r="C515" s="1435"/>
      <c r="D515" s="1441" t="s">
        <v>1189</v>
      </c>
      <c r="E515" s="1440">
        <v>0</v>
      </c>
      <c r="F515" s="1441" t="s">
        <v>346</v>
      </c>
      <c r="G515" s="1440" t="s">
        <v>346</v>
      </c>
      <c r="H515" s="1441" t="s">
        <v>1341</v>
      </c>
      <c r="I515" s="1440" t="s">
        <v>1234</v>
      </c>
      <c r="J515" s="1442">
        <v>0.79999999999999993</v>
      </c>
      <c r="K515" s="1442">
        <v>0.75</v>
      </c>
      <c r="L515" s="1442">
        <v>0</v>
      </c>
      <c r="M515" s="1443" t="s">
        <v>1536</v>
      </c>
      <c r="N515" s="1444">
        <v>52</v>
      </c>
    </row>
    <row r="516" spans="2:14" s="1189" customFormat="1" ht="14.25" x14ac:dyDescent="0.2">
      <c r="B516" s="1464"/>
      <c r="C516" s="1435"/>
      <c r="D516" s="1450" t="s">
        <v>1190</v>
      </c>
      <c r="E516" s="1451">
        <v>0</v>
      </c>
      <c r="F516" s="1450" t="s">
        <v>346</v>
      </c>
      <c r="G516" s="1451" t="s">
        <v>346</v>
      </c>
      <c r="H516" s="1450" t="s">
        <v>1341</v>
      </c>
      <c r="I516" s="1451" t="s">
        <v>1234</v>
      </c>
      <c r="J516" s="1452">
        <v>0.79999999999999993</v>
      </c>
      <c r="K516" s="1452">
        <v>0.75</v>
      </c>
      <c r="L516" s="1452">
        <v>0</v>
      </c>
      <c r="M516" s="1453" t="s">
        <v>1536</v>
      </c>
      <c r="N516" s="1454">
        <v>48</v>
      </c>
    </row>
    <row r="517" spans="2:14" s="1189" customFormat="1" ht="14.25" x14ac:dyDescent="0.2">
      <c r="B517" s="1464"/>
      <c r="C517" s="1440" t="s">
        <v>321</v>
      </c>
      <c r="D517" s="1450" t="s">
        <v>1191</v>
      </c>
      <c r="E517" s="1451">
        <v>0</v>
      </c>
      <c r="F517" s="1450" t="s">
        <v>346</v>
      </c>
      <c r="G517" s="1451" t="s">
        <v>346</v>
      </c>
      <c r="H517" s="1450" t="s">
        <v>1340</v>
      </c>
      <c r="I517" s="1451" t="s">
        <v>1234</v>
      </c>
      <c r="J517" s="1452">
        <v>2.0399999999999996</v>
      </c>
      <c r="K517" s="1452">
        <v>1.5</v>
      </c>
      <c r="L517" s="1452">
        <v>55.47436176497456</v>
      </c>
      <c r="M517" s="1453" t="s">
        <v>1536</v>
      </c>
      <c r="N517" s="1454">
        <v>4548.8899999999994</v>
      </c>
    </row>
    <row r="518" spans="2:14" s="1189" customFormat="1" ht="14.25" x14ac:dyDescent="0.2">
      <c r="B518" s="1464"/>
      <c r="C518" s="1435"/>
      <c r="D518" s="1450" t="s">
        <v>1192</v>
      </c>
      <c r="E518" s="1451">
        <v>0</v>
      </c>
      <c r="F518" s="1450" t="s">
        <v>346</v>
      </c>
      <c r="G518" s="1451" t="s">
        <v>346</v>
      </c>
      <c r="H518" s="1450" t="s">
        <v>1340</v>
      </c>
      <c r="I518" s="1451" t="s">
        <v>1234</v>
      </c>
      <c r="J518" s="1452">
        <v>7.5</v>
      </c>
      <c r="K518" s="1452">
        <v>0</v>
      </c>
      <c r="L518" s="1452">
        <v>63.641715217944018</v>
      </c>
      <c r="M518" s="1453" t="s">
        <v>1536</v>
      </c>
      <c r="N518" s="1454">
        <v>5218.5999999999995</v>
      </c>
    </row>
    <row r="519" spans="2:14" s="1189" customFormat="1" ht="14.25" x14ac:dyDescent="0.2">
      <c r="B519" s="1464"/>
      <c r="C519" s="1435"/>
      <c r="D519" s="1450" t="s">
        <v>1193</v>
      </c>
      <c r="E519" s="1451">
        <v>0</v>
      </c>
      <c r="F519" s="1450" t="s">
        <v>346</v>
      </c>
      <c r="G519" s="1451" t="s">
        <v>346</v>
      </c>
      <c r="H519" s="1450" t="s">
        <v>1341</v>
      </c>
      <c r="I519" s="1451" t="s">
        <v>1234</v>
      </c>
      <c r="J519" s="1452">
        <v>0.8999999999999998</v>
      </c>
      <c r="K519" s="1452">
        <v>0.86399999999999977</v>
      </c>
      <c r="L519" s="1452">
        <v>0</v>
      </c>
      <c r="M519" s="1453" t="s">
        <v>1536</v>
      </c>
      <c r="N519" s="1454">
        <v>0</v>
      </c>
    </row>
    <row r="520" spans="2:14" s="1189" customFormat="1" ht="14.25" x14ac:dyDescent="0.2">
      <c r="B520" s="1464"/>
      <c r="C520" s="1435"/>
      <c r="D520" s="1450" t="s">
        <v>1194</v>
      </c>
      <c r="E520" s="1451">
        <v>0</v>
      </c>
      <c r="F520" s="1450" t="s">
        <v>346</v>
      </c>
      <c r="G520" s="1451" t="s">
        <v>346</v>
      </c>
      <c r="H520" s="1450" t="s">
        <v>1340</v>
      </c>
      <c r="I520" s="1451" t="s">
        <v>1234</v>
      </c>
      <c r="J520" s="1452">
        <v>2.1</v>
      </c>
      <c r="K520" s="1452">
        <v>1.89</v>
      </c>
      <c r="L520" s="1452">
        <v>21.213905072648014</v>
      </c>
      <c r="M520" s="1453" t="s">
        <v>1536</v>
      </c>
      <c r="N520" s="1454">
        <v>1739.53</v>
      </c>
    </row>
    <row r="521" spans="2:14" s="1189" customFormat="1" ht="14.25" x14ac:dyDescent="0.2">
      <c r="B521" s="1464"/>
      <c r="C521" s="1435"/>
      <c r="D521" s="1450" t="s">
        <v>1195</v>
      </c>
      <c r="E521" s="1451">
        <v>0</v>
      </c>
      <c r="F521" s="1450" t="s">
        <v>346</v>
      </c>
      <c r="G521" s="1451" t="s">
        <v>346</v>
      </c>
      <c r="H521" s="1450" t="s">
        <v>1341</v>
      </c>
      <c r="I521" s="1451" t="s">
        <v>1234</v>
      </c>
      <c r="J521" s="1452">
        <v>3.4999999999999996</v>
      </c>
      <c r="K521" s="1452">
        <v>0.30999999999999989</v>
      </c>
      <c r="L521" s="1452">
        <v>0</v>
      </c>
      <c r="M521" s="1453" t="s">
        <v>1536</v>
      </c>
      <c r="N521" s="1454">
        <v>0</v>
      </c>
    </row>
    <row r="522" spans="2:14" s="1189" customFormat="1" ht="14.25" x14ac:dyDescent="0.2">
      <c r="B522" s="1464"/>
      <c r="C522" s="1440" t="s">
        <v>323</v>
      </c>
      <c r="D522" s="1441" t="s">
        <v>1196</v>
      </c>
      <c r="E522" s="1440">
        <v>0</v>
      </c>
      <c r="F522" s="1441" t="s">
        <v>346</v>
      </c>
      <c r="G522" s="1440" t="s">
        <v>346</v>
      </c>
      <c r="H522" s="1441" t="s">
        <v>1341</v>
      </c>
      <c r="I522" s="1440" t="s">
        <v>1234</v>
      </c>
      <c r="J522" s="1442">
        <v>3.4249999999999989</v>
      </c>
      <c r="K522" s="1442">
        <v>2.2000000000000002</v>
      </c>
      <c r="L522" s="1442">
        <v>0</v>
      </c>
      <c r="M522" s="1443" t="s">
        <v>1536</v>
      </c>
      <c r="N522" s="1444">
        <v>0</v>
      </c>
    </row>
    <row r="523" spans="2:14" s="1189" customFormat="1" ht="14.25" x14ac:dyDescent="0.2">
      <c r="B523" s="1464"/>
      <c r="C523" s="1435"/>
      <c r="D523" s="1450" t="s">
        <v>1198</v>
      </c>
      <c r="E523" s="1451">
        <v>0</v>
      </c>
      <c r="F523" s="1450" t="s">
        <v>346</v>
      </c>
      <c r="G523" s="1451" t="s">
        <v>346</v>
      </c>
      <c r="H523" s="1450" t="s">
        <v>1341</v>
      </c>
      <c r="I523" s="1451" t="s">
        <v>1234</v>
      </c>
      <c r="J523" s="1452">
        <v>6</v>
      </c>
      <c r="K523" s="1452">
        <v>0</v>
      </c>
      <c r="L523" s="1452">
        <v>0</v>
      </c>
      <c r="M523" s="1453" t="s">
        <v>1536</v>
      </c>
      <c r="N523" s="1454">
        <v>0</v>
      </c>
    </row>
    <row r="524" spans="2:14" s="1189" customFormat="1" ht="14.25" x14ac:dyDescent="0.2">
      <c r="B524" s="1464"/>
      <c r="C524" s="1435"/>
      <c r="D524" s="1450" t="s">
        <v>1200</v>
      </c>
      <c r="E524" s="1451">
        <v>0</v>
      </c>
      <c r="F524" s="1450" t="s">
        <v>346</v>
      </c>
      <c r="G524" s="1451" t="s">
        <v>346</v>
      </c>
      <c r="H524" s="1450" t="s">
        <v>1341</v>
      </c>
      <c r="I524" s="1451" t="s">
        <v>1234</v>
      </c>
      <c r="J524" s="1452">
        <v>3.6499999999999977</v>
      </c>
      <c r="K524" s="1452">
        <v>2.4000000000000008</v>
      </c>
      <c r="L524" s="1452">
        <v>0</v>
      </c>
      <c r="M524" s="1453" t="s">
        <v>1536</v>
      </c>
      <c r="N524" s="1454">
        <v>0</v>
      </c>
    </row>
    <row r="525" spans="2:14" s="1189" customFormat="1" ht="14.25" x14ac:dyDescent="0.2">
      <c r="B525" s="1464"/>
      <c r="C525" s="1435"/>
      <c r="D525" s="1450" t="s">
        <v>1197</v>
      </c>
      <c r="E525" s="1451">
        <v>0</v>
      </c>
      <c r="F525" s="1450" t="s">
        <v>346</v>
      </c>
      <c r="G525" s="1451" t="s">
        <v>346</v>
      </c>
      <c r="H525" s="1450" t="s">
        <v>1341</v>
      </c>
      <c r="I525" s="1451" t="s">
        <v>1234</v>
      </c>
      <c r="J525" s="1452">
        <v>1.5999999999999999</v>
      </c>
      <c r="K525" s="1452">
        <v>1</v>
      </c>
      <c r="L525" s="1452">
        <v>0</v>
      </c>
      <c r="M525" s="1453" t="s">
        <v>1536</v>
      </c>
      <c r="N525" s="1454">
        <v>0</v>
      </c>
    </row>
    <row r="526" spans="2:14" s="1189" customFormat="1" ht="14.25" x14ac:dyDescent="0.2">
      <c r="B526" s="1464"/>
      <c r="C526" s="1435"/>
      <c r="D526" s="1450" t="s">
        <v>1201</v>
      </c>
      <c r="E526" s="1451">
        <v>0</v>
      </c>
      <c r="F526" s="1450" t="s">
        <v>346</v>
      </c>
      <c r="G526" s="1451" t="s">
        <v>346</v>
      </c>
      <c r="H526" s="1450" t="s">
        <v>1341</v>
      </c>
      <c r="I526" s="1451" t="s">
        <v>1234</v>
      </c>
      <c r="J526" s="1452">
        <v>1.825</v>
      </c>
      <c r="K526" s="1452">
        <v>1.2</v>
      </c>
      <c r="L526" s="1452">
        <v>0</v>
      </c>
      <c r="M526" s="1453" t="s">
        <v>1536</v>
      </c>
      <c r="N526" s="1454">
        <v>0</v>
      </c>
    </row>
    <row r="527" spans="2:14" s="1189" customFormat="1" thickBot="1" x14ac:dyDescent="0.25">
      <c r="B527" s="1465"/>
      <c r="C527" s="1445"/>
      <c r="D527" s="1455" t="s">
        <v>1199</v>
      </c>
      <c r="E527" s="1456">
        <v>0</v>
      </c>
      <c r="F527" s="1455" t="s">
        <v>346</v>
      </c>
      <c r="G527" s="1456" t="s">
        <v>346</v>
      </c>
      <c r="H527" s="1455" t="s">
        <v>1341</v>
      </c>
      <c r="I527" s="1456" t="s">
        <v>1234</v>
      </c>
      <c r="J527" s="1457">
        <v>1.825</v>
      </c>
      <c r="K527" s="1457">
        <v>1.2</v>
      </c>
      <c r="L527" s="1457">
        <v>0</v>
      </c>
      <c r="M527" s="1458" t="s">
        <v>1536</v>
      </c>
      <c r="N527" s="1459">
        <v>0</v>
      </c>
    </row>
    <row r="528" spans="2:14" s="1199" customFormat="1" ht="21" customHeight="1" thickTop="1" thickBot="1" x14ac:dyDescent="0.3">
      <c r="B528" s="1460" t="s">
        <v>325</v>
      </c>
      <c r="C528" s="1461"/>
      <c r="D528" s="1461"/>
      <c r="E528" s="1461"/>
      <c r="F528" s="1461"/>
      <c r="G528" s="1461"/>
      <c r="H528" s="1461"/>
      <c r="I528" s="1461"/>
      <c r="J528" s="1462">
        <f>SUM(J4:J527)</f>
        <v>8704.6330000000089</v>
      </c>
      <c r="K528" s="1462">
        <f t="shared" ref="K528:L528" si="0">SUM(K4:K527)</f>
        <v>8015.4610999999977</v>
      </c>
      <c r="L528" s="1462">
        <f t="shared" si="0"/>
        <v>22714849.436959784</v>
      </c>
      <c r="M528" s="1462"/>
      <c r="N528" s="1463"/>
    </row>
    <row r="529" spans="2:13" s="1189" customFormat="1" thickTop="1" x14ac:dyDescent="0.2">
      <c r="B529" s="89" t="s">
        <v>493</v>
      </c>
      <c r="D529" s="36"/>
      <c r="E529" s="36"/>
      <c r="F529" s="63"/>
      <c r="G529" s="63"/>
      <c r="H529" s="63"/>
      <c r="I529" s="1190"/>
      <c r="M529" s="1190"/>
    </row>
  </sheetData>
  <printOptions horizontalCentered="1"/>
  <pageMargins left="0.78740157480314965" right="0.59055118110236227" top="0.59055118110236227" bottom="0.59055118110236227" header="0.31496062992125984" footer="0.31496062992125984"/>
  <pageSetup paperSize="9" scale="44" fitToHeight="11" orientation="landscape" r:id="rId1"/>
  <rowBreaks count="4" manualBreakCount="4">
    <brk id="33" max="13" man="1"/>
    <brk id="99" max="13" man="1"/>
    <brk id="163" max="13" man="1"/>
    <brk id="218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7"/>
  <sheetViews>
    <sheetView view="pageBreakPreview" zoomScale="90" zoomScaleNormal="90" zoomScaleSheetLayoutView="90" workbookViewId="0">
      <pane ySplit="5" topLeftCell="A40" activePane="bottomLeft" state="frozen"/>
      <selection pane="bottomLeft" activeCell="C59" sqref="C59"/>
    </sheetView>
  </sheetViews>
  <sheetFormatPr baseColWidth="10" defaultRowHeight="15" x14ac:dyDescent="0.25"/>
  <cols>
    <col min="1" max="1" width="3.5703125" customWidth="1"/>
    <col min="2" max="2" width="7.28515625" customWidth="1"/>
    <col min="3" max="3" width="73.28515625" customWidth="1"/>
    <col min="4" max="5" width="21.140625" customWidth="1"/>
    <col min="6" max="8" width="14.42578125" customWidth="1"/>
    <col min="9" max="9" width="4.42578125" bestFit="1" customWidth="1"/>
  </cols>
  <sheetData>
    <row r="1" spans="1:9" s="59" customFormat="1" ht="15.6" x14ac:dyDescent="0.3">
      <c r="A1" s="107" t="s">
        <v>982</v>
      </c>
      <c r="C1" s="87"/>
      <c r="D1" s="108"/>
      <c r="E1" s="108"/>
      <c r="F1" s="108"/>
      <c r="G1" s="108"/>
      <c r="H1" s="108"/>
      <c r="I1" s="61"/>
    </row>
    <row r="2" spans="1:9" s="108" customFormat="1" ht="13.9" thickBot="1" x14ac:dyDescent="0.3">
      <c r="A2" s="61"/>
      <c r="B2" s="109"/>
      <c r="C2" s="110"/>
      <c r="I2" s="61"/>
    </row>
    <row r="3" spans="1:9" s="59" customFormat="1" x14ac:dyDescent="0.25">
      <c r="A3" s="61"/>
      <c r="B3" s="1569" t="s">
        <v>983</v>
      </c>
      <c r="C3" s="160"/>
      <c r="D3" s="161" t="s">
        <v>330</v>
      </c>
      <c r="E3" s="162" t="s">
        <v>331</v>
      </c>
      <c r="F3" s="1572" t="s">
        <v>332</v>
      </c>
      <c r="G3" s="1565"/>
      <c r="H3" s="1564"/>
      <c r="I3" s="61"/>
    </row>
    <row r="4" spans="1:9" s="59" customFormat="1" x14ac:dyDescent="0.25">
      <c r="A4" s="61"/>
      <c r="B4" s="1570"/>
      <c r="C4" s="163" t="s">
        <v>984</v>
      </c>
      <c r="D4" s="164" t="s">
        <v>985</v>
      </c>
      <c r="E4" s="165" t="s">
        <v>986</v>
      </c>
      <c r="F4" s="1566" t="s">
        <v>987</v>
      </c>
      <c r="G4" s="1567"/>
      <c r="H4" s="1568"/>
      <c r="I4" s="61"/>
    </row>
    <row r="5" spans="1:9" s="59" customFormat="1" ht="15.75" thickBot="1" x14ac:dyDescent="0.25">
      <c r="A5" s="61"/>
      <c r="B5" s="1571"/>
      <c r="C5" s="166"/>
      <c r="D5" s="167" t="s">
        <v>988</v>
      </c>
      <c r="E5" s="168" t="s">
        <v>988</v>
      </c>
      <c r="F5" s="169" t="s">
        <v>346</v>
      </c>
      <c r="G5" s="169" t="s">
        <v>347</v>
      </c>
      <c r="H5" s="170" t="s">
        <v>348</v>
      </c>
      <c r="I5" s="61"/>
    </row>
    <row r="6" spans="1:9" s="59" customFormat="1" ht="13.9" x14ac:dyDescent="0.25">
      <c r="A6" s="61"/>
      <c r="B6" s="111">
        <v>1</v>
      </c>
      <c r="C6" s="112" t="s">
        <v>177</v>
      </c>
      <c r="D6" s="113">
        <f>+SUM(E6:H6)</f>
        <v>6</v>
      </c>
      <c r="E6" s="114" t="s">
        <v>981</v>
      </c>
      <c r="F6" s="114" t="s">
        <v>981</v>
      </c>
      <c r="G6" s="115" t="s">
        <v>981</v>
      </c>
      <c r="H6" s="116">
        <v>6</v>
      </c>
      <c r="I6" s="61"/>
    </row>
    <row r="7" spans="1:9" s="59" customFormat="1" ht="13.9" x14ac:dyDescent="0.25">
      <c r="A7" s="61"/>
      <c r="B7" s="117">
        <v>2</v>
      </c>
      <c r="C7" s="118" t="s">
        <v>179</v>
      </c>
      <c r="D7" s="119">
        <f t="shared" ref="D7:D70" si="0">+SUM(E7:H7)</f>
        <v>1</v>
      </c>
      <c r="E7" s="120" t="s">
        <v>981</v>
      </c>
      <c r="F7" s="121" t="s">
        <v>981</v>
      </c>
      <c r="G7" s="122">
        <v>1</v>
      </c>
      <c r="H7" s="123" t="s">
        <v>981</v>
      </c>
      <c r="I7" s="61"/>
    </row>
    <row r="8" spans="1:9" s="59" customFormat="1" ht="13.9" x14ac:dyDescent="0.25">
      <c r="A8" s="61"/>
      <c r="B8" s="117">
        <v>3</v>
      </c>
      <c r="C8" s="118" t="s">
        <v>181</v>
      </c>
      <c r="D8" s="119">
        <f t="shared" si="0"/>
        <v>6</v>
      </c>
      <c r="E8" s="120" t="s">
        <v>981</v>
      </c>
      <c r="F8" s="121">
        <v>6</v>
      </c>
      <c r="G8" s="122" t="s">
        <v>981</v>
      </c>
      <c r="H8" s="123" t="s">
        <v>981</v>
      </c>
      <c r="I8" s="61"/>
    </row>
    <row r="9" spans="1:9" s="59" customFormat="1" ht="13.9" x14ac:dyDescent="0.25">
      <c r="A9" s="61"/>
      <c r="B9" s="117">
        <v>4</v>
      </c>
      <c r="C9" s="118" t="s">
        <v>183</v>
      </c>
      <c r="D9" s="119">
        <f t="shared" si="0"/>
        <v>2</v>
      </c>
      <c r="E9" s="120" t="s">
        <v>981</v>
      </c>
      <c r="F9" s="121">
        <v>2</v>
      </c>
      <c r="G9" s="122" t="s">
        <v>981</v>
      </c>
      <c r="H9" s="123" t="s">
        <v>981</v>
      </c>
      <c r="I9" s="61"/>
    </row>
    <row r="10" spans="1:9" s="59" customFormat="1" ht="13.9" x14ac:dyDescent="0.25">
      <c r="A10" s="61"/>
      <c r="B10" s="117">
        <v>5</v>
      </c>
      <c r="C10" s="118" t="s">
        <v>185</v>
      </c>
      <c r="D10" s="119">
        <f t="shared" si="0"/>
        <v>3</v>
      </c>
      <c r="E10" s="120" t="s">
        <v>981</v>
      </c>
      <c r="F10" s="121">
        <v>3</v>
      </c>
      <c r="G10" s="122" t="s">
        <v>981</v>
      </c>
      <c r="H10" s="123" t="s">
        <v>981</v>
      </c>
      <c r="I10" s="61"/>
    </row>
    <row r="11" spans="1:9" s="59" customFormat="1" ht="13.9" x14ac:dyDescent="0.25">
      <c r="A11" s="61"/>
      <c r="B11" s="117">
        <v>6</v>
      </c>
      <c r="C11" s="118" t="s">
        <v>187</v>
      </c>
      <c r="D11" s="119">
        <f t="shared" si="0"/>
        <v>1</v>
      </c>
      <c r="E11" s="120" t="s">
        <v>981</v>
      </c>
      <c r="F11" s="121">
        <v>1</v>
      </c>
      <c r="G11" s="122" t="s">
        <v>981</v>
      </c>
      <c r="H11" s="123" t="s">
        <v>981</v>
      </c>
      <c r="I11" s="61"/>
    </row>
    <row r="12" spans="1:9" s="59" customFormat="1" ht="13.9" x14ac:dyDescent="0.25">
      <c r="A12" s="61"/>
      <c r="B12" s="117">
        <v>7</v>
      </c>
      <c r="C12" s="118" t="s">
        <v>189</v>
      </c>
      <c r="D12" s="119">
        <f t="shared" si="0"/>
        <v>3</v>
      </c>
      <c r="E12" s="120" t="s">
        <v>981</v>
      </c>
      <c r="F12" s="121">
        <v>3</v>
      </c>
      <c r="G12" s="122" t="s">
        <v>981</v>
      </c>
      <c r="H12" s="123" t="s">
        <v>981</v>
      </c>
      <c r="I12" s="61"/>
    </row>
    <row r="13" spans="1:9" s="59" customFormat="1" ht="13.9" x14ac:dyDescent="0.25">
      <c r="A13" s="61"/>
      <c r="B13" s="117">
        <v>8</v>
      </c>
      <c r="C13" s="118" t="s">
        <v>191</v>
      </c>
      <c r="D13" s="119">
        <f t="shared" si="0"/>
        <v>2</v>
      </c>
      <c r="E13" s="120" t="s">
        <v>981</v>
      </c>
      <c r="F13" s="121">
        <v>2</v>
      </c>
      <c r="G13" s="122" t="s">
        <v>981</v>
      </c>
      <c r="H13" s="123" t="s">
        <v>981</v>
      </c>
      <c r="I13" s="61"/>
    </row>
    <row r="14" spans="1:9" s="59" customFormat="1" ht="13.9" x14ac:dyDescent="0.25">
      <c r="A14" s="61"/>
      <c r="B14" s="117">
        <v>9</v>
      </c>
      <c r="C14" s="118" t="s">
        <v>193</v>
      </c>
      <c r="D14" s="119">
        <f t="shared" si="0"/>
        <v>1</v>
      </c>
      <c r="E14" s="120" t="s">
        <v>981</v>
      </c>
      <c r="F14" s="121" t="s">
        <v>981</v>
      </c>
      <c r="G14" s="122" t="s">
        <v>981</v>
      </c>
      <c r="H14" s="123">
        <v>1</v>
      </c>
      <c r="I14" s="61"/>
    </row>
    <row r="15" spans="1:9" s="59" customFormat="1" ht="13.9" x14ac:dyDescent="0.25">
      <c r="A15" s="61"/>
      <c r="B15" s="117">
        <v>10</v>
      </c>
      <c r="C15" s="118" t="s">
        <v>195</v>
      </c>
      <c r="D15" s="119">
        <f t="shared" si="0"/>
        <v>1</v>
      </c>
      <c r="E15" s="120" t="s">
        <v>981</v>
      </c>
      <c r="F15" s="121" t="s">
        <v>981</v>
      </c>
      <c r="G15" s="122" t="s">
        <v>981</v>
      </c>
      <c r="H15" s="123">
        <v>1</v>
      </c>
      <c r="I15" s="61"/>
    </row>
    <row r="16" spans="1:9" s="59" customFormat="1" ht="14.25" x14ac:dyDescent="0.2">
      <c r="A16" s="61"/>
      <c r="B16" s="117">
        <v>11</v>
      </c>
      <c r="C16" s="118" t="s">
        <v>197</v>
      </c>
      <c r="D16" s="119">
        <f t="shared" si="0"/>
        <v>1</v>
      </c>
      <c r="E16" s="120">
        <v>1</v>
      </c>
      <c r="F16" s="121" t="s">
        <v>981</v>
      </c>
      <c r="G16" s="122" t="s">
        <v>981</v>
      </c>
      <c r="H16" s="123" t="s">
        <v>981</v>
      </c>
      <c r="I16" s="61"/>
    </row>
    <row r="17" spans="1:9" s="59" customFormat="1" ht="13.9" x14ac:dyDescent="0.25">
      <c r="A17" s="61"/>
      <c r="B17" s="117">
        <v>12</v>
      </c>
      <c r="C17" s="118" t="s">
        <v>199</v>
      </c>
      <c r="D17" s="119">
        <f t="shared" si="0"/>
        <v>1</v>
      </c>
      <c r="E17" s="120" t="s">
        <v>981</v>
      </c>
      <c r="F17" s="121" t="s">
        <v>981</v>
      </c>
      <c r="G17" s="122" t="s">
        <v>981</v>
      </c>
      <c r="H17" s="123">
        <v>1</v>
      </c>
      <c r="I17" s="61"/>
    </row>
    <row r="18" spans="1:9" s="59" customFormat="1" ht="13.9" x14ac:dyDescent="0.25">
      <c r="A18" s="61"/>
      <c r="B18" s="117">
        <v>13</v>
      </c>
      <c r="C18" s="118" t="s">
        <v>201</v>
      </c>
      <c r="D18" s="119">
        <f t="shared" si="0"/>
        <v>1</v>
      </c>
      <c r="E18" s="120" t="s">
        <v>981</v>
      </c>
      <c r="F18" s="121">
        <v>1</v>
      </c>
      <c r="G18" s="122" t="s">
        <v>981</v>
      </c>
      <c r="H18" s="123" t="s">
        <v>981</v>
      </c>
      <c r="I18" s="61"/>
    </row>
    <row r="19" spans="1:9" s="59" customFormat="1" ht="14.25" x14ac:dyDescent="0.2">
      <c r="A19" s="61"/>
      <c r="B19" s="117">
        <v>14</v>
      </c>
      <c r="C19" s="118" t="s">
        <v>203</v>
      </c>
      <c r="D19" s="119">
        <f t="shared" si="0"/>
        <v>3</v>
      </c>
      <c r="E19" s="120" t="s">
        <v>981</v>
      </c>
      <c r="F19" s="121">
        <v>3</v>
      </c>
      <c r="G19" s="122" t="s">
        <v>981</v>
      </c>
      <c r="H19" s="123" t="s">
        <v>981</v>
      </c>
      <c r="I19" s="61"/>
    </row>
    <row r="20" spans="1:9" s="59" customFormat="1" ht="14.25" x14ac:dyDescent="0.2">
      <c r="A20" s="61"/>
      <c r="B20" s="117">
        <v>15</v>
      </c>
      <c r="C20" s="124" t="s">
        <v>205</v>
      </c>
      <c r="D20" s="119">
        <f t="shared" si="0"/>
        <v>1</v>
      </c>
      <c r="E20" s="120" t="s">
        <v>981</v>
      </c>
      <c r="F20" s="121">
        <v>1</v>
      </c>
      <c r="G20" s="122" t="s">
        <v>981</v>
      </c>
      <c r="H20" s="123" t="s">
        <v>981</v>
      </c>
      <c r="I20" s="61"/>
    </row>
    <row r="21" spans="1:9" s="59" customFormat="1" ht="14.25" x14ac:dyDescent="0.2">
      <c r="A21" s="61"/>
      <c r="B21" s="117">
        <v>16</v>
      </c>
      <c r="C21" s="118" t="s">
        <v>207</v>
      </c>
      <c r="D21" s="119">
        <f t="shared" si="0"/>
        <v>1</v>
      </c>
      <c r="E21" s="120" t="s">
        <v>981</v>
      </c>
      <c r="F21" s="121">
        <v>1</v>
      </c>
      <c r="G21" s="122" t="s">
        <v>981</v>
      </c>
      <c r="H21" s="123" t="s">
        <v>981</v>
      </c>
      <c r="I21" s="61"/>
    </row>
    <row r="22" spans="1:9" s="59" customFormat="1" ht="13.9" x14ac:dyDescent="0.25">
      <c r="A22" s="61"/>
      <c r="B22" s="117">
        <v>17</v>
      </c>
      <c r="C22" s="118" t="s">
        <v>209</v>
      </c>
      <c r="D22" s="119">
        <f t="shared" si="0"/>
        <v>2</v>
      </c>
      <c r="E22" s="120" t="s">
        <v>981</v>
      </c>
      <c r="F22" s="121">
        <v>2</v>
      </c>
      <c r="G22" s="122" t="s">
        <v>981</v>
      </c>
      <c r="H22" s="123" t="s">
        <v>981</v>
      </c>
      <c r="I22" s="61"/>
    </row>
    <row r="23" spans="1:9" s="59" customFormat="1" ht="13.9" x14ac:dyDescent="0.25">
      <c r="A23" s="61"/>
      <c r="B23" s="117">
        <v>18</v>
      </c>
      <c r="C23" s="118" t="s">
        <v>211</v>
      </c>
      <c r="D23" s="119">
        <f t="shared" si="0"/>
        <v>3</v>
      </c>
      <c r="E23" s="120">
        <v>1</v>
      </c>
      <c r="F23" s="121">
        <v>2</v>
      </c>
      <c r="G23" s="122" t="s">
        <v>981</v>
      </c>
      <c r="H23" s="123" t="s">
        <v>981</v>
      </c>
      <c r="I23" s="61"/>
    </row>
    <row r="24" spans="1:9" s="59" customFormat="1" ht="13.9" x14ac:dyDescent="0.25">
      <c r="A24" s="61"/>
      <c r="B24" s="117">
        <v>19</v>
      </c>
      <c r="C24" s="118" t="s">
        <v>213</v>
      </c>
      <c r="D24" s="119">
        <f t="shared" si="0"/>
        <v>1</v>
      </c>
      <c r="E24" s="120">
        <v>1</v>
      </c>
      <c r="F24" s="121" t="s">
        <v>981</v>
      </c>
      <c r="G24" s="122" t="s">
        <v>981</v>
      </c>
      <c r="H24" s="123" t="s">
        <v>981</v>
      </c>
      <c r="I24" s="61"/>
    </row>
    <row r="25" spans="1:9" s="59" customFormat="1" ht="13.9" x14ac:dyDescent="0.25">
      <c r="A25" s="61"/>
      <c r="B25" s="117">
        <v>20</v>
      </c>
      <c r="C25" s="118" t="s">
        <v>215</v>
      </c>
      <c r="D25" s="119">
        <f t="shared" si="0"/>
        <v>5</v>
      </c>
      <c r="E25" s="120">
        <v>2</v>
      </c>
      <c r="F25" s="121">
        <v>3</v>
      </c>
      <c r="G25" s="122" t="s">
        <v>981</v>
      </c>
      <c r="H25" s="123" t="s">
        <v>981</v>
      </c>
      <c r="I25" s="61"/>
    </row>
    <row r="26" spans="1:9" s="59" customFormat="1" ht="14.25" x14ac:dyDescent="0.2">
      <c r="A26" s="61"/>
      <c r="B26" s="117">
        <v>21</v>
      </c>
      <c r="C26" s="118" t="s">
        <v>217</v>
      </c>
      <c r="D26" s="119">
        <f t="shared" si="0"/>
        <v>1</v>
      </c>
      <c r="E26" s="120" t="s">
        <v>981</v>
      </c>
      <c r="F26" s="121">
        <v>1</v>
      </c>
      <c r="G26" s="122" t="s">
        <v>981</v>
      </c>
      <c r="H26" s="123" t="s">
        <v>981</v>
      </c>
      <c r="I26" s="61"/>
    </row>
    <row r="27" spans="1:9" s="59" customFormat="1" ht="14.25" x14ac:dyDescent="0.2">
      <c r="A27" s="61"/>
      <c r="B27" s="117">
        <v>22</v>
      </c>
      <c r="C27" s="118" t="s">
        <v>219</v>
      </c>
      <c r="D27" s="119">
        <f t="shared" si="0"/>
        <v>10</v>
      </c>
      <c r="E27" s="120">
        <v>5</v>
      </c>
      <c r="F27" s="121">
        <v>5</v>
      </c>
      <c r="G27" s="122" t="s">
        <v>981</v>
      </c>
      <c r="H27" s="123" t="s">
        <v>981</v>
      </c>
      <c r="I27" s="61"/>
    </row>
    <row r="28" spans="1:9" s="59" customFormat="1" ht="14.25" x14ac:dyDescent="0.2">
      <c r="A28" s="61"/>
      <c r="B28" s="117">
        <v>23</v>
      </c>
      <c r="C28" s="118" t="s">
        <v>221</v>
      </c>
      <c r="D28" s="119">
        <f t="shared" si="0"/>
        <v>1</v>
      </c>
      <c r="E28" s="120" t="s">
        <v>981</v>
      </c>
      <c r="F28" s="121">
        <v>1</v>
      </c>
      <c r="G28" s="122" t="s">
        <v>981</v>
      </c>
      <c r="H28" s="123" t="s">
        <v>981</v>
      </c>
      <c r="I28" s="61"/>
    </row>
    <row r="29" spans="1:9" s="59" customFormat="1" ht="14.25" x14ac:dyDescent="0.2">
      <c r="A29" s="61"/>
      <c r="B29" s="117">
        <v>24</v>
      </c>
      <c r="C29" s="118" t="s">
        <v>223</v>
      </c>
      <c r="D29" s="119">
        <f t="shared" si="0"/>
        <v>5</v>
      </c>
      <c r="E29" s="120" t="s">
        <v>981</v>
      </c>
      <c r="F29" s="121">
        <v>5</v>
      </c>
      <c r="G29" s="122" t="s">
        <v>981</v>
      </c>
      <c r="H29" s="123" t="s">
        <v>981</v>
      </c>
      <c r="I29" s="61"/>
    </row>
    <row r="30" spans="1:9" s="59" customFormat="1" ht="14.25" x14ac:dyDescent="0.2">
      <c r="A30" s="61"/>
      <c r="B30" s="117">
        <v>25</v>
      </c>
      <c r="C30" s="118" t="s">
        <v>225</v>
      </c>
      <c r="D30" s="119">
        <f t="shared" si="0"/>
        <v>2</v>
      </c>
      <c r="E30" s="120" t="s">
        <v>981</v>
      </c>
      <c r="F30" s="121">
        <v>2</v>
      </c>
      <c r="G30" s="122" t="s">
        <v>981</v>
      </c>
      <c r="H30" s="123" t="s">
        <v>981</v>
      </c>
      <c r="I30" s="61"/>
    </row>
    <row r="31" spans="1:9" s="59" customFormat="1" ht="14.25" x14ac:dyDescent="0.2">
      <c r="A31" s="61"/>
      <c r="B31" s="117">
        <v>26</v>
      </c>
      <c r="C31" s="118" t="s">
        <v>227</v>
      </c>
      <c r="D31" s="119">
        <f t="shared" si="0"/>
        <v>14</v>
      </c>
      <c r="E31" s="120">
        <v>11</v>
      </c>
      <c r="F31" s="121">
        <v>3</v>
      </c>
      <c r="G31" s="122" t="s">
        <v>981</v>
      </c>
      <c r="H31" s="123" t="s">
        <v>981</v>
      </c>
      <c r="I31" s="61"/>
    </row>
    <row r="32" spans="1:9" s="59" customFormat="1" ht="14.25" x14ac:dyDescent="0.2">
      <c r="A32" s="61"/>
      <c r="B32" s="117">
        <v>27</v>
      </c>
      <c r="C32" s="118" t="s">
        <v>229</v>
      </c>
      <c r="D32" s="119">
        <f t="shared" si="0"/>
        <v>1</v>
      </c>
      <c r="E32" s="120" t="s">
        <v>981</v>
      </c>
      <c r="F32" s="121">
        <v>1</v>
      </c>
      <c r="G32" s="122" t="s">
        <v>981</v>
      </c>
      <c r="H32" s="123" t="s">
        <v>981</v>
      </c>
      <c r="I32" s="61"/>
    </row>
    <row r="33" spans="1:9" s="59" customFormat="1" ht="14.25" x14ac:dyDescent="0.2">
      <c r="A33" s="61"/>
      <c r="B33" s="117">
        <v>28</v>
      </c>
      <c r="C33" s="118" t="s">
        <v>231</v>
      </c>
      <c r="D33" s="119">
        <f t="shared" si="0"/>
        <v>2</v>
      </c>
      <c r="E33" s="120">
        <v>1</v>
      </c>
      <c r="F33" s="121">
        <v>1</v>
      </c>
      <c r="G33" s="122" t="s">
        <v>981</v>
      </c>
      <c r="H33" s="123" t="s">
        <v>981</v>
      </c>
      <c r="I33" s="61"/>
    </row>
    <row r="34" spans="1:9" s="59" customFormat="1" ht="14.25" x14ac:dyDescent="0.2">
      <c r="A34" s="61"/>
      <c r="B34" s="117">
        <v>29</v>
      </c>
      <c r="C34" s="118" t="s">
        <v>233</v>
      </c>
      <c r="D34" s="119">
        <f t="shared" si="0"/>
        <v>2</v>
      </c>
      <c r="E34" s="120">
        <v>1</v>
      </c>
      <c r="F34" s="121">
        <v>1</v>
      </c>
      <c r="G34" s="122" t="s">
        <v>981</v>
      </c>
      <c r="H34" s="123" t="s">
        <v>981</v>
      </c>
      <c r="I34" s="61"/>
    </row>
    <row r="35" spans="1:9" s="59" customFormat="1" ht="14.25" x14ac:dyDescent="0.2">
      <c r="A35" s="61"/>
      <c r="B35" s="117">
        <v>30</v>
      </c>
      <c r="C35" s="118" t="s">
        <v>235</v>
      </c>
      <c r="D35" s="119">
        <f t="shared" si="0"/>
        <v>1</v>
      </c>
      <c r="E35" s="120">
        <v>1</v>
      </c>
      <c r="F35" s="121" t="s">
        <v>981</v>
      </c>
      <c r="G35" s="122" t="s">
        <v>981</v>
      </c>
      <c r="H35" s="123" t="s">
        <v>981</v>
      </c>
      <c r="I35" s="61"/>
    </row>
    <row r="36" spans="1:9" s="59" customFormat="1" ht="14.25" x14ac:dyDescent="0.2">
      <c r="A36" s="61"/>
      <c r="B36" s="117">
        <v>31</v>
      </c>
      <c r="C36" s="118" t="s">
        <v>237</v>
      </c>
      <c r="D36" s="119">
        <f t="shared" si="0"/>
        <v>3</v>
      </c>
      <c r="E36" s="120" t="s">
        <v>981</v>
      </c>
      <c r="F36" s="121">
        <v>3</v>
      </c>
      <c r="G36" s="122" t="s">
        <v>981</v>
      </c>
      <c r="H36" s="123" t="s">
        <v>981</v>
      </c>
      <c r="I36" s="61"/>
    </row>
    <row r="37" spans="1:9" s="59" customFormat="1" ht="13.9" x14ac:dyDescent="0.25">
      <c r="A37" s="61"/>
      <c r="B37" s="117">
        <v>32</v>
      </c>
      <c r="C37" s="118" t="s">
        <v>239</v>
      </c>
      <c r="D37" s="119">
        <f t="shared" si="0"/>
        <v>2</v>
      </c>
      <c r="E37" s="120">
        <v>1</v>
      </c>
      <c r="F37" s="121">
        <v>1</v>
      </c>
      <c r="G37" s="122" t="s">
        <v>981</v>
      </c>
      <c r="H37" s="123" t="s">
        <v>981</v>
      </c>
      <c r="I37" s="61"/>
    </row>
    <row r="38" spans="1:9" s="59" customFormat="1" ht="14.25" x14ac:dyDescent="0.2">
      <c r="A38" s="61"/>
      <c r="B38" s="117">
        <v>33</v>
      </c>
      <c r="C38" s="118" t="s">
        <v>241</v>
      </c>
      <c r="D38" s="119">
        <f t="shared" si="0"/>
        <v>1</v>
      </c>
      <c r="E38" s="120" t="s">
        <v>981</v>
      </c>
      <c r="F38" s="121">
        <v>1</v>
      </c>
      <c r="G38" s="122" t="s">
        <v>981</v>
      </c>
      <c r="H38" s="123" t="s">
        <v>981</v>
      </c>
      <c r="I38" s="61"/>
    </row>
    <row r="39" spans="1:9" s="59" customFormat="1" ht="14.25" x14ac:dyDescent="0.2">
      <c r="A39" s="61"/>
      <c r="B39" s="117">
        <v>34</v>
      </c>
      <c r="C39" s="118" t="s">
        <v>243</v>
      </c>
      <c r="D39" s="119">
        <f t="shared" si="0"/>
        <v>2</v>
      </c>
      <c r="E39" s="120" t="s">
        <v>981</v>
      </c>
      <c r="F39" s="121">
        <v>2</v>
      </c>
      <c r="G39" s="122" t="s">
        <v>981</v>
      </c>
      <c r="H39" s="123" t="s">
        <v>981</v>
      </c>
      <c r="I39" s="61"/>
    </row>
    <row r="40" spans="1:9" s="59" customFormat="1" ht="13.9" x14ac:dyDescent="0.25">
      <c r="A40" s="61"/>
      <c r="B40" s="117">
        <v>35</v>
      </c>
      <c r="C40" s="118" t="s">
        <v>245</v>
      </c>
      <c r="D40" s="119">
        <f t="shared" si="0"/>
        <v>1</v>
      </c>
      <c r="E40" s="120" t="s">
        <v>981</v>
      </c>
      <c r="F40" s="121">
        <v>1</v>
      </c>
      <c r="G40" s="122" t="s">
        <v>981</v>
      </c>
      <c r="H40" s="123" t="s">
        <v>981</v>
      </c>
      <c r="I40" s="61"/>
    </row>
    <row r="41" spans="1:9" s="59" customFormat="1" ht="13.9" x14ac:dyDescent="0.25">
      <c r="A41" s="61"/>
      <c r="B41" s="117">
        <v>36</v>
      </c>
      <c r="C41" s="118" t="s">
        <v>247</v>
      </c>
      <c r="D41" s="119">
        <f t="shared" si="0"/>
        <v>1</v>
      </c>
      <c r="E41" s="120" t="s">
        <v>981</v>
      </c>
      <c r="F41" s="121" t="s">
        <v>981</v>
      </c>
      <c r="G41" s="122" t="s">
        <v>981</v>
      </c>
      <c r="H41" s="123">
        <v>1</v>
      </c>
      <c r="I41" s="61"/>
    </row>
    <row r="42" spans="1:9" s="59" customFormat="1" ht="13.9" x14ac:dyDescent="0.25">
      <c r="A42" s="61"/>
      <c r="B42" s="117">
        <v>37</v>
      </c>
      <c r="C42" s="118" t="s">
        <v>249</v>
      </c>
      <c r="D42" s="119">
        <f t="shared" si="0"/>
        <v>4</v>
      </c>
      <c r="E42" s="120">
        <v>1</v>
      </c>
      <c r="F42" s="121">
        <v>3</v>
      </c>
      <c r="G42" s="122" t="s">
        <v>981</v>
      </c>
      <c r="H42" s="123" t="s">
        <v>981</v>
      </c>
      <c r="I42" s="61"/>
    </row>
    <row r="43" spans="1:9" s="59" customFormat="1" ht="13.9" x14ac:dyDescent="0.25">
      <c r="A43" s="61"/>
      <c r="B43" s="117">
        <v>38</v>
      </c>
      <c r="C43" s="118" t="s">
        <v>251</v>
      </c>
      <c r="D43" s="119">
        <f t="shared" si="0"/>
        <v>3</v>
      </c>
      <c r="E43" s="120">
        <v>2</v>
      </c>
      <c r="F43" s="121">
        <v>1</v>
      </c>
      <c r="G43" s="122" t="s">
        <v>981</v>
      </c>
      <c r="H43" s="123" t="s">
        <v>981</v>
      </c>
      <c r="I43" s="61"/>
    </row>
    <row r="44" spans="1:9" s="59" customFormat="1" ht="13.9" x14ac:dyDescent="0.25">
      <c r="A44" s="61"/>
      <c r="B44" s="117">
        <v>39</v>
      </c>
      <c r="C44" s="118" t="s">
        <v>253</v>
      </c>
      <c r="D44" s="119">
        <f t="shared" si="0"/>
        <v>1</v>
      </c>
      <c r="E44" s="120" t="s">
        <v>981</v>
      </c>
      <c r="F44" s="121" t="s">
        <v>981</v>
      </c>
      <c r="G44" s="122">
        <v>1</v>
      </c>
      <c r="H44" s="123" t="s">
        <v>981</v>
      </c>
      <c r="I44" s="61"/>
    </row>
    <row r="45" spans="1:9" s="59" customFormat="1" ht="13.9" x14ac:dyDescent="0.25">
      <c r="A45" s="61"/>
      <c r="B45" s="117">
        <v>40</v>
      </c>
      <c r="C45" s="118" t="s">
        <v>255</v>
      </c>
      <c r="D45" s="119">
        <f t="shared" si="0"/>
        <v>1</v>
      </c>
      <c r="E45" s="120" t="s">
        <v>981</v>
      </c>
      <c r="F45" s="121">
        <v>1</v>
      </c>
      <c r="G45" s="122" t="s">
        <v>981</v>
      </c>
      <c r="H45" s="123" t="s">
        <v>981</v>
      </c>
      <c r="I45" s="61"/>
    </row>
    <row r="46" spans="1:9" s="59" customFormat="1" ht="13.9" x14ac:dyDescent="0.25">
      <c r="A46" s="61"/>
      <c r="B46" s="117">
        <v>41</v>
      </c>
      <c r="C46" s="118" t="s">
        <v>257</v>
      </c>
      <c r="D46" s="119">
        <f t="shared" si="0"/>
        <v>1</v>
      </c>
      <c r="E46" s="120" t="s">
        <v>981</v>
      </c>
      <c r="F46" s="121">
        <v>1</v>
      </c>
      <c r="G46" s="122" t="s">
        <v>981</v>
      </c>
      <c r="H46" s="123" t="s">
        <v>981</v>
      </c>
      <c r="I46" s="61"/>
    </row>
    <row r="47" spans="1:9" s="59" customFormat="1" ht="13.9" x14ac:dyDescent="0.25">
      <c r="A47" s="61"/>
      <c r="B47" s="117">
        <v>42</v>
      </c>
      <c r="C47" s="118" t="s">
        <v>259</v>
      </c>
      <c r="D47" s="119">
        <f t="shared" si="0"/>
        <v>2</v>
      </c>
      <c r="E47" s="120" t="s">
        <v>981</v>
      </c>
      <c r="F47" s="121">
        <v>2</v>
      </c>
      <c r="G47" s="122" t="s">
        <v>981</v>
      </c>
      <c r="H47" s="123" t="s">
        <v>981</v>
      </c>
      <c r="I47" s="61"/>
    </row>
    <row r="48" spans="1:9" s="59" customFormat="1" ht="14.25" x14ac:dyDescent="0.2">
      <c r="A48" s="61"/>
      <c r="B48" s="117">
        <v>43</v>
      </c>
      <c r="C48" s="118" t="s">
        <v>261</v>
      </c>
      <c r="D48" s="119">
        <f t="shared" si="0"/>
        <v>5</v>
      </c>
      <c r="E48" s="120" t="s">
        <v>981</v>
      </c>
      <c r="F48" s="121">
        <v>5</v>
      </c>
      <c r="G48" s="122" t="s">
        <v>981</v>
      </c>
      <c r="H48" s="123" t="s">
        <v>981</v>
      </c>
      <c r="I48" s="61"/>
    </row>
    <row r="49" spans="1:9" s="59" customFormat="1" ht="14.25" x14ac:dyDescent="0.2">
      <c r="A49" s="61"/>
      <c r="B49" s="117">
        <v>44</v>
      </c>
      <c r="C49" s="118" t="s">
        <v>263</v>
      </c>
      <c r="D49" s="119">
        <f t="shared" si="0"/>
        <v>1</v>
      </c>
      <c r="E49" s="120" t="s">
        <v>981</v>
      </c>
      <c r="F49" s="121">
        <v>1</v>
      </c>
      <c r="G49" s="122" t="s">
        <v>981</v>
      </c>
      <c r="H49" s="123" t="s">
        <v>981</v>
      </c>
      <c r="I49" s="61"/>
    </row>
    <row r="50" spans="1:9" s="59" customFormat="1" ht="14.25" x14ac:dyDescent="0.2">
      <c r="A50" s="61"/>
      <c r="B50" s="117">
        <v>45</v>
      </c>
      <c r="C50" s="118" t="s">
        <v>265</v>
      </c>
      <c r="D50" s="119">
        <f t="shared" si="0"/>
        <v>1</v>
      </c>
      <c r="E50" s="120" t="s">
        <v>981</v>
      </c>
      <c r="F50" s="121">
        <v>1</v>
      </c>
      <c r="G50" s="122" t="s">
        <v>981</v>
      </c>
      <c r="H50" s="123" t="s">
        <v>981</v>
      </c>
      <c r="I50" s="61"/>
    </row>
    <row r="51" spans="1:9" s="59" customFormat="1" ht="13.9" x14ac:dyDescent="0.25">
      <c r="A51" s="61"/>
      <c r="B51" s="117">
        <v>46</v>
      </c>
      <c r="C51" s="118" t="s">
        <v>267</v>
      </c>
      <c r="D51" s="119">
        <f t="shared" si="0"/>
        <v>2</v>
      </c>
      <c r="E51" s="120" t="s">
        <v>981</v>
      </c>
      <c r="F51" s="121">
        <v>2</v>
      </c>
      <c r="G51" s="122" t="s">
        <v>981</v>
      </c>
      <c r="H51" s="123" t="s">
        <v>981</v>
      </c>
      <c r="I51" s="61"/>
    </row>
    <row r="52" spans="1:9" s="59" customFormat="1" ht="13.9" x14ac:dyDescent="0.25">
      <c r="A52" s="61"/>
      <c r="B52" s="117">
        <v>47</v>
      </c>
      <c r="C52" s="125" t="s">
        <v>269</v>
      </c>
      <c r="D52" s="126">
        <f t="shared" si="0"/>
        <v>1</v>
      </c>
      <c r="E52" s="127" t="s">
        <v>981</v>
      </c>
      <c r="F52" s="128">
        <v>1</v>
      </c>
      <c r="G52" s="129" t="s">
        <v>981</v>
      </c>
      <c r="H52" s="130" t="s">
        <v>981</v>
      </c>
      <c r="I52" s="61"/>
    </row>
    <row r="53" spans="1:9" s="59" customFormat="1" ht="13.9" x14ac:dyDescent="0.25">
      <c r="A53" s="61"/>
      <c r="B53" s="117">
        <v>48</v>
      </c>
      <c r="C53" s="125" t="s">
        <v>271</v>
      </c>
      <c r="D53" s="126">
        <f t="shared" si="0"/>
        <v>8</v>
      </c>
      <c r="E53" s="127" t="s">
        <v>981</v>
      </c>
      <c r="F53" s="128">
        <v>8</v>
      </c>
      <c r="G53" s="129" t="s">
        <v>981</v>
      </c>
      <c r="H53" s="130" t="s">
        <v>981</v>
      </c>
      <c r="I53" s="61"/>
    </row>
    <row r="54" spans="1:9" s="59" customFormat="1" ht="13.9" x14ac:dyDescent="0.25">
      <c r="A54" s="61"/>
      <c r="B54" s="117">
        <v>49</v>
      </c>
      <c r="C54" s="125" t="s">
        <v>273</v>
      </c>
      <c r="D54" s="126">
        <f t="shared" si="0"/>
        <v>1</v>
      </c>
      <c r="E54" s="127" t="s">
        <v>981</v>
      </c>
      <c r="F54" s="128">
        <v>1</v>
      </c>
      <c r="G54" s="129" t="s">
        <v>981</v>
      </c>
      <c r="H54" s="130" t="s">
        <v>981</v>
      </c>
      <c r="I54" s="61"/>
    </row>
    <row r="55" spans="1:9" s="59" customFormat="1" ht="13.9" x14ac:dyDescent="0.25">
      <c r="A55" s="61"/>
      <c r="B55" s="117">
        <v>50</v>
      </c>
      <c r="C55" s="125" t="s">
        <v>275</v>
      </c>
      <c r="D55" s="126">
        <f t="shared" si="0"/>
        <v>4</v>
      </c>
      <c r="E55" s="127" t="s">
        <v>981</v>
      </c>
      <c r="F55" s="128">
        <v>4</v>
      </c>
      <c r="G55" s="129" t="s">
        <v>981</v>
      </c>
      <c r="H55" s="130" t="s">
        <v>981</v>
      </c>
      <c r="I55" s="61"/>
    </row>
    <row r="56" spans="1:9" s="59" customFormat="1" ht="13.9" x14ac:dyDescent="0.25">
      <c r="A56" s="61"/>
      <c r="B56" s="117">
        <v>51</v>
      </c>
      <c r="C56" s="131" t="s">
        <v>277</v>
      </c>
      <c r="D56" s="132">
        <f t="shared" si="0"/>
        <v>2</v>
      </c>
      <c r="E56" s="133">
        <v>2</v>
      </c>
      <c r="F56" s="134" t="s">
        <v>981</v>
      </c>
      <c r="G56" s="135" t="s">
        <v>981</v>
      </c>
      <c r="H56" s="136" t="s">
        <v>981</v>
      </c>
      <c r="I56" s="61"/>
    </row>
    <row r="57" spans="1:9" s="59" customFormat="1" ht="13.9" x14ac:dyDescent="0.25">
      <c r="A57" s="61"/>
      <c r="B57" s="117">
        <v>52</v>
      </c>
      <c r="C57" s="131" t="s">
        <v>279</v>
      </c>
      <c r="D57" s="132">
        <f t="shared" si="0"/>
        <v>6</v>
      </c>
      <c r="E57" s="133" t="s">
        <v>981</v>
      </c>
      <c r="F57" s="134">
        <v>4</v>
      </c>
      <c r="G57" s="135" t="s">
        <v>981</v>
      </c>
      <c r="H57" s="136">
        <v>2</v>
      </c>
      <c r="I57" s="61"/>
    </row>
    <row r="58" spans="1:9" s="59" customFormat="1" ht="13.9" x14ac:dyDescent="0.25">
      <c r="A58" s="61"/>
      <c r="B58" s="117">
        <v>53</v>
      </c>
      <c r="C58" s="131" t="s">
        <v>281</v>
      </c>
      <c r="D58" s="132">
        <f t="shared" si="0"/>
        <v>2</v>
      </c>
      <c r="E58" s="133">
        <v>1</v>
      </c>
      <c r="F58" s="134">
        <v>1</v>
      </c>
      <c r="G58" s="135" t="s">
        <v>981</v>
      </c>
      <c r="H58" s="136" t="s">
        <v>981</v>
      </c>
      <c r="I58" s="61"/>
    </row>
    <row r="59" spans="1:9" s="59" customFormat="1" ht="13.9" x14ac:dyDescent="0.25">
      <c r="A59" s="61"/>
      <c r="B59" s="117">
        <v>54</v>
      </c>
      <c r="C59" s="131" t="s">
        <v>283</v>
      </c>
      <c r="D59" s="132">
        <f t="shared" si="0"/>
        <v>1</v>
      </c>
      <c r="E59" s="133" t="s">
        <v>981</v>
      </c>
      <c r="F59" s="134">
        <v>1</v>
      </c>
      <c r="G59" s="135" t="s">
        <v>981</v>
      </c>
      <c r="H59" s="136" t="s">
        <v>981</v>
      </c>
      <c r="I59" s="61"/>
    </row>
    <row r="60" spans="1:9" s="59" customFormat="1" ht="14.25" x14ac:dyDescent="0.2">
      <c r="A60" s="61"/>
      <c r="B60" s="117">
        <v>55</v>
      </c>
      <c r="C60" s="131" t="s">
        <v>285</v>
      </c>
      <c r="D60" s="132">
        <f t="shared" si="0"/>
        <v>3</v>
      </c>
      <c r="E60" s="133" t="s">
        <v>981</v>
      </c>
      <c r="F60" s="134">
        <v>3</v>
      </c>
      <c r="G60" s="135" t="s">
        <v>981</v>
      </c>
      <c r="H60" s="136" t="s">
        <v>981</v>
      </c>
      <c r="I60" s="61"/>
    </row>
    <row r="61" spans="1:9" s="59" customFormat="1" ht="13.9" x14ac:dyDescent="0.25">
      <c r="A61" s="61"/>
      <c r="B61" s="117">
        <v>56</v>
      </c>
      <c r="C61" s="131" t="s">
        <v>287</v>
      </c>
      <c r="D61" s="132">
        <f t="shared" si="0"/>
        <v>1</v>
      </c>
      <c r="E61" s="133" t="s">
        <v>981</v>
      </c>
      <c r="F61" s="134" t="s">
        <v>981</v>
      </c>
      <c r="G61" s="135">
        <v>1</v>
      </c>
      <c r="H61" s="136" t="s">
        <v>981</v>
      </c>
      <c r="I61" s="61"/>
    </row>
    <row r="62" spans="1:9" s="59" customFormat="1" ht="13.9" x14ac:dyDescent="0.25">
      <c r="A62" s="61"/>
      <c r="B62" s="117">
        <v>57</v>
      </c>
      <c r="C62" s="131" t="s">
        <v>289</v>
      </c>
      <c r="D62" s="132">
        <f t="shared" si="0"/>
        <v>8</v>
      </c>
      <c r="E62" s="133" t="s">
        <v>981</v>
      </c>
      <c r="F62" s="134">
        <v>8</v>
      </c>
      <c r="G62" s="135" t="s">
        <v>981</v>
      </c>
      <c r="H62" s="136" t="s">
        <v>981</v>
      </c>
      <c r="I62" s="61"/>
    </row>
    <row r="63" spans="1:9" s="59" customFormat="1" ht="13.9" x14ac:dyDescent="0.25">
      <c r="A63" s="61"/>
      <c r="B63" s="117">
        <v>58</v>
      </c>
      <c r="C63" s="131" t="s">
        <v>291</v>
      </c>
      <c r="D63" s="132">
        <f t="shared" si="0"/>
        <v>1</v>
      </c>
      <c r="E63" s="133" t="s">
        <v>981</v>
      </c>
      <c r="F63" s="134">
        <v>1</v>
      </c>
      <c r="G63" s="135" t="s">
        <v>981</v>
      </c>
      <c r="H63" s="136" t="s">
        <v>981</v>
      </c>
      <c r="I63" s="61"/>
    </row>
    <row r="64" spans="1:9" s="59" customFormat="1" ht="13.9" x14ac:dyDescent="0.25">
      <c r="A64" s="61"/>
      <c r="B64" s="117">
        <v>59</v>
      </c>
      <c r="C64" s="131" t="s">
        <v>293</v>
      </c>
      <c r="D64" s="132">
        <f t="shared" si="0"/>
        <v>1</v>
      </c>
      <c r="E64" s="133" t="s">
        <v>981</v>
      </c>
      <c r="F64" s="134">
        <v>1</v>
      </c>
      <c r="G64" s="135" t="s">
        <v>981</v>
      </c>
      <c r="H64" s="136" t="s">
        <v>981</v>
      </c>
      <c r="I64" s="61"/>
    </row>
    <row r="65" spans="1:9" s="59" customFormat="1" ht="13.9" x14ac:dyDescent="0.25">
      <c r="A65" s="61"/>
      <c r="B65" s="117">
        <v>60</v>
      </c>
      <c r="C65" s="131" t="s">
        <v>295</v>
      </c>
      <c r="D65" s="132">
        <f t="shared" si="0"/>
        <v>10</v>
      </c>
      <c r="E65" s="133" t="s">
        <v>981</v>
      </c>
      <c r="F65" s="134">
        <v>10</v>
      </c>
      <c r="G65" s="135" t="s">
        <v>981</v>
      </c>
      <c r="H65" s="136" t="s">
        <v>981</v>
      </c>
      <c r="I65" s="61"/>
    </row>
    <row r="66" spans="1:9" s="59" customFormat="1" ht="13.9" x14ac:dyDescent="0.25">
      <c r="A66" s="61"/>
      <c r="B66" s="117">
        <v>61</v>
      </c>
      <c r="C66" s="131" t="s">
        <v>297</v>
      </c>
      <c r="D66" s="132">
        <f t="shared" si="0"/>
        <v>9</v>
      </c>
      <c r="E66" s="133" t="s">
        <v>981</v>
      </c>
      <c r="F66" s="134">
        <v>9</v>
      </c>
      <c r="G66" s="135" t="s">
        <v>981</v>
      </c>
      <c r="H66" s="136" t="s">
        <v>981</v>
      </c>
      <c r="I66" s="61"/>
    </row>
    <row r="67" spans="1:9" s="59" customFormat="1" ht="14.25" x14ac:dyDescent="0.2">
      <c r="A67" s="61"/>
      <c r="B67" s="117">
        <v>62</v>
      </c>
      <c r="C67" s="131" t="s">
        <v>299</v>
      </c>
      <c r="D67" s="132">
        <f t="shared" si="0"/>
        <v>2</v>
      </c>
      <c r="E67" s="133" t="s">
        <v>981</v>
      </c>
      <c r="F67" s="134" t="s">
        <v>981</v>
      </c>
      <c r="G67" s="135">
        <v>2</v>
      </c>
      <c r="H67" s="136" t="s">
        <v>981</v>
      </c>
      <c r="I67" s="61"/>
    </row>
    <row r="68" spans="1:9" s="59" customFormat="1" ht="13.9" x14ac:dyDescent="0.25">
      <c r="A68" s="61"/>
      <c r="B68" s="117">
        <v>63</v>
      </c>
      <c r="C68" s="137" t="s">
        <v>301</v>
      </c>
      <c r="D68" s="132">
        <f t="shared" si="0"/>
        <v>2</v>
      </c>
      <c r="E68" s="133" t="s">
        <v>981</v>
      </c>
      <c r="F68" s="134">
        <v>1</v>
      </c>
      <c r="G68" s="135" t="s">
        <v>981</v>
      </c>
      <c r="H68" s="136">
        <v>1</v>
      </c>
      <c r="I68" s="61"/>
    </row>
    <row r="69" spans="1:9" s="59" customFormat="1" ht="13.9" x14ac:dyDescent="0.25">
      <c r="A69" s="61"/>
      <c r="B69" s="117">
        <v>64</v>
      </c>
      <c r="C69" s="137" t="s">
        <v>303</v>
      </c>
      <c r="D69" s="132">
        <f t="shared" si="0"/>
        <v>1</v>
      </c>
      <c r="E69" s="133" t="s">
        <v>981</v>
      </c>
      <c r="F69" s="134" t="s">
        <v>981</v>
      </c>
      <c r="G69" s="135" t="s">
        <v>981</v>
      </c>
      <c r="H69" s="136">
        <v>1</v>
      </c>
      <c r="I69" s="61"/>
    </row>
    <row r="70" spans="1:9" s="59" customFormat="1" ht="14.25" x14ac:dyDescent="0.2">
      <c r="A70" s="61"/>
      <c r="B70" s="117">
        <v>65</v>
      </c>
      <c r="C70" s="137" t="s">
        <v>305</v>
      </c>
      <c r="D70" s="132">
        <f t="shared" si="0"/>
        <v>1</v>
      </c>
      <c r="E70" s="133" t="s">
        <v>981</v>
      </c>
      <c r="F70" s="134" t="s">
        <v>981</v>
      </c>
      <c r="G70" s="135">
        <v>1</v>
      </c>
      <c r="H70" s="136" t="s">
        <v>981</v>
      </c>
      <c r="I70" s="61"/>
    </row>
    <row r="71" spans="1:9" s="59" customFormat="1" ht="14.25" x14ac:dyDescent="0.2">
      <c r="A71" s="61"/>
      <c r="B71" s="117">
        <v>66</v>
      </c>
      <c r="C71" s="137" t="s">
        <v>307</v>
      </c>
      <c r="D71" s="132">
        <f t="shared" ref="D71:D79" si="1">+SUM(E71:H71)</f>
        <v>1</v>
      </c>
      <c r="E71" s="133" t="s">
        <v>981</v>
      </c>
      <c r="F71" s="134">
        <v>1</v>
      </c>
      <c r="G71" s="135" t="s">
        <v>981</v>
      </c>
      <c r="H71" s="136" t="s">
        <v>981</v>
      </c>
      <c r="I71" s="61"/>
    </row>
    <row r="72" spans="1:9" s="59" customFormat="1" ht="13.9" x14ac:dyDescent="0.25">
      <c r="A72" s="61"/>
      <c r="B72" s="117">
        <v>67</v>
      </c>
      <c r="C72" s="137" t="s">
        <v>309</v>
      </c>
      <c r="D72" s="132">
        <f t="shared" si="1"/>
        <v>4</v>
      </c>
      <c r="E72" s="133">
        <v>4</v>
      </c>
      <c r="F72" s="134" t="s">
        <v>981</v>
      </c>
      <c r="G72" s="135" t="s">
        <v>981</v>
      </c>
      <c r="H72" s="136" t="s">
        <v>981</v>
      </c>
      <c r="I72" s="61"/>
    </row>
    <row r="73" spans="1:9" s="59" customFormat="1" ht="14.25" x14ac:dyDescent="0.2">
      <c r="A73" s="61"/>
      <c r="B73" s="117">
        <v>68</v>
      </c>
      <c r="C73" s="137" t="s">
        <v>311</v>
      </c>
      <c r="D73" s="132">
        <f t="shared" si="1"/>
        <v>3</v>
      </c>
      <c r="E73" s="133">
        <v>1</v>
      </c>
      <c r="F73" s="134">
        <v>2</v>
      </c>
      <c r="G73" s="135" t="s">
        <v>981</v>
      </c>
      <c r="H73" s="136" t="s">
        <v>981</v>
      </c>
      <c r="I73" s="61"/>
    </row>
    <row r="74" spans="1:9" s="59" customFormat="1" ht="13.9" x14ac:dyDescent="0.25">
      <c r="A74" s="61"/>
      <c r="B74" s="117">
        <v>69</v>
      </c>
      <c r="C74" s="137" t="s">
        <v>313</v>
      </c>
      <c r="D74" s="132">
        <f t="shared" si="1"/>
        <v>1</v>
      </c>
      <c r="E74" s="133" t="s">
        <v>981</v>
      </c>
      <c r="F74" s="134">
        <v>1</v>
      </c>
      <c r="G74" s="135" t="s">
        <v>981</v>
      </c>
      <c r="H74" s="136" t="s">
        <v>981</v>
      </c>
      <c r="I74" s="61"/>
    </row>
    <row r="75" spans="1:9" s="59" customFormat="1" ht="14.25" x14ac:dyDescent="0.2">
      <c r="A75" s="61"/>
      <c r="B75" s="117">
        <v>70</v>
      </c>
      <c r="C75" s="137" t="s">
        <v>315</v>
      </c>
      <c r="D75" s="132">
        <f t="shared" si="1"/>
        <v>11</v>
      </c>
      <c r="E75" s="133" t="s">
        <v>981</v>
      </c>
      <c r="F75" s="134">
        <v>11</v>
      </c>
      <c r="G75" s="135" t="s">
        <v>981</v>
      </c>
      <c r="H75" s="136" t="s">
        <v>981</v>
      </c>
      <c r="I75" s="61"/>
    </row>
    <row r="76" spans="1:9" s="59" customFormat="1" ht="13.9" x14ac:dyDescent="0.25">
      <c r="A76" s="61"/>
      <c r="B76" s="117">
        <v>71</v>
      </c>
      <c r="C76" s="137" t="s">
        <v>317</v>
      </c>
      <c r="D76" s="132">
        <f t="shared" si="1"/>
        <v>1</v>
      </c>
      <c r="E76" s="133" t="s">
        <v>981</v>
      </c>
      <c r="F76" s="134" t="s">
        <v>981</v>
      </c>
      <c r="G76" s="135" t="s">
        <v>981</v>
      </c>
      <c r="H76" s="136">
        <v>1</v>
      </c>
      <c r="I76" s="61"/>
    </row>
    <row r="77" spans="1:9" s="59" customFormat="1" ht="14.25" x14ac:dyDescent="0.2">
      <c r="A77" s="61"/>
      <c r="B77" s="117">
        <v>72</v>
      </c>
      <c r="C77" s="137" t="s">
        <v>319</v>
      </c>
      <c r="D77" s="132">
        <f t="shared" si="1"/>
        <v>7</v>
      </c>
      <c r="E77" s="133">
        <v>3</v>
      </c>
      <c r="F77" s="134">
        <v>3</v>
      </c>
      <c r="G77" s="135">
        <v>1</v>
      </c>
      <c r="H77" s="136" t="s">
        <v>981</v>
      </c>
      <c r="I77" s="61"/>
    </row>
    <row r="78" spans="1:9" s="59" customFormat="1" ht="14.25" x14ac:dyDescent="0.2">
      <c r="A78" s="61"/>
      <c r="B78" s="117">
        <v>73</v>
      </c>
      <c r="C78" s="137" t="s">
        <v>321</v>
      </c>
      <c r="D78" s="132">
        <f t="shared" si="1"/>
        <v>5</v>
      </c>
      <c r="E78" s="133" t="s">
        <v>981</v>
      </c>
      <c r="F78" s="134">
        <v>5</v>
      </c>
      <c r="G78" s="135" t="s">
        <v>981</v>
      </c>
      <c r="H78" s="136" t="s">
        <v>981</v>
      </c>
      <c r="I78" s="61"/>
    </row>
    <row r="79" spans="1:9" s="59" customFormat="1" thickBot="1" x14ac:dyDescent="0.25">
      <c r="A79" s="61"/>
      <c r="B79" s="117">
        <v>74</v>
      </c>
      <c r="C79" s="137" t="s">
        <v>323</v>
      </c>
      <c r="D79" s="132">
        <f t="shared" si="1"/>
        <v>6</v>
      </c>
      <c r="E79" s="133" t="s">
        <v>981</v>
      </c>
      <c r="F79" s="134">
        <v>6</v>
      </c>
      <c r="G79" s="135" t="s">
        <v>981</v>
      </c>
      <c r="H79" s="136" t="s">
        <v>981</v>
      </c>
      <c r="I79" s="61"/>
    </row>
    <row r="80" spans="1:9" s="139" customFormat="1" ht="14.45" thickBot="1" x14ac:dyDescent="0.35">
      <c r="A80" s="87"/>
      <c r="B80" s="1573" t="s">
        <v>1058</v>
      </c>
      <c r="C80" s="1574"/>
      <c r="D80" s="171">
        <f>SUM(D6:D79)</f>
        <v>218</v>
      </c>
      <c r="E80" s="172">
        <f t="shared" ref="E80:H80" si="2">SUM(E6:E79)</f>
        <v>39</v>
      </c>
      <c r="F80" s="173">
        <f t="shared" si="2"/>
        <v>157</v>
      </c>
      <c r="G80" s="174">
        <f t="shared" si="2"/>
        <v>7</v>
      </c>
      <c r="H80" s="175">
        <f t="shared" si="2"/>
        <v>15</v>
      </c>
      <c r="I80" s="87"/>
    </row>
    <row r="81" spans="1:9" s="59" customFormat="1" ht="12.75" x14ac:dyDescent="0.2">
      <c r="A81" s="61"/>
      <c r="B81" s="61"/>
      <c r="C81" s="87"/>
      <c r="D81" s="61"/>
      <c r="E81" s="61"/>
      <c r="F81" s="61"/>
      <c r="G81" s="61"/>
      <c r="H81" s="61"/>
      <c r="I81" s="61"/>
    </row>
    <row r="82" spans="1:9" s="59" customFormat="1" ht="12.75" x14ac:dyDescent="0.2">
      <c r="A82" s="61"/>
      <c r="B82" s="61"/>
      <c r="C82" s="87"/>
      <c r="D82" s="61"/>
      <c r="E82" s="61"/>
      <c r="F82" s="61"/>
      <c r="G82" s="61"/>
      <c r="H82" s="61"/>
      <c r="I82" s="61"/>
    </row>
    <row r="83" spans="1:9" s="59" customFormat="1" ht="12.75" x14ac:dyDescent="0.2">
      <c r="A83" s="61"/>
      <c r="C83" s="87"/>
      <c r="D83" s="61"/>
      <c r="E83" s="61"/>
      <c r="F83" s="61"/>
      <c r="G83" s="61"/>
      <c r="H83" s="61"/>
      <c r="I83" s="61"/>
    </row>
    <row r="84" spans="1:9" s="59" customFormat="1" ht="15.75" x14ac:dyDescent="0.25">
      <c r="A84" s="61"/>
      <c r="B84" s="140" t="s">
        <v>1063</v>
      </c>
      <c r="C84" s="87"/>
      <c r="D84" s="108"/>
      <c r="E84" s="108"/>
      <c r="F84" s="108"/>
      <c r="G84" s="108"/>
      <c r="H84" s="108"/>
      <c r="I84" s="61"/>
    </row>
    <row r="85" spans="1:9" s="59" customFormat="1" ht="12.75" x14ac:dyDescent="0.2">
      <c r="A85" s="61"/>
      <c r="B85" s="108"/>
      <c r="C85" s="87"/>
      <c r="D85" s="108"/>
      <c r="E85" s="141" t="s">
        <v>1065</v>
      </c>
      <c r="F85" s="141"/>
      <c r="G85" s="142"/>
      <c r="H85" s="142"/>
      <c r="I85" s="61"/>
    </row>
    <row r="86" spans="1:9" s="59" customFormat="1" ht="13.5" thickBot="1" x14ac:dyDescent="0.25">
      <c r="A86" s="61"/>
      <c r="B86" s="108"/>
      <c r="C86" s="87"/>
      <c r="D86" s="108"/>
      <c r="E86" s="141"/>
      <c r="F86" s="141"/>
      <c r="G86" s="142"/>
      <c r="H86" s="142"/>
      <c r="I86" s="61"/>
    </row>
    <row r="87" spans="1:9" s="59" customFormat="1" ht="13.5" thickBot="1" x14ac:dyDescent="0.25">
      <c r="A87" s="61"/>
      <c r="B87" s="176" t="s">
        <v>1068</v>
      </c>
      <c r="C87" s="177"/>
      <c r="D87" s="178" t="s">
        <v>331</v>
      </c>
      <c r="E87" s="179" t="s">
        <v>332</v>
      </c>
      <c r="F87" s="177" t="s">
        <v>333</v>
      </c>
      <c r="G87" s="180" t="s">
        <v>334</v>
      </c>
      <c r="H87" s="1575" t="s">
        <v>1069</v>
      </c>
      <c r="I87" s="1576"/>
    </row>
    <row r="88" spans="1:9" s="59" customFormat="1" x14ac:dyDescent="0.2">
      <c r="A88" s="61"/>
      <c r="B88" s="143" t="s">
        <v>1071</v>
      </c>
      <c r="C88" s="144"/>
      <c r="D88" s="1851">
        <f>+'3.2.1'!F90</f>
        <v>163</v>
      </c>
      <c r="E88" s="1852">
        <f>+'3.2.1'!H90</f>
        <v>119</v>
      </c>
      <c r="F88" s="1853">
        <f>+'3.2.1'!M90</f>
        <v>8</v>
      </c>
      <c r="G88" s="145">
        <f>+'3.2.1'!N90</f>
        <v>5</v>
      </c>
      <c r="H88" s="1854">
        <f>+SUM(D88:G88)</f>
        <v>295</v>
      </c>
      <c r="I88" s="146">
        <v>0.5791505791505791</v>
      </c>
    </row>
    <row r="89" spans="1:9" s="59" customFormat="1" ht="15.75" thickBot="1" x14ac:dyDescent="0.25">
      <c r="A89" s="61"/>
      <c r="B89" s="147" t="s">
        <v>1073</v>
      </c>
      <c r="C89" s="148"/>
      <c r="D89" s="149">
        <f>+E80</f>
        <v>39</v>
      </c>
      <c r="E89" s="150">
        <f>+SUM(F80:H80)</f>
        <v>179</v>
      </c>
      <c r="F89" s="151"/>
      <c r="G89" s="152"/>
      <c r="H89" s="153">
        <f t="shared" ref="H89:H90" si="3">+SUM(D89:G89)</f>
        <v>218</v>
      </c>
      <c r="I89" s="154">
        <v>0.42084942084942084</v>
      </c>
    </row>
    <row r="90" spans="1:9" s="59" customFormat="1" ht="16.5" thickTop="1" thickBot="1" x14ac:dyDescent="0.25">
      <c r="A90" s="61"/>
      <c r="B90" s="155" t="s">
        <v>1074</v>
      </c>
      <c r="C90" s="156"/>
      <c r="D90" s="1855">
        <f>SUM(D88:D89)</f>
        <v>202</v>
      </c>
      <c r="E90" s="157">
        <f t="shared" ref="E90:G90" si="4">SUM(E88:E89)</f>
        <v>298</v>
      </c>
      <c r="F90" s="157">
        <f t="shared" si="4"/>
        <v>8</v>
      </c>
      <c r="G90" s="157">
        <f t="shared" si="4"/>
        <v>5</v>
      </c>
      <c r="H90" s="158">
        <f t="shared" si="3"/>
        <v>513</v>
      </c>
      <c r="I90" s="159"/>
    </row>
    <row r="91" spans="1:9" s="59" customFormat="1" ht="12.75" x14ac:dyDescent="0.2">
      <c r="A91" s="61"/>
      <c r="B91" s="61"/>
      <c r="C91" s="87"/>
      <c r="D91" s="61"/>
      <c r="E91" s="61"/>
      <c r="F91" s="61"/>
      <c r="G91" s="61"/>
      <c r="H91" s="61"/>
      <c r="I91" s="61"/>
    </row>
    <row r="92" spans="1:9" s="59" customFormat="1" ht="12.75" x14ac:dyDescent="0.2">
      <c r="A92" s="61"/>
      <c r="B92" s="61" t="s">
        <v>1077</v>
      </c>
      <c r="C92" s="87"/>
      <c r="D92" s="61"/>
      <c r="E92" s="61"/>
      <c r="F92" s="61"/>
      <c r="G92" s="61"/>
      <c r="H92" s="61"/>
      <c r="I92" s="61"/>
    </row>
    <row r="93" spans="1:9" s="59" customFormat="1" ht="12.75" x14ac:dyDescent="0.2">
      <c r="A93" s="61"/>
      <c r="B93" s="61"/>
      <c r="C93" s="87"/>
      <c r="D93" s="61"/>
      <c r="E93" s="61"/>
      <c r="F93" s="61"/>
      <c r="G93" s="61"/>
      <c r="H93" s="61"/>
      <c r="I93" s="61"/>
    </row>
    <row r="94" spans="1:9" s="59" customFormat="1" ht="12.75" x14ac:dyDescent="0.2">
      <c r="A94" s="61"/>
      <c r="B94" s="61"/>
      <c r="C94" s="87"/>
      <c r="D94" s="61"/>
      <c r="E94" s="61"/>
      <c r="F94" s="61"/>
      <c r="G94" s="61"/>
      <c r="H94" s="61"/>
      <c r="I94" s="61"/>
    </row>
    <row r="95" spans="1:9" s="59" customFormat="1" ht="12.75" x14ac:dyDescent="0.2">
      <c r="A95" s="61"/>
      <c r="B95" s="61"/>
      <c r="C95" s="87"/>
      <c r="D95" s="61"/>
      <c r="E95" s="61"/>
      <c r="F95" s="61"/>
      <c r="G95" s="61"/>
      <c r="H95" s="61"/>
      <c r="I95" s="61"/>
    </row>
    <row r="96" spans="1:9" s="59" customFormat="1" ht="12.75" x14ac:dyDescent="0.2">
      <c r="A96" s="61"/>
      <c r="B96" s="61"/>
      <c r="C96" s="87"/>
      <c r="D96" s="61"/>
      <c r="E96" s="61"/>
      <c r="F96" s="61"/>
      <c r="G96" s="61"/>
      <c r="H96" s="61"/>
      <c r="I96" s="61"/>
    </row>
    <row r="97" spans="1:9" s="59" customFormat="1" ht="12.75" x14ac:dyDescent="0.2">
      <c r="A97" s="61"/>
      <c r="B97" s="61"/>
      <c r="C97" s="87"/>
      <c r="D97" s="87"/>
      <c r="E97" s="87"/>
      <c r="F97" s="87"/>
      <c r="G97" s="87"/>
      <c r="H97" s="87"/>
      <c r="I97" s="61"/>
    </row>
    <row r="98" spans="1:9" s="59" customFormat="1" ht="12.75" x14ac:dyDescent="0.2">
      <c r="A98" s="61"/>
      <c r="B98" s="108"/>
      <c r="C98" s="110"/>
      <c r="D98" s="110"/>
      <c r="E98" s="110"/>
      <c r="F98" s="110"/>
      <c r="G98" s="110"/>
      <c r="H98" s="110"/>
      <c r="I98" s="61"/>
    </row>
    <row r="99" spans="1:9" s="59" customFormat="1" ht="12.75" x14ac:dyDescent="0.2">
      <c r="A99" s="61"/>
      <c r="C99" s="110"/>
      <c r="D99" s="110"/>
      <c r="E99" s="110"/>
      <c r="F99" s="110"/>
      <c r="G99" s="110"/>
      <c r="H99" s="110"/>
      <c r="I99" s="61"/>
    </row>
    <row r="100" spans="1:9" s="59" customFormat="1" ht="12.75" x14ac:dyDescent="0.2">
      <c r="A100" s="61"/>
      <c r="B100" s="108"/>
      <c r="C100" s="110"/>
      <c r="D100" s="110"/>
      <c r="E100" s="110"/>
      <c r="F100" s="110"/>
      <c r="G100" s="110"/>
      <c r="H100" s="110"/>
      <c r="I100" s="61"/>
    </row>
    <row r="101" spans="1:9" s="59" customFormat="1" ht="12.75" x14ac:dyDescent="0.2">
      <c r="A101" s="61"/>
      <c r="B101" s="108"/>
      <c r="C101" s="110"/>
      <c r="D101" s="110"/>
      <c r="E101" s="110"/>
      <c r="F101" s="110"/>
      <c r="G101" s="110"/>
      <c r="H101" s="110"/>
      <c r="I101" s="61"/>
    </row>
    <row r="102" spans="1:9" s="59" customFormat="1" ht="12.75" x14ac:dyDescent="0.2">
      <c r="A102" s="61"/>
      <c r="B102" s="108"/>
      <c r="C102" s="110"/>
      <c r="D102" s="110"/>
      <c r="E102" s="110"/>
      <c r="F102" s="110"/>
      <c r="G102" s="110"/>
      <c r="H102" s="110"/>
      <c r="I102" s="61"/>
    </row>
    <row r="103" spans="1:9" s="59" customFormat="1" ht="12.75" x14ac:dyDescent="0.2">
      <c r="A103" s="61"/>
      <c r="B103" s="108"/>
      <c r="C103" s="110"/>
      <c r="D103" s="110"/>
      <c r="E103" s="110"/>
      <c r="F103" s="110"/>
      <c r="G103" s="110"/>
      <c r="H103" s="110"/>
      <c r="I103" s="61"/>
    </row>
    <row r="104" spans="1:9" s="59" customFormat="1" ht="12.75" x14ac:dyDescent="0.2">
      <c r="A104" s="61"/>
      <c r="B104" s="108"/>
      <c r="C104" s="110"/>
      <c r="D104" s="110"/>
      <c r="E104" s="110"/>
      <c r="F104" s="110"/>
      <c r="G104" s="110"/>
      <c r="H104" s="110"/>
      <c r="I104" s="61"/>
    </row>
    <row r="105" spans="1:9" s="59" customFormat="1" ht="12.75" x14ac:dyDescent="0.2">
      <c r="A105" s="61"/>
      <c r="B105" s="108"/>
      <c r="C105" s="110"/>
      <c r="D105" s="110"/>
      <c r="E105" s="110"/>
      <c r="F105" s="110"/>
      <c r="G105" s="110"/>
      <c r="H105" s="110"/>
      <c r="I105" s="61"/>
    </row>
    <row r="106" spans="1:9" s="59" customFormat="1" ht="12.75" x14ac:dyDescent="0.2">
      <c r="A106" s="61"/>
      <c r="B106" s="108"/>
      <c r="C106" s="87"/>
      <c r="D106" s="108"/>
      <c r="E106" s="108"/>
      <c r="F106" s="108"/>
      <c r="G106" s="108"/>
      <c r="H106" s="108"/>
      <c r="I106" s="61"/>
    </row>
    <row r="107" spans="1:9" s="59" customFormat="1" ht="12.75" x14ac:dyDescent="0.2">
      <c r="A107" s="61"/>
      <c r="B107" s="108"/>
      <c r="C107" s="87"/>
      <c r="D107" s="108"/>
      <c r="E107" s="108"/>
      <c r="F107" s="108"/>
      <c r="G107" s="108"/>
      <c r="H107" s="108"/>
      <c r="I107" s="61"/>
    </row>
    <row r="108" spans="1:9" s="59" customFormat="1" ht="12.75" x14ac:dyDescent="0.2">
      <c r="A108" s="61"/>
      <c r="B108" s="108"/>
      <c r="C108" s="87"/>
      <c r="D108" s="108"/>
      <c r="E108" s="108"/>
      <c r="F108" s="108"/>
      <c r="G108" s="108"/>
      <c r="H108" s="108"/>
      <c r="I108" s="61"/>
    </row>
    <row r="109" spans="1:9" s="59" customFormat="1" ht="12.75" x14ac:dyDescent="0.2">
      <c r="A109" s="61"/>
      <c r="B109" s="108"/>
      <c r="C109" s="87"/>
      <c r="D109" s="108"/>
      <c r="E109" s="108"/>
      <c r="F109" s="108"/>
      <c r="G109" s="108"/>
      <c r="H109" s="108"/>
      <c r="I109" s="61"/>
    </row>
    <row r="110" spans="1:9" s="59" customFormat="1" ht="12.75" x14ac:dyDescent="0.2">
      <c r="A110" s="61"/>
      <c r="B110" s="108"/>
      <c r="C110" s="87"/>
      <c r="D110" s="108"/>
      <c r="E110" s="108"/>
      <c r="F110" s="108"/>
      <c r="G110" s="108"/>
      <c r="H110" s="108"/>
      <c r="I110" s="61"/>
    </row>
    <row r="111" spans="1:9" s="59" customFormat="1" ht="12.75" x14ac:dyDescent="0.2">
      <c r="A111" s="61"/>
      <c r="B111" s="108"/>
      <c r="C111" s="87"/>
      <c r="D111" s="108"/>
      <c r="E111" s="108"/>
      <c r="F111" s="108"/>
      <c r="G111" s="108"/>
      <c r="H111" s="108"/>
      <c r="I111" s="61"/>
    </row>
    <row r="112" spans="1:9" s="59" customFormat="1" ht="12.75" x14ac:dyDescent="0.2">
      <c r="A112" s="61"/>
      <c r="B112" s="108"/>
      <c r="C112" s="87"/>
      <c r="D112" s="108"/>
      <c r="E112" s="108"/>
      <c r="F112" s="108"/>
      <c r="G112" s="108"/>
      <c r="H112" s="108"/>
      <c r="I112" s="61"/>
    </row>
    <row r="113" spans="1:9" s="59" customFormat="1" ht="12.75" x14ac:dyDescent="0.2">
      <c r="A113" s="61"/>
      <c r="B113" s="108"/>
      <c r="C113" s="87"/>
      <c r="D113" s="108"/>
      <c r="E113" s="108"/>
      <c r="F113" s="108"/>
      <c r="G113" s="108"/>
      <c r="H113" s="108"/>
      <c r="I113" s="61"/>
    </row>
    <row r="114" spans="1:9" s="59" customFormat="1" ht="12.75" x14ac:dyDescent="0.2">
      <c r="A114" s="61"/>
      <c r="B114" s="108"/>
      <c r="C114" s="87"/>
      <c r="D114" s="108"/>
      <c r="E114" s="108"/>
      <c r="F114" s="108"/>
      <c r="G114" s="108"/>
      <c r="H114" s="108"/>
      <c r="I114" s="61"/>
    </row>
    <row r="115" spans="1:9" s="59" customFormat="1" ht="12.75" x14ac:dyDescent="0.2">
      <c r="A115" s="61"/>
      <c r="B115" s="108"/>
      <c r="C115" s="87"/>
      <c r="D115" s="108"/>
      <c r="E115" s="108"/>
      <c r="F115" s="108"/>
      <c r="G115" s="108"/>
      <c r="H115" s="108"/>
      <c r="I115" s="61"/>
    </row>
    <row r="116" spans="1:9" s="59" customFormat="1" ht="12.75" x14ac:dyDescent="0.2">
      <c r="A116" s="61"/>
      <c r="B116" s="108"/>
      <c r="C116" s="87"/>
      <c r="D116" s="108"/>
      <c r="E116" s="108"/>
      <c r="F116" s="108"/>
      <c r="G116" s="108"/>
      <c r="H116" s="108"/>
      <c r="I116" s="61"/>
    </row>
    <row r="117" spans="1:9" s="59" customFormat="1" ht="12.75" x14ac:dyDescent="0.2">
      <c r="A117" s="61"/>
      <c r="B117" s="108"/>
      <c r="C117" s="87"/>
      <c r="D117" s="108"/>
      <c r="E117" s="108"/>
      <c r="F117" s="108"/>
      <c r="G117" s="108"/>
      <c r="H117" s="108"/>
      <c r="I117" s="61"/>
    </row>
    <row r="118" spans="1:9" s="59" customFormat="1" ht="12.75" x14ac:dyDescent="0.2">
      <c r="A118" s="61"/>
      <c r="B118" s="108"/>
      <c r="C118" s="87"/>
      <c r="D118" s="108"/>
      <c r="E118" s="108"/>
      <c r="F118" s="108"/>
      <c r="G118" s="108"/>
      <c r="H118" s="108"/>
      <c r="I118" s="61"/>
    </row>
    <row r="119" spans="1:9" s="59" customFormat="1" ht="12.75" x14ac:dyDescent="0.2">
      <c r="A119" s="61"/>
      <c r="B119" s="108"/>
      <c r="C119" s="87"/>
      <c r="D119" s="108"/>
      <c r="E119" s="108"/>
      <c r="F119" s="108"/>
      <c r="G119" s="108"/>
      <c r="H119" s="108"/>
      <c r="I119" s="61"/>
    </row>
    <row r="120" spans="1:9" s="59" customFormat="1" ht="12.75" x14ac:dyDescent="0.2">
      <c r="A120" s="61"/>
      <c r="B120" s="108"/>
      <c r="C120" s="87"/>
      <c r="D120" s="108"/>
      <c r="E120" s="108"/>
      <c r="F120" s="108"/>
      <c r="G120" s="108"/>
      <c r="H120" s="108"/>
      <c r="I120" s="61"/>
    </row>
    <row r="121" spans="1:9" s="59" customFormat="1" ht="12.75" x14ac:dyDescent="0.2">
      <c r="A121" s="61"/>
      <c r="B121" s="108"/>
      <c r="C121" s="87"/>
      <c r="D121" s="108"/>
      <c r="E121" s="108"/>
      <c r="F121" s="108"/>
      <c r="G121" s="108"/>
      <c r="H121" s="108"/>
      <c r="I121" s="61"/>
    </row>
    <row r="122" spans="1:9" s="59" customFormat="1" ht="12.75" x14ac:dyDescent="0.2">
      <c r="A122" s="61"/>
      <c r="B122" s="108"/>
      <c r="C122" s="87"/>
      <c r="D122" s="108"/>
      <c r="E122" s="108"/>
      <c r="F122" s="108"/>
      <c r="G122" s="108"/>
      <c r="H122" s="108"/>
      <c r="I122" s="61"/>
    </row>
    <row r="123" spans="1:9" s="59" customFormat="1" ht="12.75" x14ac:dyDescent="0.2">
      <c r="A123" s="61"/>
      <c r="B123" s="108"/>
      <c r="C123" s="87"/>
      <c r="D123" s="108"/>
      <c r="E123" s="108"/>
      <c r="F123" s="108"/>
      <c r="G123" s="108"/>
      <c r="H123" s="108"/>
      <c r="I123" s="61"/>
    </row>
    <row r="124" spans="1:9" s="59" customFormat="1" ht="12.75" x14ac:dyDescent="0.2">
      <c r="A124" s="61"/>
      <c r="B124" s="108"/>
      <c r="C124" s="87"/>
      <c r="D124" s="108"/>
      <c r="E124" s="108"/>
      <c r="F124" s="108"/>
      <c r="G124" s="108"/>
      <c r="H124" s="108"/>
      <c r="I124" s="61"/>
    </row>
    <row r="125" spans="1:9" s="59" customFormat="1" ht="12.75" x14ac:dyDescent="0.2">
      <c r="A125" s="61"/>
      <c r="B125" s="108"/>
      <c r="C125" s="87"/>
      <c r="D125" s="108"/>
      <c r="E125" s="108"/>
      <c r="F125" s="108"/>
      <c r="G125" s="108"/>
      <c r="H125" s="108"/>
      <c r="I125" s="61"/>
    </row>
    <row r="126" spans="1:9" s="59" customFormat="1" ht="12.75" x14ac:dyDescent="0.2">
      <c r="A126" s="61"/>
      <c r="B126" s="108"/>
      <c r="C126" s="87"/>
      <c r="D126" s="108"/>
      <c r="E126" s="108"/>
      <c r="F126" s="108"/>
      <c r="G126" s="108"/>
      <c r="H126" s="108"/>
      <c r="I126" s="61"/>
    </row>
    <row r="127" spans="1:9" s="59" customFormat="1" ht="12.75" x14ac:dyDescent="0.2">
      <c r="A127" s="61"/>
      <c r="B127" s="108"/>
      <c r="C127" s="87"/>
      <c r="D127" s="108"/>
      <c r="E127" s="108"/>
      <c r="F127" s="108"/>
      <c r="G127" s="108"/>
      <c r="H127" s="108"/>
      <c r="I127" s="61"/>
    </row>
    <row r="128" spans="1:9" s="59" customFormat="1" ht="12.75" x14ac:dyDescent="0.2">
      <c r="A128" s="61"/>
      <c r="B128" s="108"/>
      <c r="C128" s="87"/>
      <c r="D128" s="108"/>
      <c r="E128" s="108"/>
      <c r="F128" s="108"/>
      <c r="G128" s="108"/>
      <c r="H128" s="108"/>
      <c r="I128" s="61"/>
    </row>
    <row r="129" spans="1:9" s="59" customFormat="1" ht="12.75" x14ac:dyDescent="0.2">
      <c r="A129" s="61"/>
      <c r="B129" s="108"/>
      <c r="C129" s="87"/>
      <c r="D129" s="108"/>
      <c r="E129" s="108"/>
      <c r="F129" s="108"/>
      <c r="G129" s="108"/>
      <c r="H129" s="108"/>
      <c r="I129" s="61"/>
    </row>
    <row r="130" spans="1:9" s="59" customFormat="1" ht="12.75" x14ac:dyDescent="0.2">
      <c r="A130" s="61"/>
      <c r="B130" s="108"/>
      <c r="C130" s="87"/>
      <c r="D130" s="108"/>
      <c r="E130" s="108"/>
      <c r="F130" s="108"/>
      <c r="G130" s="108"/>
      <c r="H130" s="108"/>
      <c r="I130" s="61"/>
    </row>
    <row r="131" spans="1:9" s="59" customFormat="1" ht="12.75" x14ac:dyDescent="0.2">
      <c r="A131" s="61"/>
      <c r="B131" s="108"/>
      <c r="C131" s="87"/>
      <c r="D131" s="108"/>
      <c r="E131" s="108"/>
      <c r="F131" s="108"/>
      <c r="G131" s="108"/>
      <c r="H131" s="108"/>
      <c r="I131" s="61"/>
    </row>
    <row r="132" spans="1:9" s="59" customFormat="1" ht="12.75" x14ac:dyDescent="0.2">
      <c r="A132" s="61"/>
      <c r="B132" s="108"/>
      <c r="C132" s="87"/>
      <c r="D132" s="108"/>
      <c r="E132" s="108"/>
      <c r="F132" s="108"/>
      <c r="G132" s="108"/>
      <c r="H132" s="108"/>
      <c r="I132" s="61"/>
    </row>
    <row r="133" spans="1:9" s="59" customFormat="1" ht="12.75" x14ac:dyDescent="0.2">
      <c r="A133" s="61"/>
      <c r="B133" s="108"/>
      <c r="C133" s="87"/>
      <c r="D133" s="108"/>
      <c r="E133" s="108"/>
      <c r="F133" s="108"/>
      <c r="G133" s="108"/>
      <c r="H133" s="108"/>
      <c r="I133" s="61"/>
    </row>
    <row r="134" spans="1:9" s="59" customFormat="1" ht="12.75" x14ac:dyDescent="0.2">
      <c r="A134" s="61"/>
      <c r="B134" s="108"/>
      <c r="C134" s="87"/>
      <c r="D134" s="108"/>
      <c r="E134" s="108"/>
      <c r="F134" s="108"/>
      <c r="G134" s="108"/>
      <c r="H134" s="108"/>
      <c r="I134" s="61"/>
    </row>
    <row r="135" spans="1:9" s="59" customFormat="1" ht="12.75" x14ac:dyDescent="0.2">
      <c r="A135" s="61"/>
      <c r="B135" s="108"/>
      <c r="C135" s="87"/>
      <c r="D135" s="108"/>
      <c r="E135" s="108"/>
      <c r="F135" s="108"/>
      <c r="G135" s="108"/>
      <c r="H135" s="108"/>
      <c r="I135" s="61"/>
    </row>
    <row r="136" spans="1:9" s="59" customFormat="1" ht="12.75" x14ac:dyDescent="0.2">
      <c r="A136" s="61"/>
      <c r="B136" s="61"/>
      <c r="C136" s="87"/>
      <c r="D136" s="61"/>
      <c r="E136" s="61"/>
      <c r="F136" s="61"/>
      <c r="G136" s="61"/>
      <c r="H136" s="61"/>
      <c r="I136" s="61"/>
    </row>
    <row r="137" spans="1:9" s="59" customFormat="1" ht="12.75" x14ac:dyDescent="0.2">
      <c r="A137" s="61"/>
      <c r="B137" s="61"/>
      <c r="C137" s="87"/>
      <c r="D137" s="61"/>
      <c r="E137" s="61"/>
      <c r="F137" s="61"/>
      <c r="G137" s="61"/>
      <c r="H137" s="61"/>
      <c r="I137" s="61"/>
    </row>
    <row r="138" spans="1:9" s="59" customFormat="1" ht="12.75" x14ac:dyDescent="0.2">
      <c r="A138" s="61"/>
      <c r="B138" s="61"/>
      <c r="C138" s="87"/>
      <c r="D138" s="61"/>
      <c r="E138" s="61"/>
      <c r="F138" s="61"/>
      <c r="G138" s="61"/>
      <c r="H138" s="61"/>
      <c r="I138" s="61"/>
    </row>
    <row r="139" spans="1:9" s="59" customFormat="1" ht="12.75" x14ac:dyDescent="0.2">
      <c r="A139" s="61"/>
      <c r="C139" s="139"/>
      <c r="I139" s="61"/>
    </row>
    <row r="140" spans="1:9" s="59" customFormat="1" ht="12.75" x14ac:dyDescent="0.2">
      <c r="A140" s="61"/>
      <c r="C140" s="139"/>
      <c r="I140" s="61"/>
    </row>
    <row r="141" spans="1:9" s="59" customFormat="1" ht="12.75" x14ac:dyDescent="0.2">
      <c r="A141" s="61"/>
      <c r="C141" s="139"/>
      <c r="I141" s="61"/>
    </row>
    <row r="142" spans="1:9" s="59" customFormat="1" ht="12.75" x14ac:dyDescent="0.2">
      <c r="A142" s="61"/>
      <c r="C142" s="139"/>
      <c r="I142" s="61"/>
    </row>
    <row r="143" spans="1:9" s="59" customFormat="1" ht="12.75" x14ac:dyDescent="0.2">
      <c r="A143" s="61"/>
      <c r="C143" s="139"/>
      <c r="I143" s="61"/>
    </row>
    <row r="144" spans="1:9" s="59" customFormat="1" ht="12.75" x14ac:dyDescent="0.2">
      <c r="A144" s="61"/>
      <c r="C144" s="139"/>
      <c r="I144" s="61"/>
    </row>
    <row r="145" spans="1:9" s="59" customFormat="1" ht="12.75" x14ac:dyDescent="0.2">
      <c r="A145" s="61"/>
      <c r="C145" s="139"/>
      <c r="I145" s="61"/>
    </row>
    <row r="146" spans="1:9" s="59" customFormat="1" ht="12.75" x14ac:dyDescent="0.2">
      <c r="A146" s="61"/>
      <c r="C146" s="139"/>
      <c r="I146" s="61"/>
    </row>
    <row r="147" spans="1:9" s="59" customFormat="1" ht="12.75" x14ac:dyDescent="0.2">
      <c r="A147" s="61"/>
      <c r="C147" s="139"/>
      <c r="I147" s="61"/>
    </row>
    <row r="148" spans="1:9" s="59" customFormat="1" ht="12.75" x14ac:dyDescent="0.2">
      <c r="A148" s="61"/>
      <c r="C148" s="139"/>
      <c r="I148" s="61"/>
    </row>
    <row r="149" spans="1:9" s="59" customFormat="1" ht="12.75" x14ac:dyDescent="0.2">
      <c r="A149" s="61"/>
      <c r="C149" s="139"/>
      <c r="I149" s="61"/>
    </row>
    <row r="150" spans="1:9" s="59" customFormat="1" ht="12.75" x14ac:dyDescent="0.2">
      <c r="A150" s="61"/>
      <c r="C150" s="139"/>
      <c r="I150" s="61"/>
    </row>
    <row r="151" spans="1:9" s="59" customFormat="1" ht="12.75" x14ac:dyDescent="0.2">
      <c r="A151" s="61"/>
      <c r="C151" s="139"/>
      <c r="I151" s="61"/>
    </row>
    <row r="152" spans="1:9" s="59" customFormat="1" ht="12.75" x14ac:dyDescent="0.2">
      <c r="A152" s="61"/>
      <c r="C152" s="139"/>
      <c r="I152" s="61"/>
    </row>
    <row r="153" spans="1:9" s="59" customFormat="1" ht="12.75" x14ac:dyDescent="0.2">
      <c r="A153" s="61"/>
      <c r="C153" s="139"/>
      <c r="I153" s="61"/>
    </row>
    <row r="154" spans="1:9" s="59" customFormat="1" ht="12.75" x14ac:dyDescent="0.2">
      <c r="A154" s="61"/>
      <c r="C154" s="139"/>
      <c r="I154" s="61"/>
    </row>
    <row r="155" spans="1:9" s="59" customFormat="1" ht="12.75" x14ac:dyDescent="0.2">
      <c r="A155" s="61"/>
      <c r="C155" s="139"/>
      <c r="I155" s="61"/>
    </row>
    <row r="156" spans="1:9" s="59" customFormat="1" ht="12.75" x14ac:dyDescent="0.2">
      <c r="A156" s="61"/>
      <c r="C156" s="139"/>
      <c r="I156" s="61"/>
    </row>
    <row r="157" spans="1:9" s="59" customFormat="1" ht="12.75" x14ac:dyDescent="0.2">
      <c r="A157" s="61"/>
      <c r="C157" s="139"/>
      <c r="I157" s="61"/>
    </row>
    <row r="158" spans="1:9" s="59" customFormat="1" ht="12.75" x14ac:dyDescent="0.2">
      <c r="A158" s="61"/>
      <c r="C158" s="139"/>
      <c r="I158" s="61"/>
    </row>
    <row r="159" spans="1:9" s="59" customFormat="1" ht="12.75" x14ac:dyDescent="0.2">
      <c r="A159" s="61"/>
      <c r="C159" s="139"/>
      <c r="I159" s="61"/>
    </row>
    <row r="160" spans="1:9" s="59" customFormat="1" ht="12.75" x14ac:dyDescent="0.2">
      <c r="A160" s="61"/>
      <c r="C160" s="139"/>
      <c r="I160" s="61"/>
    </row>
    <row r="161" spans="1:9" s="59" customFormat="1" ht="12.75" x14ac:dyDescent="0.2">
      <c r="A161" s="61"/>
      <c r="C161" s="139"/>
      <c r="I161" s="61"/>
    </row>
    <row r="162" spans="1:9" s="59" customFormat="1" ht="12.75" x14ac:dyDescent="0.2">
      <c r="A162" s="61"/>
      <c r="C162" s="139"/>
      <c r="I162" s="61"/>
    </row>
    <row r="163" spans="1:9" s="59" customFormat="1" ht="12.75" x14ac:dyDescent="0.2">
      <c r="A163" s="61"/>
      <c r="C163" s="139"/>
      <c r="I163" s="61"/>
    </row>
    <row r="164" spans="1:9" s="59" customFormat="1" ht="12.75" x14ac:dyDescent="0.2">
      <c r="A164" s="61"/>
      <c r="C164" s="139"/>
      <c r="I164" s="61"/>
    </row>
    <row r="165" spans="1:9" s="59" customFormat="1" ht="12.75" x14ac:dyDescent="0.2">
      <c r="A165" s="61"/>
      <c r="C165" s="139"/>
      <c r="I165" s="61"/>
    </row>
    <row r="166" spans="1:9" s="59" customFormat="1" ht="12.75" x14ac:dyDescent="0.2">
      <c r="A166" s="61"/>
      <c r="C166" s="139"/>
      <c r="I166" s="61"/>
    </row>
    <row r="167" spans="1:9" s="59" customFormat="1" ht="12.75" x14ac:dyDescent="0.2">
      <c r="A167" s="61"/>
      <c r="C167" s="139"/>
      <c r="I167" s="61"/>
    </row>
    <row r="168" spans="1:9" s="59" customFormat="1" ht="12.75" x14ac:dyDescent="0.2">
      <c r="A168" s="61"/>
      <c r="C168" s="139"/>
      <c r="I168" s="61"/>
    </row>
    <row r="169" spans="1:9" s="59" customFormat="1" ht="12.75" x14ac:dyDescent="0.2">
      <c r="A169" s="61"/>
      <c r="C169" s="139"/>
      <c r="I169" s="61"/>
    </row>
    <row r="170" spans="1:9" s="59" customFormat="1" ht="12.75" x14ac:dyDescent="0.2">
      <c r="A170" s="61"/>
      <c r="C170" s="139"/>
      <c r="I170" s="61"/>
    </row>
    <row r="171" spans="1:9" s="59" customFormat="1" ht="12.75" x14ac:dyDescent="0.2">
      <c r="A171" s="61"/>
      <c r="C171" s="139"/>
      <c r="I171" s="61"/>
    </row>
    <row r="172" spans="1:9" s="59" customFormat="1" ht="12.75" x14ac:dyDescent="0.2">
      <c r="A172" s="61"/>
      <c r="C172" s="139"/>
      <c r="I172" s="61"/>
    </row>
    <row r="173" spans="1:9" s="59" customFormat="1" ht="12.75" x14ac:dyDescent="0.2">
      <c r="A173" s="61"/>
      <c r="C173" s="139"/>
      <c r="I173" s="61"/>
    </row>
    <row r="174" spans="1:9" s="59" customFormat="1" ht="12.75" x14ac:dyDescent="0.2">
      <c r="A174" s="61"/>
      <c r="C174" s="139"/>
      <c r="I174" s="61"/>
    </row>
    <row r="175" spans="1:9" s="59" customFormat="1" ht="12.75" x14ac:dyDescent="0.2">
      <c r="A175" s="61"/>
      <c r="C175" s="139"/>
      <c r="I175" s="61"/>
    </row>
    <row r="176" spans="1:9" s="59" customFormat="1" ht="12.75" x14ac:dyDescent="0.2">
      <c r="A176" s="61"/>
      <c r="C176" s="139"/>
      <c r="I176" s="61"/>
    </row>
    <row r="177" spans="1:9" s="59" customFormat="1" ht="12.75" x14ac:dyDescent="0.2">
      <c r="A177" s="61"/>
      <c r="C177" s="139"/>
      <c r="I177" s="61"/>
    </row>
    <row r="178" spans="1:9" s="59" customFormat="1" ht="12.75" x14ac:dyDescent="0.2">
      <c r="A178" s="61"/>
      <c r="C178" s="139"/>
      <c r="I178" s="61"/>
    </row>
    <row r="179" spans="1:9" s="59" customFormat="1" ht="12.75" x14ac:dyDescent="0.2">
      <c r="A179" s="61"/>
      <c r="C179" s="139"/>
      <c r="I179" s="61"/>
    </row>
    <row r="180" spans="1:9" s="59" customFormat="1" ht="12.75" x14ac:dyDescent="0.2">
      <c r="A180" s="61"/>
      <c r="C180" s="139"/>
      <c r="I180" s="61"/>
    </row>
    <row r="181" spans="1:9" s="59" customFormat="1" ht="12.75" x14ac:dyDescent="0.2">
      <c r="A181" s="61"/>
      <c r="C181" s="139"/>
      <c r="I181" s="61"/>
    </row>
    <row r="182" spans="1:9" s="59" customFormat="1" ht="12.75" x14ac:dyDescent="0.2">
      <c r="A182" s="61"/>
      <c r="C182" s="139"/>
      <c r="I182" s="61"/>
    </row>
    <row r="183" spans="1:9" s="59" customFormat="1" ht="12.75" x14ac:dyDescent="0.2">
      <c r="A183" s="61"/>
      <c r="C183" s="139"/>
      <c r="I183" s="61"/>
    </row>
    <row r="184" spans="1:9" s="59" customFormat="1" ht="12.75" x14ac:dyDescent="0.2">
      <c r="A184" s="61"/>
      <c r="C184" s="139"/>
      <c r="I184" s="61"/>
    </row>
    <row r="185" spans="1:9" s="59" customFormat="1" ht="12.75" x14ac:dyDescent="0.2">
      <c r="A185" s="61"/>
      <c r="C185" s="139"/>
      <c r="I185" s="61"/>
    </row>
    <row r="186" spans="1:9" s="59" customFormat="1" ht="12.75" x14ac:dyDescent="0.2">
      <c r="A186" s="61"/>
      <c r="C186" s="139"/>
      <c r="I186" s="61"/>
    </row>
    <row r="187" spans="1:9" s="59" customFormat="1" ht="12.75" x14ac:dyDescent="0.2">
      <c r="A187" s="61"/>
      <c r="C187" s="139"/>
      <c r="I187" s="61"/>
    </row>
    <row r="188" spans="1:9" s="59" customFormat="1" ht="12.75" x14ac:dyDescent="0.2">
      <c r="A188" s="61"/>
      <c r="C188" s="139"/>
      <c r="I188" s="61"/>
    </row>
    <row r="189" spans="1:9" s="59" customFormat="1" ht="12.75" x14ac:dyDescent="0.2">
      <c r="A189" s="61"/>
      <c r="C189" s="139"/>
      <c r="I189" s="61"/>
    </row>
    <row r="190" spans="1:9" s="59" customFormat="1" ht="12.75" x14ac:dyDescent="0.2">
      <c r="A190" s="61"/>
      <c r="C190" s="139"/>
      <c r="I190" s="61"/>
    </row>
    <row r="191" spans="1:9" s="59" customFormat="1" ht="12.75" x14ac:dyDescent="0.2">
      <c r="A191" s="61"/>
      <c r="C191" s="139"/>
      <c r="I191" s="61"/>
    </row>
    <row r="192" spans="1:9" s="59" customFormat="1" ht="12.75" x14ac:dyDescent="0.2">
      <c r="A192" s="61"/>
      <c r="C192" s="139"/>
      <c r="I192" s="61"/>
    </row>
    <row r="193" spans="1:9" s="59" customFormat="1" ht="12.75" x14ac:dyDescent="0.2">
      <c r="A193" s="61"/>
      <c r="C193" s="139"/>
      <c r="I193" s="61"/>
    </row>
    <row r="194" spans="1:9" s="59" customFormat="1" ht="12.75" x14ac:dyDescent="0.2">
      <c r="A194" s="61"/>
      <c r="C194" s="139"/>
      <c r="I194" s="61"/>
    </row>
    <row r="195" spans="1:9" s="59" customFormat="1" ht="12.75" x14ac:dyDescent="0.2">
      <c r="A195" s="61"/>
      <c r="C195" s="139"/>
      <c r="I195" s="61"/>
    </row>
    <row r="196" spans="1:9" s="59" customFormat="1" ht="12.75" x14ac:dyDescent="0.2">
      <c r="A196" s="61"/>
      <c r="C196" s="139"/>
      <c r="I196" s="61"/>
    </row>
    <row r="197" spans="1:9" s="59" customFormat="1" ht="12.75" x14ac:dyDescent="0.2">
      <c r="A197" s="61"/>
      <c r="C197" s="139"/>
      <c r="I197" s="61"/>
    </row>
    <row r="198" spans="1:9" s="59" customFormat="1" ht="12.75" x14ac:dyDescent="0.2">
      <c r="A198" s="61"/>
      <c r="C198" s="139"/>
      <c r="I198" s="61"/>
    </row>
    <row r="199" spans="1:9" s="59" customFormat="1" ht="12.75" x14ac:dyDescent="0.2">
      <c r="A199" s="61"/>
      <c r="C199" s="139"/>
      <c r="I199" s="61"/>
    </row>
    <row r="200" spans="1:9" s="59" customFormat="1" ht="12.75" x14ac:dyDescent="0.2">
      <c r="A200" s="61"/>
      <c r="C200" s="139"/>
      <c r="I200" s="61"/>
    </row>
    <row r="201" spans="1:9" s="59" customFormat="1" ht="12.75" x14ac:dyDescent="0.2">
      <c r="A201" s="61"/>
      <c r="C201" s="139"/>
      <c r="I201" s="61"/>
    </row>
    <row r="202" spans="1:9" s="59" customFormat="1" ht="12.75" x14ac:dyDescent="0.2">
      <c r="A202" s="61"/>
      <c r="C202" s="139"/>
      <c r="I202" s="61"/>
    </row>
    <row r="203" spans="1:9" s="59" customFormat="1" ht="12.75" x14ac:dyDescent="0.2">
      <c r="A203" s="61"/>
      <c r="C203" s="139"/>
      <c r="I203" s="61"/>
    </row>
    <row r="204" spans="1:9" s="59" customFormat="1" ht="12.75" x14ac:dyDescent="0.2">
      <c r="A204" s="61"/>
      <c r="C204" s="139"/>
      <c r="I204" s="61"/>
    </row>
    <row r="205" spans="1:9" s="59" customFormat="1" ht="12.75" x14ac:dyDescent="0.2">
      <c r="A205" s="61"/>
      <c r="C205" s="139"/>
      <c r="I205" s="61"/>
    </row>
    <row r="206" spans="1:9" s="59" customFormat="1" ht="12.75" x14ac:dyDescent="0.2">
      <c r="A206" s="61"/>
      <c r="C206" s="139"/>
      <c r="I206" s="61"/>
    </row>
    <row r="207" spans="1:9" s="59" customFormat="1" ht="12.75" x14ac:dyDescent="0.2">
      <c r="A207" s="61"/>
      <c r="C207" s="139"/>
      <c r="I207" s="61"/>
    </row>
    <row r="208" spans="1:9" s="59" customFormat="1" ht="12.75" x14ac:dyDescent="0.2">
      <c r="A208" s="61"/>
      <c r="C208" s="139"/>
      <c r="I208" s="61"/>
    </row>
    <row r="209" spans="1:9" s="59" customFormat="1" ht="12.75" x14ac:dyDescent="0.2">
      <c r="A209" s="61"/>
      <c r="C209" s="139"/>
      <c r="I209" s="61"/>
    </row>
    <row r="210" spans="1:9" s="59" customFormat="1" ht="12.75" x14ac:dyDescent="0.2">
      <c r="A210" s="61"/>
      <c r="C210" s="139"/>
      <c r="I210" s="61"/>
    </row>
    <row r="211" spans="1:9" s="59" customFormat="1" ht="12.75" x14ac:dyDescent="0.2">
      <c r="A211" s="61"/>
      <c r="C211" s="139"/>
      <c r="I211" s="61"/>
    </row>
    <row r="212" spans="1:9" s="59" customFormat="1" ht="12.75" x14ac:dyDescent="0.2">
      <c r="A212" s="61"/>
      <c r="C212" s="139"/>
      <c r="I212" s="61"/>
    </row>
    <row r="213" spans="1:9" s="59" customFormat="1" ht="12.75" x14ac:dyDescent="0.2">
      <c r="A213" s="61"/>
      <c r="C213" s="139"/>
      <c r="I213" s="61"/>
    </row>
    <row r="214" spans="1:9" s="59" customFormat="1" ht="12.75" x14ac:dyDescent="0.2">
      <c r="A214" s="61"/>
      <c r="C214" s="139"/>
      <c r="I214" s="61"/>
    </row>
    <row r="215" spans="1:9" s="59" customFormat="1" ht="12.75" x14ac:dyDescent="0.2">
      <c r="A215" s="61"/>
      <c r="C215" s="139"/>
      <c r="I215" s="61"/>
    </row>
    <row r="216" spans="1:9" s="59" customFormat="1" ht="12.75" x14ac:dyDescent="0.2">
      <c r="A216" s="61"/>
      <c r="C216" s="139"/>
      <c r="I216" s="61"/>
    </row>
    <row r="217" spans="1:9" s="59" customFormat="1" ht="12.75" x14ac:dyDescent="0.2">
      <c r="A217" s="61"/>
      <c r="C217" s="139"/>
      <c r="I217" s="61"/>
    </row>
    <row r="218" spans="1:9" s="59" customFormat="1" ht="12.75" x14ac:dyDescent="0.2">
      <c r="A218" s="61"/>
      <c r="C218" s="139"/>
      <c r="I218" s="61"/>
    </row>
    <row r="219" spans="1:9" s="59" customFormat="1" ht="12.75" x14ac:dyDescent="0.2">
      <c r="A219" s="61"/>
      <c r="C219" s="139"/>
      <c r="I219" s="61"/>
    </row>
    <row r="220" spans="1:9" s="59" customFormat="1" ht="12.75" x14ac:dyDescent="0.2">
      <c r="A220" s="61"/>
      <c r="C220" s="139"/>
      <c r="I220" s="61"/>
    </row>
    <row r="221" spans="1:9" s="59" customFormat="1" ht="12.75" x14ac:dyDescent="0.2">
      <c r="A221" s="61"/>
      <c r="C221" s="139"/>
      <c r="I221" s="61"/>
    </row>
    <row r="222" spans="1:9" s="59" customFormat="1" ht="12.75" x14ac:dyDescent="0.2">
      <c r="A222" s="61"/>
      <c r="C222" s="139"/>
      <c r="I222" s="61"/>
    </row>
    <row r="223" spans="1:9" s="59" customFormat="1" ht="12.75" x14ac:dyDescent="0.2">
      <c r="A223" s="61"/>
      <c r="C223" s="139"/>
      <c r="I223" s="61"/>
    </row>
    <row r="224" spans="1:9" s="59" customFormat="1" ht="12.75" x14ac:dyDescent="0.2">
      <c r="A224" s="61"/>
      <c r="C224" s="139"/>
      <c r="I224" s="61"/>
    </row>
    <row r="225" spans="1:9" s="59" customFormat="1" ht="12.75" x14ac:dyDescent="0.2">
      <c r="A225" s="61"/>
      <c r="C225" s="139"/>
      <c r="I225" s="61"/>
    </row>
    <row r="226" spans="1:9" s="59" customFormat="1" ht="12.75" x14ac:dyDescent="0.2">
      <c r="A226" s="61"/>
      <c r="C226" s="139"/>
      <c r="I226" s="61"/>
    </row>
    <row r="227" spans="1:9" s="59" customFormat="1" ht="12.75" x14ac:dyDescent="0.2">
      <c r="A227" s="61"/>
      <c r="C227" s="139"/>
      <c r="I227" s="61"/>
    </row>
    <row r="228" spans="1:9" s="59" customFormat="1" ht="12.75" x14ac:dyDescent="0.2">
      <c r="A228" s="61"/>
      <c r="C228" s="139"/>
      <c r="I228" s="61"/>
    </row>
    <row r="229" spans="1:9" s="59" customFormat="1" ht="12.75" x14ac:dyDescent="0.2">
      <c r="A229" s="61"/>
      <c r="C229" s="139"/>
      <c r="I229" s="61"/>
    </row>
    <row r="230" spans="1:9" s="59" customFormat="1" ht="12.75" x14ac:dyDescent="0.2">
      <c r="A230" s="61"/>
      <c r="C230" s="139"/>
      <c r="I230" s="61"/>
    </row>
    <row r="231" spans="1:9" s="59" customFormat="1" ht="12.75" x14ac:dyDescent="0.2">
      <c r="A231" s="61"/>
      <c r="C231" s="139"/>
      <c r="I231" s="61"/>
    </row>
    <row r="232" spans="1:9" s="59" customFormat="1" ht="12.75" x14ac:dyDescent="0.2">
      <c r="A232" s="61"/>
      <c r="C232" s="139"/>
      <c r="I232" s="61"/>
    </row>
    <row r="233" spans="1:9" s="59" customFormat="1" ht="12.75" x14ac:dyDescent="0.2">
      <c r="A233" s="61"/>
      <c r="C233" s="139"/>
      <c r="I233" s="61"/>
    </row>
    <row r="234" spans="1:9" s="59" customFormat="1" ht="12.75" x14ac:dyDescent="0.2">
      <c r="A234" s="61"/>
      <c r="C234" s="139"/>
      <c r="I234" s="61"/>
    </row>
    <row r="235" spans="1:9" s="59" customFormat="1" ht="12.75" x14ac:dyDescent="0.2">
      <c r="A235" s="61"/>
      <c r="C235" s="139"/>
      <c r="I235" s="61"/>
    </row>
    <row r="236" spans="1:9" s="59" customFormat="1" ht="12.75" x14ac:dyDescent="0.2">
      <c r="A236" s="61"/>
      <c r="C236" s="139"/>
      <c r="I236" s="61"/>
    </row>
    <row r="237" spans="1:9" s="59" customFormat="1" ht="12.75" x14ac:dyDescent="0.2">
      <c r="A237" s="61"/>
      <c r="C237" s="139"/>
      <c r="I237" s="61"/>
    </row>
  </sheetData>
  <mergeCells count="5">
    <mergeCell ref="B3:B5"/>
    <mergeCell ref="F3:H3"/>
    <mergeCell ref="F4:H4"/>
    <mergeCell ref="B80:C80"/>
    <mergeCell ref="H87:I87"/>
  </mergeCells>
  <pageMargins left="0.78740157480314965" right="0.59055118110236215" top="0.78740157480314965" bottom="0.59055118110236215" header="0.31496062992125984" footer="0.31496062992125984"/>
  <pageSetup paperSize="9" scale="50" orientation="portrait" r:id="rId1"/>
  <rowBreaks count="1" manualBreakCount="1">
    <brk id="93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"/>
  <sheetViews>
    <sheetView view="pageBreakPreview" zoomScale="90" zoomScaleNormal="70" zoomScaleSheetLayoutView="90" workbookViewId="0">
      <selection activeCell="D2" sqref="D2"/>
    </sheetView>
  </sheetViews>
  <sheetFormatPr baseColWidth="10" defaultRowHeight="15" x14ac:dyDescent="0.25"/>
  <cols>
    <col min="1" max="1" width="2" customWidth="1"/>
    <col min="2" max="2" width="59.5703125" customWidth="1"/>
    <col min="3" max="3" width="35.42578125" customWidth="1"/>
    <col min="4" max="7" width="15.5703125" customWidth="1"/>
    <col min="8" max="8" width="2.85546875" customWidth="1"/>
    <col min="9" max="9" width="2.7109375" customWidth="1"/>
    <col min="10" max="10" width="3.7109375" customWidth="1"/>
    <col min="11" max="11" width="50.7109375" bestFit="1" customWidth="1"/>
    <col min="12" max="12" width="32.140625" customWidth="1"/>
    <col min="13" max="13" width="15.42578125" bestFit="1" customWidth="1"/>
    <col min="14" max="14" width="28.28515625" bestFit="1" customWidth="1"/>
  </cols>
  <sheetData>
    <row r="1" spans="1:29" ht="15.75" x14ac:dyDescent="0.25">
      <c r="A1" s="61"/>
      <c r="B1" s="64" t="s">
        <v>1202</v>
      </c>
      <c r="C1" s="181"/>
      <c r="D1" s="61"/>
      <c r="E1" s="61"/>
      <c r="F1" s="61"/>
      <c r="G1" s="61"/>
      <c r="H1" s="1859"/>
      <c r="I1" s="1859"/>
      <c r="J1" s="1201"/>
      <c r="K1" s="1860" t="s">
        <v>1615</v>
      </c>
      <c r="L1" s="1860" t="s">
        <v>1616</v>
      </c>
      <c r="M1" s="1201"/>
      <c r="N1" s="1201"/>
      <c r="O1" s="1858"/>
      <c r="P1" s="1858"/>
      <c r="Q1" s="1858"/>
      <c r="R1" s="1858"/>
      <c r="S1" s="1858"/>
      <c r="T1" s="1858"/>
      <c r="U1" s="1858"/>
      <c r="V1" s="1858"/>
      <c r="W1" s="1858"/>
      <c r="X1" s="1858"/>
      <c r="Y1" s="1858"/>
      <c r="Z1" s="1858"/>
      <c r="AA1" s="1858"/>
      <c r="AB1" s="1858"/>
      <c r="AC1" s="1858"/>
    </row>
    <row r="2" spans="1:29" x14ac:dyDescent="0.25">
      <c r="A2" s="61"/>
      <c r="B2" s="181"/>
      <c r="C2" s="61"/>
      <c r="D2" s="61"/>
      <c r="E2" s="61"/>
      <c r="F2" s="61"/>
      <c r="G2" s="61"/>
      <c r="H2" s="1859"/>
      <c r="I2" s="1859"/>
      <c r="J2" s="1201"/>
      <c r="K2" s="1861">
        <f>'3.3.1'!G13</f>
        <v>15122.840000000011</v>
      </c>
      <c r="L2" s="1862">
        <f>+'3.5.1'!G13</f>
        <v>56968.504122236816</v>
      </c>
      <c r="M2" s="1201"/>
      <c r="N2" s="1863"/>
      <c r="O2" s="1858"/>
      <c r="P2" s="1858"/>
      <c r="Q2" s="1858"/>
      <c r="R2" s="1858"/>
      <c r="S2" s="1858"/>
      <c r="T2" s="1858"/>
      <c r="U2" s="1858"/>
      <c r="V2" s="1858"/>
      <c r="W2" s="1858"/>
      <c r="X2" s="1858"/>
      <c r="Y2" s="1858"/>
      <c r="Z2" s="1858"/>
      <c r="AA2" s="1858"/>
      <c r="AB2" s="1858"/>
      <c r="AC2" s="1858"/>
    </row>
    <row r="3" spans="1:29" x14ac:dyDescent="0.25">
      <c r="A3" s="61"/>
      <c r="B3" s="182" t="s">
        <v>1203</v>
      </c>
      <c r="C3" s="61"/>
      <c r="D3" s="61"/>
      <c r="E3" s="61"/>
      <c r="F3" s="61"/>
      <c r="G3" s="61"/>
      <c r="H3" s="1859"/>
      <c r="I3" s="1859"/>
      <c r="J3" s="1201"/>
      <c r="K3" s="1201"/>
      <c r="L3" s="1201"/>
      <c r="M3" s="1201"/>
      <c r="N3" s="1863"/>
      <c r="O3" s="1858"/>
      <c r="P3" s="1858"/>
      <c r="Q3" s="1858"/>
      <c r="R3" s="1858"/>
      <c r="S3" s="1858"/>
      <c r="T3" s="1858"/>
      <c r="U3" s="1858"/>
      <c r="V3" s="1858"/>
      <c r="W3" s="1858"/>
      <c r="X3" s="1858"/>
      <c r="Y3" s="1858"/>
      <c r="Z3" s="1858"/>
      <c r="AA3" s="1858"/>
      <c r="AB3" s="1858"/>
      <c r="AC3" s="1858"/>
    </row>
    <row r="4" spans="1:29" ht="15.75" thickBot="1" x14ac:dyDescent="0.3">
      <c r="A4" s="61"/>
      <c r="B4" s="61"/>
      <c r="C4" s="61"/>
      <c r="D4" s="61"/>
      <c r="E4" s="61"/>
      <c r="F4" s="61"/>
      <c r="G4" s="61"/>
      <c r="H4" s="1859"/>
      <c r="I4" s="1859"/>
      <c r="J4" s="1201"/>
      <c r="K4" s="1201"/>
      <c r="L4" s="1201"/>
      <c r="M4" s="1201"/>
      <c r="N4" s="1201"/>
      <c r="O4" s="1858"/>
      <c r="P4" s="1858"/>
      <c r="Q4" s="1858"/>
      <c r="R4" s="1858"/>
      <c r="S4" s="1858"/>
      <c r="T4" s="1858"/>
      <c r="U4" s="1858"/>
      <c r="V4" s="1858"/>
      <c r="W4" s="1858"/>
      <c r="X4" s="1858"/>
      <c r="Y4" s="1858"/>
      <c r="Z4" s="1858"/>
      <c r="AA4" s="1858"/>
      <c r="AB4" s="1858"/>
      <c r="AC4" s="1858"/>
    </row>
    <row r="5" spans="1:29" x14ac:dyDescent="0.25">
      <c r="A5" s="61"/>
      <c r="B5" s="1577" t="s">
        <v>1204</v>
      </c>
      <c r="C5" s="1579" t="s">
        <v>1205</v>
      </c>
      <c r="D5" s="1581" t="s">
        <v>1206</v>
      </c>
      <c r="E5" s="1582"/>
      <c r="F5" s="1581" t="s">
        <v>1207</v>
      </c>
      <c r="G5" s="1583"/>
      <c r="H5" s="1859"/>
      <c r="I5" s="1859"/>
      <c r="J5" s="1201"/>
      <c r="K5" s="1864" t="s">
        <v>173</v>
      </c>
      <c r="L5" s="1201" t="s">
        <v>327</v>
      </c>
      <c r="M5" s="1201"/>
      <c r="N5" s="1201"/>
      <c r="O5" s="1858"/>
      <c r="P5" s="1858"/>
      <c r="Q5" s="1858"/>
      <c r="R5" s="1858"/>
      <c r="S5" s="1858"/>
      <c r="T5" s="1858"/>
      <c r="U5" s="1858"/>
      <c r="V5" s="1858"/>
      <c r="W5" s="1858"/>
      <c r="X5" s="1858"/>
      <c r="Y5" s="1858"/>
      <c r="Z5" s="1858"/>
      <c r="AA5" s="1858"/>
      <c r="AB5" s="1858"/>
      <c r="AC5" s="1858"/>
    </row>
    <row r="6" spans="1:29" ht="15.75" thickBot="1" x14ac:dyDescent="0.3">
      <c r="A6" s="61"/>
      <c r="B6" s="1578"/>
      <c r="C6" s="1580"/>
      <c r="D6" s="226" t="s">
        <v>1208</v>
      </c>
      <c r="E6" s="226" t="s">
        <v>1209</v>
      </c>
      <c r="F6" s="226" t="s">
        <v>1210</v>
      </c>
      <c r="G6" s="226" t="s">
        <v>1211</v>
      </c>
      <c r="H6" s="1859"/>
      <c r="I6" s="1859"/>
      <c r="J6" s="1201"/>
      <c r="K6" s="1864" t="s">
        <v>171</v>
      </c>
      <c r="L6" s="1201" t="s">
        <v>172</v>
      </c>
      <c r="M6" s="1201"/>
      <c r="N6" s="1201"/>
      <c r="O6" s="1858"/>
      <c r="P6" s="1858"/>
      <c r="Q6" s="1858"/>
      <c r="R6" s="1858"/>
      <c r="S6" s="1858"/>
      <c r="T6" s="1858"/>
      <c r="U6" s="1858"/>
      <c r="V6" s="1858"/>
      <c r="W6" s="1858"/>
      <c r="X6" s="1858"/>
      <c r="Y6" s="1858"/>
      <c r="Z6" s="1858"/>
      <c r="AA6" s="1858"/>
      <c r="AB6" s="1858"/>
      <c r="AC6" s="1858"/>
    </row>
    <row r="7" spans="1:29" x14ac:dyDescent="0.25">
      <c r="A7" s="61"/>
      <c r="B7" s="184" t="s">
        <v>57</v>
      </c>
      <c r="C7" s="185" t="s">
        <v>591</v>
      </c>
      <c r="D7" s="186">
        <v>798</v>
      </c>
      <c r="E7" s="187">
        <f>+D7*100/$K$2</f>
        <v>5.2767866353145267</v>
      </c>
      <c r="F7" s="188">
        <v>5452.3730460000024</v>
      </c>
      <c r="G7" s="211">
        <f>+F7*100/$L$2</f>
        <v>9.5708552120324129</v>
      </c>
      <c r="H7" s="1859"/>
      <c r="I7" s="1865"/>
      <c r="J7" s="1201"/>
      <c r="K7" s="1864" t="s">
        <v>352</v>
      </c>
      <c r="L7" s="1201" t="s">
        <v>340</v>
      </c>
      <c r="M7" s="1201"/>
      <c r="N7" s="1201"/>
      <c r="O7" s="1858"/>
      <c r="P7" s="1858"/>
      <c r="Q7" s="1858"/>
      <c r="R7" s="1858"/>
      <c r="S7" s="1858"/>
      <c r="T7" s="1858"/>
      <c r="U7" s="1858"/>
      <c r="V7" s="1858"/>
      <c r="W7" s="1858"/>
      <c r="X7" s="1858"/>
      <c r="Y7" s="1858"/>
      <c r="Z7" s="1858"/>
      <c r="AA7" s="1858"/>
      <c r="AB7" s="1858"/>
      <c r="AC7" s="1858"/>
    </row>
    <row r="8" spans="1:29" x14ac:dyDescent="0.25">
      <c r="A8" s="61"/>
      <c r="B8" s="184" t="s">
        <v>57</v>
      </c>
      <c r="C8" s="185" t="s">
        <v>593</v>
      </c>
      <c r="D8" s="186">
        <v>210.36</v>
      </c>
      <c r="E8" s="187">
        <f>+D8*100/$K$2</f>
        <v>1.3910085671738897</v>
      </c>
      <c r="F8" s="188">
        <v>1725.691589</v>
      </c>
      <c r="G8" s="211">
        <f>+F8*100/$L$2</f>
        <v>3.0292029176283073</v>
      </c>
      <c r="H8" s="1859"/>
      <c r="I8" s="1865"/>
      <c r="J8" s="1201"/>
      <c r="K8" s="1201"/>
      <c r="L8" s="1201"/>
      <c r="M8" s="1201"/>
      <c r="N8" s="1201"/>
      <c r="O8" s="1858"/>
      <c r="P8" s="1858"/>
      <c r="Q8" s="1858"/>
      <c r="R8" s="1858"/>
      <c r="S8" s="1858"/>
      <c r="T8" s="1858"/>
      <c r="U8" s="1858"/>
      <c r="V8" s="1858"/>
      <c r="W8" s="1858"/>
      <c r="X8" s="1858"/>
      <c r="Y8" s="1858"/>
      <c r="Z8" s="1858"/>
      <c r="AA8" s="1858"/>
      <c r="AB8" s="1858"/>
      <c r="AC8" s="1858"/>
    </row>
    <row r="9" spans="1:29" x14ac:dyDescent="0.25">
      <c r="A9" s="61"/>
      <c r="B9" s="184"/>
      <c r="C9" s="185"/>
      <c r="D9" s="186"/>
      <c r="E9" s="187"/>
      <c r="F9" s="188"/>
      <c r="G9" s="211"/>
      <c r="H9" s="1859"/>
      <c r="I9" s="1865"/>
      <c r="J9" s="1201"/>
      <c r="K9" s="1864" t="s">
        <v>175</v>
      </c>
      <c r="L9" s="1864" t="s">
        <v>353</v>
      </c>
      <c r="M9" s="1201" t="s">
        <v>1212</v>
      </c>
      <c r="N9" s="1201" t="s">
        <v>1601</v>
      </c>
      <c r="O9" s="1858"/>
      <c r="P9" s="1858"/>
      <c r="Q9" s="1858"/>
      <c r="R9" s="1858"/>
      <c r="S9" s="1858"/>
      <c r="T9" s="1858"/>
      <c r="U9" s="1858"/>
      <c r="V9" s="1858"/>
      <c r="W9" s="1858"/>
      <c r="X9" s="1858"/>
      <c r="Y9" s="1858"/>
      <c r="Z9" s="1858"/>
      <c r="AA9" s="1858"/>
      <c r="AB9" s="1858"/>
      <c r="AC9" s="1858"/>
    </row>
    <row r="10" spans="1:29" x14ac:dyDescent="0.25">
      <c r="A10" s="61"/>
      <c r="B10" s="184" t="s">
        <v>127</v>
      </c>
      <c r="C10" s="185" t="s">
        <v>726</v>
      </c>
      <c r="D10" s="186">
        <v>524.59999999999957</v>
      </c>
      <c r="E10" s="187">
        <f>+D10*100/$K$2</f>
        <v>3.468925148979948</v>
      </c>
      <c r="F10" s="188">
        <v>3079.3345640000007</v>
      </c>
      <c r="G10" s="211">
        <f>+F10*100/$L$2</f>
        <v>5.4053281044429387</v>
      </c>
      <c r="H10" s="1859"/>
      <c r="I10" s="1865"/>
      <c r="J10" s="1201"/>
      <c r="K10" s="1201" t="s">
        <v>57</v>
      </c>
      <c r="L10" s="1201" t="s">
        <v>591</v>
      </c>
      <c r="M10" s="1866">
        <v>798</v>
      </c>
      <c r="N10" s="1866">
        <v>5452.3730460000024</v>
      </c>
      <c r="O10" s="1858"/>
      <c r="P10" s="1858"/>
      <c r="Q10" s="1858"/>
      <c r="R10" s="1858"/>
      <c r="S10" s="1858"/>
      <c r="T10" s="1858"/>
      <c r="U10" s="1858"/>
      <c r="V10" s="1858"/>
      <c r="W10" s="1858"/>
      <c r="X10" s="1858"/>
      <c r="Y10" s="1858"/>
      <c r="Z10" s="1858"/>
      <c r="AA10" s="1858"/>
      <c r="AB10" s="1858"/>
      <c r="AC10" s="1858"/>
    </row>
    <row r="11" spans="1:29" x14ac:dyDescent="0.25">
      <c r="A11" s="61"/>
      <c r="B11" s="184"/>
      <c r="C11" s="185"/>
      <c r="D11" s="186"/>
      <c r="E11" s="187"/>
      <c r="F11" s="188"/>
      <c r="G11" s="211"/>
      <c r="H11" s="1859"/>
      <c r="I11" s="1865"/>
      <c r="J11" s="1201"/>
      <c r="K11" s="1201" t="s">
        <v>57</v>
      </c>
      <c r="L11" s="1201" t="s">
        <v>593</v>
      </c>
      <c r="M11" s="1866">
        <v>210.36</v>
      </c>
      <c r="N11" s="1866">
        <v>1725.691589</v>
      </c>
      <c r="O11" s="1858"/>
      <c r="P11" s="1858"/>
      <c r="Q11" s="1858"/>
      <c r="R11" s="1858"/>
      <c r="S11" s="1858"/>
      <c r="T11" s="1858"/>
      <c r="U11" s="1858"/>
      <c r="V11" s="1858"/>
      <c r="W11" s="1858"/>
      <c r="X11" s="1858"/>
      <c r="Y11" s="1858"/>
      <c r="Z11" s="1858"/>
      <c r="AA11" s="1858"/>
      <c r="AB11" s="1858"/>
      <c r="AC11" s="1858"/>
    </row>
    <row r="12" spans="1:29" x14ac:dyDescent="0.25">
      <c r="A12" s="61"/>
      <c r="B12" s="184" t="s">
        <v>77</v>
      </c>
      <c r="C12" s="185" t="s">
        <v>641</v>
      </c>
      <c r="D12" s="186">
        <v>456</v>
      </c>
      <c r="E12" s="187">
        <f>+D12*100/$K$2</f>
        <v>3.0153066487511584</v>
      </c>
      <c r="F12" s="188">
        <v>2297.4636600000008</v>
      </c>
      <c r="G12" s="211">
        <f>+F12*100/$L$2</f>
        <v>4.0328663976683554</v>
      </c>
      <c r="H12" s="1859"/>
      <c r="I12" s="1865"/>
      <c r="J12" s="1201"/>
      <c r="K12" s="1201" t="s">
        <v>1604</v>
      </c>
      <c r="L12" s="1201"/>
      <c r="M12" s="1866">
        <v>1008.36</v>
      </c>
      <c r="N12" s="1866">
        <v>7178.0646350000025</v>
      </c>
      <c r="O12" s="1858"/>
      <c r="P12" s="1858"/>
      <c r="Q12" s="1858"/>
      <c r="R12" s="1858"/>
      <c r="S12" s="1858"/>
      <c r="T12" s="1858"/>
      <c r="U12" s="1858"/>
      <c r="V12" s="1858"/>
      <c r="W12" s="1858"/>
      <c r="X12" s="1858"/>
      <c r="Y12" s="1858"/>
      <c r="Z12" s="1858"/>
      <c r="AA12" s="1858"/>
      <c r="AB12" s="1858"/>
      <c r="AC12" s="1858"/>
    </row>
    <row r="13" spans="1:29" x14ac:dyDescent="0.25">
      <c r="A13" s="61"/>
      <c r="B13" s="184"/>
      <c r="C13" s="185"/>
      <c r="D13" s="186"/>
      <c r="E13" s="187"/>
      <c r="F13" s="188"/>
      <c r="G13" s="211"/>
      <c r="H13" s="1859"/>
      <c r="I13" s="1865"/>
      <c r="J13" s="1201"/>
      <c r="K13" s="1201" t="s">
        <v>127</v>
      </c>
      <c r="L13" s="1201" t="s">
        <v>726</v>
      </c>
      <c r="M13" s="1866">
        <v>524.59999999999957</v>
      </c>
      <c r="N13" s="1866">
        <v>3079.3345640000007</v>
      </c>
      <c r="O13" s="1858"/>
      <c r="P13" s="1858"/>
      <c r="Q13" s="1858"/>
      <c r="R13" s="1858"/>
      <c r="S13" s="1858"/>
      <c r="T13" s="1858"/>
      <c r="U13" s="1858"/>
      <c r="V13" s="1858"/>
      <c r="W13" s="1858"/>
      <c r="X13" s="1858"/>
      <c r="Y13" s="1858"/>
      <c r="Z13" s="1858"/>
      <c r="AA13" s="1858"/>
      <c r="AB13" s="1858"/>
      <c r="AC13" s="1858"/>
    </row>
    <row r="14" spans="1:29" x14ac:dyDescent="0.25">
      <c r="A14" s="61"/>
      <c r="B14" s="184" t="s">
        <v>89</v>
      </c>
      <c r="C14" s="185" t="s">
        <v>660</v>
      </c>
      <c r="D14" s="186">
        <v>258.39999999999975</v>
      </c>
      <c r="E14" s="187">
        <f t="shared" ref="E14:E15" si="0">+D14*100/$K$2</f>
        <v>1.7086737676256547</v>
      </c>
      <c r="F14" s="188">
        <v>1187.8188220000004</v>
      </c>
      <c r="G14" s="211">
        <f t="shared" ref="G14:G15" si="1">+F14*100/$L$2</f>
        <v>2.0850447809746031</v>
      </c>
      <c r="H14" s="1859"/>
      <c r="I14" s="1865"/>
      <c r="J14" s="1201"/>
      <c r="K14" s="1201" t="s">
        <v>1612</v>
      </c>
      <c r="L14" s="1201"/>
      <c r="M14" s="1866">
        <v>524.59999999999957</v>
      </c>
      <c r="N14" s="1866">
        <v>3079.3345640000007</v>
      </c>
      <c r="O14" s="1858"/>
      <c r="P14" s="1858"/>
      <c r="Q14" s="1858"/>
      <c r="R14" s="1858"/>
      <c r="S14" s="1858"/>
      <c r="T14" s="1858"/>
      <c r="U14" s="1858"/>
      <c r="V14" s="1858"/>
      <c r="W14" s="1858"/>
      <c r="X14" s="1858"/>
      <c r="Y14" s="1858"/>
      <c r="Z14" s="1858"/>
      <c r="AA14" s="1858"/>
      <c r="AB14" s="1858"/>
      <c r="AC14" s="1858"/>
    </row>
    <row r="15" spans="1:29" x14ac:dyDescent="0.25">
      <c r="A15" s="61"/>
      <c r="B15" s="184" t="s">
        <v>89</v>
      </c>
      <c r="C15" s="185" t="s">
        <v>661</v>
      </c>
      <c r="D15" s="186">
        <v>120</v>
      </c>
      <c r="E15" s="187">
        <f t="shared" si="0"/>
        <v>0.79350174967135745</v>
      </c>
      <c r="F15" s="188">
        <v>896.73613499999988</v>
      </c>
      <c r="G15" s="211">
        <f t="shared" si="1"/>
        <v>1.5740910680678593</v>
      </c>
      <c r="H15" s="1859"/>
      <c r="I15" s="1865"/>
      <c r="J15" s="1201"/>
      <c r="K15" s="1201" t="s">
        <v>77</v>
      </c>
      <c r="L15" s="1201" t="s">
        <v>641</v>
      </c>
      <c r="M15" s="1866">
        <v>456</v>
      </c>
      <c r="N15" s="1866">
        <v>2297.4636600000008</v>
      </c>
      <c r="O15" s="1858"/>
      <c r="P15" s="1858"/>
      <c r="Q15" s="1858"/>
      <c r="R15" s="1858"/>
      <c r="S15" s="1858"/>
      <c r="T15" s="1858"/>
      <c r="U15" s="1858"/>
      <c r="V15" s="1858"/>
      <c r="W15" s="1858"/>
      <c r="X15" s="1858"/>
      <c r="Y15" s="1858"/>
      <c r="Z15" s="1858"/>
      <c r="AA15" s="1858"/>
      <c r="AB15" s="1858"/>
      <c r="AC15" s="1858"/>
    </row>
    <row r="16" spans="1:29" x14ac:dyDescent="0.25">
      <c r="A16" s="61"/>
      <c r="B16" s="184"/>
      <c r="C16" s="185"/>
      <c r="D16" s="186"/>
      <c r="E16" s="187"/>
      <c r="F16" s="188"/>
      <c r="G16" s="211"/>
      <c r="H16" s="1859"/>
      <c r="I16" s="1865"/>
      <c r="J16" s="1201"/>
      <c r="K16" s="1201" t="s">
        <v>1608</v>
      </c>
      <c r="L16" s="1201"/>
      <c r="M16" s="1866">
        <v>456</v>
      </c>
      <c r="N16" s="1866">
        <v>2297.4636600000008</v>
      </c>
      <c r="O16" s="1858"/>
      <c r="P16" s="1858"/>
      <c r="Q16" s="1858"/>
      <c r="R16" s="1858"/>
      <c r="S16" s="1858"/>
      <c r="T16" s="1858"/>
      <c r="U16" s="1858"/>
      <c r="V16" s="1858"/>
      <c r="W16" s="1858"/>
      <c r="X16" s="1858"/>
      <c r="Y16" s="1858"/>
      <c r="Z16" s="1858"/>
      <c r="AA16" s="1858"/>
      <c r="AB16" s="1858"/>
      <c r="AC16" s="1858"/>
    </row>
    <row r="17" spans="1:29" x14ac:dyDescent="0.25">
      <c r="A17" s="61"/>
      <c r="B17" s="184" t="s">
        <v>159</v>
      </c>
      <c r="C17" s="185" t="s">
        <v>794</v>
      </c>
      <c r="D17" s="186">
        <v>171.68000000000004</v>
      </c>
      <c r="E17" s="187">
        <f t="shared" ref="E17:E18" si="2">+D17*100/$K$2</f>
        <v>1.1352365031964891</v>
      </c>
      <c r="F17" s="188">
        <v>778.04279399999996</v>
      </c>
      <c r="G17" s="211">
        <f t="shared" ref="G17:G18" si="3">+F17*100/$L$2</f>
        <v>1.3657420112884839</v>
      </c>
      <c r="H17" s="1859"/>
      <c r="I17" s="1865"/>
      <c r="J17" s="1201"/>
      <c r="K17" s="1201" t="s">
        <v>89</v>
      </c>
      <c r="L17" s="1201" t="s">
        <v>660</v>
      </c>
      <c r="M17" s="1866">
        <v>258.39999999999975</v>
      </c>
      <c r="N17" s="1866">
        <v>1187.8188220000004</v>
      </c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</row>
    <row r="18" spans="1:29" x14ac:dyDescent="0.25">
      <c r="A18" s="61"/>
      <c r="B18" s="190" t="s">
        <v>159</v>
      </c>
      <c r="C18" s="191" t="s">
        <v>812</v>
      </c>
      <c r="D18" s="186">
        <v>113.68600000000006</v>
      </c>
      <c r="E18" s="187">
        <f t="shared" si="2"/>
        <v>0.75175033260948321</v>
      </c>
      <c r="F18" s="188">
        <v>795.71837100000016</v>
      </c>
      <c r="G18" s="211">
        <f t="shared" si="3"/>
        <v>1.3967689397155914</v>
      </c>
      <c r="H18" s="1859"/>
      <c r="I18" s="1865"/>
      <c r="J18" s="1201"/>
      <c r="K18" s="1201" t="s">
        <v>89</v>
      </c>
      <c r="L18" s="1201" t="s">
        <v>661</v>
      </c>
      <c r="M18" s="1866">
        <v>120</v>
      </c>
      <c r="N18" s="1866">
        <v>896.73613499999988</v>
      </c>
      <c r="O18" s="1858"/>
      <c r="P18" s="1858"/>
      <c r="Q18" s="1858"/>
      <c r="R18" s="1858"/>
      <c r="S18" s="1858"/>
      <c r="T18" s="1858"/>
      <c r="U18" s="1858"/>
      <c r="V18" s="1858"/>
      <c r="W18" s="1858"/>
      <c r="X18" s="1858"/>
      <c r="Y18" s="1858"/>
      <c r="Z18" s="1858"/>
      <c r="AA18" s="1858"/>
      <c r="AB18" s="1858"/>
      <c r="AC18" s="1858"/>
    </row>
    <row r="19" spans="1:29" x14ac:dyDescent="0.25">
      <c r="A19" s="61"/>
      <c r="B19" s="184"/>
      <c r="C19" s="185"/>
      <c r="D19" s="186"/>
      <c r="E19" s="187"/>
      <c r="F19" s="188"/>
      <c r="G19" s="211"/>
      <c r="H19" s="1859"/>
      <c r="I19" s="1865"/>
      <c r="J19" s="1201"/>
      <c r="K19" s="1201" t="s">
        <v>1609</v>
      </c>
      <c r="L19" s="1201"/>
      <c r="M19" s="1866">
        <v>378.39999999999975</v>
      </c>
      <c r="N19" s="1866">
        <v>2084.5549570000003</v>
      </c>
      <c r="O19" s="1858"/>
      <c r="P19" s="1858"/>
      <c r="Q19" s="1858"/>
      <c r="R19" s="1858"/>
      <c r="S19" s="1858"/>
      <c r="T19" s="1858"/>
      <c r="U19" s="1858"/>
      <c r="V19" s="1858"/>
      <c r="W19" s="1858"/>
      <c r="X19" s="1858"/>
      <c r="Y19" s="1858"/>
      <c r="Z19" s="1858"/>
      <c r="AA19" s="1858"/>
      <c r="AB19" s="1858"/>
      <c r="AC19" s="1858"/>
    </row>
    <row r="20" spans="1:29" x14ac:dyDescent="0.25">
      <c r="A20" s="59"/>
      <c r="B20" s="184" t="s">
        <v>133</v>
      </c>
      <c r="C20" s="185" t="s">
        <v>734</v>
      </c>
      <c r="D20" s="192">
        <v>246.58199999999971</v>
      </c>
      <c r="E20" s="187">
        <f>+D20*100/$K$2</f>
        <v>1.630527070312187</v>
      </c>
      <c r="F20" s="193">
        <v>1436.0369180000005</v>
      </c>
      <c r="G20" s="211">
        <f>+F20*100/$L$2</f>
        <v>2.5207558810368424</v>
      </c>
      <c r="H20" s="1207"/>
      <c r="I20" s="1241"/>
      <c r="J20" s="1201"/>
      <c r="K20" s="1201" t="s">
        <v>159</v>
      </c>
      <c r="L20" s="1201" t="s">
        <v>794</v>
      </c>
      <c r="M20" s="1866">
        <v>171.68000000000004</v>
      </c>
      <c r="N20" s="1866">
        <v>778.04279399999996</v>
      </c>
      <c r="O20" s="1858"/>
      <c r="P20" s="1858"/>
      <c r="Q20" s="1858"/>
      <c r="R20" s="1858"/>
      <c r="S20" s="1858"/>
      <c r="T20" s="1858"/>
      <c r="U20" s="1858"/>
      <c r="V20" s="1858"/>
      <c r="W20" s="1858"/>
      <c r="X20" s="1858"/>
      <c r="Y20" s="1858"/>
      <c r="Z20" s="1858"/>
      <c r="AA20" s="1858"/>
      <c r="AB20" s="1858"/>
      <c r="AC20" s="1858"/>
    </row>
    <row r="21" spans="1:29" x14ac:dyDescent="0.25">
      <c r="A21" s="61"/>
      <c r="B21" s="184"/>
      <c r="C21" s="185"/>
      <c r="D21" s="186"/>
      <c r="E21" s="187"/>
      <c r="F21" s="188"/>
      <c r="G21" s="211"/>
      <c r="H21" s="1859"/>
      <c r="I21" s="1865"/>
      <c r="J21" s="1201"/>
      <c r="K21" s="1201" t="s">
        <v>159</v>
      </c>
      <c r="L21" s="1201" t="s">
        <v>812</v>
      </c>
      <c r="M21" s="1866">
        <v>113.68600000000006</v>
      </c>
      <c r="N21" s="1866">
        <v>795.71837100000016</v>
      </c>
      <c r="O21" s="1858"/>
      <c r="P21" s="1858"/>
      <c r="Q21" s="1858"/>
      <c r="R21" s="1858"/>
      <c r="S21" s="1858"/>
      <c r="T21" s="1858"/>
      <c r="U21" s="1858"/>
      <c r="V21" s="1858"/>
      <c r="W21" s="1858"/>
      <c r="X21" s="1858"/>
      <c r="Y21" s="1858"/>
      <c r="Z21" s="1858"/>
      <c r="AA21" s="1858"/>
      <c r="AB21" s="1858"/>
      <c r="AC21" s="1858"/>
    </row>
    <row r="22" spans="1:29" x14ac:dyDescent="0.25">
      <c r="A22" s="61"/>
      <c r="B22" s="184" t="s">
        <v>97</v>
      </c>
      <c r="C22" s="185" t="s">
        <v>677</v>
      </c>
      <c r="D22" s="186">
        <v>115.00000000000004</v>
      </c>
      <c r="E22" s="187">
        <f t="shared" ref="E22:E23" si="4">+D22*100/$K$2</f>
        <v>0.76043917676838446</v>
      </c>
      <c r="F22" s="188">
        <v>555.71825999999999</v>
      </c>
      <c r="G22" s="211">
        <f t="shared" ref="G22:G23" si="5">+F22*100/$L$2</f>
        <v>0.97548332813443761</v>
      </c>
      <c r="H22" s="1859"/>
      <c r="I22" s="1865"/>
      <c r="J22" s="1201"/>
      <c r="K22" s="1201" t="s">
        <v>1614</v>
      </c>
      <c r="L22" s="1201"/>
      <c r="M22" s="1866">
        <v>285.3660000000001</v>
      </c>
      <c r="N22" s="1866">
        <v>1573.7611650000001</v>
      </c>
      <c r="O22" s="1858"/>
      <c r="P22" s="1858"/>
      <c r="Q22" s="1858"/>
      <c r="R22" s="1858"/>
      <c r="S22" s="1858"/>
      <c r="T22" s="1858"/>
      <c r="U22" s="1858"/>
      <c r="V22" s="1858"/>
      <c r="W22" s="1858"/>
      <c r="X22" s="1858"/>
      <c r="Y22" s="1858"/>
      <c r="Z22" s="1858"/>
      <c r="AA22" s="1858"/>
      <c r="AB22" s="1858"/>
      <c r="AC22" s="1858"/>
    </row>
    <row r="23" spans="1:29" x14ac:dyDescent="0.25">
      <c r="A23" s="61"/>
      <c r="B23" s="184" t="s">
        <v>97</v>
      </c>
      <c r="C23" s="185" t="s">
        <v>679</v>
      </c>
      <c r="D23" s="186">
        <v>130.13999999999993</v>
      </c>
      <c r="E23" s="187">
        <f t="shared" si="4"/>
        <v>0.86055264751858662</v>
      </c>
      <c r="F23" s="188">
        <v>890.67051300000003</v>
      </c>
      <c r="G23" s="211">
        <f t="shared" si="5"/>
        <v>1.5634437426843721</v>
      </c>
      <c r="H23" s="1859"/>
      <c r="I23" s="1865"/>
      <c r="J23" s="1201"/>
      <c r="K23" s="1201" t="s">
        <v>133</v>
      </c>
      <c r="L23" s="1201" t="s">
        <v>734</v>
      </c>
      <c r="M23" s="1866">
        <v>246.58199999999971</v>
      </c>
      <c r="N23" s="1866">
        <v>1436.0369180000005</v>
      </c>
      <c r="O23" s="1858"/>
      <c r="P23" s="1858"/>
      <c r="Q23" s="1858"/>
      <c r="R23" s="1858"/>
      <c r="S23" s="1858"/>
      <c r="T23" s="1858"/>
      <c r="U23" s="1858"/>
      <c r="V23" s="1858"/>
      <c r="W23" s="1858"/>
      <c r="X23" s="1858"/>
      <c r="Y23" s="1858"/>
      <c r="Z23" s="1858"/>
      <c r="AA23" s="1858"/>
      <c r="AB23" s="1858"/>
      <c r="AC23" s="1858"/>
    </row>
    <row r="24" spans="1:29" x14ac:dyDescent="0.25">
      <c r="A24" s="61"/>
      <c r="B24" s="184"/>
      <c r="C24" s="185"/>
      <c r="D24" s="186"/>
      <c r="E24" s="187"/>
      <c r="F24" s="188"/>
      <c r="G24" s="211"/>
      <c r="H24" s="1859"/>
      <c r="I24" s="1865"/>
      <c r="J24" s="1201"/>
      <c r="K24" s="1201" t="s">
        <v>1613</v>
      </c>
      <c r="L24" s="1201"/>
      <c r="M24" s="1866">
        <v>246.58199999999971</v>
      </c>
      <c r="N24" s="1866">
        <v>1436.0369180000005</v>
      </c>
      <c r="O24" s="1858"/>
      <c r="P24" s="1858"/>
      <c r="Q24" s="1858"/>
      <c r="R24" s="1858"/>
      <c r="S24" s="1858"/>
      <c r="T24" s="1858"/>
      <c r="U24" s="1858"/>
      <c r="V24" s="1858"/>
      <c r="W24" s="1858"/>
      <c r="X24" s="1858"/>
      <c r="Y24" s="1858"/>
      <c r="Z24" s="1858"/>
      <c r="AA24" s="1858"/>
      <c r="AB24" s="1858"/>
      <c r="AC24" s="1858"/>
    </row>
    <row r="25" spans="1:29" x14ac:dyDescent="0.25">
      <c r="A25" s="61"/>
      <c r="B25" s="184" t="s">
        <v>28</v>
      </c>
      <c r="C25" s="185" t="s">
        <v>382</v>
      </c>
      <c r="D25" s="186">
        <v>219.99999999999991</v>
      </c>
      <c r="E25" s="187">
        <f>+D25*100/$K$2</f>
        <v>1.4547532077308214</v>
      </c>
      <c r="F25" s="188">
        <v>1173.2401790000001</v>
      </c>
      <c r="G25" s="211">
        <f>+F25*100/$L$2</f>
        <v>2.0594540739258118</v>
      </c>
      <c r="H25" s="1859"/>
      <c r="I25" s="1865"/>
      <c r="J25" s="1201"/>
      <c r="K25" s="1201" t="s">
        <v>97</v>
      </c>
      <c r="L25" s="1201" t="s">
        <v>677</v>
      </c>
      <c r="M25" s="1866">
        <v>115.00000000000004</v>
      </c>
      <c r="N25" s="1866">
        <v>555.71825999999999</v>
      </c>
      <c r="O25" s="1858"/>
      <c r="P25" s="1858"/>
      <c r="Q25" s="1858"/>
      <c r="R25" s="1858"/>
      <c r="S25" s="1858"/>
      <c r="T25" s="1858"/>
      <c r="U25" s="1858"/>
      <c r="V25" s="1858"/>
      <c r="W25" s="1858"/>
      <c r="X25" s="1858"/>
      <c r="Y25" s="1858"/>
      <c r="Z25" s="1858"/>
      <c r="AA25" s="1858"/>
      <c r="AB25" s="1858"/>
      <c r="AC25" s="1858"/>
    </row>
    <row r="26" spans="1:29" x14ac:dyDescent="0.25">
      <c r="A26" s="61"/>
      <c r="B26" s="184"/>
      <c r="C26" s="185"/>
      <c r="D26" s="186"/>
      <c r="E26" s="187"/>
      <c r="F26" s="188"/>
      <c r="G26" s="211"/>
      <c r="H26" s="1859"/>
      <c r="I26" s="1865"/>
      <c r="J26" s="1201"/>
      <c r="K26" s="1201" t="s">
        <v>97</v>
      </c>
      <c r="L26" s="1201" t="s">
        <v>679</v>
      </c>
      <c r="M26" s="1866">
        <v>130.13999999999993</v>
      </c>
      <c r="N26" s="1866">
        <v>890.67051300000003</v>
      </c>
      <c r="O26" s="1858"/>
      <c r="P26" s="1858"/>
      <c r="Q26" s="1858"/>
      <c r="R26" s="1858"/>
      <c r="S26" s="1858"/>
      <c r="T26" s="1858"/>
      <c r="U26" s="1858"/>
      <c r="V26" s="1858"/>
      <c r="W26" s="1858"/>
      <c r="X26" s="1858"/>
      <c r="Y26" s="1858"/>
      <c r="Z26" s="1858"/>
      <c r="AA26" s="1858"/>
      <c r="AB26" s="1858"/>
      <c r="AC26" s="1858"/>
    </row>
    <row r="27" spans="1:29" x14ac:dyDescent="0.25">
      <c r="A27" s="61"/>
      <c r="B27" s="184" t="s">
        <v>69</v>
      </c>
      <c r="C27" s="185" t="s">
        <v>629</v>
      </c>
      <c r="D27" s="186">
        <v>192.4499999999999</v>
      </c>
      <c r="E27" s="187">
        <f>+D27*100/$K$2</f>
        <v>1.2725784310354389</v>
      </c>
      <c r="F27" s="188">
        <v>1254.114245</v>
      </c>
      <c r="G27" s="211">
        <f>+F27*100/$L$2</f>
        <v>2.2014168430841332</v>
      </c>
      <c r="H27" s="1859"/>
      <c r="I27" s="1865"/>
      <c r="J27" s="1201"/>
      <c r="K27" s="1201" t="s">
        <v>1610</v>
      </c>
      <c r="L27" s="1201"/>
      <c r="M27" s="1866">
        <v>245.14</v>
      </c>
      <c r="N27" s="1866">
        <v>1446.3887730000001</v>
      </c>
      <c r="O27" s="1858"/>
      <c r="P27" s="1858"/>
      <c r="Q27" s="1858"/>
      <c r="R27" s="1858"/>
      <c r="S27" s="1858"/>
      <c r="T27" s="1858"/>
      <c r="U27" s="1858"/>
      <c r="V27" s="1858"/>
      <c r="W27" s="1858"/>
      <c r="X27" s="1858"/>
      <c r="Y27" s="1858"/>
      <c r="Z27" s="1858"/>
      <c r="AA27" s="1858"/>
      <c r="AB27" s="1858"/>
      <c r="AC27" s="1858"/>
    </row>
    <row r="28" spans="1:29" x14ac:dyDescent="0.25">
      <c r="A28" s="61"/>
      <c r="B28" s="184"/>
      <c r="C28" s="185"/>
      <c r="D28" s="186"/>
      <c r="E28" s="187"/>
      <c r="F28" s="188"/>
      <c r="G28" s="211"/>
      <c r="H28" s="1859"/>
      <c r="I28" s="1865"/>
      <c r="J28" s="1201"/>
      <c r="K28" s="1201" t="s">
        <v>28</v>
      </c>
      <c r="L28" s="1201" t="s">
        <v>382</v>
      </c>
      <c r="M28" s="1866">
        <v>219.99999999999991</v>
      </c>
      <c r="N28" s="1866">
        <v>1173.2401790000001</v>
      </c>
      <c r="O28" s="1858"/>
      <c r="P28" s="1858"/>
      <c r="Q28" s="1858"/>
      <c r="R28" s="1858"/>
      <c r="S28" s="1858"/>
      <c r="T28" s="1858"/>
      <c r="U28" s="1858"/>
      <c r="V28" s="1858"/>
      <c r="W28" s="1858"/>
      <c r="X28" s="1858"/>
      <c r="Y28" s="1858"/>
      <c r="Z28" s="1858"/>
      <c r="AA28" s="1858"/>
      <c r="AB28" s="1858"/>
      <c r="AC28" s="1858"/>
    </row>
    <row r="29" spans="1:29" x14ac:dyDescent="0.25">
      <c r="A29" s="61"/>
      <c r="B29" s="184" t="s">
        <v>59</v>
      </c>
      <c r="C29" s="185" t="s">
        <v>602</v>
      </c>
      <c r="D29" s="186">
        <v>145.34999999999991</v>
      </c>
      <c r="E29" s="187">
        <f>+D29*100/$K$2</f>
        <v>0.9611289942894311</v>
      </c>
      <c r="F29" s="188">
        <v>734.44824100000005</v>
      </c>
      <c r="G29" s="211">
        <f>+F29*100/$L$2</f>
        <v>1.2892180553382635</v>
      </c>
      <c r="H29" s="1859"/>
      <c r="I29" s="1865"/>
      <c r="J29" s="1201"/>
      <c r="K29" s="1201" t="s">
        <v>1603</v>
      </c>
      <c r="L29" s="1201"/>
      <c r="M29" s="1866">
        <v>219.99999999999991</v>
      </c>
      <c r="N29" s="1866">
        <v>1173.2401790000001</v>
      </c>
      <c r="O29" s="1858"/>
      <c r="P29" s="1858"/>
      <c r="Q29" s="1858"/>
      <c r="R29" s="1858"/>
      <c r="S29" s="1858"/>
      <c r="T29" s="1858"/>
      <c r="U29" s="1858"/>
      <c r="V29" s="1858"/>
      <c r="W29" s="1858"/>
      <c r="X29" s="1858"/>
      <c r="Y29" s="1858"/>
      <c r="Z29" s="1858"/>
      <c r="AA29" s="1858"/>
      <c r="AB29" s="1858"/>
      <c r="AC29" s="1858"/>
    </row>
    <row r="30" spans="1:29" x14ac:dyDescent="0.25">
      <c r="A30" s="61"/>
      <c r="B30" s="184"/>
      <c r="C30" s="185"/>
      <c r="D30" s="186"/>
      <c r="E30" s="187"/>
      <c r="F30" s="188"/>
      <c r="G30" s="211"/>
      <c r="H30" s="1859"/>
      <c r="I30" s="1865"/>
      <c r="J30" s="1201"/>
      <c r="K30" s="1201" t="s">
        <v>69</v>
      </c>
      <c r="L30" s="1201" t="s">
        <v>629</v>
      </c>
      <c r="M30" s="1866">
        <v>192.4499999999999</v>
      </c>
      <c r="N30" s="1866">
        <v>1254.114245</v>
      </c>
      <c r="O30" s="1858"/>
      <c r="P30" s="1858"/>
      <c r="Q30" s="1858"/>
      <c r="R30" s="1858"/>
      <c r="S30" s="1858"/>
      <c r="T30" s="1858"/>
      <c r="U30" s="1858"/>
      <c r="V30" s="1858"/>
      <c r="W30" s="1858"/>
      <c r="X30" s="1858"/>
      <c r="Y30" s="1858"/>
      <c r="Z30" s="1858"/>
      <c r="AA30" s="1858"/>
      <c r="AB30" s="1858"/>
      <c r="AC30" s="1858"/>
    </row>
    <row r="31" spans="1:29" x14ac:dyDescent="0.25">
      <c r="A31" s="61"/>
      <c r="B31" s="184" t="s">
        <v>24</v>
      </c>
      <c r="C31" s="185" t="s">
        <v>376</v>
      </c>
      <c r="D31" s="186">
        <v>142.80000000000001</v>
      </c>
      <c r="E31" s="187">
        <f>+D31*100/$K$2</f>
        <v>0.94426708210891552</v>
      </c>
      <c r="F31" s="188">
        <v>785.97867700000006</v>
      </c>
      <c r="G31" s="211">
        <f>+F31*100/$L$2</f>
        <v>1.3796723103586019</v>
      </c>
      <c r="H31" s="1859"/>
      <c r="I31" s="1865"/>
      <c r="J31" s="1201"/>
      <c r="K31" s="1201" t="s">
        <v>1606</v>
      </c>
      <c r="L31" s="1201"/>
      <c r="M31" s="1866">
        <v>192.4499999999999</v>
      </c>
      <c r="N31" s="1866">
        <v>1254.114245</v>
      </c>
      <c r="O31" s="1858"/>
      <c r="P31" s="1858"/>
      <c r="Q31" s="1858"/>
      <c r="R31" s="1858"/>
      <c r="S31" s="1858"/>
      <c r="T31" s="1858"/>
      <c r="U31" s="1858"/>
      <c r="V31" s="1858"/>
      <c r="W31" s="1858"/>
      <c r="X31" s="1858"/>
      <c r="Y31" s="1858"/>
      <c r="Z31" s="1858"/>
      <c r="AA31" s="1858"/>
      <c r="AB31" s="1858"/>
      <c r="AC31" s="1858"/>
    </row>
    <row r="32" spans="1:29" x14ac:dyDescent="0.25">
      <c r="A32" s="61"/>
      <c r="B32" s="184"/>
      <c r="C32" s="185"/>
      <c r="D32" s="186"/>
      <c r="E32" s="187"/>
      <c r="F32" s="188"/>
      <c r="G32" s="211"/>
      <c r="H32" s="1859"/>
      <c r="I32" s="1865"/>
      <c r="J32" s="1201"/>
      <c r="K32" s="1201" t="s">
        <v>59</v>
      </c>
      <c r="L32" s="1201" t="s">
        <v>602</v>
      </c>
      <c r="M32" s="1866">
        <v>145.34999999999991</v>
      </c>
      <c r="N32" s="1866">
        <v>734.44824100000005</v>
      </c>
      <c r="O32" s="1858"/>
      <c r="P32" s="1858"/>
      <c r="Q32" s="1858"/>
      <c r="R32" s="1858"/>
      <c r="S32" s="1858"/>
      <c r="T32" s="1858"/>
      <c r="U32" s="1858"/>
      <c r="V32" s="1858"/>
      <c r="W32" s="1858"/>
      <c r="X32" s="1858"/>
      <c r="Y32" s="1858"/>
      <c r="Z32" s="1858"/>
      <c r="AA32" s="1858"/>
      <c r="AB32" s="1858"/>
      <c r="AC32" s="1858"/>
    </row>
    <row r="33" spans="1:29" x14ac:dyDescent="0.25">
      <c r="A33" s="61"/>
      <c r="B33" s="184" t="s">
        <v>73</v>
      </c>
      <c r="C33" s="185" t="s">
        <v>635</v>
      </c>
      <c r="D33" s="186">
        <v>114</v>
      </c>
      <c r="E33" s="187">
        <f>+D33*100/$K$2</f>
        <v>0.7538266621877896</v>
      </c>
      <c r="F33" s="188">
        <v>728.24041899999997</v>
      </c>
      <c r="G33" s="211">
        <f>+F33*100/$L$2</f>
        <v>1.2783211183453596</v>
      </c>
      <c r="H33" s="1859"/>
      <c r="I33" s="1865"/>
      <c r="J33" s="1201"/>
      <c r="K33" s="1201" t="s">
        <v>1605</v>
      </c>
      <c r="L33" s="1201"/>
      <c r="M33" s="1866">
        <v>145.34999999999991</v>
      </c>
      <c r="N33" s="1866">
        <v>734.44824100000005</v>
      </c>
      <c r="O33" s="1858"/>
      <c r="P33" s="1858"/>
      <c r="Q33" s="1858"/>
      <c r="R33" s="1858"/>
      <c r="S33" s="1858"/>
      <c r="T33" s="1858"/>
      <c r="U33" s="1858"/>
      <c r="V33" s="1858"/>
      <c r="W33" s="1858"/>
      <c r="X33" s="1858"/>
      <c r="Y33" s="1858"/>
      <c r="Z33" s="1858"/>
      <c r="AA33" s="1858"/>
      <c r="AB33" s="1858"/>
      <c r="AC33" s="1858"/>
    </row>
    <row r="34" spans="1:29" x14ac:dyDescent="0.25">
      <c r="A34" s="61"/>
      <c r="B34" s="184"/>
      <c r="C34" s="185"/>
      <c r="D34" s="186"/>
      <c r="E34" s="187"/>
      <c r="F34" s="188"/>
      <c r="G34" s="211"/>
      <c r="H34" s="1859"/>
      <c r="I34" s="1865"/>
      <c r="J34" s="1201"/>
      <c r="K34" s="1201" t="s">
        <v>24</v>
      </c>
      <c r="L34" s="1201" t="s">
        <v>376</v>
      </c>
      <c r="M34" s="1866">
        <v>142.80000000000001</v>
      </c>
      <c r="N34" s="1866">
        <v>785.97867700000006</v>
      </c>
      <c r="O34" s="1858"/>
      <c r="P34" s="1858"/>
      <c r="Q34" s="1858"/>
      <c r="R34" s="1858"/>
      <c r="S34" s="1858"/>
      <c r="T34" s="1858"/>
      <c r="U34" s="1858"/>
      <c r="V34" s="1858"/>
      <c r="W34" s="1858"/>
      <c r="X34" s="1858"/>
      <c r="Y34" s="1858"/>
      <c r="Z34" s="1858"/>
      <c r="AA34" s="1858"/>
      <c r="AB34" s="1858"/>
      <c r="AC34" s="1858"/>
    </row>
    <row r="35" spans="1:29" x14ac:dyDescent="0.25">
      <c r="A35" s="61"/>
      <c r="B35" s="184" t="s">
        <v>125</v>
      </c>
      <c r="C35" s="185" t="s">
        <v>725</v>
      </c>
      <c r="D35" s="186">
        <v>100.00000000000003</v>
      </c>
      <c r="E35" s="187">
        <f>+D35*100/$K$2</f>
        <v>0.66125145805946473</v>
      </c>
      <c r="F35" s="188">
        <v>672.07825000000003</v>
      </c>
      <c r="G35" s="211">
        <f>+F35*100/$L$2</f>
        <v>1.1797365234620303</v>
      </c>
      <c r="H35" s="1859"/>
      <c r="I35" s="1865"/>
      <c r="J35" s="1201"/>
      <c r="K35" s="1201" t="s">
        <v>1602</v>
      </c>
      <c r="L35" s="1201"/>
      <c r="M35" s="1866">
        <v>142.80000000000001</v>
      </c>
      <c r="N35" s="1866">
        <v>785.97867700000006</v>
      </c>
      <c r="O35" s="1858"/>
      <c r="P35" s="1858"/>
      <c r="Q35" s="1858"/>
      <c r="R35" s="1858"/>
      <c r="S35" s="1858"/>
      <c r="T35" s="1858"/>
      <c r="U35" s="1858"/>
      <c r="V35" s="1858"/>
      <c r="W35" s="1858"/>
      <c r="X35" s="1858"/>
      <c r="Y35" s="1858"/>
      <c r="Z35" s="1858"/>
      <c r="AA35" s="1858"/>
      <c r="AB35" s="1858"/>
      <c r="AC35" s="1858"/>
    </row>
    <row r="36" spans="1:29" ht="15.75" thickBot="1" x14ac:dyDescent="0.3">
      <c r="A36" s="61"/>
      <c r="B36" s="194"/>
      <c r="C36" s="195"/>
      <c r="D36" s="196"/>
      <c r="E36" s="197"/>
      <c r="F36" s="198"/>
      <c r="G36" s="214"/>
      <c r="H36" s="1859"/>
      <c r="I36" s="1859"/>
      <c r="J36" s="1201"/>
      <c r="K36" s="1201" t="s">
        <v>73</v>
      </c>
      <c r="L36" s="1201" t="s">
        <v>635</v>
      </c>
      <c r="M36" s="1866">
        <v>114</v>
      </c>
      <c r="N36" s="1866">
        <v>728.24041899999997</v>
      </c>
      <c r="O36" s="1858"/>
      <c r="P36" s="1858"/>
      <c r="Q36" s="1858"/>
      <c r="R36" s="1858"/>
      <c r="S36" s="1858"/>
      <c r="T36" s="1858"/>
      <c r="U36" s="1858"/>
      <c r="V36" s="1858"/>
      <c r="W36" s="1858"/>
      <c r="X36" s="1858"/>
      <c r="Y36" s="1858"/>
      <c r="Z36" s="1858"/>
      <c r="AA36" s="1858"/>
      <c r="AB36" s="1858"/>
      <c r="AC36" s="1858"/>
    </row>
    <row r="37" spans="1:29" x14ac:dyDescent="0.25">
      <c r="A37" s="61"/>
      <c r="B37" s="199"/>
      <c r="C37" s="61"/>
      <c r="D37" s="62"/>
      <c r="E37" s="62"/>
      <c r="F37" s="62"/>
      <c r="G37" s="200"/>
      <c r="H37" s="1859"/>
      <c r="I37" s="1859"/>
      <c r="J37" s="1201"/>
      <c r="K37" s="1201" t="s">
        <v>1607</v>
      </c>
      <c r="L37" s="1201"/>
      <c r="M37" s="1866">
        <v>114</v>
      </c>
      <c r="N37" s="1866">
        <v>728.24041899999997</v>
      </c>
      <c r="O37" s="1858"/>
      <c r="P37" s="1858"/>
      <c r="Q37" s="1858"/>
      <c r="R37" s="1858"/>
      <c r="S37" s="1858"/>
      <c r="T37" s="1858"/>
      <c r="U37" s="1858"/>
      <c r="V37" s="1858"/>
      <c r="W37" s="1858"/>
      <c r="X37" s="1858"/>
      <c r="Y37" s="1858"/>
      <c r="Z37" s="1858"/>
      <c r="AA37" s="1858"/>
      <c r="AB37" s="1858"/>
      <c r="AC37" s="1858"/>
    </row>
    <row r="38" spans="1:29" x14ac:dyDescent="0.25">
      <c r="A38" s="61"/>
      <c r="B38" s="201" t="s">
        <v>1214</v>
      </c>
      <c r="C38" s="61"/>
      <c r="D38" s="202"/>
      <c r="E38" s="62"/>
      <c r="F38" s="202"/>
      <c r="G38" s="62"/>
      <c r="H38" s="1859"/>
      <c r="I38" s="1859"/>
      <c r="J38" s="1201"/>
      <c r="K38" s="1201" t="s">
        <v>125</v>
      </c>
      <c r="L38" s="1201" t="s">
        <v>725</v>
      </c>
      <c r="M38" s="1866">
        <v>100.00000000000003</v>
      </c>
      <c r="N38" s="1866">
        <v>672.07825000000003</v>
      </c>
      <c r="O38" s="1858"/>
      <c r="P38" s="1858"/>
      <c r="Q38" s="1858"/>
      <c r="R38" s="1858"/>
      <c r="S38" s="1858"/>
      <c r="T38" s="1858"/>
      <c r="U38" s="1858"/>
      <c r="V38" s="1858"/>
      <c r="W38" s="1858"/>
      <c r="X38" s="1858"/>
      <c r="Y38" s="1858"/>
      <c r="Z38" s="1858"/>
      <c r="AA38" s="1858"/>
      <c r="AB38" s="1858"/>
      <c r="AC38" s="1858"/>
    </row>
    <row r="39" spans="1:29" x14ac:dyDescent="0.25">
      <c r="A39" s="61"/>
      <c r="B39" s="201" t="s">
        <v>1215</v>
      </c>
      <c r="C39" s="61"/>
      <c r="D39" s="62"/>
      <c r="E39" s="62"/>
      <c r="F39" s="62"/>
      <c r="G39" s="62"/>
      <c r="H39" s="1859"/>
      <c r="I39" s="1859"/>
      <c r="J39" s="1201"/>
      <c r="K39" s="1201" t="s">
        <v>1611</v>
      </c>
      <c r="L39" s="1201"/>
      <c r="M39" s="1866">
        <v>100.00000000000003</v>
      </c>
      <c r="N39" s="1866">
        <v>672.07825000000003</v>
      </c>
      <c r="O39" s="1858"/>
      <c r="P39" s="1858"/>
      <c r="Q39" s="1858"/>
      <c r="R39" s="1858"/>
      <c r="S39" s="1858"/>
      <c r="T39" s="1858"/>
      <c r="U39" s="1858"/>
      <c r="V39" s="1858"/>
      <c r="W39" s="1858"/>
      <c r="X39" s="1858"/>
      <c r="Y39" s="1858"/>
      <c r="Z39" s="1858"/>
      <c r="AA39" s="1858"/>
      <c r="AB39" s="1858"/>
      <c r="AC39" s="1858"/>
    </row>
    <row r="40" spans="1:29" x14ac:dyDescent="0.25">
      <c r="A40" s="61"/>
      <c r="B40" s="61"/>
      <c r="C40" s="61"/>
      <c r="D40" s="62"/>
      <c r="E40" s="62"/>
      <c r="F40" s="62"/>
      <c r="G40" s="62"/>
      <c r="H40" s="1859"/>
      <c r="I40" s="1859"/>
      <c r="J40" s="1201"/>
      <c r="K40" s="1201" t="s">
        <v>325</v>
      </c>
      <c r="L40" s="1201"/>
      <c r="M40" s="1866">
        <v>4059.0479999999989</v>
      </c>
      <c r="N40" s="1866">
        <v>24443.704683000007</v>
      </c>
      <c r="O40" s="1858"/>
      <c r="P40" s="1858"/>
      <c r="Q40" s="1858"/>
      <c r="R40" s="1858"/>
      <c r="S40" s="1858"/>
      <c r="T40" s="1858"/>
      <c r="U40" s="1858"/>
      <c r="V40" s="1858"/>
      <c r="W40" s="1858"/>
      <c r="X40" s="1858"/>
      <c r="Y40" s="1858"/>
      <c r="Z40" s="1858"/>
      <c r="AA40" s="1858"/>
      <c r="AB40" s="1858"/>
      <c r="AC40" s="1858"/>
    </row>
    <row r="41" spans="1:29" x14ac:dyDescent="0.25">
      <c r="A41" s="61"/>
      <c r="B41" s="182" t="s">
        <v>1216</v>
      </c>
      <c r="C41" s="61"/>
      <c r="D41" s="62"/>
      <c r="E41" s="62"/>
      <c r="F41" s="62"/>
      <c r="G41" s="62"/>
      <c r="H41" s="1859"/>
      <c r="I41" s="1859"/>
      <c r="J41" s="1201"/>
      <c r="K41" s="1201"/>
      <c r="L41" s="1201"/>
      <c r="M41" s="1201"/>
      <c r="N41" s="1201"/>
      <c r="O41" s="1858"/>
      <c r="P41" s="1858"/>
      <c r="Q41" s="1858"/>
      <c r="R41" s="1858"/>
      <c r="S41" s="1858"/>
      <c r="T41" s="1858"/>
      <c r="U41" s="1858"/>
      <c r="V41" s="1858"/>
      <c r="W41" s="1858"/>
      <c r="X41" s="1858"/>
      <c r="Y41" s="1858"/>
      <c r="Z41" s="1858"/>
      <c r="AA41" s="1858"/>
      <c r="AB41" s="1858"/>
      <c r="AC41" s="1858"/>
    </row>
    <row r="42" spans="1:29" ht="15.75" thickBot="1" x14ac:dyDescent="0.3">
      <c r="A42" s="61"/>
      <c r="B42" s="203"/>
      <c r="C42" s="61"/>
      <c r="D42" s="62"/>
      <c r="E42" s="62"/>
      <c r="F42" s="62"/>
      <c r="G42" s="196"/>
      <c r="H42" s="1859"/>
      <c r="I42" s="1207"/>
      <c r="J42" s="1201"/>
      <c r="K42" s="1864" t="s">
        <v>173</v>
      </c>
      <c r="L42" s="1201" t="s">
        <v>327</v>
      </c>
      <c r="M42" s="1201"/>
      <c r="N42" s="1201"/>
      <c r="O42" s="1858"/>
      <c r="P42" s="1858"/>
      <c r="Q42" s="1858"/>
      <c r="R42" s="1858"/>
      <c r="S42" s="1858"/>
      <c r="T42" s="1858"/>
      <c r="U42" s="1858"/>
      <c r="V42" s="1858"/>
      <c r="W42" s="1858"/>
      <c r="X42" s="1858"/>
      <c r="Y42" s="1858"/>
      <c r="Z42" s="1858"/>
      <c r="AA42" s="1858"/>
      <c r="AB42" s="1858"/>
      <c r="AC42" s="1858"/>
    </row>
    <row r="43" spans="1:29" x14ac:dyDescent="0.25">
      <c r="A43" s="87"/>
      <c r="B43" s="227" t="s">
        <v>1204</v>
      </c>
      <c r="C43" s="228" t="s">
        <v>1205</v>
      </c>
      <c r="D43" s="1584" t="s">
        <v>1206</v>
      </c>
      <c r="E43" s="1585"/>
      <c r="F43" s="1584" t="s">
        <v>1207</v>
      </c>
      <c r="G43" s="1586"/>
      <c r="H43" s="1867"/>
      <c r="I43" s="1868"/>
      <c r="J43" s="1201"/>
      <c r="K43" s="1864" t="s">
        <v>336</v>
      </c>
      <c r="L43" s="1201" t="s">
        <v>1217</v>
      </c>
      <c r="M43" s="1201"/>
      <c r="N43" s="1201"/>
      <c r="O43" s="1858"/>
      <c r="P43" s="1858"/>
      <c r="Q43" s="1858"/>
      <c r="R43" s="1858"/>
      <c r="S43" s="1858"/>
      <c r="T43" s="1858"/>
      <c r="U43" s="1858"/>
      <c r="V43" s="1858"/>
      <c r="W43" s="1858"/>
      <c r="X43" s="1858"/>
      <c r="Y43" s="1858"/>
      <c r="Z43" s="1858"/>
      <c r="AA43" s="1858"/>
      <c r="AB43" s="1858"/>
      <c r="AC43" s="1858"/>
    </row>
    <row r="44" spans="1:29" ht="15.75" thickBot="1" x14ac:dyDescent="0.3">
      <c r="A44" s="61"/>
      <c r="B44" s="229"/>
      <c r="C44" s="230"/>
      <c r="D44" s="231" t="s">
        <v>1208</v>
      </c>
      <c r="E44" s="232" t="s">
        <v>1209</v>
      </c>
      <c r="F44" s="231" t="s">
        <v>1210</v>
      </c>
      <c r="G44" s="231" t="s">
        <v>1211</v>
      </c>
      <c r="H44" s="1859"/>
      <c r="I44" s="1207"/>
      <c r="J44" s="1201"/>
      <c r="K44" s="1864" t="s">
        <v>1599</v>
      </c>
      <c r="L44" s="1201" t="s">
        <v>349</v>
      </c>
      <c r="M44" s="1201"/>
      <c r="N44" s="1201"/>
      <c r="O44" s="1858"/>
      <c r="P44" s="1858"/>
      <c r="Q44" s="1858"/>
      <c r="R44" s="1858"/>
      <c r="S44" s="1858"/>
      <c r="T44" s="1858"/>
      <c r="U44" s="1858"/>
      <c r="V44" s="1858"/>
      <c r="W44" s="1858"/>
      <c r="X44" s="1858"/>
      <c r="Y44" s="1858"/>
      <c r="Z44" s="1858"/>
      <c r="AA44" s="1858"/>
      <c r="AB44" s="1858"/>
      <c r="AC44" s="1858"/>
    </row>
    <row r="45" spans="1:29" ht="15.75" thickBot="1" x14ac:dyDescent="0.3">
      <c r="A45" s="61"/>
      <c r="B45" s="204" t="s">
        <v>1218</v>
      </c>
      <c r="C45" s="205"/>
      <c r="D45" s="205"/>
      <c r="E45" s="205"/>
      <c r="F45" s="205"/>
      <c r="G45" s="205"/>
      <c r="H45" s="1859"/>
      <c r="I45" s="1207"/>
      <c r="J45" s="1201"/>
      <c r="K45" s="1864" t="s">
        <v>171</v>
      </c>
      <c r="L45" s="1201" t="s">
        <v>172</v>
      </c>
      <c r="M45" s="1201"/>
      <c r="N45" s="1201"/>
      <c r="O45" s="1858"/>
      <c r="P45" s="1858"/>
      <c r="Q45" s="1858"/>
      <c r="R45" s="1858"/>
      <c r="S45" s="1858"/>
      <c r="T45" s="1858"/>
      <c r="U45" s="1858"/>
      <c r="V45" s="1858"/>
      <c r="W45" s="1858"/>
      <c r="X45" s="1858"/>
      <c r="Y45" s="1858"/>
      <c r="Z45" s="1858"/>
      <c r="AA45" s="1858"/>
      <c r="AB45" s="1858"/>
      <c r="AC45" s="1858"/>
    </row>
    <row r="46" spans="1:29" x14ac:dyDescent="0.25">
      <c r="A46" s="61"/>
      <c r="B46" s="206"/>
      <c r="C46" s="207"/>
      <c r="D46" s="208"/>
      <c r="E46" s="209"/>
      <c r="F46" s="62"/>
      <c r="G46" s="1561"/>
      <c r="H46" s="1859"/>
      <c r="I46" s="1207"/>
      <c r="J46" s="1201"/>
      <c r="K46" s="1864" t="s">
        <v>352</v>
      </c>
      <c r="L46" s="1201" t="s">
        <v>341</v>
      </c>
      <c r="M46" s="1201"/>
      <c r="N46" s="1201"/>
      <c r="O46" s="1858"/>
      <c r="P46" s="1858"/>
      <c r="Q46" s="1858"/>
      <c r="R46" s="1858"/>
      <c r="S46" s="1858"/>
      <c r="T46" s="1858"/>
      <c r="U46" s="1858"/>
      <c r="V46" s="1858"/>
      <c r="W46" s="1858"/>
      <c r="X46" s="1858"/>
      <c r="Y46" s="1858"/>
      <c r="Z46" s="1858"/>
      <c r="AA46" s="1858"/>
      <c r="AB46" s="1858"/>
      <c r="AC46" s="1858"/>
    </row>
    <row r="47" spans="1:29" x14ac:dyDescent="0.25">
      <c r="A47" s="61"/>
      <c r="B47" s="206" t="s">
        <v>127</v>
      </c>
      <c r="C47" s="210" t="s">
        <v>727</v>
      </c>
      <c r="D47" s="186">
        <v>978.99999999999966</v>
      </c>
      <c r="E47" s="187">
        <f>+D47*100/$K$2</f>
        <v>6.473651774402156</v>
      </c>
      <c r="F47" s="188">
        <v>4295.9550339999996</v>
      </c>
      <c r="G47" s="211">
        <f>+F47*100/$L$2</f>
        <v>7.5409300282524656</v>
      </c>
      <c r="H47" s="1859"/>
      <c r="I47" s="1241"/>
      <c r="J47" s="1201"/>
      <c r="K47" s="1201"/>
      <c r="L47" s="1201"/>
      <c r="M47" s="1201"/>
      <c r="N47" s="1201"/>
      <c r="O47" s="1858"/>
      <c r="P47" s="1858"/>
      <c r="Q47" s="1858"/>
      <c r="R47" s="1858"/>
      <c r="S47" s="1858"/>
      <c r="T47" s="1858"/>
      <c r="U47" s="1858"/>
      <c r="V47" s="1858"/>
      <c r="W47" s="1858"/>
      <c r="X47" s="1858"/>
      <c r="Y47" s="1858"/>
      <c r="Z47" s="1858"/>
      <c r="AA47" s="1858"/>
      <c r="AB47" s="1858"/>
      <c r="AC47" s="1858"/>
    </row>
    <row r="48" spans="1:29" x14ac:dyDescent="0.25">
      <c r="A48" s="61"/>
      <c r="B48" s="206"/>
      <c r="C48" s="210"/>
      <c r="D48" s="211"/>
      <c r="E48" s="187"/>
      <c r="F48" s="212"/>
      <c r="G48" s="211"/>
      <c r="H48" s="1859"/>
      <c r="I48" s="1241"/>
      <c r="J48" s="1201"/>
      <c r="K48" s="1864" t="s">
        <v>175</v>
      </c>
      <c r="L48" s="1864" t="s">
        <v>353</v>
      </c>
      <c r="M48" s="1201" t="s">
        <v>1212</v>
      </c>
      <c r="N48" s="1201" t="s">
        <v>1601</v>
      </c>
      <c r="O48" s="1858"/>
      <c r="P48" s="1858"/>
      <c r="Q48" s="1858"/>
      <c r="R48" s="1858"/>
      <c r="S48" s="1858"/>
      <c r="T48" s="1858"/>
      <c r="U48" s="1858"/>
      <c r="V48" s="1858"/>
      <c r="W48" s="1858"/>
      <c r="X48" s="1858"/>
      <c r="Y48" s="1858"/>
      <c r="Z48" s="1858"/>
      <c r="AA48" s="1858"/>
      <c r="AB48" s="1858"/>
      <c r="AC48" s="1858"/>
    </row>
    <row r="49" spans="1:29" x14ac:dyDescent="0.25">
      <c r="A49" s="61"/>
      <c r="B49" s="206" t="s">
        <v>97</v>
      </c>
      <c r="C49" s="210" t="s">
        <v>683</v>
      </c>
      <c r="D49" s="186">
        <v>962.6899999999996</v>
      </c>
      <c r="E49" s="187">
        <f>+D49*100/$K$2</f>
        <v>6.3658016615926565</v>
      </c>
      <c r="F49" s="188">
        <v>5006.1073640000004</v>
      </c>
      <c r="G49" s="211">
        <f>+F49*100/$L$2</f>
        <v>8.7875001127964332</v>
      </c>
      <c r="H49" s="1859"/>
      <c r="I49" s="1241"/>
      <c r="J49" s="1201"/>
      <c r="K49" s="1201" t="s">
        <v>127</v>
      </c>
      <c r="L49" s="1201" t="s">
        <v>727</v>
      </c>
      <c r="M49" s="1866">
        <v>978.99999999999966</v>
      </c>
      <c r="N49" s="1866">
        <v>4295.9550339999996</v>
      </c>
      <c r="O49" s="1858"/>
      <c r="P49" s="1858"/>
      <c r="Q49" s="1858"/>
      <c r="R49" s="1858"/>
      <c r="S49" s="1858"/>
      <c r="T49" s="1858"/>
      <c r="U49" s="1858"/>
      <c r="V49" s="1858"/>
      <c r="W49" s="1858"/>
      <c r="X49" s="1858"/>
      <c r="Y49" s="1858"/>
      <c r="Z49" s="1858"/>
      <c r="AA49" s="1858"/>
      <c r="AB49" s="1858"/>
      <c r="AC49" s="1858"/>
    </row>
    <row r="50" spans="1:29" x14ac:dyDescent="0.25">
      <c r="A50" s="61"/>
      <c r="B50" s="206"/>
      <c r="C50" s="210"/>
      <c r="D50" s="186"/>
      <c r="E50" s="187"/>
      <c r="F50" s="188"/>
      <c r="G50" s="211"/>
      <c r="H50" s="1859"/>
      <c r="I50" s="1241"/>
      <c r="J50" s="1201"/>
      <c r="K50" s="1201" t="s">
        <v>97</v>
      </c>
      <c r="L50" s="1201" t="s">
        <v>683</v>
      </c>
      <c r="M50" s="1866">
        <v>962.6899999999996</v>
      </c>
      <c r="N50" s="1866">
        <v>5006.1073640000004</v>
      </c>
      <c r="O50" s="1858"/>
      <c r="P50" s="1858"/>
      <c r="Q50" s="1858"/>
      <c r="R50" s="1858"/>
      <c r="S50" s="1858"/>
      <c r="T50" s="1858"/>
      <c r="U50" s="1858"/>
      <c r="V50" s="1858"/>
      <c r="W50" s="1858"/>
      <c r="X50" s="1858"/>
      <c r="Y50" s="1858"/>
      <c r="Z50" s="1858"/>
      <c r="AA50" s="1858"/>
      <c r="AB50" s="1858"/>
      <c r="AC50" s="1858"/>
    </row>
    <row r="51" spans="1:29" x14ac:dyDescent="0.25">
      <c r="A51" s="61"/>
      <c r="B51" s="206" t="s">
        <v>99</v>
      </c>
      <c r="C51" s="210" t="s">
        <v>688</v>
      </c>
      <c r="D51" s="186">
        <v>578.80000000000018</v>
      </c>
      <c r="E51" s="187">
        <f>+D51*100/$K$2</f>
        <v>3.8273234392481816</v>
      </c>
      <c r="F51" s="188">
        <v>3767.460826</v>
      </c>
      <c r="G51" s="211">
        <f>+F51*100/$L$2</f>
        <v>6.6132346005016958</v>
      </c>
      <c r="H51" s="1859"/>
      <c r="I51" s="1241"/>
      <c r="J51" s="1201"/>
      <c r="K51" s="1201" t="s">
        <v>99</v>
      </c>
      <c r="L51" s="1201" t="s">
        <v>688</v>
      </c>
      <c r="M51" s="1866">
        <v>578.80000000000018</v>
      </c>
      <c r="N51" s="1866">
        <v>3767.460826</v>
      </c>
      <c r="O51" s="1858"/>
      <c r="P51" s="1858"/>
      <c r="Q51" s="1858"/>
      <c r="R51" s="1858"/>
      <c r="S51" s="1858"/>
      <c r="T51" s="1858"/>
      <c r="U51" s="1858"/>
      <c r="V51" s="1858"/>
      <c r="W51" s="1858"/>
      <c r="X51" s="1858"/>
      <c r="Y51" s="1858"/>
      <c r="Z51" s="1858"/>
      <c r="AA51" s="1858"/>
      <c r="AB51" s="1858"/>
      <c r="AC51" s="1858"/>
    </row>
    <row r="52" spans="1:29" x14ac:dyDescent="0.25">
      <c r="A52" s="61"/>
      <c r="B52" s="206"/>
      <c r="C52" s="210"/>
      <c r="D52" s="186"/>
      <c r="E52" s="187"/>
      <c r="F52" s="188"/>
      <c r="G52" s="211"/>
      <c r="H52" s="1859"/>
      <c r="I52" s="1241"/>
      <c r="J52" s="1201"/>
      <c r="K52" s="1201" t="s">
        <v>89</v>
      </c>
      <c r="L52" s="1201" t="s">
        <v>666</v>
      </c>
      <c r="M52" s="1866">
        <v>524.00000000000011</v>
      </c>
      <c r="N52" s="1866">
        <v>2956.4147269999989</v>
      </c>
      <c r="O52" s="1858"/>
      <c r="P52" s="1858"/>
      <c r="Q52" s="1858"/>
      <c r="R52" s="1858"/>
      <c r="S52" s="1858"/>
      <c r="T52" s="1858"/>
      <c r="U52" s="1858"/>
      <c r="V52" s="1858"/>
      <c r="W52" s="1858"/>
      <c r="X52" s="1858"/>
      <c r="Y52" s="1858"/>
      <c r="Z52" s="1858"/>
      <c r="AA52" s="1858"/>
      <c r="AB52" s="1858"/>
      <c r="AC52" s="1858"/>
    </row>
    <row r="53" spans="1:29" x14ac:dyDescent="0.25">
      <c r="A53" s="61"/>
      <c r="B53" s="206" t="s">
        <v>89</v>
      </c>
      <c r="C53" s="210" t="s">
        <v>666</v>
      </c>
      <c r="D53" s="186">
        <v>524.00000000000011</v>
      </c>
      <c r="E53" s="187">
        <f>+D53*100/$K$2</f>
        <v>3.4649576402315954</v>
      </c>
      <c r="F53" s="188">
        <v>2956.4147269999989</v>
      </c>
      <c r="G53" s="211">
        <f>+F53*100/$L$2</f>
        <v>5.189560042960661</v>
      </c>
      <c r="H53" s="1859"/>
      <c r="I53" s="1241"/>
      <c r="J53" s="1201"/>
      <c r="K53" s="1201" t="s">
        <v>163</v>
      </c>
      <c r="L53" s="1201" t="s">
        <v>816</v>
      </c>
      <c r="M53" s="1866">
        <v>300</v>
      </c>
      <c r="N53" s="1866">
        <v>1628.112805</v>
      </c>
      <c r="O53" s="1858"/>
      <c r="P53" s="1858"/>
      <c r="Q53" s="1858"/>
      <c r="R53" s="1858"/>
      <c r="S53" s="1858"/>
      <c r="T53" s="1858"/>
      <c r="U53" s="1858"/>
      <c r="V53" s="1858"/>
      <c r="W53" s="1858"/>
      <c r="X53" s="1858"/>
      <c r="Y53" s="1858"/>
      <c r="Z53" s="1858"/>
      <c r="AA53" s="1858"/>
      <c r="AB53" s="1858"/>
      <c r="AC53" s="1858"/>
    </row>
    <row r="54" spans="1:29" x14ac:dyDescent="0.25">
      <c r="A54" s="61"/>
      <c r="B54" s="206"/>
      <c r="C54" s="210"/>
      <c r="D54" s="186"/>
      <c r="E54" s="187"/>
      <c r="F54" s="188"/>
      <c r="G54" s="211"/>
      <c r="H54" s="1859"/>
      <c r="I54" s="1241"/>
      <c r="J54" s="1201"/>
      <c r="K54" s="1201" t="s">
        <v>59</v>
      </c>
      <c r="L54" s="1201" t="s">
        <v>606</v>
      </c>
      <c r="M54" s="1866">
        <v>20.350000000000001</v>
      </c>
      <c r="N54" s="1866">
        <v>0.16552699999999998</v>
      </c>
      <c r="O54" s="1858"/>
      <c r="P54" s="1858"/>
      <c r="Q54" s="1858"/>
      <c r="R54" s="1858"/>
      <c r="S54" s="1858"/>
      <c r="T54" s="1858"/>
      <c r="U54" s="1858"/>
      <c r="V54" s="1858"/>
      <c r="W54" s="1858"/>
      <c r="X54" s="1858"/>
      <c r="Y54" s="1858"/>
      <c r="Z54" s="1858"/>
      <c r="AA54" s="1858"/>
      <c r="AB54" s="1858"/>
      <c r="AC54" s="1858"/>
    </row>
    <row r="55" spans="1:29" x14ac:dyDescent="0.25">
      <c r="A55" s="61"/>
      <c r="B55" s="206" t="s">
        <v>163</v>
      </c>
      <c r="C55" s="210" t="s">
        <v>816</v>
      </c>
      <c r="D55" s="1519">
        <v>300</v>
      </c>
      <c r="E55" s="187">
        <f>+D55*100/$K$2</f>
        <v>1.9837543741783936</v>
      </c>
      <c r="F55" s="188">
        <v>1628.112805</v>
      </c>
      <c r="G55" s="211">
        <f>+F55*100/$L$2</f>
        <v>2.8579174231195763</v>
      </c>
      <c r="H55" s="1859"/>
      <c r="I55" s="1241"/>
      <c r="J55" s="1201"/>
      <c r="K55" s="1201" t="s">
        <v>325</v>
      </c>
      <c r="L55" s="1201"/>
      <c r="M55" s="1866">
        <v>3364.8399999999997</v>
      </c>
      <c r="N55" s="1866">
        <v>17654.216283000002</v>
      </c>
      <c r="O55" s="1858"/>
      <c r="P55" s="1858"/>
      <c r="Q55" s="1858"/>
      <c r="R55" s="1858"/>
      <c r="S55" s="1858"/>
      <c r="T55" s="1858"/>
      <c r="U55" s="1858"/>
      <c r="V55" s="1858"/>
      <c r="W55" s="1858"/>
      <c r="X55" s="1858"/>
      <c r="Y55" s="1858"/>
      <c r="Z55" s="1858"/>
      <c r="AA55" s="1858"/>
      <c r="AB55" s="1858"/>
      <c r="AC55" s="1858"/>
    </row>
    <row r="56" spans="1:29" x14ac:dyDescent="0.25">
      <c r="A56" s="61"/>
      <c r="B56" s="206"/>
      <c r="C56" s="210"/>
      <c r="D56" s="1519"/>
      <c r="E56" s="187"/>
      <c r="F56" s="188"/>
      <c r="G56" s="211"/>
      <c r="H56" s="1859"/>
      <c r="I56" s="1241"/>
      <c r="J56" s="1201"/>
      <c r="K56" s="1201"/>
      <c r="L56" s="1201"/>
      <c r="M56" s="1866"/>
      <c r="N56" s="1866"/>
      <c r="O56" s="1858"/>
      <c r="P56" s="1858"/>
      <c r="Q56" s="1858"/>
      <c r="R56" s="1858"/>
      <c r="S56" s="1858"/>
      <c r="T56" s="1858"/>
      <c r="U56" s="1858"/>
      <c r="V56" s="1858"/>
      <c r="W56" s="1858"/>
      <c r="X56" s="1858"/>
      <c r="Y56" s="1858"/>
      <c r="Z56" s="1858"/>
      <c r="AA56" s="1858"/>
      <c r="AB56" s="1858"/>
      <c r="AC56" s="1858"/>
    </row>
    <row r="57" spans="1:29" x14ac:dyDescent="0.25">
      <c r="A57" s="61"/>
      <c r="B57" s="206" t="s">
        <v>59</v>
      </c>
      <c r="C57" s="210" t="s">
        <v>606</v>
      </c>
      <c r="D57" s="1519">
        <v>20</v>
      </c>
      <c r="E57" s="187">
        <f>+D57*100/$K$2</f>
        <v>0.13225029161189292</v>
      </c>
      <c r="F57" s="188">
        <v>0.16552699999999998</v>
      </c>
      <c r="G57" s="211">
        <f>+F57*100/$L$2</f>
        <v>2.9055879656736318E-4</v>
      </c>
      <c r="H57" s="1859"/>
      <c r="I57" s="1241"/>
      <c r="J57" s="1201"/>
      <c r="K57" s="1201"/>
      <c r="L57" s="1201"/>
      <c r="M57" s="1866"/>
      <c r="N57" s="1866"/>
      <c r="O57" s="1858"/>
      <c r="P57" s="1858"/>
      <c r="Q57" s="1858"/>
      <c r="R57" s="1858"/>
      <c r="S57" s="1858"/>
      <c r="T57" s="1858"/>
      <c r="U57" s="1858"/>
      <c r="V57" s="1858"/>
      <c r="W57" s="1858"/>
      <c r="X57" s="1858"/>
      <c r="Y57" s="1858"/>
      <c r="Z57" s="1858"/>
      <c r="AA57" s="1858"/>
      <c r="AB57" s="1858"/>
      <c r="AC57" s="1858"/>
    </row>
    <row r="58" spans="1:29" ht="15.75" thickBot="1" x14ac:dyDescent="0.3">
      <c r="A58" s="61"/>
      <c r="B58" s="206"/>
      <c r="C58" s="213"/>
      <c r="D58" s="214"/>
      <c r="E58" s="215"/>
      <c r="F58" s="216"/>
      <c r="G58" s="1856"/>
      <c r="H58" s="1859"/>
      <c r="I58" s="1241"/>
      <c r="J58" s="1201"/>
      <c r="K58" s="1864" t="s">
        <v>173</v>
      </c>
      <c r="L58" s="1201" t="s">
        <v>327</v>
      </c>
      <c r="M58" s="1201"/>
      <c r="N58" s="1201"/>
      <c r="O58" s="1858"/>
      <c r="P58" s="1858"/>
      <c r="Q58" s="1858"/>
      <c r="R58" s="1858"/>
      <c r="S58" s="1858"/>
      <c r="T58" s="1858"/>
      <c r="U58" s="1858"/>
      <c r="V58" s="1858"/>
      <c r="W58" s="1858"/>
      <c r="X58" s="1858"/>
      <c r="Y58" s="1858"/>
      <c r="Z58" s="1858"/>
      <c r="AA58" s="1858"/>
      <c r="AB58" s="1858"/>
      <c r="AC58" s="1858"/>
    </row>
    <row r="59" spans="1:29" ht="15.75" thickBot="1" x14ac:dyDescent="0.3">
      <c r="A59" s="61"/>
      <c r="B59" s="204" t="s">
        <v>1219</v>
      </c>
      <c r="C59" s="205"/>
      <c r="D59" s="205"/>
      <c r="E59" s="205"/>
      <c r="F59" s="205"/>
      <c r="G59" s="205"/>
      <c r="H59" s="1859"/>
      <c r="I59" s="1241"/>
      <c r="J59" s="1201"/>
      <c r="K59" s="1864" t="s">
        <v>336</v>
      </c>
      <c r="L59" s="1201" t="s">
        <v>1217</v>
      </c>
      <c r="M59" s="1201"/>
      <c r="N59" s="1201"/>
      <c r="O59" s="1858"/>
      <c r="P59" s="1858"/>
      <c r="Q59" s="1858"/>
      <c r="R59" s="1858"/>
      <c r="S59" s="1858"/>
      <c r="T59" s="1858"/>
      <c r="U59" s="1858"/>
      <c r="V59" s="1858"/>
      <c r="W59" s="1858"/>
      <c r="X59" s="1858"/>
      <c r="Y59" s="1858"/>
      <c r="Z59" s="1858"/>
      <c r="AA59" s="1858"/>
      <c r="AB59" s="1858"/>
      <c r="AC59" s="1858"/>
    </row>
    <row r="60" spans="1:29" x14ac:dyDescent="0.25">
      <c r="A60" s="61"/>
      <c r="B60" s="206" t="s">
        <v>97</v>
      </c>
      <c r="C60" s="210" t="s">
        <v>686</v>
      </c>
      <c r="D60" s="186">
        <v>719.01</v>
      </c>
      <c r="E60" s="187">
        <f>+D60*100/$K$2</f>
        <v>4.7544641085933561</v>
      </c>
      <c r="F60" s="188">
        <v>3.668377</v>
      </c>
      <c r="G60" s="211">
        <f>+F60*100/$L$2</f>
        <v>6.439307221633897E-3</v>
      </c>
      <c r="H60" s="1859"/>
      <c r="I60" s="1869"/>
      <c r="J60" s="1201"/>
      <c r="K60" s="1864" t="s">
        <v>1599</v>
      </c>
      <c r="L60" s="1201" t="s">
        <v>1619</v>
      </c>
      <c r="M60" s="1201"/>
      <c r="N60" s="1201"/>
      <c r="O60" s="1858"/>
      <c r="P60" s="1858"/>
      <c r="Q60" s="1858"/>
      <c r="R60" s="1858"/>
      <c r="S60" s="1858"/>
      <c r="T60" s="1858"/>
      <c r="U60" s="1858"/>
      <c r="V60" s="1858"/>
      <c r="W60" s="1858"/>
      <c r="X60" s="1858"/>
      <c r="Y60" s="1858"/>
      <c r="Z60" s="1858"/>
      <c r="AA60" s="1858"/>
      <c r="AB60" s="1858"/>
      <c r="AC60" s="1858"/>
    </row>
    <row r="61" spans="1:29" x14ac:dyDescent="0.25">
      <c r="A61" s="61"/>
      <c r="B61" s="206" t="s">
        <v>97</v>
      </c>
      <c r="C61" s="210" t="s">
        <v>685</v>
      </c>
      <c r="D61" s="186">
        <v>135.00000000000003</v>
      </c>
      <c r="E61" s="187">
        <f>+D61*100/$K$2</f>
        <v>0.89268946838027741</v>
      </c>
      <c r="F61" s="188">
        <v>36.149195999999996</v>
      </c>
      <c r="G61" s="211">
        <f>+F61*100/$L$2</f>
        <v>6.3454704589811561E-2</v>
      </c>
      <c r="H61" s="1859"/>
      <c r="I61" s="1869"/>
      <c r="J61" s="1201"/>
      <c r="K61" s="1864" t="s">
        <v>171</v>
      </c>
      <c r="L61" s="1201" t="s">
        <v>172</v>
      </c>
      <c r="M61" s="1201"/>
      <c r="N61" s="1201"/>
      <c r="O61" s="1858"/>
      <c r="P61" s="1858"/>
      <c r="Q61" s="1858"/>
      <c r="R61" s="1858"/>
      <c r="S61" s="1858"/>
      <c r="T61" s="1858"/>
      <c r="U61" s="1858"/>
      <c r="V61" s="1858"/>
      <c r="W61" s="1858"/>
      <c r="X61" s="1858"/>
      <c r="Y61" s="1858"/>
      <c r="Z61" s="1858"/>
      <c r="AA61" s="1858"/>
      <c r="AB61" s="1858"/>
      <c r="AC61" s="1858"/>
    </row>
    <row r="62" spans="1:29" x14ac:dyDescent="0.25">
      <c r="A62" s="61"/>
      <c r="B62" s="206"/>
      <c r="C62" s="210"/>
      <c r="D62" s="186"/>
      <c r="E62" s="187"/>
      <c r="F62" s="188"/>
      <c r="G62" s="211"/>
      <c r="H62" s="1859"/>
      <c r="I62" s="1869"/>
      <c r="J62" s="1201"/>
      <c r="K62" s="1864" t="s">
        <v>352</v>
      </c>
      <c r="L62" s="1201" t="s">
        <v>341</v>
      </c>
      <c r="M62" s="1201"/>
      <c r="N62" s="1201"/>
      <c r="O62" s="1858"/>
      <c r="P62" s="1858"/>
      <c r="Q62" s="1858"/>
      <c r="R62" s="1858"/>
      <c r="S62" s="1858"/>
      <c r="T62" s="1858"/>
      <c r="U62" s="1858"/>
      <c r="V62" s="1858"/>
      <c r="W62" s="1858"/>
      <c r="X62" s="1858"/>
      <c r="Y62" s="1858"/>
      <c r="Z62" s="1858"/>
      <c r="AA62" s="1858"/>
      <c r="AB62" s="1858"/>
      <c r="AC62" s="1858"/>
    </row>
    <row r="63" spans="1:29" x14ac:dyDescent="0.25">
      <c r="A63" s="61"/>
      <c r="B63" s="217" t="s">
        <v>147</v>
      </c>
      <c r="C63" s="218" t="s">
        <v>759</v>
      </c>
      <c r="D63" s="186">
        <v>616</v>
      </c>
      <c r="E63" s="187">
        <f>+D63*100/$K$2</f>
        <v>4.073308981646302</v>
      </c>
      <c r="F63" s="188">
        <v>0</v>
      </c>
      <c r="G63" s="211">
        <f>+F63*100/$L$2</f>
        <v>0</v>
      </c>
      <c r="H63" s="1859"/>
      <c r="I63" s="1869"/>
      <c r="J63" s="1201"/>
      <c r="K63" s="1201"/>
      <c r="L63" s="1201"/>
      <c r="M63" s="1201"/>
      <c r="N63" s="1201"/>
      <c r="O63" s="1858"/>
      <c r="P63" s="1858"/>
      <c r="Q63" s="1858"/>
      <c r="R63" s="1858"/>
      <c r="S63" s="1858"/>
      <c r="T63" s="1858"/>
      <c r="U63" s="1858"/>
      <c r="V63" s="1858"/>
      <c r="W63" s="1858"/>
      <c r="X63" s="1858"/>
      <c r="Y63" s="1858"/>
      <c r="Z63" s="1858"/>
      <c r="AA63" s="1858"/>
      <c r="AB63" s="1858"/>
      <c r="AC63" s="1858"/>
    </row>
    <row r="64" spans="1:29" x14ac:dyDescent="0.25">
      <c r="A64" s="61"/>
      <c r="B64" s="206"/>
      <c r="C64" s="210"/>
      <c r="D64" s="186"/>
      <c r="E64" s="187"/>
      <c r="F64" s="188"/>
      <c r="G64" s="211"/>
      <c r="H64" s="1859"/>
      <c r="I64" s="1869"/>
      <c r="J64" s="1201"/>
      <c r="K64" s="1864" t="s">
        <v>175</v>
      </c>
      <c r="L64" s="1864" t="s">
        <v>353</v>
      </c>
      <c r="M64" s="1201" t="s">
        <v>1212</v>
      </c>
      <c r="N64" s="1201" t="s">
        <v>1601</v>
      </c>
      <c r="O64" s="1858"/>
      <c r="P64" s="1858"/>
      <c r="Q64" s="1858"/>
      <c r="R64" s="1858"/>
      <c r="S64" s="1858"/>
      <c r="T64" s="1858"/>
      <c r="U64" s="1858"/>
      <c r="V64" s="1858"/>
      <c r="W64" s="1858"/>
      <c r="X64" s="1858"/>
      <c r="Y64" s="1858"/>
      <c r="Z64" s="1858"/>
      <c r="AA64" s="1858"/>
      <c r="AB64" s="1858"/>
      <c r="AC64" s="1858"/>
    </row>
    <row r="65" spans="1:29" x14ac:dyDescent="0.25">
      <c r="A65" s="61"/>
      <c r="B65" s="206" t="s">
        <v>89</v>
      </c>
      <c r="C65" s="210" t="s">
        <v>664</v>
      </c>
      <c r="D65" s="186">
        <v>446.69999999999982</v>
      </c>
      <c r="E65" s="187">
        <f>+D65*100/$K$2</f>
        <v>2.953810263151627</v>
      </c>
      <c r="F65" s="188">
        <v>389.87325599999997</v>
      </c>
      <c r="G65" s="211">
        <f>+F65*100/$L$2</f>
        <v>0.68436632136847475</v>
      </c>
      <c r="H65" s="1859"/>
      <c r="I65" s="1869"/>
      <c r="J65" s="1201"/>
      <c r="K65" s="1201" t="s">
        <v>97</v>
      </c>
      <c r="L65" s="1201" t="s">
        <v>686</v>
      </c>
      <c r="M65" s="1866">
        <v>719.01</v>
      </c>
      <c r="N65" s="1866">
        <v>3.6683769999999996</v>
      </c>
      <c r="O65" s="1858"/>
      <c r="P65" s="1858"/>
      <c r="Q65" s="1858"/>
      <c r="R65" s="1858"/>
      <c r="S65" s="1858"/>
      <c r="T65" s="1858"/>
      <c r="U65" s="1858"/>
      <c r="V65" s="1858"/>
      <c r="W65" s="1858"/>
      <c r="X65" s="1858"/>
      <c r="Y65" s="1858"/>
      <c r="Z65" s="1858"/>
      <c r="AA65" s="1858"/>
      <c r="AB65" s="1858"/>
      <c r="AC65" s="1858"/>
    </row>
    <row r="66" spans="1:29" x14ac:dyDescent="0.25">
      <c r="A66" s="61"/>
      <c r="B66" s="206"/>
      <c r="C66" s="210"/>
      <c r="D66" s="186"/>
      <c r="E66" s="187"/>
      <c r="F66" s="188"/>
      <c r="G66" s="211"/>
      <c r="H66" s="1859"/>
      <c r="I66" s="1869"/>
      <c r="J66" s="1201"/>
      <c r="K66" s="1201" t="s">
        <v>97</v>
      </c>
      <c r="L66" s="1201" t="s">
        <v>685</v>
      </c>
      <c r="M66" s="1866">
        <v>135.00000000000003</v>
      </c>
      <c r="N66" s="1866">
        <v>36.149195999999996</v>
      </c>
      <c r="O66" s="1858"/>
      <c r="P66" s="1858"/>
      <c r="Q66" s="1858"/>
      <c r="R66" s="1858"/>
      <c r="S66" s="1858"/>
      <c r="T66" s="1858"/>
      <c r="U66" s="1858"/>
      <c r="V66" s="1858"/>
      <c r="W66" s="1858"/>
      <c r="X66" s="1858"/>
      <c r="Y66" s="1858"/>
      <c r="Z66" s="1858"/>
      <c r="AA66" s="1858"/>
      <c r="AB66" s="1858"/>
      <c r="AC66" s="1858"/>
    </row>
    <row r="67" spans="1:29" x14ac:dyDescent="0.25">
      <c r="A67" s="61"/>
      <c r="B67" s="206" t="s">
        <v>91</v>
      </c>
      <c r="C67" s="210" t="s">
        <v>669</v>
      </c>
      <c r="D67" s="186">
        <v>101.29999999999997</v>
      </c>
      <c r="E67" s="187">
        <f>+D67*100/$K$2</f>
        <v>0.66984772701423734</v>
      </c>
      <c r="F67" s="188">
        <v>473.46710999999999</v>
      </c>
      <c r="G67" s="211">
        <f>+F67*100/$L$2</f>
        <v>0.8311032864476936</v>
      </c>
      <c r="H67" s="1859"/>
      <c r="I67" s="1869"/>
      <c r="J67" s="1201"/>
      <c r="K67" s="1201" t="s">
        <v>97</v>
      </c>
      <c r="L67" s="1201" t="s">
        <v>687</v>
      </c>
      <c r="M67" s="1866">
        <v>568.65000000000009</v>
      </c>
      <c r="N67" s="1866">
        <v>5.7412159999999997</v>
      </c>
      <c r="O67" s="1858"/>
      <c r="P67" s="1858"/>
      <c r="Q67" s="1858"/>
      <c r="R67" s="1858"/>
      <c r="S67" s="1858"/>
      <c r="T67" s="1858"/>
      <c r="U67" s="1858"/>
      <c r="V67" s="1858"/>
      <c r="W67" s="1858"/>
      <c r="X67" s="1858"/>
      <c r="Y67" s="1858"/>
      <c r="Z67" s="1858"/>
      <c r="AA67" s="1858"/>
      <c r="AB67" s="1858"/>
      <c r="AC67" s="1858"/>
    </row>
    <row r="68" spans="1:29" x14ac:dyDescent="0.25">
      <c r="A68" s="61"/>
      <c r="B68" s="206"/>
      <c r="C68" s="210"/>
      <c r="D68" s="186"/>
      <c r="E68" s="187"/>
      <c r="F68" s="188"/>
      <c r="G68" s="211"/>
      <c r="H68" s="1859"/>
      <c r="I68" s="1869"/>
      <c r="J68" s="1201"/>
      <c r="K68" s="1201" t="s">
        <v>147</v>
      </c>
      <c r="L68" s="1201" t="s">
        <v>759</v>
      </c>
      <c r="M68" s="1866">
        <v>616</v>
      </c>
      <c r="N68" s="1866">
        <v>3.5166429999999997</v>
      </c>
      <c r="O68" s="1858"/>
      <c r="P68" s="1858"/>
      <c r="Q68" s="1858"/>
      <c r="R68" s="1858"/>
      <c r="S68" s="1858"/>
      <c r="T68" s="1858"/>
      <c r="U68" s="1858"/>
      <c r="V68" s="1858"/>
      <c r="W68" s="1858"/>
      <c r="X68" s="1858"/>
      <c r="Y68" s="1858"/>
      <c r="Z68" s="1858"/>
      <c r="AA68" s="1858"/>
      <c r="AB68" s="1858"/>
      <c r="AC68" s="1858"/>
    </row>
    <row r="69" spans="1:29" x14ac:dyDescent="0.25">
      <c r="A69" s="61"/>
      <c r="B69" s="206" t="s">
        <v>165</v>
      </c>
      <c r="C69" s="210" t="s">
        <v>818</v>
      </c>
      <c r="D69" s="186">
        <v>202.63999999999993</v>
      </c>
      <c r="E69" s="187">
        <f>+D69*100/$K$2</f>
        <v>1.3399599546116985</v>
      </c>
      <c r="F69" s="188">
        <v>323.70947899999999</v>
      </c>
      <c r="G69" s="211">
        <f>+F69*100/$L$2</f>
        <v>0.56822534484215947</v>
      </c>
      <c r="H69" s="1859"/>
      <c r="I69" s="1869"/>
      <c r="J69" s="1201"/>
      <c r="K69" s="1201" t="s">
        <v>89</v>
      </c>
      <c r="L69" s="1201" t="s">
        <v>664</v>
      </c>
      <c r="M69" s="1866">
        <v>446.69999999999982</v>
      </c>
      <c r="N69" s="1866">
        <v>389.87325600000014</v>
      </c>
      <c r="O69" s="1858"/>
      <c r="P69" s="1858"/>
      <c r="Q69" s="1858"/>
      <c r="R69" s="1858"/>
      <c r="S69" s="1858"/>
      <c r="T69" s="1858"/>
      <c r="U69" s="1858"/>
      <c r="V69" s="1858"/>
      <c r="W69" s="1858"/>
      <c r="X69" s="1858"/>
      <c r="Y69" s="1858"/>
      <c r="Z69" s="1858"/>
      <c r="AA69" s="1858"/>
      <c r="AB69" s="1858"/>
      <c r="AC69" s="1858"/>
    </row>
    <row r="70" spans="1:29" x14ac:dyDescent="0.25">
      <c r="A70" s="61"/>
      <c r="B70" s="206"/>
      <c r="C70" s="210"/>
      <c r="D70" s="186"/>
      <c r="E70" s="187"/>
      <c r="F70" s="188"/>
      <c r="G70" s="211"/>
      <c r="H70" s="1859"/>
      <c r="I70" s="1869"/>
      <c r="J70" s="1201"/>
      <c r="K70" s="1201" t="s">
        <v>91</v>
      </c>
      <c r="L70" s="1201" t="s">
        <v>669</v>
      </c>
      <c r="M70" s="1866">
        <v>101.29999999999997</v>
      </c>
      <c r="N70" s="1866">
        <v>473.46710999999999</v>
      </c>
      <c r="O70" s="1858"/>
      <c r="P70" s="1858"/>
      <c r="Q70" s="1858"/>
      <c r="R70" s="1858"/>
      <c r="S70" s="1858"/>
      <c r="T70" s="1858"/>
      <c r="U70" s="1858"/>
      <c r="V70" s="1858"/>
      <c r="W70" s="1858"/>
      <c r="X70" s="1858"/>
      <c r="Y70" s="1858"/>
      <c r="Z70" s="1858"/>
      <c r="AA70" s="1858"/>
      <c r="AB70" s="1858"/>
      <c r="AC70" s="1858"/>
    </row>
    <row r="71" spans="1:29" x14ac:dyDescent="0.25">
      <c r="A71" s="61"/>
      <c r="B71" s="206" t="s">
        <v>127</v>
      </c>
      <c r="C71" s="210" t="s">
        <v>728</v>
      </c>
      <c r="D71" s="186">
        <v>192.49999999999997</v>
      </c>
      <c r="E71" s="187">
        <f>+D71*100/$K$2</f>
        <v>1.272909056764469</v>
      </c>
      <c r="F71" s="188">
        <v>592.64191899999992</v>
      </c>
      <c r="G71" s="211">
        <f>+F71*100/$L$2</f>
        <v>1.0402974909230078</v>
      </c>
      <c r="H71" s="1859"/>
      <c r="I71" s="1869"/>
      <c r="J71" s="1201"/>
      <c r="K71" s="1201" t="s">
        <v>91</v>
      </c>
      <c r="L71" s="1201" t="s">
        <v>670</v>
      </c>
      <c r="M71" s="1866">
        <v>177.65000000000006</v>
      </c>
      <c r="N71" s="1866">
        <v>178.01387</v>
      </c>
      <c r="O71" s="1858"/>
      <c r="P71" s="1858"/>
      <c r="Q71" s="1858"/>
      <c r="R71" s="1858"/>
      <c r="S71" s="1858"/>
      <c r="T71" s="1858"/>
      <c r="U71" s="1858"/>
      <c r="V71" s="1858"/>
      <c r="W71" s="1858"/>
      <c r="X71" s="1858"/>
      <c r="Y71" s="1858"/>
      <c r="Z71" s="1858"/>
      <c r="AA71" s="1858"/>
      <c r="AB71" s="1858"/>
      <c r="AC71" s="1858"/>
    </row>
    <row r="72" spans="1:29" x14ac:dyDescent="0.25">
      <c r="A72" s="61"/>
      <c r="B72" s="206"/>
      <c r="C72" s="210"/>
      <c r="D72" s="186"/>
      <c r="E72" s="187"/>
      <c r="F72" s="188"/>
      <c r="G72" s="211"/>
      <c r="H72" s="1859"/>
      <c r="I72" s="1869"/>
      <c r="J72" s="1201"/>
      <c r="K72" s="1201" t="s">
        <v>165</v>
      </c>
      <c r="L72" s="1201" t="s">
        <v>818</v>
      </c>
      <c r="M72" s="1866">
        <v>202.63999999999993</v>
      </c>
      <c r="N72" s="1866">
        <v>323.70947899999999</v>
      </c>
      <c r="O72" s="1858"/>
      <c r="P72" s="1858"/>
      <c r="Q72" s="1858"/>
      <c r="R72" s="1858"/>
      <c r="S72" s="1858"/>
      <c r="T72" s="1858"/>
      <c r="U72" s="1858"/>
      <c r="V72" s="1858"/>
      <c r="W72" s="1858"/>
      <c r="X72" s="1858"/>
      <c r="Y72" s="1858"/>
      <c r="Z72" s="1858"/>
      <c r="AA72" s="1858"/>
      <c r="AB72" s="1858"/>
      <c r="AC72" s="1858"/>
    </row>
    <row r="73" spans="1:29" x14ac:dyDescent="0.25">
      <c r="A73" s="61"/>
      <c r="B73" s="206" t="s">
        <v>157</v>
      </c>
      <c r="C73" s="210" t="s">
        <v>790</v>
      </c>
      <c r="D73" s="186">
        <v>181.30000000000007</v>
      </c>
      <c r="E73" s="187">
        <f>+D73*100/$K$2</f>
        <v>1.1988488934618098</v>
      </c>
      <c r="F73" s="188">
        <v>1.2931199999999998</v>
      </c>
      <c r="G73" s="211">
        <f>+F73*100/$L$2</f>
        <v>2.2698858253770602E-3</v>
      </c>
      <c r="H73" s="1859"/>
      <c r="I73" s="1869"/>
      <c r="J73" s="1201"/>
      <c r="K73" s="1201" t="s">
        <v>127</v>
      </c>
      <c r="L73" s="1201" t="s">
        <v>728</v>
      </c>
      <c r="M73" s="1866">
        <v>192.49999999999997</v>
      </c>
      <c r="N73" s="1866">
        <v>592.64191899999992</v>
      </c>
      <c r="O73" s="1858"/>
      <c r="P73" s="1858"/>
      <c r="Q73" s="1858"/>
      <c r="R73" s="1858"/>
      <c r="S73" s="1858"/>
      <c r="T73" s="1858"/>
      <c r="U73" s="1858"/>
      <c r="V73" s="1858"/>
      <c r="W73" s="1858"/>
      <c r="X73" s="1858"/>
      <c r="Y73" s="1858"/>
      <c r="Z73" s="1858"/>
      <c r="AA73" s="1858"/>
      <c r="AB73" s="1858"/>
      <c r="AC73" s="1858"/>
    </row>
    <row r="74" spans="1:29" ht="15.75" thickBot="1" x14ac:dyDescent="0.3">
      <c r="A74" s="61"/>
      <c r="B74" s="219"/>
      <c r="C74" s="213"/>
      <c r="D74" s="220"/>
      <c r="E74" s="215"/>
      <c r="F74" s="221"/>
      <c r="G74" s="1856"/>
      <c r="H74" s="1859"/>
      <c r="I74" s="1869"/>
      <c r="J74" s="1201"/>
      <c r="K74" s="1201" t="s">
        <v>157</v>
      </c>
      <c r="L74" s="1201" t="s">
        <v>790</v>
      </c>
      <c r="M74" s="1866">
        <v>181.30000000000007</v>
      </c>
      <c r="N74" s="1866">
        <v>1.2931199999999998</v>
      </c>
      <c r="O74" s="1858"/>
      <c r="P74" s="1858"/>
      <c r="Q74" s="1858"/>
      <c r="R74" s="1858"/>
      <c r="S74" s="1858"/>
      <c r="T74" s="1858"/>
      <c r="U74" s="1858"/>
      <c r="V74" s="1858"/>
      <c r="W74" s="1858"/>
      <c r="X74" s="1858"/>
      <c r="Y74" s="1858"/>
      <c r="Z74" s="1858"/>
      <c r="AA74" s="1858"/>
      <c r="AB74" s="1858"/>
      <c r="AC74" s="1858"/>
    </row>
    <row r="75" spans="1:29" ht="15.75" thickBot="1" x14ac:dyDescent="0.3">
      <c r="A75" s="61"/>
      <c r="B75" s="204" t="s">
        <v>1220</v>
      </c>
      <c r="C75" s="205"/>
      <c r="D75" s="205"/>
      <c r="E75" s="205"/>
      <c r="F75" s="205"/>
      <c r="G75" s="205"/>
      <c r="H75" s="1859"/>
      <c r="I75" s="1241"/>
      <c r="J75" s="1201"/>
      <c r="K75" s="1201" t="s">
        <v>143</v>
      </c>
      <c r="L75" s="1201" t="s">
        <v>752</v>
      </c>
      <c r="M75" s="1866">
        <v>235.63000000000011</v>
      </c>
      <c r="N75" s="1866">
        <v>2.507628</v>
      </c>
      <c r="O75" s="1858"/>
      <c r="P75" s="1858"/>
      <c r="Q75" s="1858"/>
      <c r="R75" s="1858"/>
      <c r="S75" s="1858"/>
      <c r="T75" s="1858"/>
      <c r="U75" s="1858"/>
      <c r="V75" s="1858"/>
      <c r="W75" s="1858"/>
      <c r="X75" s="1858"/>
      <c r="Y75" s="1858"/>
      <c r="Z75" s="1858"/>
      <c r="AA75" s="1858"/>
      <c r="AB75" s="1858"/>
      <c r="AC75" s="1858"/>
    </row>
    <row r="76" spans="1:29" x14ac:dyDescent="0.25">
      <c r="A76" s="61"/>
      <c r="B76" s="184" t="s">
        <v>97</v>
      </c>
      <c r="C76" s="61" t="s">
        <v>687</v>
      </c>
      <c r="D76" s="186">
        <v>568.65000000000009</v>
      </c>
      <c r="E76" s="187">
        <f>+D76*100/$K$2</f>
        <v>3.7602064162551456</v>
      </c>
      <c r="F76" s="188">
        <v>5.7412160000000005</v>
      </c>
      <c r="G76" s="211">
        <f>+F76*100/$L$2</f>
        <v>1.0077877396396304E-2</v>
      </c>
      <c r="H76" s="1859"/>
      <c r="I76" s="1241"/>
      <c r="J76" s="1201"/>
      <c r="K76" s="1201" t="s">
        <v>325</v>
      </c>
      <c r="L76" s="1201"/>
      <c r="M76" s="1866">
        <v>3576.38</v>
      </c>
      <c r="N76" s="1866">
        <v>2010.5818140000003</v>
      </c>
      <c r="O76" s="1858"/>
      <c r="P76" s="1858"/>
      <c r="Q76" s="1858"/>
      <c r="R76" s="1858"/>
      <c r="S76" s="1858"/>
      <c r="T76" s="1858"/>
      <c r="U76" s="1858"/>
      <c r="V76" s="1858"/>
      <c r="W76" s="1858"/>
      <c r="X76" s="1858"/>
      <c r="Y76" s="1858"/>
      <c r="Z76" s="1858"/>
      <c r="AA76" s="1858"/>
      <c r="AB76" s="1858"/>
      <c r="AC76" s="1858"/>
    </row>
    <row r="77" spans="1:29" x14ac:dyDescent="0.25">
      <c r="A77" s="61"/>
      <c r="B77" s="184"/>
      <c r="C77" s="61"/>
      <c r="D77" s="186"/>
      <c r="E77" s="187"/>
      <c r="F77" s="188"/>
      <c r="G77" s="211"/>
      <c r="H77" s="1859"/>
      <c r="I77" s="1241"/>
      <c r="J77" s="1201"/>
      <c r="K77" s="1201"/>
      <c r="L77" s="1201"/>
      <c r="M77" s="1201"/>
      <c r="N77" s="1201"/>
      <c r="O77" s="1858"/>
      <c r="P77" s="1858"/>
      <c r="Q77" s="1858"/>
      <c r="R77" s="1858"/>
      <c r="S77" s="1858"/>
      <c r="T77" s="1858"/>
      <c r="U77" s="1858"/>
      <c r="V77" s="1858"/>
      <c r="W77" s="1858"/>
      <c r="X77" s="1858"/>
      <c r="Y77" s="1858"/>
      <c r="Z77" s="1858"/>
      <c r="AA77" s="1858"/>
      <c r="AB77" s="1858"/>
      <c r="AC77" s="1858"/>
    </row>
    <row r="78" spans="1:29" x14ac:dyDescent="0.25">
      <c r="A78" s="61"/>
      <c r="B78" s="184" t="s">
        <v>143</v>
      </c>
      <c r="C78" s="61" t="s">
        <v>752</v>
      </c>
      <c r="D78" s="186">
        <v>235.63000000000008</v>
      </c>
      <c r="E78" s="187">
        <f>+D78*100/$K$2</f>
        <v>1.5581068106255167</v>
      </c>
      <c r="F78" s="188">
        <v>2.507628</v>
      </c>
      <c r="G78" s="211">
        <f>+F78*100/$L$2</f>
        <v>4.4017796125020324E-3</v>
      </c>
      <c r="H78" s="1859"/>
      <c r="I78" s="1207"/>
      <c r="J78" s="1201"/>
      <c r="K78" s="1201"/>
      <c r="L78" s="1201"/>
      <c r="M78" s="1201"/>
      <c r="N78" s="1201"/>
      <c r="O78" s="1858"/>
      <c r="P78" s="1858"/>
      <c r="Q78" s="1858"/>
      <c r="R78" s="1858"/>
      <c r="S78" s="1858"/>
      <c r="T78" s="1858"/>
      <c r="U78" s="1858"/>
      <c r="V78" s="1858"/>
      <c r="W78" s="1858"/>
      <c r="X78" s="1858"/>
      <c r="Y78" s="1858"/>
      <c r="Z78" s="1858"/>
      <c r="AA78" s="1858"/>
      <c r="AB78" s="1858"/>
      <c r="AC78" s="1858"/>
    </row>
    <row r="79" spans="1:29" x14ac:dyDescent="0.25">
      <c r="A79" s="61"/>
      <c r="B79" s="184"/>
      <c r="C79" s="61"/>
      <c r="D79" s="186"/>
      <c r="E79" s="187"/>
      <c r="F79" s="188"/>
      <c r="G79" s="211"/>
      <c r="H79" s="1859"/>
      <c r="I79" s="1207"/>
      <c r="J79" s="1201"/>
      <c r="K79" s="1201"/>
      <c r="L79" s="1201"/>
      <c r="M79" s="1201"/>
      <c r="N79" s="1201"/>
      <c r="O79" s="1858"/>
      <c r="P79" s="1858"/>
      <c r="Q79" s="1858"/>
      <c r="R79" s="1858"/>
      <c r="S79" s="1858"/>
      <c r="T79" s="1858"/>
      <c r="U79" s="1858"/>
      <c r="V79" s="1858"/>
      <c r="W79" s="1858"/>
      <c r="X79" s="1858"/>
      <c r="Y79" s="1858"/>
      <c r="Z79" s="1858"/>
      <c r="AA79" s="1858"/>
      <c r="AB79" s="1858"/>
      <c r="AC79" s="1858"/>
    </row>
    <row r="80" spans="1:29" x14ac:dyDescent="0.25">
      <c r="A80" s="61"/>
      <c r="B80" s="184" t="s">
        <v>91</v>
      </c>
      <c r="C80" s="61" t="s">
        <v>670</v>
      </c>
      <c r="D80" s="186">
        <v>177.65000000000006</v>
      </c>
      <c r="E80" s="187">
        <f>+D80*100/$K$2</f>
        <v>1.1747132152426392</v>
      </c>
      <c r="F80" s="188">
        <v>178.01387</v>
      </c>
      <c r="G80" s="211">
        <f>+F80*100/$L$2</f>
        <v>0.31247769753272298</v>
      </c>
      <c r="H80" s="1859"/>
      <c r="I80" s="1207"/>
      <c r="J80" s="1201"/>
      <c r="K80" s="1201"/>
      <c r="L80" s="1201"/>
      <c r="M80" s="1201"/>
      <c r="N80" s="1201"/>
      <c r="O80" s="1858"/>
      <c r="P80" s="1858"/>
      <c r="Q80" s="1858"/>
      <c r="R80" s="1858"/>
      <c r="S80" s="1858"/>
      <c r="T80" s="1858"/>
      <c r="U80" s="1858"/>
      <c r="V80" s="1858"/>
      <c r="W80" s="1858"/>
      <c r="X80" s="1858"/>
      <c r="Y80" s="1858"/>
      <c r="Z80" s="1858"/>
      <c r="AA80" s="1858"/>
      <c r="AB80" s="1858"/>
      <c r="AC80" s="1858"/>
    </row>
    <row r="81" spans="1:29" x14ac:dyDescent="0.25">
      <c r="A81" s="61"/>
      <c r="B81" s="184"/>
      <c r="C81" s="61"/>
      <c r="D81" s="186"/>
      <c r="E81" s="187"/>
      <c r="F81" s="188"/>
      <c r="G81" s="211"/>
      <c r="H81" s="1859"/>
      <c r="I81" s="1207"/>
      <c r="J81" s="1201"/>
      <c r="K81" s="1201"/>
      <c r="L81" s="1201"/>
      <c r="M81" s="1201"/>
      <c r="N81" s="1201"/>
      <c r="O81" s="1858"/>
      <c r="P81" s="1858"/>
      <c r="Q81" s="1858"/>
      <c r="R81" s="1858"/>
      <c r="S81" s="1858"/>
      <c r="T81" s="1858"/>
      <c r="U81" s="1858"/>
      <c r="V81" s="1858"/>
      <c r="W81" s="1858"/>
      <c r="X81" s="1858"/>
      <c r="Y81" s="1858"/>
      <c r="Z81" s="1858"/>
      <c r="AA81" s="1858"/>
      <c r="AB81" s="1858"/>
      <c r="AC81" s="1858"/>
    </row>
    <row r="82" spans="1:29" x14ac:dyDescent="0.25">
      <c r="A82" s="61"/>
      <c r="B82" s="184" t="s">
        <v>105</v>
      </c>
      <c r="C82" s="61" t="s">
        <v>699</v>
      </c>
      <c r="D82" s="186">
        <v>81.20000000000006</v>
      </c>
      <c r="E82" s="187">
        <f>+D82*100/$K$2</f>
        <v>0.53693618394428566</v>
      </c>
      <c r="F82" s="188">
        <v>346.35006199999992</v>
      </c>
      <c r="G82" s="211">
        <f>+F82*100/$L$2</f>
        <v>0.6079676258601413</v>
      </c>
      <c r="H82" s="1859"/>
      <c r="I82" s="1207"/>
      <c r="J82" s="1201"/>
      <c r="K82" s="1201"/>
      <c r="L82" s="1201"/>
      <c r="M82" s="1201"/>
      <c r="N82" s="1201"/>
      <c r="O82" s="1858"/>
      <c r="P82" s="1858"/>
      <c r="Q82" s="1858"/>
      <c r="R82" s="1858"/>
      <c r="S82" s="1858"/>
      <c r="T82" s="1858"/>
      <c r="U82" s="1858"/>
      <c r="V82" s="1858"/>
      <c r="W82" s="1858"/>
      <c r="X82" s="1858"/>
      <c r="Y82" s="1858"/>
      <c r="Z82" s="1858"/>
      <c r="AA82" s="1858"/>
      <c r="AB82" s="1858"/>
      <c r="AC82" s="1858"/>
    </row>
    <row r="83" spans="1:29" x14ac:dyDescent="0.25">
      <c r="A83" s="61"/>
      <c r="B83" s="184"/>
      <c r="C83" s="61"/>
      <c r="D83" s="186"/>
      <c r="E83" s="187"/>
      <c r="F83" s="188"/>
      <c r="G83" s="211"/>
      <c r="H83" s="1859"/>
      <c r="I83" s="1207"/>
      <c r="J83" s="1201"/>
      <c r="K83" s="1201"/>
      <c r="L83" s="1201"/>
      <c r="M83" s="1201"/>
      <c r="N83" s="1201"/>
      <c r="O83" s="1858"/>
      <c r="P83" s="1858"/>
      <c r="Q83" s="1858"/>
      <c r="R83" s="1858"/>
      <c r="S83" s="1858"/>
      <c r="T83" s="1858"/>
      <c r="U83" s="1858"/>
      <c r="V83" s="1858"/>
      <c r="W83" s="1858"/>
      <c r="X83" s="1858"/>
      <c r="Y83" s="1858"/>
      <c r="Z83" s="1858"/>
      <c r="AA83" s="1858"/>
      <c r="AB83" s="1858"/>
      <c r="AC83" s="1858"/>
    </row>
    <row r="84" spans="1:29" x14ac:dyDescent="0.25">
      <c r="A84" s="61"/>
      <c r="B84" s="184" t="s">
        <v>123</v>
      </c>
      <c r="C84" s="61" t="s">
        <v>1221</v>
      </c>
      <c r="D84" s="186">
        <v>45.630000000000017</v>
      </c>
      <c r="E84" s="187">
        <f>+D84*100/$K$2</f>
        <v>0.30172904031253378</v>
      </c>
      <c r="F84" s="188">
        <v>2.0966500000000003</v>
      </c>
      <c r="G84" s="211">
        <f t="shared" ref="G84:G85" si="6">+F84*100/$L$2</f>
        <v>3.6803669541703899E-3</v>
      </c>
      <c r="H84" s="1859"/>
      <c r="I84" s="1207"/>
      <c r="J84" s="1201"/>
      <c r="K84" s="1201"/>
      <c r="L84" s="1201"/>
      <c r="M84" s="1201"/>
      <c r="N84" s="1201"/>
      <c r="O84" s="1858"/>
      <c r="P84" s="1858"/>
      <c r="Q84" s="1858"/>
      <c r="R84" s="1858"/>
      <c r="S84" s="1858"/>
      <c r="T84" s="1858"/>
      <c r="U84" s="1858"/>
      <c r="V84" s="1858"/>
      <c r="W84" s="1858"/>
      <c r="X84" s="1858"/>
      <c r="Y84" s="1858"/>
      <c r="Z84" s="1858"/>
      <c r="AA84" s="1858"/>
      <c r="AB84" s="1858"/>
      <c r="AC84" s="1858"/>
    </row>
    <row r="85" spans="1:29" x14ac:dyDescent="0.25">
      <c r="A85" s="61"/>
      <c r="B85" s="184" t="s">
        <v>123</v>
      </c>
      <c r="C85" s="61" t="s">
        <v>1222</v>
      </c>
      <c r="D85" s="186">
        <v>20.079999999999998</v>
      </c>
      <c r="E85" s="187">
        <f>+D85*100/$K$2</f>
        <v>0.13277929277834047</v>
      </c>
      <c r="F85" s="188">
        <v>0.6604000000000001</v>
      </c>
      <c r="G85" s="211">
        <f t="shared" si="6"/>
        <v>1.1592370383870104E-3</v>
      </c>
      <c r="H85" s="1859"/>
      <c r="I85" s="1207"/>
      <c r="J85" s="1201"/>
      <c r="K85" s="1201"/>
      <c r="L85" s="1201"/>
      <c r="M85" s="1201"/>
      <c r="N85" s="1201"/>
      <c r="O85" s="1858"/>
      <c r="P85" s="1858"/>
      <c r="Q85" s="1858"/>
      <c r="R85" s="1858"/>
      <c r="S85" s="1858"/>
      <c r="T85" s="1858"/>
      <c r="U85" s="1858"/>
      <c r="V85" s="1858"/>
      <c r="W85" s="1858"/>
      <c r="X85" s="1858"/>
      <c r="Y85" s="1858"/>
      <c r="Z85" s="1858"/>
      <c r="AA85" s="1858"/>
      <c r="AB85" s="1858"/>
      <c r="AC85" s="1858"/>
    </row>
    <row r="86" spans="1:29" ht="15.75" thickBot="1" x14ac:dyDescent="0.3">
      <c r="A86" s="61"/>
      <c r="B86" s="194"/>
      <c r="C86" s="203"/>
      <c r="D86" s="213"/>
      <c r="E86" s="222"/>
      <c r="F86" s="223"/>
      <c r="G86" s="1857"/>
      <c r="H86" s="1859"/>
      <c r="I86" s="1207"/>
      <c r="J86" s="1201"/>
      <c r="K86" s="1201"/>
      <c r="L86" s="1201"/>
      <c r="M86" s="1201"/>
      <c r="N86" s="1201"/>
      <c r="O86" s="1858"/>
      <c r="P86" s="1858"/>
      <c r="Q86" s="1858"/>
      <c r="R86" s="1858"/>
      <c r="S86" s="1858"/>
      <c r="T86" s="1858"/>
      <c r="U86" s="1858"/>
      <c r="V86" s="1858"/>
      <c r="W86" s="1858"/>
      <c r="X86" s="1858"/>
      <c r="Y86" s="1858"/>
      <c r="Z86" s="1858"/>
      <c r="AA86" s="1858"/>
      <c r="AB86" s="1858"/>
      <c r="AC86" s="1858"/>
    </row>
    <row r="87" spans="1:29" x14ac:dyDescent="0.25">
      <c r="A87" s="61"/>
      <c r="B87" s="61"/>
      <c r="C87" s="59"/>
      <c r="D87" s="59"/>
      <c r="E87" s="59"/>
      <c r="F87" s="59"/>
      <c r="G87" s="59"/>
      <c r="H87" s="1207"/>
      <c r="I87" s="1207"/>
      <c r="J87" s="1201"/>
      <c r="K87" s="1201"/>
      <c r="L87" s="1201"/>
      <c r="M87" s="1201"/>
      <c r="N87" s="1201"/>
      <c r="O87" s="1858"/>
      <c r="P87" s="1858"/>
      <c r="Q87" s="1858"/>
      <c r="R87" s="1858"/>
      <c r="S87" s="1858"/>
      <c r="T87" s="1858"/>
      <c r="U87" s="1858"/>
      <c r="V87" s="1858"/>
      <c r="W87" s="1858"/>
      <c r="X87" s="1858"/>
      <c r="Y87" s="1858"/>
      <c r="Z87" s="1858"/>
      <c r="AA87" s="1858"/>
      <c r="AB87" s="1858"/>
      <c r="AC87" s="1858"/>
    </row>
    <row r="88" spans="1:29" x14ac:dyDescent="0.25">
      <c r="A88" s="61"/>
      <c r="B88" s="201" t="s">
        <v>1214</v>
      </c>
      <c r="C88" s="61"/>
      <c r="D88" s="224"/>
      <c r="E88" s="61"/>
      <c r="F88" s="225"/>
      <c r="G88" s="61"/>
      <c r="H88" s="1207"/>
      <c r="I88" s="1207"/>
      <c r="J88" s="1201"/>
      <c r="K88" s="1201"/>
      <c r="L88" s="1201"/>
      <c r="M88" s="1201"/>
      <c r="N88" s="1201"/>
      <c r="O88" s="1858"/>
      <c r="P88" s="1858"/>
      <c r="Q88" s="1858"/>
      <c r="R88" s="1858"/>
      <c r="S88" s="1858"/>
      <c r="T88" s="1858"/>
      <c r="U88" s="1858"/>
      <c r="V88" s="1858"/>
      <c r="W88" s="1858"/>
      <c r="X88" s="1858"/>
      <c r="Y88" s="1858"/>
      <c r="Z88" s="1858"/>
      <c r="AA88" s="1858"/>
      <c r="AB88" s="1858"/>
      <c r="AC88" s="1858"/>
    </row>
    <row r="89" spans="1:29" x14ac:dyDescent="0.25">
      <c r="A89" s="61"/>
      <c r="B89" s="201" t="s">
        <v>1215</v>
      </c>
      <c r="C89" s="61"/>
      <c r="D89" s="61"/>
      <c r="E89" s="61"/>
      <c r="F89" s="61"/>
      <c r="G89" s="61"/>
      <c r="H89" s="1207"/>
      <c r="I89" s="1207"/>
      <c r="J89" s="1201"/>
      <c r="K89" s="1201"/>
      <c r="L89" s="1201"/>
      <c r="M89" s="1201"/>
      <c r="N89" s="1201"/>
      <c r="O89" s="1858"/>
      <c r="P89" s="1858"/>
      <c r="Q89" s="1858"/>
      <c r="R89" s="1858"/>
      <c r="S89" s="1858"/>
      <c r="T89" s="1858"/>
      <c r="U89" s="1858"/>
      <c r="V89" s="1858"/>
      <c r="W89" s="1858"/>
      <c r="X89" s="1858"/>
      <c r="Y89" s="1858"/>
      <c r="Z89" s="1858"/>
      <c r="AA89" s="1858"/>
      <c r="AB89" s="1858"/>
      <c r="AC89" s="1858"/>
    </row>
  </sheetData>
  <mergeCells count="6">
    <mergeCell ref="B5:B6"/>
    <mergeCell ref="C5:C6"/>
    <mergeCell ref="D5:E5"/>
    <mergeCell ref="F5:G5"/>
    <mergeCell ref="D43:E43"/>
    <mergeCell ref="F43:G43"/>
  </mergeCells>
  <pageMargins left="0.78740157480314965" right="0.59055118110236215" top="0.78740157480314965" bottom="0.59055118110236215" header="0.31496062992125984" footer="0.31496062992125984"/>
  <pageSetup paperSize="9" scale="55" orientation="portrait" r:id="rId4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view="pageBreakPreview" zoomScale="90" zoomScaleNormal="90" zoomScaleSheetLayoutView="90" workbookViewId="0">
      <selection activeCell="M4" sqref="M4"/>
    </sheetView>
  </sheetViews>
  <sheetFormatPr baseColWidth="10" defaultRowHeight="15" x14ac:dyDescent="0.25"/>
  <cols>
    <col min="1" max="1" width="2" customWidth="1"/>
    <col min="2" max="2" width="51.7109375" customWidth="1"/>
    <col min="3" max="3" width="32" customWidth="1"/>
    <col min="4" max="4" width="13.28515625" customWidth="1"/>
    <col min="5" max="5" width="12.7109375" customWidth="1"/>
    <col min="6" max="6" width="10.7109375" customWidth="1"/>
    <col min="7" max="7" width="11.5703125" customWidth="1"/>
    <col min="8" max="8" width="11.28515625" customWidth="1"/>
    <col min="9" max="9" width="13.28515625" customWidth="1"/>
    <col min="10" max="10" width="7.28515625" customWidth="1"/>
  </cols>
  <sheetData>
    <row r="1" spans="1:10" s="235" customFormat="1" x14ac:dyDescent="0.25">
      <c r="A1" s="234" t="s">
        <v>1223</v>
      </c>
      <c r="C1" s="236"/>
      <c r="D1" s="237"/>
      <c r="E1" s="238"/>
      <c r="F1" s="236"/>
      <c r="G1" s="236"/>
      <c r="H1" s="236"/>
      <c r="I1" s="236"/>
      <c r="J1" s="236"/>
    </row>
    <row r="2" spans="1:10" s="235" customFormat="1" ht="13.9" thickBot="1" x14ac:dyDescent="0.3">
      <c r="A2" s="236"/>
      <c r="B2" s="236"/>
      <c r="C2" s="236"/>
      <c r="D2" s="237"/>
      <c r="E2" s="238"/>
      <c r="F2" s="236"/>
      <c r="G2" s="236"/>
      <c r="H2" s="236"/>
      <c r="I2" s="236"/>
      <c r="J2" s="236"/>
    </row>
    <row r="3" spans="1:10" s="235" customFormat="1" ht="12.75" x14ac:dyDescent="0.2">
      <c r="A3" s="236"/>
      <c r="B3" s="1587" t="s">
        <v>1204</v>
      </c>
      <c r="C3" s="1589" t="s">
        <v>1205</v>
      </c>
      <c r="D3" s="1591" t="s">
        <v>1224</v>
      </c>
      <c r="E3" s="1589" t="s">
        <v>1225</v>
      </c>
      <c r="F3" s="1589" t="s">
        <v>1226</v>
      </c>
      <c r="G3" s="1466" t="s">
        <v>1227</v>
      </c>
      <c r="H3" s="1467" t="s">
        <v>1228</v>
      </c>
      <c r="I3" s="1468" t="s">
        <v>1207</v>
      </c>
      <c r="J3" s="236"/>
    </row>
    <row r="4" spans="1:10" s="235" customFormat="1" ht="13.5" thickBot="1" x14ac:dyDescent="0.25">
      <c r="A4" s="236"/>
      <c r="B4" s="1588"/>
      <c r="C4" s="1590"/>
      <c r="D4" s="1590"/>
      <c r="E4" s="1590"/>
      <c r="F4" s="1590"/>
      <c r="G4" s="1469" t="s">
        <v>1208</v>
      </c>
      <c r="H4" s="1469" t="s">
        <v>1208</v>
      </c>
      <c r="I4" s="1470" t="s">
        <v>1210</v>
      </c>
      <c r="J4" s="236"/>
    </row>
    <row r="5" spans="1:10" s="235" customFormat="1" ht="13.5" thickBot="1" x14ac:dyDescent="0.25">
      <c r="A5" s="236"/>
      <c r="B5" s="1473" t="s">
        <v>331</v>
      </c>
      <c r="C5" s="1471"/>
      <c r="D5" s="1471"/>
      <c r="E5" s="1471"/>
      <c r="F5" s="1471"/>
      <c r="G5" s="1471"/>
      <c r="H5" s="1471"/>
      <c r="I5" s="1472"/>
      <c r="J5" s="236"/>
    </row>
    <row r="6" spans="1:10" s="235" customFormat="1" ht="13.15" customHeight="1" x14ac:dyDescent="0.25">
      <c r="A6" s="236"/>
      <c r="B6" s="239" t="s">
        <v>11</v>
      </c>
      <c r="C6" s="240" t="s">
        <v>360</v>
      </c>
      <c r="D6" s="241" t="s">
        <v>1231</v>
      </c>
      <c r="E6" s="241" t="s">
        <v>1232</v>
      </c>
      <c r="F6" s="242"/>
      <c r="G6" s="243">
        <v>20</v>
      </c>
      <c r="H6" s="244">
        <v>19.978000000000002</v>
      </c>
      <c r="I6" s="245">
        <v>114.661686</v>
      </c>
      <c r="J6" s="236"/>
    </row>
    <row r="7" spans="1:10" s="235" customFormat="1" ht="13.5" customHeight="1" x14ac:dyDescent="0.2">
      <c r="A7" s="236"/>
      <c r="B7" s="239" t="s">
        <v>168</v>
      </c>
      <c r="C7" s="240" t="s">
        <v>364</v>
      </c>
      <c r="D7" s="241" t="s">
        <v>1233</v>
      </c>
      <c r="E7" s="241" t="s">
        <v>1232</v>
      </c>
      <c r="F7" s="246"/>
      <c r="G7" s="243">
        <v>1.8</v>
      </c>
      <c r="H7" s="244">
        <v>1.79</v>
      </c>
      <c r="I7" s="245">
        <v>1.4781070000000001</v>
      </c>
      <c r="J7" s="236"/>
    </row>
    <row r="8" spans="1:10" s="235" customFormat="1" ht="13.5" customHeight="1" x14ac:dyDescent="0.2">
      <c r="A8" s="236"/>
      <c r="B8" s="239" t="s">
        <v>169</v>
      </c>
      <c r="C8" s="240" t="s">
        <v>364</v>
      </c>
      <c r="D8" s="241" t="s">
        <v>1233</v>
      </c>
      <c r="E8" s="241" t="s">
        <v>1232</v>
      </c>
      <c r="F8" s="246"/>
      <c r="G8" s="243">
        <v>0</v>
      </c>
      <c r="H8" s="244">
        <v>0</v>
      </c>
      <c r="I8" s="245">
        <v>0.81095299999999992</v>
      </c>
      <c r="J8" s="236"/>
    </row>
    <row r="9" spans="1:10" s="235" customFormat="1" ht="13.5" customHeight="1" x14ac:dyDescent="0.2">
      <c r="A9" s="236"/>
      <c r="B9" s="239" t="s">
        <v>37</v>
      </c>
      <c r="C9" s="240" t="s">
        <v>390</v>
      </c>
      <c r="D9" s="241" t="s">
        <v>1233</v>
      </c>
      <c r="E9" s="241" t="s">
        <v>1232</v>
      </c>
      <c r="F9" s="246"/>
      <c r="G9" s="243">
        <v>4.1550000000000002</v>
      </c>
      <c r="H9" s="244">
        <v>3.91</v>
      </c>
      <c r="I9" s="245">
        <v>23.280701000000001</v>
      </c>
      <c r="J9" s="236"/>
    </row>
    <row r="10" spans="1:10" s="235" customFormat="1" ht="13.5" customHeight="1" x14ac:dyDescent="0.25">
      <c r="A10" s="236"/>
      <c r="B10" s="239" t="s">
        <v>41</v>
      </c>
      <c r="C10" s="240" t="s">
        <v>405</v>
      </c>
      <c r="D10" s="241" t="s">
        <v>447</v>
      </c>
      <c r="E10" s="241" t="s">
        <v>1234</v>
      </c>
      <c r="F10" s="246"/>
      <c r="G10" s="243">
        <v>2.8759999999999999</v>
      </c>
      <c r="H10" s="244">
        <v>2.8</v>
      </c>
      <c r="I10" s="245">
        <v>9.0669339999999998</v>
      </c>
      <c r="J10" s="236"/>
    </row>
    <row r="11" spans="1:10" s="235" customFormat="1" ht="13.5" customHeight="1" x14ac:dyDescent="0.2">
      <c r="A11" s="236"/>
      <c r="B11" s="239" t="s">
        <v>49</v>
      </c>
      <c r="C11" s="240" t="s">
        <v>511</v>
      </c>
      <c r="D11" s="241" t="s">
        <v>1231</v>
      </c>
      <c r="E11" s="241" t="s">
        <v>1232</v>
      </c>
      <c r="F11" s="246"/>
      <c r="G11" s="243">
        <v>13.2</v>
      </c>
      <c r="H11" s="244">
        <v>13.176</v>
      </c>
      <c r="I11" s="245">
        <v>75.654790000000006</v>
      </c>
      <c r="J11" s="236"/>
    </row>
    <row r="12" spans="1:10" s="235" customFormat="1" ht="13.5" customHeight="1" x14ac:dyDescent="0.2">
      <c r="A12" s="236"/>
      <c r="B12" s="239" t="s">
        <v>65</v>
      </c>
      <c r="C12" s="240" t="s">
        <v>616</v>
      </c>
      <c r="D12" s="241" t="s">
        <v>1235</v>
      </c>
      <c r="E12" s="246" t="s">
        <v>1232</v>
      </c>
      <c r="F12" s="246"/>
      <c r="G12" s="243">
        <v>5</v>
      </c>
      <c r="H12" s="244">
        <v>5</v>
      </c>
      <c r="I12" s="245">
        <v>30.309961999999999</v>
      </c>
      <c r="J12" s="236"/>
    </row>
    <row r="13" spans="1:10" s="235" customFormat="1" ht="13.5" customHeight="1" x14ac:dyDescent="0.2">
      <c r="A13" s="236"/>
      <c r="B13" s="239" t="s">
        <v>67</v>
      </c>
      <c r="C13" s="240" t="s">
        <v>618</v>
      </c>
      <c r="D13" s="241" t="s">
        <v>1233</v>
      </c>
      <c r="E13" s="246" t="s">
        <v>1232</v>
      </c>
      <c r="F13" s="246"/>
      <c r="G13" s="243">
        <v>10</v>
      </c>
      <c r="H13" s="244">
        <v>9.9960000000000004</v>
      </c>
      <c r="I13" s="245">
        <v>20.220237999999998</v>
      </c>
      <c r="J13" s="247"/>
    </row>
    <row r="14" spans="1:10" s="235" customFormat="1" ht="13.5" customHeight="1" x14ac:dyDescent="0.25">
      <c r="A14" s="236"/>
      <c r="B14" s="239"/>
      <c r="C14" s="240" t="s">
        <v>620</v>
      </c>
      <c r="D14" s="241" t="s">
        <v>1233</v>
      </c>
      <c r="E14" s="246" t="s">
        <v>1232</v>
      </c>
      <c r="F14" s="246"/>
      <c r="G14" s="243">
        <v>10</v>
      </c>
      <c r="H14" s="244">
        <v>9.9960000000000004</v>
      </c>
      <c r="I14" s="245">
        <v>21.247870999999996</v>
      </c>
      <c r="J14" s="236"/>
    </row>
    <row r="15" spans="1:10" s="235" customFormat="1" ht="13.5" customHeight="1" x14ac:dyDescent="0.25">
      <c r="A15" s="236"/>
      <c r="B15" s="239"/>
      <c r="C15" s="240" t="s">
        <v>622</v>
      </c>
      <c r="D15" s="241" t="s">
        <v>1231</v>
      </c>
      <c r="E15" s="246" t="s">
        <v>1232</v>
      </c>
      <c r="F15" s="246"/>
      <c r="G15" s="243">
        <v>20</v>
      </c>
      <c r="H15" s="244">
        <v>19.943999999999999</v>
      </c>
      <c r="I15" s="245">
        <v>96.21512700000001</v>
      </c>
      <c r="J15" s="236"/>
    </row>
    <row r="16" spans="1:10" s="235" customFormat="1" ht="13.5" customHeight="1" x14ac:dyDescent="0.25">
      <c r="A16" s="236"/>
      <c r="B16" s="239"/>
      <c r="C16" s="240" t="s">
        <v>623</v>
      </c>
      <c r="D16" s="241" t="s">
        <v>1235</v>
      </c>
      <c r="E16" s="246" t="s">
        <v>1232</v>
      </c>
      <c r="F16" s="246"/>
      <c r="G16" s="243">
        <v>20</v>
      </c>
      <c r="H16" s="244">
        <v>19.943999999999999</v>
      </c>
      <c r="I16" s="245">
        <v>118.42798399999998</v>
      </c>
      <c r="J16" s="236"/>
    </row>
    <row r="17" spans="1:11" s="235" customFormat="1" ht="13.5" customHeight="1" x14ac:dyDescent="0.25">
      <c r="A17" s="236"/>
      <c r="B17" s="239"/>
      <c r="C17" s="240" t="s">
        <v>625</v>
      </c>
      <c r="D17" s="241" t="s">
        <v>1233</v>
      </c>
      <c r="E17" s="246" t="s">
        <v>1232</v>
      </c>
      <c r="F17" s="246"/>
      <c r="G17" s="243">
        <v>7</v>
      </c>
      <c r="H17" s="244">
        <v>6.9960000000000004</v>
      </c>
      <c r="I17" s="245">
        <v>12.595485</v>
      </c>
      <c r="J17" s="236"/>
    </row>
    <row r="18" spans="1:11" s="235" customFormat="1" ht="13.5" customHeight="1" x14ac:dyDescent="0.25">
      <c r="A18" s="236"/>
      <c r="B18" s="239"/>
      <c r="C18" s="240" t="s">
        <v>627</v>
      </c>
      <c r="D18" s="241" t="s">
        <v>1233</v>
      </c>
      <c r="E18" s="246" t="s">
        <v>1232</v>
      </c>
      <c r="F18" s="246"/>
      <c r="G18" s="243">
        <v>7.77</v>
      </c>
      <c r="H18" s="244">
        <v>7.766</v>
      </c>
      <c r="I18" s="245">
        <v>14.314862999999999</v>
      </c>
      <c r="J18" s="236"/>
    </row>
    <row r="19" spans="1:11" s="235" customFormat="1" ht="13.5" customHeight="1" x14ac:dyDescent="0.2">
      <c r="A19" s="236"/>
      <c r="B19" s="239" t="s">
        <v>71</v>
      </c>
      <c r="C19" s="240" t="s">
        <v>633</v>
      </c>
      <c r="D19" s="241" t="s">
        <v>1236</v>
      </c>
      <c r="E19" s="246" t="s">
        <v>1232</v>
      </c>
      <c r="F19" s="246"/>
      <c r="G19" s="243">
        <v>20</v>
      </c>
      <c r="H19" s="244">
        <v>20</v>
      </c>
      <c r="I19" s="245">
        <v>67.737814</v>
      </c>
      <c r="J19" s="236"/>
    </row>
    <row r="20" spans="1:11" s="235" customFormat="1" ht="13.5" customHeight="1" x14ac:dyDescent="0.2">
      <c r="A20" s="236"/>
      <c r="B20" s="239" t="s">
        <v>75</v>
      </c>
      <c r="C20" s="240" t="s">
        <v>640</v>
      </c>
      <c r="D20" s="241" t="s">
        <v>1235</v>
      </c>
      <c r="E20" s="246" t="s">
        <v>1232</v>
      </c>
      <c r="F20" s="246"/>
      <c r="G20" s="243">
        <v>19.989999999999998</v>
      </c>
      <c r="H20" s="244">
        <v>19.956</v>
      </c>
      <c r="I20" s="245">
        <v>161.55547500000003</v>
      </c>
      <c r="J20" s="236"/>
    </row>
    <row r="21" spans="1:11" s="235" customFormat="1" ht="13.5" customHeight="1" x14ac:dyDescent="0.2">
      <c r="A21" s="236"/>
      <c r="B21" s="239" t="s">
        <v>83</v>
      </c>
      <c r="C21" s="240" t="s">
        <v>648</v>
      </c>
      <c r="D21" s="241" t="s">
        <v>1231</v>
      </c>
      <c r="E21" s="246" t="s">
        <v>1232</v>
      </c>
      <c r="F21" s="246"/>
      <c r="G21" s="243">
        <v>19.899999999999999</v>
      </c>
      <c r="H21" s="244">
        <v>19.899999999999999</v>
      </c>
      <c r="I21" s="245">
        <v>115.92058800000001</v>
      </c>
      <c r="J21" s="236"/>
    </row>
    <row r="22" spans="1:11" s="235" customFormat="1" ht="13.5" customHeight="1" x14ac:dyDescent="0.2">
      <c r="A22" s="236"/>
      <c r="B22" s="239" t="s">
        <v>85</v>
      </c>
      <c r="C22" s="240" t="s">
        <v>649</v>
      </c>
      <c r="D22" s="241" t="s">
        <v>1233</v>
      </c>
      <c r="E22" s="246" t="s">
        <v>1232</v>
      </c>
      <c r="F22" s="246"/>
      <c r="G22" s="243">
        <v>20</v>
      </c>
      <c r="H22" s="244">
        <v>19.189999999999998</v>
      </c>
      <c r="I22" s="245">
        <v>106.02698000000001</v>
      </c>
      <c r="J22" s="236"/>
    </row>
    <row r="23" spans="1:11" s="235" customFormat="1" ht="13.5" customHeight="1" x14ac:dyDescent="0.2">
      <c r="A23" s="236"/>
      <c r="B23" s="239" t="s">
        <v>89</v>
      </c>
      <c r="C23" s="240" t="s">
        <v>663</v>
      </c>
      <c r="D23" s="241" t="s">
        <v>1236</v>
      </c>
      <c r="E23" s="246" t="s">
        <v>1232</v>
      </c>
      <c r="F23" s="246"/>
      <c r="G23" s="243">
        <v>0.7</v>
      </c>
      <c r="H23" s="244">
        <v>0.7</v>
      </c>
      <c r="I23" s="245">
        <v>4.3838299999999997</v>
      </c>
      <c r="J23" s="236"/>
    </row>
    <row r="24" spans="1:11" s="235" customFormat="1" ht="13.5" customHeight="1" x14ac:dyDescent="0.2">
      <c r="A24" s="236"/>
      <c r="B24" s="239" t="s">
        <v>101</v>
      </c>
      <c r="C24" s="240" t="s">
        <v>689</v>
      </c>
      <c r="D24" s="241" t="s">
        <v>1235</v>
      </c>
      <c r="E24" s="246" t="s">
        <v>1232</v>
      </c>
      <c r="F24" s="246"/>
      <c r="G24" s="243">
        <v>19</v>
      </c>
      <c r="H24" s="244">
        <v>19</v>
      </c>
      <c r="I24" s="245">
        <v>7.1148808574999958</v>
      </c>
      <c r="J24" s="236"/>
    </row>
    <row r="25" spans="1:11" s="235" customFormat="1" ht="13.5" customHeight="1" x14ac:dyDescent="0.25">
      <c r="A25" s="236"/>
      <c r="B25" s="239"/>
      <c r="C25" s="240" t="s">
        <v>690</v>
      </c>
      <c r="D25" s="241" t="s">
        <v>1235</v>
      </c>
      <c r="E25" s="246" t="s">
        <v>1232</v>
      </c>
      <c r="F25" s="246"/>
      <c r="G25" s="243">
        <v>8.4</v>
      </c>
      <c r="H25" s="244">
        <v>8.4</v>
      </c>
      <c r="I25" s="245">
        <v>9.0802346075000102</v>
      </c>
      <c r="J25" s="236"/>
      <c r="K25" s="248"/>
    </row>
    <row r="26" spans="1:11" s="235" customFormat="1" ht="13.5" customHeight="1" x14ac:dyDescent="0.2">
      <c r="A26" s="236"/>
      <c r="B26" s="239" t="s">
        <v>103</v>
      </c>
      <c r="C26" s="240" t="s">
        <v>694</v>
      </c>
      <c r="D26" s="241" t="s">
        <v>1233</v>
      </c>
      <c r="E26" s="246" t="s">
        <v>1232</v>
      </c>
      <c r="F26" s="246"/>
      <c r="G26" s="243">
        <v>20.82</v>
      </c>
      <c r="H26" s="244">
        <v>20.16</v>
      </c>
      <c r="I26" s="245">
        <v>77.806027057500017</v>
      </c>
      <c r="J26" s="236"/>
    </row>
    <row r="27" spans="1:11" s="235" customFormat="1" ht="13.5" customHeight="1" x14ac:dyDescent="0.25">
      <c r="A27" s="236"/>
      <c r="B27" s="239"/>
      <c r="C27" s="240" t="s">
        <v>696</v>
      </c>
      <c r="D27" s="241" t="s">
        <v>1233</v>
      </c>
      <c r="E27" s="246" t="s">
        <v>1232</v>
      </c>
      <c r="F27" s="246"/>
      <c r="G27" s="243">
        <v>20.82</v>
      </c>
      <c r="H27" s="244">
        <v>20.16</v>
      </c>
      <c r="I27" s="245">
        <v>89.224270279999971</v>
      </c>
      <c r="J27" s="249"/>
    </row>
    <row r="28" spans="1:11" s="235" customFormat="1" ht="13.5" customHeight="1" x14ac:dyDescent="0.25">
      <c r="A28" s="236"/>
      <c r="B28" s="239"/>
      <c r="C28" s="240" t="s">
        <v>698</v>
      </c>
      <c r="D28" s="241" t="s">
        <v>1233</v>
      </c>
      <c r="E28" s="246" t="s">
        <v>1232</v>
      </c>
      <c r="F28" s="246"/>
      <c r="G28" s="243">
        <v>20.82</v>
      </c>
      <c r="H28" s="244">
        <v>20.16</v>
      </c>
      <c r="I28" s="245">
        <v>87.720138850000012</v>
      </c>
      <c r="J28" s="236"/>
    </row>
    <row r="29" spans="1:11" s="248" customFormat="1" ht="13.5" customHeight="1" x14ac:dyDescent="0.25">
      <c r="A29" s="249"/>
      <c r="B29" s="239"/>
      <c r="C29" s="240" t="s">
        <v>692</v>
      </c>
      <c r="D29" s="241" t="s">
        <v>1233</v>
      </c>
      <c r="E29" s="246" t="s">
        <v>1232</v>
      </c>
      <c r="F29" s="246"/>
      <c r="G29" s="243">
        <v>10.4</v>
      </c>
      <c r="H29" s="244">
        <v>10.199999999999999</v>
      </c>
      <c r="I29" s="245">
        <v>58.629479000000003</v>
      </c>
      <c r="J29" s="236"/>
      <c r="K29" s="235"/>
    </row>
    <row r="30" spans="1:11" s="235" customFormat="1" ht="13.5" customHeight="1" x14ac:dyDescent="0.2">
      <c r="A30" s="236"/>
      <c r="B30" s="239" t="s">
        <v>115</v>
      </c>
      <c r="C30" s="240" t="s">
        <v>718</v>
      </c>
      <c r="D30" s="241" t="s">
        <v>1233</v>
      </c>
      <c r="E30" s="246" t="s">
        <v>1232</v>
      </c>
      <c r="F30" s="246"/>
      <c r="G30" s="243">
        <v>3.97</v>
      </c>
      <c r="H30" s="244">
        <v>3.97</v>
      </c>
      <c r="I30" s="245">
        <v>27.8489</v>
      </c>
      <c r="J30" s="236"/>
    </row>
    <row r="31" spans="1:11" s="235" customFormat="1" ht="13.5" customHeight="1" x14ac:dyDescent="0.2">
      <c r="A31" s="236"/>
      <c r="B31" s="239" t="s">
        <v>117</v>
      </c>
      <c r="C31" s="240" t="s">
        <v>719</v>
      </c>
      <c r="D31" s="241" t="s">
        <v>447</v>
      </c>
      <c r="E31" s="246" t="s">
        <v>1232</v>
      </c>
      <c r="F31" s="246"/>
      <c r="G31" s="243">
        <v>20</v>
      </c>
      <c r="H31" s="244">
        <v>19.631</v>
      </c>
      <c r="I31" s="245">
        <v>159.07497599999999</v>
      </c>
      <c r="J31" s="236"/>
    </row>
    <row r="32" spans="1:11" s="235" customFormat="1" ht="13.5" customHeight="1" x14ac:dyDescent="0.2">
      <c r="A32" s="236"/>
      <c r="B32" s="239" t="s">
        <v>119</v>
      </c>
      <c r="C32" s="240" t="s">
        <v>618</v>
      </c>
      <c r="D32" s="241" t="s">
        <v>1233</v>
      </c>
      <c r="E32" s="246" t="s">
        <v>1232</v>
      </c>
      <c r="F32" s="246"/>
      <c r="G32" s="243">
        <v>0</v>
      </c>
      <c r="H32" s="244">
        <v>0</v>
      </c>
      <c r="I32" s="245">
        <v>30.445297000000004</v>
      </c>
      <c r="J32" s="236"/>
    </row>
    <row r="33" spans="1:10" s="235" customFormat="1" ht="13.15" x14ac:dyDescent="0.25">
      <c r="A33" s="236"/>
      <c r="B33" s="239"/>
      <c r="C33" s="240" t="s">
        <v>620</v>
      </c>
      <c r="D33" s="241" t="s">
        <v>1233</v>
      </c>
      <c r="E33" s="246" t="s">
        <v>1232</v>
      </c>
      <c r="F33" s="246"/>
      <c r="G33" s="243">
        <v>0</v>
      </c>
      <c r="H33" s="244">
        <v>0</v>
      </c>
      <c r="I33" s="245">
        <v>31.678879999999996</v>
      </c>
      <c r="J33" s="236"/>
    </row>
    <row r="34" spans="1:10" s="235" customFormat="1" ht="13.15" x14ac:dyDescent="0.25">
      <c r="A34" s="236"/>
      <c r="B34" s="239"/>
      <c r="C34" s="240" t="s">
        <v>625</v>
      </c>
      <c r="D34" s="241" t="s">
        <v>1233</v>
      </c>
      <c r="E34" s="246" t="s">
        <v>1232</v>
      </c>
      <c r="F34" s="246"/>
      <c r="G34" s="243">
        <v>0</v>
      </c>
      <c r="H34" s="244">
        <v>0</v>
      </c>
      <c r="I34" s="245">
        <v>19.659964000000002</v>
      </c>
      <c r="J34" s="250"/>
    </row>
    <row r="35" spans="1:10" s="235" customFormat="1" ht="13.15" x14ac:dyDescent="0.25">
      <c r="A35" s="236"/>
      <c r="B35" s="239"/>
      <c r="C35" s="240" t="s">
        <v>627</v>
      </c>
      <c r="D35" s="241" t="s">
        <v>1233</v>
      </c>
      <c r="E35" s="246" t="s">
        <v>1232</v>
      </c>
      <c r="F35" s="246"/>
      <c r="G35" s="243">
        <v>0</v>
      </c>
      <c r="H35" s="244">
        <v>0</v>
      </c>
      <c r="I35" s="245">
        <v>20.887507999999997</v>
      </c>
      <c r="J35" s="250"/>
    </row>
    <row r="36" spans="1:10" s="235" customFormat="1" ht="13.15" x14ac:dyDescent="0.25">
      <c r="A36" s="236"/>
      <c r="B36" s="239" t="s">
        <v>121</v>
      </c>
      <c r="C36" s="240" t="s">
        <v>722</v>
      </c>
      <c r="D36" s="241" t="s">
        <v>1231</v>
      </c>
      <c r="E36" s="246" t="s">
        <v>1232</v>
      </c>
      <c r="F36" s="246"/>
      <c r="G36" s="243">
        <v>19.2</v>
      </c>
      <c r="H36" s="244">
        <v>18.43</v>
      </c>
      <c r="I36" s="245">
        <v>138.71428799999998</v>
      </c>
      <c r="J36" s="250"/>
    </row>
    <row r="37" spans="1:10" s="235" customFormat="1" ht="12.75" x14ac:dyDescent="0.2">
      <c r="A37" s="236"/>
      <c r="B37" s="239" t="s">
        <v>129</v>
      </c>
      <c r="C37" s="240" t="s">
        <v>729</v>
      </c>
      <c r="D37" s="241" t="s">
        <v>1233</v>
      </c>
      <c r="E37" s="246" t="s">
        <v>1232</v>
      </c>
      <c r="F37" s="246"/>
      <c r="G37" s="243">
        <v>3.8</v>
      </c>
      <c r="H37" s="244">
        <v>3.78</v>
      </c>
      <c r="I37" s="245">
        <v>15.350652000000002</v>
      </c>
      <c r="J37" s="250"/>
    </row>
    <row r="38" spans="1:10" s="235" customFormat="1" ht="12.75" x14ac:dyDescent="0.2">
      <c r="A38" s="236"/>
      <c r="B38" s="239" t="s">
        <v>133</v>
      </c>
      <c r="C38" s="240" t="s">
        <v>732</v>
      </c>
      <c r="D38" s="241" t="s">
        <v>1233</v>
      </c>
      <c r="E38" s="246" t="s">
        <v>1232</v>
      </c>
      <c r="F38" s="246"/>
      <c r="G38" s="243">
        <v>5.15</v>
      </c>
      <c r="H38" s="244">
        <v>5.7110000000000003</v>
      </c>
      <c r="I38" s="245">
        <v>34.707851999999995</v>
      </c>
      <c r="J38" s="250"/>
    </row>
    <row r="39" spans="1:10" s="235" customFormat="1" ht="13.15" x14ac:dyDescent="0.25">
      <c r="A39" s="236"/>
      <c r="B39" s="239"/>
      <c r="C39" s="240" t="s">
        <v>738</v>
      </c>
      <c r="D39" s="241" t="s">
        <v>1233</v>
      </c>
      <c r="E39" s="246" t="s">
        <v>1232</v>
      </c>
      <c r="F39" s="246"/>
      <c r="G39" s="243">
        <v>9.6959999999999997</v>
      </c>
      <c r="H39" s="244">
        <v>9.9830000000000005</v>
      </c>
      <c r="I39" s="245">
        <v>71.807216999999994</v>
      </c>
      <c r="J39" s="250"/>
    </row>
    <row r="40" spans="1:10" s="235" customFormat="1" ht="12.75" x14ac:dyDescent="0.2">
      <c r="A40" s="236"/>
      <c r="B40" s="239" t="s">
        <v>153</v>
      </c>
      <c r="C40" s="240" t="s">
        <v>763</v>
      </c>
      <c r="D40" s="241" t="s">
        <v>1233</v>
      </c>
      <c r="E40" s="246" t="s">
        <v>1232</v>
      </c>
      <c r="F40" s="246"/>
      <c r="G40" s="243">
        <v>20</v>
      </c>
      <c r="H40" s="244">
        <v>20</v>
      </c>
      <c r="I40" s="245">
        <v>91.530179000000004</v>
      </c>
      <c r="J40" s="236"/>
    </row>
    <row r="41" spans="1:10" s="235" customFormat="1" ht="13.15" x14ac:dyDescent="0.25">
      <c r="A41" s="236"/>
      <c r="B41" s="239"/>
      <c r="C41" s="240" t="s">
        <v>765</v>
      </c>
      <c r="D41" s="241" t="s">
        <v>447</v>
      </c>
      <c r="E41" s="246" t="s">
        <v>1234</v>
      </c>
      <c r="F41" s="246"/>
      <c r="G41" s="243">
        <v>16.399999999999999</v>
      </c>
      <c r="H41" s="244">
        <v>15.6</v>
      </c>
      <c r="I41" s="245">
        <v>72.123339999999985</v>
      </c>
      <c r="J41" s="236"/>
    </row>
    <row r="42" spans="1:10" s="235" customFormat="1" ht="13.9" thickBot="1" x14ac:dyDescent="0.3">
      <c r="A42" s="236"/>
      <c r="B42" s="239"/>
      <c r="C42" s="240" t="s">
        <v>767</v>
      </c>
      <c r="D42" s="241" t="s">
        <v>1233</v>
      </c>
      <c r="E42" s="246" t="s">
        <v>1232</v>
      </c>
      <c r="F42" s="246"/>
      <c r="G42" s="243">
        <v>10.199999999999999</v>
      </c>
      <c r="H42" s="244">
        <v>10</v>
      </c>
      <c r="I42" s="245">
        <v>51.649249999999995</v>
      </c>
      <c r="J42" s="236"/>
    </row>
    <row r="43" spans="1:10" s="235" customFormat="1" ht="13.5" thickBot="1" x14ac:dyDescent="0.25">
      <c r="A43" s="236"/>
      <c r="B43" s="1488" t="s">
        <v>1237</v>
      </c>
      <c r="C43" s="1489"/>
      <c r="D43" s="1489"/>
      <c r="E43" s="1489"/>
      <c r="F43" s="1490"/>
      <c r="G43" s="1491">
        <f>SUM(G6:G42)</f>
        <v>411.06699999999995</v>
      </c>
      <c r="H43" s="1492">
        <f>SUM(H6:H42)</f>
        <v>406.22700000000009</v>
      </c>
      <c r="I43" s="1493">
        <f>SUM(I6:I42)</f>
        <v>2088.9627216524996</v>
      </c>
      <c r="J43" s="236"/>
    </row>
    <row r="44" spans="1:10" s="235" customFormat="1" ht="13.9" thickBot="1" x14ac:dyDescent="0.3">
      <c r="A44" s="236"/>
      <c r="B44" s="236"/>
      <c r="C44" s="236"/>
      <c r="D44" s="237"/>
      <c r="E44" s="238"/>
      <c r="F44" s="236"/>
      <c r="G44" s="238"/>
      <c r="H44" s="238"/>
      <c r="I44" s="251"/>
      <c r="J44" s="236"/>
    </row>
    <row r="45" spans="1:10" s="235" customFormat="1" ht="13.9" thickBot="1" x14ac:dyDescent="0.3">
      <c r="A45" s="236"/>
      <c r="B45" s="1482" t="s">
        <v>1238</v>
      </c>
      <c r="C45" s="1483"/>
      <c r="D45" s="1483"/>
      <c r="E45" s="1483"/>
      <c r="F45" s="1483"/>
      <c r="G45" s="1483"/>
      <c r="H45" s="1483"/>
      <c r="I45" s="1484"/>
      <c r="J45" s="236"/>
    </row>
    <row r="46" spans="1:10" s="235" customFormat="1" ht="12.75" x14ac:dyDescent="0.2">
      <c r="A46" s="236"/>
      <c r="B46" s="252" t="s">
        <v>6</v>
      </c>
      <c r="C46" s="253" t="s">
        <v>354</v>
      </c>
      <c r="D46" s="254" t="s">
        <v>1233</v>
      </c>
      <c r="E46" s="255" t="s">
        <v>1232</v>
      </c>
      <c r="F46" s="255" t="s">
        <v>1239</v>
      </c>
      <c r="G46" s="256">
        <v>23</v>
      </c>
      <c r="H46" s="257">
        <v>12.741</v>
      </c>
      <c r="I46" s="258">
        <v>97.251706999999996</v>
      </c>
      <c r="J46" s="236"/>
    </row>
    <row r="47" spans="1:10" s="235" customFormat="1" ht="12.75" x14ac:dyDescent="0.2">
      <c r="A47" s="236"/>
      <c r="B47" s="252" t="s">
        <v>8</v>
      </c>
      <c r="C47" s="259" t="s">
        <v>356</v>
      </c>
      <c r="D47" s="260" t="s">
        <v>447</v>
      </c>
      <c r="E47" s="261" t="s">
        <v>1232</v>
      </c>
      <c r="F47" s="261" t="s">
        <v>1239</v>
      </c>
      <c r="G47" s="256">
        <v>37.5</v>
      </c>
      <c r="H47" s="257">
        <v>20.388999999999999</v>
      </c>
      <c r="I47" s="258">
        <v>28.641749000000001</v>
      </c>
      <c r="J47" s="236"/>
    </row>
    <row r="48" spans="1:10" s="235" customFormat="1" ht="12.75" x14ac:dyDescent="0.2">
      <c r="A48" s="236"/>
      <c r="B48" s="252" t="s">
        <v>167</v>
      </c>
      <c r="C48" s="259" t="s">
        <v>358</v>
      </c>
      <c r="D48" s="260" t="s">
        <v>447</v>
      </c>
      <c r="E48" s="261" t="s">
        <v>1232</v>
      </c>
      <c r="F48" s="261" t="s">
        <v>1239</v>
      </c>
      <c r="G48" s="256">
        <v>21.71</v>
      </c>
      <c r="H48" s="257">
        <v>6.8250000000000002</v>
      </c>
      <c r="I48" s="258">
        <v>45.110171000000001</v>
      </c>
      <c r="J48" s="236"/>
    </row>
    <row r="49" spans="1:10" s="235" customFormat="1" ht="12.75" x14ac:dyDescent="0.2">
      <c r="A49" s="236"/>
      <c r="B49" s="252" t="s">
        <v>16</v>
      </c>
      <c r="C49" s="259" t="s">
        <v>365</v>
      </c>
      <c r="D49" s="260" t="s">
        <v>447</v>
      </c>
      <c r="E49" s="261" t="s">
        <v>1232</v>
      </c>
      <c r="F49" s="261" t="s">
        <v>1239</v>
      </c>
      <c r="G49" s="256">
        <v>14</v>
      </c>
      <c r="H49" s="257">
        <v>14</v>
      </c>
      <c r="I49" s="258">
        <v>17.976037999999999</v>
      </c>
      <c r="J49" s="236"/>
    </row>
    <row r="50" spans="1:10" s="235" customFormat="1" ht="12.75" x14ac:dyDescent="0.2">
      <c r="A50" s="236"/>
      <c r="B50" s="252"/>
      <c r="C50" s="259"/>
      <c r="D50" s="260"/>
      <c r="E50" s="261" t="s">
        <v>1234</v>
      </c>
      <c r="F50" s="261" t="s">
        <v>1239</v>
      </c>
      <c r="G50" s="256">
        <v>0</v>
      </c>
      <c r="H50" s="257">
        <v>0</v>
      </c>
      <c r="I50" s="258">
        <v>56.833600000000004</v>
      </c>
      <c r="J50" s="236"/>
    </row>
    <row r="51" spans="1:10" s="235" customFormat="1" ht="12.75" x14ac:dyDescent="0.2">
      <c r="A51" s="236"/>
      <c r="B51" s="252" t="s">
        <v>141</v>
      </c>
      <c r="C51" s="259" t="s">
        <v>750</v>
      </c>
      <c r="D51" s="260" t="s">
        <v>1236</v>
      </c>
      <c r="E51" s="261" t="s">
        <v>1232</v>
      </c>
      <c r="F51" s="261" t="s">
        <v>1457</v>
      </c>
      <c r="G51" s="256">
        <v>2.4</v>
      </c>
      <c r="H51" s="257">
        <v>2.3199999999999998</v>
      </c>
      <c r="I51" s="258">
        <v>14.792918</v>
      </c>
      <c r="J51" s="236"/>
    </row>
    <row r="52" spans="1:10" s="235" customFormat="1" ht="12.75" x14ac:dyDescent="0.2">
      <c r="A52" s="236"/>
      <c r="B52" s="252"/>
      <c r="C52" s="259" t="s">
        <v>746</v>
      </c>
      <c r="D52" s="260" t="s">
        <v>1233</v>
      </c>
      <c r="E52" s="261" t="s">
        <v>1232</v>
      </c>
      <c r="F52" s="261" t="s">
        <v>1457</v>
      </c>
      <c r="G52" s="256">
        <v>4.8</v>
      </c>
      <c r="H52" s="257">
        <v>4.1849999999999996</v>
      </c>
      <c r="I52" s="258">
        <v>33.806210999999998</v>
      </c>
      <c r="J52" s="236"/>
    </row>
    <row r="53" spans="1:10" s="235" customFormat="1" ht="13.5" thickBot="1" x14ac:dyDescent="0.25">
      <c r="A53" s="236"/>
      <c r="B53" s="252"/>
      <c r="C53" s="259" t="s">
        <v>748</v>
      </c>
      <c r="D53" s="260" t="s">
        <v>1235</v>
      </c>
      <c r="E53" s="261" t="s">
        <v>1232</v>
      </c>
      <c r="F53" s="261" t="s">
        <v>1457</v>
      </c>
      <c r="G53" s="256">
        <v>3.2</v>
      </c>
      <c r="H53" s="257">
        <v>2.7829999999999999</v>
      </c>
      <c r="I53" s="258">
        <v>17.022603999999998</v>
      </c>
      <c r="J53" s="236"/>
    </row>
    <row r="54" spans="1:10" s="235" customFormat="1" ht="13.5" thickBot="1" x14ac:dyDescent="0.25">
      <c r="A54" s="236"/>
      <c r="B54" s="1494" t="s">
        <v>1241</v>
      </c>
      <c r="C54" s="1495"/>
      <c r="D54" s="1495"/>
      <c r="E54" s="1495"/>
      <c r="F54" s="1496"/>
      <c r="G54" s="1497">
        <f>SUM(G46:G53)</f>
        <v>106.61000000000001</v>
      </c>
      <c r="H54" s="1498">
        <f>SUM(H46:H53)</f>
        <v>63.243000000000002</v>
      </c>
      <c r="I54" s="1499">
        <f>SUM(I46:I53)</f>
        <v>311.43499800000001</v>
      </c>
      <c r="J54" s="236"/>
    </row>
    <row r="55" spans="1:10" s="235" customFormat="1" ht="13.5" thickBot="1" x14ac:dyDescent="0.25">
      <c r="A55" s="236"/>
      <c r="B55" s="262"/>
      <c r="C55" s="262"/>
      <c r="D55" s="263"/>
      <c r="E55" s="262"/>
      <c r="F55" s="262"/>
      <c r="G55" s="264"/>
      <c r="H55" s="264"/>
      <c r="I55" s="264"/>
      <c r="J55" s="236"/>
    </row>
    <row r="56" spans="1:10" s="235" customFormat="1" ht="13.5" thickBot="1" x14ac:dyDescent="0.25">
      <c r="A56" s="236"/>
      <c r="B56" s="1485" t="s">
        <v>333</v>
      </c>
      <c r="C56" s="1486"/>
      <c r="D56" s="1486"/>
      <c r="E56" s="1486"/>
      <c r="F56" s="1486"/>
      <c r="G56" s="1486"/>
      <c r="H56" s="1486"/>
      <c r="I56" s="1487"/>
      <c r="J56" s="236"/>
    </row>
    <row r="57" spans="1:10" s="235" customFormat="1" ht="12.75" x14ac:dyDescent="0.2">
      <c r="A57" s="236"/>
      <c r="B57" s="252" t="s">
        <v>93</v>
      </c>
      <c r="C57" s="253" t="s">
        <v>674</v>
      </c>
      <c r="D57" s="265" t="s">
        <v>1236</v>
      </c>
      <c r="E57" s="266" t="s">
        <v>1232</v>
      </c>
      <c r="F57" s="253"/>
      <c r="G57" s="256">
        <v>144.48400000000001</v>
      </c>
      <c r="H57" s="257">
        <v>144.48400000000001</v>
      </c>
      <c r="I57" s="258">
        <v>423.25612000000001</v>
      </c>
      <c r="J57" s="236"/>
    </row>
    <row r="58" spans="1:10" s="235" customFormat="1" ht="12.75" x14ac:dyDescent="0.2">
      <c r="A58" s="236"/>
      <c r="B58" s="252" t="s">
        <v>97</v>
      </c>
      <c r="C58" s="259" t="s">
        <v>681</v>
      </c>
      <c r="D58" s="267" t="s">
        <v>1236</v>
      </c>
      <c r="E58" s="268" t="s">
        <v>1232</v>
      </c>
      <c r="F58" s="259"/>
      <c r="G58" s="256">
        <v>44.540999999999997</v>
      </c>
      <c r="H58" s="257">
        <v>44.540999999999997</v>
      </c>
      <c r="I58" s="258">
        <v>105.68158199999999</v>
      </c>
      <c r="J58" s="236"/>
    </row>
    <row r="59" spans="1:10" s="235" customFormat="1" ht="12.75" x14ac:dyDescent="0.2">
      <c r="A59" s="236"/>
      <c r="B59" s="252" t="s">
        <v>107</v>
      </c>
      <c r="C59" s="259" t="s">
        <v>700</v>
      </c>
      <c r="D59" s="267" t="s">
        <v>1233</v>
      </c>
      <c r="E59" s="268" t="s">
        <v>1232</v>
      </c>
      <c r="F59" s="259"/>
      <c r="G59" s="256">
        <v>22</v>
      </c>
      <c r="H59" s="257">
        <v>20</v>
      </c>
      <c r="I59" s="258">
        <v>44.283158999999998</v>
      </c>
      <c r="J59" s="236"/>
    </row>
    <row r="60" spans="1:10" s="235" customFormat="1" ht="12.75" x14ac:dyDescent="0.2">
      <c r="A60" s="236"/>
      <c r="B60" s="252" t="s">
        <v>109</v>
      </c>
      <c r="C60" s="259" t="s">
        <v>701</v>
      </c>
      <c r="D60" s="267" t="s">
        <v>1233</v>
      </c>
      <c r="E60" s="268" t="s">
        <v>1232</v>
      </c>
      <c r="F60" s="259"/>
      <c r="G60" s="256">
        <v>22</v>
      </c>
      <c r="H60" s="257">
        <v>20</v>
      </c>
      <c r="I60" s="258">
        <v>43.386035999999997</v>
      </c>
      <c r="J60" s="236"/>
    </row>
    <row r="61" spans="1:10" s="235" customFormat="1" ht="12.75" x14ac:dyDescent="0.2">
      <c r="A61" s="236"/>
      <c r="B61" s="252" t="s">
        <v>131</v>
      </c>
      <c r="C61" s="259" t="s">
        <v>730</v>
      </c>
      <c r="D61" s="267" t="s">
        <v>1235</v>
      </c>
      <c r="E61" s="268" t="s">
        <v>1232</v>
      </c>
      <c r="F61" s="259"/>
      <c r="G61" s="256">
        <v>16</v>
      </c>
      <c r="H61" s="257">
        <v>16</v>
      </c>
      <c r="I61" s="258">
        <v>47.336044000000008</v>
      </c>
      <c r="J61" s="236"/>
    </row>
    <row r="62" spans="1:10" s="235" customFormat="1" ht="12.75" x14ac:dyDescent="0.2">
      <c r="A62" s="236"/>
      <c r="B62" s="252" t="s">
        <v>135</v>
      </c>
      <c r="C62" s="259" t="s">
        <v>740</v>
      </c>
      <c r="D62" s="267" t="s">
        <v>1233</v>
      </c>
      <c r="E62" s="268" t="s">
        <v>1232</v>
      </c>
      <c r="F62" s="259"/>
      <c r="G62" s="256">
        <v>20</v>
      </c>
      <c r="H62" s="257">
        <v>20</v>
      </c>
      <c r="I62" s="258">
        <v>51.333589999999994</v>
      </c>
      <c r="J62" s="236"/>
    </row>
    <row r="63" spans="1:10" s="235" customFormat="1" ht="13.5" thickBot="1" x14ac:dyDescent="0.25">
      <c r="A63" s="236"/>
      <c r="B63" s="252" t="s">
        <v>161</v>
      </c>
      <c r="C63" s="259" t="s">
        <v>814</v>
      </c>
      <c r="D63" s="267" t="s">
        <v>1233</v>
      </c>
      <c r="E63" s="269" t="s">
        <v>1232</v>
      </c>
      <c r="F63" s="270"/>
      <c r="G63" s="256">
        <v>20</v>
      </c>
      <c r="H63" s="257">
        <v>20</v>
      </c>
      <c r="I63" s="258">
        <v>47.733422000000004</v>
      </c>
      <c r="J63" s="236"/>
    </row>
    <row r="64" spans="1:10" s="235" customFormat="1" ht="13.5" thickBot="1" x14ac:dyDescent="0.25">
      <c r="A64" s="236"/>
      <c r="B64" s="1500" t="s">
        <v>1242</v>
      </c>
      <c r="C64" s="1501"/>
      <c r="D64" s="1501"/>
      <c r="E64" s="1501"/>
      <c r="F64" s="1502"/>
      <c r="G64" s="1497">
        <f>SUM(G57:G63)</f>
        <v>289.02499999999998</v>
      </c>
      <c r="H64" s="1498">
        <f>SUM(H57:H63)</f>
        <v>285.02499999999998</v>
      </c>
      <c r="I64" s="1499">
        <f>SUM(I57:I63)</f>
        <v>763.00995299999988</v>
      </c>
      <c r="J64" s="236"/>
    </row>
    <row r="65" spans="1:10" s="235" customFormat="1" ht="15.75" customHeight="1" thickBot="1" x14ac:dyDescent="0.25">
      <c r="A65" s="236"/>
      <c r="B65" s="236"/>
      <c r="C65" s="236"/>
      <c r="D65" s="237"/>
      <c r="E65" s="238"/>
      <c r="F65" s="236"/>
      <c r="G65" s="251"/>
      <c r="H65" s="271"/>
      <c r="I65" s="271"/>
      <c r="J65" s="236"/>
    </row>
    <row r="66" spans="1:10" s="235" customFormat="1" ht="13.5" thickBot="1" x14ac:dyDescent="0.25">
      <c r="A66" s="236"/>
      <c r="B66" s="1482" t="s">
        <v>334</v>
      </c>
      <c r="C66" s="1483"/>
      <c r="D66" s="1483"/>
      <c r="E66" s="1483"/>
      <c r="F66" s="1483"/>
      <c r="G66" s="1483"/>
      <c r="H66" s="1483"/>
      <c r="I66" s="1484"/>
      <c r="J66" s="236"/>
    </row>
    <row r="67" spans="1:10" s="235" customFormat="1" ht="12.75" x14ac:dyDescent="0.2">
      <c r="A67" s="236"/>
      <c r="B67" s="252" t="s">
        <v>93</v>
      </c>
      <c r="C67" s="259" t="s">
        <v>672</v>
      </c>
      <c r="D67" s="267" t="s">
        <v>1236</v>
      </c>
      <c r="E67" s="268" t="s">
        <v>1232</v>
      </c>
      <c r="F67" s="253"/>
      <c r="G67" s="256">
        <v>132.30000000000001</v>
      </c>
      <c r="H67" s="257">
        <v>132.30000000000001</v>
      </c>
      <c r="I67" s="258">
        <v>584.91547700000001</v>
      </c>
      <c r="J67" s="236"/>
    </row>
    <row r="68" spans="1:10" s="235" customFormat="1" ht="12.75" x14ac:dyDescent="0.2">
      <c r="A68" s="236"/>
      <c r="B68" s="252" t="s">
        <v>95</v>
      </c>
      <c r="C68" s="259" t="s">
        <v>675</v>
      </c>
      <c r="D68" s="267" t="s">
        <v>1233</v>
      </c>
      <c r="E68" s="268" t="s">
        <v>1232</v>
      </c>
      <c r="F68" s="259"/>
      <c r="G68" s="256">
        <v>80</v>
      </c>
      <c r="H68" s="257">
        <v>80</v>
      </c>
      <c r="I68" s="258">
        <v>322.61180999999993</v>
      </c>
      <c r="J68" s="236"/>
    </row>
    <row r="69" spans="1:10" s="235" customFormat="1" ht="12.75" x14ac:dyDescent="0.2">
      <c r="A69" s="236"/>
      <c r="B69" s="252"/>
      <c r="C69" s="259" t="s">
        <v>676</v>
      </c>
      <c r="D69" s="267" t="s">
        <v>1233</v>
      </c>
      <c r="E69" s="268" t="s">
        <v>1232</v>
      </c>
      <c r="F69" s="259"/>
      <c r="G69" s="256">
        <v>30</v>
      </c>
      <c r="H69" s="257">
        <v>30</v>
      </c>
      <c r="I69" s="258">
        <v>128.00453999999999</v>
      </c>
      <c r="J69" s="236"/>
    </row>
    <row r="70" spans="1:10" s="235" customFormat="1" ht="12.75" x14ac:dyDescent="0.2">
      <c r="A70" s="236"/>
      <c r="B70" s="252" t="s">
        <v>137</v>
      </c>
      <c r="C70" s="259" t="s">
        <v>742</v>
      </c>
      <c r="D70" s="267" t="s">
        <v>1233</v>
      </c>
      <c r="E70" s="268" t="s">
        <v>1232</v>
      </c>
      <c r="F70" s="259"/>
      <c r="G70" s="256">
        <v>32.1</v>
      </c>
      <c r="H70" s="257">
        <v>32.1</v>
      </c>
      <c r="I70" s="258">
        <v>157.115073</v>
      </c>
      <c r="J70" s="236"/>
    </row>
    <row r="71" spans="1:10" s="235" customFormat="1" ht="13.5" thickBot="1" x14ac:dyDescent="0.25">
      <c r="A71" s="236"/>
      <c r="B71" s="252" t="s">
        <v>139</v>
      </c>
      <c r="C71" s="259" t="s">
        <v>744</v>
      </c>
      <c r="D71" s="267" t="s">
        <v>1235</v>
      </c>
      <c r="E71" s="268" t="s">
        <v>1232</v>
      </c>
      <c r="F71" s="259"/>
      <c r="G71" s="256">
        <v>97.15</v>
      </c>
      <c r="H71" s="257">
        <v>97.15</v>
      </c>
      <c r="I71" s="258">
        <v>461.16569300000003</v>
      </c>
      <c r="J71" s="236"/>
    </row>
    <row r="72" spans="1:10" s="235" customFormat="1" ht="13.5" thickBot="1" x14ac:dyDescent="0.25">
      <c r="A72" s="236"/>
      <c r="B72" s="1500" t="s">
        <v>1243</v>
      </c>
      <c r="C72" s="1501"/>
      <c r="D72" s="1501"/>
      <c r="E72" s="1501"/>
      <c r="F72" s="1502"/>
      <c r="G72" s="1503">
        <f>SUM(G67:G71)</f>
        <v>371.55000000000007</v>
      </c>
      <c r="H72" s="1504">
        <f>SUM(H67:H71)</f>
        <v>371.55000000000007</v>
      </c>
      <c r="I72" s="1505">
        <f>SUM(I67:I71)</f>
        <v>1653.8125929999997</v>
      </c>
      <c r="J72" s="236"/>
    </row>
    <row r="73" spans="1:10" s="235" customFormat="1" ht="13.5" thickBot="1" x14ac:dyDescent="0.25">
      <c r="A73" s="236"/>
      <c r="B73" s="262"/>
      <c r="C73" s="262"/>
      <c r="D73" s="263"/>
      <c r="E73" s="262"/>
      <c r="F73" s="262"/>
      <c r="G73" s="264"/>
      <c r="H73" s="264"/>
      <c r="I73" s="264"/>
      <c r="J73" s="236"/>
    </row>
    <row r="74" spans="1:10" s="235" customFormat="1" ht="15.75" thickBot="1" x14ac:dyDescent="0.3">
      <c r="A74" s="236"/>
      <c r="B74" s="1474" t="s">
        <v>1244</v>
      </c>
      <c r="C74" s="1475"/>
      <c r="D74" s="1475"/>
      <c r="E74" s="1475"/>
      <c r="F74" s="1476"/>
      <c r="G74" s="1477">
        <f>SUM(G43,G54,G64,G72)</f>
        <v>1178.252</v>
      </c>
      <c r="H74" s="1477">
        <f>SUM(H43,H54,H64,H72)</f>
        <v>1126.0450000000001</v>
      </c>
      <c r="I74" s="1478">
        <f>SUM(I43,I54,I64,I72)</f>
        <v>4817.2202656524987</v>
      </c>
      <c r="J74" s="236"/>
    </row>
    <row r="75" spans="1:10" s="235" customFormat="1" ht="15.75" thickBot="1" x14ac:dyDescent="0.3">
      <c r="A75" s="236"/>
      <c r="B75" s="1479" t="s">
        <v>1245</v>
      </c>
      <c r="C75" s="1475"/>
      <c r="D75" s="1475"/>
      <c r="E75" s="1475"/>
      <c r="F75" s="1476"/>
      <c r="G75" s="1480">
        <f>+G74/'3.3.1'!G13</f>
        <v>7.7912085296148015E-2</v>
      </c>
      <c r="H75" s="1480">
        <f>+H74/'3.4.1 PE'!G14</f>
        <v>7.8312356324562973E-2</v>
      </c>
      <c r="I75" s="1481">
        <f>+I74/'3.5.1'!G13</f>
        <v>8.4559360296985006E-2</v>
      </c>
      <c r="J75" s="236"/>
    </row>
    <row r="76" spans="1:10" s="235" customFormat="1" ht="12.75" x14ac:dyDescent="0.2">
      <c r="A76" s="236"/>
      <c r="B76" s="236"/>
      <c r="C76" s="236"/>
      <c r="D76" s="237"/>
      <c r="E76" s="238"/>
      <c r="F76" s="236"/>
      <c r="G76" s="236"/>
      <c r="H76" s="236"/>
      <c r="I76" s="236"/>
      <c r="J76" s="236"/>
    </row>
    <row r="77" spans="1:10" s="235" customFormat="1" ht="12.75" x14ac:dyDescent="0.2">
      <c r="A77" s="236"/>
      <c r="B77" s="236" t="s">
        <v>1246</v>
      </c>
      <c r="C77" s="236"/>
      <c r="D77" s="237"/>
      <c r="E77" s="238"/>
      <c r="F77" s="236"/>
      <c r="G77" s="236"/>
      <c r="H77" s="236"/>
      <c r="I77" s="236"/>
      <c r="J77" s="236"/>
    </row>
  </sheetData>
  <mergeCells count="5">
    <mergeCell ref="B3:B4"/>
    <mergeCell ref="C3:C4"/>
    <mergeCell ref="D3:D4"/>
    <mergeCell ref="E3:E4"/>
    <mergeCell ref="F3:F4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5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40"/>
  <sheetViews>
    <sheetView view="pageBreakPreview" zoomScale="90" zoomScaleNormal="90" zoomScaleSheetLayoutView="90" workbookViewId="0">
      <selection activeCell="D84" sqref="D84"/>
    </sheetView>
  </sheetViews>
  <sheetFormatPr baseColWidth="10" defaultRowHeight="15" x14ac:dyDescent="0.25"/>
  <cols>
    <col min="1" max="1" width="1.85546875" customWidth="1"/>
    <col min="2" max="2" width="3.5703125" customWidth="1"/>
    <col min="3" max="3" width="6.140625" customWidth="1"/>
    <col min="4" max="4" width="46.42578125" customWidth="1"/>
    <col min="5" max="5" width="28.42578125" bestFit="1" customWidth="1"/>
    <col min="6" max="6" width="25.140625" customWidth="1"/>
    <col min="7" max="7" width="22.28515625" bestFit="1" customWidth="1"/>
    <col min="8" max="8" width="14.42578125" bestFit="1" customWidth="1"/>
    <col min="9" max="9" width="18" bestFit="1" customWidth="1"/>
    <col min="10" max="10" width="11.28515625" customWidth="1"/>
    <col min="11" max="11" width="54.7109375" style="1201" customWidth="1"/>
    <col min="12" max="12" width="16.85546875" style="1201" customWidth="1"/>
    <col min="13" max="13" width="14.5703125" style="1201" customWidth="1"/>
    <col min="14" max="15" width="16.85546875" style="1201" customWidth="1"/>
    <col min="16" max="16" width="8" style="1201" customWidth="1"/>
    <col min="17" max="17" width="48.5703125" style="1201" bestFit="1" customWidth="1"/>
    <col min="18" max="18" width="25.7109375" style="1201" bestFit="1" customWidth="1"/>
    <col min="19" max="19" width="27.28515625" style="1201" bestFit="1" customWidth="1"/>
    <col min="20" max="23" width="8.5703125" style="1201" bestFit="1" customWidth="1"/>
    <col min="24" max="26" width="8" style="1201" customWidth="1"/>
    <col min="27" max="28" width="11.42578125" style="1201"/>
  </cols>
  <sheetData>
    <row r="1" spans="1:26" ht="18" x14ac:dyDescent="0.25">
      <c r="A1" s="278" t="s">
        <v>1249</v>
      </c>
      <c r="B1" s="275"/>
      <c r="C1" s="275"/>
      <c r="D1" s="279"/>
      <c r="E1" s="275"/>
      <c r="F1" s="280"/>
      <c r="G1" s="280"/>
      <c r="H1" s="275"/>
      <c r="I1" s="275"/>
      <c r="J1" s="275"/>
      <c r="K1" s="1313"/>
      <c r="L1" s="1313"/>
      <c r="M1" s="1313"/>
      <c r="N1" s="1313"/>
      <c r="O1" s="1313"/>
      <c r="P1" s="1313"/>
      <c r="Q1" s="2015" t="s">
        <v>1247</v>
      </c>
      <c r="R1" s="2016" t="s">
        <v>1248</v>
      </c>
      <c r="S1" s="2017"/>
      <c r="T1" s="2017"/>
      <c r="U1" s="2017"/>
      <c r="V1" s="2018"/>
      <c r="W1" s="2016"/>
    </row>
    <row r="2" spans="1:26" ht="21" customHeight="1" x14ac:dyDescent="0.25">
      <c r="A2" s="282" t="s">
        <v>1252</v>
      </c>
      <c r="B2" s="275"/>
      <c r="C2" s="275"/>
      <c r="D2" s="279"/>
      <c r="E2" s="275"/>
      <c r="F2" s="280"/>
      <c r="G2" s="280"/>
      <c r="H2" s="275"/>
      <c r="I2" s="275"/>
      <c r="J2" s="275"/>
      <c r="K2" s="1864" t="s">
        <v>1652</v>
      </c>
      <c r="L2" s="2019" t="s">
        <v>1267</v>
      </c>
      <c r="M2" s="1313"/>
      <c r="N2" s="1313"/>
      <c r="O2" s="1313"/>
      <c r="P2" s="1313"/>
      <c r="Q2" s="2015" t="s">
        <v>1253</v>
      </c>
      <c r="R2" s="2016" t="s">
        <v>172</v>
      </c>
      <c r="S2" s="2016"/>
      <c r="T2" s="2020"/>
      <c r="U2" s="2020"/>
      <c r="V2" s="2021"/>
      <c r="W2" s="2016"/>
    </row>
    <row r="3" spans="1:26" ht="21.75" customHeight="1" x14ac:dyDescent="0.25">
      <c r="A3" s="283"/>
      <c r="B3" s="284" t="s">
        <v>1254</v>
      </c>
      <c r="C3" s="284"/>
      <c r="D3" s="285"/>
      <c r="E3" s="275"/>
      <c r="F3" s="280"/>
      <c r="G3" s="280"/>
      <c r="H3" s="275"/>
      <c r="I3" s="275"/>
      <c r="J3" s="275"/>
      <c r="K3" s="1313"/>
      <c r="L3" s="1313"/>
      <c r="M3" s="1313"/>
      <c r="N3" s="1313"/>
      <c r="O3" s="1313"/>
      <c r="P3" s="1313"/>
      <c r="Q3" s="2015" t="s">
        <v>173</v>
      </c>
      <c r="R3" s="2016" t="s">
        <v>1251</v>
      </c>
      <c r="S3" s="2016"/>
      <c r="T3" s="2020"/>
      <c r="U3" s="2020"/>
      <c r="V3" s="2021"/>
      <c r="W3" s="2016"/>
    </row>
    <row r="4" spans="1:26" ht="23.25" customHeight="1" x14ac:dyDescent="0.25">
      <c r="A4" s="275"/>
      <c r="B4" s="286" t="s">
        <v>1258</v>
      </c>
      <c r="C4" s="287"/>
      <c r="D4" s="285"/>
      <c r="E4" s="275"/>
      <c r="F4" s="280"/>
      <c r="G4" s="280"/>
      <c r="H4" s="275"/>
      <c r="I4" s="275"/>
      <c r="J4" s="275"/>
      <c r="K4" s="1864" t="s">
        <v>175</v>
      </c>
      <c r="L4" s="1864" t="s">
        <v>1255</v>
      </c>
      <c r="M4" s="1864" t="s">
        <v>1256</v>
      </c>
      <c r="N4" s="1201" t="s">
        <v>1257</v>
      </c>
      <c r="O4" s="1201" t="s">
        <v>1653</v>
      </c>
      <c r="P4" s="1313"/>
      <c r="Q4" s="2016"/>
      <c r="R4" s="2016"/>
      <c r="S4" s="2016"/>
      <c r="T4" s="2016"/>
      <c r="U4" s="2016"/>
      <c r="V4" s="2021"/>
      <c r="W4" s="2016"/>
    </row>
    <row r="5" spans="1:26" ht="24" customHeight="1" x14ac:dyDescent="0.25">
      <c r="A5" s="275"/>
      <c r="B5" s="288"/>
      <c r="C5" s="284" t="s">
        <v>1261</v>
      </c>
      <c r="D5" s="279"/>
      <c r="E5" s="275"/>
      <c r="F5" s="280"/>
      <c r="G5" s="280"/>
      <c r="H5" s="275"/>
      <c r="I5" s="275"/>
      <c r="J5" s="275"/>
      <c r="K5" s="1201" t="s">
        <v>167</v>
      </c>
      <c r="L5" s="1201" t="s">
        <v>358</v>
      </c>
      <c r="M5" s="1201" t="s">
        <v>359</v>
      </c>
      <c r="N5" s="1874"/>
      <c r="O5" s="1874">
        <v>21.71</v>
      </c>
      <c r="P5" s="1313"/>
      <c r="Q5" s="2015" t="s">
        <v>175</v>
      </c>
      <c r="R5" s="2015" t="s">
        <v>1255</v>
      </c>
      <c r="S5" s="2015" t="s">
        <v>1256</v>
      </c>
      <c r="T5" s="2016" t="s">
        <v>1259</v>
      </c>
      <c r="U5" s="2016" t="s">
        <v>1260</v>
      </c>
      <c r="V5" s="2016" t="s">
        <v>1641</v>
      </c>
      <c r="W5" s="2016" t="s">
        <v>1642</v>
      </c>
      <c r="X5" s="2016" t="s">
        <v>1651</v>
      </c>
      <c r="Y5" s="2016" t="s">
        <v>1654</v>
      </c>
      <c r="Z5" s="2016" t="s">
        <v>1652</v>
      </c>
    </row>
    <row r="6" spans="1:26" ht="12" customHeight="1" thickBot="1" x14ac:dyDescent="0.3">
      <c r="A6" s="275"/>
      <c r="B6" s="275"/>
      <c r="C6" s="275"/>
      <c r="D6" s="285"/>
      <c r="E6" s="275"/>
      <c r="F6" s="280"/>
      <c r="G6" s="280"/>
      <c r="H6" s="275"/>
      <c r="I6" s="275"/>
      <c r="J6" s="275"/>
      <c r="K6" s="1201" t="s">
        <v>101</v>
      </c>
      <c r="L6" s="1201" t="s">
        <v>689</v>
      </c>
      <c r="M6" s="1201" t="s">
        <v>387</v>
      </c>
      <c r="N6" s="1874"/>
      <c r="O6" s="1874">
        <v>9.5</v>
      </c>
      <c r="P6" s="1313"/>
      <c r="Q6" s="2016" t="s">
        <v>6</v>
      </c>
      <c r="R6" s="2016" t="s">
        <v>354</v>
      </c>
      <c r="S6" s="2016" t="s">
        <v>355</v>
      </c>
      <c r="T6" s="2022">
        <v>23</v>
      </c>
      <c r="U6" s="2022">
        <v>23</v>
      </c>
      <c r="V6" s="2022">
        <v>12.741</v>
      </c>
      <c r="W6" s="2022">
        <v>12.741</v>
      </c>
      <c r="X6" s="2019">
        <f>+T6-U6</f>
        <v>0</v>
      </c>
      <c r="Y6" s="2019">
        <f>+V6-W6</f>
        <v>0</v>
      </c>
    </row>
    <row r="7" spans="1:26" ht="38.25" x14ac:dyDescent="0.25">
      <c r="A7" s="275"/>
      <c r="B7" s="288"/>
      <c r="C7" s="1923" t="s">
        <v>3</v>
      </c>
      <c r="D7" s="1928" t="s">
        <v>4</v>
      </c>
      <c r="E7" s="1924" t="s">
        <v>1205</v>
      </c>
      <c r="F7" s="1925" t="s">
        <v>1263</v>
      </c>
      <c r="G7" s="1926" t="s">
        <v>1264</v>
      </c>
      <c r="H7" s="1926" t="s">
        <v>1265</v>
      </c>
      <c r="I7" s="1927" t="s">
        <v>1266</v>
      </c>
      <c r="J7" s="288"/>
      <c r="M7" s="1201" t="s">
        <v>704</v>
      </c>
      <c r="N7" s="1874"/>
      <c r="O7" s="1874">
        <v>9.5</v>
      </c>
      <c r="P7" s="1313"/>
      <c r="Q7" s="2016" t="s">
        <v>8</v>
      </c>
      <c r="R7" s="2016" t="s">
        <v>356</v>
      </c>
      <c r="S7" s="2016" t="s">
        <v>357</v>
      </c>
      <c r="T7" s="2022">
        <v>37.5</v>
      </c>
      <c r="U7" s="2022">
        <v>37.5</v>
      </c>
      <c r="V7" s="2022">
        <v>16.059000000000001</v>
      </c>
      <c r="W7" s="2022">
        <v>20.388999999999999</v>
      </c>
      <c r="X7" s="2019">
        <f>+T7-U7</f>
        <v>0</v>
      </c>
      <c r="Y7" s="2019">
        <f>+V7-W7</f>
        <v>-4.3299999999999983</v>
      </c>
    </row>
    <row r="8" spans="1:26" ht="18" customHeight="1" x14ac:dyDescent="0.25">
      <c r="A8" s="275"/>
      <c r="B8" s="288"/>
      <c r="C8" s="1597">
        <v>1</v>
      </c>
      <c r="D8" s="1936" t="s">
        <v>101</v>
      </c>
      <c r="E8" s="1936" t="s">
        <v>689</v>
      </c>
      <c r="F8" s="293" t="s">
        <v>387</v>
      </c>
      <c r="G8" s="293" t="s">
        <v>351</v>
      </c>
      <c r="H8" s="294">
        <v>9.5</v>
      </c>
      <c r="I8" s="1935" t="s">
        <v>1418</v>
      </c>
      <c r="J8" s="288"/>
      <c r="L8" s="1201" t="s">
        <v>690</v>
      </c>
      <c r="M8" s="1201" t="s">
        <v>387</v>
      </c>
      <c r="N8" s="1874"/>
      <c r="O8" s="1874">
        <v>4.2</v>
      </c>
      <c r="P8" s="1313"/>
      <c r="Q8" s="2023" t="s">
        <v>167</v>
      </c>
      <c r="R8" s="2023" t="s">
        <v>358</v>
      </c>
      <c r="S8" s="2023" t="s">
        <v>359</v>
      </c>
      <c r="T8" s="2024"/>
      <c r="U8" s="2024">
        <v>21.71</v>
      </c>
      <c r="V8" s="2024"/>
      <c r="W8" s="2024">
        <v>6.8250000000000002</v>
      </c>
      <c r="X8" s="2019">
        <f>+T8-U8</f>
        <v>-21.71</v>
      </c>
      <c r="Y8" s="2019">
        <f>+V8-W8</f>
        <v>-6.8250000000000002</v>
      </c>
      <c r="Z8" s="1201" t="s">
        <v>1267</v>
      </c>
    </row>
    <row r="9" spans="1:26" ht="18" customHeight="1" x14ac:dyDescent="0.25">
      <c r="A9" s="275"/>
      <c r="B9" s="288"/>
      <c r="C9" s="1598"/>
      <c r="D9" s="1600"/>
      <c r="E9" s="1934"/>
      <c r="F9" s="293" t="s">
        <v>704</v>
      </c>
      <c r="G9" s="293" t="s">
        <v>351</v>
      </c>
      <c r="H9" s="294">
        <v>9.5</v>
      </c>
      <c r="I9" s="1935" t="s">
        <v>1418</v>
      </c>
      <c r="J9" s="288"/>
      <c r="M9" s="1201" t="s">
        <v>704</v>
      </c>
      <c r="N9" s="1874"/>
      <c r="O9" s="1874">
        <v>4.2</v>
      </c>
      <c r="P9" s="1313"/>
      <c r="Q9" s="2016" t="s">
        <v>11</v>
      </c>
      <c r="R9" s="2016" t="s">
        <v>360</v>
      </c>
      <c r="S9" s="2016" t="s">
        <v>361</v>
      </c>
      <c r="T9" s="2022">
        <v>10</v>
      </c>
      <c r="U9" s="2022">
        <v>10</v>
      </c>
      <c r="V9" s="2022">
        <v>9.8140000000000001</v>
      </c>
      <c r="W9" s="2022">
        <v>9.9890000000000008</v>
      </c>
      <c r="X9" s="2019">
        <f>+T9-U9</f>
        <v>0</v>
      </c>
      <c r="Y9" s="2019">
        <f>+V9-W9</f>
        <v>-0.17500000000000071</v>
      </c>
    </row>
    <row r="10" spans="1:26" ht="18" customHeight="1" x14ac:dyDescent="0.25">
      <c r="A10" s="275"/>
      <c r="B10" s="288"/>
      <c r="C10" s="1598"/>
      <c r="D10" s="1600"/>
      <c r="E10" s="1938" t="s">
        <v>690</v>
      </c>
      <c r="F10" s="334" t="s">
        <v>387</v>
      </c>
      <c r="G10" s="293" t="s">
        <v>351</v>
      </c>
      <c r="H10" s="294">
        <v>4.2</v>
      </c>
      <c r="I10" s="1935" t="s">
        <v>1268</v>
      </c>
      <c r="J10" s="288"/>
      <c r="K10" s="1201" t="s">
        <v>325</v>
      </c>
      <c r="N10" s="1874"/>
      <c r="O10" s="1874">
        <v>49.110000000000007</v>
      </c>
      <c r="P10" s="1313"/>
      <c r="Q10" s="2016" t="s">
        <v>11</v>
      </c>
      <c r="R10" s="2016" t="s">
        <v>360</v>
      </c>
      <c r="S10" s="2016" t="s">
        <v>363</v>
      </c>
      <c r="T10" s="2022">
        <v>10</v>
      </c>
      <c r="U10" s="2022">
        <v>10</v>
      </c>
      <c r="V10" s="2022">
        <v>9.8140000000000001</v>
      </c>
      <c r="W10" s="2022">
        <v>9.9890000000000008</v>
      </c>
      <c r="X10" s="2019">
        <f>+T10-U10</f>
        <v>0</v>
      </c>
      <c r="Y10" s="2019">
        <f>+V10-W10</f>
        <v>-0.17500000000000071</v>
      </c>
    </row>
    <row r="11" spans="1:26" ht="18" customHeight="1" x14ac:dyDescent="0.25">
      <c r="A11" s="275"/>
      <c r="B11" s="288"/>
      <c r="C11" s="1599"/>
      <c r="D11" s="1934"/>
      <c r="E11" s="1939"/>
      <c r="F11" s="293" t="s">
        <v>704</v>
      </c>
      <c r="G11" s="293" t="s">
        <v>351</v>
      </c>
      <c r="H11" s="294">
        <v>4.2</v>
      </c>
      <c r="I11" s="1935" t="s">
        <v>1268</v>
      </c>
      <c r="J11" s="288"/>
      <c r="P11" s="1313"/>
      <c r="Q11" s="2016" t="s">
        <v>13</v>
      </c>
      <c r="R11" s="2016" t="s">
        <v>362</v>
      </c>
      <c r="S11" s="2016" t="s">
        <v>357</v>
      </c>
      <c r="T11" s="2022">
        <v>3</v>
      </c>
      <c r="U11" s="2022">
        <v>3</v>
      </c>
      <c r="V11" s="2022">
        <v>1.1499999999999999</v>
      </c>
      <c r="W11" s="2022">
        <v>1.1499999999999999</v>
      </c>
      <c r="X11" s="2019">
        <f>+T11-U11</f>
        <v>0</v>
      </c>
      <c r="Y11" s="2019">
        <f>+V11-W11</f>
        <v>0</v>
      </c>
    </row>
    <row r="12" spans="1:26" ht="18" customHeight="1" x14ac:dyDescent="0.25">
      <c r="A12" s="275"/>
      <c r="B12" s="288"/>
      <c r="C12" s="297">
        <v>2</v>
      </c>
      <c r="D12" s="298" t="s">
        <v>167</v>
      </c>
      <c r="E12" s="298" t="s">
        <v>358</v>
      </c>
      <c r="F12" s="293" t="s">
        <v>359</v>
      </c>
      <c r="G12" s="296" t="s">
        <v>348</v>
      </c>
      <c r="H12" s="299">
        <v>21.71</v>
      </c>
      <c r="I12" s="300" t="s">
        <v>1643</v>
      </c>
      <c r="J12" s="288"/>
      <c r="P12" s="1313"/>
      <c r="Q12" s="2025" t="s">
        <v>168</v>
      </c>
      <c r="R12" s="2025" t="s">
        <v>364</v>
      </c>
      <c r="S12" s="2025" t="s">
        <v>357</v>
      </c>
      <c r="T12" s="2026"/>
      <c r="U12" s="2026">
        <v>1.8</v>
      </c>
      <c r="V12" s="2026"/>
      <c r="W12" s="2026">
        <v>1.79</v>
      </c>
      <c r="X12" s="2019">
        <f>+T12-U12</f>
        <v>-1.8</v>
      </c>
      <c r="Y12" s="2019">
        <f>+V12-W12</f>
        <v>-1.79</v>
      </c>
      <c r="Z12" s="1201" t="s">
        <v>1644</v>
      </c>
    </row>
    <row r="13" spans="1:26" ht="18" customHeight="1" thickBot="1" x14ac:dyDescent="0.3">
      <c r="A13" s="275"/>
      <c r="B13" s="288"/>
      <c r="C13" s="301" t="s">
        <v>1269</v>
      </c>
      <c r="D13" s="302"/>
      <c r="E13" s="302"/>
      <c r="F13" s="302"/>
      <c r="G13" s="303"/>
      <c r="H13" s="304">
        <f>+SUM(H8:H12)</f>
        <v>49.11</v>
      </c>
      <c r="I13" s="305"/>
      <c r="J13" s="288"/>
      <c r="P13" s="1313"/>
      <c r="Q13" s="2016" t="s">
        <v>16</v>
      </c>
      <c r="R13" s="2016" t="s">
        <v>365</v>
      </c>
      <c r="S13" s="2016" t="s">
        <v>367</v>
      </c>
      <c r="T13" s="2022">
        <v>10</v>
      </c>
      <c r="U13" s="2022">
        <v>10</v>
      </c>
      <c r="V13" s="2022">
        <v>10</v>
      </c>
      <c r="W13" s="2022">
        <v>10</v>
      </c>
      <c r="X13" s="2019">
        <f>+T13-U13</f>
        <v>0</v>
      </c>
      <c r="Y13" s="2019">
        <f>+V13-W13</f>
        <v>0</v>
      </c>
    </row>
    <row r="14" spans="1:26" ht="15.75" x14ac:dyDescent="0.25">
      <c r="A14" s="275"/>
      <c r="B14" s="288"/>
      <c r="C14" s="288"/>
      <c r="D14" s="306"/>
      <c r="E14" s="288"/>
      <c r="F14" s="307"/>
      <c r="G14" s="307"/>
      <c r="H14" s="288"/>
      <c r="I14" s="288"/>
      <c r="J14" s="288"/>
      <c r="P14" s="1313"/>
      <c r="Q14" s="2016" t="s">
        <v>16</v>
      </c>
      <c r="R14" s="2016" t="s">
        <v>365</v>
      </c>
      <c r="S14" s="2016" t="s">
        <v>369</v>
      </c>
      <c r="T14" s="2022">
        <v>4</v>
      </c>
      <c r="U14" s="2022">
        <v>4</v>
      </c>
      <c r="V14" s="2022">
        <v>4</v>
      </c>
      <c r="W14" s="2022">
        <v>4</v>
      </c>
      <c r="X14" s="2019">
        <f>+T14-U14</f>
        <v>0</v>
      </c>
      <c r="Y14" s="2019">
        <f>+V14-W14</f>
        <v>0</v>
      </c>
    </row>
    <row r="15" spans="1:26" ht="15.75" x14ac:dyDescent="0.25">
      <c r="A15" s="275"/>
      <c r="B15" s="288"/>
      <c r="C15" s="272"/>
      <c r="D15" s="306"/>
      <c r="E15" s="288"/>
      <c r="F15" s="307"/>
      <c r="G15" s="307"/>
      <c r="H15" s="288"/>
      <c r="I15" s="288"/>
      <c r="J15" s="288"/>
      <c r="P15" s="1313"/>
      <c r="Q15" s="2016" t="s">
        <v>16</v>
      </c>
      <c r="R15" s="2016" t="s">
        <v>366</v>
      </c>
      <c r="S15" s="2016" t="s">
        <v>371</v>
      </c>
      <c r="T15" s="2022">
        <v>0.91</v>
      </c>
      <c r="U15" s="2022">
        <v>0.91</v>
      </c>
      <c r="V15" s="2022">
        <v>0.91</v>
      </c>
      <c r="W15" s="2022">
        <v>0.91</v>
      </c>
      <c r="X15" s="2019">
        <f>+T15-U15</f>
        <v>0</v>
      </c>
      <c r="Y15" s="2019">
        <f>+V15-W15</f>
        <v>0</v>
      </c>
    </row>
    <row r="16" spans="1:26" ht="15.75" x14ac:dyDescent="0.25">
      <c r="A16" s="275"/>
      <c r="B16" s="288"/>
      <c r="C16" s="284" t="s">
        <v>1270</v>
      </c>
      <c r="D16" s="306"/>
      <c r="E16" s="288"/>
      <c r="F16" s="307"/>
      <c r="G16" s="307"/>
      <c r="H16" s="288"/>
      <c r="I16" s="288"/>
      <c r="J16" s="288"/>
      <c r="P16" s="1313"/>
      <c r="Q16" s="2027" t="s">
        <v>16</v>
      </c>
      <c r="R16" s="2027" t="s">
        <v>366</v>
      </c>
      <c r="S16" s="2027" t="s">
        <v>373</v>
      </c>
      <c r="T16" s="2028">
        <v>0</v>
      </c>
      <c r="U16" s="2028">
        <v>0.91</v>
      </c>
      <c r="V16" s="2028">
        <v>0</v>
      </c>
      <c r="W16" s="2028">
        <v>0.91</v>
      </c>
      <c r="X16" s="2019">
        <f>+T16-U16</f>
        <v>-0.91</v>
      </c>
      <c r="Y16" s="2019">
        <f>+V16-W16</f>
        <v>-0.91</v>
      </c>
      <c r="Z16" s="1201" t="s">
        <v>1645</v>
      </c>
    </row>
    <row r="17" spans="1:25" ht="11.25" customHeight="1" thickBot="1" x14ac:dyDescent="0.3">
      <c r="A17" s="275"/>
      <c r="B17" s="288"/>
      <c r="C17" s="288"/>
      <c r="D17" s="308"/>
      <c r="E17" s="288"/>
      <c r="F17" s="307"/>
      <c r="G17" s="307"/>
      <c r="H17" s="288"/>
      <c r="I17" s="288"/>
      <c r="J17" s="288"/>
      <c r="P17" s="1313"/>
      <c r="Q17" s="2016" t="s">
        <v>18</v>
      </c>
      <c r="R17" s="2016" t="s">
        <v>368</v>
      </c>
      <c r="S17" s="2016" t="s">
        <v>375</v>
      </c>
      <c r="T17" s="2022">
        <v>6.5609999999999999</v>
      </c>
      <c r="U17" s="2022">
        <v>6.5609999999999999</v>
      </c>
      <c r="V17" s="2022">
        <v>6.4669999999999996</v>
      </c>
      <c r="W17" s="2022">
        <v>6.4669999999999996</v>
      </c>
      <c r="X17" s="2019">
        <f>+T17-U17</f>
        <v>0</v>
      </c>
      <c r="Y17" s="2019">
        <f>+V17-W17</f>
        <v>0</v>
      </c>
    </row>
    <row r="18" spans="1:25" ht="38.25" x14ac:dyDescent="0.25">
      <c r="A18" s="275"/>
      <c r="B18" s="288"/>
      <c r="C18" s="1930" t="s">
        <v>3</v>
      </c>
      <c r="D18" s="1931" t="s">
        <v>4</v>
      </c>
      <c r="E18" s="1932" t="s">
        <v>1205</v>
      </c>
      <c r="F18" s="1925" t="s">
        <v>1271</v>
      </c>
      <c r="G18" s="1926" t="s">
        <v>1264</v>
      </c>
      <c r="H18" s="1925" t="s">
        <v>1265</v>
      </c>
      <c r="I18" s="1933" t="s">
        <v>1266</v>
      </c>
      <c r="J18" s="288"/>
      <c r="P18" s="1313"/>
      <c r="Q18" s="2016" t="s">
        <v>18</v>
      </c>
      <c r="R18" s="2016" t="s">
        <v>368</v>
      </c>
      <c r="S18" s="2016" t="s">
        <v>377</v>
      </c>
      <c r="T18" s="2022">
        <v>6.5609999999999999</v>
      </c>
      <c r="U18" s="2022">
        <v>6.5609999999999999</v>
      </c>
      <c r="V18" s="2022">
        <v>6.4669999999999996</v>
      </c>
      <c r="W18" s="2022">
        <v>6.4669999999999996</v>
      </c>
      <c r="X18" s="2019">
        <f>+T18-U18</f>
        <v>0</v>
      </c>
      <c r="Y18" s="2019">
        <f>+V18-W18</f>
        <v>0</v>
      </c>
    </row>
    <row r="19" spans="1:25" ht="17.25" customHeight="1" x14ac:dyDescent="0.25">
      <c r="A19" s="275"/>
      <c r="B19" s="288"/>
      <c r="C19" s="309"/>
      <c r="D19" s="310"/>
      <c r="E19" s="310"/>
      <c r="F19" s="290"/>
      <c r="G19" s="290"/>
      <c r="H19" s="311"/>
      <c r="I19" s="312"/>
      <c r="J19" s="288"/>
      <c r="P19" s="1313"/>
      <c r="Q19" s="2016" t="s">
        <v>18</v>
      </c>
      <c r="R19" s="2016" t="s">
        <v>368</v>
      </c>
      <c r="S19" s="2016" t="s">
        <v>379</v>
      </c>
      <c r="T19" s="2022">
        <v>6.5609999999999999</v>
      </c>
      <c r="U19" s="2022">
        <v>6.5609999999999999</v>
      </c>
      <c r="V19" s="2022">
        <v>6.4669999999999996</v>
      </c>
      <c r="W19" s="2022">
        <v>6.4669999999999996</v>
      </c>
      <c r="X19" s="2019">
        <f>+T19-U19</f>
        <v>0</v>
      </c>
      <c r="Y19" s="2019">
        <f>+V19-W19</f>
        <v>0</v>
      </c>
    </row>
    <row r="20" spans="1:25" ht="17.25" customHeight="1" x14ac:dyDescent="0.25">
      <c r="A20" s="313"/>
      <c r="B20" s="313"/>
      <c r="C20" s="314"/>
      <c r="D20" s="315"/>
      <c r="E20" s="315"/>
      <c r="F20" s="291"/>
      <c r="G20" s="291"/>
      <c r="H20" s="316"/>
      <c r="I20" s="317"/>
      <c r="J20" s="313"/>
      <c r="P20" s="1313"/>
      <c r="Q20" s="2016" t="s">
        <v>20</v>
      </c>
      <c r="R20" s="2016" t="s">
        <v>370</v>
      </c>
      <c r="S20" s="2016" t="s">
        <v>381</v>
      </c>
      <c r="T20" s="2022">
        <v>0.77</v>
      </c>
      <c r="U20" s="2022">
        <v>0.77</v>
      </c>
      <c r="V20" s="2022">
        <v>0.69</v>
      </c>
      <c r="W20" s="2022">
        <v>0.69</v>
      </c>
      <c r="X20" s="2019">
        <f>+T20-U20</f>
        <v>0</v>
      </c>
      <c r="Y20" s="2019">
        <f>+V20-W20</f>
        <v>0</v>
      </c>
    </row>
    <row r="21" spans="1:25" ht="16.5" thickBot="1" x14ac:dyDescent="0.3">
      <c r="A21" s="275"/>
      <c r="B21" s="288"/>
      <c r="C21" s="1603" t="s">
        <v>1272</v>
      </c>
      <c r="D21" s="1604"/>
      <c r="E21" s="1604"/>
      <c r="F21" s="1604"/>
      <c r="G21" s="1605"/>
      <c r="H21" s="318">
        <f>SUM(H19:H20)</f>
        <v>0</v>
      </c>
      <c r="I21" s="319"/>
      <c r="J21" s="288"/>
      <c r="O21" s="1313"/>
      <c r="P21" s="1313"/>
      <c r="Q21" s="2016" t="s">
        <v>20</v>
      </c>
      <c r="R21" s="2016" t="s">
        <v>370</v>
      </c>
      <c r="S21" s="2016" t="s">
        <v>383</v>
      </c>
      <c r="T21" s="2022">
        <v>2.5</v>
      </c>
      <c r="U21" s="2022">
        <v>2.5</v>
      </c>
      <c r="V21" s="2022">
        <v>2.25</v>
      </c>
      <c r="W21" s="2022">
        <v>2.25</v>
      </c>
      <c r="X21" s="2019">
        <f>+T21-U21</f>
        <v>0</v>
      </c>
      <c r="Y21" s="2019">
        <f>+V21-W21</f>
        <v>0</v>
      </c>
    </row>
    <row r="22" spans="1:25" ht="15.75" x14ac:dyDescent="0.25">
      <c r="A22" s="275"/>
      <c r="B22" s="288"/>
      <c r="C22" s="288"/>
      <c r="D22" s="306"/>
      <c r="E22" s="288"/>
      <c r="F22" s="307"/>
      <c r="G22" s="307"/>
      <c r="H22" s="288"/>
      <c r="I22" s="288"/>
      <c r="J22" s="288"/>
      <c r="O22" s="1313"/>
      <c r="P22" s="1313"/>
      <c r="Q22" s="2016" t="s">
        <v>20</v>
      </c>
      <c r="R22" s="2016" t="s">
        <v>370</v>
      </c>
      <c r="S22" s="2016" t="s">
        <v>385</v>
      </c>
      <c r="T22" s="2022">
        <v>3.15</v>
      </c>
      <c r="U22" s="2022">
        <v>3.15</v>
      </c>
      <c r="V22" s="2022">
        <v>3</v>
      </c>
      <c r="W22" s="2022">
        <v>3</v>
      </c>
      <c r="X22" s="2019">
        <f>+T22-U22</f>
        <v>0</v>
      </c>
      <c r="Y22" s="2019">
        <f>+V22-W22</f>
        <v>0</v>
      </c>
    </row>
    <row r="23" spans="1:25" ht="15.75" x14ac:dyDescent="0.25">
      <c r="A23" s="275"/>
      <c r="B23" s="286" t="s">
        <v>1273</v>
      </c>
      <c r="C23" s="284"/>
      <c r="D23" s="306"/>
      <c r="E23" s="288"/>
      <c r="F23" s="307"/>
      <c r="G23" s="307"/>
      <c r="H23" s="288"/>
      <c r="I23" s="288"/>
      <c r="J23" s="288"/>
      <c r="O23" s="1313"/>
      <c r="P23" s="1313"/>
      <c r="Q23" s="2016" t="s">
        <v>22</v>
      </c>
      <c r="R23" s="2016" t="s">
        <v>372</v>
      </c>
      <c r="S23" s="2016" t="s">
        <v>387</v>
      </c>
      <c r="T23" s="2022">
        <v>1.2</v>
      </c>
      <c r="U23" s="2022">
        <v>1.2</v>
      </c>
      <c r="V23" s="2022">
        <v>1.02</v>
      </c>
      <c r="W23" s="2022">
        <v>1.02</v>
      </c>
      <c r="X23" s="2019">
        <f>+T23-U23</f>
        <v>0</v>
      </c>
      <c r="Y23" s="2019">
        <f>+V23-W23</f>
        <v>0</v>
      </c>
    </row>
    <row r="24" spans="1:25" ht="15.75" x14ac:dyDescent="0.25">
      <c r="A24" s="275"/>
      <c r="B24" s="288"/>
      <c r="C24" s="288"/>
      <c r="D24" s="306"/>
      <c r="E24" s="288"/>
      <c r="F24" s="307"/>
      <c r="G24" s="307"/>
      <c r="H24" s="288"/>
      <c r="I24" s="288"/>
      <c r="J24" s="288"/>
      <c r="O24" s="1313"/>
      <c r="P24" s="1313"/>
      <c r="Q24" s="2016" t="s">
        <v>22</v>
      </c>
      <c r="R24" s="2016" t="s">
        <v>374</v>
      </c>
      <c r="S24" s="2016" t="s">
        <v>387</v>
      </c>
      <c r="T24" s="2022">
        <v>1.7</v>
      </c>
      <c r="U24" s="2022">
        <v>1.7</v>
      </c>
      <c r="V24" s="2022">
        <v>1.496</v>
      </c>
      <c r="W24" s="2022">
        <v>1.496</v>
      </c>
      <c r="X24" s="2019">
        <f>+T24-U24</f>
        <v>0</v>
      </c>
      <c r="Y24" s="2019">
        <f>+V24-W24</f>
        <v>0</v>
      </c>
    </row>
    <row r="25" spans="1:25" ht="15.75" x14ac:dyDescent="0.25">
      <c r="A25" s="275"/>
      <c r="B25" s="288"/>
      <c r="C25" s="284" t="s">
        <v>1275</v>
      </c>
      <c r="D25" s="306"/>
      <c r="E25" s="288"/>
      <c r="F25" s="307"/>
      <c r="G25" s="307"/>
      <c r="H25" s="288"/>
      <c r="I25" s="288"/>
      <c r="J25" s="288"/>
      <c r="O25" s="1313"/>
      <c r="P25" s="1313"/>
      <c r="Q25" s="2016" t="s">
        <v>24</v>
      </c>
      <c r="R25" s="2016" t="s">
        <v>376</v>
      </c>
      <c r="S25" s="2016" t="s">
        <v>389</v>
      </c>
      <c r="T25" s="2022">
        <v>71.400000000000006</v>
      </c>
      <c r="U25" s="2022">
        <v>71.400000000000006</v>
      </c>
      <c r="V25" s="2022">
        <v>78.192999999999998</v>
      </c>
      <c r="W25" s="2022">
        <v>78.192999999999998</v>
      </c>
      <c r="X25" s="2019">
        <f>+T25-U25</f>
        <v>0</v>
      </c>
      <c r="Y25" s="2019">
        <f>+V25-W25</f>
        <v>0</v>
      </c>
    </row>
    <row r="26" spans="1:25" ht="16.5" thickBot="1" x14ac:dyDescent="0.3">
      <c r="A26" s="275"/>
      <c r="B26" s="288"/>
      <c r="C26" s="288"/>
      <c r="D26" s="308"/>
      <c r="E26" s="288"/>
      <c r="F26" s="307"/>
      <c r="G26" s="307"/>
      <c r="H26" s="288"/>
      <c r="I26" s="288"/>
      <c r="J26" s="288"/>
      <c r="O26" s="1313"/>
      <c r="P26" s="1313"/>
      <c r="Q26" s="2016" t="s">
        <v>24</v>
      </c>
      <c r="R26" s="2016" t="s">
        <v>376</v>
      </c>
      <c r="S26" s="2016" t="s">
        <v>391</v>
      </c>
      <c r="T26" s="2022">
        <v>71.400000000000006</v>
      </c>
      <c r="U26" s="2022">
        <v>71.400000000000006</v>
      </c>
      <c r="V26" s="2022">
        <v>76.578000000000003</v>
      </c>
      <c r="W26" s="2022">
        <v>76.578000000000003</v>
      </c>
      <c r="X26" s="2019">
        <f>+T26-U26</f>
        <v>0</v>
      </c>
      <c r="Y26" s="2019">
        <f>+V26-W26</f>
        <v>0</v>
      </c>
    </row>
    <row r="27" spans="1:25" ht="38.25" x14ac:dyDescent="0.25">
      <c r="A27" s="275"/>
      <c r="B27" s="288"/>
      <c r="C27" s="1940" t="s">
        <v>3</v>
      </c>
      <c r="D27" s="1941" t="s">
        <v>4</v>
      </c>
      <c r="E27" s="1924" t="s">
        <v>1205</v>
      </c>
      <c r="F27" s="1942" t="s">
        <v>1263</v>
      </c>
      <c r="G27" s="1942" t="s">
        <v>1264</v>
      </c>
      <c r="H27" s="1942" t="s">
        <v>1265</v>
      </c>
      <c r="I27" s="1943" t="s">
        <v>1266</v>
      </c>
      <c r="J27" s="288"/>
      <c r="O27" s="1313"/>
      <c r="P27" s="1313"/>
      <c r="Q27" s="2016" t="s">
        <v>24</v>
      </c>
      <c r="R27" s="2016" t="s">
        <v>378</v>
      </c>
      <c r="S27" s="2016" t="s">
        <v>389</v>
      </c>
      <c r="T27" s="2022">
        <v>42.3</v>
      </c>
      <c r="U27" s="2022">
        <v>42.3</v>
      </c>
      <c r="V27" s="2022">
        <v>43.113999999999997</v>
      </c>
      <c r="W27" s="2022">
        <v>43.113999999999997</v>
      </c>
      <c r="X27" s="2019">
        <f>+T27-U27</f>
        <v>0</v>
      </c>
      <c r="Y27" s="2019">
        <f>+V27-W27</f>
        <v>0</v>
      </c>
    </row>
    <row r="28" spans="1:25" ht="15.75" x14ac:dyDescent="0.25">
      <c r="A28" s="275"/>
      <c r="B28" s="288"/>
      <c r="C28" s="1597">
        <v>1</v>
      </c>
      <c r="D28" s="1936" t="s">
        <v>39</v>
      </c>
      <c r="E28" s="1936" t="s">
        <v>395</v>
      </c>
      <c r="F28" s="293" t="s">
        <v>357</v>
      </c>
      <c r="G28" s="293" t="s">
        <v>346</v>
      </c>
      <c r="H28" s="320">
        <v>9.6</v>
      </c>
      <c r="I28" s="321"/>
      <c r="J28" s="288"/>
      <c r="O28" s="1313"/>
      <c r="P28" s="1313"/>
      <c r="Q28" s="2016" t="s">
        <v>26</v>
      </c>
      <c r="R28" s="2016" t="s">
        <v>380</v>
      </c>
      <c r="S28" s="2016" t="s">
        <v>357</v>
      </c>
      <c r="T28" s="2022">
        <v>0.6</v>
      </c>
      <c r="U28" s="2022">
        <v>0.6</v>
      </c>
      <c r="V28" s="2022">
        <v>0.32100000000000001</v>
      </c>
      <c r="W28" s="2022">
        <v>0.184</v>
      </c>
      <c r="X28" s="2019">
        <f>+T28-U28</f>
        <v>0</v>
      </c>
      <c r="Y28" s="2019">
        <f>+V28-W28</f>
        <v>0.13700000000000001</v>
      </c>
    </row>
    <row r="29" spans="1:25" ht="15.75" x14ac:dyDescent="0.25">
      <c r="A29" s="275"/>
      <c r="B29" s="288"/>
      <c r="C29" s="1599"/>
      <c r="D29" s="1934"/>
      <c r="E29" s="1934"/>
      <c r="F29" s="293" t="s">
        <v>413</v>
      </c>
      <c r="G29" s="293" t="s">
        <v>346</v>
      </c>
      <c r="H29" s="320">
        <v>9.6</v>
      </c>
      <c r="I29" s="321"/>
      <c r="J29" s="288"/>
      <c r="O29" s="1313"/>
      <c r="P29" s="1313"/>
      <c r="Q29" s="2016" t="s">
        <v>28</v>
      </c>
      <c r="R29" s="2016" t="s">
        <v>382</v>
      </c>
      <c r="S29" s="2016" t="s">
        <v>394</v>
      </c>
      <c r="T29" s="2022">
        <v>110</v>
      </c>
      <c r="U29" s="2022">
        <v>110</v>
      </c>
      <c r="V29" s="2022">
        <v>110</v>
      </c>
      <c r="W29" s="2022">
        <v>110</v>
      </c>
      <c r="X29" s="2019">
        <f>+T29-U29</f>
        <v>0</v>
      </c>
      <c r="Y29" s="2019">
        <f>+V29-W29</f>
        <v>0</v>
      </c>
    </row>
    <row r="30" spans="1:25" ht="15.75" x14ac:dyDescent="0.25">
      <c r="A30" s="275"/>
      <c r="B30" s="288"/>
      <c r="C30" s="1597">
        <v>2</v>
      </c>
      <c r="D30" s="1936" t="s">
        <v>41</v>
      </c>
      <c r="E30" s="1944" t="s">
        <v>411</v>
      </c>
      <c r="F30" s="293" t="s">
        <v>381</v>
      </c>
      <c r="G30" s="293" t="s">
        <v>351</v>
      </c>
      <c r="H30" s="320">
        <v>8.2000000000000003E-2</v>
      </c>
      <c r="I30" s="321"/>
      <c r="J30" s="288"/>
      <c r="N30" s="1313"/>
      <c r="O30" s="1313"/>
      <c r="P30" s="1313"/>
      <c r="Q30" s="2016" t="s">
        <v>28</v>
      </c>
      <c r="R30" s="2016" t="s">
        <v>382</v>
      </c>
      <c r="S30" s="2016" t="s">
        <v>1274</v>
      </c>
      <c r="T30" s="2022">
        <v>110</v>
      </c>
      <c r="U30" s="2022">
        <v>110</v>
      </c>
      <c r="V30" s="2022">
        <v>110</v>
      </c>
      <c r="W30" s="2022">
        <v>110</v>
      </c>
      <c r="X30" s="2019">
        <f>+T30-U30</f>
        <v>0</v>
      </c>
      <c r="Y30" s="2019">
        <f>+V30-W30</f>
        <v>0</v>
      </c>
    </row>
    <row r="31" spans="1:25" ht="15.75" x14ac:dyDescent="0.25">
      <c r="A31" s="275"/>
      <c r="B31" s="288"/>
      <c r="C31" s="1598"/>
      <c r="D31" s="1600"/>
      <c r="E31" s="1936" t="s">
        <v>473</v>
      </c>
      <c r="F31" s="293" t="s">
        <v>637</v>
      </c>
      <c r="G31" s="293" t="s">
        <v>346</v>
      </c>
      <c r="H31" s="320">
        <v>0.13200000000000001</v>
      </c>
      <c r="I31" s="321"/>
      <c r="J31" s="288"/>
      <c r="N31" s="1313"/>
      <c r="O31" s="1313"/>
      <c r="P31" s="1313"/>
      <c r="Q31" s="2016" t="s">
        <v>30</v>
      </c>
      <c r="R31" s="2016" t="s">
        <v>384</v>
      </c>
      <c r="S31" s="2016" t="s">
        <v>397</v>
      </c>
      <c r="T31" s="2022">
        <v>1.65</v>
      </c>
      <c r="U31" s="2022">
        <v>1.65</v>
      </c>
      <c r="V31" s="2022">
        <v>1.2</v>
      </c>
      <c r="W31" s="2022">
        <v>1.2</v>
      </c>
      <c r="X31" s="2019">
        <f>+T31-U31</f>
        <v>0</v>
      </c>
      <c r="Y31" s="2019">
        <f>+V31-W31</f>
        <v>0</v>
      </c>
    </row>
    <row r="32" spans="1:25" ht="15.75" x14ac:dyDescent="0.25">
      <c r="A32" s="275"/>
      <c r="B32" s="288"/>
      <c r="C32" s="1598"/>
      <c r="D32" s="1600"/>
      <c r="E32" s="1600"/>
      <c r="F32" s="293" t="s">
        <v>636</v>
      </c>
      <c r="G32" s="293" t="s">
        <v>346</v>
      </c>
      <c r="H32" s="320">
        <v>0.13600000000000001</v>
      </c>
      <c r="I32" s="321"/>
      <c r="J32" s="288"/>
      <c r="N32" s="1313"/>
      <c r="O32" s="1313"/>
      <c r="P32" s="1313"/>
      <c r="Q32" s="2016" t="s">
        <v>32</v>
      </c>
      <c r="R32" s="2016" t="s">
        <v>386</v>
      </c>
      <c r="S32" s="2016" t="s">
        <v>387</v>
      </c>
      <c r="T32" s="2022">
        <v>1.67</v>
      </c>
      <c r="U32" s="2022">
        <v>1.67</v>
      </c>
      <c r="V32" s="2022">
        <v>1.1870000000000001</v>
      </c>
      <c r="W32" s="2022">
        <v>1.129</v>
      </c>
      <c r="X32" s="2019">
        <f>+T32-U32</f>
        <v>0</v>
      </c>
      <c r="Y32" s="2019">
        <f>+V32-W32</f>
        <v>5.8000000000000052E-2</v>
      </c>
    </row>
    <row r="33" spans="1:26" ht="15.75" x14ac:dyDescent="0.25">
      <c r="A33" s="275"/>
      <c r="B33" s="288"/>
      <c r="C33" s="1598"/>
      <c r="D33" s="1600"/>
      <c r="E33" s="1934"/>
      <c r="F33" s="293" t="s">
        <v>639</v>
      </c>
      <c r="G33" s="293" t="s">
        <v>346</v>
      </c>
      <c r="H33" s="320">
        <v>0.13600000000000001</v>
      </c>
      <c r="I33" s="321"/>
      <c r="J33" s="288"/>
      <c r="N33" s="1313"/>
      <c r="O33" s="1313"/>
      <c r="P33" s="1313"/>
      <c r="Q33" s="2016" t="s">
        <v>34</v>
      </c>
      <c r="R33" s="2016" t="s">
        <v>388</v>
      </c>
      <c r="S33" s="2016" t="s">
        <v>400</v>
      </c>
      <c r="T33" s="2022">
        <v>0.16</v>
      </c>
      <c r="U33" s="2022">
        <v>0.16</v>
      </c>
      <c r="V33" s="2022">
        <v>0.16</v>
      </c>
      <c r="W33" s="2022">
        <v>0.16</v>
      </c>
      <c r="X33" s="2019">
        <f>+T33-U33</f>
        <v>0</v>
      </c>
      <c r="Y33" s="2019">
        <f>+V33-W33</f>
        <v>0</v>
      </c>
    </row>
    <row r="34" spans="1:26" ht="25.5" x14ac:dyDescent="0.25">
      <c r="A34" s="275"/>
      <c r="B34" s="288"/>
      <c r="C34" s="1599"/>
      <c r="D34" s="1934"/>
      <c r="E34" s="1944" t="s">
        <v>463</v>
      </c>
      <c r="F34" s="293" t="s">
        <v>381</v>
      </c>
      <c r="G34" s="293" t="s">
        <v>346</v>
      </c>
      <c r="H34" s="320">
        <v>1.1000000000000001</v>
      </c>
      <c r="I34" s="321"/>
      <c r="J34" s="288"/>
      <c r="N34" s="1313"/>
      <c r="O34" s="1313"/>
      <c r="P34" s="1313"/>
      <c r="Q34" s="2016" t="s">
        <v>34</v>
      </c>
      <c r="R34" s="2016" t="s">
        <v>388</v>
      </c>
      <c r="S34" s="2016" t="s">
        <v>402</v>
      </c>
      <c r="T34" s="2022">
        <v>0.27200000000000002</v>
      </c>
      <c r="U34" s="2022">
        <v>0.27200000000000002</v>
      </c>
      <c r="V34" s="2022">
        <v>0.27200000000000002</v>
      </c>
      <c r="W34" s="2022">
        <v>0.27200000000000002</v>
      </c>
      <c r="X34" s="2019">
        <f>+T34-U34</f>
        <v>0</v>
      </c>
      <c r="Y34" s="2019">
        <f>+V34-W34</f>
        <v>0</v>
      </c>
    </row>
    <row r="35" spans="1:26" ht="15.75" x14ac:dyDescent="0.25">
      <c r="A35" s="275"/>
      <c r="B35" s="288"/>
      <c r="C35" s="1597">
        <v>3</v>
      </c>
      <c r="D35" s="1936" t="s">
        <v>47</v>
      </c>
      <c r="E35" s="1944" t="s">
        <v>502</v>
      </c>
      <c r="F35" s="293" t="s">
        <v>697</v>
      </c>
      <c r="G35" s="293" t="s">
        <v>346</v>
      </c>
      <c r="H35" s="320">
        <v>8.9999999999999993E-3</v>
      </c>
      <c r="I35" s="321"/>
      <c r="J35" s="288"/>
      <c r="N35" s="1313"/>
      <c r="O35" s="1313"/>
      <c r="P35" s="1313"/>
      <c r="Q35" s="2016" t="s">
        <v>34</v>
      </c>
      <c r="R35" s="2016" t="s">
        <v>388</v>
      </c>
      <c r="S35" s="2016" t="s">
        <v>403</v>
      </c>
      <c r="T35" s="2022">
        <v>0.16</v>
      </c>
      <c r="U35" s="2022">
        <v>0.16</v>
      </c>
      <c r="V35" s="2022">
        <v>0.16</v>
      </c>
      <c r="W35" s="2022">
        <v>0.16</v>
      </c>
      <c r="X35" s="2019">
        <f>+T35-U35</f>
        <v>0</v>
      </c>
      <c r="Y35" s="2019">
        <f>+V35-W35</f>
        <v>0</v>
      </c>
    </row>
    <row r="36" spans="1:26" ht="15.75" x14ac:dyDescent="0.25">
      <c r="A36" s="275"/>
      <c r="B36" s="288"/>
      <c r="C36" s="1598"/>
      <c r="D36" s="1600"/>
      <c r="E36" s="1936" t="s">
        <v>509</v>
      </c>
      <c r="F36" s="293" t="s">
        <v>693</v>
      </c>
      <c r="G36" s="293" t="s">
        <v>346</v>
      </c>
      <c r="H36" s="320">
        <v>0.316</v>
      </c>
      <c r="I36" s="321"/>
      <c r="J36" s="288"/>
      <c r="N36" s="2029"/>
      <c r="O36" s="2029"/>
      <c r="P36" s="2029"/>
      <c r="Q36" s="2025" t="s">
        <v>169</v>
      </c>
      <c r="R36" s="2025" t="s">
        <v>364</v>
      </c>
      <c r="S36" s="2025" t="s">
        <v>357</v>
      </c>
      <c r="T36" s="2026">
        <v>1.8</v>
      </c>
      <c r="U36" s="2026">
        <v>0</v>
      </c>
      <c r="V36" s="2026">
        <v>1.79</v>
      </c>
      <c r="W36" s="2026">
        <v>0</v>
      </c>
      <c r="X36" s="2019">
        <f>+T36-U36</f>
        <v>1.8</v>
      </c>
      <c r="Y36" s="2019">
        <f>+V36-W36</f>
        <v>1.79</v>
      </c>
      <c r="Z36" s="1201" t="s">
        <v>1644</v>
      </c>
    </row>
    <row r="37" spans="1:26" ht="15.75" x14ac:dyDescent="0.25">
      <c r="A37" s="275"/>
      <c r="B37" s="288"/>
      <c r="C37" s="1599"/>
      <c r="D37" s="1934"/>
      <c r="E37" s="1934"/>
      <c r="F37" s="293" t="s">
        <v>695</v>
      </c>
      <c r="G37" s="293" t="s">
        <v>346</v>
      </c>
      <c r="H37" s="320">
        <v>0.2</v>
      </c>
      <c r="I37" s="321"/>
      <c r="J37" s="288"/>
      <c r="N37" s="1313"/>
      <c r="O37" s="1313"/>
      <c r="P37" s="1313"/>
      <c r="Q37" s="2016" t="s">
        <v>37</v>
      </c>
      <c r="R37" s="2016" t="s">
        <v>390</v>
      </c>
      <c r="S37" s="2016" t="s">
        <v>381</v>
      </c>
      <c r="T37" s="2022">
        <v>1.385</v>
      </c>
      <c r="U37" s="2022">
        <v>1.385</v>
      </c>
      <c r="V37" s="2022">
        <v>1.31</v>
      </c>
      <c r="W37" s="2022">
        <v>1.31</v>
      </c>
      <c r="X37" s="2019">
        <f>+T37-U37</f>
        <v>0</v>
      </c>
      <c r="Y37" s="2019">
        <f>+V37-W37</f>
        <v>0</v>
      </c>
    </row>
    <row r="38" spans="1:26" ht="16.5" thickBot="1" x14ac:dyDescent="0.3">
      <c r="A38" s="275"/>
      <c r="B38" s="288"/>
      <c r="C38" s="1997">
        <v>5</v>
      </c>
      <c r="D38" s="1998" t="s">
        <v>155</v>
      </c>
      <c r="E38" s="1999" t="s">
        <v>787</v>
      </c>
      <c r="F38" s="2000" t="s">
        <v>971</v>
      </c>
      <c r="G38" s="2000" t="s">
        <v>346</v>
      </c>
      <c r="H38" s="2001">
        <v>0.74</v>
      </c>
      <c r="I38" s="2002"/>
      <c r="J38" s="288"/>
      <c r="N38" s="2029"/>
      <c r="O38" s="2029"/>
      <c r="P38" s="2029"/>
      <c r="Q38" s="2016" t="s">
        <v>37</v>
      </c>
      <c r="R38" s="2016" t="s">
        <v>390</v>
      </c>
      <c r="S38" s="2016" t="s">
        <v>383</v>
      </c>
      <c r="T38" s="2022">
        <v>1.385</v>
      </c>
      <c r="U38" s="2022">
        <v>1.385</v>
      </c>
      <c r="V38" s="2022">
        <v>1.3</v>
      </c>
      <c r="W38" s="2022">
        <v>1.3</v>
      </c>
      <c r="X38" s="2019">
        <f>+T38-U38</f>
        <v>0</v>
      </c>
      <c r="Y38" s="2019">
        <f>+V38-W38</f>
        <v>0</v>
      </c>
    </row>
    <row r="39" spans="1:26" ht="16.5" thickBot="1" x14ac:dyDescent="0.3">
      <c r="A39" s="275"/>
      <c r="B39" s="288"/>
      <c r="C39" s="1993" t="s">
        <v>1272</v>
      </c>
      <c r="D39" s="1994"/>
      <c r="E39" s="1994"/>
      <c r="F39" s="1994"/>
      <c r="G39" s="1995"/>
      <c r="H39" s="1996">
        <f>+SUM(H28:H38)</f>
        <v>22.050999999999998</v>
      </c>
      <c r="I39" s="305"/>
      <c r="J39" s="288"/>
      <c r="N39" s="1313"/>
      <c r="O39" s="1313"/>
      <c r="P39" s="1313"/>
      <c r="Q39" s="2016" t="s">
        <v>37</v>
      </c>
      <c r="R39" s="2016" t="s">
        <v>390</v>
      </c>
      <c r="S39" s="2016" t="s">
        <v>385</v>
      </c>
      <c r="T39" s="2022">
        <v>1.385</v>
      </c>
      <c r="U39" s="2022">
        <v>1.385</v>
      </c>
      <c r="V39" s="2022">
        <v>1.3</v>
      </c>
      <c r="W39" s="2022">
        <v>1.3</v>
      </c>
      <c r="X39" s="2019">
        <f>+T39-U39</f>
        <v>0</v>
      </c>
      <c r="Y39" s="2019">
        <f>+V39-W39</f>
        <v>0</v>
      </c>
    </row>
    <row r="40" spans="1:26" ht="15.75" x14ac:dyDescent="0.25">
      <c r="A40" s="275"/>
      <c r="B40" s="288"/>
      <c r="C40" s="288"/>
      <c r="D40" s="306"/>
      <c r="E40" s="284"/>
      <c r="F40" s="322"/>
      <c r="G40" s="322"/>
      <c r="H40" s="323"/>
      <c r="I40" s="324"/>
      <c r="J40" s="288"/>
      <c r="N40" s="1313"/>
      <c r="O40" s="1313"/>
      <c r="P40" s="1313"/>
      <c r="Q40" s="2016" t="s">
        <v>39</v>
      </c>
      <c r="R40" s="2016" t="s">
        <v>392</v>
      </c>
      <c r="S40" s="2016" t="s">
        <v>408</v>
      </c>
      <c r="T40" s="2022">
        <v>0.11</v>
      </c>
      <c r="U40" s="2022">
        <v>0.11</v>
      </c>
      <c r="V40" s="2022">
        <v>9.2999999999999999E-2</v>
      </c>
      <c r="W40" s="2022">
        <v>9.2999999999999999E-2</v>
      </c>
      <c r="X40" s="2019">
        <f>+T40-U40</f>
        <v>0</v>
      </c>
      <c r="Y40" s="2019">
        <f>+V40-W40</f>
        <v>0</v>
      </c>
    </row>
    <row r="41" spans="1:26" ht="15.75" customHeight="1" x14ac:dyDescent="0.25">
      <c r="A41" s="275"/>
      <c r="B41" s="288"/>
      <c r="C41" s="288"/>
      <c r="D41" s="306"/>
      <c r="E41" s="284"/>
      <c r="F41" s="322"/>
      <c r="G41" s="322"/>
      <c r="H41" s="323"/>
      <c r="I41" s="324"/>
      <c r="J41" s="288"/>
      <c r="N41" s="1313"/>
      <c r="O41" s="1313"/>
      <c r="P41" s="1313"/>
      <c r="Q41" s="2016" t="s">
        <v>39</v>
      </c>
      <c r="R41" s="2016" t="s">
        <v>392</v>
      </c>
      <c r="S41" s="2016" t="s">
        <v>410</v>
      </c>
      <c r="T41" s="2022">
        <v>0.11</v>
      </c>
      <c r="U41" s="2022">
        <v>0.11</v>
      </c>
      <c r="V41" s="2022">
        <v>9.1999999999999998E-2</v>
      </c>
      <c r="W41" s="2022">
        <v>9.1999999999999998E-2</v>
      </c>
      <c r="X41" s="2019">
        <f>+T41-U41</f>
        <v>0</v>
      </c>
      <c r="Y41" s="2019">
        <f>+V41-W41</f>
        <v>0</v>
      </c>
    </row>
    <row r="42" spans="1:26" ht="15.75" x14ac:dyDescent="0.25">
      <c r="A42" s="275"/>
      <c r="B42" s="288"/>
      <c r="C42" s="284" t="s">
        <v>1276</v>
      </c>
      <c r="D42" s="306"/>
      <c r="E42" s="288"/>
      <c r="F42" s="307"/>
      <c r="G42" s="307"/>
      <c r="H42" s="288"/>
      <c r="I42" s="288"/>
      <c r="J42" s="288"/>
      <c r="N42" s="1313"/>
      <c r="O42" s="1313"/>
      <c r="P42" s="1313"/>
      <c r="Q42" s="2016" t="s">
        <v>39</v>
      </c>
      <c r="R42" s="2016" t="s">
        <v>393</v>
      </c>
      <c r="S42" s="2016" t="s">
        <v>357</v>
      </c>
      <c r="T42" s="2022">
        <v>9.6</v>
      </c>
      <c r="U42" s="2022">
        <v>9.6</v>
      </c>
      <c r="V42" s="2022">
        <v>9.3409999999999993</v>
      </c>
      <c r="W42" s="2022">
        <v>9.3409999999999993</v>
      </c>
      <c r="X42" s="2019">
        <f>+T42-U42</f>
        <v>0</v>
      </c>
      <c r="Y42" s="2019">
        <f>+V42-W42</f>
        <v>0</v>
      </c>
    </row>
    <row r="43" spans="1:26" ht="16.5" thickBot="1" x14ac:dyDescent="0.3">
      <c r="A43" s="275"/>
      <c r="B43" s="288"/>
      <c r="C43" s="288"/>
      <c r="D43" s="308"/>
      <c r="E43" s="288"/>
      <c r="F43" s="307"/>
      <c r="G43" s="307"/>
      <c r="H43" s="288"/>
      <c r="I43" s="288"/>
      <c r="J43" s="288"/>
      <c r="N43" s="1313"/>
      <c r="O43" s="1313"/>
      <c r="P43" s="1313"/>
      <c r="Q43" s="2016" t="s">
        <v>39</v>
      </c>
      <c r="R43" s="2016" t="s">
        <v>393</v>
      </c>
      <c r="S43" s="2016" t="s">
        <v>413</v>
      </c>
      <c r="T43" s="2022">
        <v>9.6</v>
      </c>
      <c r="U43" s="2022">
        <v>9.6</v>
      </c>
      <c r="V43" s="2022">
        <v>9.3409999999999993</v>
      </c>
      <c r="W43" s="2022">
        <v>9.3409999999999993</v>
      </c>
      <c r="X43" s="2019">
        <f>+T43-U43</f>
        <v>0</v>
      </c>
      <c r="Y43" s="2019">
        <f>+V43-W43</f>
        <v>0</v>
      </c>
    </row>
    <row r="44" spans="1:26" ht="38.25" x14ac:dyDescent="0.25">
      <c r="A44" s="275"/>
      <c r="B44" s="288"/>
      <c r="C44" s="1923" t="s">
        <v>3</v>
      </c>
      <c r="D44" s="1931" t="s">
        <v>4</v>
      </c>
      <c r="E44" s="1932" t="s">
        <v>1205</v>
      </c>
      <c r="F44" s="1942" t="s">
        <v>1263</v>
      </c>
      <c r="G44" s="1942" t="s">
        <v>1264</v>
      </c>
      <c r="H44" s="1942" t="s">
        <v>1265</v>
      </c>
      <c r="I44" s="1943" t="s">
        <v>1266</v>
      </c>
      <c r="J44" s="288"/>
      <c r="N44" s="1313"/>
      <c r="O44" s="1313"/>
      <c r="P44" s="1313"/>
      <c r="Q44" s="2023" t="s">
        <v>39</v>
      </c>
      <c r="R44" s="2023" t="s">
        <v>395</v>
      </c>
      <c r="S44" s="2023" t="s">
        <v>357</v>
      </c>
      <c r="T44" s="2024"/>
      <c r="U44" s="2024">
        <v>9.6</v>
      </c>
      <c r="V44" s="2024"/>
      <c r="W44" s="2024">
        <v>9.3409999999999993</v>
      </c>
      <c r="X44" s="2019">
        <f>+T44-U44</f>
        <v>-9.6</v>
      </c>
      <c r="Y44" s="2019">
        <f>+V44-W44</f>
        <v>-9.3409999999999993</v>
      </c>
      <c r="Z44" s="1201" t="s">
        <v>1646</v>
      </c>
    </row>
    <row r="45" spans="1:26" ht="15.75" x14ac:dyDescent="0.25">
      <c r="A45" s="275"/>
      <c r="B45" s="288"/>
      <c r="C45" s="2006">
        <v>1</v>
      </c>
      <c r="D45" s="1945" t="s">
        <v>59</v>
      </c>
      <c r="E45" s="1945" t="s">
        <v>610</v>
      </c>
      <c r="F45" s="1948" t="s">
        <v>836</v>
      </c>
      <c r="G45" s="1948" t="s">
        <v>347</v>
      </c>
      <c r="H45" s="1949">
        <v>37.4</v>
      </c>
      <c r="I45" s="327" t="s">
        <v>1655</v>
      </c>
      <c r="J45" s="288"/>
      <c r="N45" s="1313"/>
      <c r="O45" s="1313"/>
      <c r="P45" s="1313"/>
      <c r="Q45" s="2023" t="s">
        <v>39</v>
      </c>
      <c r="R45" s="2023" t="s">
        <v>395</v>
      </c>
      <c r="S45" s="2023" t="s">
        <v>413</v>
      </c>
      <c r="T45" s="2024"/>
      <c r="U45" s="2024">
        <v>9.6</v>
      </c>
      <c r="V45" s="2024"/>
      <c r="W45" s="2024">
        <v>9.3409999999999993</v>
      </c>
      <c r="X45" s="2019">
        <f>+T45-U45</f>
        <v>-9.6</v>
      </c>
      <c r="Y45" s="2019">
        <f>+V45-W45</f>
        <v>-9.3409999999999993</v>
      </c>
      <c r="Z45" s="1201" t="s">
        <v>1646</v>
      </c>
    </row>
    <row r="46" spans="1:26" ht="15.75" x14ac:dyDescent="0.25">
      <c r="A46" s="275"/>
      <c r="B46" s="288"/>
      <c r="C46" s="2006"/>
      <c r="D46" s="1946"/>
      <c r="E46" s="1946"/>
      <c r="F46" s="1948" t="s">
        <v>837</v>
      </c>
      <c r="G46" s="1948" t="s">
        <v>347</v>
      </c>
      <c r="H46" s="1949">
        <v>37.4</v>
      </c>
      <c r="I46" s="327" t="s">
        <v>1655</v>
      </c>
      <c r="J46" s="288"/>
      <c r="N46" s="1313"/>
      <c r="O46" s="1313"/>
      <c r="P46" s="1313"/>
      <c r="Q46" s="2016" t="s">
        <v>41</v>
      </c>
      <c r="R46" s="2016" t="s">
        <v>396</v>
      </c>
      <c r="S46" s="2016" t="s">
        <v>419</v>
      </c>
      <c r="T46" s="2022">
        <v>1.2529999999999999</v>
      </c>
      <c r="U46" s="2022">
        <v>1.2529999999999999</v>
      </c>
      <c r="V46" s="2022">
        <v>1.1499999999999999</v>
      </c>
      <c r="W46" s="2022">
        <v>1.1499999999999999</v>
      </c>
      <c r="X46" s="2019">
        <f>+T46-U46</f>
        <v>0</v>
      </c>
      <c r="Y46" s="2019">
        <f>+V46-W46</f>
        <v>0</v>
      </c>
    </row>
    <row r="47" spans="1:26" ht="16.5" thickBot="1" x14ac:dyDescent="0.3">
      <c r="A47" s="275"/>
      <c r="B47" s="288"/>
      <c r="C47" s="2003" t="s">
        <v>1272</v>
      </c>
      <c r="D47" s="2004"/>
      <c r="E47" s="2004"/>
      <c r="F47" s="2004"/>
      <c r="G47" s="1595"/>
      <c r="H47" s="2005">
        <f>SUM(H45:H46)</f>
        <v>74.8</v>
      </c>
      <c r="I47" s="319"/>
      <c r="J47" s="288"/>
      <c r="N47" s="1313"/>
      <c r="O47" s="1313"/>
      <c r="P47" s="1313"/>
      <c r="Q47" s="2016" t="s">
        <v>41</v>
      </c>
      <c r="R47" s="2016" t="s">
        <v>396</v>
      </c>
      <c r="S47" s="2016" t="s">
        <v>421</v>
      </c>
      <c r="T47" s="2022">
        <v>1.2529999999999999</v>
      </c>
      <c r="U47" s="2022">
        <v>1.2529999999999999</v>
      </c>
      <c r="V47" s="2022">
        <v>1.1499999999999999</v>
      </c>
      <c r="W47" s="2022">
        <v>1.1499999999999999</v>
      </c>
      <c r="X47" s="2019">
        <f>+T47-U47</f>
        <v>0</v>
      </c>
      <c r="Y47" s="2019">
        <f>+V47-W47</f>
        <v>0</v>
      </c>
    </row>
    <row r="48" spans="1:26" ht="15.75" x14ac:dyDescent="0.25">
      <c r="A48" s="275"/>
      <c r="B48" s="288"/>
      <c r="C48" s="288"/>
      <c r="D48" s="306"/>
      <c r="E48" s="288"/>
      <c r="F48" s="307"/>
      <c r="G48" s="307"/>
      <c r="H48" s="288"/>
      <c r="I48" s="288"/>
      <c r="J48" s="288"/>
      <c r="N48" s="1313"/>
      <c r="O48" s="1313"/>
      <c r="P48" s="1313"/>
      <c r="Q48" s="2016" t="s">
        <v>41</v>
      </c>
      <c r="R48" s="2016" t="s">
        <v>396</v>
      </c>
      <c r="S48" s="2016" t="s">
        <v>423</v>
      </c>
      <c r="T48" s="2022">
        <v>1.2529999999999999</v>
      </c>
      <c r="U48" s="2022">
        <v>1.2529999999999999</v>
      </c>
      <c r="V48" s="2022">
        <v>1.1499999999999999</v>
      </c>
      <c r="W48" s="2022">
        <v>1.1499999999999999</v>
      </c>
      <c r="X48" s="2019">
        <f>+T48-U48</f>
        <v>0</v>
      </c>
      <c r="Y48" s="2019">
        <f>+V48-W48</f>
        <v>0</v>
      </c>
    </row>
    <row r="49" spans="1:39" ht="15.75" x14ac:dyDescent="0.25">
      <c r="A49" s="275"/>
      <c r="B49" s="284" t="s">
        <v>1277</v>
      </c>
      <c r="C49" s="284" t="s">
        <v>1278</v>
      </c>
      <c r="D49" s="306"/>
      <c r="E49" s="288"/>
      <c r="F49" s="307"/>
      <c r="G49" s="307"/>
      <c r="H49" s="288"/>
      <c r="I49" s="288"/>
      <c r="J49" s="288"/>
      <c r="N49" s="1313"/>
      <c r="O49" s="1313"/>
      <c r="P49" s="1313"/>
      <c r="Q49" s="2016" t="s">
        <v>41</v>
      </c>
      <c r="R49" s="2016" t="s">
        <v>396</v>
      </c>
      <c r="S49" s="2016" t="s">
        <v>425</v>
      </c>
      <c r="T49" s="2022">
        <v>1.2529999999999999</v>
      </c>
      <c r="U49" s="2022">
        <v>1.2529999999999999</v>
      </c>
      <c r="V49" s="2022">
        <v>1.1499999999999999</v>
      </c>
      <c r="W49" s="2022">
        <v>1.1499999999999999</v>
      </c>
      <c r="X49" s="2019">
        <f>+T49-U49</f>
        <v>0</v>
      </c>
      <c r="Y49" s="2019">
        <f>+V49-W49</f>
        <v>0</v>
      </c>
    </row>
    <row r="50" spans="1:39" ht="9" customHeight="1" x14ac:dyDescent="0.25">
      <c r="A50" s="275"/>
      <c r="B50" s="288"/>
      <c r="C50" s="288"/>
      <c r="D50" s="306"/>
      <c r="E50" s="288"/>
      <c r="F50" s="307"/>
      <c r="G50" s="307"/>
      <c r="H50" s="288"/>
      <c r="I50" s="288"/>
      <c r="J50" s="288"/>
      <c r="N50" s="1313"/>
      <c r="O50" s="1313"/>
      <c r="P50" s="1313"/>
      <c r="Q50" s="2016" t="s">
        <v>41</v>
      </c>
      <c r="R50" s="2016" t="s">
        <v>398</v>
      </c>
      <c r="S50" s="2016" t="s">
        <v>381</v>
      </c>
      <c r="T50" s="2022">
        <v>3.3</v>
      </c>
      <c r="U50" s="2022">
        <v>3.3</v>
      </c>
      <c r="V50" s="2022">
        <v>3.3</v>
      </c>
      <c r="W50" s="2022">
        <v>3.3</v>
      </c>
      <c r="X50" s="2019">
        <f>+T50-U50</f>
        <v>0</v>
      </c>
      <c r="Y50" s="2019">
        <f>+V50-W50</f>
        <v>0</v>
      </c>
    </row>
    <row r="51" spans="1:39" ht="15.75" x14ac:dyDescent="0.25">
      <c r="A51" s="275"/>
      <c r="B51" s="288"/>
      <c r="C51" s="284" t="s">
        <v>1279</v>
      </c>
      <c r="D51" s="306"/>
      <c r="E51" s="288"/>
      <c r="F51" s="307"/>
      <c r="G51" s="307"/>
      <c r="H51" s="288"/>
      <c r="I51" s="288"/>
      <c r="J51" s="288"/>
      <c r="N51" s="1313"/>
      <c r="O51" s="1313"/>
      <c r="P51" s="1313"/>
      <c r="Q51" s="2016" t="s">
        <v>41</v>
      </c>
      <c r="R51" s="2016" t="s">
        <v>398</v>
      </c>
      <c r="S51" s="2016" t="s">
        <v>383</v>
      </c>
      <c r="T51" s="2022">
        <v>3.3</v>
      </c>
      <c r="U51" s="2022">
        <v>3.3</v>
      </c>
      <c r="V51" s="2022">
        <v>3.3</v>
      </c>
      <c r="W51" s="2022">
        <v>3.3</v>
      </c>
      <c r="X51" s="2019">
        <f>+T51-U51</f>
        <v>0</v>
      </c>
      <c r="Y51" s="2019">
        <f>+V51-W51</f>
        <v>0</v>
      </c>
    </row>
    <row r="52" spans="1:39" ht="16.5" thickBot="1" x14ac:dyDescent="0.3">
      <c r="A52" s="275"/>
      <c r="B52" s="288"/>
      <c r="C52" s="288"/>
      <c r="D52" s="308"/>
      <c r="E52" s="288"/>
      <c r="F52" s="307"/>
      <c r="G52" s="307"/>
      <c r="H52" s="288"/>
      <c r="I52" s="288"/>
      <c r="J52" s="288"/>
      <c r="N52" s="1313"/>
      <c r="O52" s="1313"/>
      <c r="P52" s="1313"/>
      <c r="Q52" s="2016" t="s">
        <v>41</v>
      </c>
      <c r="R52" s="2016" t="s">
        <v>398</v>
      </c>
      <c r="S52" s="2016" t="s">
        <v>385</v>
      </c>
      <c r="T52" s="2022">
        <v>2.5</v>
      </c>
      <c r="U52" s="2022">
        <v>2.5</v>
      </c>
      <c r="V52" s="2022">
        <v>2</v>
      </c>
      <c r="W52" s="2022">
        <v>2</v>
      </c>
      <c r="X52" s="2019">
        <f>+T52-U52</f>
        <v>0</v>
      </c>
      <c r="Y52" s="2019">
        <f>+V52-W52</f>
        <v>0</v>
      </c>
    </row>
    <row r="53" spans="1:39" ht="38.25" x14ac:dyDescent="0.25">
      <c r="A53" s="275"/>
      <c r="B53" s="288"/>
      <c r="C53" s="1923" t="s">
        <v>3</v>
      </c>
      <c r="D53" s="1931" t="s">
        <v>4</v>
      </c>
      <c r="E53" s="1932" t="s">
        <v>1280</v>
      </c>
      <c r="F53" s="1942" t="s">
        <v>1263</v>
      </c>
      <c r="G53" s="1942" t="s">
        <v>1264</v>
      </c>
      <c r="H53" s="1942" t="s">
        <v>1265</v>
      </c>
      <c r="I53" s="1943" t="s">
        <v>1266</v>
      </c>
      <c r="J53" s="288"/>
      <c r="N53" s="1313"/>
      <c r="O53" s="1313"/>
      <c r="P53" s="1313"/>
      <c r="Q53" s="2016" t="s">
        <v>41</v>
      </c>
      <c r="R53" s="2016" t="s">
        <v>399</v>
      </c>
      <c r="S53" s="2016" t="s">
        <v>419</v>
      </c>
      <c r="T53" s="2022">
        <v>2.8370000000000002</v>
      </c>
      <c r="U53" s="2022">
        <v>2.8370000000000002</v>
      </c>
      <c r="V53" s="2022">
        <v>2.6</v>
      </c>
      <c r="W53" s="2022">
        <v>2.6</v>
      </c>
      <c r="X53" s="2019">
        <f>+T53-U53</f>
        <v>0</v>
      </c>
      <c r="Y53" s="2019">
        <f>+V53-W53</f>
        <v>0</v>
      </c>
    </row>
    <row r="54" spans="1:39" ht="25.5" x14ac:dyDescent="0.25">
      <c r="A54" s="275"/>
      <c r="B54" s="288"/>
      <c r="C54" s="1963">
        <v>1</v>
      </c>
      <c r="D54" s="1960" t="s">
        <v>16</v>
      </c>
      <c r="E54" s="1947" t="s">
        <v>366</v>
      </c>
      <c r="F54" s="325" t="s">
        <v>373</v>
      </c>
      <c r="G54" s="325" t="s">
        <v>346</v>
      </c>
      <c r="H54" s="326">
        <v>0.91</v>
      </c>
      <c r="I54" s="1950"/>
      <c r="J54" s="288"/>
      <c r="N54" s="1313"/>
      <c r="O54" s="1313"/>
      <c r="P54" s="1313"/>
      <c r="Q54" s="2016" t="s">
        <v>41</v>
      </c>
      <c r="R54" s="2016" t="s">
        <v>399</v>
      </c>
      <c r="S54" s="2016" t="s">
        <v>421</v>
      </c>
      <c r="T54" s="2022">
        <v>2.8370000000000002</v>
      </c>
      <c r="U54" s="2022">
        <v>2.8370000000000002</v>
      </c>
      <c r="V54" s="2022">
        <v>2.6</v>
      </c>
      <c r="W54" s="2022">
        <v>2.6</v>
      </c>
      <c r="X54" s="2019">
        <f>+T54-U54</f>
        <v>0</v>
      </c>
      <c r="Y54" s="2019">
        <f>+V54-W54</f>
        <v>0</v>
      </c>
    </row>
    <row r="55" spans="1:39" ht="15.75" x14ac:dyDescent="0.25">
      <c r="A55" s="275"/>
      <c r="B55" s="288"/>
      <c r="C55" s="1964">
        <v>2</v>
      </c>
      <c r="D55" s="1969" t="s">
        <v>41</v>
      </c>
      <c r="E55" s="1953" t="s">
        <v>424</v>
      </c>
      <c r="F55" s="325" t="s">
        <v>490</v>
      </c>
      <c r="G55" s="325" t="s">
        <v>346</v>
      </c>
      <c r="H55" s="326">
        <v>2</v>
      </c>
      <c r="I55" s="1950"/>
      <c r="J55" s="288"/>
      <c r="N55" s="1313"/>
      <c r="O55" s="1313"/>
      <c r="P55" s="1313"/>
      <c r="Q55" s="2016" t="s">
        <v>41</v>
      </c>
      <c r="R55" s="2016" t="s">
        <v>401</v>
      </c>
      <c r="S55" s="2016" t="s">
        <v>419</v>
      </c>
      <c r="T55" s="2022">
        <v>1.59</v>
      </c>
      <c r="U55" s="2022">
        <v>1.59</v>
      </c>
      <c r="V55" s="2022">
        <v>1.45</v>
      </c>
      <c r="W55" s="2022">
        <v>1.45</v>
      </c>
      <c r="X55" s="2019">
        <f>+T55-U55</f>
        <v>0</v>
      </c>
      <c r="Y55" s="2019">
        <f>+V55-W55</f>
        <v>0</v>
      </c>
    </row>
    <row r="56" spans="1:39" ht="15.75" x14ac:dyDescent="0.25">
      <c r="A56" s="275"/>
      <c r="B56" s="288"/>
      <c r="C56" s="1965"/>
      <c r="D56" s="1970"/>
      <c r="E56" s="1954"/>
      <c r="F56" s="325" t="s">
        <v>492</v>
      </c>
      <c r="G56" s="325" t="s">
        <v>346</v>
      </c>
      <c r="H56" s="326">
        <v>0.6</v>
      </c>
      <c r="I56" s="1950"/>
      <c r="J56" s="288"/>
      <c r="N56" s="1313"/>
      <c r="O56" s="1313"/>
      <c r="P56" s="1313"/>
      <c r="Q56" s="2016" t="s">
        <v>41</v>
      </c>
      <c r="R56" s="2016" t="s">
        <v>401</v>
      </c>
      <c r="S56" s="2016" t="s">
        <v>421</v>
      </c>
      <c r="T56" s="2022">
        <v>1.59</v>
      </c>
      <c r="U56" s="2022">
        <v>1.59</v>
      </c>
      <c r="V56" s="2022">
        <v>1.45</v>
      </c>
      <c r="W56" s="2022">
        <v>1.45</v>
      </c>
      <c r="X56" s="2019">
        <f>+T56-U56</f>
        <v>0</v>
      </c>
      <c r="Y56" s="2019">
        <f>+V56-W56</f>
        <v>0</v>
      </c>
    </row>
    <row r="57" spans="1:39" ht="15.75" x14ac:dyDescent="0.25">
      <c r="A57" s="275"/>
      <c r="B57" s="288"/>
      <c r="C57" s="1965"/>
      <c r="D57" s="1970"/>
      <c r="E57" s="1953" t="s">
        <v>432</v>
      </c>
      <c r="F57" s="325" t="s">
        <v>512</v>
      </c>
      <c r="G57" s="325" t="s">
        <v>346</v>
      </c>
      <c r="H57" s="326">
        <v>0.72499999999999998</v>
      </c>
      <c r="I57" s="1950"/>
      <c r="J57" s="288"/>
      <c r="N57" s="1313"/>
      <c r="O57" s="1313"/>
      <c r="P57" s="1313"/>
      <c r="Q57" s="2016" t="s">
        <v>41</v>
      </c>
      <c r="R57" s="2016" t="s">
        <v>409</v>
      </c>
      <c r="S57" s="2016" t="s">
        <v>436</v>
      </c>
      <c r="T57" s="2022">
        <v>0.125</v>
      </c>
      <c r="U57" s="2022">
        <v>0.125</v>
      </c>
      <c r="V57" s="2022">
        <v>0.1</v>
      </c>
      <c r="W57" s="2022">
        <v>0</v>
      </c>
      <c r="X57" s="2019">
        <f>+T57-U57</f>
        <v>0</v>
      </c>
      <c r="Y57" s="2019">
        <f>+V57-W57</f>
        <v>0.1</v>
      </c>
    </row>
    <row r="58" spans="1:39" ht="15.75" x14ac:dyDescent="0.25">
      <c r="A58" s="275"/>
      <c r="B58" s="288"/>
      <c r="C58" s="1965"/>
      <c r="D58" s="1970"/>
      <c r="E58" s="1954"/>
      <c r="F58" s="325" t="s">
        <v>517</v>
      </c>
      <c r="G58" s="325" t="s">
        <v>346</v>
      </c>
      <c r="H58" s="326">
        <v>0.6</v>
      </c>
      <c r="I58" s="1950"/>
      <c r="J58" s="288"/>
      <c r="N58" s="1313"/>
      <c r="O58" s="1313"/>
      <c r="P58" s="1313"/>
      <c r="Q58" s="2016" t="s">
        <v>41</v>
      </c>
      <c r="R58" s="2016" t="s">
        <v>404</v>
      </c>
      <c r="S58" s="2016" t="s">
        <v>436</v>
      </c>
      <c r="T58" s="2022">
        <v>0.2</v>
      </c>
      <c r="U58" s="2022">
        <v>0.2</v>
      </c>
      <c r="V58" s="2022">
        <v>0.18</v>
      </c>
      <c r="W58" s="2022">
        <v>0.18</v>
      </c>
      <c r="X58" s="2019">
        <f>+T58-U58</f>
        <v>0</v>
      </c>
      <c r="Y58" s="2019">
        <f>+V58-W58</f>
        <v>0</v>
      </c>
    </row>
    <row r="59" spans="1:39" ht="15.75" x14ac:dyDescent="0.25">
      <c r="A59" s="275"/>
      <c r="B59" s="288"/>
      <c r="C59" s="1965"/>
      <c r="D59" s="1970"/>
      <c r="E59" s="1953" t="s">
        <v>442</v>
      </c>
      <c r="F59" s="325" t="s">
        <v>562</v>
      </c>
      <c r="G59" s="325" t="s">
        <v>346</v>
      </c>
      <c r="H59" s="326">
        <v>3.1E-2</v>
      </c>
      <c r="I59" s="1950"/>
      <c r="J59" s="288"/>
      <c r="N59" s="1313"/>
      <c r="O59" s="1313"/>
      <c r="P59" s="1313"/>
      <c r="Q59" s="2016" t="s">
        <v>41</v>
      </c>
      <c r="R59" s="2016" t="s">
        <v>404</v>
      </c>
      <c r="S59" s="2016" t="s">
        <v>438</v>
      </c>
      <c r="T59" s="2022">
        <v>0.2</v>
      </c>
      <c r="U59" s="2022">
        <v>0.2</v>
      </c>
      <c r="V59" s="2022">
        <v>0.18</v>
      </c>
      <c r="W59" s="2022">
        <v>0.18</v>
      </c>
      <c r="X59" s="2019">
        <f>+T59-U59</f>
        <v>0</v>
      </c>
      <c r="Y59" s="2019">
        <f>+V59-W59</f>
        <v>0</v>
      </c>
    </row>
    <row r="60" spans="1:39" ht="15.75" x14ac:dyDescent="0.25">
      <c r="A60" s="275"/>
      <c r="B60" s="288"/>
      <c r="C60" s="1966"/>
      <c r="D60" s="1971"/>
      <c r="E60" s="1954"/>
      <c r="F60" s="325" t="s">
        <v>564</v>
      </c>
      <c r="G60" s="325" t="s">
        <v>346</v>
      </c>
      <c r="H60" s="326">
        <v>3.1E-2</v>
      </c>
      <c r="I60" s="1950"/>
      <c r="J60" s="288"/>
      <c r="N60" s="1313"/>
      <c r="O60" s="1313"/>
      <c r="P60" s="1313"/>
      <c r="Q60" s="2016" t="s">
        <v>41</v>
      </c>
      <c r="R60" s="2016" t="s">
        <v>405</v>
      </c>
      <c r="S60" s="2016" t="s">
        <v>419</v>
      </c>
      <c r="T60" s="2022">
        <v>1.4379999999999999</v>
      </c>
      <c r="U60" s="2022">
        <v>1.4379999999999999</v>
      </c>
      <c r="V60" s="2022">
        <v>1.4</v>
      </c>
      <c r="W60" s="2022">
        <v>1.4</v>
      </c>
      <c r="X60" s="2019">
        <f>+T60-U60</f>
        <v>0</v>
      </c>
      <c r="Y60" s="2019">
        <f>+V60-W60</f>
        <v>0</v>
      </c>
    </row>
    <row r="61" spans="1:39" ht="15.75" x14ac:dyDescent="0.25">
      <c r="A61" s="275"/>
      <c r="B61" s="288"/>
      <c r="C61" s="1963">
        <v>3</v>
      </c>
      <c r="D61" s="1972" t="s">
        <v>49</v>
      </c>
      <c r="E61" s="1961" t="s">
        <v>511</v>
      </c>
      <c r="F61" s="325" t="s">
        <v>413</v>
      </c>
      <c r="G61" s="325" t="s">
        <v>351</v>
      </c>
      <c r="H61" s="326">
        <v>6.6</v>
      </c>
      <c r="I61" s="1950"/>
      <c r="J61" s="288"/>
      <c r="N61" s="1313"/>
      <c r="O61" s="1313"/>
      <c r="P61" s="1313"/>
      <c r="Q61" s="2016" t="s">
        <v>41</v>
      </c>
      <c r="R61" s="2016" t="s">
        <v>405</v>
      </c>
      <c r="S61" s="2016" t="s">
        <v>421</v>
      </c>
      <c r="T61" s="2022">
        <v>1.4379999999999999</v>
      </c>
      <c r="U61" s="2022">
        <v>1.4379999999999999</v>
      </c>
      <c r="V61" s="2022">
        <v>1.4</v>
      </c>
      <c r="W61" s="2022">
        <v>1.4</v>
      </c>
      <c r="X61" s="2019">
        <f>+T61-U61</f>
        <v>0</v>
      </c>
      <c r="Y61" s="2019">
        <f>+V61-W61</f>
        <v>0</v>
      </c>
    </row>
    <row r="62" spans="1:39" x14ac:dyDescent="0.25">
      <c r="C62" s="1964">
        <v>4</v>
      </c>
      <c r="D62" s="1969" t="s">
        <v>51</v>
      </c>
      <c r="E62" s="1961" t="s">
        <v>543</v>
      </c>
      <c r="F62" s="325" t="s">
        <v>731</v>
      </c>
      <c r="G62" s="325" t="s">
        <v>346</v>
      </c>
      <c r="H62" s="326">
        <v>0.5</v>
      </c>
      <c r="I62" s="1950"/>
      <c r="J62" s="288"/>
      <c r="N62" s="1313"/>
      <c r="O62" s="1313"/>
      <c r="P62" s="1313"/>
      <c r="Q62" s="2016" t="s">
        <v>41</v>
      </c>
      <c r="R62" s="2016" t="s">
        <v>406</v>
      </c>
      <c r="S62" s="2016" t="s">
        <v>357</v>
      </c>
      <c r="T62" s="2022">
        <v>0.4</v>
      </c>
      <c r="U62" s="2022">
        <v>0.4</v>
      </c>
      <c r="V62" s="2022">
        <v>0.25</v>
      </c>
      <c r="W62" s="2022">
        <v>0.25</v>
      </c>
      <c r="X62" s="2019">
        <f>+T62-U62</f>
        <v>0</v>
      </c>
      <c r="Y62" s="2019">
        <f>+V62-W62</f>
        <v>0</v>
      </c>
    </row>
    <row r="63" spans="1:39" ht="15.75" x14ac:dyDescent="0.25">
      <c r="C63" s="1965"/>
      <c r="D63" s="1970"/>
      <c r="E63" s="1961" t="s">
        <v>545</v>
      </c>
      <c r="F63" s="325" t="s">
        <v>745</v>
      </c>
      <c r="G63" s="325" t="s">
        <v>346</v>
      </c>
      <c r="H63" s="326">
        <v>0.75</v>
      </c>
      <c r="I63" s="1950"/>
      <c r="J63" s="288"/>
      <c r="N63" s="1313"/>
      <c r="O63" s="1313"/>
      <c r="P63" s="1313"/>
      <c r="Q63" s="2016" t="s">
        <v>41</v>
      </c>
      <c r="R63" s="2016" t="s">
        <v>406</v>
      </c>
      <c r="S63" s="2016" t="s">
        <v>413</v>
      </c>
      <c r="T63" s="2022">
        <v>0.4</v>
      </c>
      <c r="U63" s="2022">
        <v>0.4</v>
      </c>
      <c r="V63" s="2022">
        <v>0.25</v>
      </c>
      <c r="W63" s="2022">
        <v>0.25</v>
      </c>
      <c r="X63" s="2019">
        <f>+T63-U63</f>
        <v>0</v>
      </c>
      <c r="Y63" s="2019">
        <f>+V63-W63</f>
        <v>0</v>
      </c>
      <c r="AL63" s="275"/>
      <c r="AM63" s="288"/>
    </row>
    <row r="64" spans="1:39" ht="15.75" x14ac:dyDescent="0.25">
      <c r="C64" s="1965"/>
      <c r="D64" s="1970"/>
      <c r="E64" s="1953" t="s">
        <v>547</v>
      </c>
      <c r="F64" s="325" t="s">
        <v>751</v>
      </c>
      <c r="G64" s="325" t="s">
        <v>346</v>
      </c>
      <c r="H64" s="326">
        <v>0.5</v>
      </c>
      <c r="I64" s="1950"/>
      <c r="J64" s="288"/>
      <c r="N64" s="1313"/>
      <c r="O64" s="1313"/>
      <c r="P64" s="1313"/>
      <c r="Q64" s="2016" t="s">
        <v>41</v>
      </c>
      <c r="R64" s="2016" t="s">
        <v>407</v>
      </c>
      <c r="S64" s="2016" t="s">
        <v>381</v>
      </c>
      <c r="T64" s="2022">
        <v>0.06</v>
      </c>
      <c r="U64" s="2022">
        <v>0.06</v>
      </c>
      <c r="V64" s="2022">
        <v>0.05</v>
      </c>
      <c r="W64" s="2022">
        <v>0</v>
      </c>
      <c r="X64" s="2019">
        <f>+T64-U64</f>
        <v>0</v>
      </c>
      <c r="Y64" s="2019">
        <f>+V64-W64</f>
        <v>0.05</v>
      </c>
      <c r="AL64" s="275"/>
      <c r="AM64" s="288"/>
    </row>
    <row r="65" spans="1:39" ht="15.75" x14ac:dyDescent="0.25">
      <c r="C65" s="1965"/>
      <c r="D65" s="1970"/>
      <c r="E65" s="1601"/>
      <c r="F65" s="325" t="s">
        <v>552</v>
      </c>
      <c r="G65" s="325" t="s">
        <v>346</v>
      </c>
      <c r="H65" s="326">
        <v>0.1</v>
      </c>
      <c r="I65" s="1950"/>
      <c r="J65" s="288"/>
      <c r="N65" s="1313"/>
      <c r="O65" s="1313"/>
      <c r="P65" s="1313"/>
      <c r="Q65" s="2016" t="s">
        <v>41</v>
      </c>
      <c r="R65" s="2016" t="s">
        <v>407</v>
      </c>
      <c r="S65" s="2016" t="s">
        <v>383</v>
      </c>
      <c r="T65" s="2022">
        <v>0.06</v>
      </c>
      <c r="U65" s="2022">
        <v>0.06</v>
      </c>
      <c r="V65" s="2022">
        <v>0.05</v>
      </c>
      <c r="W65" s="2022">
        <v>0</v>
      </c>
      <c r="X65" s="2019">
        <f>+T65-U65</f>
        <v>0</v>
      </c>
      <c r="Y65" s="2019">
        <f>+V65-W65</f>
        <v>0.05</v>
      </c>
      <c r="AL65" s="275"/>
      <c r="AM65" s="288"/>
    </row>
    <row r="66" spans="1:39" ht="15.75" x14ac:dyDescent="0.25">
      <c r="C66" s="1966"/>
      <c r="D66" s="1971"/>
      <c r="E66" s="1954"/>
      <c r="F66" s="325" t="s">
        <v>743</v>
      </c>
      <c r="G66" s="325" t="s">
        <v>346</v>
      </c>
      <c r="H66" s="326">
        <v>0.5</v>
      </c>
      <c r="I66" s="1950"/>
      <c r="J66" s="288"/>
      <c r="N66" s="1313"/>
      <c r="O66" s="1313"/>
      <c r="P66" s="1313"/>
      <c r="Q66" s="2016" t="s">
        <v>41</v>
      </c>
      <c r="R66" s="2016" t="s">
        <v>414</v>
      </c>
      <c r="S66" s="2016" t="s">
        <v>450</v>
      </c>
      <c r="T66" s="2022">
        <v>0.5</v>
      </c>
      <c r="U66" s="2022">
        <v>0.5</v>
      </c>
      <c r="V66" s="2022">
        <v>0.35</v>
      </c>
      <c r="W66" s="2022">
        <v>0.35</v>
      </c>
      <c r="X66" s="2019">
        <f>+T66-U66</f>
        <v>0</v>
      </c>
      <c r="Y66" s="2019">
        <f>+V66-W66</f>
        <v>0</v>
      </c>
      <c r="AL66" s="275"/>
      <c r="AM66" s="288"/>
    </row>
    <row r="67" spans="1:39" ht="15.75" x14ac:dyDescent="0.25">
      <c r="C67" s="1964">
        <v>5</v>
      </c>
      <c r="D67" s="1951" t="s">
        <v>87</v>
      </c>
      <c r="E67" s="1953" t="s">
        <v>656</v>
      </c>
      <c r="F67" s="325" t="s">
        <v>866</v>
      </c>
      <c r="G67" s="325" t="s">
        <v>346</v>
      </c>
      <c r="H67" s="326">
        <v>0.17499999999999999</v>
      </c>
      <c r="I67" s="1950"/>
      <c r="J67" s="288"/>
      <c r="N67" s="1313"/>
      <c r="O67" s="1313"/>
      <c r="P67" s="1313"/>
      <c r="Q67" s="2016" t="s">
        <v>41</v>
      </c>
      <c r="R67" s="2016" t="s">
        <v>414</v>
      </c>
      <c r="S67" s="2016" t="s">
        <v>452</v>
      </c>
      <c r="T67" s="2022">
        <v>0.5</v>
      </c>
      <c r="U67" s="2022">
        <v>0.5</v>
      </c>
      <c r="V67" s="2022">
        <v>0.35</v>
      </c>
      <c r="W67" s="2022">
        <v>0.35</v>
      </c>
      <c r="X67" s="2019">
        <f>+T67-U67</f>
        <v>0</v>
      </c>
      <c r="Y67" s="2019">
        <f>+V67-W67</f>
        <v>0</v>
      </c>
      <c r="AL67" s="275"/>
      <c r="AM67" s="288"/>
    </row>
    <row r="68" spans="1:39" ht="15.75" x14ac:dyDescent="0.25">
      <c r="C68" s="1965"/>
      <c r="D68" s="1602"/>
      <c r="E68" s="1601"/>
      <c r="F68" s="325" t="s">
        <v>867</v>
      </c>
      <c r="G68" s="325" t="s">
        <v>346</v>
      </c>
      <c r="H68" s="326">
        <v>0.28799999999999998</v>
      </c>
      <c r="I68" s="1950"/>
      <c r="J68" s="288"/>
      <c r="N68" s="1313"/>
      <c r="O68" s="1313"/>
      <c r="P68" s="1313"/>
      <c r="Q68" s="2016" t="s">
        <v>41</v>
      </c>
      <c r="R68" s="2016" t="s">
        <v>414</v>
      </c>
      <c r="S68" s="2016" t="s">
        <v>456</v>
      </c>
      <c r="T68" s="2022">
        <v>2</v>
      </c>
      <c r="U68" s="2022">
        <v>2</v>
      </c>
      <c r="V68" s="2022">
        <v>0.9</v>
      </c>
      <c r="W68" s="2022">
        <v>0.9</v>
      </c>
      <c r="X68" s="2019">
        <f>+T68-U68</f>
        <v>0</v>
      </c>
      <c r="Y68" s="2019">
        <f>+V68-W68</f>
        <v>0</v>
      </c>
      <c r="AL68" s="275"/>
      <c r="AM68" s="288"/>
    </row>
    <row r="69" spans="1:39" ht="15.75" x14ac:dyDescent="0.25">
      <c r="C69" s="1965"/>
      <c r="D69" s="1602"/>
      <c r="E69" s="1601"/>
      <c r="F69" s="325" t="s">
        <v>864</v>
      </c>
      <c r="G69" s="325" t="s">
        <v>346</v>
      </c>
      <c r="H69" s="326">
        <v>0.17</v>
      </c>
      <c r="I69" s="1950"/>
      <c r="J69" s="288"/>
      <c r="N69" s="1313"/>
      <c r="O69" s="1313"/>
      <c r="P69" s="1313"/>
      <c r="Q69" s="2016" t="s">
        <v>41</v>
      </c>
      <c r="R69" s="2016" t="s">
        <v>414</v>
      </c>
      <c r="S69" s="2016" t="s">
        <v>1262</v>
      </c>
      <c r="T69" s="2022">
        <v>0.45</v>
      </c>
      <c r="U69" s="2022">
        <v>0.45</v>
      </c>
      <c r="V69" s="2022">
        <v>0.3</v>
      </c>
      <c r="W69" s="2022">
        <v>0.3</v>
      </c>
      <c r="X69" s="2019">
        <f>+T69-U69</f>
        <v>0</v>
      </c>
      <c r="Y69" s="2019">
        <f>+V69-W69</f>
        <v>0</v>
      </c>
      <c r="AL69" s="275"/>
      <c r="AM69" s="288"/>
    </row>
    <row r="70" spans="1:39" ht="15.75" x14ac:dyDescent="0.25">
      <c r="A70" s="275"/>
      <c r="B70" s="288"/>
      <c r="C70" s="1966"/>
      <c r="D70" s="1952"/>
      <c r="E70" s="1954"/>
      <c r="F70" s="325" t="s">
        <v>865</v>
      </c>
      <c r="G70" s="325" t="s">
        <v>346</v>
      </c>
      <c r="H70" s="326">
        <v>0.7</v>
      </c>
      <c r="I70" s="1950"/>
      <c r="J70" s="288"/>
      <c r="N70" s="1313"/>
      <c r="O70" s="1313"/>
      <c r="P70" s="1313"/>
      <c r="Q70" s="2016" t="s">
        <v>41</v>
      </c>
      <c r="R70" s="2016" t="s">
        <v>416</v>
      </c>
      <c r="S70" s="2016" t="s">
        <v>458</v>
      </c>
      <c r="T70" s="2022">
        <v>2.5</v>
      </c>
      <c r="U70" s="2022">
        <v>2.5</v>
      </c>
      <c r="V70" s="2022">
        <v>1.6</v>
      </c>
      <c r="W70" s="2022">
        <v>1.6</v>
      </c>
      <c r="X70" s="2019">
        <f>+T70-U70</f>
        <v>0</v>
      </c>
      <c r="Y70" s="2019">
        <f>+V70-W70</f>
        <v>0</v>
      </c>
      <c r="AL70" s="275"/>
      <c r="AM70" s="288"/>
    </row>
    <row r="71" spans="1:39" ht="15.75" x14ac:dyDescent="0.25">
      <c r="A71" s="275"/>
      <c r="B71" s="288"/>
      <c r="C71" s="1964">
        <v>6</v>
      </c>
      <c r="D71" s="1951" t="s">
        <v>111</v>
      </c>
      <c r="E71" s="1961" t="s">
        <v>705</v>
      </c>
      <c r="F71" s="325" t="s">
        <v>912</v>
      </c>
      <c r="G71" s="325" t="s">
        <v>346</v>
      </c>
      <c r="H71" s="326">
        <v>0.31</v>
      </c>
      <c r="I71" s="1950"/>
      <c r="J71" s="332"/>
      <c r="N71" s="1313"/>
      <c r="O71" s="1313"/>
      <c r="P71" s="1313"/>
      <c r="Q71" s="2016" t="s">
        <v>41</v>
      </c>
      <c r="R71" s="2016" t="s">
        <v>417</v>
      </c>
      <c r="S71" s="2016" t="s">
        <v>460</v>
      </c>
      <c r="T71" s="2022">
        <v>0.5</v>
      </c>
      <c r="U71" s="2022">
        <v>0.5</v>
      </c>
      <c r="V71" s="2022">
        <v>0</v>
      </c>
      <c r="W71" s="2022">
        <v>0.38</v>
      </c>
      <c r="X71" s="2019">
        <f>+T71-U71</f>
        <v>0</v>
      </c>
      <c r="Y71" s="2019">
        <f>+V71-W71</f>
        <v>-0.38</v>
      </c>
      <c r="AL71" s="275"/>
      <c r="AM71" s="288"/>
    </row>
    <row r="72" spans="1:39" ht="15.75" x14ac:dyDescent="0.25">
      <c r="A72" s="275"/>
      <c r="B72" s="288"/>
      <c r="C72" s="1965"/>
      <c r="D72" s="1602"/>
      <c r="E72" s="1961" t="s">
        <v>714</v>
      </c>
      <c r="F72" s="325" t="s">
        <v>917</v>
      </c>
      <c r="G72" s="325" t="s">
        <v>346</v>
      </c>
      <c r="H72" s="326">
        <v>0.55000000000000004</v>
      </c>
      <c r="I72" s="1950"/>
      <c r="J72" s="332"/>
      <c r="N72" s="1313"/>
      <c r="O72" s="1313"/>
      <c r="P72" s="1313"/>
      <c r="Q72" s="2016" t="s">
        <v>41</v>
      </c>
      <c r="R72" s="2016" t="s">
        <v>417</v>
      </c>
      <c r="S72" s="2016" t="s">
        <v>462</v>
      </c>
      <c r="T72" s="2022">
        <v>0.5</v>
      </c>
      <c r="U72" s="2022">
        <v>0.5</v>
      </c>
      <c r="V72" s="2022">
        <v>0.4</v>
      </c>
      <c r="W72" s="2022">
        <v>0.4</v>
      </c>
      <c r="X72" s="2019">
        <f>+T72-U72</f>
        <v>0</v>
      </c>
      <c r="Y72" s="2019">
        <f>+V72-W72</f>
        <v>0</v>
      </c>
      <c r="AL72" s="275"/>
      <c r="AM72" s="288"/>
    </row>
    <row r="73" spans="1:39" ht="15.75" x14ac:dyDescent="0.25">
      <c r="A73" s="275"/>
      <c r="B73" s="288"/>
      <c r="C73" s="1966"/>
      <c r="D73" s="1952"/>
      <c r="E73" s="1961" t="s">
        <v>716</v>
      </c>
      <c r="F73" s="325" t="s">
        <v>383</v>
      </c>
      <c r="G73" s="325" t="s">
        <v>346</v>
      </c>
      <c r="H73" s="326">
        <v>0.7</v>
      </c>
      <c r="I73" s="1950"/>
      <c r="J73" s="288"/>
      <c r="N73" s="1313"/>
      <c r="O73" s="1313"/>
      <c r="P73" s="1313"/>
      <c r="Q73" s="2016" t="s">
        <v>41</v>
      </c>
      <c r="R73" s="2016" t="s">
        <v>417</v>
      </c>
      <c r="S73" s="2016" t="s">
        <v>464</v>
      </c>
      <c r="T73" s="2022">
        <v>0.73399999999999999</v>
      </c>
      <c r="U73" s="2022">
        <v>0.73399999999999999</v>
      </c>
      <c r="V73" s="2022">
        <v>0.5</v>
      </c>
      <c r="W73" s="2022">
        <v>0.5</v>
      </c>
      <c r="X73" s="2019">
        <f>+T73-U73</f>
        <v>0</v>
      </c>
      <c r="Y73" s="2019">
        <f>+V73-W73</f>
        <v>0</v>
      </c>
      <c r="AL73" s="275"/>
      <c r="AM73" s="288"/>
    </row>
    <row r="74" spans="1:39" ht="15.75" x14ac:dyDescent="0.25">
      <c r="C74" s="1964">
        <v>7</v>
      </c>
      <c r="D74" s="1951" t="s">
        <v>155</v>
      </c>
      <c r="E74" s="1961" t="s">
        <v>777</v>
      </c>
      <c r="F74" s="325" t="s">
        <v>964</v>
      </c>
      <c r="G74" s="325" t="s">
        <v>346</v>
      </c>
      <c r="H74" s="326">
        <v>0.74</v>
      </c>
      <c r="I74" s="1950"/>
      <c r="N74" s="1313"/>
      <c r="O74" s="1313"/>
      <c r="P74" s="1313"/>
      <c r="Q74" s="2016" t="s">
        <v>41</v>
      </c>
      <c r="R74" s="2016" t="s">
        <v>417</v>
      </c>
      <c r="S74" s="2016" t="s">
        <v>466</v>
      </c>
      <c r="T74" s="2022">
        <v>0.6</v>
      </c>
      <c r="U74" s="2022">
        <v>0.6</v>
      </c>
      <c r="V74" s="2022">
        <v>0.48</v>
      </c>
      <c r="W74" s="2022">
        <v>0.48</v>
      </c>
      <c r="X74" s="2019">
        <f>+T74-U74</f>
        <v>0</v>
      </c>
      <c r="Y74" s="2019">
        <f>+V74-W74</f>
        <v>0</v>
      </c>
      <c r="AL74" s="275"/>
      <c r="AM74" s="288"/>
    </row>
    <row r="75" spans="1:39" s="1959" customFormat="1" ht="15.75" x14ac:dyDescent="0.25">
      <c r="C75" s="1965"/>
      <c r="D75" s="1602"/>
      <c r="E75" s="1953" t="s">
        <v>783</v>
      </c>
      <c r="F75" s="325" t="s">
        <v>791</v>
      </c>
      <c r="G75" s="325" t="s">
        <v>346</v>
      </c>
      <c r="H75" s="326">
        <v>0.45</v>
      </c>
      <c r="I75" s="1950"/>
      <c r="K75" s="2030"/>
      <c r="L75" s="2030"/>
      <c r="M75" s="2030"/>
      <c r="N75" s="2031"/>
      <c r="O75" s="2031"/>
      <c r="P75" s="2031"/>
      <c r="Q75" s="2016" t="s">
        <v>41</v>
      </c>
      <c r="R75" s="2016" t="s">
        <v>417</v>
      </c>
      <c r="S75" s="2016" t="s">
        <v>468</v>
      </c>
      <c r="T75" s="2022">
        <v>1</v>
      </c>
      <c r="U75" s="2022">
        <v>1</v>
      </c>
      <c r="V75" s="2022">
        <v>0.85</v>
      </c>
      <c r="W75" s="2022">
        <v>0.85</v>
      </c>
      <c r="X75" s="2019">
        <f>+T75-U75</f>
        <v>0</v>
      </c>
      <c r="Y75" s="2019">
        <f>+V75-W75</f>
        <v>0</v>
      </c>
      <c r="Z75" s="1201"/>
      <c r="AA75" s="1201"/>
      <c r="AB75" s="2030"/>
      <c r="AL75" s="1957"/>
      <c r="AM75" s="1958"/>
    </row>
    <row r="76" spans="1:39" ht="15.75" customHeight="1" x14ac:dyDescent="0.25">
      <c r="A76" s="275"/>
      <c r="B76" s="288"/>
      <c r="C76" s="1966"/>
      <c r="D76" s="1952"/>
      <c r="E76" s="1954"/>
      <c r="F76" s="325" t="s">
        <v>793</v>
      </c>
      <c r="G76" s="325" t="s">
        <v>346</v>
      </c>
      <c r="H76" s="326">
        <v>0.45</v>
      </c>
      <c r="I76" s="1950"/>
      <c r="J76" s="288"/>
      <c r="N76" s="1313"/>
      <c r="O76" s="1313"/>
      <c r="P76" s="1313"/>
      <c r="Q76" s="2016" t="s">
        <v>41</v>
      </c>
      <c r="R76" s="2016" t="s">
        <v>420</v>
      </c>
      <c r="S76" s="2016" t="s">
        <v>472</v>
      </c>
      <c r="T76" s="2022">
        <v>2</v>
      </c>
      <c r="U76" s="2022">
        <v>2</v>
      </c>
      <c r="V76" s="2022">
        <v>1.5</v>
      </c>
      <c r="W76" s="2022">
        <v>1.5</v>
      </c>
      <c r="X76" s="2019">
        <f>+T76-U76</f>
        <v>0</v>
      </c>
      <c r="Y76" s="2019">
        <f>+V76-W76</f>
        <v>0</v>
      </c>
      <c r="AL76" s="275"/>
      <c r="AM76" s="288"/>
    </row>
    <row r="77" spans="1:39" ht="15.75" x14ac:dyDescent="0.25">
      <c r="A77" s="1957"/>
      <c r="B77" s="1958"/>
      <c r="C77" s="1967">
        <v>8</v>
      </c>
      <c r="D77" s="1953" t="s">
        <v>157</v>
      </c>
      <c r="E77" s="1953" t="s">
        <v>789</v>
      </c>
      <c r="F77" s="325" t="s">
        <v>828</v>
      </c>
      <c r="G77" s="325" t="s">
        <v>346</v>
      </c>
      <c r="H77" s="1962">
        <v>0.68</v>
      </c>
      <c r="I77" s="1950"/>
      <c r="J77" s="1958"/>
      <c r="N77" s="1313"/>
      <c r="O77" s="1313"/>
      <c r="P77" s="1313"/>
      <c r="Q77" s="2016" t="s">
        <v>41</v>
      </c>
      <c r="R77" s="2016" t="s">
        <v>420</v>
      </c>
      <c r="S77" s="2016" t="s">
        <v>474</v>
      </c>
      <c r="T77" s="2022">
        <v>2</v>
      </c>
      <c r="U77" s="2022">
        <v>2</v>
      </c>
      <c r="V77" s="2022">
        <v>1.5</v>
      </c>
      <c r="W77" s="2022">
        <v>1.5</v>
      </c>
      <c r="X77" s="2019">
        <f>+T77-U77</f>
        <v>0</v>
      </c>
      <c r="Y77" s="2019">
        <f>+V77-W77</f>
        <v>0</v>
      </c>
      <c r="AL77" s="275"/>
      <c r="AM77" s="288"/>
    </row>
    <row r="78" spans="1:39" ht="15.75" x14ac:dyDescent="0.25">
      <c r="A78" s="275"/>
      <c r="B78" s="288"/>
      <c r="C78" s="1968"/>
      <c r="D78" s="1954"/>
      <c r="E78" s="1954"/>
      <c r="F78" s="325" t="s">
        <v>829</v>
      </c>
      <c r="G78" s="325" t="s">
        <v>346</v>
      </c>
      <c r="H78" s="326">
        <v>1.825</v>
      </c>
      <c r="I78" s="1950"/>
      <c r="J78" s="288"/>
      <c r="N78" s="1313"/>
      <c r="O78" s="1313"/>
      <c r="P78" s="1313"/>
      <c r="Q78" s="2016" t="s">
        <v>41</v>
      </c>
      <c r="R78" s="2016" t="s">
        <v>420</v>
      </c>
      <c r="S78" s="2016" t="s">
        <v>475</v>
      </c>
      <c r="T78" s="2022">
        <v>1.25</v>
      </c>
      <c r="U78" s="2022">
        <v>1.25</v>
      </c>
      <c r="V78" s="2022">
        <v>0.6</v>
      </c>
      <c r="W78" s="2022">
        <v>0.6</v>
      </c>
      <c r="X78" s="2019">
        <f>+T78-U78</f>
        <v>0</v>
      </c>
      <c r="Y78" s="2019">
        <f>+V78-W78</f>
        <v>0</v>
      </c>
      <c r="AL78" s="275"/>
      <c r="AM78" s="288"/>
    </row>
    <row r="79" spans="1:39" ht="16.5" thickBot="1" x14ac:dyDescent="0.3">
      <c r="A79" s="275"/>
      <c r="B79" s="288"/>
      <c r="C79" s="1592" t="s">
        <v>1272</v>
      </c>
      <c r="D79" s="1593"/>
      <c r="E79" s="1593"/>
      <c r="F79" s="1593"/>
      <c r="G79" s="1594"/>
      <c r="H79" s="328">
        <f>SUM(H54:H78)</f>
        <v>20.884999999999994</v>
      </c>
      <c r="I79" s="329"/>
      <c r="J79" s="288"/>
      <c r="N79" s="1313"/>
      <c r="O79" s="1313"/>
      <c r="P79" s="1313"/>
      <c r="Q79" s="2016" t="s">
        <v>41</v>
      </c>
      <c r="R79" s="2016" t="s">
        <v>424</v>
      </c>
      <c r="S79" s="2016" t="s">
        <v>479</v>
      </c>
      <c r="T79" s="2022">
        <v>0.65</v>
      </c>
      <c r="U79" s="2022">
        <v>0.65</v>
      </c>
      <c r="V79" s="2022">
        <v>0</v>
      </c>
      <c r="W79" s="2022">
        <v>0</v>
      </c>
      <c r="X79" s="2019">
        <f>+T79-U79</f>
        <v>0</v>
      </c>
      <c r="Y79" s="2019">
        <f>+V79-W79</f>
        <v>0</v>
      </c>
      <c r="AL79" s="275"/>
      <c r="AM79" s="288"/>
    </row>
    <row r="80" spans="1:39" ht="15.75" x14ac:dyDescent="0.25">
      <c r="A80" s="275"/>
      <c r="B80" s="288"/>
      <c r="C80" s="288"/>
      <c r="D80" s="308"/>
      <c r="E80" s="284"/>
      <c r="F80" s="330"/>
      <c r="G80" s="330"/>
      <c r="H80" s="331"/>
      <c r="I80" s="284"/>
      <c r="J80" s="288"/>
      <c r="N80" s="1313"/>
      <c r="O80" s="1313"/>
      <c r="P80" s="1313"/>
      <c r="Q80" s="2016" t="s">
        <v>41</v>
      </c>
      <c r="R80" s="2016" t="s">
        <v>424</v>
      </c>
      <c r="S80" s="2016" t="s">
        <v>481</v>
      </c>
      <c r="T80" s="2022">
        <v>0.5</v>
      </c>
      <c r="U80" s="2022">
        <v>0.5</v>
      </c>
      <c r="V80" s="2022">
        <v>0.32</v>
      </c>
      <c r="W80" s="2022">
        <v>0.32</v>
      </c>
      <c r="X80" s="2019">
        <f>+T80-U80</f>
        <v>0</v>
      </c>
      <c r="Y80" s="2019">
        <f>+V80-W80</f>
        <v>0</v>
      </c>
      <c r="AL80" s="275"/>
      <c r="AM80" s="288"/>
    </row>
    <row r="81" spans="1:39" ht="15.75" x14ac:dyDescent="0.25">
      <c r="A81" s="275"/>
      <c r="B81" s="288"/>
      <c r="C81" s="288"/>
      <c r="D81" s="308"/>
      <c r="E81" s="284"/>
      <c r="F81" s="330"/>
      <c r="G81" s="330"/>
      <c r="H81" s="331"/>
      <c r="I81" s="284"/>
      <c r="J81" s="288"/>
      <c r="N81" s="1313"/>
      <c r="O81" s="1313"/>
      <c r="P81" s="1313"/>
      <c r="Q81" s="2016" t="s">
        <v>41</v>
      </c>
      <c r="R81" s="2016" t="s">
        <v>424</v>
      </c>
      <c r="S81" s="2016" t="s">
        <v>483</v>
      </c>
      <c r="T81" s="2022">
        <v>0.5</v>
      </c>
      <c r="U81" s="2022">
        <v>0.5</v>
      </c>
      <c r="V81" s="2022">
        <v>0.46</v>
      </c>
      <c r="W81" s="2022">
        <v>0.46</v>
      </c>
      <c r="X81" s="2019">
        <f>+T81-U81</f>
        <v>0</v>
      </c>
      <c r="Y81" s="2019">
        <f>+V81-W81</f>
        <v>0</v>
      </c>
      <c r="AL81" s="275"/>
      <c r="AM81" s="288"/>
    </row>
    <row r="82" spans="1:39" ht="15.75" x14ac:dyDescent="0.25">
      <c r="A82" s="275"/>
      <c r="B82" s="288"/>
      <c r="C82" s="284" t="s">
        <v>1281</v>
      </c>
      <c r="D82" s="306"/>
      <c r="E82" s="288"/>
      <c r="F82" s="307"/>
      <c r="G82" s="307"/>
      <c r="H82" s="288"/>
      <c r="I82" s="288"/>
      <c r="J82" s="288"/>
      <c r="N82" s="1313"/>
      <c r="O82" s="1313"/>
      <c r="P82" s="1313"/>
      <c r="Q82" s="2016" t="s">
        <v>41</v>
      </c>
      <c r="R82" s="2016" t="s">
        <v>424</v>
      </c>
      <c r="S82" s="2016" t="s">
        <v>485</v>
      </c>
      <c r="T82" s="2022">
        <v>0.68</v>
      </c>
      <c r="U82" s="2022">
        <v>0</v>
      </c>
      <c r="V82" s="2022">
        <v>0.6</v>
      </c>
      <c r="W82" s="2022">
        <v>0</v>
      </c>
      <c r="X82" s="2019">
        <f>+T82-U82</f>
        <v>0.68</v>
      </c>
      <c r="Y82" s="2019">
        <f>+V82-W82</f>
        <v>0.6</v>
      </c>
      <c r="AL82" s="275"/>
      <c r="AM82" s="288"/>
    </row>
    <row r="83" spans="1:39" ht="16.5" thickBot="1" x14ac:dyDescent="0.3">
      <c r="A83" s="275"/>
      <c r="B83" s="288"/>
      <c r="C83" s="288"/>
      <c r="D83" s="306"/>
      <c r="E83" s="288"/>
      <c r="F83" s="307"/>
      <c r="G83" s="307"/>
      <c r="H83" s="288"/>
      <c r="I83" s="288"/>
      <c r="J83" s="288"/>
      <c r="N83" s="1313"/>
      <c r="O83" s="1313"/>
      <c r="P83" s="1313"/>
      <c r="Q83" s="2016" t="s">
        <v>41</v>
      </c>
      <c r="R83" s="2016" t="s">
        <v>424</v>
      </c>
      <c r="S83" s="2016" t="s">
        <v>487</v>
      </c>
      <c r="T83" s="2022">
        <v>0.45500000000000002</v>
      </c>
      <c r="U83" s="2022">
        <v>0.45500000000000002</v>
      </c>
      <c r="V83" s="2022">
        <v>0.39</v>
      </c>
      <c r="W83" s="2022">
        <v>0.39</v>
      </c>
      <c r="X83" s="2019">
        <f>+T83-U83</f>
        <v>0</v>
      </c>
      <c r="Y83" s="2019">
        <f>+V83-W83</f>
        <v>0</v>
      </c>
      <c r="AL83" s="275"/>
      <c r="AM83" s="288"/>
    </row>
    <row r="84" spans="1:39" ht="38.25" x14ac:dyDescent="0.25">
      <c r="A84" s="275"/>
      <c r="B84" s="288"/>
      <c r="C84" s="1940" t="s">
        <v>3</v>
      </c>
      <c r="D84" s="1977" t="s">
        <v>4</v>
      </c>
      <c r="E84" s="1978" t="s">
        <v>1205</v>
      </c>
      <c r="F84" s="1925" t="s">
        <v>1263</v>
      </c>
      <c r="G84" s="1925" t="s">
        <v>1264</v>
      </c>
      <c r="H84" s="1925" t="s">
        <v>1265</v>
      </c>
      <c r="I84" s="1927" t="s">
        <v>1266</v>
      </c>
      <c r="J84" s="288"/>
      <c r="N84" s="1313"/>
      <c r="O84" s="1313"/>
      <c r="P84" s="1313"/>
      <c r="Q84" s="2023" t="s">
        <v>41</v>
      </c>
      <c r="R84" s="2023" t="s">
        <v>424</v>
      </c>
      <c r="S84" s="2023" t="s">
        <v>490</v>
      </c>
      <c r="T84" s="2024"/>
      <c r="U84" s="2024">
        <v>2</v>
      </c>
      <c r="V84" s="2024"/>
      <c r="W84" s="2024">
        <v>1.2</v>
      </c>
      <c r="X84" s="2032">
        <f>+T84-U84</f>
        <v>-2</v>
      </c>
      <c r="Y84" s="2019">
        <f>+V84-W84</f>
        <v>-1.2</v>
      </c>
      <c r="Z84" s="1201" t="s">
        <v>1645</v>
      </c>
      <c r="AL84" s="275"/>
      <c r="AM84" s="288"/>
    </row>
    <row r="85" spans="1:39" ht="15.75" x14ac:dyDescent="0.25">
      <c r="A85" s="275"/>
      <c r="B85" s="288"/>
      <c r="C85" s="1597">
        <v>1</v>
      </c>
      <c r="D85" s="1973" t="s">
        <v>41</v>
      </c>
      <c r="E85" s="333" t="s">
        <v>432</v>
      </c>
      <c r="F85" s="334" t="s">
        <v>510</v>
      </c>
      <c r="G85" s="334">
        <v>0.22500000000000001</v>
      </c>
      <c r="H85" s="335">
        <v>1.1399999999999999</v>
      </c>
      <c r="I85" s="336"/>
      <c r="J85" s="288"/>
      <c r="N85" s="1313"/>
      <c r="O85" s="1313"/>
      <c r="P85" s="1313"/>
      <c r="Q85" s="2023" t="s">
        <v>41</v>
      </c>
      <c r="R85" s="2023" t="s">
        <v>424</v>
      </c>
      <c r="S85" s="2023" t="s">
        <v>492</v>
      </c>
      <c r="T85" s="2024"/>
      <c r="U85" s="2024">
        <v>0.6</v>
      </c>
      <c r="V85" s="2024"/>
      <c r="W85" s="2024">
        <v>0.4</v>
      </c>
      <c r="X85" s="2032">
        <f>+T85-U85</f>
        <v>-0.6</v>
      </c>
      <c r="Y85" s="2019">
        <f>+V85-W85</f>
        <v>-0.4</v>
      </c>
      <c r="Z85" s="1201" t="s">
        <v>1645</v>
      </c>
      <c r="AL85" s="275"/>
      <c r="AM85" s="288"/>
    </row>
    <row r="86" spans="1:39" ht="15.75" x14ac:dyDescent="0.25">
      <c r="A86" s="275"/>
      <c r="B86" s="288"/>
      <c r="C86" s="1599"/>
      <c r="D86" s="1973"/>
      <c r="E86" s="333" t="s">
        <v>444</v>
      </c>
      <c r="F86" s="334" t="s">
        <v>512</v>
      </c>
      <c r="G86" s="334">
        <v>0.72499999999999998</v>
      </c>
      <c r="H86" s="335">
        <v>1.1399999999999999</v>
      </c>
      <c r="I86" s="336"/>
      <c r="J86" s="288"/>
      <c r="N86" s="1313"/>
      <c r="O86" s="1313"/>
      <c r="P86" s="1313"/>
      <c r="Q86" s="2016" t="s">
        <v>41</v>
      </c>
      <c r="R86" s="2016" t="s">
        <v>427</v>
      </c>
      <c r="S86" s="2016" t="s">
        <v>497</v>
      </c>
      <c r="T86" s="2022">
        <v>0.27500000000000002</v>
      </c>
      <c r="U86" s="2022">
        <v>0.27500000000000002</v>
      </c>
      <c r="V86" s="2022">
        <v>0.245</v>
      </c>
      <c r="W86" s="2022">
        <v>0.245</v>
      </c>
      <c r="X86" s="2019">
        <f>+T86-U86</f>
        <v>0</v>
      </c>
      <c r="Y86" s="2019">
        <f>+V86-W86</f>
        <v>0</v>
      </c>
      <c r="AL86" s="275"/>
      <c r="AM86" s="288"/>
    </row>
    <row r="87" spans="1:39" ht="15.75" x14ac:dyDescent="0.25">
      <c r="A87" s="275"/>
      <c r="B87" s="288"/>
      <c r="C87" s="1597">
        <v>2</v>
      </c>
      <c r="D87" s="1936" t="s">
        <v>51</v>
      </c>
      <c r="E87" s="1938" t="s">
        <v>543</v>
      </c>
      <c r="F87" s="334" t="s">
        <v>733</v>
      </c>
      <c r="G87" s="334">
        <v>7.65</v>
      </c>
      <c r="H87" s="335">
        <v>1.1399999999999999</v>
      </c>
      <c r="I87" s="336"/>
      <c r="J87" s="288"/>
      <c r="N87" s="1313"/>
      <c r="O87" s="1313"/>
      <c r="P87" s="1313"/>
      <c r="Q87" s="2016" t="s">
        <v>41</v>
      </c>
      <c r="R87" s="2016" t="s">
        <v>427</v>
      </c>
      <c r="S87" s="2016" t="s">
        <v>499</v>
      </c>
      <c r="T87" s="2022">
        <v>0.22500000000000001</v>
      </c>
      <c r="U87" s="2022">
        <v>0.22500000000000001</v>
      </c>
      <c r="V87" s="2022">
        <v>0</v>
      </c>
      <c r="W87" s="2022">
        <v>0</v>
      </c>
      <c r="X87" s="2019">
        <f>+T87-U87</f>
        <v>0</v>
      </c>
      <c r="Y87" s="2019">
        <f>+V87-W87</f>
        <v>0</v>
      </c>
      <c r="AL87" s="275"/>
      <c r="AM87" s="288"/>
    </row>
    <row r="88" spans="1:39" ht="15.75" x14ac:dyDescent="0.25">
      <c r="A88" s="275"/>
      <c r="B88" s="288"/>
      <c r="C88" s="1598"/>
      <c r="D88" s="1600"/>
      <c r="E88" s="1596"/>
      <c r="F88" s="334" t="s">
        <v>735</v>
      </c>
      <c r="G88" s="334">
        <v>2.5499999999999998</v>
      </c>
      <c r="H88" s="335">
        <v>1.1399999999999999</v>
      </c>
      <c r="I88" s="336"/>
      <c r="J88" s="288"/>
      <c r="N88" s="1313"/>
      <c r="O88" s="1313"/>
      <c r="P88" s="1313"/>
      <c r="Q88" s="2016" t="s">
        <v>41</v>
      </c>
      <c r="R88" s="2016" t="s">
        <v>427</v>
      </c>
      <c r="S88" s="2016" t="s">
        <v>501</v>
      </c>
      <c r="T88" s="2033">
        <v>0.36399999999999999</v>
      </c>
      <c r="U88" s="2033">
        <v>0.36399999999999999</v>
      </c>
      <c r="V88" s="2033">
        <v>0.32500000000000001</v>
      </c>
      <c r="W88" s="2033">
        <v>0.32500000000000001</v>
      </c>
      <c r="X88" s="2034">
        <f>+T88-U88</f>
        <v>0</v>
      </c>
      <c r="Y88" s="2034">
        <f>+V88-W88</f>
        <v>0</v>
      </c>
      <c r="Z88" s="2030"/>
      <c r="AA88" s="2030"/>
      <c r="AL88" s="275"/>
      <c r="AM88" s="288"/>
    </row>
    <row r="89" spans="1:39" ht="15.75" x14ac:dyDescent="0.25">
      <c r="A89" s="275"/>
      <c r="B89" s="288"/>
      <c r="C89" s="1598"/>
      <c r="D89" s="1600"/>
      <c r="E89" s="1596"/>
      <c r="F89" s="334" t="s">
        <v>737</v>
      </c>
      <c r="G89" s="334">
        <v>0.5</v>
      </c>
      <c r="H89" s="335">
        <v>1.1399999999999999</v>
      </c>
      <c r="I89" s="336"/>
      <c r="J89" s="288"/>
      <c r="N89" s="1313"/>
      <c r="O89" s="1313"/>
      <c r="P89" s="1313"/>
      <c r="Q89" s="2016" t="s">
        <v>41</v>
      </c>
      <c r="R89" s="2016" t="s">
        <v>430</v>
      </c>
      <c r="S89" s="2016" t="s">
        <v>506</v>
      </c>
      <c r="T89" s="2022">
        <v>0.04</v>
      </c>
      <c r="U89" s="2022">
        <v>0.04</v>
      </c>
      <c r="V89" s="2022">
        <v>0.03</v>
      </c>
      <c r="W89" s="2022">
        <v>0.03</v>
      </c>
      <c r="X89" s="2019">
        <f>+T89-U89</f>
        <v>0</v>
      </c>
      <c r="Y89" s="2019">
        <f>+V89-W89</f>
        <v>0</v>
      </c>
      <c r="AL89" s="275"/>
      <c r="AM89" s="288"/>
    </row>
    <row r="90" spans="1:39" ht="15.75" x14ac:dyDescent="0.25">
      <c r="A90" s="275"/>
      <c r="B90" s="288"/>
      <c r="C90" s="1598"/>
      <c r="D90" s="1600"/>
      <c r="E90" s="1939"/>
      <c r="F90" s="334" t="s">
        <v>739</v>
      </c>
      <c r="G90" s="334">
        <v>0.5</v>
      </c>
      <c r="H90" s="335">
        <v>1.35</v>
      </c>
      <c r="I90" s="336"/>
      <c r="J90" s="288"/>
      <c r="N90" s="1313"/>
      <c r="O90" s="1313"/>
      <c r="P90" s="1313"/>
      <c r="Q90" s="2035" t="s">
        <v>41</v>
      </c>
      <c r="R90" s="2035" t="s">
        <v>432</v>
      </c>
      <c r="S90" s="2035" t="s">
        <v>510</v>
      </c>
      <c r="T90" s="2036">
        <v>0.22500000000000001</v>
      </c>
      <c r="U90" s="2036">
        <v>0</v>
      </c>
      <c r="V90" s="2036">
        <v>0.18</v>
      </c>
      <c r="W90" s="2036">
        <v>0</v>
      </c>
      <c r="X90" s="2019">
        <f>+T90-U90</f>
        <v>0.22500000000000001</v>
      </c>
      <c r="Y90" s="2019">
        <f>+V90-W90</f>
        <v>0.18</v>
      </c>
      <c r="Z90" s="1201" t="s">
        <v>1647</v>
      </c>
      <c r="AL90" s="275"/>
      <c r="AM90" s="288"/>
    </row>
    <row r="91" spans="1:39" ht="15.75" x14ac:dyDescent="0.25">
      <c r="A91" s="275"/>
      <c r="B91" s="288"/>
      <c r="C91" s="1598"/>
      <c r="D91" s="1600"/>
      <c r="E91" s="333" t="s">
        <v>545</v>
      </c>
      <c r="F91" s="334" t="s">
        <v>743</v>
      </c>
      <c r="G91" s="334">
        <v>0.5</v>
      </c>
      <c r="H91" s="335">
        <v>2</v>
      </c>
      <c r="I91" s="336"/>
      <c r="J91" s="288"/>
      <c r="N91" s="1313"/>
      <c r="O91" s="1313"/>
      <c r="P91" s="1313"/>
      <c r="Q91" s="2023" t="s">
        <v>41</v>
      </c>
      <c r="R91" s="2023" t="s">
        <v>432</v>
      </c>
      <c r="S91" s="2023" t="s">
        <v>512</v>
      </c>
      <c r="T91" s="2024"/>
      <c r="U91" s="2024">
        <v>0.72499999999999998</v>
      </c>
      <c r="V91" s="2024"/>
      <c r="W91" s="2024">
        <v>0.6</v>
      </c>
      <c r="X91" s="2019">
        <f>+T91-U91</f>
        <v>-0.72499999999999998</v>
      </c>
      <c r="Y91" s="2019">
        <f>+V91-W91</f>
        <v>-0.6</v>
      </c>
      <c r="Z91" s="1201" t="s">
        <v>1645</v>
      </c>
      <c r="AL91" s="275"/>
      <c r="AM91" s="288"/>
    </row>
    <row r="92" spans="1:39" ht="15.75" x14ac:dyDescent="0.25">
      <c r="A92" s="275"/>
      <c r="B92" s="288"/>
      <c r="C92" s="1598"/>
      <c r="D92" s="1600"/>
      <c r="E92" s="1938" t="s">
        <v>547</v>
      </c>
      <c r="F92" s="334" t="s">
        <v>747</v>
      </c>
      <c r="G92" s="334">
        <v>0.25</v>
      </c>
      <c r="H92" s="335">
        <v>1.1399999999999999</v>
      </c>
      <c r="I92" s="336"/>
      <c r="J92" s="288"/>
      <c r="N92" s="1313"/>
      <c r="O92" s="1313"/>
      <c r="P92" s="1313"/>
      <c r="Q92" s="2016" t="s">
        <v>41</v>
      </c>
      <c r="R92" s="2016" t="s">
        <v>432</v>
      </c>
      <c r="S92" s="2016" t="s">
        <v>514</v>
      </c>
      <c r="T92" s="2022">
        <v>0.36399999999999999</v>
      </c>
      <c r="U92" s="2022">
        <v>0.36399999999999999</v>
      </c>
      <c r="V92" s="2022">
        <v>0.17</v>
      </c>
      <c r="W92" s="2022">
        <v>0.17</v>
      </c>
      <c r="X92" s="2019">
        <f>+T92-U92</f>
        <v>0</v>
      </c>
      <c r="Y92" s="2019">
        <f>+V92-W92</f>
        <v>0</v>
      </c>
      <c r="AL92" s="275"/>
      <c r="AM92" s="288"/>
    </row>
    <row r="93" spans="1:39" ht="15.75" x14ac:dyDescent="0.25">
      <c r="A93" s="275"/>
      <c r="B93" s="288"/>
      <c r="C93" s="1598"/>
      <c r="D93" s="1600"/>
      <c r="E93" s="1939"/>
      <c r="F93" s="334" t="s">
        <v>749</v>
      </c>
      <c r="G93" s="334">
        <v>0.25</v>
      </c>
      <c r="H93" s="335">
        <v>1.1399999999999999</v>
      </c>
      <c r="I93" s="336"/>
      <c r="J93" s="288"/>
      <c r="N93" s="1313"/>
      <c r="O93" s="1313"/>
      <c r="P93" s="1313"/>
      <c r="Q93" s="2016" t="s">
        <v>41</v>
      </c>
      <c r="R93" s="2016" t="s">
        <v>432</v>
      </c>
      <c r="S93" s="2016" t="s">
        <v>515</v>
      </c>
      <c r="T93" s="2022">
        <v>0.45600000000000002</v>
      </c>
      <c r="U93" s="2022">
        <v>0.45600000000000002</v>
      </c>
      <c r="V93" s="2022">
        <v>0.33</v>
      </c>
      <c r="W93" s="2022">
        <v>0.33</v>
      </c>
      <c r="X93" s="2019">
        <f>+T93-U93</f>
        <v>0</v>
      </c>
      <c r="Y93" s="2019">
        <f>+V93-W93</f>
        <v>0</v>
      </c>
      <c r="AL93" s="275"/>
      <c r="AM93" s="288"/>
    </row>
    <row r="94" spans="1:39" ht="15.75" x14ac:dyDescent="0.25">
      <c r="A94" s="275"/>
      <c r="B94" s="288"/>
      <c r="C94" s="1598"/>
      <c r="D94" s="1600"/>
      <c r="E94" s="1938" t="s">
        <v>549</v>
      </c>
      <c r="F94" s="334" t="s">
        <v>731</v>
      </c>
      <c r="G94" s="334">
        <v>0.5</v>
      </c>
      <c r="H94" s="335">
        <v>1.1399999999999999</v>
      </c>
      <c r="I94" s="336"/>
      <c r="J94" s="288"/>
      <c r="N94" s="1313"/>
      <c r="O94" s="1313"/>
      <c r="P94" s="1313"/>
      <c r="Q94" s="2023" t="s">
        <v>41</v>
      </c>
      <c r="R94" s="2016" t="s">
        <v>432</v>
      </c>
      <c r="S94" s="2016" t="s">
        <v>517</v>
      </c>
      <c r="T94" s="2022"/>
      <c r="U94" s="2022">
        <v>0.6</v>
      </c>
      <c r="V94" s="2022"/>
      <c r="W94" s="2022">
        <v>0.45</v>
      </c>
      <c r="X94" s="2019">
        <f>+T94-U94</f>
        <v>-0.6</v>
      </c>
      <c r="Y94" s="2019">
        <f>+V94-W94</f>
        <v>-0.45</v>
      </c>
      <c r="Z94" s="1201" t="s">
        <v>1645</v>
      </c>
      <c r="AL94" s="275"/>
      <c r="AM94" s="288"/>
    </row>
    <row r="95" spans="1:39" ht="16.5" thickBot="1" x14ac:dyDescent="0.3">
      <c r="A95" s="275"/>
      <c r="B95" s="288"/>
      <c r="C95" s="1979"/>
      <c r="D95" s="1980"/>
      <c r="E95" s="1981"/>
      <c r="F95" s="1982" t="s">
        <v>751</v>
      </c>
      <c r="G95" s="1982">
        <v>0.5</v>
      </c>
      <c r="H95" s="1983">
        <v>1.1399999999999999</v>
      </c>
      <c r="I95" s="1984"/>
      <c r="J95" s="288"/>
      <c r="N95" s="1313"/>
      <c r="O95" s="1313"/>
      <c r="P95" s="1313"/>
      <c r="Q95" s="2016" t="s">
        <v>41</v>
      </c>
      <c r="R95" s="2016" t="s">
        <v>433</v>
      </c>
      <c r="S95" s="2016" t="s">
        <v>519</v>
      </c>
      <c r="T95" s="2022">
        <v>2</v>
      </c>
      <c r="U95" s="2022">
        <v>2</v>
      </c>
      <c r="V95" s="2022">
        <v>1.5</v>
      </c>
      <c r="W95" s="2022">
        <v>1.5</v>
      </c>
      <c r="X95" s="2019">
        <f>+T95-U95</f>
        <v>0</v>
      </c>
      <c r="Y95" s="2019">
        <f>+V95-W95</f>
        <v>0</v>
      </c>
      <c r="AL95" s="275"/>
      <c r="AM95" s="288"/>
    </row>
    <row r="96" spans="1:39" ht="16.5" thickBot="1" x14ac:dyDescent="0.3">
      <c r="A96" s="337"/>
      <c r="B96" s="288"/>
      <c r="C96" s="1592" t="s">
        <v>1272</v>
      </c>
      <c r="D96" s="1593"/>
      <c r="E96" s="1593"/>
      <c r="F96" s="1593"/>
      <c r="G96" s="1594"/>
      <c r="H96" s="328">
        <f>SUM(H85:H95)</f>
        <v>13.610000000000001</v>
      </c>
      <c r="I96" s="338"/>
      <c r="J96" s="288"/>
      <c r="N96" s="1313"/>
      <c r="O96" s="1313"/>
      <c r="P96" s="1313"/>
      <c r="Q96" s="2016" t="s">
        <v>41</v>
      </c>
      <c r="R96" s="2016" t="s">
        <v>434</v>
      </c>
      <c r="S96" s="2016" t="s">
        <v>521</v>
      </c>
      <c r="T96" s="2022">
        <v>7.5179999999999998</v>
      </c>
      <c r="U96" s="2022">
        <v>7.5179999999999998</v>
      </c>
      <c r="V96" s="2022">
        <v>0</v>
      </c>
      <c r="W96" s="2022">
        <v>0</v>
      </c>
      <c r="X96" s="2019">
        <f>+T96-U96</f>
        <v>0</v>
      </c>
      <c r="Y96" s="2019">
        <f>+V96-W96</f>
        <v>0</v>
      </c>
      <c r="AL96" s="337"/>
      <c r="AM96" s="288"/>
    </row>
    <row r="97" spans="1:39" ht="15.75" x14ac:dyDescent="0.25">
      <c r="A97" s="337"/>
      <c r="B97" s="275"/>
      <c r="C97" s="275"/>
      <c r="D97" s="279"/>
      <c r="E97" s="275"/>
      <c r="F97" s="280"/>
      <c r="G97" s="280"/>
      <c r="H97" s="275"/>
      <c r="I97" s="339"/>
      <c r="J97" s="288"/>
      <c r="N97" s="1313"/>
      <c r="O97" s="1313"/>
      <c r="P97" s="1313"/>
      <c r="Q97" s="2016" t="s">
        <v>41</v>
      </c>
      <c r="R97" s="2016" t="s">
        <v>434</v>
      </c>
      <c r="S97" s="2016" t="s">
        <v>523</v>
      </c>
      <c r="T97" s="2022">
        <v>7.5179999999999998</v>
      </c>
      <c r="U97" s="2022">
        <v>7.5179999999999998</v>
      </c>
      <c r="V97" s="2022">
        <v>0</v>
      </c>
      <c r="W97" s="2022">
        <v>0</v>
      </c>
      <c r="X97" s="2019">
        <f>+T97-U97</f>
        <v>0</v>
      </c>
      <c r="Y97" s="2019">
        <f>+V97-W97</f>
        <v>0</v>
      </c>
      <c r="AL97" s="337"/>
      <c r="AM97" s="288"/>
    </row>
    <row r="98" spans="1:39" ht="15.75" x14ac:dyDescent="0.25">
      <c r="A98" s="337"/>
      <c r="B98" s="284" t="s">
        <v>1282</v>
      </c>
      <c r="C98" s="288"/>
      <c r="D98" s="306"/>
      <c r="E98" s="288"/>
      <c r="F98" s="307"/>
      <c r="G98" s="307"/>
      <c r="H98" s="288"/>
      <c r="I98" s="288"/>
      <c r="J98" s="288"/>
      <c r="N98" s="1313"/>
      <c r="O98" s="1313"/>
      <c r="P98" s="1313"/>
      <c r="Q98" s="2016" t="s">
        <v>41</v>
      </c>
      <c r="R98" s="2016" t="s">
        <v>434</v>
      </c>
      <c r="S98" s="2016" t="s">
        <v>525</v>
      </c>
      <c r="T98" s="2022">
        <v>7.4</v>
      </c>
      <c r="U98" s="2022">
        <v>7.4</v>
      </c>
      <c r="V98" s="2022">
        <v>6.5</v>
      </c>
      <c r="W98" s="2022">
        <v>6.5</v>
      </c>
      <c r="X98" s="2019">
        <f>+T98-U98</f>
        <v>0</v>
      </c>
      <c r="Y98" s="2019">
        <f>+V98-W98</f>
        <v>0</v>
      </c>
      <c r="AL98" s="337"/>
      <c r="AM98" s="288"/>
    </row>
    <row r="99" spans="1:39" ht="15.75" x14ac:dyDescent="0.25">
      <c r="A99" s="337"/>
      <c r="B99" s="288"/>
      <c r="C99" s="284" t="s">
        <v>1283</v>
      </c>
      <c r="D99" s="306"/>
      <c r="E99" s="288"/>
      <c r="F99" s="307"/>
      <c r="G99" s="307"/>
      <c r="H99" s="288"/>
      <c r="I99" s="288"/>
      <c r="J99" s="288"/>
      <c r="N99" s="1313"/>
      <c r="O99" s="1313"/>
      <c r="P99" s="1313"/>
      <c r="Q99" s="2016" t="s">
        <v>41</v>
      </c>
      <c r="R99" s="2016" t="s">
        <v>434</v>
      </c>
      <c r="S99" s="2016" t="s">
        <v>527</v>
      </c>
      <c r="T99" s="2022">
        <v>6.4</v>
      </c>
      <c r="U99" s="2022">
        <v>6.4</v>
      </c>
      <c r="V99" s="2022">
        <v>6</v>
      </c>
      <c r="W99" s="2022">
        <v>6</v>
      </c>
      <c r="X99" s="2019">
        <f>+T99-U99</f>
        <v>0</v>
      </c>
      <c r="Y99" s="2019">
        <f>+V99-W99</f>
        <v>0</v>
      </c>
      <c r="AL99" s="275"/>
      <c r="AM99" s="288"/>
    </row>
    <row r="100" spans="1:39" ht="16.5" thickBot="1" x14ac:dyDescent="0.3">
      <c r="A100" s="337"/>
      <c r="B100" s="284" t="s">
        <v>1284</v>
      </c>
      <c r="C100" s="284"/>
      <c r="D100" s="306"/>
      <c r="E100" s="288"/>
      <c r="F100" s="307"/>
      <c r="G100" s="307"/>
      <c r="H100" s="288"/>
      <c r="I100" s="288"/>
      <c r="J100" s="288"/>
      <c r="N100" s="1313"/>
      <c r="O100" s="1313"/>
      <c r="P100" s="1313"/>
      <c r="Q100" s="2016" t="s">
        <v>41</v>
      </c>
      <c r="R100" s="2016" t="s">
        <v>434</v>
      </c>
      <c r="S100" s="2016" t="s">
        <v>529</v>
      </c>
      <c r="T100" s="2022">
        <v>6.4</v>
      </c>
      <c r="U100" s="2022">
        <v>6.4</v>
      </c>
      <c r="V100" s="2022">
        <v>6</v>
      </c>
      <c r="W100" s="2022">
        <v>6</v>
      </c>
      <c r="X100" s="2019">
        <f>+T100-U100</f>
        <v>0</v>
      </c>
      <c r="Y100" s="2019">
        <f>+V100-W100</f>
        <v>0</v>
      </c>
      <c r="AL100" s="275"/>
      <c r="AM100" s="284" t="s">
        <v>1287</v>
      </c>
    </row>
    <row r="101" spans="1:39" ht="38.25" x14ac:dyDescent="0.25">
      <c r="A101" s="337"/>
      <c r="B101" s="284"/>
      <c r="C101" s="1923" t="s">
        <v>3</v>
      </c>
      <c r="D101" s="1974" t="s">
        <v>1285</v>
      </c>
      <c r="E101" s="1975" t="s">
        <v>1286</v>
      </c>
      <c r="F101" s="1932" t="s">
        <v>1205</v>
      </c>
      <c r="G101" s="1976" t="s">
        <v>1271</v>
      </c>
      <c r="H101" s="1942" t="s">
        <v>1265</v>
      </c>
      <c r="I101" s="1943" t="s">
        <v>1266</v>
      </c>
      <c r="J101" s="288"/>
      <c r="N101" s="1313"/>
      <c r="O101" s="1313"/>
      <c r="P101" s="1313"/>
      <c r="Q101" s="2016" t="s">
        <v>41</v>
      </c>
      <c r="R101" s="2016" t="s">
        <v>434</v>
      </c>
      <c r="S101" s="2016" t="s">
        <v>531</v>
      </c>
      <c r="T101" s="2022">
        <v>6.4</v>
      </c>
      <c r="U101" s="2022">
        <v>6.4</v>
      </c>
      <c r="V101" s="2022">
        <v>6</v>
      </c>
      <c r="W101" s="2022">
        <v>6</v>
      </c>
      <c r="X101" s="2019">
        <f>+T101-U101</f>
        <v>0</v>
      </c>
      <c r="Y101" s="2019">
        <f>+V101-W101</f>
        <v>0</v>
      </c>
      <c r="AL101" s="275"/>
      <c r="AM101" s="288"/>
    </row>
    <row r="102" spans="1:39" ht="15.75" x14ac:dyDescent="0.25">
      <c r="A102" s="337"/>
      <c r="B102" s="288"/>
      <c r="C102" s="1985">
        <v>1</v>
      </c>
      <c r="D102" s="298" t="s">
        <v>169</v>
      </c>
      <c r="E102" s="298" t="s">
        <v>168</v>
      </c>
      <c r="F102" s="361" t="s">
        <v>364</v>
      </c>
      <c r="G102" s="293" t="s">
        <v>357</v>
      </c>
      <c r="H102" s="1986">
        <v>1.8</v>
      </c>
      <c r="I102" s="2007" t="s">
        <v>1656</v>
      </c>
      <c r="J102" s="288"/>
      <c r="N102" s="1313"/>
      <c r="O102" s="1313"/>
      <c r="P102" s="1313"/>
      <c r="Q102" s="2016" t="s">
        <v>41</v>
      </c>
      <c r="R102" s="2016" t="s">
        <v>434</v>
      </c>
      <c r="S102" s="2016" t="s">
        <v>533</v>
      </c>
      <c r="T102" s="2022">
        <v>6.4</v>
      </c>
      <c r="U102" s="2022">
        <v>6.4</v>
      </c>
      <c r="V102" s="2022">
        <v>6</v>
      </c>
      <c r="W102" s="2022">
        <v>6</v>
      </c>
      <c r="X102" s="2019">
        <f>+T102-U102</f>
        <v>0</v>
      </c>
      <c r="Y102" s="2019">
        <f>+V102-W102</f>
        <v>0</v>
      </c>
      <c r="AL102" s="275"/>
      <c r="AM102" s="272"/>
    </row>
    <row r="103" spans="1:39" ht="15.75" customHeight="1" x14ac:dyDescent="0.25">
      <c r="A103" s="337"/>
      <c r="B103" s="288"/>
      <c r="C103" s="2008">
        <v>2</v>
      </c>
      <c r="D103" s="1936" t="s">
        <v>119</v>
      </c>
      <c r="E103" s="1936" t="s">
        <v>67</v>
      </c>
      <c r="F103" s="1955" t="s">
        <v>618</v>
      </c>
      <c r="G103" s="293" t="s">
        <v>918</v>
      </c>
      <c r="H103" s="1986">
        <v>5</v>
      </c>
      <c r="I103" s="2007" t="s">
        <v>1656</v>
      </c>
      <c r="J103" s="288"/>
      <c r="N103" s="1313"/>
      <c r="O103" s="1313"/>
      <c r="P103" s="1313"/>
      <c r="Q103" s="2016" t="s">
        <v>41</v>
      </c>
      <c r="R103" s="2016" t="s">
        <v>434</v>
      </c>
      <c r="S103" s="2016" t="s">
        <v>534</v>
      </c>
      <c r="T103" s="2022">
        <v>8.1</v>
      </c>
      <c r="U103" s="2022">
        <v>8.1</v>
      </c>
      <c r="V103" s="2022">
        <v>7.8</v>
      </c>
      <c r="W103" s="2022">
        <v>7.8</v>
      </c>
      <c r="X103" s="2019">
        <f>+T103-U103</f>
        <v>0</v>
      </c>
      <c r="Y103" s="2019">
        <f>+V103-W103</f>
        <v>0</v>
      </c>
      <c r="AL103" s="275"/>
      <c r="AM103" s="288"/>
    </row>
    <row r="104" spans="1:39" ht="15.75" x14ac:dyDescent="0.25">
      <c r="C104" s="2009"/>
      <c r="D104" s="1600"/>
      <c r="E104" s="1600"/>
      <c r="F104" s="1956"/>
      <c r="G104" s="293" t="s">
        <v>919</v>
      </c>
      <c r="H104" s="1986">
        <v>5</v>
      </c>
      <c r="I104" s="2007" t="s">
        <v>1656</v>
      </c>
      <c r="J104" s="288"/>
      <c r="N104" s="1313"/>
      <c r="O104" s="1313"/>
      <c r="P104" s="1313"/>
      <c r="Q104" s="2016" t="s">
        <v>41</v>
      </c>
      <c r="R104" s="2016" t="s">
        <v>434</v>
      </c>
      <c r="S104" s="2016" t="s">
        <v>536</v>
      </c>
      <c r="T104" s="2022">
        <v>8.1</v>
      </c>
      <c r="U104" s="2022">
        <v>8.1</v>
      </c>
      <c r="V104" s="2022">
        <v>7.8</v>
      </c>
      <c r="W104" s="2022">
        <v>7.8</v>
      </c>
      <c r="X104" s="2019">
        <f>+T104-U104</f>
        <v>0</v>
      </c>
      <c r="Y104" s="2019">
        <f>+V104-W104</f>
        <v>0</v>
      </c>
      <c r="AL104" s="275"/>
      <c r="AM104" s="288"/>
    </row>
    <row r="105" spans="1:39" ht="15.75" x14ac:dyDescent="0.25">
      <c r="C105" s="2009"/>
      <c r="D105" s="1600"/>
      <c r="E105" s="1600"/>
      <c r="F105" s="1955" t="s">
        <v>620</v>
      </c>
      <c r="G105" s="293" t="s">
        <v>918</v>
      </c>
      <c r="H105" s="1986">
        <v>5</v>
      </c>
      <c r="I105" s="2007" t="s">
        <v>1656</v>
      </c>
      <c r="J105" s="288"/>
      <c r="N105" s="1313"/>
      <c r="O105" s="1313"/>
      <c r="P105" s="1313"/>
      <c r="Q105" s="2016" t="s">
        <v>41</v>
      </c>
      <c r="R105" s="2016" t="s">
        <v>434</v>
      </c>
      <c r="S105" s="2016" t="s">
        <v>538</v>
      </c>
      <c r="T105" s="2022">
        <v>8.1</v>
      </c>
      <c r="U105" s="2022">
        <v>8.1</v>
      </c>
      <c r="V105" s="2022">
        <v>7.8</v>
      </c>
      <c r="W105" s="2022">
        <v>7.8</v>
      </c>
      <c r="X105" s="2019">
        <f>+T105-U105</f>
        <v>0</v>
      </c>
      <c r="Y105" s="2019">
        <f>+V105-W105</f>
        <v>0</v>
      </c>
      <c r="AL105" s="275"/>
      <c r="AM105" s="288"/>
    </row>
    <row r="106" spans="1:39" ht="15.75" x14ac:dyDescent="0.25">
      <c r="C106" s="2009"/>
      <c r="D106" s="1600"/>
      <c r="E106" s="1600"/>
      <c r="F106" s="1956"/>
      <c r="G106" s="293" t="s">
        <v>919</v>
      </c>
      <c r="H106" s="1986">
        <v>5</v>
      </c>
      <c r="I106" s="2007" t="s">
        <v>1656</v>
      </c>
      <c r="J106" s="288"/>
      <c r="N106" s="1313"/>
      <c r="O106" s="1313"/>
      <c r="P106" s="1313"/>
      <c r="Q106" s="2016" t="s">
        <v>41</v>
      </c>
      <c r="R106" s="2016" t="s">
        <v>465</v>
      </c>
      <c r="S106" s="2016" t="s">
        <v>617</v>
      </c>
      <c r="T106" s="2022">
        <v>0.16</v>
      </c>
      <c r="U106" s="2022">
        <v>0.16</v>
      </c>
      <c r="V106" s="2022">
        <v>0.13</v>
      </c>
      <c r="W106" s="2022">
        <v>0.13</v>
      </c>
      <c r="X106" s="2019">
        <f>+T106-U106</f>
        <v>0</v>
      </c>
      <c r="Y106" s="2019">
        <f>+V106-W106</f>
        <v>0</v>
      </c>
      <c r="AL106" s="275"/>
      <c r="AM106" s="288"/>
    </row>
    <row r="107" spans="1:39" ht="15.75" x14ac:dyDescent="0.25">
      <c r="C107" s="2009"/>
      <c r="D107" s="1600"/>
      <c r="E107" s="1600"/>
      <c r="F107" s="1955" t="s">
        <v>625</v>
      </c>
      <c r="G107" s="293" t="s">
        <v>918</v>
      </c>
      <c r="H107" s="1986">
        <v>3.5</v>
      </c>
      <c r="I107" s="2007" t="s">
        <v>1656</v>
      </c>
      <c r="J107" s="288"/>
      <c r="N107" s="1313"/>
      <c r="O107" s="1313"/>
      <c r="P107" s="1313"/>
      <c r="Q107" s="2016" t="s">
        <v>41</v>
      </c>
      <c r="R107" s="2016" t="s">
        <v>465</v>
      </c>
      <c r="S107" s="2016" t="s">
        <v>615</v>
      </c>
      <c r="T107" s="2022">
        <v>0.43</v>
      </c>
      <c r="U107" s="2022">
        <v>0.43</v>
      </c>
      <c r="V107" s="2022">
        <v>0.3</v>
      </c>
      <c r="W107" s="2022">
        <v>0.3</v>
      </c>
      <c r="X107" s="2019">
        <f>+T107-U107</f>
        <v>0</v>
      </c>
      <c r="Y107" s="2019">
        <f>+V107-W107</f>
        <v>0</v>
      </c>
      <c r="AL107" s="275"/>
      <c r="AM107" s="288"/>
    </row>
    <row r="108" spans="1:39" ht="15.75" x14ac:dyDescent="0.25">
      <c r="C108" s="2009"/>
      <c r="D108" s="1600"/>
      <c r="E108" s="1600"/>
      <c r="F108" s="1956"/>
      <c r="G108" s="293" t="s">
        <v>919</v>
      </c>
      <c r="H108" s="1986">
        <v>3.5</v>
      </c>
      <c r="I108" s="2007" t="s">
        <v>1656</v>
      </c>
      <c r="J108" s="288"/>
      <c r="N108" s="1313"/>
      <c r="O108" s="1313"/>
      <c r="P108" s="1313"/>
      <c r="Q108" s="2023" t="s">
        <v>41</v>
      </c>
      <c r="R108" s="2023" t="s">
        <v>463</v>
      </c>
      <c r="S108" s="2023" t="s">
        <v>381</v>
      </c>
      <c r="T108" s="2024"/>
      <c r="U108" s="2024">
        <v>1.1000000000000001</v>
      </c>
      <c r="V108" s="2024"/>
      <c r="W108" s="2024">
        <v>0.8</v>
      </c>
      <c r="X108" s="2019">
        <f>+T108-U108</f>
        <v>-1.1000000000000001</v>
      </c>
      <c r="Y108" s="2019">
        <f>+V108-W108</f>
        <v>-0.8</v>
      </c>
      <c r="Z108" s="1201" t="s">
        <v>1646</v>
      </c>
      <c r="AL108" s="275"/>
      <c r="AM108" s="288"/>
    </row>
    <row r="109" spans="1:39" ht="15.75" x14ac:dyDescent="0.25">
      <c r="C109" s="2009"/>
      <c r="D109" s="1600"/>
      <c r="E109" s="1600"/>
      <c r="F109" s="1955" t="s">
        <v>627</v>
      </c>
      <c r="G109" s="293" t="s">
        <v>918</v>
      </c>
      <c r="H109" s="1986">
        <v>3.8849999999999998</v>
      </c>
      <c r="I109" s="2007" t="s">
        <v>1656</v>
      </c>
      <c r="J109" s="288"/>
      <c r="N109" s="1313"/>
      <c r="O109" s="1313"/>
      <c r="P109" s="1313"/>
      <c r="Q109" s="2016" t="s">
        <v>41</v>
      </c>
      <c r="R109" s="2016" t="s">
        <v>437</v>
      </c>
      <c r="S109" s="2016" t="s">
        <v>544</v>
      </c>
      <c r="T109" s="2022">
        <v>0.5</v>
      </c>
      <c r="U109" s="2022">
        <v>0.5</v>
      </c>
      <c r="V109" s="2022">
        <v>0.5</v>
      </c>
      <c r="W109" s="2022">
        <v>0.5</v>
      </c>
      <c r="X109" s="2019">
        <f>+T109-U109</f>
        <v>0</v>
      </c>
      <c r="Y109" s="2019">
        <f>+V109-W109</f>
        <v>0</v>
      </c>
      <c r="AL109" s="275"/>
      <c r="AM109" s="288"/>
    </row>
    <row r="110" spans="1:39" ht="16.5" thickBot="1" x14ac:dyDescent="0.3">
      <c r="C110" s="2010"/>
      <c r="D110" s="1980"/>
      <c r="E110" s="1980"/>
      <c r="F110" s="2011"/>
      <c r="G110" s="2000" t="s">
        <v>919</v>
      </c>
      <c r="H110" s="2012">
        <v>3.8849999999999998</v>
      </c>
      <c r="I110" s="348" t="s">
        <v>1656</v>
      </c>
      <c r="J110" s="288"/>
      <c r="N110" s="1313"/>
      <c r="O110" s="1313"/>
      <c r="P110" s="1313"/>
      <c r="Q110" s="2016" t="s">
        <v>41</v>
      </c>
      <c r="R110" s="2016" t="s">
        <v>437</v>
      </c>
      <c r="S110" s="2016" t="s">
        <v>546</v>
      </c>
      <c r="T110" s="2022">
        <v>0.5</v>
      </c>
      <c r="U110" s="2022">
        <v>0.5</v>
      </c>
      <c r="V110" s="2022">
        <v>0.45</v>
      </c>
      <c r="W110" s="2022">
        <v>0.45</v>
      </c>
      <c r="X110" s="2019">
        <f>+T110-U110</f>
        <v>0</v>
      </c>
      <c r="Y110" s="2019">
        <f>+V110-W110</f>
        <v>0</v>
      </c>
      <c r="AL110" s="275"/>
      <c r="AM110" s="288"/>
    </row>
    <row r="111" spans="1:39" ht="16.5" thickBot="1" x14ac:dyDescent="0.3">
      <c r="A111" s="337"/>
      <c r="B111" s="288"/>
      <c r="C111" s="2003" t="s">
        <v>1272</v>
      </c>
      <c r="D111" s="2004"/>
      <c r="E111" s="2004"/>
      <c r="F111" s="2004"/>
      <c r="G111" s="1595"/>
      <c r="H111" s="328">
        <f>SUM(H102:H106)</f>
        <v>21.8</v>
      </c>
      <c r="I111" s="338"/>
      <c r="J111" s="288"/>
      <c r="N111" s="1313"/>
      <c r="O111" s="1313"/>
      <c r="P111" s="1313"/>
      <c r="Q111" s="2016" t="s">
        <v>41</v>
      </c>
      <c r="R111" s="2016" t="s">
        <v>437</v>
      </c>
      <c r="S111" s="2016" t="s">
        <v>548</v>
      </c>
      <c r="T111" s="2022">
        <v>0.4</v>
      </c>
      <c r="U111" s="2022">
        <v>0.4</v>
      </c>
      <c r="V111" s="2022">
        <v>0.4</v>
      </c>
      <c r="W111" s="2022">
        <v>0.4</v>
      </c>
      <c r="X111" s="2019">
        <f>+T111-U111</f>
        <v>0</v>
      </c>
      <c r="Y111" s="2019">
        <f>+V111-W111</f>
        <v>0</v>
      </c>
      <c r="AL111" s="275"/>
      <c r="AM111" s="288"/>
    </row>
    <row r="112" spans="1:39" ht="15.75" x14ac:dyDescent="0.25">
      <c r="A112" s="275"/>
      <c r="B112" s="288"/>
      <c r="C112" s="340"/>
      <c r="D112" s="341"/>
      <c r="E112" s="342"/>
      <c r="F112" s="343"/>
      <c r="G112" s="307"/>
      <c r="H112" s="344"/>
      <c r="I112" s="345"/>
      <c r="J112" s="288"/>
      <c r="N112" s="1313"/>
      <c r="O112" s="1313"/>
      <c r="P112" s="1313"/>
      <c r="Q112" s="2016" t="s">
        <v>41</v>
      </c>
      <c r="R112" s="2016" t="s">
        <v>467</v>
      </c>
      <c r="S112" s="2016" t="s">
        <v>619</v>
      </c>
      <c r="T112" s="2022">
        <v>0.22</v>
      </c>
      <c r="U112" s="2022">
        <v>0.22</v>
      </c>
      <c r="V112" s="2022">
        <v>0.2</v>
      </c>
      <c r="W112" s="2022">
        <v>0</v>
      </c>
      <c r="X112" s="2019">
        <f>+T112-U112</f>
        <v>0</v>
      </c>
      <c r="Y112" s="2019">
        <f>+V112-W112</f>
        <v>0.2</v>
      </c>
      <c r="AL112" s="275"/>
      <c r="AM112" s="288"/>
    </row>
    <row r="113" spans="1:39" ht="15.75" x14ac:dyDescent="0.25">
      <c r="A113" s="275"/>
      <c r="B113" s="284" t="s">
        <v>1287</v>
      </c>
      <c r="C113" s="284" t="s">
        <v>1288</v>
      </c>
      <c r="D113" s="306"/>
      <c r="E113" s="288"/>
      <c r="F113" s="307"/>
      <c r="G113" s="307"/>
      <c r="H113" s="346"/>
      <c r="I113" s="345"/>
      <c r="J113" s="288"/>
      <c r="N113" s="1313"/>
      <c r="O113" s="1313"/>
      <c r="P113" s="1313"/>
      <c r="Q113" s="2016" t="s">
        <v>41</v>
      </c>
      <c r="R113" s="2016" t="s">
        <v>467</v>
      </c>
      <c r="S113" s="2016" t="s">
        <v>621</v>
      </c>
      <c r="T113" s="2022">
        <v>0.48</v>
      </c>
      <c r="U113" s="2022">
        <v>0.48</v>
      </c>
      <c r="V113" s="2022">
        <v>0.38</v>
      </c>
      <c r="W113" s="2022">
        <v>0.38</v>
      </c>
      <c r="X113" s="2019">
        <f>+T113-U113</f>
        <v>0</v>
      </c>
      <c r="Y113" s="2019">
        <f>+V113-W113</f>
        <v>0</v>
      </c>
      <c r="AL113" s="275"/>
      <c r="AM113" s="284" t="s">
        <v>1297</v>
      </c>
    </row>
    <row r="114" spans="1:39" ht="16.5" thickBot="1" x14ac:dyDescent="0.3">
      <c r="A114" s="275"/>
      <c r="B114" s="288"/>
      <c r="C114" s="288"/>
      <c r="D114" s="308"/>
      <c r="E114" s="288"/>
      <c r="F114" s="307"/>
      <c r="G114" s="307"/>
      <c r="H114" s="288"/>
      <c r="I114" s="288"/>
      <c r="J114" s="288"/>
      <c r="N114" s="1313"/>
      <c r="O114" s="1313"/>
      <c r="P114" s="1313"/>
      <c r="Q114" s="2016" t="s">
        <v>41</v>
      </c>
      <c r="R114" s="2016" t="s">
        <v>439</v>
      </c>
      <c r="S114" s="2016" t="s">
        <v>550</v>
      </c>
      <c r="T114" s="2022">
        <v>0.5</v>
      </c>
      <c r="U114" s="2022">
        <v>0.5</v>
      </c>
      <c r="V114" s="2022">
        <v>0.25</v>
      </c>
      <c r="W114" s="2022">
        <v>0.25</v>
      </c>
      <c r="X114" s="2019">
        <f>+T114-U114</f>
        <v>0</v>
      </c>
      <c r="Y114" s="2019">
        <f>+V114-W114</f>
        <v>0</v>
      </c>
      <c r="AL114" s="275"/>
      <c r="AM114" s="284"/>
    </row>
    <row r="115" spans="1:39" ht="38.25" x14ac:dyDescent="0.25">
      <c r="A115" s="275"/>
      <c r="B115" s="272"/>
      <c r="C115" s="1923" t="s">
        <v>3</v>
      </c>
      <c r="D115" s="1974" t="s">
        <v>4</v>
      </c>
      <c r="E115" s="1932" t="s">
        <v>1289</v>
      </c>
      <c r="F115" s="1932" t="s">
        <v>1290</v>
      </c>
      <c r="G115" s="1932" t="s">
        <v>1291</v>
      </c>
      <c r="H115" s="1942" t="s">
        <v>1265</v>
      </c>
      <c r="I115" s="1943" t="s">
        <v>1266</v>
      </c>
      <c r="J115" s="288"/>
      <c r="N115" s="1313"/>
      <c r="O115" s="1313"/>
      <c r="P115" s="1313"/>
      <c r="Q115" s="2016" t="s">
        <v>41</v>
      </c>
      <c r="R115" s="2016" t="s">
        <v>439</v>
      </c>
      <c r="S115" s="2016" t="s">
        <v>552</v>
      </c>
      <c r="T115" s="2022">
        <v>0.6</v>
      </c>
      <c r="U115" s="2022">
        <v>0.6</v>
      </c>
      <c r="V115" s="2022">
        <v>0.3</v>
      </c>
      <c r="W115" s="2022">
        <v>0.3</v>
      </c>
      <c r="X115" s="2019">
        <f>+T115-U115</f>
        <v>0</v>
      </c>
      <c r="Y115" s="2019">
        <f>+V115-W115</f>
        <v>0</v>
      </c>
      <c r="AL115" s="275"/>
      <c r="AM115" s="288"/>
    </row>
    <row r="116" spans="1:39" ht="15.75" x14ac:dyDescent="0.25">
      <c r="A116" s="275"/>
      <c r="B116" s="288"/>
      <c r="C116" s="333"/>
      <c r="D116" s="2013"/>
      <c r="E116" s="333"/>
      <c r="F116" s="333"/>
      <c r="G116" s="334"/>
      <c r="H116" s="2014"/>
      <c r="I116" s="1937"/>
      <c r="J116" s="288"/>
      <c r="N116" s="1313"/>
      <c r="O116" s="1313"/>
      <c r="P116" s="1313"/>
      <c r="Q116" s="2016" t="s">
        <v>41</v>
      </c>
      <c r="R116" s="2016" t="s">
        <v>439</v>
      </c>
      <c r="S116" s="2016" t="s">
        <v>555</v>
      </c>
      <c r="T116" s="2022">
        <v>1.2250000000000001</v>
      </c>
      <c r="U116" s="2022">
        <v>1.2250000000000001</v>
      </c>
      <c r="V116" s="2022">
        <v>1</v>
      </c>
      <c r="W116" s="2022">
        <v>1</v>
      </c>
      <c r="X116" s="2019">
        <f>+T116-U116</f>
        <v>0</v>
      </c>
      <c r="Y116" s="2019">
        <f>+V116-W116</f>
        <v>0</v>
      </c>
      <c r="AL116" s="275"/>
      <c r="AM116" s="288"/>
    </row>
    <row r="117" spans="1:39" ht="15.75" x14ac:dyDescent="0.25">
      <c r="A117" s="275"/>
      <c r="B117" s="288"/>
      <c r="C117" s="333"/>
      <c r="D117" s="2013"/>
      <c r="E117" s="333"/>
      <c r="F117" s="333"/>
      <c r="G117" s="334"/>
      <c r="H117" s="2014"/>
      <c r="I117" s="1937"/>
      <c r="J117" s="288"/>
      <c r="N117" s="1313"/>
      <c r="O117" s="1313"/>
      <c r="P117" s="1313"/>
      <c r="Q117" s="2016" t="s">
        <v>41</v>
      </c>
      <c r="R117" s="2016" t="s">
        <v>439</v>
      </c>
      <c r="S117" s="2016" t="s">
        <v>553</v>
      </c>
      <c r="T117" s="2022">
        <v>1.2250000000000001</v>
      </c>
      <c r="U117" s="2022">
        <v>1.2250000000000001</v>
      </c>
      <c r="V117" s="2022">
        <v>1</v>
      </c>
      <c r="W117" s="2022">
        <v>1</v>
      </c>
      <c r="X117" s="2019">
        <f>+T117-U117</f>
        <v>0</v>
      </c>
      <c r="Y117" s="2019">
        <f>+V117-W117</f>
        <v>0</v>
      </c>
      <c r="AL117" s="275"/>
      <c r="AM117" s="288"/>
    </row>
    <row r="118" spans="1:39" ht="15.75" x14ac:dyDescent="0.25">
      <c r="A118" s="275"/>
      <c r="B118" s="288"/>
      <c r="C118" s="333"/>
      <c r="D118" s="2013"/>
      <c r="E118" s="333"/>
      <c r="F118" s="333"/>
      <c r="G118" s="334"/>
      <c r="H118" s="2014"/>
      <c r="I118" s="1937"/>
      <c r="J118" s="288"/>
      <c r="N118" s="1313"/>
      <c r="O118" s="1313"/>
      <c r="P118" s="1313"/>
      <c r="Q118" s="2016" t="s">
        <v>41</v>
      </c>
      <c r="R118" s="2016" t="s">
        <v>440</v>
      </c>
      <c r="S118" s="2016" t="s">
        <v>557</v>
      </c>
      <c r="T118" s="2022">
        <v>0.5</v>
      </c>
      <c r="U118" s="2022">
        <v>0.5</v>
      </c>
      <c r="V118" s="2022">
        <v>0.45</v>
      </c>
      <c r="W118" s="2022">
        <v>0.45</v>
      </c>
      <c r="X118" s="2019">
        <f>+T118-U118</f>
        <v>0</v>
      </c>
      <c r="Y118" s="2019">
        <f>+V118-W118</f>
        <v>0</v>
      </c>
      <c r="AL118" s="275"/>
      <c r="AM118" s="288"/>
    </row>
    <row r="119" spans="1:39" ht="16.5" thickBot="1" x14ac:dyDescent="0.3">
      <c r="A119" s="275"/>
      <c r="B119" s="288"/>
      <c r="C119" s="1592" t="s">
        <v>1272</v>
      </c>
      <c r="D119" s="1593"/>
      <c r="E119" s="1593"/>
      <c r="F119" s="1593"/>
      <c r="G119" s="1594"/>
      <c r="H119" s="347">
        <f>SUM(H116:H118)</f>
        <v>0</v>
      </c>
      <c r="I119" s="348"/>
      <c r="J119" s="288"/>
      <c r="N119" s="1313"/>
      <c r="O119" s="1313"/>
      <c r="P119" s="1313"/>
      <c r="Q119" s="2016" t="s">
        <v>41</v>
      </c>
      <c r="R119" s="2016" t="s">
        <v>440</v>
      </c>
      <c r="S119" s="2016" t="s">
        <v>559</v>
      </c>
      <c r="T119" s="2022">
        <v>0.46800000000000003</v>
      </c>
      <c r="U119" s="2022">
        <v>0.46800000000000003</v>
      </c>
      <c r="V119" s="2022">
        <v>0.3</v>
      </c>
      <c r="W119" s="2022">
        <v>0.3</v>
      </c>
      <c r="X119" s="2019">
        <f>+T119-U119</f>
        <v>0</v>
      </c>
      <c r="Y119" s="2019">
        <f>+V119-W119</f>
        <v>0</v>
      </c>
      <c r="AL119" s="275"/>
      <c r="AM119" s="288"/>
    </row>
    <row r="120" spans="1:39" ht="15.75" x14ac:dyDescent="0.25">
      <c r="A120" s="275"/>
      <c r="B120" s="288"/>
      <c r="C120" s="288"/>
      <c r="D120" s="306"/>
      <c r="E120" s="288"/>
      <c r="F120" s="307"/>
      <c r="G120" s="307"/>
      <c r="H120" s="288"/>
      <c r="I120" s="288"/>
      <c r="J120" s="288"/>
      <c r="N120" s="1313"/>
      <c r="O120" s="1313"/>
      <c r="P120" s="1313"/>
      <c r="Q120" s="2016" t="s">
        <v>41</v>
      </c>
      <c r="R120" s="2016" t="s">
        <v>442</v>
      </c>
      <c r="S120" s="2016" t="s">
        <v>495</v>
      </c>
      <c r="T120" s="2022">
        <v>0</v>
      </c>
      <c r="U120" s="2022">
        <v>0</v>
      </c>
      <c r="V120" s="2022">
        <v>0</v>
      </c>
      <c r="W120" s="2022">
        <v>0</v>
      </c>
      <c r="X120" s="2019">
        <f>+T120-U120</f>
        <v>0</v>
      </c>
      <c r="Y120" s="2019">
        <f>+V120-W120</f>
        <v>0</v>
      </c>
      <c r="AL120" s="275"/>
      <c r="AM120" s="288"/>
    </row>
    <row r="121" spans="1:39" ht="15.75" x14ac:dyDescent="0.25">
      <c r="A121" s="275"/>
      <c r="B121" s="284" t="s">
        <v>1293</v>
      </c>
      <c r="C121" s="284" t="s">
        <v>1294</v>
      </c>
      <c r="D121" s="306"/>
      <c r="E121" s="288"/>
      <c r="F121" s="307"/>
      <c r="G121" s="307"/>
      <c r="H121" s="288"/>
      <c r="I121" s="288"/>
      <c r="J121" s="288"/>
      <c r="N121" s="1313"/>
      <c r="O121" s="1313"/>
      <c r="P121" s="1313"/>
      <c r="Q121" s="2023" t="s">
        <v>41</v>
      </c>
      <c r="R121" s="2023" t="s">
        <v>442</v>
      </c>
      <c r="S121" s="2023" t="s">
        <v>562</v>
      </c>
      <c r="T121" s="2024"/>
      <c r="U121" s="2024">
        <v>3.1E-2</v>
      </c>
      <c r="V121" s="2024"/>
      <c r="W121" s="2024">
        <v>2.5000000000000001E-2</v>
      </c>
      <c r="X121" s="2032">
        <f>+T121-U121</f>
        <v>-3.1E-2</v>
      </c>
      <c r="Y121" s="2019">
        <f>+V121-W121</f>
        <v>-2.5000000000000001E-2</v>
      </c>
      <c r="Z121" s="1201" t="s">
        <v>1645</v>
      </c>
      <c r="AL121" s="275"/>
      <c r="AM121" s="288"/>
    </row>
    <row r="122" spans="1:39" ht="16.5" thickBot="1" x14ac:dyDescent="0.3">
      <c r="A122" s="275"/>
      <c r="B122" s="288"/>
      <c r="C122" s="288"/>
      <c r="D122" s="308"/>
      <c r="E122" s="288"/>
      <c r="F122" s="307"/>
      <c r="G122" s="307"/>
      <c r="H122" s="288"/>
      <c r="I122" s="288"/>
      <c r="J122" s="288"/>
      <c r="N122" s="1313"/>
      <c r="O122" s="1313"/>
      <c r="P122" s="1313"/>
      <c r="Q122" s="2023" t="s">
        <v>41</v>
      </c>
      <c r="R122" s="2023" t="s">
        <v>442</v>
      </c>
      <c r="S122" s="2023" t="s">
        <v>564</v>
      </c>
      <c r="T122" s="2024"/>
      <c r="U122" s="2024">
        <v>3.1E-2</v>
      </c>
      <c r="V122" s="2024"/>
      <c r="W122" s="2024">
        <v>2.5000000000000001E-2</v>
      </c>
      <c r="X122" s="2032">
        <f>+T122-U122</f>
        <v>-3.1E-2</v>
      </c>
      <c r="Y122" s="2019">
        <f>+V122-W122</f>
        <v>-2.5000000000000001E-2</v>
      </c>
      <c r="Z122" s="1201" t="s">
        <v>1645</v>
      </c>
      <c r="AL122" s="275"/>
      <c r="AM122" s="275"/>
    </row>
    <row r="123" spans="1:39" ht="25.5" x14ac:dyDescent="0.25">
      <c r="A123" s="275"/>
      <c r="B123" s="272"/>
      <c r="C123" s="1940" t="s">
        <v>3</v>
      </c>
      <c r="D123" s="1987" t="s">
        <v>1295</v>
      </c>
      <c r="E123" s="1924" t="s">
        <v>1205</v>
      </c>
      <c r="F123" s="1932" t="s">
        <v>1291</v>
      </c>
      <c r="G123" s="1924" t="s">
        <v>1296</v>
      </c>
      <c r="H123" s="1924" t="s">
        <v>1205</v>
      </c>
      <c r="I123" s="1925" t="s">
        <v>1265</v>
      </c>
      <c r="J123" s="275"/>
      <c r="N123" s="1313"/>
      <c r="O123" s="1313"/>
      <c r="P123" s="1313"/>
      <c r="Q123" s="2016" t="s">
        <v>41</v>
      </c>
      <c r="R123" s="2016" t="s">
        <v>444</v>
      </c>
      <c r="S123" s="2016" t="s">
        <v>570</v>
      </c>
      <c r="T123" s="2022">
        <v>2</v>
      </c>
      <c r="U123" s="2022">
        <v>2</v>
      </c>
      <c r="V123" s="2022">
        <v>1</v>
      </c>
      <c r="W123" s="2022">
        <v>1</v>
      </c>
      <c r="X123" s="2019">
        <f>+T123-U123</f>
        <v>0</v>
      </c>
      <c r="Y123" s="2019">
        <f>+V123-W123</f>
        <v>0</v>
      </c>
      <c r="AL123" s="275"/>
      <c r="AM123" s="275"/>
    </row>
    <row r="124" spans="1:39" ht="15.75" x14ac:dyDescent="0.25">
      <c r="A124" s="275"/>
      <c r="B124" s="288"/>
      <c r="C124" s="349"/>
      <c r="D124" s="350"/>
      <c r="E124" s="351"/>
      <c r="F124" s="352"/>
      <c r="G124" s="353"/>
      <c r="H124" s="354"/>
      <c r="I124" s="355"/>
      <c r="J124" s="275"/>
      <c r="N124" s="1313"/>
      <c r="O124" s="1313"/>
      <c r="P124" s="1313"/>
      <c r="Q124" s="2016" t="s">
        <v>41</v>
      </c>
      <c r="R124" s="2016" t="s">
        <v>444</v>
      </c>
      <c r="S124" s="2016" t="s">
        <v>572</v>
      </c>
      <c r="T124" s="2022">
        <v>0.5</v>
      </c>
      <c r="U124" s="2022">
        <v>0.5</v>
      </c>
      <c r="V124" s="2022">
        <v>0.25</v>
      </c>
      <c r="W124" s="2022">
        <v>0.25</v>
      </c>
      <c r="X124" s="2019">
        <f>+T124-U124</f>
        <v>0</v>
      </c>
      <c r="Y124" s="2019">
        <f>+V124-W124</f>
        <v>0</v>
      </c>
      <c r="AL124" s="275"/>
      <c r="AM124" s="275"/>
    </row>
    <row r="125" spans="1:39" ht="16.5" thickBot="1" x14ac:dyDescent="0.3">
      <c r="A125" s="275"/>
      <c r="B125" s="288"/>
      <c r="C125" s="356" t="s">
        <v>1272</v>
      </c>
      <c r="D125" s="357"/>
      <c r="E125" s="357"/>
      <c r="F125" s="357"/>
      <c r="G125" s="357"/>
      <c r="H125" s="358"/>
      <c r="I125" s="359">
        <f>SUM(I124:I124)</f>
        <v>0</v>
      </c>
      <c r="J125" s="275"/>
      <c r="N125" s="1313"/>
      <c r="O125" s="1313"/>
      <c r="P125" s="1313"/>
      <c r="Q125" s="2016" t="s">
        <v>41</v>
      </c>
      <c r="R125" s="2016" t="s">
        <v>444</v>
      </c>
      <c r="S125" s="2016" t="s">
        <v>574</v>
      </c>
      <c r="T125" s="2022">
        <v>0.5</v>
      </c>
      <c r="U125" s="2022">
        <v>0.5</v>
      </c>
      <c r="V125" s="2022">
        <v>0.35</v>
      </c>
      <c r="W125" s="2022">
        <v>0.3</v>
      </c>
      <c r="X125" s="2019">
        <f>+T125-U125</f>
        <v>0</v>
      </c>
      <c r="Y125" s="2019">
        <f>+V125-W125</f>
        <v>4.9999999999999989E-2</v>
      </c>
      <c r="AL125" s="275"/>
      <c r="AM125" s="275"/>
    </row>
    <row r="126" spans="1:39" ht="15.75" x14ac:dyDescent="0.25">
      <c r="A126" s="275"/>
      <c r="B126" s="288"/>
      <c r="C126" s="342"/>
      <c r="D126" s="341"/>
      <c r="E126" s="342"/>
      <c r="F126" s="307"/>
      <c r="G126" s="307"/>
      <c r="H126" s="342"/>
      <c r="I126" s="342"/>
      <c r="J126" s="275"/>
      <c r="N126" s="1313"/>
      <c r="O126" s="1313"/>
      <c r="P126" s="1313"/>
      <c r="Q126" s="2035" t="s">
        <v>41</v>
      </c>
      <c r="R126" s="2035" t="s">
        <v>444</v>
      </c>
      <c r="S126" s="2035" t="s">
        <v>512</v>
      </c>
      <c r="T126" s="2036">
        <v>0.72499999999999998</v>
      </c>
      <c r="U126" s="2036">
        <v>0</v>
      </c>
      <c r="V126" s="2036">
        <v>0.57999999999999996</v>
      </c>
      <c r="W126" s="2036">
        <v>0</v>
      </c>
      <c r="X126" s="2037">
        <f>+T126-U126</f>
        <v>0.72499999999999998</v>
      </c>
      <c r="Y126" s="2019">
        <f>+V126-W126</f>
        <v>0.57999999999999996</v>
      </c>
      <c r="Z126" s="1201" t="s">
        <v>1647</v>
      </c>
      <c r="AL126" s="272"/>
      <c r="AM126" s="272"/>
    </row>
    <row r="127" spans="1:39" ht="15.75" x14ac:dyDescent="0.25">
      <c r="A127" s="275"/>
      <c r="B127" s="288"/>
      <c r="C127" s="288"/>
      <c r="D127" s="306"/>
      <c r="E127" s="288"/>
      <c r="F127" s="307"/>
      <c r="G127" s="307"/>
      <c r="H127" s="288"/>
      <c r="I127" s="288"/>
      <c r="J127" s="275"/>
      <c r="N127" s="1313"/>
      <c r="O127" s="1313"/>
      <c r="P127" s="1313"/>
      <c r="Q127" s="2016" t="s">
        <v>41</v>
      </c>
      <c r="R127" s="2016" t="s">
        <v>444</v>
      </c>
      <c r="S127" s="2016" t="s">
        <v>576</v>
      </c>
      <c r="T127" s="2022">
        <v>0.6</v>
      </c>
      <c r="U127" s="2022">
        <v>0.6</v>
      </c>
      <c r="V127" s="2022">
        <v>0.45700000000000002</v>
      </c>
      <c r="W127" s="2022">
        <v>0.45700000000000002</v>
      </c>
      <c r="X127" s="2019">
        <f>+T127-U127</f>
        <v>0</v>
      </c>
      <c r="Y127" s="2019">
        <f>+V127-W127</f>
        <v>0</v>
      </c>
      <c r="AL127" s="272"/>
      <c r="AM127" s="272"/>
    </row>
    <row r="128" spans="1:39" ht="16.5" thickBot="1" x14ac:dyDescent="0.3">
      <c r="A128" s="275"/>
      <c r="B128" s="284" t="s">
        <v>1297</v>
      </c>
      <c r="C128" s="288"/>
      <c r="D128" s="306"/>
      <c r="E128" s="284"/>
      <c r="F128" s="307"/>
      <c r="G128" s="307"/>
      <c r="H128" s="360"/>
      <c r="I128" s="288"/>
      <c r="J128" s="275"/>
      <c r="N128" s="1313"/>
      <c r="O128" s="1313"/>
      <c r="P128" s="1313"/>
      <c r="Q128" s="2016" t="s">
        <v>41</v>
      </c>
      <c r="R128" s="2016" t="s">
        <v>444</v>
      </c>
      <c r="S128" s="2016" t="s">
        <v>578</v>
      </c>
      <c r="T128" s="2022">
        <v>1.2250000000000001</v>
      </c>
      <c r="U128" s="2022">
        <v>1.2250000000000001</v>
      </c>
      <c r="V128" s="2022">
        <v>1</v>
      </c>
      <c r="W128" s="2022">
        <v>1</v>
      </c>
      <c r="X128" s="2019">
        <f>+T128-U128</f>
        <v>0</v>
      </c>
      <c r="Y128" s="2019">
        <f>+V128-W128</f>
        <v>0</v>
      </c>
      <c r="AL128" s="272"/>
      <c r="AM128" s="272"/>
    </row>
    <row r="129" spans="1:39" ht="26.25" thickBot="1" x14ac:dyDescent="0.3">
      <c r="A129" s="275"/>
      <c r="B129" s="284"/>
      <c r="C129" s="1988" t="s">
        <v>3</v>
      </c>
      <c r="D129" s="1989" t="s">
        <v>4</v>
      </c>
      <c r="E129" s="1990" t="s">
        <v>1205</v>
      </c>
      <c r="F129" s="1991" t="s">
        <v>1298</v>
      </c>
      <c r="G129" s="1991" t="s">
        <v>1299</v>
      </c>
      <c r="H129" s="1992" t="s">
        <v>1266</v>
      </c>
      <c r="I129" s="288"/>
      <c r="J129" s="275"/>
      <c r="N129" s="1313"/>
      <c r="O129" s="1313"/>
      <c r="P129" s="1313"/>
      <c r="Q129" s="2016" t="s">
        <v>41</v>
      </c>
      <c r="R129" s="2016" t="s">
        <v>469</v>
      </c>
      <c r="S129" s="2016" t="s">
        <v>506</v>
      </c>
      <c r="T129" s="2022">
        <v>0.13</v>
      </c>
      <c r="U129" s="2022">
        <v>0.13</v>
      </c>
      <c r="V129" s="2022">
        <v>0.1</v>
      </c>
      <c r="W129" s="2022">
        <v>0.1</v>
      </c>
      <c r="X129" s="2019">
        <f>+T129-U129</f>
        <v>0</v>
      </c>
      <c r="Y129" s="2019">
        <f>+V129-W129</f>
        <v>0</v>
      </c>
      <c r="AL129" s="272"/>
      <c r="AM129" s="272"/>
    </row>
    <row r="130" spans="1:39" ht="15.75" x14ac:dyDescent="0.25">
      <c r="A130" s="275"/>
      <c r="B130" s="288"/>
      <c r="C130" s="292"/>
      <c r="D130" s="298"/>
      <c r="E130" s="361"/>
      <c r="F130" s="293"/>
      <c r="G130" s="362"/>
      <c r="H130" s="295"/>
      <c r="I130" s="288"/>
      <c r="J130" s="275"/>
      <c r="N130" s="1313"/>
      <c r="O130" s="1313"/>
      <c r="P130" s="1313"/>
      <c r="Q130" s="2016" t="s">
        <v>41</v>
      </c>
      <c r="R130" s="2016" t="s">
        <v>469</v>
      </c>
      <c r="S130" s="2016" t="s">
        <v>624</v>
      </c>
      <c r="T130" s="2022">
        <v>0.27300000000000002</v>
      </c>
      <c r="U130" s="2022">
        <v>0.27300000000000002</v>
      </c>
      <c r="V130" s="2022">
        <v>0.2</v>
      </c>
      <c r="W130" s="2022">
        <v>0.2</v>
      </c>
      <c r="X130" s="2019">
        <f>+T130-U130</f>
        <v>0</v>
      </c>
      <c r="Y130" s="2019">
        <f>+V130-W130</f>
        <v>0</v>
      </c>
      <c r="AL130" s="272"/>
      <c r="AM130" s="272"/>
    </row>
    <row r="131" spans="1:39" ht="16.5" thickBot="1" x14ac:dyDescent="0.3">
      <c r="A131" s="275"/>
      <c r="B131" s="288"/>
      <c r="C131" s="363" t="s">
        <v>1272</v>
      </c>
      <c r="D131" s="364"/>
      <c r="E131" s="364"/>
      <c r="F131" s="365"/>
      <c r="G131" s="366">
        <f>+SUM(G130:G130)</f>
        <v>0</v>
      </c>
      <c r="H131" s="367"/>
      <c r="I131" s="288"/>
      <c r="J131" s="275"/>
      <c r="N131" s="1313"/>
      <c r="O131" s="1313"/>
      <c r="P131" s="1313"/>
      <c r="Q131" s="2016" t="s">
        <v>41</v>
      </c>
      <c r="R131" s="2016" t="s">
        <v>471</v>
      </c>
      <c r="S131" s="2016" t="s">
        <v>626</v>
      </c>
      <c r="T131" s="2022">
        <v>1.1000000000000001</v>
      </c>
      <c r="U131" s="2022">
        <v>1.1000000000000001</v>
      </c>
      <c r="V131" s="2022">
        <v>0.8</v>
      </c>
      <c r="W131" s="2022">
        <v>0.8</v>
      </c>
      <c r="X131" s="2019">
        <f>+T131-U131</f>
        <v>0</v>
      </c>
      <c r="Y131" s="2019">
        <f>+V131-W131</f>
        <v>0</v>
      </c>
      <c r="AL131" s="272"/>
      <c r="AM131" s="272"/>
    </row>
    <row r="132" spans="1:39" ht="15.75" x14ac:dyDescent="0.25">
      <c r="A132" s="275"/>
      <c r="B132" s="288"/>
      <c r="C132" s="288"/>
      <c r="D132" s="368"/>
      <c r="E132" s="343"/>
      <c r="F132" s="322"/>
      <c r="G132" s="322"/>
      <c r="H132" s="369"/>
      <c r="I132" s="370"/>
      <c r="J132" s="275"/>
      <c r="N132" s="1313"/>
      <c r="O132" s="1313"/>
      <c r="P132" s="1313"/>
      <c r="Q132" s="2016" t="s">
        <v>41</v>
      </c>
      <c r="R132" s="2016" t="s">
        <v>471</v>
      </c>
      <c r="S132" s="2016" t="s">
        <v>628</v>
      </c>
      <c r="T132" s="2022">
        <v>0.7</v>
      </c>
      <c r="U132" s="2022">
        <v>0.7</v>
      </c>
      <c r="V132" s="2022">
        <v>0.5</v>
      </c>
      <c r="W132" s="2022">
        <v>0.5</v>
      </c>
      <c r="X132" s="2019">
        <f>+T132-U132</f>
        <v>0</v>
      </c>
      <c r="Y132" s="2019">
        <f>+V132-W132</f>
        <v>0</v>
      </c>
      <c r="AL132" s="272"/>
      <c r="AM132" s="272"/>
    </row>
    <row r="133" spans="1:39" ht="15.75" x14ac:dyDescent="0.25">
      <c r="A133" s="275"/>
      <c r="B133" s="288"/>
      <c r="C133" s="371" t="s">
        <v>1300</v>
      </c>
      <c r="D133" s="279"/>
      <c r="E133" s="275"/>
      <c r="F133" s="307"/>
      <c r="G133" s="307"/>
      <c r="H133" s="307"/>
      <c r="I133" s="343"/>
      <c r="J133" s="275"/>
      <c r="N133" s="1313"/>
      <c r="O133" s="1313"/>
      <c r="P133" s="1313"/>
      <c r="Q133" s="2016" t="s">
        <v>41</v>
      </c>
      <c r="R133" s="2016" t="s">
        <v>471</v>
      </c>
      <c r="S133" s="2016" t="s">
        <v>630</v>
      </c>
      <c r="T133" s="2022">
        <v>1.1000000000000001</v>
      </c>
      <c r="U133" s="2022">
        <v>1.1000000000000001</v>
      </c>
      <c r="V133" s="2022">
        <v>0.8</v>
      </c>
      <c r="W133" s="2022">
        <v>0.8</v>
      </c>
      <c r="X133" s="2019">
        <f>+T133-U133</f>
        <v>0</v>
      </c>
      <c r="Y133" s="2019">
        <f>+V133-W133</f>
        <v>0</v>
      </c>
      <c r="AL133" s="272"/>
      <c r="AM133" s="272"/>
    </row>
    <row r="134" spans="1:39" ht="15.75" x14ac:dyDescent="0.25">
      <c r="A134" s="275"/>
      <c r="B134" s="288"/>
      <c r="C134" s="372" t="s">
        <v>1301</v>
      </c>
      <c r="D134" s="343" t="s">
        <v>1302</v>
      </c>
      <c r="E134" s="371"/>
      <c r="F134" s="307"/>
      <c r="G134" s="307"/>
      <c r="H134" s="307"/>
      <c r="I134" s="343"/>
      <c r="J134" s="275"/>
      <c r="N134" s="1313"/>
      <c r="O134" s="1313"/>
      <c r="P134" s="1313"/>
      <c r="Q134" s="2016" t="s">
        <v>41</v>
      </c>
      <c r="R134" s="2016" t="s">
        <v>471</v>
      </c>
      <c r="S134" s="2016" t="s">
        <v>632</v>
      </c>
      <c r="T134" s="2022">
        <v>0.7</v>
      </c>
      <c r="U134" s="2022">
        <v>0.7</v>
      </c>
      <c r="V134" s="2022">
        <v>0.5</v>
      </c>
      <c r="W134" s="2022">
        <v>0.5</v>
      </c>
      <c r="X134" s="2019">
        <f>+T134-U134</f>
        <v>0</v>
      </c>
      <c r="Y134" s="2019">
        <f>+V134-W134</f>
        <v>0</v>
      </c>
      <c r="AL134" s="272"/>
      <c r="AM134" s="272"/>
    </row>
    <row r="135" spans="1:39" ht="15.75" x14ac:dyDescent="0.25">
      <c r="A135" s="275"/>
      <c r="B135" s="288"/>
      <c r="C135" s="372" t="s">
        <v>1303</v>
      </c>
      <c r="D135" s="343" t="s">
        <v>1304</v>
      </c>
      <c r="E135" s="371"/>
      <c r="F135" s="307"/>
      <c r="G135" s="373"/>
      <c r="H135" s="373"/>
      <c r="I135" s="373"/>
      <c r="J135" s="275"/>
      <c r="N135" s="1313"/>
      <c r="O135" s="1313"/>
      <c r="P135" s="1313"/>
      <c r="Q135" s="2016" t="s">
        <v>41</v>
      </c>
      <c r="R135" s="2016" t="s">
        <v>471</v>
      </c>
      <c r="S135" s="2016" t="s">
        <v>634</v>
      </c>
      <c r="T135" s="2022">
        <v>0.7</v>
      </c>
      <c r="U135" s="2022">
        <v>0.7</v>
      </c>
      <c r="V135" s="2022">
        <v>0.5</v>
      </c>
      <c r="W135" s="2022">
        <v>0.5</v>
      </c>
      <c r="X135" s="2019">
        <f>+T135-U135</f>
        <v>0</v>
      </c>
      <c r="Y135" s="2019">
        <f>+V135-W135</f>
        <v>0</v>
      </c>
      <c r="AL135" s="272"/>
      <c r="AM135" s="272"/>
    </row>
    <row r="136" spans="1:39" ht="15.75" x14ac:dyDescent="0.25">
      <c r="A136" s="275"/>
      <c r="B136" s="288"/>
      <c r="C136" s="372" t="s">
        <v>1305</v>
      </c>
      <c r="D136" s="343" t="s">
        <v>1306</v>
      </c>
      <c r="E136" s="371"/>
      <c r="F136" s="307"/>
      <c r="G136" s="374"/>
      <c r="H136" s="375"/>
      <c r="I136" s="374"/>
      <c r="J136" s="275"/>
      <c r="N136" s="1313"/>
      <c r="O136" s="1313"/>
      <c r="P136" s="1313"/>
      <c r="Q136" s="2016" t="s">
        <v>41</v>
      </c>
      <c r="R136" s="2016" t="s">
        <v>455</v>
      </c>
      <c r="S136" s="2016" t="s">
        <v>590</v>
      </c>
      <c r="T136" s="2022">
        <v>0.18</v>
      </c>
      <c r="U136" s="2022">
        <v>0.18</v>
      </c>
      <c r="V136" s="2022">
        <v>0.15</v>
      </c>
      <c r="W136" s="2022">
        <v>0.15</v>
      </c>
      <c r="X136" s="2019">
        <f>+T136-U136</f>
        <v>0</v>
      </c>
      <c r="Y136" s="2019">
        <f>+V136-W136</f>
        <v>0</v>
      </c>
      <c r="AL136" s="272"/>
      <c r="AM136" s="272"/>
    </row>
    <row r="137" spans="1:39" ht="15.75" x14ac:dyDescent="0.25">
      <c r="A137" s="275"/>
      <c r="B137" s="288"/>
      <c r="C137" s="372" t="s">
        <v>1307</v>
      </c>
      <c r="D137" s="343" t="s">
        <v>1308</v>
      </c>
      <c r="E137" s="371"/>
      <c r="F137" s="307"/>
      <c r="G137" s="322"/>
      <c r="H137" s="376"/>
      <c r="I137" s="343"/>
      <c r="J137" s="275"/>
      <c r="N137" s="1313"/>
      <c r="O137" s="1313"/>
      <c r="P137" s="1313"/>
      <c r="Q137" s="2016" t="s">
        <v>41</v>
      </c>
      <c r="R137" s="2016" t="s">
        <v>455</v>
      </c>
      <c r="S137" s="2016" t="s">
        <v>592</v>
      </c>
      <c r="T137" s="2022">
        <v>0.20799999999999999</v>
      </c>
      <c r="U137" s="2022">
        <v>0.20799999999999999</v>
      </c>
      <c r="V137" s="2022">
        <v>0.15</v>
      </c>
      <c r="W137" s="2022">
        <v>0.15</v>
      </c>
      <c r="X137" s="2019">
        <f>+T137-U137</f>
        <v>0</v>
      </c>
      <c r="Y137" s="2019">
        <f>+V137-W137</f>
        <v>0</v>
      </c>
      <c r="AL137" s="272"/>
      <c r="AM137" s="272"/>
    </row>
    <row r="138" spans="1:39" ht="15.75" x14ac:dyDescent="0.25">
      <c r="A138" s="275"/>
      <c r="B138" s="288"/>
      <c r="C138" s="377" t="s">
        <v>1309</v>
      </c>
      <c r="D138" s="288" t="s">
        <v>1310</v>
      </c>
      <c r="E138" s="371"/>
      <c r="F138" s="307"/>
      <c r="G138" s="307"/>
      <c r="H138" s="307"/>
      <c r="I138" s="343"/>
      <c r="J138" s="275"/>
      <c r="N138" s="1313"/>
      <c r="O138" s="1313"/>
      <c r="P138" s="1313"/>
      <c r="Q138" s="2016" t="s">
        <v>41</v>
      </c>
      <c r="R138" s="2016" t="s">
        <v>455</v>
      </c>
      <c r="S138" s="2016" t="s">
        <v>594</v>
      </c>
      <c r="T138" s="2022">
        <v>0.20799999999999999</v>
      </c>
      <c r="U138" s="2022">
        <v>0.20799999999999999</v>
      </c>
      <c r="V138" s="2022">
        <v>0.15</v>
      </c>
      <c r="W138" s="2022">
        <v>0.15</v>
      </c>
      <c r="X138" s="2019">
        <f>+T138-U138</f>
        <v>0</v>
      </c>
      <c r="Y138" s="2019">
        <f>+V138-W138</f>
        <v>0</v>
      </c>
      <c r="AL138" s="272"/>
      <c r="AM138" s="272"/>
    </row>
    <row r="139" spans="1:39" ht="15.75" x14ac:dyDescent="0.25">
      <c r="A139" s="275"/>
      <c r="B139" s="288"/>
      <c r="C139" s="377" t="s">
        <v>1311</v>
      </c>
      <c r="D139" s="288" t="s">
        <v>1312</v>
      </c>
      <c r="E139" s="288"/>
      <c r="F139" s="307"/>
      <c r="G139" s="307"/>
      <c r="H139" s="360"/>
      <c r="I139" s="288"/>
      <c r="J139" s="275"/>
      <c r="N139" s="1313"/>
      <c r="O139" s="1313"/>
      <c r="P139" s="1313"/>
      <c r="Q139" s="2016" t="s">
        <v>41</v>
      </c>
      <c r="R139" s="2016" t="s">
        <v>455</v>
      </c>
      <c r="S139" s="2016" t="s">
        <v>596</v>
      </c>
      <c r="T139" s="2022">
        <v>0.21</v>
      </c>
      <c r="U139" s="2022">
        <v>0.21</v>
      </c>
      <c r="V139" s="2022">
        <v>0.15</v>
      </c>
      <c r="W139" s="2022">
        <v>0.15</v>
      </c>
      <c r="X139" s="2019">
        <f>+T139-U139</f>
        <v>0</v>
      </c>
      <c r="Y139" s="2019">
        <f>+V139-W139</f>
        <v>0</v>
      </c>
      <c r="AL139" s="272"/>
      <c r="AM139" s="272"/>
    </row>
    <row r="140" spans="1:39" ht="15.75" x14ac:dyDescent="0.25">
      <c r="A140" s="275"/>
      <c r="B140" s="275"/>
      <c r="C140" s="275"/>
      <c r="D140" s="279"/>
      <c r="E140" s="275"/>
      <c r="F140" s="280"/>
      <c r="G140" s="280"/>
      <c r="H140" s="275"/>
      <c r="I140" s="275"/>
      <c r="J140" s="275"/>
      <c r="N140" s="1313"/>
      <c r="O140" s="1313"/>
      <c r="P140" s="1313"/>
      <c r="Q140" s="2016" t="s">
        <v>41</v>
      </c>
      <c r="R140" s="2016" t="s">
        <v>457</v>
      </c>
      <c r="S140" s="2016" t="s">
        <v>598</v>
      </c>
      <c r="T140" s="2022">
        <v>0.52</v>
      </c>
      <c r="U140" s="2022">
        <v>0.52</v>
      </c>
      <c r="V140" s="2022">
        <v>0.4</v>
      </c>
      <c r="W140" s="2022">
        <v>0.4</v>
      </c>
      <c r="X140" s="2019">
        <f>+T140-U140</f>
        <v>0</v>
      </c>
      <c r="Y140" s="2019">
        <f>+V140-W140</f>
        <v>0</v>
      </c>
      <c r="AL140" s="272"/>
      <c r="AM140" s="272"/>
    </row>
    <row r="141" spans="1:39" ht="15.75" x14ac:dyDescent="0.25">
      <c r="A141" s="275"/>
      <c r="B141" s="275"/>
      <c r="C141" s="275"/>
      <c r="D141" s="279"/>
      <c r="E141" s="275"/>
      <c r="F141" s="280"/>
      <c r="G141" s="280"/>
      <c r="H141" s="275"/>
      <c r="I141" s="275"/>
      <c r="J141" s="275"/>
      <c r="N141" s="1313"/>
      <c r="O141" s="1313"/>
      <c r="P141" s="1313"/>
      <c r="Q141" s="2016" t="s">
        <v>41</v>
      </c>
      <c r="R141" s="2016" t="s">
        <v>457</v>
      </c>
      <c r="S141" s="2016" t="s">
        <v>527</v>
      </c>
      <c r="T141" s="2022">
        <v>6.24</v>
      </c>
      <c r="U141" s="2022">
        <v>6.24</v>
      </c>
      <c r="V141" s="2022">
        <v>6</v>
      </c>
      <c r="W141" s="2022">
        <v>6</v>
      </c>
      <c r="X141" s="2019">
        <f>+T141-U141</f>
        <v>0</v>
      </c>
      <c r="Y141" s="2019">
        <f>+V141-W141</f>
        <v>0</v>
      </c>
    </row>
    <row r="142" spans="1:39" ht="15.75" x14ac:dyDescent="0.25">
      <c r="A142" s="275"/>
      <c r="B142" s="275"/>
      <c r="C142" s="275"/>
      <c r="D142" s="279"/>
      <c r="E142" s="275"/>
      <c r="F142" s="280"/>
      <c r="G142" s="280"/>
      <c r="H142" s="275"/>
      <c r="I142" s="275"/>
      <c r="J142" s="275"/>
      <c r="N142" s="1313"/>
      <c r="O142" s="1313"/>
      <c r="P142" s="1313"/>
      <c r="Q142" s="2016" t="s">
        <v>41</v>
      </c>
      <c r="R142" s="2016" t="s">
        <v>457</v>
      </c>
      <c r="S142" s="2016" t="s">
        <v>529</v>
      </c>
      <c r="T142" s="2022">
        <v>6.24</v>
      </c>
      <c r="U142" s="2022">
        <v>6.24</v>
      </c>
      <c r="V142" s="2022">
        <v>6</v>
      </c>
      <c r="W142" s="2022">
        <v>6</v>
      </c>
      <c r="X142" s="2019">
        <f>+T142-U142</f>
        <v>0</v>
      </c>
      <c r="Y142" s="2019">
        <f>+V142-W142</f>
        <v>0</v>
      </c>
    </row>
    <row r="143" spans="1:39" ht="15.75" x14ac:dyDescent="0.25">
      <c r="A143" s="275"/>
      <c r="B143" s="275"/>
      <c r="C143" s="275"/>
      <c r="D143" s="279"/>
      <c r="E143" s="275"/>
      <c r="F143" s="280"/>
      <c r="G143" s="280"/>
      <c r="H143" s="275"/>
      <c r="I143" s="275"/>
      <c r="J143" s="275"/>
      <c r="N143" s="1313"/>
      <c r="O143" s="1313"/>
      <c r="P143" s="1313"/>
      <c r="Q143" s="2023" t="s">
        <v>41</v>
      </c>
      <c r="R143" s="2023" t="s">
        <v>473</v>
      </c>
      <c r="S143" s="2023" t="s">
        <v>636</v>
      </c>
      <c r="T143" s="2024"/>
      <c r="U143" s="2024">
        <v>0.13600000000000001</v>
      </c>
      <c r="V143" s="2024"/>
      <c r="W143" s="2024">
        <v>0.1</v>
      </c>
      <c r="X143" s="2019">
        <f>+T143-U143</f>
        <v>-0.13600000000000001</v>
      </c>
      <c r="Y143" s="2019">
        <f>+V143-W143</f>
        <v>-0.1</v>
      </c>
      <c r="Z143" s="1201" t="s">
        <v>1646</v>
      </c>
    </row>
    <row r="144" spans="1:39" ht="15.75" x14ac:dyDescent="0.25">
      <c r="A144" s="272"/>
      <c r="B144" s="272"/>
      <c r="C144" s="272"/>
      <c r="D144" s="273"/>
      <c r="E144" s="272"/>
      <c r="F144" s="274"/>
      <c r="G144" s="274"/>
      <c r="H144" s="272"/>
      <c r="I144" s="272"/>
      <c r="J144" s="275"/>
      <c r="N144" s="1313"/>
      <c r="O144" s="1313"/>
      <c r="P144" s="1313"/>
      <c r="Q144" s="2023" t="s">
        <v>41</v>
      </c>
      <c r="R144" s="2023" t="s">
        <v>473</v>
      </c>
      <c r="S144" s="2023" t="s">
        <v>637</v>
      </c>
      <c r="T144" s="2024"/>
      <c r="U144" s="2024">
        <v>0.13200000000000001</v>
      </c>
      <c r="V144" s="2024"/>
      <c r="W144" s="2024">
        <v>0.1</v>
      </c>
      <c r="X144" s="2019">
        <f>+T144-U144</f>
        <v>-0.13200000000000001</v>
      </c>
      <c r="Y144" s="2019">
        <f>+V144-W144</f>
        <v>-0.1</v>
      </c>
      <c r="Z144" s="1201" t="s">
        <v>1646</v>
      </c>
    </row>
    <row r="145" spans="1:26" ht="15.75" x14ac:dyDescent="0.25">
      <c r="A145" s="272"/>
      <c r="B145" s="272"/>
      <c r="C145" s="272"/>
      <c r="D145" s="273"/>
      <c r="E145" s="272"/>
      <c r="F145" s="274"/>
      <c r="G145" s="274"/>
      <c r="H145" s="272"/>
      <c r="I145" s="272"/>
      <c r="J145" s="275"/>
      <c r="N145" s="1313"/>
      <c r="O145" s="1313"/>
      <c r="P145" s="1313"/>
      <c r="Q145" s="2023" t="s">
        <v>41</v>
      </c>
      <c r="R145" s="2023" t="s">
        <v>473</v>
      </c>
      <c r="S145" s="2023" t="s">
        <v>639</v>
      </c>
      <c r="T145" s="2024"/>
      <c r="U145" s="2024">
        <v>0.13600000000000001</v>
      </c>
      <c r="V145" s="2024"/>
      <c r="W145" s="2024">
        <v>0.1</v>
      </c>
      <c r="X145" s="2019">
        <f>+T145-U145</f>
        <v>-0.13600000000000001</v>
      </c>
      <c r="Y145" s="2019">
        <f>+V145-W145</f>
        <v>-0.1</v>
      </c>
      <c r="Z145" s="1201" t="s">
        <v>1646</v>
      </c>
    </row>
    <row r="146" spans="1:26" ht="15.75" x14ac:dyDescent="0.25">
      <c r="A146" s="272"/>
      <c r="B146" s="272"/>
      <c r="C146" s="272"/>
      <c r="D146" s="273"/>
      <c r="E146" s="272"/>
      <c r="F146" s="274"/>
      <c r="G146" s="274"/>
      <c r="H146" s="272"/>
      <c r="I146" s="272"/>
      <c r="J146" s="275"/>
      <c r="N146" s="1313"/>
      <c r="O146" s="1313"/>
      <c r="P146" s="1313"/>
      <c r="Q146" s="2023" t="s">
        <v>41</v>
      </c>
      <c r="R146" s="2023" t="s">
        <v>411</v>
      </c>
      <c r="S146" s="2023" t="s">
        <v>381</v>
      </c>
      <c r="T146" s="2024"/>
      <c r="U146" s="2024">
        <v>8.2000000000000003E-2</v>
      </c>
      <c r="V146" s="2024"/>
      <c r="W146" s="2024">
        <v>7.0000000000000007E-2</v>
      </c>
      <c r="X146" s="2019">
        <f>+T146-U146</f>
        <v>-8.2000000000000003E-2</v>
      </c>
      <c r="Y146" s="2019">
        <f>+V146-W146</f>
        <v>-7.0000000000000007E-2</v>
      </c>
      <c r="Z146" s="1201" t="s">
        <v>1646</v>
      </c>
    </row>
    <row r="147" spans="1:26" ht="15.75" x14ac:dyDescent="0.25">
      <c r="A147" s="272"/>
      <c r="B147" s="272"/>
      <c r="C147" s="272"/>
      <c r="D147" s="273"/>
      <c r="E147" s="272"/>
      <c r="F147" s="274"/>
      <c r="G147" s="274"/>
      <c r="H147" s="272"/>
      <c r="I147" s="272"/>
      <c r="J147" s="275"/>
      <c r="N147" s="1313"/>
      <c r="O147" s="1313"/>
      <c r="P147" s="1313"/>
      <c r="Q147" s="2016" t="s">
        <v>43</v>
      </c>
      <c r="R147" s="2016" t="s">
        <v>476</v>
      </c>
      <c r="S147" s="2016" t="s">
        <v>643</v>
      </c>
      <c r="T147" s="2022">
        <v>1.5</v>
      </c>
      <c r="U147" s="2022">
        <v>1.5</v>
      </c>
      <c r="V147" s="2022">
        <v>1.2</v>
      </c>
      <c r="W147" s="2022">
        <v>1.2</v>
      </c>
      <c r="X147" s="2019">
        <f>+T147-U147</f>
        <v>0</v>
      </c>
      <c r="Y147" s="2019">
        <f>+V147-W147</f>
        <v>0</v>
      </c>
    </row>
    <row r="148" spans="1:26" ht="15.75" x14ac:dyDescent="0.25">
      <c r="A148" s="272"/>
      <c r="B148" s="272"/>
      <c r="C148" s="272"/>
      <c r="D148" s="273"/>
      <c r="E148" s="272"/>
      <c r="F148" s="274"/>
      <c r="G148" s="274"/>
      <c r="H148" s="272"/>
      <c r="I148" s="272"/>
      <c r="J148" s="275"/>
      <c r="N148" s="1313"/>
      <c r="O148" s="1313"/>
      <c r="P148" s="1313"/>
      <c r="Q148" s="2016" t="s">
        <v>43</v>
      </c>
      <c r="R148" s="2016" t="s">
        <v>476</v>
      </c>
      <c r="S148" s="2016" t="s">
        <v>645</v>
      </c>
      <c r="T148" s="2022">
        <v>1.5</v>
      </c>
      <c r="U148" s="2022">
        <v>1.5</v>
      </c>
      <c r="V148" s="2022">
        <v>1.2</v>
      </c>
      <c r="W148" s="2022">
        <v>1.2</v>
      </c>
      <c r="X148" s="2019">
        <f>+T148-U148</f>
        <v>0</v>
      </c>
      <c r="Y148" s="2019">
        <f>+V148-W148</f>
        <v>0</v>
      </c>
    </row>
    <row r="149" spans="1:26" ht="15.75" x14ac:dyDescent="0.25">
      <c r="A149" s="272"/>
      <c r="B149" s="272"/>
      <c r="C149" s="272"/>
      <c r="D149" s="273"/>
      <c r="E149" s="272"/>
      <c r="F149" s="274"/>
      <c r="G149" s="274"/>
      <c r="H149" s="272"/>
      <c r="I149" s="272"/>
      <c r="J149" s="275"/>
      <c r="N149" s="1313"/>
      <c r="O149" s="1313"/>
      <c r="P149" s="1313"/>
      <c r="Q149" s="2016" t="s">
        <v>43</v>
      </c>
      <c r="R149" s="2016" t="s">
        <v>476</v>
      </c>
      <c r="S149" s="2016" t="s">
        <v>647</v>
      </c>
      <c r="T149" s="2022">
        <v>1.5</v>
      </c>
      <c r="U149" s="2022">
        <v>1.5</v>
      </c>
      <c r="V149" s="2022">
        <v>1.29</v>
      </c>
      <c r="W149" s="2022">
        <v>1.29</v>
      </c>
      <c r="X149" s="2019">
        <f>+T149-U149</f>
        <v>0</v>
      </c>
      <c r="Y149" s="2019">
        <f>+V149-W149</f>
        <v>0</v>
      </c>
    </row>
    <row r="150" spans="1:26" ht="15.75" x14ac:dyDescent="0.25">
      <c r="A150" s="272"/>
      <c r="B150" s="272"/>
      <c r="C150" s="272"/>
      <c r="D150" s="273"/>
      <c r="E150" s="272"/>
      <c r="F150" s="274"/>
      <c r="G150" s="274"/>
      <c r="H150" s="272"/>
      <c r="I150" s="272"/>
      <c r="J150" s="275"/>
      <c r="N150" s="1313"/>
      <c r="O150" s="1313"/>
      <c r="P150" s="1313"/>
      <c r="Q150" s="2016" t="s">
        <v>45</v>
      </c>
      <c r="R150" s="2016" t="s">
        <v>478</v>
      </c>
      <c r="S150" s="2016" t="s">
        <v>381</v>
      </c>
      <c r="T150" s="2022">
        <v>0.96599999999999997</v>
      </c>
      <c r="U150" s="2022">
        <v>0.97</v>
      </c>
      <c r="V150" s="2022">
        <v>0.95</v>
      </c>
      <c r="W150" s="2022">
        <v>0.95</v>
      </c>
      <c r="X150" s="2019">
        <f>+T150-U150</f>
        <v>-4.0000000000000036E-3</v>
      </c>
      <c r="Y150" s="2019">
        <f>+V150-W150</f>
        <v>0</v>
      </c>
    </row>
    <row r="151" spans="1:26" ht="15.75" x14ac:dyDescent="0.25">
      <c r="A151" s="272"/>
      <c r="B151" s="272"/>
      <c r="C151" s="272"/>
      <c r="D151" s="273"/>
      <c r="E151" s="272"/>
      <c r="F151" s="274"/>
      <c r="G151" s="274"/>
      <c r="H151" s="272"/>
      <c r="I151" s="272"/>
      <c r="J151" s="275"/>
      <c r="N151" s="1313"/>
      <c r="O151" s="1313"/>
      <c r="P151" s="1313"/>
      <c r="Q151" s="2016" t="s">
        <v>45</v>
      </c>
      <c r="R151" s="2016" t="s">
        <v>478</v>
      </c>
      <c r="S151" s="2016" t="s">
        <v>383</v>
      </c>
      <c r="T151" s="2022">
        <v>0.96599999999999997</v>
      </c>
      <c r="U151" s="2022">
        <v>0.97</v>
      </c>
      <c r="V151" s="2022">
        <v>0.95</v>
      </c>
      <c r="W151" s="2022">
        <v>0.95</v>
      </c>
      <c r="X151" s="2019">
        <f>+T151-U151</f>
        <v>-4.0000000000000036E-3</v>
      </c>
      <c r="Y151" s="2019">
        <f>+V151-W151</f>
        <v>0</v>
      </c>
    </row>
    <row r="152" spans="1:26" ht="15.75" x14ac:dyDescent="0.25">
      <c r="A152" s="272"/>
      <c r="B152" s="272"/>
      <c r="C152" s="272"/>
      <c r="D152" s="273"/>
      <c r="E152" s="272"/>
      <c r="F152" s="274"/>
      <c r="G152" s="274"/>
      <c r="H152" s="272"/>
      <c r="I152" s="272"/>
      <c r="J152" s="275"/>
      <c r="N152" s="1313"/>
      <c r="O152" s="1313"/>
      <c r="P152" s="1313"/>
      <c r="Q152" s="2016" t="s">
        <v>45</v>
      </c>
      <c r="R152" s="2016" t="s">
        <v>480</v>
      </c>
      <c r="S152" s="2016" t="s">
        <v>381</v>
      </c>
      <c r="T152" s="2022">
        <v>0.30499999999999999</v>
      </c>
      <c r="U152" s="2022">
        <v>0.5</v>
      </c>
      <c r="V152" s="2022">
        <v>0.30499999999999999</v>
      </c>
      <c r="W152" s="2022">
        <v>0.5</v>
      </c>
      <c r="X152" s="2019">
        <f>+T152-U152</f>
        <v>-0.19500000000000001</v>
      </c>
      <c r="Y152" s="2019">
        <f>+V152-W152</f>
        <v>-0.19500000000000001</v>
      </c>
    </row>
    <row r="153" spans="1:26" ht="15.75" x14ac:dyDescent="0.25">
      <c r="A153" s="272"/>
      <c r="B153" s="272"/>
      <c r="C153" s="272"/>
      <c r="D153" s="273"/>
      <c r="E153" s="272"/>
      <c r="F153" s="274"/>
      <c r="G153" s="274"/>
      <c r="H153" s="272"/>
      <c r="I153" s="272"/>
      <c r="J153" s="275"/>
      <c r="N153" s="1313"/>
      <c r="O153" s="1313"/>
      <c r="P153" s="1313"/>
      <c r="Q153" s="2016" t="s">
        <v>45</v>
      </c>
      <c r="R153" s="2016" t="s">
        <v>480</v>
      </c>
      <c r="S153" s="2016" t="s">
        <v>383</v>
      </c>
      <c r="T153" s="2022">
        <v>0.30499999999999999</v>
      </c>
      <c r="U153" s="2022">
        <v>0.5</v>
      </c>
      <c r="V153" s="2022">
        <v>0.30499999999999999</v>
      </c>
      <c r="W153" s="2022">
        <v>0.5</v>
      </c>
      <c r="X153" s="2019">
        <f>+T153-U153</f>
        <v>-0.19500000000000001</v>
      </c>
      <c r="Y153" s="2019">
        <f>+V153-W153</f>
        <v>-0.19500000000000001</v>
      </c>
    </row>
    <row r="154" spans="1:26" ht="15.75" x14ac:dyDescent="0.25">
      <c r="A154" s="272"/>
      <c r="B154" s="272"/>
      <c r="C154" s="272"/>
      <c r="D154" s="273"/>
      <c r="E154" s="272"/>
      <c r="F154" s="274"/>
      <c r="G154" s="274"/>
      <c r="H154" s="272"/>
      <c r="I154" s="272"/>
      <c r="J154" s="275"/>
      <c r="N154" s="1313"/>
      <c r="O154" s="1313"/>
      <c r="P154" s="1313"/>
      <c r="Q154" s="2016" t="s">
        <v>45</v>
      </c>
      <c r="R154" s="2016" t="s">
        <v>480</v>
      </c>
      <c r="S154" s="2016" t="s">
        <v>385</v>
      </c>
      <c r="T154" s="2022">
        <v>0.56599999999999995</v>
      </c>
      <c r="U154" s="2022">
        <v>0.5</v>
      </c>
      <c r="V154" s="2022">
        <v>0.4</v>
      </c>
      <c r="W154" s="2022">
        <v>0.4</v>
      </c>
      <c r="X154" s="2019">
        <f>+T154-U154</f>
        <v>6.5999999999999948E-2</v>
      </c>
      <c r="Y154" s="2019">
        <f>+V154-W154</f>
        <v>0</v>
      </c>
    </row>
    <row r="155" spans="1:26" ht="15.75" x14ac:dyDescent="0.25">
      <c r="A155" s="272"/>
      <c r="B155" s="272"/>
      <c r="C155" s="272"/>
      <c r="D155" s="273"/>
      <c r="E155" s="272"/>
      <c r="F155" s="274"/>
      <c r="G155" s="274"/>
      <c r="H155" s="272"/>
      <c r="I155" s="272"/>
      <c r="J155" s="275"/>
      <c r="N155" s="1313"/>
      <c r="O155" s="1313"/>
      <c r="P155" s="1313"/>
      <c r="Q155" s="2016" t="s">
        <v>45</v>
      </c>
      <c r="R155" s="2016" t="s">
        <v>482</v>
      </c>
      <c r="S155" s="2016" t="s">
        <v>381</v>
      </c>
      <c r="T155" s="2022">
        <v>0.41599999999999998</v>
      </c>
      <c r="U155" s="2022">
        <v>0.31</v>
      </c>
      <c r="V155" s="2022">
        <v>0.28999999999999998</v>
      </c>
      <c r="W155" s="2022">
        <v>0.28999999999999998</v>
      </c>
      <c r="X155" s="2019">
        <f>+T155-U155</f>
        <v>0.10599999999999998</v>
      </c>
      <c r="Y155" s="2019">
        <f>+V155-W155</f>
        <v>0</v>
      </c>
    </row>
    <row r="156" spans="1:26" ht="15.75" x14ac:dyDescent="0.25">
      <c r="A156" s="272"/>
      <c r="B156" s="272"/>
      <c r="C156" s="272"/>
      <c r="D156" s="273"/>
      <c r="E156" s="272"/>
      <c r="F156" s="274"/>
      <c r="G156" s="274"/>
      <c r="H156" s="272"/>
      <c r="I156" s="272"/>
      <c r="J156" s="275"/>
      <c r="N156" s="1313"/>
      <c r="O156" s="1313"/>
      <c r="P156" s="1313"/>
      <c r="Q156" s="2016" t="s">
        <v>45</v>
      </c>
      <c r="R156" s="2016" t="s">
        <v>482</v>
      </c>
      <c r="S156" s="2016" t="s">
        <v>383</v>
      </c>
      <c r="T156" s="2022">
        <v>0.39</v>
      </c>
      <c r="U156" s="2022">
        <v>0.31</v>
      </c>
      <c r="V156" s="2022">
        <v>0.27</v>
      </c>
      <c r="W156" s="2022">
        <v>0.27</v>
      </c>
      <c r="X156" s="2019">
        <f>+T156-U156</f>
        <v>8.0000000000000016E-2</v>
      </c>
      <c r="Y156" s="2019">
        <f>+V156-W156</f>
        <v>0</v>
      </c>
    </row>
    <row r="157" spans="1:26" ht="15.75" x14ac:dyDescent="0.25">
      <c r="A157" s="272"/>
      <c r="B157" s="272"/>
      <c r="C157" s="272"/>
      <c r="D157" s="273"/>
      <c r="E157" s="272"/>
      <c r="F157" s="274"/>
      <c r="G157" s="274"/>
      <c r="H157" s="272"/>
      <c r="I157" s="272"/>
      <c r="J157" s="275"/>
      <c r="N157" s="1313"/>
      <c r="O157" s="1313"/>
      <c r="P157" s="1313"/>
      <c r="Q157" s="2016" t="s">
        <v>45</v>
      </c>
      <c r="R157" s="2016" t="s">
        <v>482</v>
      </c>
      <c r="S157" s="2016" t="s">
        <v>385</v>
      </c>
      <c r="T157" s="2022">
        <v>0.39</v>
      </c>
      <c r="U157" s="2022">
        <v>0.42</v>
      </c>
      <c r="V157" s="2022">
        <v>0.39</v>
      </c>
      <c r="W157" s="2022">
        <v>0.41</v>
      </c>
      <c r="X157" s="2019">
        <f>+T157-U157</f>
        <v>-2.9999999999999971E-2</v>
      </c>
      <c r="Y157" s="2019">
        <f>+V157-W157</f>
        <v>-1.9999999999999962E-2</v>
      </c>
    </row>
    <row r="158" spans="1:26" ht="15.75" x14ac:dyDescent="0.25">
      <c r="A158" s="272"/>
      <c r="B158" s="272"/>
      <c r="C158" s="272"/>
      <c r="D158" s="273"/>
      <c r="E158" s="272"/>
      <c r="F158" s="274"/>
      <c r="G158" s="274"/>
      <c r="H158" s="272"/>
      <c r="I158" s="272"/>
      <c r="J158" s="275"/>
      <c r="N158" s="1313"/>
      <c r="O158" s="1313"/>
      <c r="P158" s="1313"/>
      <c r="Q158" s="2016" t="s">
        <v>45</v>
      </c>
      <c r="R158" s="2016" t="s">
        <v>484</v>
      </c>
      <c r="S158" s="2016" t="s">
        <v>381</v>
      </c>
      <c r="T158" s="2022">
        <v>0.16</v>
      </c>
      <c r="U158" s="2022">
        <v>0.16</v>
      </c>
      <c r="V158" s="2022">
        <v>0.14000000000000001</v>
      </c>
      <c r="W158" s="2022">
        <v>0.14000000000000001</v>
      </c>
      <c r="X158" s="2019">
        <f>+T158-U158</f>
        <v>0</v>
      </c>
      <c r="Y158" s="2019">
        <f>+V158-W158</f>
        <v>0</v>
      </c>
    </row>
    <row r="159" spans="1:26" ht="15.75" x14ac:dyDescent="0.25">
      <c r="A159" s="272"/>
      <c r="B159" s="272"/>
      <c r="C159" s="272"/>
      <c r="D159" s="273"/>
      <c r="E159" s="272"/>
      <c r="F159" s="274"/>
      <c r="G159" s="274"/>
      <c r="H159" s="272"/>
      <c r="I159" s="272"/>
      <c r="J159" s="275"/>
      <c r="N159" s="1313"/>
      <c r="O159" s="1313"/>
      <c r="P159" s="1313"/>
      <c r="Q159" s="2016" t="s">
        <v>45</v>
      </c>
      <c r="R159" s="2016" t="s">
        <v>484</v>
      </c>
      <c r="S159" s="2016" t="s">
        <v>383</v>
      </c>
      <c r="T159" s="2022">
        <v>0.42</v>
      </c>
      <c r="U159" s="2022">
        <v>0.42</v>
      </c>
      <c r="V159" s="2022">
        <v>0.41</v>
      </c>
      <c r="W159" s="2022">
        <v>0.41</v>
      </c>
      <c r="X159" s="2019">
        <f>+T159-U159</f>
        <v>0</v>
      </c>
      <c r="Y159" s="2019">
        <f>+V159-W159</f>
        <v>0</v>
      </c>
    </row>
    <row r="160" spans="1:26" ht="15.75" x14ac:dyDescent="0.25">
      <c r="A160" s="272"/>
      <c r="B160" s="272"/>
      <c r="C160" s="272"/>
      <c r="D160" s="273"/>
      <c r="E160" s="272"/>
      <c r="F160" s="274"/>
      <c r="G160" s="274"/>
      <c r="H160" s="272"/>
      <c r="I160" s="272"/>
      <c r="J160" s="275"/>
      <c r="N160" s="1313"/>
      <c r="O160" s="1313"/>
      <c r="P160" s="1313"/>
      <c r="Q160" s="2016" t="s">
        <v>45</v>
      </c>
      <c r="R160" s="2016" t="s">
        <v>486</v>
      </c>
      <c r="S160" s="2016" t="s">
        <v>659</v>
      </c>
      <c r="T160" s="2022">
        <v>1.6</v>
      </c>
      <c r="U160" s="2022">
        <v>1.6</v>
      </c>
      <c r="V160" s="2022">
        <v>1.5</v>
      </c>
      <c r="W160" s="2022">
        <v>1.5</v>
      </c>
      <c r="X160" s="2019">
        <f>+T160-U160</f>
        <v>0</v>
      </c>
      <c r="Y160" s="2019">
        <f>+V160-W160</f>
        <v>0</v>
      </c>
    </row>
    <row r="161" spans="1:25" ht="15.75" x14ac:dyDescent="0.25">
      <c r="A161" s="272"/>
      <c r="B161" s="272"/>
      <c r="C161" s="272"/>
      <c r="D161" s="273"/>
      <c r="E161" s="272"/>
      <c r="F161" s="274"/>
      <c r="G161" s="274"/>
      <c r="H161" s="272"/>
      <c r="I161" s="272"/>
      <c r="J161" s="275"/>
      <c r="N161" s="1313"/>
      <c r="O161" s="1313"/>
      <c r="P161" s="1313"/>
      <c r="Q161" s="2016" t="s">
        <v>45</v>
      </c>
      <c r="R161" s="2016" t="s">
        <v>486</v>
      </c>
      <c r="S161" s="2016" t="s">
        <v>1274</v>
      </c>
      <c r="T161" s="2022">
        <v>1.6</v>
      </c>
      <c r="U161" s="2022">
        <v>1.6</v>
      </c>
      <c r="V161" s="2022">
        <v>1.5</v>
      </c>
      <c r="W161" s="2022">
        <v>1.5</v>
      </c>
      <c r="X161" s="2019">
        <f>+T161-U161</f>
        <v>0</v>
      </c>
      <c r="Y161" s="2019">
        <f>+V161-W161</f>
        <v>0</v>
      </c>
    </row>
    <row r="162" spans="1:25" ht="15.75" x14ac:dyDescent="0.25">
      <c r="A162" s="272"/>
      <c r="B162" s="272"/>
      <c r="C162" s="272"/>
      <c r="D162" s="273"/>
      <c r="E162" s="272"/>
      <c r="F162" s="274"/>
      <c r="G162" s="274"/>
      <c r="H162" s="272"/>
      <c r="I162" s="272"/>
      <c r="J162" s="275"/>
      <c r="N162" s="1313"/>
      <c r="O162" s="1313"/>
      <c r="P162" s="1313"/>
      <c r="Q162" s="2016" t="s">
        <v>45</v>
      </c>
      <c r="R162" s="2016" t="s">
        <v>489</v>
      </c>
      <c r="S162" s="2016" t="s">
        <v>381</v>
      </c>
      <c r="T162" s="2022">
        <v>0.59199999999999997</v>
      </c>
      <c r="U162" s="2022">
        <v>0.59</v>
      </c>
      <c r="V162" s="2022">
        <v>0.55000000000000004</v>
      </c>
      <c r="W162" s="2022">
        <v>0.55000000000000004</v>
      </c>
      <c r="X162" s="2019">
        <f>+T162-U162</f>
        <v>2.0000000000000018E-3</v>
      </c>
      <c r="Y162" s="2019">
        <f>+V162-W162</f>
        <v>0</v>
      </c>
    </row>
    <row r="163" spans="1:25" ht="15.75" x14ac:dyDescent="0.25">
      <c r="A163" s="272"/>
      <c r="B163" s="272"/>
      <c r="C163" s="272"/>
      <c r="D163" s="273"/>
      <c r="E163" s="272"/>
      <c r="F163" s="274"/>
      <c r="G163" s="274"/>
      <c r="H163" s="272"/>
      <c r="I163" s="272"/>
      <c r="J163" s="275"/>
      <c r="N163" s="1313"/>
      <c r="O163" s="1313"/>
      <c r="P163" s="1313"/>
      <c r="Q163" s="2016" t="s">
        <v>45</v>
      </c>
      <c r="R163" s="2016" t="s">
        <v>489</v>
      </c>
      <c r="S163" s="2016" t="s">
        <v>383</v>
      </c>
      <c r="T163" s="2022">
        <v>0.59199999999999997</v>
      </c>
      <c r="U163" s="2022">
        <v>0.59</v>
      </c>
      <c r="V163" s="2022">
        <v>0.52400000000000002</v>
      </c>
      <c r="W163" s="2022">
        <v>0.52</v>
      </c>
      <c r="X163" s="2019">
        <f>+T163-U163</f>
        <v>2.0000000000000018E-3</v>
      </c>
      <c r="Y163" s="2019">
        <f>+V163-W163</f>
        <v>4.0000000000000036E-3</v>
      </c>
    </row>
    <row r="164" spans="1:25" ht="15.75" x14ac:dyDescent="0.25">
      <c r="A164" s="272"/>
      <c r="B164" s="272"/>
      <c r="C164" s="272"/>
      <c r="D164" s="273"/>
      <c r="E164" s="272"/>
      <c r="F164" s="274"/>
      <c r="G164" s="274"/>
      <c r="H164" s="272"/>
      <c r="I164" s="272"/>
      <c r="J164" s="275"/>
      <c r="N164" s="1313"/>
      <c r="O164" s="1313"/>
      <c r="P164" s="1313"/>
      <c r="Q164" s="2016" t="s">
        <v>45</v>
      </c>
      <c r="R164" s="2016" t="s">
        <v>489</v>
      </c>
      <c r="S164" s="2016" t="s">
        <v>385</v>
      </c>
      <c r="T164" s="2022">
        <v>0.42</v>
      </c>
      <c r="U164" s="2022">
        <v>0.44</v>
      </c>
      <c r="V164" s="2022">
        <v>0.4</v>
      </c>
      <c r="W164" s="2022">
        <v>0.4</v>
      </c>
      <c r="X164" s="2019">
        <f>+T164-U164</f>
        <v>-2.0000000000000018E-2</v>
      </c>
      <c r="Y164" s="2019">
        <f>+V164-W164</f>
        <v>0</v>
      </c>
    </row>
    <row r="165" spans="1:25" ht="15.75" x14ac:dyDescent="0.25">
      <c r="A165" s="272"/>
      <c r="B165" s="272"/>
      <c r="C165" s="272"/>
      <c r="D165" s="273"/>
      <c r="E165" s="272"/>
      <c r="F165" s="274"/>
      <c r="G165" s="274"/>
      <c r="H165" s="272"/>
      <c r="I165" s="272"/>
      <c r="J165" s="275"/>
      <c r="N165" s="1313"/>
      <c r="O165" s="1313"/>
      <c r="P165" s="1313"/>
      <c r="Q165" s="2016" t="s">
        <v>45</v>
      </c>
      <c r="R165" s="2016" t="s">
        <v>491</v>
      </c>
      <c r="S165" s="2016" t="s">
        <v>665</v>
      </c>
      <c r="T165" s="2022">
        <v>0.1</v>
      </c>
      <c r="U165" s="2022">
        <v>0.11</v>
      </c>
      <c r="V165" s="2022">
        <v>0.1</v>
      </c>
      <c r="W165" s="2022">
        <v>0.1</v>
      </c>
      <c r="X165" s="2019">
        <f>+T165-U165</f>
        <v>-9.999999999999995E-3</v>
      </c>
      <c r="Y165" s="2019">
        <f>+V165-W165</f>
        <v>0</v>
      </c>
    </row>
    <row r="166" spans="1:25" ht="15.75" x14ac:dyDescent="0.25">
      <c r="A166" s="272"/>
      <c r="B166" s="272"/>
      <c r="C166" s="272"/>
      <c r="D166" s="273"/>
      <c r="E166" s="272"/>
      <c r="F166" s="274"/>
      <c r="G166" s="274"/>
      <c r="H166" s="272"/>
      <c r="I166" s="272"/>
      <c r="J166" s="275"/>
      <c r="N166" s="1313"/>
      <c r="O166" s="1313"/>
      <c r="P166" s="1313"/>
      <c r="Q166" s="2016" t="s">
        <v>45</v>
      </c>
      <c r="R166" s="2016" t="s">
        <v>491</v>
      </c>
      <c r="S166" s="2016" t="s">
        <v>667</v>
      </c>
      <c r="T166" s="2022">
        <v>0.1</v>
      </c>
      <c r="U166" s="2022">
        <v>0.12</v>
      </c>
      <c r="V166" s="2022">
        <v>0.1</v>
      </c>
      <c r="W166" s="2022">
        <v>0.1</v>
      </c>
      <c r="X166" s="2019">
        <f>+T166-U166</f>
        <v>-1.999999999999999E-2</v>
      </c>
      <c r="Y166" s="2019">
        <f>+V166-W166</f>
        <v>0</v>
      </c>
    </row>
    <row r="167" spans="1:25" ht="15.75" x14ac:dyDescent="0.25">
      <c r="A167" s="272"/>
      <c r="B167" s="272"/>
      <c r="C167" s="272"/>
      <c r="D167" s="273"/>
      <c r="E167" s="272"/>
      <c r="F167" s="274"/>
      <c r="G167" s="274"/>
      <c r="H167" s="272"/>
      <c r="I167" s="272"/>
      <c r="J167" s="275"/>
      <c r="N167" s="1313"/>
      <c r="O167" s="1313"/>
      <c r="P167" s="1313"/>
      <c r="Q167" s="2016" t="s">
        <v>45</v>
      </c>
      <c r="R167" s="2016" t="s">
        <v>494</v>
      </c>
      <c r="S167" s="2016" t="s">
        <v>665</v>
      </c>
      <c r="T167" s="2022">
        <v>0.2</v>
      </c>
      <c r="U167" s="2022">
        <v>0.2</v>
      </c>
      <c r="V167" s="2022">
        <v>0.2</v>
      </c>
      <c r="W167" s="2022">
        <v>0.2</v>
      </c>
      <c r="X167" s="2019">
        <f>+T167-U167</f>
        <v>0</v>
      </c>
      <c r="Y167" s="2019">
        <f>+V167-W167</f>
        <v>0</v>
      </c>
    </row>
    <row r="168" spans="1:25" ht="15.75" x14ac:dyDescent="0.25">
      <c r="A168" s="272"/>
      <c r="B168" s="272"/>
      <c r="C168" s="272"/>
      <c r="D168" s="273"/>
      <c r="E168" s="272"/>
      <c r="F168" s="274"/>
      <c r="G168" s="274"/>
      <c r="H168" s="272"/>
      <c r="I168" s="272"/>
      <c r="J168" s="275"/>
      <c r="N168" s="1313"/>
      <c r="O168" s="1313"/>
      <c r="P168" s="1313"/>
      <c r="Q168" s="2016" t="s">
        <v>45</v>
      </c>
      <c r="R168" s="2016" t="s">
        <v>494</v>
      </c>
      <c r="S168" s="2016" t="s">
        <v>667</v>
      </c>
      <c r="T168" s="2022">
        <v>0.2</v>
      </c>
      <c r="U168" s="2022">
        <v>0.2</v>
      </c>
      <c r="V168" s="2022">
        <v>0.2</v>
      </c>
      <c r="W168" s="2022">
        <v>0.2</v>
      </c>
      <c r="X168" s="2019">
        <f>+T168-U168</f>
        <v>0</v>
      </c>
      <c r="Y168" s="2019">
        <f>+V168-W168</f>
        <v>0</v>
      </c>
    </row>
    <row r="169" spans="1:25" ht="15.75" x14ac:dyDescent="0.25">
      <c r="A169" s="272"/>
      <c r="B169" s="272"/>
      <c r="C169" s="272"/>
      <c r="D169" s="273"/>
      <c r="E169" s="272"/>
      <c r="F169" s="274"/>
      <c r="G169" s="274"/>
      <c r="H169" s="272"/>
      <c r="I169" s="272"/>
      <c r="J169" s="275"/>
      <c r="N169" s="1313"/>
      <c r="O169" s="1313"/>
      <c r="P169" s="1313"/>
      <c r="Q169" s="2016" t="s">
        <v>45</v>
      </c>
      <c r="R169" s="2016" t="s">
        <v>496</v>
      </c>
      <c r="S169" s="2016" t="s">
        <v>671</v>
      </c>
      <c r="T169" s="2022">
        <v>1.6</v>
      </c>
      <c r="U169" s="2022">
        <v>1.82</v>
      </c>
      <c r="V169" s="2022">
        <v>0.8</v>
      </c>
      <c r="W169" s="2022">
        <v>1.2</v>
      </c>
      <c r="X169" s="2019">
        <f>+T169-U169</f>
        <v>-0.21999999999999997</v>
      </c>
      <c r="Y169" s="2019">
        <f>+V169-W169</f>
        <v>-0.39999999999999991</v>
      </c>
    </row>
    <row r="170" spans="1:25" ht="15.75" x14ac:dyDescent="0.25">
      <c r="A170" s="272"/>
      <c r="B170" s="272"/>
      <c r="C170" s="272"/>
      <c r="D170" s="273"/>
      <c r="E170" s="272"/>
      <c r="F170" s="274"/>
      <c r="G170" s="274"/>
      <c r="H170" s="272"/>
      <c r="I170" s="272"/>
      <c r="J170" s="275"/>
      <c r="N170" s="1313"/>
      <c r="O170" s="1313"/>
      <c r="P170" s="1313"/>
      <c r="Q170" s="2016" t="s">
        <v>45</v>
      </c>
      <c r="R170" s="2016" t="s">
        <v>498</v>
      </c>
      <c r="S170" s="2016" t="s">
        <v>673</v>
      </c>
      <c r="T170" s="2022">
        <v>0.8</v>
      </c>
      <c r="U170" s="2022">
        <v>0.8</v>
      </c>
      <c r="V170" s="2022">
        <v>0.45</v>
      </c>
      <c r="W170" s="2022">
        <v>0.45</v>
      </c>
      <c r="X170" s="2019">
        <f>+T170-U170</f>
        <v>0</v>
      </c>
      <c r="Y170" s="2019">
        <f>+V170-W170</f>
        <v>0</v>
      </c>
    </row>
    <row r="171" spans="1:25" ht="15.75" x14ac:dyDescent="0.25">
      <c r="A171" s="272"/>
      <c r="B171" s="272"/>
      <c r="C171" s="272"/>
      <c r="D171" s="273"/>
      <c r="E171" s="272"/>
      <c r="F171" s="274"/>
      <c r="G171" s="274"/>
      <c r="H171" s="272"/>
      <c r="I171" s="272"/>
      <c r="J171" s="275"/>
      <c r="N171" s="1313"/>
      <c r="O171" s="1313"/>
      <c r="P171" s="1313"/>
      <c r="Q171" s="2016" t="s">
        <v>47</v>
      </c>
      <c r="R171" s="2016" t="s">
        <v>500</v>
      </c>
      <c r="S171" s="2016" t="s">
        <v>381</v>
      </c>
      <c r="T171" s="2022">
        <v>0.24</v>
      </c>
      <c r="U171" s="2022">
        <v>0.24</v>
      </c>
      <c r="V171" s="2022">
        <v>0.23</v>
      </c>
      <c r="W171" s="2022">
        <v>0.23</v>
      </c>
      <c r="X171" s="2019">
        <f>+T171-U171</f>
        <v>0</v>
      </c>
      <c r="Y171" s="2019">
        <f>+V171-W171</f>
        <v>0</v>
      </c>
    </row>
    <row r="172" spans="1:25" ht="15.75" x14ac:dyDescent="0.25">
      <c r="A172" s="272"/>
      <c r="B172" s="272"/>
      <c r="C172" s="272"/>
      <c r="D172" s="273"/>
      <c r="E172" s="272"/>
      <c r="F172" s="274"/>
      <c r="G172" s="274"/>
      <c r="H172" s="272"/>
      <c r="I172" s="272"/>
      <c r="J172" s="275"/>
      <c r="N172" s="1313"/>
      <c r="O172" s="1313"/>
      <c r="P172" s="1313"/>
      <c r="Q172" s="2016" t="s">
        <v>47</v>
      </c>
      <c r="R172" s="2016" t="s">
        <v>500</v>
      </c>
      <c r="S172" s="2016" t="s">
        <v>383</v>
      </c>
      <c r="T172" s="2022">
        <v>0.13</v>
      </c>
      <c r="U172" s="2022">
        <v>0.13</v>
      </c>
      <c r="V172" s="2022">
        <v>0.12</v>
      </c>
      <c r="W172" s="2022">
        <v>0.12</v>
      </c>
      <c r="X172" s="2019">
        <f>+T172-U172</f>
        <v>0</v>
      </c>
      <c r="Y172" s="2019">
        <f>+V172-W172</f>
        <v>0</v>
      </c>
    </row>
    <row r="173" spans="1:25" ht="15.75" x14ac:dyDescent="0.25">
      <c r="A173" s="272"/>
      <c r="B173" s="272"/>
      <c r="C173" s="272"/>
      <c r="D173" s="273"/>
      <c r="E173" s="272"/>
      <c r="F173" s="274"/>
      <c r="G173" s="274"/>
      <c r="H173" s="272"/>
      <c r="I173" s="272"/>
      <c r="J173" s="275"/>
      <c r="N173" s="1313"/>
      <c r="O173" s="1313"/>
      <c r="P173" s="1313"/>
      <c r="Q173" s="2016" t="s">
        <v>47</v>
      </c>
      <c r="R173" s="2016" t="s">
        <v>500</v>
      </c>
      <c r="S173" s="2016" t="s">
        <v>385</v>
      </c>
      <c r="T173" s="2022">
        <v>0.5</v>
      </c>
      <c r="U173" s="2022">
        <v>0.5</v>
      </c>
      <c r="V173" s="2022">
        <v>0.48</v>
      </c>
      <c r="W173" s="2022">
        <v>0.48</v>
      </c>
      <c r="X173" s="2019">
        <f>+T173-U173</f>
        <v>0</v>
      </c>
      <c r="Y173" s="2019">
        <f>+V173-W173</f>
        <v>0</v>
      </c>
    </row>
    <row r="174" spans="1:25" ht="15.75" x14ac:dyDescent="0.25">
      <c r="A174" s="272"/>
      <c r="B174" s="272"/>
      <c r="C174" s="272"/>
      <c r="D174" s="273"/>
      <c r="E174" s="272"/>
      <c r="F174" s="274"/>
      <c r="G174" s="274"/>
      <c r="H174" s="272"/>
      <c r="I174" s="272"/>
      <c r="J174" s="275"/>
      <c r="N174" s="1313"/>
      <c r="O174" s="1313"/>
      <c r="P174" s="1313"/>
      <c r="Q174" s="2016" t="s">
        <v>47</v>
      </c>
      <c r="R174" s="2016" t="s">
        <v>504</v>
      </c>
      <c r="S174" s="2016" t="s">
        <v>678</v>
      </c>
      <c r="T174" s="2022">
        <v>0.32</v>
      </c>
      <c r="U174" s="2022">
        <v>0.32</v>
      </c>
      <c r="V174" s="2022">
        <v>0</v>
      </c>
      <c r="W174" s="2022">
        <v>0</v>
      </c>
      <c r="X174" s="2019">
        <f>+T174-U174</f>
        <v>0</v>
      </c>
      <c r="Y174" s="2019">
        <f>+V174-W174</f>
        <v>0</v>
      </c>
    </row>
    <row r="175" spans="1:25" ht="15.75" x14ac:dyDescent="0.25">
      <c r="A175" s="272"/>
      <c r="B175" s="272"/>
      <c r="C175" s="272"/>
      <c r="D175" s="273"/>
      <c r="E175" s="272"/>
      <c r="F175" s="274"/>
      <c r="G175" s="274"/>
      <c r="H175" s="272"/>
      <c r="I175" s="272"/>
      <c r="J175" s="275"/>
      <c r="N175" s="1313"/>
      <c r="O175" s="1313"/>
      <c r="P175" s="1313"/>
      <c r="Q175" s="2016" t="s">
        <v>47</v>
      </c>
      <c r="R175" s="2016" t="s">
        <v>504</v>
      </c>
      <c r="S175" s="2016" t="s">
        <v>680</v>
      </c>
      <c r="T175" s="2022">
        <v>0.59099999999999997</v>
      </c>
      <c r="U175" s="2022">
        <v>0.59099999999999997</v>
      </c>
      <c r="V175" s="2022">
        <v>0.5</v>
      </c>
      <c r="W175" s="2022">
        <v>0.5</v>
      </c>
      <c r="X175" s="2019">
        <f>+T175-U175</f>
        <v>0</v>
      </c>
      <c r="Y175" s="2019">
        <f>+V175-W175</f>
        <v>0</v>
      </c>
    </row>
    <row r="176" spans="1:25" ht="15.75" x14ac:dyDescent="0.25">
      <c r="A176" s="272"/>
      <c r="B176" s="272"/>
      <c r="C176" s="272"/>
      <c r="D176" s="273"/>
      <c r="E176" s="272"/>
      <c r="F176" s="274"/>
      <c r="G176" s="274"/>
      <c r="H176" s="272"/>
      <c r="I176" s="272"/>
      <c r="J176" s="275"/>
      <c r="N176" s="1313"/>
      <c r="O176" s="1313"/>
      <c r="P176" s="1313"/>
      <c r="Q176" s="2016" t="s">
        <v>47</v>
      </c>
      <c r="R176" s="2016" t="s">
        <v>504</v>
      </c>
      <c r="S176" s="2016" t="s">
        <v>682</v>
      </c>
      <c r="T176" s="2022">
        <v>0.59099999999999997</v>
      </c>
      <c r="U176" s="2022">
        <v>0.59099999999999997</v>
      </c>
      <c r="V176" s="2022">
        <v>0.5</v>
      </c>
      <c r="W176" s="2022">
        <v>0.5</v>
      </c>
      <c r="X176" s="2019">
        <f>+T176-U176</f>
        <v>0</v>
      </c>
      <c r="Y176" s="2019">
        <f>+V176-W176</f>
        <v>0</v>
      </c>
    </row>
    <row r="177" spans="1:39" ht="15.75" x14ac:dyDescent="0.25">
      <c r="A177" s="272"/>
      <c r="B177" s="272"/>
      <c r="C177" s="272"/>
      <c r="D177" s="273"/>
      <c r="E177" s="272"/>
      <c r="F177" s="274"/>
      <c r="G177" s="274"/>
      <c r="H177" s="272"/>
      <c r="I177" s="272"/>
      <c r="J177" s="275"/>
      <c r="N177" s="1313"/>
      <c r="O177" s="1313"/>
      <c r="P177" s="1313"/>
      <c r="Q177" s="2016" t="s">
        <v>47</v>
      </c>
      <c r="R177" s="2016" t="s">
        <v>504</v>
      </c>
      <c r="S177" s="2016" t="s">
        <v>684</v>
      </c>
      <c r="T177" s="2022">
        <v>0.5</v>
      </c>
      <c r="U177" s="2022">
        <v>0.5</v>
      </c>
      <c r="V177" s="2022">
        <v>0.3</v>
      </c>
      <c r="W177" s="2022">
        <v>0.3</v>
      </c>
      <c r="X177" s="2019">
        <f>+T177-U177</f>
        <v>0</v>
      </c>
      <c r="Y177" s="2019">
        <f>+V177-W177</f>
        <v>0</v>
      </c>
    </row>
    <row r="178" spans="1:39" ht="15.75" x14ac:dyDescent="0.25">
      <c r="A178" s="272"/>
      <c r="B178" s="272"/>
      <c r="C178" s="272"/>
      <c r="D178" s="273"/>
      <c r="E178" s="272"/>
      <c r="F178" s="274"/>
      <c r="G178" s="274"/>
      <c r="H178" s="272"/>
      <c r="I178" s="272"/>
      <c r="J178" s="275"/>
      <c r="N178" s="1313"/>
      <c r="O178" s="1313"/>
      <c r="P178" s="1313"/>
      <c r="Q178" s="2016" t="s">
        <v>47</v>
      </c>
      <c r="R178" s="2016" t="s">
        <v>504</v>
      </c>
      <c r="S178" s="2016" t="s">
        <v>552</v>
      </c>
      <c r="T178" s="2022">
        <v>1</v>
      </c>
      <c r="U178" s="2022">
        <v>1</v>
      </c>
      <c r="V178" s="2022">
        <v>0.9</v>
      </c>
      <c r="W178" s="2022">
        <v>0.9</v>
      </c>
      <c r="X178" s="2019">
        <f>+T178-U178</f>
        <v>0</v>
      </c>
      <c r="Y178" s="2019">
        <f>+V178-W178</f>
        <v>0</v>
      </c>
    </row>
    <row r="179" spans="1:39" ht="15.75" x14ac:dyDescent="0.25">
      <c r="A179" s="272"/>
      <c r="B179" s="272"/>
      <c r="C179" s="272"/>
      <c r="D179" s="273"/>
      <c r="E179" s="272"/>
      <c r="F179" s="274"/>
      <c r="G179" s="274"/>
      <c r="H179" s="272"/>
      <c r="I179" s="272"/>
      <c r="J179" s="275"/>
      <c r="N179" s="1313"/>
      <c r="O179" s="1313"/>
      <c r="P179" s="1313"/>
      <c r="Q179" s="2023" t="s">
        <v>47</v>
      </c>
      <c r="R179" s="2023" t="s">
        <v>509</v>
      </c>
      <c r="S179" s="2023" t="s">
        <v>693</v>
      </c>
      <c r="T179" s="2024"/>
      <c r="U179" s="2024">
        <v>0.316</v>
      </c>
      <c r="V179" s="2024"/>
      <c r="W179" s="2024">
        <v>0.3</v>
      </c>
      <c r="X179" s="2019">
        <f>+T179-U179</f>
        <v>-0.316</v>
      </c>
      <c r="Y179" s="2019">
        <f>+V179-W179</f>
        <v>-0.3</v>
      </c>
      <c r="Z179" s="1201" t="s">
        <v>1646</v>
      </c>
    </row>
    <row r="180" spans="1:39" ht="15.75" x14ac:dyDescent="0.25">
      <c r="A180" s="272"/>
      <c r="B180" s="272"/>
      <c r="C180" s="272"/>
      <c r="D180" s="273"/>
      <c r="E180" s="272"/>
      <c r="F180" s="274"/>
      <c r="G180" s="274"/>
      <c r="H180" s="272"/>
      <c r="I180" s="272"/>
      <c r="J180" s="275"/>
      <c r="N180" s="1313"/>
      <c r="O180" s="1313"/>
      <c r="P180" s="1313"/>
      <c r="Q180" s="2023" t="s">
        <v>47</v>
      </c>
      <c r="R180" s="2023" t="s">
        <v>509</v>
      </c>
      <c r="S180" s="2023" t="s">
        <v>695</v>
      </c>
      <c r="T180" s="2024"/>
      <c r="U180" s="2024">
        <v>0.2</v>
      </c>
      <c r="V180" s="2024"/>
      <c r="W180" s="2024">
        <v>0.19600000000000001</v>
      </c>
      <c r="X180" s="2019">
        <f>+T180-U180</f>
        <v>-0.2</v>
      </c>
      <c r="Y180" s="2019">
        <f>+V180-W180</f>
        <v>-0.19600000000000001</v>
      </c>
      <c r="Z180" s="1201" t="s">
        <v>1646</v>
      </c>
    </row>
    <row r="181" spans="1:39" ht="15.75" x14ac:dyDescent="0.25">
      <c r="A181" s="272"/>
      <c r="B181" s="272"/>
      <c r="C181" s="272"/>
      <c r="D181" s="273"/>
      <c r="E181" s="272"/>
      <c r="F181" s="274"/>
      <c r="G181" s="274"/>
      <c r="H181" s="272"/>
      <c r="I181" s="272"/>
      <c r="J181" s="275"/>
      <c r="N181" s="1313"/>
      <c r="O181" s="1313"/>
      <c r="P181" s="1313"/>
      <c r="Q181" s="2023" t="s">
        <v>47</v>
      </c>
      <c r="R181" s="2023" t="s">
        <v>502</v>
      </c>
      <c r="S181" s="2023" t="s">
        <v>697</v>
      </c>
      <c r="T181" s="2024"/>
      <c r="U181" s="2024">
        <v>8.9999999999999993E-3</v>
      </c>
      <c r="V181" s="2024"/>
      <c r="W181" s="2024">
        <v>8.9999999999999993E-3</v>
      </c>
      <c r="X181" s="2019">
        <f>+T181-U181</f>
        <v>-8.9999999999999993E-3</v>
      </c>
      <c r="Y181" s="2019">
        <f>+V181-W181</f>
        <v>-8.9999999999999993E-3</v>
      </c>
      <c r="Z181" s="1201" t="s">
        <v>1646</v>
      </c>
    </row>
    <row r="182" spans="1:39" ht="15.75" x14ac:dyDescent="0.25">
      <c r="A182" s="272"/>
      <c r="B182" s="272"/>
      <c r="C182" s="272"/>
      <c r="D182" s="273"/>
      <c r="E182" s="272"/>
      <c r="F182" s="274"/>
      <c r="G182" s="274"/>
      <c r="H182" s="272"/>
      <c r="I182" s="272"/>
      <c r="J182" s="275"/>
      <c r="N182" s="1313"/>
      <c r="O182" s="1313"/>
      <c r="P182" s="1313"/>
      <c r="Q182" s="2016" t="s">
        <v>49</v>
      </c>
      <c r="R182" s="2016" t="s">
        <v>511</v>
      </c>
      <c r="S182" s="2016" t="s">
        <v>357</v>
      </c>
      <c r="T182" s="2022">
        <v>6.75</v>
      </c>
      <c r="U182" s="2022">
        <v>6.6</v>
      </c>
      <c r="V182" s="2022">
        <v>6.75</v>
      </c>
      <c r="W182" s="2022">
        <v>6.5880000000000001</v>
      </c>
      <c r="X182" s="2019">
        <f>+T182-U182</f>
        <v>0.15000000000000036</v>
      </c>
      <c r="Y182" s="2019">
        <f>+V182-W182</f>
        <v>0.16199999999999992</v>
      </c>
      <c r="AL182" s="272"/>
      <c r="AM182" s="272"/>
    </row>
    <row r="183" spans="1:39" ht="15.75" x14ac:dyDescent="0.25">
      <c r="A183" s="272"/>
      <c r="B183" s="272"/>
      <c r="C183" s="272"/>
      <c r="D183" s="273"/>
      <c r="E183" s="272"/>
      <c r="F183" s="274"/>
      <c r="G183" s="274"/>
      <c r="H183" s="272"/>
      <c r="I183" s="272"/>
      <c r="J183" s="275"/>
      <c r="N183" s="1313"/>
      <c r="O183" s="1313"/>
      <c r="P183" s="1313"/>
      <c r="Q183" s="2023" t="s">
        <v>49</v>
      </c>
      <c r="R183" s="2023" t="s">
        <v>511</v>
      </c>
      <c r="S183" s="2023" t="s">
        <v>413</v>
      </c>
      <c r="T183" s="2024"/>
      <c r="U183" s="2024">
        <v>6.6</v>
      </c>
      <c r="V183" s="2024"/>
      <c r="W183" s="2024">
        <v>6.5880000000000001</v>
      </c>
      <c r="X183" s="2019">
        <f>+T183-U183</f>
        <v>-6.6</v>
      </c>
      <c r="Y183" s="2019">
        <f>+V183-W183</f>
        <v>-6.5880000000000001</v>
      </c>
      <c r="Z183" s="1201" t="s">
        <v>1645</v>
      </c>
      <c r="AL183" s="272"/>
      <c r="AM183" s="272"/>
    </row>
    <row r="184" spans="1:39" ht="15.75" x14ac:dyDescent="0.25">
      <c r="A184" s="272"/>
      <c r="B184" s="272"/>
      <c r="C184" s="272"/>
      <c r="D184" s="273"/>
      <c r="E184" s="272"/>
      <c r="F184" s="274"/>
      <c r="G184" s="274"/>
      <c r="H184" s="272"/>
      <c r="I184" s="272"/>
      <c r="J184" s="275"/>
      <c r="N184" s="1313"/>
      <c r="O184" s="1313"/>
      <c r="P184" s="1313"/>
      <c r="Q184" s="2016" t="s">
        <v>51</v>
      </c>
      <c r="R184" s="2016" t="s">
        <v>513</v>
      </c>
      <c r="S184" s="2016" t="s">
        <v>387</v>
      </c>
      <c r="T184" s="2022">
        <v>0.22</v>
      </c>
      <c r="U184" s="2022">
        <v>0.22</v>
      </c>
      <c r="V184" s="2022">
        <v>0.22</v>
      </c>
      <c r="W184" s="2022">
        <v>0.22</v>
      </c>
      <c r="X184" s="2019">
        <f>+T184-U184</f>
        <v>0</v>
      </c>
      <c r="Y184" s="2019">
        <f>+V184-W184</f>
        <v>0</v>
      </c>
      <c r="AL184" s="272"/>
      <c r="AM184" s="272"/>
    </row>
    <row r="185" spans="1:39" ht="15.75" x14ac:dyDescent="0.25">
      <c r="A185" s="272"/>
      <c r="B185" s="272"/>
      <c r="C185" s="272"/>
      <c r="D185" s="273"/>
      <c r="E185" s="272"/>
      <c r="F185" s="274"/>
      <c r="G185" s="274"/>
      <c r="H185" s="272"/>
      <c r="I185" s="272"/>
      <c r="J185" s="275"/>
      <c r="N185" s="1313"/>
      <c r="O185" s="1313"/>
      <c r="P185" s="1313"/>
      <c r="Q185" s="2016" t="s">
        <v>51</v>
      </c>
      <c r="R185" s="2016" t="s">
        <v>516</v>
      </c>
      <c r="S185" s="2016" t="s">
        <v>387</v>
      </c>
      <c r="T185" s="2022">
        <v>1.6</v>
      </c>
      <c r="U185" s="2022">
        <v>1.6</v>
      </c>
      <c r="V185" s="2022">
        <v>1.6</v>
      </c>
      <c r="W185" s="2022">
        <v>1.6</v>
      </c>
      <c r="X185" s="2019">
        <f>+T185-U185</f>
        <v>0</v>
      </c>
      <c r="Y185" s="2019">
        <f>+V185-W185</f>
        <v>0</v>
      </c>
      <c r="AL185" s="272"/>
      <c r="AM185" s="272"/>
    </row>
    <row r="186" spans="1:39" ht="15.75" x14ac:dyDescent="0.25">
      <c r="A186" s="272"/>
      <c r="B186" s="272"/>
      <c r="C186" s="272"/>
      <c r="D186" s="273"/>
      <c r="E186" s="272"/>
      <c r="F186" s="274"/>
      <c r="G186" s="274"/>
      <c r="H186" s="272"/>
      <c r="I186" s="272"/>
      <c r="J186" s="275"/>
      <c r="N186" s="1313"/>
      <c r="O186" s="1313"/>
      <c r="P186" s="1313"/>
      <c r="Q186" s="2016" t="s">
        <v>51</v>
      </c>
      <c r="R186" s="2016" t="s">
        <v>516</v>
      </c>
      <c r="S186" s="2016" t="s">
        <v>704</v>
      </c>
      <c r="T186" s="2022">
        <v>1.6</v>
      </c>
      <c r="U186" s="2022">
        <v>1.6</v>
      </c>
      <c r="V186" s="2022">
        <v>1.6</v>
      </c>
      <c r="W186" s="2022">
        <v>1.6</v>
      </c>
      <c r="X186" s="2019">
        <f>+T186-U186</f>
        <v>0</v>
      </c>
      <c r="Y186" s="2019">
        <f>+V186-W186</f>
        <v>0</v>
      </c>
      <c r="AL186" s="272"/>
      <c r="AM186" s="272"/>
    </row>
    <row r="187" spans="1:39" ht="15.75" x14ac:dyDescent="0.25">
      <c r="A187" s="272"/>
      <c r="B187" s="272"/>
      <c r="C187" s="272"/>
      <c r="D187" s="273"/>
      <c r="E187" s="272"/>
      <c r="F187" s="274"/>
      <c r="G187" s="274"/>
      <c r="H187" s="272"/>
      <c r="I187" s="272"/>
      <c r="J187" s="275"/>
      <c r="N187" s="1313"/>
      <c r="O187" s="1313"/>
      <c r="P187" s="1313"/>
      <c r="Q187" s="2016" t="s">
        <v>51</v>
      </c>
      <c r="R187" s="2016" t="s">
        <v>516</v>
      </c>
      <c r="S187" s="2016" t="s">
        <v>706</v>
      </c>
      <c r="T187" s="2022">
        <v>2</v>
      </c>
      <c r="U187" s="2022">
        <v>2</v>
      </c>
      <c r="V187" s="2022">
        <v>2</v>
      </c>
      <c r="W187" s="2022">
        <v>2</v>
      </c>
      <c r="X187" s="2019">
        <f>+T187-U187</f>
        <v>0</v>
      </c>
      <c r="Y187" s="2019">
        <f>+V187-W187</f>
        <v>0</v>
      </c>
      <c r="AL187" s="272"/>
      <c r="AM187" s="272"/>
    </row>
    <row r="188" spans="1:39" ht="15.75" x14ac:dyDescent="0.25">
      <c r="A188" s="272"/>
      <c r="B188" s="272"/>
      <c r="C188" s="272"/>
      <c r="D188" s="273"/>
      <c r="E188" s="272"/>
      <c r="F188" s="274"/>
      <c r="G188" s="274"/>
      <c r="H188" s="272"/>
      <c r="I188" s="272"/>
      <c r="J188" s="275"/>
      <c r="N188" s="1313"/>
      <c r="O188" s="1313"/>
      <c r="P188" s="1313"/>
      <c r="Q188" s="2016" t="s">
        <v>51</v>
      </c>
      <c r="R188" s="2016" t="s">
        <v>516</v>
      </c>
      <c r="S188" s="2016" t="s">
        <v>708</v>
      </c>
      <c r="T188" s="2022">
        <v>2</v>
      </c>
      <c r="U188" s="2022">
        <v>2</v>
      </c>
      <c r="V188" s="2022">
        <v>2</v>
      </c>
      <c r="W188" s="2022">
        <v>2</v>
      </c>
      <c r="X188" s="2019">
        <f>+T188-U188</f>
        <v>0</v>
      </c>
      <c r="Y188" s="2019">
        <f>+V188-W188</f>
        <v>0</v>
      </c>
      <c r="AL188" s="272"/>
      <c r="AM188" s="272"/>
    </row>
    <row r="189" spans="1:39" ht="15.75" x14ac:dyDescent="0.25">
      <c r="A189" s="272"/>
      <c r="B189" s="272"/>
      <c r="C189" s="272"/>
      <c r="D189" s="273"/>
      <c r="E189" s="272"/>
      <c r="F189" s="274"/>
      <c r="G189" s="274"/>
      <c r="H189" s="272"/>
      <c r="I189" s="272"/>
      <c r="J189" s="275"/>
      <c r="N189" s="1313"/>
      <c r="O189" s="1313"/>
      <c r="P189" s="1313"/>
      <c r="Q189" s="2016" t="s">
        <v>51</v>
      </c>
      <c r="R189" s="2016" t="s">
        <v>518</v>
      </c>
      <c r="S189" s="2016" t="s">
        <v>387</v>
      </c>
      <c r="T189" s="2022">
        <v>0.25</v>
      </c>
      <c r="U189" s="2022">
        <v>0.25</v>
      </c>
      <c r="V189" s="2022">
        <v>0.25</v>
      </c>
      <c r="W189" s="2022">
        <v>0.25</v>
      </c>
      <c r="X189" s="2019">
        <f>+T189-U189</f>
        <v>0</v>
      </c>
      <c r="Y189" s="2019">
        <f>+V189-W189</f>
        <v>0</v>
      </c>
      <c r="AL189" s="272"/>
      <c r="AM189" s="272"/>
    </row>
    <row r="190" spans="1:39" ht="15.75" x14ac:dyDescent="0.25">
      <c r="A190" s="272"/>
      <c r="B190" s="272"/>
      <c r="C190" s="272"/>
      <c r="D190" s="273"/>
      <c r="E190" s="272"/>
      <c r="F190" s="274"/>
      <c r="G190" s="274"/>
      <c r="H190" s="272"/>
      <c r="I190" s="272"/>
      <c r="J190" s="275"/>
      <c r="N190" s="1313"/>
      <c r="O190" s="1313"/>
      <c r="P190" s="1313"/>
      <c r="Q190" s="2016" t="s">
        <v>51</v>
      </c>
      <c r="R190" s="2016" t="s">
        <v>520</v>
      </c>
      <c r="S190" s="2016" t="s">
        <v>387</v>
      </c>
      <c r="T190" s="2022">
        <v>0.28000000000000003</v>
      </c>
      <c r="U190" s="2022">
        <v>0.28000000000000003</v>
      </c>
      <c r="V190" s="2022">
        <v>0</v>
      </c>
      <c r="W190" s="2022">
        <v>0</v>
      </c>
      <c r="X190" s="2019">
        <f>+T190-U190</f>
        <v>0</v>
      </c>
      <c r="Y190" s="2019">
        <f>+V190-W190</f>
        <v>0</v>
      </c>
      <c r="AL190" s="272"/>
      <c r="AM190" s="272"/>
    </row>
    <row r="191" spans="1:39" ht="15.75" x14ac:dyDescent="0.25">
      <c r="A191" s="272"/>
      <c r="B191" s="272"/>
      <c r="C191" s="272"/>
      <c r="D191" s="273"/>
      <c r="E191" s="272"/>
      <c r="F191" s="274"/>
      <c r="G191" s="274"/>
      <c r="H191" s="272"/>
      <c r="I191" s="272"/>
      <c r="J191" s="275"/>
      <c r="N191" s="1313"/>
      <c r="O191" s="1313"/>
      <c r="P191" s="1313"/>
      <c r="Q191" s="2016" t="s">
        <v>51</v>
      </c>
      <c r="R191" s="2016" t="s">
        <v>520</v>
      </c>
      <c r="S191" s="2016" t="s">
        <v>704</v>
      </c>
      <c r="T191" s="2022">
        <v>0.28000000000000003</v>
      </c>
      <c r="U191" s="2022">
        <v>0.28000000000000003</v>
      </c>
      <c r="V191" s="2022">
        <v>0.28000000000000003</v>
      </c>
      <c r="W191" s="2022">
        <v>0.28000000000000003</v>
      </c>
      <c r="X191" s="2019">
        <f>+T191-U191</f>
        <v>0</v>
      </c>
      <c r="Y191" s="2019">
        <f>+V191-W191</f>
        <v>0</v>
      </c>
      <c r="AL191" s="272"/>
      <c r="AM191" s="272"/>
    </row>
    <row r="192" spans="1:39" ht="15.75" x14ac:dyDescent="0.25">
      <c r="A192" s="272"/>
      <c r="B192" s="272"/>
      <c r="C192" s="272"/>
      <c r="D192" s="273"/>
      <c r="E192" s="272"/>
      <c r="F192" s="274"/>
      <c r="G192" s="274"/>
      <c r="H192" s="272"/>
      <c r="I192" s="272"/>
      <c r="J192" s="275"/>
      <c r="N192" s="1313"/>
      <c r="O192" s="1313"/>
      <c r="P192" s="1313"/>
      <c r="Q192" s="2016" t="s">
        <v>51</v>
      </c>
      <c r="R192" s="2016" t="s">
        <v>522</v>
      </c>
      <c r="S192" s="2016" t="s">
        <v>387</v>
      </c>
      <c r="T192" s="2022">
        <v>0.35</v>
      </c>
      <c r="U192" s="2022">
        <v>0.35</v>
      </c>
      <c r="V192" s="2022">
        <v>0.27500000000000002</v>
      </c>
      <c r="W192" s="2022">
        <v>0.27500000000000002</v>
      </c>
      <c r="X192" s="2019">
        <f>+T192-U192</f>
        <v>0</v>
      </c>
      <c r="Y192" s="2019">
        <f>+V192-W192</f>
        <v>0</v>
      </c>
      <c r="AL192" s="272"/>
      <c r="AM192" s="272"/>
    </row>
    <row r="193" spans="1:39" ht="15.75" x14ac:dyDescent="0.25">
      <c r="A193" s="272"/>
      <c r="B193" s="272"/>
      <c r="C193" s="272"/>
      <c r="D193" s="273"/>
      <c r="E193" s="272"/>
      <c r="F193" s="274"/>
      <c r="G193" s="274"/>
      <c r="H193" s="272"/>
      <c r="I193" s="272"/>
      <c r="J193" s="275"/>
      <c r="N193" s="1313"/>
      <c r="O193" s="1313"/>
      <c r="P193" s="1313"/>
      <c r="Q193" s="2016" t="s">
        <v>51</v>
      </c>
      <c r="R193" s="2016" t="s">
        <v>522</v>
      </c>
      <c r="S193" s="2016" t="s">
        <v>704</v>
      </c>
      <c r="T193" s="2022">
        <v>0.35</v>
      </c>
      <c r="U193" s="2022">
        <v>0.35</v>
      </c>
      <c r="V193" s="2022">
        <v>0.27500000000000002</v>
      </c>
      <c r="W193" s="2022">
        <v>0.27500000000000002</v>
      </c>
      <c r="X193" s="2019">
        <f>+T193-U193</f>
        <v>0</v>
      </c>
      <c r="Y193" s="2019">
        <f>+V193-W193</f>
        <v>0</v>
      </c>
      <c r="AL193" s="272"/>
      <c r="AM193" s="272"/>
    </row>
    <row r="194" spans="1:39" ht="15.75" x14ac:dyDescent="0.25">
      <c r="A194" s="272"/>
      <c r="B194" s="272"/>
      <c r="C194" s="272"/>
      <c r="D194" s="273"/>
      <c r="E194" s="272"/>
      <c r="F194" s="274"/>
      <c r="G194" s="274"/>
      <c r="H194" s="272"/>
      <c r="I194" s="272"/>
      <c r="J194" s="275"/>
      <c r="N194" s="1313"/>
      <c r="O194" s="1313"/>
      <c r="P194" s="1313"/>
      <c r="Q194" s="2016" t="s">
        <v>51</v>
      </c>
      <c r="R194" s="2016" t="s">
        <v>524</v>
      </c>
      <c r="S194" s="2016" t="s">
        <v>387</v>
      </c>
      <c r="T194" s="2022">
        <v>1.46</v>
      </c>
      <c r="U194" s="2022">
        <v>1.46</v>
      </c>
      <c r="V194" s="2022">
        <v>1.34</v>
      </c>
      <c r="W194" s="2022">
        <v>1.34</v>
      </c>
      <c r="X194" s="2019">
        <f>+T194-U194</f>
        <v>0</v>
      </c>
      <c r="Y194" s="2019">
        <f>+V194-W194</f>
        <v>0</v>
      </c>
    </row>
    <row r="195" spans="1:39" ht="15.75" x14ac:dyDescent="0.25">
      <c r="A195" s="272"/>
      <c r="B195" s="272"/>
      <c r="C195" s="272"/>
      <c r="D195" s="273"/>
      <c r="E195" s="272"/>
      <c r="F195" s="274"/>
      <c r="G195" s="274"/>
      <c r="H195" s="272"/>
      <c r="I195" s="272"/>
      <c r="J195" s="275"/>
      <c r="N195" s="1313"/>
      <c r="O195" s="1313"/>
      <c r="P195" s="1313"/>
      <c r="Q195" s="2016" t="s">
        <v>51</v>
      </c>
      <c r="R195" s="2016" t="s">
        <v>526</v>
      </c>
      <c r="S195" s="2016" t="s">
        <v>387</v>
      </c>
      <c r="T195" s="2022">
        <v>0.91200000000000003</v>
      </c>
      <c r="U195" s="2022">
        <v>0.91200000000000003</v>
      </c>
      <c r="V195" s="2022">
        <v>0.79</v>
      </c>
      <c r="W195" s="2022">
        <v>0.79</v>
      </c>
      <c r="X195" s="2019">
        <f>+T195-U195</f>
        <v>0</v>
      </c>
      <c r="Y195" s="2019">
        <f>+V195-W195</f>
        <v>0</v>
      </c>
    </row>
    <row r="196" spans="1:39" ht="15.75" x14ac:dyDescent="0.25">
      <c r="A196" s="272"/>
      <c r="B196" s="272"/>
      <c r="C196" s="272"/>
      <c r="D196" s="273"/>
      <c r="E196" s="272"/>
      <c r="F196" s="274"/>
      <c r="G196" s="274"/>
      <c r="H196" s="272"/>
      <c r="I196" s="272"/>
      <c r="J196" s="275"/>
      <c r="N196" s="1313"/>
      <c r="O196" s="1313"/>
      <c r="P196" s="1313"/>
      <c r="Q196" s="2016" t="s">
        <v>51</v>
      </c>
      <c r="R196" s="2016" t="s">
        <v>526</v>
      </c>
      <c r="S196" s="2016" t="s">
        <v>704</v>
      </c>
      <c r="T196" s="2022">
        <v>0.91200000000000003</v>
      </c>
      <c r="U196" s="2022">
        <v>0.91200000000000003</v>
      </c>
      <c r="V196" s="2022">
        <v>0.79</v>
      </c>
      <c r="W196" s="2022">
        <v>0.79</v>
      </c>
      <c r="X196" s="2019">
        <f>+T196-U196</f>
        <v>0</v>
      </c>
      <c r="Y196" s="2019">
        <f>+V196-W196</f>
        <v>0</v>
      </c>
    </row>
    <row r="197" spans="1:39" ht="15.75" x14ac:dyDescent="0.25">
      <c r="A197" s="272"/>
      <c r="B197" s="272"/>
      <c r="C197" s="272"/>
      <c r="D197" s="273"/>
      <c r="E197" s="272"/>
      <c r="F197" s="274"/>
      <c r="G197" s="274"/>
      <c r="H197" s="272"/>
      <c r="I197" s="272"/>
      <c r="J197" s="275"/>
      <c r="N197" s="1313"/>
      <c r="O197" s="1313"/>
      <c r="P197" s="1313"/>
      <c r="Q197" s="2016" t="s">
        <v>51</v>
      </c>
      <c r="R197" s="2016" t="s">
        <v>528</v>
      </c>
      <c r="S197" s="2016" t="s">
        <v>387</v>
      </c>
      <c r="T197" s="2022">
        <v>0.45</v>
      </c>
      <c r="U197" s="2022">
        <v>0.45</v>
      </c>
      <c r="V197" s="2022">
        <v>0.45</v>
      </c>
      <c r="W197" s="2022">
        <v>0.45</v>
      </c>
      <c r="X197" s="2019">
        <f>+T197-U197</f>
        <v>0</v>
      </c>
      <c r="Y197" s="2019">
        <f>+V197-W197</f>
        <v>0</v>
      </c>
    </row>
    <row r="198" spans="1:39" ht="15.75" x14ac:dyDescent="0.25">
      <c r="A198" s="272"/>
      <c r="B198" s="272"/>
      <c r="C198" s="272"/>
      <c r="D198" s="273"/>
      <c r="E198" s="272"/>
      <c r="F198" s="274"/>
      <c r="G198" s="274"/>
      <c r="H198" s="272"/>
      <c r="I198" s="272"/>
      <c r="J198" s="275"/>
      <c r="N198" s="1313"/>
      <c r="O198" s="1313"/>
      <c r="P198" s="1313"/>
      <c r="Q198" s="2016" t="s">
        <v>51</v>
      </c>
      <c r="R198" s="2016" t="s">
        <v>528</v>
      </c>
      <c r="S198" s="2016" t="s">
        <v>704</v>
      </c>
      <c r="T198" s="2022">
        <v>0.45</v>
      </c>
      <c r="U198" s="2022">
        <v>0.45</v>
      </c>
      <c r="V198" s="2022">
        <v>0.45</v>
      </c>
      <c r="W198" s="2022">
        <v>0.45</v>
      </c>
      <c r="X198" s="2019">
        <f>+T198-U198</f>
        <v>0</v>
      </c>
      <c r="Y198" s="2019">
        <f>+V198-W198</f>
        <v>0</v>
      </c>
    </row>
    <row r="199" spans="1:39" ht="15.75" x14ac:dyDescent="0.25">
      <c r="A199" s="272"/>
      <c r="B199" s="272"/>
      <c r="C199" s="272"/>
      <c r="D199" s="273"/>
      <c r="E199" s="272"/>
      <c r="F199" s="274"/>
      <c r="G199" s="274"/>
      <c r="H199" s="272"/>
      <c r="I199" s="272"/>
      <c r="J199" s="275"/>
      <c r="N199" s="1313"/>
      <c r="O199" s="1313"/>
      <c r="P199" s="1313"/>
      <c r="Q199" s="2016" t="s">
        <v>51</v>
      </c>
      <c r="R199" s="2016" t="s">
        <v>530</v>
      </c>
      <c r="S199" s="2016" t="s">
        <v>387</v>
      </c>
      <c r="T199" s="2022">
        <v>0.11</v>
      </c>
      <c r="U199" s="2022">
        <v>0.11</v>
      </c>
      <c r="V199" s="2022">
        <v>0.11</v>
      </c>
      <c r="W199" s="2022">
        <v>0.11</v>
      </c>
      <c r="X199" s="2019">
        <f>+T199-U199</f>
        <v>0</v>
      </c>
      <c r="Y199" s="2019">
        <f>+V199-W199</f>
        <v>0</v>
      </c>
    </row>
    <row r="200" spans="1:39" ht="15.75" x14ac:dyDescent="0.25">
      <c r="A200" s="272"/>
      <c r="B200" s="272"/>
      <c r="C200" s="272"/>
      <c r="D200" s="273"/>
      <c r="E200" s="272"/>
      <c r="F200" s="274"/>
      <c r="G200" s="274"/>
      <c r="H200" s="272"/>
      <c r="I200" s="272"/>
      <c r="J200" s="275"/>
      <c r="N200" s="1313"/>
      <c r="O200" s="1313"/>
      <c r="P200" s="1313"/>
      <c r="Q200" s="2016" t="s">
        <v>51</v>
      </c>
      <c r="R200" s="2016" t="s">
        <v>530</v>
      </c>
      <c r="S200" s="2016" t="s">
        <v>704</v>
      </c>
      <c r="T200" s="2022">
        <v>0.11</v>
      </c>
      <c r="U200" s="2022">
        <v>0.11</v>
      </c>
      <c r="V200" s="2022">
        <v>0.11</v>
      </c>
      <c r="W200" s="2022">
        <v>0.11</v>
      </c>
      <c r="X200" s="2019">
        <f>+T200-U200</f>
        <v>0</v>
      </c>
      <c r="Y200" s="2019">
        <f>+V200-W200</f>
        <v>0</v>
      </c>
    </row>
    <row r="201" spans="1:39" ht="15.75" x14ac:dyDescent="0.25">
      <c r="A201" s="272"/>
      <c r="B201" s="272"/>
      <c r="C201" s="272"/>
      <c r="D201" s="273"/>
      <c r="E201" s="272"/>
      <c r="F201" s="274"/>
      <c r="G201" s="274"/>
      <c r="H201" s="272"/>
      <c r="I201" s="272"/>
      <c r="J201" s="275"/>
      <c r="N201" s="1313"/>
      <c r="O201" s="1313"/>
      <c r="P201" s="1313"/>
      <c r="Q201" s="2016" t="s">
        <v>51</v>
      </c>
      <c r="R201" s="2016" t="s">
        <v>532</v>
      </c>
      <c r="S201" s="2016" t="s">
        <v>387</v>
      </c>
      <c r="T201" s="2022">
        <v>0.63</v>
      </c>
      <c r="U201" s="2022">
        <v>0.63</v>
      </c>
      <c r="V201" s="2022">
        <v>0.56100000000000005</v>
      </c>
      <c r="W201" s="2022">
        <v>0.56100000000000005</v>
      </c>
      <c r="X201" s="2019">
        <f>+T201-U201</f>
        <v>0</v>
      </c>
      <c r="Y201" s="2019">
        <f>+V201-W201</f>
        <v>0</v>
      </c>
    </row>
    <row r="202" spans="1:39" ht="15.75" x14ac:dyDescent="0.25">
      <c r="A202" s="272"/>
      <c r="B202" s="272"/>
      <c r="C202" s="272"/>
      <c r="D202" s="273"/>
      <c r="E202" s="272"/>
      <c r="F202" s="274"/>
      <c r="G202" s="274"/>
      <c r="H202" s="272"/>
      <c r="I202" s="272"/>
      <c r="J202" s="275"/>
      <c r="N202" s="1313"/>
      <c r="O202" s="1313"/>
      <c r="P202" s="1313"/>
      <c r="Q202" s="2016" t="s">
        <v>51</v>
      </c>
      <c r="R202" s="2016" t="s">
        <v>532</v>
      </c>
      <c r="S202" s="2016" t="s">
        <v>704</v>
      </c>
      <c r="T202" s="2022">
        <v>0.63</v>
      </c>
      <c r="U202" s="2022">
        <v>0.63</v>
      </c>
      <c r="V202" s="2022">
        <v>0.56100000000000005</v>
      </c>
      <c r="W202" s="2022">
        <v>0.56100000000000005</v>
      </c>
      <c r="X202" s="2019">
        <f>+T202-U202</f>
        <v>0</v>
      </c>
      <c r="Y202" s="2019">
        <f>+V202-W202</f>
        <v>0</v>
      </c>
    </row>
    <row r="203" spans="1:39" ht="15.75" x14ac:dyDescent="0.25">
      <c r="A203" s="272"/>
      <c r="B203" s="272"/>
      <c r="C203" s="272"/>
      <c r="D203" s="273"/>
      <c r="E203" s="272"/>
      <c r="F203" s="274"/>
      <c r="G203" s="274"/>
      <c r="H203" s="272"/>
      <c r="I203" s="272"/>
      <c r="J203" s="275"/>
      <c r="N203" s="1313"/>
      <c r="O203" s="1313"/>
      <c r="P203" s="1313"/>
      <c r="Q203" s="2016" t="s">
        <v>51</v>
      </c>
      <c r="R203" s="2016" t="s">
        <v>535</v>
      </c>
      <c r="S203" s="2016" t="s">
        <v>387</v>
      </c>
      <c r="T203" s="2022">
        <v>0.52</v>
      </c>
      <c r="U203" s="2022">
        <v>0.52</v>
      </c>
      <c r="V203" s="2022">
        <v>0.46</v>
      </c>
      <c r="W203" s="2022">
        <v>0.46</v>
      </c>
      <c r="X203" s="2019">
        <f>+T203-U203</f>
        <v>0</v>
      </c>
      <c r="Y203" s="2019">
        <f>+V203-W203</f>
        <v>0</v>
      </c>
    </row>
    <row r="204" spans="1:39" ht="15.75" x14ac:dyDescent="0.25">
      <c r="A204" s="272"/>
      <c r="B204" s="272"/>
      <c r="C204" s="272"/>
      <c r="D204" s="273"/>
      <c r="E204" s="272"/>
      <c r="F204" s="274"/>
      <c r="G204" s="274"/>
      <c r="H204" s="272"/>
      <c r="I204" s="272"/>
      <c r="J204" s="275"/>
      <c r="N204" s="1313"/>
      <c r="O204" s="1313"/>
      <c r="P204" s="1313"/>
      <c r="Q204" s="2016" t="s">
        <v>51</v>
      </c>
      <c r="R204" s="2016" t="s">
        <v>535</v>
      </c>
      <c r="S204" s="2016" t="s">
        <v>704</v>
      </c>
      <c r="T204" s="2022">
        <v>0.52</v>
      </c>
      <c r="U204" s="2022">
        <v>0.52</v>
      </c>
      <c r="V204" s="2022">
        <v>0.46</v>
      </c>
      <c r="W204" s="2022">
        <v>0.46</v>
      </c>
      <c r="X204" s="2019">
        <f>+T204-U204</f>
        <v>0</v>
      </c>
      <c r="Y204" s="2019">
        <f>+V204-W204</f>
        <v>0</v>
      </c>
    </row>
    <row r="205" spans="1:39" ht="15.75" x14ac:dyDescent="0.25">
      <c r="A205" s="272"/>
      <c r="B205" s="272"/>
      <c r="C205" s="272"/>
      <c r="D205" s="273"/>
      <c r="E205" s="272"/>
      <c r="F205" s="274"/>
      <c r="G205" s="274"/>
      <c r="H205" s="272"/>
      <c r="I205" s="272"/>
      <c r="J205" s="275"/>
      <c r="N205" s="1313"/>
      <c r="O205" s="1313"/>
      <c r="P205" s="1313"/>
      <c r="Q205" s="2016" t="s">
        <v>51</v>
      </c>
      <c r="R205" s="2016" t="s">
        <v>537</v>
      </c>
      <c r="S205" s="2016" t="s">
        <v>387</v>
      </c>
      <c r="T205" s="2022">
        <v>0.09</v>
      </c>
      <c r="U205" s="2022">
        <v>0.09</v>
      </c>
      <c r="V205" s="2022">
        <v>5.7000000000000002E-2</v>
      </c>
      <c r="W205" s="2022">
        <v>5.7000000000000002E-2</v>
      </c>
      <c r="X205" s="2019">
        <f>+T205-U205</f>
        <v>0</v>
      </c>
      <c r="Y205" s="2019">
        <f>+V205-W205</f>
        <v>0</v>
      </c>
    </row>
    <row r="206" spans="1:39" ht="15.75" x14ac:dyDescent="0.25">
      <c r="A206" s="272"/>
      <c r="B206" s="272"/>
      <c r="C206" s="272"/>
      <c r="D206" s="273"/>
      <c r="E206" s="272"/>
      <c r="F206" s="274"/>
      <c r="G206" s="274"/>
      <c r="H206" s="272"/>
      <c r="I206" s="272"/>
      <c r="J206" s="275"/>
      <c r="N206" s="1313"/>
      <c r="O206" s="1313"/>
      <c r="P206" s="1313"/>
      <c r="Q206" s="2016" t="s">
        <v>51</v>
      </c>
      <c r="R206" s="2016" t="s">
        <v>537</v>
      </c>
      <c r="S206" s="2016" t="s">
        <v>704</v>
      </c>
      <c r="T206" s="2022">
        <v>0.09</v>
      </c>
      <c r="U206" s="2022">
        <v>0.09</v>
      </c>
      <c r="V206" s="2022">
        <v>5.7000000000000002E-2</v>
      </c>
      <c r="W206" s="2022">
        <v>5.7000000000000002E-2</v>
      </c>
      <c r="X206" s="2019">
        <f>+T206-U206</f>
        <v>0</v>
      </c>
      <c r="Y206" s="2019">
        <f>+V206-W206</f>
        <v>0</v>
      </c>
    </row>
    <row r="207" spans="1:39" ht="15.75" x14ac:dyDescent="0.25">
      <c r="A207" s="272"/>
      <c r="B207" s="272"/>
      <c r="C207" s="272"/>
      <c r="D207" s="273"/>
      <c r="E207" s="272"/>
      <c r="F207" s="274"/>
      <c r="G207" s="274"/>
      <c r="H207" s="272"/>
      <c r="I207" s="272"/>
      <c r="J207" s="275"/>
      <c r="N207" s="1313"/>
      <c r="O207" s="1313"/>
      <c r="P207" s="1313"/>
      <c r="Q207" s="2016" t="s">
        <v>51</v>
      </c>
      <c r="R207" s="2016" t="s">
        <v>537</v>
      </c>
      <c r="S207" s="2016" t="s">
        <v>706</v>
      </c>
      <c r="T207" s="2022">
        <v>0.1</v>
      </c>
      <c r="U207" s="2022">
        <v>0.1</v>
      </c>
      <c r="V207" s="2022">
        <v>9.8000000000000004E-2</v>
      </c>
      <c r="W207" s="2022">
        <v>9.8000000000000004E-2</v>
      </c>
      <c r="X207" s="2019">
        <f>+T207-U207</f>
        <v>0</v>
      </c>
      <c r="Y207" s="2019">
        <f>+V207-W207</f>
        <v>0</v>
      </c>
    </row>
    <row r="208" spans="1:39" ht="15.75" x14ac:dyDescent="0.25">
      <c r="A208" s="272"/>
      <c r="B208" s="272"/>
      <c r="C208" s="272"/>
      <c r="D208" s="273"/>
      <c r="E208" s="272"/>
      <c r="F208" s="274"/>
      <c r="G208" s="274"/>
      <c r="H208" s="272"/>
      <c r="I208" s="272"/>
      <c r="J208" s="275"/>
      <c r="N208" s="1313"/>
      <c r="O208" s="1313"/>
      <c r="P208" s="1313"/>
      <c r="Q208" s="2016" t="s">
        <v>51</v>
      </c>
      <c r="R208" s="2016" t="s">
        <v>539</v>
      </c>
      <c r="S208" s="2016" t="s">
        <v>387</v>
      </c>
      <c r="T208" s="2022">
        <v>0.76800000000000002</v>
      </c>
      <c r="U208" s="2022">
        <v>0.76800000000000002</v>
      </c>
      <c r="V208" s="2022">
        <v>0.59499999999999997</v>
      </c>
      <c r="W208" s="2022">
        <v>0.59499999999999997</v>
      </c>
      <c r="X208" s="2019">
        <f>+T208-U208</f>
        <v>0</v>
      </c>
      <c r="Y208" s="2019">
        <f>+V208-W208</f>
        <v>0</v>
      </c>
    </row>
    <row r="209" spans="1:26" ht="15.75" x14ac:dyDescent="0.25">
      <c r="A209" s="272"/>
      <c r="B209" s="272"/>
      <c r="C209" s="272"/>
      <c r="D209" s="273"/>
      <c r="E209" s="272"/>
      <c r="F209" s="274"/>
      <c r="G209" s="274"/>
      <c r="H209" s="272"/>
      <c r="I209" s="272"/>
      <c r="J209" s="275"/>
      <c r="N209" s="1313"/>
      <c r="O209" s="1313"/>
      <c r="P209" s="1313"/>
      <c r="Q209" s="2016" t="s">
        <v>51</v>
      </c>
      <c r="R209" s="2016" t="s">
        <v>539</v>
      </c>
      <c r="S209" s="2016" t="s">
        <v>704</v>
      </c>
      <c r="T209" s="2022">
        <v>0.76800000000000002</v>
      </c>
      <c r="U209" s="2022">
        <v>0.76800000000000002</v>
      </c>
      <c r="V209" s="2022">
        <v>0.59499999999999997</v>
      </c>
      <c r="W209" s="2022">
        <v>0.59499999999999997</v>
      </c>
      <c r="X209" s="2019">
        <f>+T209-U209</f>
        <v>0</v>
      </c>
      <c r="Y209" s="2019">
        <f>+V209-W209</f>
        <v>0</v>
      </c>
    </row>
    <row r="210" spans="1:26" ht="15.75" x14ac:dyDescent="0.25">
      <c r="A210" s="272"/>
      <c r="B210" s="272"/>
      <c r="C210" s="272"/>
      <c r="D210" s="273"/>
      <c r="E210" s="272"/>
      <c r="F210" s="274"/>
      <c r="G210" s="274"/>
      <c r="H210" s="272"/>
      <c r="I210" s="272"/>
      <c r="J210" s="275"/>
      <c r="N210" s="1313"/>
      <c r="O210" s="1313"/>
      <c r="P210" s="1313"/>
      <c r="Q210" s="2016" t="s">
        <v>51</v>
      </c>
      <c r="R210" s="2016" t="s">
        <v>541</v>
      </c>
      <c r="S210" s="2016" t="s">
        <v>387</v>
      </c>
      <c r="T210" s="2022">
        <v>1.92</v>
      </c>
      <c r="U210" s="2022">
        <v>1.92</v>
      </c>
      <c r="V210" s="2022">
        <v>1.675</v>
      </c>
      <c r="W210" s="2022">
        <v>1.675</v>
      </c>
      <c r="X210" s="2019">
        <f>+T210-U210</f>
        <v>0</v>
      </c>
      <c r="Y210" s="2019">
        <f>+V210-W210</f>
        <v>0</v>
      </c>
    </row>
    <row r="211" spans="1:26" ht="15.75" x14ac:dyDescent="0.25">
      <c r="A211" s="272"/>
      <c r="B211" s="272"/>
      <c r="C211" s="272"/>
      <c r="D211" s="273"/>
      <c r="E211" s="272"/>
      <c r="F211" s="274"/>
      <c r="G211" s="274"/>
      <c r="H211" s="272"/>
      <c r="I211" s="272"/>
      <c r="J211" s="275"/>
      <c r="N211" s="1313"/>
      <c r="O211" s="1313"/>
      <c r="P211" s="1313"/>
      <c r="Q211" s="2016" t="s">
        <v>51</v>
      </c>
      <c r="R211" s="2016" t="s">
        <v>541</v>
      </c>
      <c r="S211" s="2016" t="s">
        <v>704</v>
      </c>
      <c r="T211" s="2022">
        <v>1.92</v>
      </c>
      <c r="U211" s="2022">
        <v>1.92</v>
      </c>
      <c r="V211" s="2022">
        <v>1.675</v>
      </c>
      <c r="W211" s="2022">
        <v>1.675</v>
      </c>
      <c r="X211" s="2019">
        <f>+T211-U211</f>
        <v>0</v>
      </c>
      <c r="Y211" s="2019">
        <f>+V211-W211</f>
        <v>0</v>
      </c>
    </row>
    <row r="212" spans="1:26" ht="15.75" x14ac:dyDescent="0.25">
      <c r="A212" s="272"/>
      <c r="B212" s="272"/>
      <c r="C212" s="272"/>
      <c r="D212" s="273"/>
      <c r="E212" s="272"/>
      <c r="F212" s="274"/>
      <c r="G212" s="274"/>
      <c r="H212" s="272"/>
      <c r="I212" s="272"/>
      <c r="J212" s="275"/>
      <c r="N212" s="1313"/>
      <c r="O212" s="1313"/>
      <c r="P212" s="1313"/>
      <c r="Q212" s="2023" t="s">
        <v>51</v>
      </c>
      <c r="R212" s="2023" t="s">
        <v>543</v>
      </c>
      <c r="S212" s="2023" t="s">
        <v>731</v>
      </c>
      <c r="T212" s="2024"/>
      <c r="U212" s="2024">
        <v>0.5</v>
      </c>
      <c r="V212" s="2024"/>
      <c r="W212" s="2024">
        <v>0.4</v>
      </c>
      <c r="X212" s="2019">
        <f>+T212-U212</f>
        <v>-0.5</v>
      </c>
      <c r="Y212" s="2019">
        <f>+V212-W212</f>
        <v>-0.4</v>
      </c>
      <c r="Z212" s="1201" t="s">
        <v>1645</v>
      </c>
    </row>
    <row r="213" spans="1:26" ht="15.75" x14ac:dyDescent="0.25">
      <c r="A213" s="272"/>
      <c r="B213" s="272"/>
      <c r="C213" s="272"/>
      <c r="D213" s="273"/>
      <c r="E213" s="272"/>
      <c r="F213" s="274"/>
      <c r="G213" s="274"/>
      <c r="H213" s="272"/>
      <c r="I213" s="272"/>
      <c r="J213" s="275"/>
      <c r="N213" s="1313"/>
      <c r="O213" s="1313"/>
      <c r="P213" s="1313"/>
      <c r="Q213" s="2035" t="s">
        <v>51</v>
      </c>
      <c r="R213" s="2035" t="s">
        <v>543</v>
      </c>
      <c r="S213" s="2035" t="s">
        <v>733</v>
      </c>
      <c r="T213" s="2036">
        <v>7.65</v>
      </c>
      <c r="U213" s="2036">
        <v>0</v>
      </c>
      <c r="V213" s="2036">
        <v>0</v>
      </c>
      <c r="W213" s="2036">
        <v>0</v>
      </c>
      <c r="X213" s="2019">
        <f>+T213-U213</f>
        <v>7.65</v>
      </c>
      <c r="Y213" s="2019">
        <f>+V213-W213</f>
        <v>0</v>
      </c>
      <c r="Z213" s="1201" t="s">
        <v>1647</v>
      </c>
    </row>
    <row r="214" spans="1:26" ht="15.75" x14ac:dyDescent="0.25">
      <c r="A214" s="272"/>
      <c r="B214" s="272"/>
      <c r="C214" s="272"/>
      <c r="D214" s="273"/>
      <c r="E214" s="272"/>
      <c r="F214" s="274"/>
      <c r="G214" s="274"/>
      <c r="H214" s="272"/>
      <c r="I214" s="272"/>
      <c r="J214" s="275"/>
      <c r="N214" s="1313"/>
      <c r="O214" s="1313"/>
      <c r="P214" s="1313"/>
      <c r="Q214" s="2035" t="s">
        <v>51</v>
      </c>
      <c r="R214" s="2035" t="s">
        <v>543</v>
      </c>
      <c r="S214" s="2035" t="s">
        <v>735</v>
      </c>
      <c r="T214" s="2036">
        <v>2.5499999999999998</v>
      </c>
      <c r="U214" s="2036">
        <v>0</v>
      </c>
      <c r="V214" s="2036">
        <v>0</v>
      </c>
      <c r="W214" s="2036">
        <v>0</v>
      </c>
      <c r="X214" s="2019">
        <f>+T214-U214</f>
        <v>2.5499999999999998</v>
      </c>
      <c r="Y214" s="2019">
        <f>+V214-W214</f>
        <v>0</v>
      </c>
      <c r="Z214" s="1201" t="s">
        <v>1647</v>
      </c>
    </row>
    <row r="215" spans="1:26" ht="15.75" x14ac:dyDescent="0.25">
      <c r="A215" s="272"/>
      <c r="B215" s="272"/>
      <c r="C215" s="272"/>
      <c r="D215" s="273"/>
      <c r="E215" s="272"/>
      <c r="F215" s="274"/>
      <c r="G215" s="274"/>
      <c r="H215" s="272"/>
      <c r="I215" s="272"/>
      <c r="J215" s="275"/>
      <c r="N215" s="1313"/>
      <c r="O215" s="1313"/>
      <c r="P215" s="1313"/>
      <c r="Q215" s="2035" t="s">
        <v>51</v>
      </c>
      <c r="R215" s="2035" t="s">
        <v>543</v>
      </c>
      <c r="S215" s="2035" t="s">
        <v>737</v>
      </c>
      <c r="T215" s="2036">
        <v>0.5</v>
      </c>
      <c r="U215" s="2036">
        <v>0</v>
      </c>
      <c r="V215" s="2036">
        <v>0</v>
      </c>
      <c r="W215" s="2036">
        <v>0</v>
      </c>
      <c r="X215" s="2019">
        <f>+T215-U215</f>
        <v>0.5</v>
      </c>
      <c r="Y215" s="2019">
        <f>+V215-W215</f>
        <v>0</v>
      </c>
      <c r="Z215" s="1201" t="s">
        <v>1647</v>
      </c>
    </row>
    <row r="216" spans="1:26" ht="15.75" x14ac:dyDescent="0.25">
      <c r="A216" s="272"/>
      <c r="B216" s="272"/>
      <c r="C216" s="272"/>
      <c r="D216" s="273"/>
      <c r="E216" s="272"/>
      <c r="F216" s="274"/>
      <c r="G216" s="274"/>
      <c r="H216" s="272"/>
      <c r="I216" s="272"/>
      <c r="J216" s="275"/>
      <c r="N216" s="1313"/>
      <c r="O216" s="1313"/>
      <c r="P216" s="1313"/>
      <c r="Q216" s="2035" t="s">
        <v>51</v>
      </c>
      <c r="R216" s="2035" t="s">
        <v>543</v>
      </c>
      <c r="S216" s="2035" t="s">
        <v>739</v>
      </c>
      <c r="T216" s="2036">
        <v>0.5</v>
      </c>
      <c r="U216" s="2036">
        <v>0</v>
      </c>
      <c r="V216" s="2036">
        <v>0</v>
      </c>
      <c r="W216" s="2036">
        <v>0</v>
      </c>
      <c r="X216" s="2019">
        <f>+T216-U216</f>
        <v>0.5</v>
      </c>
      <c r="Y216" s="2019">
        <f>+V216-W216</f>
        <v>0</v>
      </c>
      <c r="Z216" s="1201" t="s">
        <v>1647</v>
      </c>
    </row>
    <row r="217" spans="1:26" ht="15.75" x14ac:dyDescent="0.25">
      <c r="A217" s="272"/>
      <c r="B217" s="272"/>
      <c r="C217" s="272"/>
      <c r="D217" s="273"/>
      <c r="E217" s="272"/>
      <c r="F217" s="274"/>
      <c r="G217" s="274"/>
      <c r="H217" s="272"/>
      <c r="I217" s="272"/>
      <c r="J217" s="275"/>
      <c r="N217" s="1313"/>
      <c r="O217" s="1313"/>
      <c r="P217" s="1313"/>
      <c r="Q217" s="2038" t="s">
        <v>51</v>
      </c>
      <c r="R217" s="2038" t="s">
        <v>545</v>
      </c>
      <c r="S217" s="2038" t="s">
        <v>741</v>
      </c>
      <c r="T217" s="2039">
        <v>0.75</v>
      </c>
      <c r="U217" s="2039">
        <v>0.75</v>
      </c>
      <c r="V217" s="2039">
        <v>0.5</v>
      </c>
      <c r="W217" s="2039">
        <v>0.5</v>
      </c>
      <c r="X217" s="2019">
        <f>+T217-U217</f>
        <v>0</v>
      </c>
      <c r="Y217" s="2019">
        <f>+V217-W217</f>
        <v>0</v>
      </c>
    </row>
    <row r="218" spans="1:26" ht="15.75" x14ac:dyDescent="0.25">
      <c r="A218" s="272"/>
      <c r="B218" s="272"/>
      <c r="C218" s="272"/>
      <c r="D218" s="273"/>
      <c r="E218" s="272"/>
      <c r="F218" s="274"/>
      <c r="G218" s="274"/>
      <c r="H218" s="272"/>
      <c r="I218" s="272"/>
      <c r="J218" s="275"/>
      <c r="N218" s="1313"/>
      <c r="O218" s="1313"/>
      <c r="P218" s="1313"/>
      <c r="Q218" s="2016" t="s">
        <v>51</v>
      </c>
      <c r="R218" s="2016" t="s">
        <v>545</v>
      </c>
      <c r="S218" s="2016" t="s">
        <v>743</v>
      </c>
      <c r="T218" s="2022">
        <v>0.5</v>
      </c>
      <c r="U218" s="2022">
        <v>0</v>
      </c>
      <c r="V218" s="2022">
        <v>0.5</v>
      </c>
      <c r="W218" s="2022">
        <v>0</v>
      </c>
      <c r="X218" s="2019">
        <f>+T218-U218</f>
        <v>0.5</v>
      </c>
      <c r="Y218" s="2019">
        <f>+V218-W218</f>
        <v>0.5</v>
      </c>
      <c r="Z218" s="1201" t="s">
        <v>1647</v>
      </c>
    </row>
    <row r="219" spans="1:26" ht="15.75" x14ac:dyDescent="0.25">
      <c r="A219" s="272"/>
      <c r="B219" s="272"/>
      <c r="C219" s="272"/>
      <c r="D219" s="273"/>
      <c r="E219" s="272"/>
      <c r="F219" s="274"/>
      <c r="G219" s="274"/>
      <c r="H219" s="272"/>
      <c r="I219" s="272"/>
      <c r="J219" s="275"/>
      <c r="N219" s="1313"/>
      <c r="O219" s="1313"/>
      <c r="P219" s="1313"/>
      <c r="Q219" s="2016" t="s">
        <v>51</v>
      </c>
      <c r="R219" s="2016" t="s">
        <v>545</v>
      </c>
      <c r="S219" s="2016" t="s">
        <v>745</v>
      </c>
      <c r="T219" s="2022"/>
      <c r="U219" s="2022">
        <v>0.75</v>
      </c>
      <c r="V219" s="2022"/>
      <c r="W219" s="2022">
        <v>0.5</v>
      </c>
      <c r="X219" s="2019">
        <f>+T219-U219</f>
        <v>-0.75</v>
      </c>
      <c r="Y219" s="2019">
        <f>+V219-W219</f>
        <v>-0.5</v>
      </c>
      <c r="Z219" s="1201" t="s">
        <v>1645</v>
      </c>
    </row>
    <row r="220" spans="1:26" ht="15.75" x14ac:dyDescent="0.25">
      <c r="A220" s="272"/>
      <c r="B220" s="272"/>
      <c r="C220" s="272"/>
      <c r="D220" s="273"/>
      <c r="E220" s="272"/>
      <c r="F220" s="274"/>
      <c r="G220" s="274"/>
      <c r="H220" s="272"/>
      <c r="I220" s="272"/>
      <c r="J220" s="275"/>
      <c r="N220" s="1313"/>
      <c r="O220" s="1313"/>
      <c r="P220" s="1313"/>
      <c r="Q220" s="2035" t="s">
        <v>51</v>
      </c>
      <c r="R220" s="2035" t="s">
        <v>547</v>
      </c>
      <c r="S220" s="2035" t="s">
        <v>747</v>
      </c>
      <c r="T220" s="2036">
        <v>0.25</v>
      </c>
      <c r="U220" s="2036">
        <v>0</v>
      </c>
      <c r="V220" s="2036">
        <v>0.2</v>
      </c>
      <c r="W220" s="2036">
        <v>0</v>
      </c>
      <c r="X220" s="2019">
        <f>+T220-U220</f>
        <v>0.25</v>
      </c>
      <c r="Y220" s="2019">
        <f>+V220-W220</f>
        <v>0.2</v>
      </c>
      <c r="Z220" s="1201" t="s">
        <v>1647</v>
      </c>
    </row>
    <row r="221" spans="1:26" ht="15.75" x14ac:dyDescent="0.25">
      <c r="A221" s="272"/>
      <c r="B221" s="272"/>
      <c r="C221" s="272"/>
      <c r="D221" s="273"/>
      <c r="E221" s="272"/>
      <c r="F221" s="274"/>
      <c r="G221" s="274"/>
      <c r="H221" s="272"/>
      <c r="I221" s="272"/>
      <c r="J221" s="275"/>
      <c r="N221" s="1313"/>
      <c r="O221" s="1313"/>
      <c r="P221" s="1313"/>
      <c r="Q221" s="2035" t="s">
        <v>51</v>
      </c>
      <c r="R221" s="2035" t="s">
        <v>547</v>
      </c>
      <c r="S221" s="2035" t="s">
        <v>749</v>
      </c>
      <c r="T221" s="2036">
        <v>0.25</v>
      </c>
      <c r="U221" s="2036">
        <v>0</v>
      </c>
      <c r="V221" s="2036">
        <v>0.25</v>
      </c>
      <c r="W221" s="2036">
        <v>0</v>
      </c>
      <c r="X221" s="2019">
        <f>+T221-U221</f>
        <v>0.25</v>
      </c>
      <c r="Y221" s="2019">
        <f>+V221-W221</f>
        <v>0.25</v>
      </c>
      <c r="Z221" s="1201" t="s">
        <v>1647</v>
      </c>
    </row>
    <row r="222" spans="1:26" ht="15.75" x14ac:dyDescent="0.25">
      <c r="A222" s="272"/>
      <c r="B222" s="272"/>
      <c r="C222" s="272"/>
      <c r="D222" s="273"/>
      <c r="E222" s="272"/>
      <c r="F222" s="274"/>
      <c r="G222" s="274"/>
      <c r="H222" s="272"/>
      <c r="I222" s="272"/>
      <c r="J222" s="275"/>
      <c r="N222" s="1313"/>
      <c r="O222" s="1313"/>
      <c r="P222" s="1313"/>
      <c r="Q222" s="2023" t="s">
        <v>51</v>
      </c>
      <c r="R222" s="2023" t="s">
        <v>547</v>
      </c>
      <c r="S222" s="2023" t="s">
        <v>751</v>
      </c>
      <c r="T222" s="2024"/>
      <c r="U222" s="2024">
        <v>0.5</v>
      </c>
      <c r="V222" s="2024"/>
      <c r="W222" s="2024">
        <v>0.5</v>
      </c>
      <c r="X222" s="2019">
        <f>+T222-U222</f>
        <v>-0.5</v>
      </c>
      <c r="Y222" s="2019">
        <f>+V222-W222</f>
        <v>-0.5</v>
      </c>
      <c r="Z222" s="1201" t="s">
        <v>1645</v>
      </c>
    </row>
    <row r="223" spans="1:26" ht="15.75" x14ac:dyDescent="0.25">
      <c r="A223" s="272"/>
      <c r="B223" s="272"/>
      <c r="C223" s="272"/>
      <c r="D223" s="273"/>
      <c r="E223" s="272"/>
      <c r="F223" s="274"/>
      <c r="G223" s="274"/>
      <c r="H223" s="272"/>
      <c r="I223" s="272"/>
      <c r="J223" s="275"/>
      <c r="N223" s="1313"/>
      <c r="O223" s="1313"/>
      <c r="P223" s="1313"/>
      <c r="Q223" s="2023" t="s">
        <v>51</v>
      </c>
      <c r="R223" s="2023" t="s">
        <v>547</v>
      </c>
      <c r="S223" s="2023" t="s">
        <v>552</v>
      </c>
      <c r="T223" s="2024"/>
      <c r="U223" s="2024">
        <v>0.1</v>
      </c>
      <c r="V223" s="2024"/>
      <c r="W223" s="2024">
        <v>0.1</v>
      </c>
      <c r="X223" s="2019">
        <f>+T223-U223</f>
        <v>-0.1</v>
      </c>
      <c r="Y223" s="2019">
        <f>+V223-W223</f>
        <v>-0.1</v>
      </c>
      <c r="Z223" s="1201" t="s">
        <v>1645</v>
      </c>
    </row>
    <row r="224" spans="1:26" ht="15.75" x14ac:dyDescent="0.25">
      <c r="A224" s="272"/>
      <c r="B224" s="272"/>
      <c r="C224" s="272"/>
      <c r="D224" s="273"/>
      <c r="E224" s="272"/>
      <c r="F224" s="274"/>
      <c r="G224" s="274"/>
      <c r="H224" s="272"/>
      <c r="I224" s="272"/>
      <c r="J224" s="275"/>
      <c r="N224" s="1313"/>
      <c r="O224" s="1313"/>
      <c r="P224" s="1313"/>
      <c r="Q224" s="2023" t="s">
        <v>51</v>
      </c>
      <c r="R224" s="2023" t="s">
        <v>547</v>
      </c>
      <c r="S224" s="2023" t="s">
        <v>743</v>
      </c>
      <c r="T224" s="2024"/>
      <c r="U224" s="2024">
        <v>0.5</v>
      </c>
      <c r="V224" s="2024"/>
      <c r="W224" s="2024">
        <v>0.5</v>
      </c>
      <c r="X224" s="2019">
        <f>+T224-U224</f>
        <v>-0.5</v>
      </c>
      <c r="Y224" s="2019">
        <f>+V224-W224</f>
        <v>-0.5</v>
      </c>
      <c r="Z224" s="1201" t="s">
        <v>1645</v>
      </c>
    </row>
    <row r="225" spans="1:26" ht="15.75" x14ac:dyDescent="0.25">
      <c r="A225" s="272"/>
      <c r="B225" s="272"/>
      <c r="C225" s="272"/>
      <c r="D225" s="273"/>
      <c r="E225" s="272"/>
      <c r="F225" s="274"/>
      <c r="G225" s="274"/>
      <c r="H225" s="272"/>
      <c r="I225" s="272"/>
      <c r="J225" s="275"/>
      <c r="N225" s="1313"/>
      <c r="O225" s="1313"/>
      <c r="P225" s="1313"/>
      <c r="Q225" s="2016" t="s">
        <v>51</v>
      </c>
      <c r="R225" s="2016" t="s">
        <v>547</v>
      </c>
      <c r="S225" s="2016" t="s">
        <v>755</v>
      </c>
      <c r="T225" s="2022">
        <v>0.5</v>
      </c>
      <c r="U225" s="2022">
        <v>0.5</v>
      </c>
      <c r="V225" s="2022">
        <v>0.5</v>
      </c>
      <c r="W225" s="2022">
        <v>0.5</v>
      </c>
      <c r="X225" s="2019">
        <f>+T225-U225</f>
        <v>0</v>
      </c>
      <c r="Y225" s="2019">
        <f>+V225-W225</f>
        <v>0</v>
      </c>
    </row>
    <row r="226" spans="1:26" ht="15.75" x14ac:dyDescent="0.25">
      <c r="A226" s="272"/>
      <c r="B226" s="272"/>
      <c r="C226" s="272"/>
      <c r="D226" s="273"/>
      <c r="E226" s="272"/>
      <c r="F226" s="274"/>
      <c r="G226" s="274"/>
      <c r="H226" s="272"/>
      <c r="I226" s="272"/>
      <c r="J226" s="275"/>
      <c r="N226" s="1313"/>
      <c r="O226" s="1313"/>
      <c r="P226" s="1313"/>
      <c r="Q226" s="2016" t="s">
        <v>51</v>
      </c>
      <c r="R226" s="2016" t="s">
        <v>547</v>
      </c>
      <c r="S226" s="2016" t="s">
        <v>757</v>
      </c>
      <c r="T226" s="2022"/>
      <c r="U226" s="2022">
        <v>0</v>
      </c>
      <c r="V226" s="2022"/>
      <c r="W226" s="2022">
        <v>0</v>
      </c>
      <c r="X226" s="2019">
        <f>+T226-U226</f>
        <v>0</v>
      </c>
      <c r="Y226" s="2019">
        <f>+V226-W226</f>
        <v>0</v>
      </c>
    </row>
    <row r="227" spans="1:26" ht="15.75" x14ac:dyDescent="0.25">
      <c r="A227" s="272"/>
      <c r="B227" s="272"/>
      <c r="C227" s="272"/>
      <c r="D227" s="273"/>
      <c r="E227" s="272"/>
      <c r="F227" s="274"/>
      <c r="G227" s="274"/>
      <c r="H227" s="272"/>
      <c r="I227" s="272"/>
      <c r="J227" s="275"/>
      <c r="N227" s="1313"/>
      <c r="O227" s="1313"/>
      <c r="P227" s="1313"/>
      <c r="Q227" s="2016" t="s">
        <v>51</v>
      </c>
      <c r="R227" s="2016" t="s">
        <v>549</v>
      </c>
      <c r="S227" s="2016" t="s">
        <v>741</v>
      </c>
      <c r="T227" s="2022"/>
      <c r="U227" s="2022">
        <v>0</v>
      </c>
      <c r="V227" s="2022"/>
      <c r="W227" s="2022">
        <v>0</v>
      </c>
      <c r="X227" s="2019">
        <f>+T227-U227</f>
        <v>0</v>
      </c>
      <c r="Y227" s="2019">
        <f>+V227-W227</f>
        <v>0</v>
      </c>
    </row>
    <row r="228" spans="1:26" ht="15.75" x14ac:dyDescent="0.25">
      <c r="A228" s="272"/>
      <c r="B228" s="272"/>
      <c r="C228" s="272"/>
      <c r="D228" s="273"/>
      <c r="E228" s="272"/>
      <c r="F228" s="274"/>
      <c r="G228" s="274"/>
      <c r="H228" s="272"/>
      <c r="I228" s="272"/>
      <c r="J228" s="275"/>
      <c r="N228" s="1313"/>
      <c r="O228" s="1313"/>
      <c r="P228" s="1313"/>
      <c r="Q228" s="2016" t="s">
        <v>51</v>
      </c>
      <c r="R228" s="2016" t="s">
        <v>549</v>
      </c>
      <c r="S228" s="2016" t="s">
        <v>760</v>
      </c>
      <c r="T228" s="2022">
        <v>0.5</v>
      </c>
      <c r="U228" s="2022">
        <v>0.5</v>
      </c>
      <c r="V228" s="2022">
        <v>0.4</v>
      </c>
      <c r="W228" s="2022">
        <v>0.35</v>
      </c>
      <c r="X228" s="2019">
        <f>+T228-U228</f>
        <v>0</v>
      </c>
      <c r="Y228" s="2019">
        <f>+V228-W228</f>
        <v>5.0000000000000044E-2</v>
      </c>
    </row>
    <row r="229" spans="1:26" ht="15.75" x14ac:dyDescent="0.25">
      <c r="A229" s="272"/>
      <c r="B229" s="272"/>
      <c r="C229" s="272"/>
      <c r="D229" s="273"/>
      <c r="E229" s="272"/>
      <c r="F229" s="274"/>
      <c r="G229" s="274"/>
      <c r="H229" s="272"/>
      <c r="I229" s="272"/>
      <c r="J229" s="275"/>
      <c r="N229" s="1313"/>
      <c r="O229" s="1313"/>
      <c r="P229" s="1313"/>
      <c r="Q229" s="2016" t="s">
        <v>51</v>
      </c>
      <c r="R229" s="2016" t="s">
        <v>549</v>
      </c>
      <c r="S229" s="2016" t="s">
        <v>731</v>
      </c>
      <c r="T229" s="2022">
        <v>0.5</v>
      </c>
      <c r="U229" s="2022">
        <v>0</v>
      </c>
      <c r="V229" s="2022">
        <v>0.5</v>
      </c>
      <c r="W229" s="2022">
        <v>0</v>
      </c>
      <c r="X229" s="2019">
        <f>+T229-U229</f>
        <v>0.5</v>
      </c>
      <c r="Y229" s="2019">
        <f>+V229-W229</f>
        <v>0.5</v>
      </c>
      <c r="Z229" s="1201" t="s">
        <v>1647</v>
      </c>
    </row>
    <row r="230" spans="1:26" ht="15.75" x14ac:dyDescent="0.25">
      <c r="A230" s="272"/>
      <c r="B230" s="272"/>
      <c r="C230" s="272"/>
      <c r="D230" s="273"/>
      <c r="E230" s="272"/>
      <c r="F230" s="274"/>
      <c r="G230" s="274"/>
      <c r="H230" s="272"/>
      <c r="I230" s="272"/>
      <c r="J230" s="275"/>
      <c r="N230" s="1313"/>
      <c r="O230" s="1313"/>
      <c r="P230" s="1313"/>
      <c r="Q230" s="2016" t="s">
        <v>51</v>
      </c>
      <c r="R230" s="2016" t="s">
        <v>549</v>
      </c>
      <c r="S230" s="2016" t="s">
        <v>751</v>
      </c>
      <c r="T230" s="2022">
        <v>0.5</v>
      </c>
      <c r="U230" s="2022">
        <v>0</v>
      </c>
      <c r="V230" s="2022">
        <v>0.5</v>
      </c>
      <c r="W230" s="2022">
        <v>0</v>
      </c>
      <c r="X230" s="2019">
        <f>+T230-U230</f>
        <v>0.5</v>
      </c>
      <c r="Y230" s="2019">
        <f>+V230-W230</f>
        <v>0.5</v>
      </c>
      <c r="Z230" s="1201" t="s">
        <v>1647</v>
      </c>
    </row>
    <row r="231" spans="1:26" ht="15.75" x14ac:dyDescent="0.25">
      <c r="A231" s="272"/>
      <c r="B231" s="272"/>
      <c r="C231" s="272"/>
      <c r="D231" s="273"/>
      <c r="E231" s="272"/>
      <c r="F231" s="274"/>
      <c r="G231" s="274"/>
      <c r="H231" s="272"/>
      <c r="I231" s="272"/>
      <c r="J231" s="275"/>
      <c r="N231" s="1313"/>
      <c r="O231" s="1313"/>
      <c r="P231" s="1313"/>
      <c r="Q231" s="2016" t="s">
        <v>51</v>
      </c>
      <c r="R231" s="2016" t="s">
        <v>551</v>
      </c>
      <c r="S231" s="2016" t="s">
        <v>741</v>
      </c>
      <c r="T231" s="2022"/>
      <c r="U231" s="2022">
        <v>0</v>
      </c>
      <c r="V231" s="2022"/>
      <c r="W231" s="2022">
        <v>0</v>
      </c>
      <c r="X231" s="2019">
        <f>+T231-U231</f>
        <v>0</v>
      </c>
      <c r="Y231" s="2019">
        <f>+V231-W231</f>
        <v>0</v>
      </c>
    </row>
    <row r="232" spans="1:26" ht="15.75" x14ac:dyDescent="0.25">
      <c r="A232" s="272"/>
      <c r="B232" s="272"/>
      <c r="C232" s="272"/>
      <c r="D232" s="273"/>
      <c r="E232" s="272"/>
      <c r="F232" s="274"/>
      <c r="G232" s="274"/>
      <c r="H232" s="272"/>
      <c r="I232" s="272"/>
      <c r="J232" s="275"/>
      <c r="N232" s="1313"/>
      <c r="O232" s="1313"/>
      <c r="P232" s="1313"/>
      <c r="Q232" s="2016" t="s">
        <v>51</v>
      </c>
      <c r="R232" s="2016" t="s">
        <v>551</v>
      </c>
      <c r="S232" s="2016" t="s">
        <v>745</v>
      </c>
      <c r="T232" s="2022"/>
      <c r="U232" s="2022">
        <v>0</v>
      </c>
      <c r="V232" s="2022"/>
      <c r="W232" s="2022">
        <v>0</v>
      </c>
      <c r="X232" s="2019">
        <f>+T232-U232</f>
        <v>0</v>
      </c>
      <c r="Y232" s="2019">
        <f>+V232-W232</f>
        <v>0</v>
      </c>
    </row>
    <row r="233" spans="1:26" ht="15.75" x14ac:dyDescent="0.25">
      <c r="A233" s="272"/>
      <c r="B233" s="272"/>
      <c r="C233" s="272"/>
      <c r="D233" s="273"/>
      <c r="E233" s="272"/>
      <c r="F233" s="274"/>
      <c r="G233" s="274"/>
      <c r="H233" s="272"/>
      <c r="I233" s="272"/>
      <c r="J233" s="275"/>
      <c r="M233" s="1313"/>
      <c r="N233" s="1313"/>
      <c r="O233" s="1313"/>
      <c r="P233" s="1313"/>
      <c r="Q233" s="2016" t="s">
        <v>53</v>
      </c>
      <c r="R233" s="2016" t="s">
        <v>554</v>
      </c>
      <c r="S233" s="2016" t="s">
        <v>766</v>
      </c>
      <c r="T233" s="2022">
        <v>0.08</v>
      </c>
      <c r="U233" s="2022">
        <v>0.08</v>
      </c>
      <c r="V233" s="2022">
        <v>0</v>
      </c>
      <c r="W233" s="2022">
        <v>0</v>
      </c>
      <c r="X233" s="2019">
        <f>+T233-U233</f>
        <v>0</v>
      </c>
      <c r="Y233" s="2019">
        <f>+V233-W233</f>
        <v>0</v>
      </c>
    </row>
    <row r="234" spans="1:26" ht="15.75" x14ac:dyDescent="0.25">
      <c r="A234" s="272"/>
      <c r="B234" s="272"/>
      <c r="C234" s="272"/>
      <c r="D234" s="273"/>
      <c r="E234" s="272"/>
      <c r="F234" s="274"/>
      <c r="G234" s="274"/>
      <c r="H234" s="272"/>
      <c r="I234" s="272"/>
      <c r="J234" s="275"/>
      <c r="M234" s="1313"/>
      <c r="N234" s="1313"/>
      <c r="O234" s="1313"/>
      <c r="P234" s="1313"/>
      <c r="Q234" s="2016" t="s">
        <v>53</v>
      </c>
      <c r="R234" s="2016" t="s">
        <v>554</v>
      </c>
      <c r="S234" s="2016" t="s">
        <v>769</v>
      </c>
      <c r="T234" s="2022">
        <v>0.08</v>
      </c>
      <c r="U234" s="2022">
        <v>0.08</v>
      </c>
      <c r="V234" s="2022">
        <v>0</v>
      </c>
      <c r="W234" s="2022">
        <v>0</v>
      </c>
      <c r="X234" s="2019">
        <f>+T234-U234</f>
        <v>0</v>
      </c>
      <c r="Y234" s="2019">
        <f>+V234-W234</f>
        <v>0</v>
      </c>
    </row>
    <row r="235" spans="1:26" ht="15.75" x14ac:dyDescent="0.25">
      <c r="A235" s="272"/>
      <c r="B235" s="272"/>
      <c r="C235" s="272"/>
      <c r="D235" s="273"/>
      <c r="E235" s="272"/>
      <c r="F235" s="274"/>
      <c r="G235" s="274"/>
      <c r="H235" s="272"/>
      <c r="I235" s="272"/>
      <c r="J235" s="275"/>
      <c r="M235" s="1313"/>
      <c r="N235" s="1313"/>
      <c r="O235" s="1313"/>
      <c r="P235" s="1313"/>
      <c r="Q235" s="2016" t="s">
        <v>53</v>
      </c>
      <c r="R235" s="2016" t="s">
        <v>556</v>
      </c>
      <c r="S235" s="2016" t="s">
        <v>766</v>
      </c>
      <c r="T235" s="2022">
        <v>7.0000000000000007E-2</v>
      </c>
      <c r="U235" s="2022">
        <v>7.0000000000000007E-2</v>
      </c>
      <c r="V235" s="2022">
        <v>6.5000000000000002E-2</v>
      </c>
      <c r="W235" s="2022">
        <v>0</v>
      </c>
      <c r="X235" s="2019">
        <f>+T235-U235</f>
        <v>0</v>
      </c>
      <c r="Y235" s="2019">
        <f>+V235-W235</f>
        <v>6.5000000000000002E-2</v>
      </c>
    </row>
    <row r="236" spans="1:26" ht="15.75" x14ac:dyDescent="0.25">
      <c r="A236" s="272"/>
      <c r="B236" s="272"/>
      <c r="C236" s="272"/>
      <c r="D236" s="273"/>
      <c r="E236" s="272"/>
      <c r="F236" s="274"/>
      <c r="G236" s="274"/>
      <c r="H236" s="272"/>
      <c r="I236" s="272"/>
      <c r="J236" s="275"/>
      <c r="M236" s="1313"/>
      <c r="N236" s="1313"/>
      <c r="O236" s="1313"/>
      <c r="P236" s="1313"/>
      <c r="Q236" s="2016" t="s">
        <v>53</v>
      </c>
      <c r="R236" s="2016" t="s">
        <v>556</v>
      </c>
      <c r="S236" s="2016" t="s">
        <v>769</v>
      </c>
      <c r="T236" s="2022">
        <v>7.0000000000000007E-2</v>
      </c>
      <c r="U236" s="2022">
        <v>7.0000000000000007E-2</v>
      </c>
      <c r="V236" s="2022">
        <v>6.5000000000000002E-2</v>
      </c>
      <c r="W236" s="2022">
        <v>0</v>
      </c>
      <c r="X236" s="2019">
        <f>+T236-U236</f>
        <v>0</v>
      </c>
      <c r="Y236" s="2019">
        <f>+V236-W236</f>
        <v>6.5000000000000002E-2</v>
      </c>
    </row>
    <row r="237" spans="1:26" ht="15.75" x14ac:dyDescent="0.25">
      <c r="A237" s="272"/>
      <c r="B237" s="272"/>
      <c r="C237" s="272"/>
      <c r="D237" s="273"/>
      <c r="E237" s="272"/>
      <c r="F237" s="274"/>
      <c r="G237" s="274"/>
      <c r="H237" s="272"/>
      <c r="I237" s="272"/>
      <c r="J237" s="275"/>
      <c r="M237" s="1313"/>
      <c r="N237" s="1313"/>
      <c r="O237" s="1313"/>
      <c r="P237" s="1313"/>
      <c r="Q237" s="2016" t="s">
        <v>53</v>
      </c>
      <c r="R237" s="2016" t="s">
        <v>558</v>
      </c>
      <c r="S237" s="2016" t="s">
        <v>773</v>
      </c>
      <c r="T237" s="2022">
        <v>0.83</v>
      </c>
      <c r="U237" s="2022">
        <v>0.83</v>
      </c>
      <c r="V237" s="2022">
        <v>0.8</v>
      </c>
      <c r="W237" s="2022">
        <v>0.8</v>
      </c>
      <c r="X237" s="2019">
        <f>+T237-U237</f>
        <v>0</v>
      </c>
      <c r="Y237" s="2019">
        <f>+V237-W237</f>
        <v>0</v>
      </c>
    </row>
    <row r="238" spans="1:26" ht="15.75" x14ac:dyDescent="0.25">
      <c r="A238" s="272"/>
      <c r="B238" s="272"/>
      <c r="C238" s="272"/>
      <c r="D238" s="273"/>
      <c r="E238" s="272"/>
      <c r="F238" s="274"/>
      <c r="G238" s="274"/>
      <c r="H238" s="272"/>
      <c r="I238" s="272"/>
      <c r="J238" s="275"/>
      <c r="M238" s="1313"/>
      <c r="N238" s="1313"/>
      <c r="O238" s="1313"/>
      <c r="P238" s="1313"/>
      <c r="Q238" s="2016" t="s">
        <v>53</v>
      </c>
      <c r="R238" s="2016" t="s">
        <v>558</v>
      </c>
      <c r="S238" s="2016" t="s">
        <v>775</v>
      </c>
      <c r="T238" s="2022">
        <v>0.83</v>
      </c>
      <c r="U238" s="2022">
        <v>0.83</v>
      </c>
      <c r="V238" s="2022">
        <v>0.8</v>
      </c>
      <c r="W238" s="2022">
        <v>0.8</v>
      </c>
      <c r="X238" s="2019">
        <f>+T238-U238</f>
        <v>0</v>
      </c>
      <c r="Y238" s="2019">
        <f>+V238-W238</f>
        <v>0</v>
      </c>
    </row>
    <row r="239" spans="1:26" ht="15.75" x14ac:dyDescent="0.25">
      <c r="A239" s="272"/>
      <c r="B239" s="272"/>
      <c r="C239" s="272"/>
      <c r="D239" s="273"/>
      <c r="E239" s="272"/>
      <c r="F239" s="274"/>
      <c r="G239" s="274"/>
      <c r="H239" s="272"/>
      <c r="I239" s="272"/>
      <c r="J239" s="275"/>
      <c r="M239" s="1313"/>
      <c r="N239" s="1313"/>
      <c r="O239" s="1313"/>
      <c r="P239" s="1313"/>
      <c r="Q239" s="2016" t="s">
        <v>53</v>
      </c>
      <c r="R239" s="2016" t="s">
        <v>560</v>
      </c>
      <c r="S239" s="2016" t="s">
        <v>778</v>
      </c>
      <c r="T239" s="2022">
        <v>0.26</v>
      </c>
      <c r="U239" s="2022">
        <v>0.26</v>
      </c>
      <c r="V239" s="2022">
        <v>0.2</v>
      </c>
      <c r="W239" s="2022">
        <v>0.2</v>
      </c>
      <c r="X239" s="2019">
        <f>+T239-U239</f>
        <v>0</v>
      </c>
      <c r="Y239" s="2019">
        <f>+V239-W239</f>
        <v>0</v>
      </c>
    </row>
    <row r="240" spans="1:26" ht="15.75" x14ac:dyDescent="0.25">
      <c r="A240" s="272"/>
      <c r="B240" s="272"/>
      <c r="C240" s="272"/>
      <c r="D240" s="273"/>
      <c r="E240" s="272"/>
      <c r="F240" s="274"/>
      <c r="G240" s="274"/>
      <c r="H240" s="272"/>
      <c r="I240" s="272"/>
      <c r="J240" s="275"/>
      <c r="M240" s="1313"/>
      <c r="N240" s="1313"/>
      <c r="O240" s="1313"/>
      <c r="P240" s="1313"/>
      <c r="Q240" s="2016" t="s">
        <v>53</v>
      </c>
      <c r="R240" s="2016" t="s">
        <v>560</v>
      </c>
      <c r="S240" s="2016" t="s">
        <v>780</v>
      </c>
      <c r="T240" s="2022">
        <v>0.246</v>
      </c>
      <c r="U240" s="2022">
        <v>0.246</v>
      </c>
      <c r="V240" s="2022">
        <v>0.2</v>
      </c>
      <c r="W240" s="2022">
        <v>0.2</v>
      </c>
      <c r="X240" s="2019">
        <f>+T240-U240</f>
        <v>0</v>
      </c>
      <c r="Y240" s="2019">
        <f>+V240-W240</f>
        <v>0</v>
      </c>
    </row>
    <row r="241" spans="1:25" ht="15.75" x14ac:dyDescent="0.25">
      <c r="A241" s="272"/>
      <c r="B241" s="272"/>
      <c r="C241" s="272"/>
      <c r="D241" s="273"/>
      <c r="E241" s="272"/>
      <c r="F241" s="274"/>
      <c r="G241" s="274"/>
      <c r="H241" s="272"/>
      <c r="I241" s="272"/>
      <c r="J241" s="275"/>
      <c r="M241" s="1313"/>
      <c r="N241" s="1313"/>
      <c r="O241" s="1313"/>
      <c r="P241" s="1313"/>
      <c r="Q241" s="2016" t="s">
        <v>53</v>
      </c>
      <c r="R241" s="2016" t="s">
        <v>565</v>
      </c>
      <c r="S241" s="2016" t="s">
        <v>791</v>
      </c>
      <c r="T241" s="2022">
        <v>0.5</v>
      </c>
      <c r="U241" s="2022">
        <v>0.5</v>
      </c>
      <c r="V241" s="2022">
        <v>0.4</v>
      </c>
      <c r="W241" s="2022">
        <v>0.4</v>
      </c>
      <c r="X241" s="2019">
        <f>+T241-U241</f>
        <v>0</v>
      </c>
      <c r="Y241" s="2019">
        <f>+V241-W241</f>
        <v>0</v>
      </c>
    </row>
    <row r="242" spans="1:25" ht="15.75" x14ac:dyDescent="0.25">
      <c r="A242" s="272"/>
      <c r="B242" s="272"/>
      <c r="C242" s="272"/>
      <c r="D242" s="273"/>
      <c r="E242" s="272"/>
      <c r="F242" s="274"/>
      <c r="G242" s="274"/>
      <c r="H242" s="272"/>
      <c r="I242" s="272"/>
      <c r="J242" s="275"/>
      <c r="M242" s="1313"/>
      <c r="N242" s="1313"/>
      <c r="O242" s="1313"/>
      <c r="P242" s="1313"/>
      <c r="Q242" s="2016" t="s">
        <v>53</v>
      </c>
      <c r="R242" s="2016" t="s">
        <v>565</v>
      </c>
      <c r="S242" s="2016" t="s">
        <v>793</v>
      </c>
      <c r="T242" s="2022">
        <v>0.5</v>
      </c>
      <c r="U242" s="2022">
        <v>0.5</v>
      </c>
      <c r="V242" s="2022">
        <v>0.4</v>
      </c>
      <c r="W242" s="2022">
        <v>0.4</v>
      </c>
      <c r="X242" s="2019">
        <f>+T242-U242</f>
        <v>0</v>
      </c>
      <c r="Y242" s="2019">
        <f>+V242-W242</f>
        <v>0</v>
      </c>
    </row>
    <row r="243" spans="1:25" ht="15.75" x14ac:dyDescent="0.25">
      <c r="A243" s="272"/>
      <c r="B243" s="272"/>
      <c r="C243" s="272"/>
      <c r="D243" s="273"/>
      <c r="E243" s="272"/>
      <c r="F243" s="274"/>
      <c r="G243" s="274"/>
      <c r="H243" s="272"/>
      <c r="I243" s="272"/>
      <c r="J243" s="275"/>
      <c r="M243" s="1313"/>
      <c r="N243" s="1313"/>
      <c r="O243" s="1313"/>
      <c r="P243" s="1313"/>
      <c r="Q243" s="2016" t="s">
        <v>53</v>
      </c>
      <c r="R243" s="2016" t="s">
        <v>565</v>
      </c>
      <c r="S243" s="2016" t="s">
        <v>795</v>
      </c>
      <c r="T243" s="2022">
        <v>0.5</v>
      </c>
      <c r="U243" s="2022">
        <v>0.5</v>
      </c>
      <c r="V243" s="2022">
        <v>0.75</v>
      </c>
      <c r="W243" s="2022">
        <v>0.75</v>
      </c>
      <c r="X243" s="2019">
        <f>+T243-U243</f>
        <v>0</v>
      </c>
      <c r="Y243" s="2019">
        <f>+V243-W243</f>
        <v>0</v>
      </c>
    </row>
    <row r="244" spans="1:25" ht="15.75" x14ac:dyDescent="0.25">
      <c r="A244" s="272"/>
      <c r="B244" s="272"/>
      <c r="C244" s="272"/>
      <c r="D244" s="273"/>
      <c r="E244" s="272"/>
      <c r="F244" s="274"/>
      <c r="G244" s="274"/>
      <c r="H244" s="272"/>
      <c r="I244" s="272"/>
      <c r="J244" s="275"/>
      <c r="M244" s="1313"/>
      <c r="N244" s="1313"/>
      <c r="O244" s="1313"/>
      <c r="P244" s="1313"/>
      <c r="Q244" s="2016" t="s">
        <v>53</v>
      </c>
      <c r="R244" s="2016" t="s">
        <v>565</v>
      </c>
      <c r="S244" s="2016" t="s">
        <v>797</v>
      </c>
      <c r="T244" s="2022">
        <v>0.9</v>
      </c>
      <c r="U244" s="2022">
        <v>0.9</v>
      </c>
      <c r="V244" s="2022">
        <v>0.65</v>
      </c>
      <c r="W244" s="2022">
        <v>0.65</v>
      </c>
      <c r="X244" s="2019">
        <f>+T244-U244</f>
        <v>0</v>
      </c>
      <c r="Y244" s="2019">
        <f>+V244-W244</f>
        <v>0</v>
      </c>
    </row>
    <row r="245" spans="1:25" ht="15.75" x14ac:dyDescent="0.25">
      <c r="A245" s="272"/>
      <c r="B245" s="272"/>
      <c r="C245" s="272"/>
      <c r="D245" s="273"/>
      <c r="E245" s="272"/>
      <c r="F245" s="274"/>
      <c r="G245" s="274"/>
      <c r="H245" s="272"/>
      <c r="I245" s="272"/>
      <c r="J245" s="275"/>
      <c r="M245" s="1313"/>
      <c r="N245" s="1313"/>
      <c r="O245" s="1313"/>
      <c r="P245" s="1313"/>
      <c r="Q245" s="2016" t="s">
        <v>53</v>
      </c>
      <c r="R245" s="2016" t="s">
        <v>565</v>
      </c>
      <c r="S245" s="2016" t="s">
        <v>799</v>
      </c>
      <c r="T245" s="2022">
        <v>1</v>
      </c>
      <c r="U245" s="2022">
        <v>1</v>
      </c>
      <c r="V245" s="2022">
        <v>0.85</v>
      </c>
      <c r="W245" s="2022">
        <v>0.85</v>
      </c>
      <c r="X245" s="2019">
        <f>+T245-U245</f>
        <v>0</v>
      </c>
      <c r="Y245" s="2019">
        <f>+V245-W245</f>
        <v>0</v>
      </c>
    </row>
    <row r="246" spans="1:25" ht="15.75" x14ac:dyDescent="0.25">
      <c r="A246" s="272"/>
      <c r="B246" s="272"/>
      <c r="C246" s="272"/>
      <c r="D246" s="273"/>
      <c r="E246" s="272"/>
      <c r="F246" s="274"/>
      <c r="G246" s="274"/>
      <c r="H246" s="272"/>
      <c r="I246" s="272"/>
      <c r="J246" s="275"/>
      <c r="M246" s="1313"/>
      <c r="N246" s="1313"/>
      <c r="O246" s="1313"/>
      <c r="P246" s="1313"/>
      <c r="Q246" s="2016" t="s">
        <v>53</v>
      </c>
      <c r="R246" s="2016" t="s">
        <v>565</v>
      </c>
      <c r="S246" s="2016" t="s">
        <v>801</v>
      </c>
      <c r="T246" s="2022">
        <v>1</v>
      </c>
      <c r="U246" s="2022">
        <v>1</v>
      </c>
      <c r="V246" s="2022">
        <v>0.4</v>
      </c>
      <c r="W246" s="2022">
        <v>0.4</v>
      </c>
      <c r="X246" s="2019">
        <f>+T246-U246</f>
        <v>0</v>
      </c>
      <c r="Y246" s="2019">
        <f>+V246-W246</f>
        <v>0</v>
      </c>
    </row>
    <row r="247" spans="1:25" ht="15.75" x14ac:dyDescent="0.25">
      <c r="A247" s="272"/>
      <c r="B247" s="272"/>
      <c r="C247" s="272"/>
      <c r="D247" s="273"/>
      <c r="E247" s="272"/>
      <c r="F247" s="274"/>
      <c r="G247" s="274"/>
      <c r="H247" s="272"/>
      <c r="I247" s="272"/>
      <c r="J247" s="275"/>
      <c r="M247" s="1313"/>
      <c r="N247" s="1313"/>
      <c r="O247" s="1313"/>
      <c r="P247" s="1313"/>
      <c r="Q247" s="2016" t="s">
        <v>53</v>
      </c>
      <c r="R247" s="2016" t="s">
        <v>571</v>
      </c>
      <c r="S247" s="2016" t="s">
        <v>813</v>
      </c>
      <c r="T247" s="2022">
        <v>0.32</v>
      </c>
      <c r="U247" s="2022">
        <v>0.32</v>
      </c>
      <c r="V247" s="2022">
        <v>0</v>
      </c>
      <c r="W247" s="2022">
        <v>0</v>
      </c>
      <c r="X247" s="2019">
        <f>+T247-U247</f>
        <v>0</v>
      </c>
      <c r="Y247" s="2019">
        <f>+V247-W247</f>
        <v>0</v>
      </c>
    </row>
    <row r="248" spans="1:25" ht="15.75" x14ac:dyDescent="0.25">
      <c r="A248" s="272"/>
      <c r="B248" s="272"/>
      <c r="C248" s="272"/>
      <c r="D248" s="273"/>
      <c r="E248" s="272"/>
      <c r="F248" s="274"/>
      <c r="G248" s="274"/>
      <c r="H248" s="272"/>
      <c r="I248" s="272"/>
      <c r="J248" s="275"/>
      <c r="M248" s="1313"/>
      <c r="N248" s="1313"/>
      <c r="O248" s="1313"/>
      <c r="P248" s="1313"/>
      <c r="Q248" s="2016" t="s">
        <v>53</v>
      </c>
      <c r="R248" s="2016" t="s">
        <v>571</v>
      </c>
      <c r="S248" s="2016" t="s">
        <v>815</v>
      </c>
      <c r="T248" s="2022">
        <v>1</v>
      </c>
      <c r="U248" s="2022">
        <v>1</v>
      </c>
      <c r="V248" s="2022">
        <v>0.85</v>
      </c>
      <c r="W248" s="2022">
        <v>0.85</v>
      </c>
      <c r="X248" s="2019">
        <f>+T248-U248</f>
        <v>0</v>
      </c>
      <c r="Y248" s="2019">
        <f>+V248-W248</f>
        <v>0</v>
      </c>
    </row>
    <row r="249" spans="1:25" ht="15.75" x14ac:dyDescent="0.25">
      <c r="A249" s="272"/>
      <c r="B249" s="272"/>
      <c r="C249" s="272"/>
      <c r="D249" s="273"/>
      <c r="E249" s="272"/>
      <c r="F249" s="274"/>
      <c r="G249" s="274"/>
      <c r="H249" s="272"/>
      <c r="I249" s="272"/>
      <c r="J249" s="275"/>
      <c r="M249" s="1313"/>
      <c r="N249" s="1313"/>
      <c r="O249" s="1313"/>
      <c r="P249" s="1313"/>
      <c r="Q249" s="2016" t="s">
        <v>53</v>
      </c>
      <c r="R249" s="2016" t="s">
        <v>571</v>
      </c>
      <c r="S249" s="2016" t="s">
        <v>817</v>
      </c>
      <c r="T249" s="2022">
        <v>0.5</v>
      </c>
      <c r="U249" s="2022">
        <v>0.5</v>
      </c>
      <c r="V249" s="2022">
        <v>0.4</v>
      </c>
      <c r="W249" s="2022">
        <v>0.4</v>
      </c>
      <c r="X249" s="2019">
        <f>+T249-U249</f>
        <v>0</v>
      </c>
      <c r="Y249" s="2019">
        <f>+V249-W249</f>
        <v>0</v>
      </c>
    </row>
    <row r="250" spans="1:25" ht="15.75" x14ac:dyDescent="0.25">
      <c r="A250" s="272"/>
      <c r="B250" s="272"/>
      <c r="C250" s="272"/>
      <c r="D250" s="273"/>
      <c r="E250" s="272"/>
      <c r="F250" s="274"/>
      <c r="G250" s="274"/>
      <c r="H250" s="272"/>
      <c r="I250" s="272"/>
      <c r="J250" s="275"/>
      <c r="M250" s="1313"/>
      <c r="N250" s="1313"/>
      <c r="O250" s="1313"/>
      <c r="P250" s="1313"/>
      <c r="Q250" s="2016" t="s">
        <v>53</v>
      </c>
      <c r="R250" s="2016" t="s">
        <v>571</v>
      </c>
      <c r="S250" s="2016" t="s">
        <v>819</v>
      </c>
      <c r="T250" s="2022">
        <v>1</v>
      </c>
      <c r="U250" s="2022">
        <v>1</v>
      </c>
      <c r="V250" s="2022">
        <v>0.85</v>
      </c>
      <c r="W250" s="2022">
        <v>0.85</v>
      </c>
      <c r="X250" s="2019">
        <f>+T250-U250</f>
        <v>0</v>
      </c>
      <c r="Y250" s="2019">
        <f>+V250-W250</f>
        <v>0</v>
      </c>
    </row>
    <row r="251" spans="1:25" ht="15.75" x14ac:dyDescent="0.25">
      <c r="A251" s="272"/>
      <c r="B251" s="272"/>
      <c r="C251" s="272"/>
      <c r="D251" s="273"/>
      <c r="E251" s="272"/>
      <c r="F251" s="274"/>
      <c r="G251" s="274"/>
      <c r="H251" s="272"/>
      <c r="I251" s="272"/>
      <c r="J251" s="275"/>
      <c r="M251" s="1313"/>
      <c r="N251" s="1313"/>
      <c r="O251" s="1313"/>
      <c r="P251" s="1313"/>
      <c r="Q251" s="2016" t="s">
        <v>53</v>
      </c>
      <c r="R251" s="2016" t="s">
        <v>573</v>
      </c>
      <c r="S251" s="2016" t="s">
        <v>820</v>
      </c>
      <c r="T251" s="2022">
        <v>0.48</v>
      </c>
      <c r="U251" s="2022">
        <v>0.48</v>
      </c>
      <c r="V251" s="2022">
        <v>0.45</v>
      </c>
      <c r="W251" s="2022">
        <v>0.45</v>
      </c>
      <c r="X251" s="2019">
        <f>+T251-U251</f>
        <v>0</v>
      </c>
      <c r="Y251" s="2019">
        <f>+V251-W251</f>
        <v>0</v>
      </c>
    </row>
    <row r="252" spans="1:25" ht="15.75" x14ac:dyDescent="0.25">
      <c r="A252" s="272"/>
      <c r="B252" s="272"/>
      <c r="C252" s="272"/>
      <c r="D252" s="273"/>
      <c r="E252" s="272"/>
      <c r="F252" s="274"/>
      <c r="G252" s="274"/>
      <c r="H252" s="272"/>
      <c r="I252" s="272"/>
      <c r="J252" s="275"/>
      <c r="M252" s="1313"/>
      <c r="N252" s="1313"/>
      <c r="O252" s="1313"/>
      <c r="P252" s="1313"/>
      <c r="Q252" s="2016" t="s">
        <v>53</v>
      </c>
      <c r="R252" s="2016" t="s">
        <v>573</v>
      </c>
      <c r="S252" s="2016" t="s">
        <v>821</v>
      </c>
      <c r="T252" s="2022">
        <v>31</v>
      </c>
      <c r="U252" s="2022">
        <v>31</v>
      </c>
      <c r="V252" s="2022">
        <v>26.838999999999999</v>
      </c>
      <c r="W252" s="2022">
        <v>26.838999999999999</v>
      </c>
      <c r="X252" s="2019">
        <f>+T252-U252</f>
        <v>0</v>
      </c>
      <c r="Y252" s="2019">
        <f>+V252-W252</f>
        <v>0</v>
      </c>
    </row>
    <row r="253" spans="1:25" ht="15.75" x14ac:dyDescent="0.25">
      <c r="A253" s="272"/>
      <c r="B253" s="272"/>
      <c r="C253" s="272"/>
      <c r="D253" s="273"/>
      <c r="E253" s="272"/>
      <c r="F253" s="274"/>
      <c r="G253" s="274"/>
      <c r="H253" s="272"/>
      <c r="I253" s="272"/>
      <c r="J253" s="275"/>
      <c r="M253" s="1313"/>
      <c r="N253" s="1313"/>
      <c r="O253" s="1313"/>
      <c r="P253" s="1313"/>
      <c r="Q253" s="2016" t="s">
        <v>55</v>
      </c>
      <c r="R253" s="2016" t="s">
        <v>575</v>
      </c>
      <c r="S253" s="2016" t="s">
        <v>419</v>
      </c>
      <c r="T253" s="2022">
        <v>0.5</v>
      </c>
      <c r="U253" s="2022">
        <v>0.5</v>
      </c>
      <c r="V253" s="2022">
        <v>0.45</v>
      </c>
      <c r="W253" s="2022">
        <v>0.45</v>
      </c>
      <c r="X253" s="2019">
        <f>+T253-U253</f>
        <v>0</v>
      </c>
      <c r="Y253" s="2019">
        <f>+V253-W253</f>
        <v>0</v>
      </c>
    </row>
    <row r="254" spans="1:25" ht="15.75" x14ac:dyDescent="0.25">
      <c r="A254" s="272"/>
      <c r="B254" s="272"/>
      <c r="C254" s="272"/>
      <c r="D254" s="273"/>
      <c r="E254" s="272"/>
      <c r="F254" s="274"/>
      <c r="G254" s="274"/>
      <c r="H254" s="272"/>
      <c r="I254" s="272"/>
      <c r="J254" s="275"/>
      <c r="M254" s="1313"/>
      <c r="N254" s="1313"/>
      <c r="O254" s="1313"/>
      <c r="P254" s="1313"/>
      <c r="Q254" s="2016" t="s">
        <v>55</v>
      </c>
      <c r="R254" s="2016" t="s">
        <v>575</v>
      </c>
      <c r="S254" s="2016" t="s">
        <v>421</v>
      </c>
      <c r="T254" s="2022">
        <v>0.5</v>
      </c>
      <c r="U254" s="2022">
        <v>0.5</v>
      </c>
      <c r="V254" s="2022">
        <v>0.45</v>
      </c>
      <c r="W254" s="2022">
        <v>0.45</v>
      </c>
      <c r="X254" s="2019">
        <f>+T254-U254</f>
        <v>0</v>
      </c>
      <c r="Y254" s="2019">
        <f>+V254-W254</f>
        <v>0</v>
      </c>
    </row>
    <row r="255" spans="1:25" ht="15.75" x14ac:dyDescent="0.25">
      <c r="A255" s="272"/>
      <c r="B255" s="272"/>
      <c r="C255" s="272"/>
      <c r="D255" s="273"/>
      <c r="E255" s="272"/>
      <c r="F255" s="274"/>
      <c r="G255" s="274"/>
      <c r="H255" s="272"/>
      <c r="I255" s="272"/>
      <c r="J255" s="275"/>
      <c r="M255" s="1313"/>
      <c r="N255" s="1313"/>
      <c r="O255" s="1313"/>
      <c r="P255" s="1313"/>
      <c r="Q255" s="2016" t="s">
        <v>55</v>
      </c>
      <c r="R255" s="2016" t="s">
        <v>577</v>
      </c>
      <c r="S255" s="2016" t="s">
        <v>419</v>
      </c>
      <c r="T255" s="2022">
        <v>1</v>
      </c>
      <c r="U255" s="2022">
        <v>1</v>
      </c>
      <c r="V255" s="2022">
        <v>0.8</v>
      </c>
      <c r="W255" s="2022">
        <v>0.8</v>
      </c>
      <c r="X255" s="2019">
        <f>+T255-U255</f>
        <v>0</v>
      </c>
      <c r="Y255" s="2019">
        <f>+V255-W255</f>
        <v>0</v>
      </c>
    </row>
    <row r="256" spans="1:25" ht="15.75" x14ac:dyDescent="0.25">
      <c r="A256" s="272"/>
      <c r="B256" s="272"/>
      <c r="C256" s="272"/>
      <c r="D256" s="273"/>
      <c r="E256" s="272"/>
      <c r="F256" s="274"/>
      <c r="G256" s="274"/>
      <c r="H256" s="272"/>
      <c r="I256" s="272"/>
      <c r="J256" s="275"/>
      <c r="M256" s="1313"/>
      <c r="N256" s="1313"/>
      <c r="O256" s="1313"/>
      <c r="P256" s="1313"/>
      <c r="Q256" s="2016" t="s">
        <v>55</v>
      </c>
      <c r="R256" s="2016" t="s">
        <v>577</v>
      </c>
      <c r="S256" s="2016" t="s">
        <v>421</v>
      </c>
      <c r="T256" s="2022">
        <v>1</v>
      </c>
      <c r="U256" s="2022">
        <v>1</v>
      </c>
      <c r="V256" s="2022">
        <v>0.8</v>
      </c>
      <c r="W256" s="2022">
        <v>0.8</v>
      </c>
      <c r="X256" s="2019">
        <f>+T256-U256</f>
        <v>0</v>
      </c>
      <c r="Y256" s="2019">
        <f>+V256-W256</f>
        <v>0</v>
      </c>
    </row>
    <row r="257" spans="1:25" ht="15.75" x14ac:dyDescent="0.25">
      <c r="A257" s="272"/>
      <c r="B257" s="272"/>
      <c r="C257" s="272"/>
      <c r="D257" s="273"/>
      <c r="E257" s="272"/>
      <c r="F257" s="274"/>
      <c r="G257" s="274"/>
      <c r="H257" s="272"/>
      <c r="I257" s="272"/>
      <c r="J257" s="275"/>
      <c r="M257" s="1313"/>
      <c r="N257" s="1313"/>
      <c r="O257" s="1313"/>
      <c r="P257" s="1313"/>
      <c r="Q257" s="2016" t="s">
        <v>55</v>
      </c>
      <c r="R257" s="2016" t="s">
        <v>579</v>
      </c>
      <c r="S257" s="2016" t="s">
        <v>419</v>
      </c>
      <c r="T257" s="2022">
        <v>0.4</v>
      </c>
      <c r="U257" s="2022">
        <v>0.4</v>
      </c>
      <c r="V257" s="2022">
        <v>0.4</v>
      </c>
      <c r="W257" s="2022">
        <v>0.4</v>
      </c>
      <c r="X257" s="2019">
        <f>+T257-U257</f>
        <v>0</v>
      </c>
      <c r="Y257" s="2019">
        <f>+V257-W257</f>
        <v>0</v>
      </c>
    </row>
    <row r="258" spans="1:25" ht="15.75" x14ac:dyDescent="0.25">
      <c r="A258" s="272"/>
      <c r="B258" s="272"/>
      <c r="C258" s="272"/>
      <c r="D258" s="273"/>
      <c r="E258" s="272"/>
      <c r="F258" s="274"/>
      <c r="G258" s="274"/>
      <c r="H258" s="272"/>
      <c r="I258" s="272"/>
      <c r="J258" s="275"/>
      <c r="M258" s="1313"/>
      <c r="N258" s="1313"/>
      <c r="O258" s="1313"/>
      <c r="P258" s="1313"/>
      <c r="Q258" s="2016" t="s">
        <v>55</v>
      </c>
      <c r="R258" s="2016" t="s">
        <v>579</v>
      </c>
      <c r="S258" s="2016" t="s">
        <v>421</v>
      </c>
      <c r="T258" s="2022">
        <v>0.4</v>
      </c>
      <c r="U258" s="2022">
        <v>0.4</v>
      </c>
      <c r="V258" s="2022">
        <v>0.4</v>
      </c>
      <c r="W258" s="2022">
        <v>0.5</v>
      </c>
      <c r="X258" s="2019">
        <f>+T258-U258</f>
        <v>0</v>
      </c>
      <c r="Y258" s="2019">
        <f>+V258-W258</f>
        <v>-9.9999999999999978E-2</v>
      </c>
    </row>
    <row r="259" spans="1:25" ht="15.75" x14ac:dyDescent="0.25">
      <c r="A259" s="272"/>
      <c r="B259" s="272"/>
      <c r="C259" s="272"/>
      <c r="D259" s="273"/>
      <c r="E259" s="272"/>
      <c r="F259" s="274"/>
      <c r="G259" s="274"/>
      <c r="H259" s="272"/>
      <c r="I259" s="272"/>
      <c r="J259" s="275"/>
      <c r="M259" s="1313"/>
      <c r="N259" s="1313"/>
      <c r="O259" s="1313"/>
      <c r="P259" s="1313"/>
      <c r="Q259" s="2016" t="s">
        <v>55</v>
      </c>
      <c r="R259" s="2016" t="s">
        <v>581</v>
      </c>
      <c r="S259" s="2016" t="s">
        <v>419</v>
      </c>
      <c r="T259" s="2022">
        <v>0.34</v>
      </c>
      <c r="U259" s="2022">
        <v>0.34</v>
      </c>
      <c r="V259" s="2022">
        <v>0.34</v>
      </c>
      <c r="W259" s="2022">
        <v>0.34</v>
      </c>
      <c r="X259" s="2019">
        <f>+T259-U259</f>
        <v>0</v>
      </c>
      <c r="Y259" s="2019">
        <f>+V259-W259</f>
        <v>0</v>
      </c>
    </row>
    <row r="260" spans="1:25" ht="15.75" x14ac:dyDescent="0.25">
      <c r="A260" s="272"/>
      <c r="B260" s="272"/>
      <c r="C260" s="272"/>
      <c r="D260" s="273"/>
      <c r="E260" s="272"/>
      <c r="F260" s="274"/>
      <c r="G260" s="274"/>
      <c r="H260" s="272"/>
      <c r="I260" s="272"/>
      <c r="J260" s="275"/>
      <c r="M260" s="1313"/>
      <c r="N260" s="1313"/>
      <c r="O260" s="1313"/>
      <c r="P260" s="1313"/>
      <c r="Q260" s="2016" t="s">
        <v>55</v>
      </c>
      <c r="R260" s="2016" t="s">
        <v>581</v>
      </c>
      <c r="S260" s="2016" t="s">
        <v>421</v>
      </c>
      <c r="T260" s="2022">
        <v>0.4</v>
      </c>
      <c r="U260" s="2022">
        <v>0.4</v>
      </c>
      <c r="V260" s="2022">
        <v>0.4</v>
      </c>
      <c r="W260" s="2022">
        <v>0.4</v>
      </c>
      <c r="X260" s="2019">
        <f>+T260-U260</f>
        <v>0</v>
      </c>
      <c r="Y260" s="2019">
        <f>+V260-W260</f>
        <v>0</v>
      </c>
    </row>
    <row r="261" spans="1:25" ht="15.75" x14ac:dyDescent="0.25">
      <c r="A261" s="272"/>
      <c r="B261" s="272"/>
      <c r="C261" s="272"/>
      <c r="D261" s="273"/>
      <c r="E261" s="272"/>
      <c r="F261" s="274"/>
      <c r="G261" s="274"/>
      <c r="H261" s="272"/>
      <c r="I261" s="272"/>
      <c r="J261" s="275"/>
      <c r="M261" s="1313"/>
      <c r="N261" s="1313"/>
      <c r="O261" s="1313"/>
      <c r="P261" s="1313"/>
      <c r="Q261" s="2016" t="s">
        <v>55</v>
      </c>
      <c r="R261" s="2016" t="s">
        <v>582</v>
      </c>
      <c r="S261" s="2016" t="s">
        <v>822</v>
      </c>
      <c r="T261" s="2022">
        <v>0.5</v>
      </c>
      <c r="U261" s="2022">
        <v>0.5</v>
      </c>
      <c r="V261" s="2022">
        <v>0.4</v>
      </c>
      <c r="W261" s="2022">
        <v>0.4</v>
      </c>
      <c r="X261" s="2019">
        <f>+T261-U261</f>
        <v>0</v>
      </c>
      <c r="Y261" s="2019">
        <f>+V261-W261</f>
        <v>0</v>
      </c>
    </row>
    <row r="262" spans="1:25" ht="15.75" x14ac:dyDescent="0.25">
      <c r="A262" s="272"/>
      <c r="B262" s="272"/>
      <c r="C262" s="272"/>
      <c r="D262" s="273"/>
      <c r="E262" s="272"/>
      <c r="F262" s="274"/>
      <c r="G262" s="274"/>
      <c r="H262" s="272"/>
      <c r="I262" s="272"/>
      <c r="J262" s="275"/>
      <c r="M262" s="1313"/>
      <c r="N262" s="1313"/>
      <c r="O262" s="1313"/>
      <c r="P262" s="1313"/>
      <c r="Q262" s="2016" t="s">
        <v>55</v>
      </c>
      <c r="R262" s="2016" t="s">
        <v>583</v>
      </c>
      <c r="S262" s="2016" t="s">
        <v>823</v>
      </c>
      <c r="T262" s="2022">
        <v>0.5</v>
      </c>
      <c r="U262" s="2022">
        <v>0.5</v>
      </c>
      <c r="V262" s="2022">
        <v>0.46</v>
      </c>
      <c r="W262" s="2022">
        <v>0.46</v>
      </c>
      <c r="X262" s="2019">
        <f>+T262-U262</f>
        <v>0</v>
      </c>
      <c r="Y262" s="2019">
        <f>+V262-W262</f>
        <v>0</v>
      </c>
    </row>
    <row r="263" spans="1:25" ht="15.75" x14ac:dyDescent="0.25">
      <c r="A263" s="272"/>
      <c r="B263" s="272"/>
      <c r="C263" s="272"/>
      <c r="D263" s="273"/>
      <c r="E263" s="272"/>
      <c r="F263" s="274"/>
      <c r="G263" s="274"/>
      <c r="H263" s="272"/>
      <c r="I263" s="272"/>
      <c r="J263" s="275"/>
      <c r="M263" s="1313"/>
      <c r="N263" s="1313"/>
      <c r="O263" s="1313"/>
      <c r="P263" s="1313"/>
      <c r="Q263" s="2016" t="s">
        <v>55</v>
      </c>
      <c r="R263" s="2016" t="s">
        <v>583</v>
      </c>
      <c r="S263" s="2016" t="s">
        <v>824</v>
      </c>
      <c r="T263" s="2022">
        <v>0.75</v>
      </c>
      <c r="U263" s="2022">
        <v>0.75</v>
      </c>
      <c r="V263" s="2022">
        <v>0.6</v>
      </c>
      <c r="W263" s="2022">
        <v>0</v>
      </c>
      <c r="X263" s="2019">
        <f>+T263-U263</f>
        <v>0</v>
      </c>
      <c r="Y263" s="2019">
        <f>+V263-W263</f>
        <v>0.6</v>
      </c>
    </row>
    <row r="264" spans="1:25" ht="15.75" x14ac:dyDescent="0.25">
      <c r="A264" s="272"/>
      <c r="B264" s="272"/>
      <c r="C264" s="272"/>
      <c r="D264" s="273"/>
      <c r="E264" s="272"/>
      <c r="F264" s="274"/>
      <c r="G264" s="274"/>
      <c r="H264" s="272"/>
      <c r="I264" s="272"/>
      <c r="J264" s="275"/>
      <c r="M264" s="1313"/>
      <c r="N264" s="1313"/>
      <c r="O264" s="1313"/>
      <c r="P264" s="1313"/>
      <c r="Q264" s="2016" t="s">
        <v>55</v>
      </c>
      <c r="R264" s="2016" t="s">
        <v>584</v>
      </c>
      <c r="S264" s="2016" t="s">
        <v>822</v>
      </c>
      <c r="T264" s="2022">
        <v>0.5</v>
      </c>
      <c r="U264" s="2022">
        <v>0.5</v>
      </c>
      <c r="V264" s="2022">
        <v>0.5</v>
      </c>
      <c r="W264" s="2022">
        <v>0.5</v>
      </c>
      <c r="X264" s="2019">
        <f>+T264-U264</f>
        <v>0</v>
      </c>
      <c r="Y264" s="2019">
        <f>+V264-W264</f>
        <v>0</v>
      </c>
    </row>
    <row r="265" spans="1:25" ht="15.75" x14ac:dyDescent="0.25">
      <c r="A265" s="272"/>
      <c r="B265" s="272"/>
      <c r="C265" s="272"/>
      <c r="D265" s="273"/>
      <c r="E265" s="272"/>
      <c r="F265" s="274"/>
      <c r="G265" s="274"/>
      <c r="H265" s="272"/>
      <c r="I265" s="272"/>
      <c r="J265" s="275"/>
      <c r="M265" s="1313"/>
      <c r="N265" s="1313"/>
      <c r="O265" s="1313"/>
      <c r="P265" s="1313"/>
      <c r="Q265" s="2016" t="s">
        <v>55</v>
      </c>
      <c r="R265" s="2016" t="s">
        <v>584</v>
      </c>
      <c r="S265" s="2016" t="s">
        <v>1262</v>
      </c>
      <c r="T265" s="2022">
        <v>0</v>
      </c>
      <c r="U265" s="2022">
        <v>0</v>
      </c>
      <c r="V265" s="2022">
        <v>0</v>
      </c>
      <c r="W265" s="2022">
        <v>0</v>
      </c>
      <c r="X265" s="2019">
        <f>+T265-U265</f>
        <v>0</v>
      </c>
      <c r="Y265" s="2019">
        <f>+V265-W265</f>
        <v>0</v>
      </c>
    </row>
    <row r="266" spans="1:25" ht="15.75" x14ac:dyDescent="0.25">
      <c r="A266" s="272"/>
      <c r="B266" s="272"/>
      <c r="C266" s="272"/>
      <c r="D266" s="273"/>
      <c r="E266" s="272"/>
      <c r="F266" s="274"/>
      <c r="G266" s="274"/>
      <c r="H266" s="272"/>
      <c r="I266" s="272"/>
      <c r="J266" s="275"/>
      <c r="M266" s="1313"/>
      <c r="N266" s="1313"/>
      <c r="O266" s="1313"/>
      <c r="P266" s="1313"/>
      <c r="Q266" s="2016" t="s">
        <v>55</v>
      </c>
      <c r="R266" s="2016" t="s">
        <v>585</v>
      </c>
      <c r="S266" s="2016" t="s">
        <v>1262</v>
      </c>
      <c r="T266" s="2022">
        <v>0.7</v>
      </c>
      <c r="U266" s="2022">
        <v>0.7</v>
      </c>
      <c r="V266" s="2022">
        <v>0.6</v>
      </c>
      <c r="W266" s="2022">
        <v>0.6</v>
      </c>
      <c r="X266" s="2019">
        <f>+T266-U266</f>
        <v>0</v>
      </c>
      <c r="Y266" s="2019">
        <f>+V266-W266</f>
        <v>0</v>
      </c>
    </row>
    <row r="267" spans="1:25" ht="15.75" x14ac:dyDescent="0.25">
      <c r="A267" s="272"/>
      <c r="B267" s="272"/>
      <c r="C267" s="272"/>
      <c r="D267" s="273"/>
      <c r="E267" s="272"/>
      <c r="F267" s="274"/>
      <c r="G267" s="274"/>
      <c r="H267" s="272"/>
      <c r="I267" s="272"/>
      <c r="J267" s="275"/>
      <c r="M267" s="1313"/>
      <c r="N267" s="1313"/>
      <c r="O267" s="1313"/>
      <c r="P267" s="1313"/>
      <c r="Q267" s="2016" t="s">
        <v>55</v>
      </c>
      <c r="R267" s="2016" t="s">
        <v>588</v>
      </c>
      <c r="S267" s="2016" t="s">
        <v>1262</v>
      </c>
      <c r="T267" s="2022">
        <v>0.5</v>
      </c>
      <c r="U267" s="2022">
        <v>0.5</v>
      </c>
      <c r="V267" s="2022">
        <v>0.5</v>
      </c>
      <c r="W267" s="2022">
        <v>0.5</v>
      </c>
      <c r="X267" s="2019">
        <f>+T267-U267</f>
        <v>0</v>
      </c>
      <c r="Y267" s="2019">
        <f>+V267-W267</f>
        <v>0</v>
      </c>
    </row>
    <row r="268" spans="1:25" ht="15.75" x14ac:dyDescent="0.25">
      <c r="A268" s="272"/>
      <c r="B268" s="272"/>
      <c r="C268" s="272"/>
      <c r="D268" s="273"/>
      <c r="E268" s="272"/>
      <c r="F268" s="274"/>
      <c r="G268" s="274"/>
      <c r="H268" s="272"/>
      <c r="I268" s="272"/>
      <c r="J268" s="275"/>
      <c r="M268" s="1313"/>
      <c r="N268" s="1313"/>
      <c r="O268" s="1313"/>
      <c r="P268" s="1313"/>
      <c r="Q268" s="2016" t="s">
        <v>57</v>
      </c>
      <c r="R268" s="2016" t="s">
        <v>591</v>
      </c>
      <c r="S268" s="2016" t="s">
        <v>381</v>
      </c>
      <c r="T268" s="2022">
        <v>114</v>
      </c>
      <c r="U268" s="2022">
        <v>114</v>
      </c>
      <c r="V268" s="2022">
        <v>96.959000000000003</v>
      </c>
      <c r="W268" s="2022">
        <v>96.959000000000003</v>
      </c>
      <c r="X268" s="2019">
        <f>+T268-U268</f>
        <v>0</v>
      </c>
      <c r="Y268" s="2019">
        <f>+V268-W268</f>
        <v>0</v>
      </c>
    </row>
    <row r="269" spans="1:25" ht="15.75" x14ac:dyDescent="0.25">
      <c r="A269" s="272"/>
      <c r="B269" s="272"/>
      <c r="C269" s="272"/>
      <c r="D269" s="273"/>
      <c r="E269" s="272"/>
      <c r="F269" s="274"/>
      <c r="G269" s="274"/>
      <c r="H269" s="272"/>
      <c r="I269" s="272"/>
      <c r="J269" s="275"/>
      <c r="M269" s="1313"/>
      <c r="N269" s="1313"/>
      <c r="O269" s="1313"/>
      <c r="P269" s="1313"/>
      <c r="Q269" s="2016" t="s">
        <v>57</v>
      </c>
      <c r="R269" s="2016" t="s">
        <v>591</v>
      </c>
      <c r="S269" s="2016" t="s">
        <v>383</v>
      </c>
      <c r="T269" s="2022">
        <v>114</v>
      </c>
      <c r="U269" s="2022">
        <v>114</v>
      </c>
      <c r="V269" s="2022">
        <v>96.959000000000003</v>
      </c>
      <c r="W269" s="2022">
        <v>96.959000000000003</v>
      </c>
      <c r="X269" s="2019">
        <f>+T269-U269</f>
        <v>0</v>
      </c>
      <c r="Y269" s="2019">
        <f>+V269-W269</f>
        <v>0</v>
      </c>
    </row>
    <row r="270" spans="1:25" ht="15.75" x14ac:dyDescent="0.25">
      <c r="A270" s="272"/>
      <c r="B270" s="272"/>
      <c r="C270" s="272"/>
      <c r="D270" s="273"/>
      <c r="E270" s="272"/>
      <c r="F270" s="274"/>
      <c r="G270" s="274"/>
      <c r="H270" s="272"/>
      <c r="I270" s="272"/>
      <c r="J270" s="275"/>
      <c r="M270" s="1313"/>
      <c r="N270" s="1313"/>
      <c r="O270" s="1313"/>
      <c r="P270" s="1313"/>
      <c r="Q270" s="2016" t="s">
        <v>57</v>
      </c>
      <c r="R270" s="2016" t="s">
        <v>591</v>
      </c>
      <c r="S270" s="2016" t="s">
        <v>385</v>
      </c>
      <c r="T270" s="2022">
        <v>114</v>
      </c>
      <c r="U270" s="2022">
        <v>114</v>
      </c>
      <c r="V270" s="2022">
        <v>96.959000000000003</v>
      </c>
      <c r="W270" s="2022">
        <v>96.959000000000003</v>
      </c>
      <c r="X270" s="2019">
        <f>+T270-U270</f>
        <v>0</v>
      </c>
      <c r="Y270" s="2019">
        <f>+V270-W270</f>
        <v>0</v>
      </c>
    </row>
    <row r="271" spans="1:25" ht="15.75" x14ac:dyDescent="0.25">
      <c r="A271" s="272"/>
      <c r="B271" s="272"/>
      <c r="C271" s="272"/>
      <c r="D271" s="273"/>
      <c r="E271" s="272"/>
      <c r="F271" s="274"/>
      <c r="G271" s="274"/>
      <c r="H271" s="272"/>
      <c r="I271" s="272"/>
      <c r="J271" s="275"/>
      <c r="M271" s="1313"/>
      <c r="N271" s="1313"/>
      <c r="O271" s="1313"/>
      <c r="P271" s="1313"/>
      <c r="Q271" s="2016" t="s">
        <v>57</v>
      </c>
      <c r="R271" s="2016" t="s">
        <v>591</v>
      </c>
      <c r="S271" s="2016" t="s">
        <v>828</v>
      </c>
      <c r="T271" s="2022">
        <v>114</v>
      </c>
      <c r="U271" s="2022">
        <v>114</v>
      </c>
      <c r="V271" s="2022">
        <v>96.959000000000003</v>
      </c>
      <c r="W271" s="2022">
        <v>96.959000000000003</v>
      </c>
      <c r="X271" s="2019">
        <f>+T271-U271</f>
        <v>0</v>
      </c>
      <c r="Y271" s="2019">
        <f>+V271-W271</f>
        <v>0</v>
      </c>
    </row>
    <row r="272" spans="1:25" ht="15.75" x14ac:dyDescent="0.25">
      <c r="A272" s="272"/>
      <c r="B272" s="272"/>
      <c r="C272" s="272"/>
      <c r="D272" s="273"/>
      <c r="E272" s="272"/>
      <c r="F272" s="274"/>
      <c r="G272" s="274"/>
      <c r="H272" s="272"/>
      <c r="I272" s="272"/>
      <c r="J272" s="275"/>
      <c r="M272" s="1313"/>
      <c r="N272" s="1313"/>
      <c r="O272" s="1313"/>
      <c r="P272" s="1313"/>
      <c r="Q272" s="2016" t="s">
        <v>57</v>
      </c>
      <c r="R272" s="2016" t="s">
        <v>591</v>
      </c>
      <c r="S272" s="2016" t="s">
        <v>829</v>
      </c>
      <c r="T272" s="2022">
        <v>114</v>
      </c>
      <c r="U272" s="2022">
        <v>114</v>
      </c>
      <c r="V272" s="2022">
        <v>96.959000000000003</v>
      </c>
      <c r="W272" s="2022">
        <v>96.959000000000003</v>
      </c>
      <c r="X272" s="2019">
        <f>+T272-U272</f>
        <v>0</v>
      </c>
      <c r="Y272" s="2019">
        <f>+V272-W272</f>
        <v>0</v>
      </c>
    </row>
    <row r="273" spans="1:25" ht="15.75" x14ac:dyDescent="0.25">
      <c r="A273" s="272"/>
      <c r="B273" s="272"/>
      <c r="C273" s="272"/>
      <c r="D273" s="273"/>
      <c r="E273" s="272"/>
      <c r="F273" s="274"/>
      <c r="G273" s="274"/>
      <c r="H273" s="272"/>
      <c r="I273" s="272"/>
      <c r="J273" s="275"/>
      <c r="M273" s="1313"/>
      <c r="N273" s="1313"/>
      <c r="O273" s="1313"/>
      <c r="P273" s="1313"/>
      <c r="Q273" s="2016" t="s">
        <v>57</v>
      </c>
      <c r="R273" s="2016" t="s">
        <v>591</v>
      </c>
      <c r="S273" s="2016" t="s">
        <v>830</v>
      </c>
      <c r="T273" s="2022">
        <v>114</v>
      </c>
      <c r="U273" s="2022">
        <v>114</v>
      </c>
      <c r="V273" s="2022">
        <v>96.959000000000003</v>
      </c>
      <c r="W273" s="2022">
        <v>96.959000000000003</v>
      </c>
      <c r="X273" s="2019">
        <f>+T273-U273</f>
        <v>0</v>
      </c>
      <c r="Y273" s="2019">
        <f>+V273-W273</f>
        <v>0</v>
      </c>
    </row>
    <row r="274" spans="1:25" ht="15.75" x14ac:dyDescent="0.25">
      <c r="A274" s="272"/>
      <c r="B274" s="272"/>
      <c r="C274" s="272"/>
      <c r="D274" s="273"/>
      <c r="E274" s="272"/>
      <c r="F274" s="274"/>
      <c r="G274" s="274"/>
      <c r="H274" s="272"/>
      <c r="I274" s="272"/>
      <c r="J274" s="275"/>
      <c r="M274" s="1313"/>
      <c r="N274" s="1313"/>
      <c r="O274" s="1313"/>
      <c r="P274" s="1313"/>
      <c r="Q274" s="2016" t="s">
        <v>57</v>
      </c>
      <c r="R274" s="2016" t="s">
        <v>591</v>
      </c>
      <c r="S274" s="2016" t="s">
        <v>831</v>
      </c>
      <c r="T274" s="2022">
        <v>114</v>
      </c>
      <c r="U274" s="2022">
        <v>114</v>
      </c>
      <c r="V274" s="2022">
        <v>96.96</v>
      </c>
      <c r="W274" s="2022">
        <v>96.96</v>
      </c>
      <c r="X274" s="2019">
        <f>+T274-U274</f>
        <v>0</v>
      </c>
      <c r="Y274" s="2019">
        <f>+V274-W274</f>
        <v>0</v>
      </c>
    </row>
    <row r="275" spans="1:25" ht="15.75" x14ac:dyDescent="0.25">
      <c r="A275" s="272"/>
      <c r="B275" s="272"/>
      <c r="C275" s="272"/>
      <c r="D275" s="273"/>
      <c r="E275" s="272"/>
      <c r="F275" s="274"/>
      <c r="G275" s="274"/>
      <c r="H275" s="272"/>
      <c r="I275" s="272"/>
      <c r="J275" s="275"/>
      <c r="M275" s="1313"/>
      <c r="N275" s="1313"/>
      <c r="O275" s="1313"/>
      <c r="P275" s="1313"/>
      <c r="Q275" s="2016" t="s">
        <v>57</v>
      </c>
      <c r="R275" s="2016" t="s">
        <v>593</v>
      </c>
      <c r="S275" s="2016" t="s">
        <v>381</v>
      </c>
      <c r="T275" s="2022">
        <v>70.12</v>
      </c>
      <c r="U275" s="2022">
        <v>70.12</v>
      </c>
      <c r="V275" s="2022">
        <v>73.144999999999996</v>
      </c>
      <c r="W275" s="2022">
        <v>73.144999999999996</v>
      </c>
      <c r="X275" s="2019">
        <f>+T275-U275</f>
        <v>0</v>
      </c>
      <c r="Y275" s="2019">
        <f>+V275-W275</f>
        <v>0</v>
      </c>
    </row>
    <row r="276" spans="1:25" ht="15.75" x14ac:dyDescent="0.25">
      <c r="A276" s="272"/>
      <c r="B276" s="272"/>
      <c r="C276" s="272"/>
      <c r="D276" s="273"/>
      <c r="E276" s="272"/>
      <c r="F276" s="274"/>
      <c r="G276" s="274"/>
      <c r="H276" s="272"/>
      <c r="I276" s="272"/>
      <c r="J276" s="275"/>
      <c r="M276" s="1313"/>
      <c r="N276" s="1313"/>
      <c r="O276" s="1313"/>
      <c r="P276" s="1313"/>
      <c r="Q276" s="2016" t="s">
        <v>57</v>
      </c>
      <c r="R276" s="2016" t="s">
        <v>593</v>
      </c>
      <c r="S276" s="2016" t="s">
        <v>383</v>
      </c>
      <c r="T276" s="2022">
        <v>70.12</v>
      </c>
      <c r="U276" s="2022">
        <v>70.12</v>
      </c>
      <c r="V276" s="2022">
        <v>73.144999999999996</v>
      </c>
      <c r="W276" s="2022">
        <v>73.144999999999996</v>
      </c>
      <c r="X276" s="2019">
        <f>+T276-U276</f>
        <v>0</v>
      </c>
      <c r="Y276" s="2019">
        <f>+V276-W276</f>
        <v>0</v>
      </c>
    </row>
    <row r="277" spans="1:25" ht="15.75" x14ac:dyDescent="0.25">
      <c r="A277" s="272"/>
      <c r="B277" s="272"/>
      <c r="C277" s="272"/>
      <c r="D277" s="273"/>
      <c r="E277" s="272"/>
      <c r="F277" s="274"/>
      <c r="G277" s="274"/>
      <c r="H277" s="272"/>
      <c r="I277" s="272"/>
      <c r="J277" s="275"/>
      <c r="M277" s="1313"/>
      <c r="N277" s="1313"/>
      <c r="O277" s="1313"/>
      <c r="P277" s="1313"/>
      <c r="Q277" s="2016" t="s">
        <v>57</v>
      </c>
      <c r="R277" s="2016" t="s">
        <v>593</v>
      </c>
      <c r="S277" s="2016" t="s">
        <v>385</v>
      </c>
      <c r="T277" s="2022">
        <v>70.12</v>
      </c>
      <c r="U277" s="2022">
        <v>70.12</v>
      </c>
      <c r="V277" s="2022">
        <v>73.146000000000001</v>
      </c>
      <c r="W277" s="2022">
        <v>73.146000000000001</v>
      </c>
      <c r="X277" s="2019">
        <f>+T277-U277</f>
        <v>0</v>
      </c>
      <c r="Y277" s="2019">
        <f>+V277-W277</f>
        <v>0</v>
      </c>
    </row>
    <row r="278" spans="1:25" ht="15.75" x14ac:dyDescent="0.25">
      <c r="A278" s="272"/>
      <c r="B278" s="272"/>
      <c r="C278" s="272"/>
      <c r="D278" s="273"/>
      <c r="E278" s="272"/>
      <c r="F278" s="274"/>
      <c r="G278" s="274"/>
      <c r="H278" s="272"/>
      <c r="I278" s="272"/>
      <c r="J278" s="275"/>
      <c r="M278" s="1313"/>
      <c r="N278" s="1313"/>
      <c r="O278" s="1313"/>
      <c r="P278" s="1313"/>
      <c r="Q278" s="2016" t="s">
        <v>57</v>
      </c>
      <c r="R278" s="2016" t="s">
        <v>595</v>
      </c>
      <c r="S278" s="2016" t="s">
        <v>832</v>
      </c>
      <c r="T278" s="2022">
        <v>9.34</v>
      </c>
      <c r="U278" s="2022">
        <v>9.34</v>
      </c>
      <c r="V278" s="2022">
        <v>8.9960000000000004</v>
      </c>
      <c r="W278" s="2022">
        <v>8.9960000000000004</v>
      </c>
      <c r="X278" s="2019">
        <f>+T278-U278</f>
        <v>0</v>
      </c>
      <c r="Y278" s="2019">
        <f>+V278-W278</f>
        <v>0</v>
      </c>
    </row>
    <row r="279" spans="1:25" ht="15.75" x14ac:dyDescent="0.25">
      <c r="A279" s="272"/>
      <c r="B279" s="272"/>
      <c r="C279" s="272"/>
      <c r="D279" s="273"/>
      <c r="E279" s="272"/>
      <c r="F279" s="274"/>
      <c r="G279" s="274"/>
      <c r="H279" s="272"/>
      <c r="I279" s="272"/>
      <c r="J279" s="275"/>
      <c r="M279" s="1313"/>
      <c r="N279" s="1313"/>
      <c r="O279" s="1313"/>
      <c r="P279" s="1313"/>
      <c r="Q279" s="2016" t="s">
        <v>57</v>
      </c>
      <c r="R279" s="2016" t="s">
        <v>595</v>
      </c>
      <c r="S279" s="2016" t="s">
        <v>833</v>
      </c>
      <c r="T279" s="2022">
        <v>9.34</v>
      </c>
      <c r="U279" s="2022">
        <v>9.34</v>
      </c>
      <c r="V279" s="2022">
        <v>8.5570000000000004</v>
      </c>
      <c r="W279" s="2022">
        <v>8.5570000000000004</v>
      </c>
      <c r="X279" s="2019">
        <f>+T279-U279</f>
        <v>0</v>
      </c>
      <c r="Y279" s="2019">
        <f>+V279-W279</f>
        <v>0</v>
      </c>
    </row>
    <row r="280" spans="1:25" ht="15.75" x14ac:dyDescent="0.25">
      <c r="A280" s="272"/>
      <c r="B280" s="272"/>
      <c r="C280" s="272"/>
      <c r="D280" s="273"/>
      <c r="E280" s="272"/>
      <c r="F280" s="274"/>
      <c r="G280" s="274"/>
      <c r="H280" s="272"/>
      <c r="I280" s="272"/>
      <c r="J280" s="275"/>
      <c r="M280" s="1313"/>
      <c r="N280" s="1313"/>
      <c r="O280" s="1313"/>
      <c r="P280" s="1313"/>
      <c r="Q280" s="2016" t="s">
        <v>59</v>
      </c>
      <c r="R280" s="2016" t="s">
        <v>597</v>
      </c>
      <c r="S280" s="2016" t="s">
        <v>387</v>
      </c>
      <c r="T280" s="2022">
        <v>0.88</v>
      </c>
      <c r="U280" s="2022">
        <v>0.88</v>
      </c>
      <c r="V280" s="2022">
        <v>0.86799999999999999</v>
      </c>
      <c r="W280" s="2022">
        <v>0.86799999999999999</v>
      </c>
      <c r="X280" s="2019">
        <f>+T280-U280</f>
        <v>0</v>
      </c>
      <c r="Y280" s="2019">
        <f>+V280-W280</f>
        <v>0</v>
      </c>
    </row>
    <row r="281" spans="1:25" ht="15.75" x14ac:dyDescent="0.25">
      <c r="A281" s="272"/>
      <c r="B281" s="272"/>
      <c r="C281" s="272"/>
      <c r="D281" s="273"/>
      <c r="E281" s="272"/>
      <c r="F281" s="274"/>
      <c r="G281" s="274"/>
      <c r="H281" s="272"/>
      <c r="I281" s="272"/>
      <c r="J281" s="275"/>
      <c r="M281" s="1313"/>
      <c r="N281" s="1313"/>
      <c r="O281" s="1313"/>
      <c r="P281" s="1313"/>
      <c r="Q281" s="2016" t="s">
        <v>59</v>
      </c>
      <c r="R281" s="2016" t="s">
        <v>597</v>
      </c>
      <c r="S281" s="2016" t="s">
        <v>704</v>
      </c>
      <c r="T281" s="2022">
        <v>0.88</v>
      </c>
      <c r="U281" s="2022">
        <v>0.88</v>
      </c>
      <c r="V281" s="2022">
        <v>0.86</v>
      </c>
      <c r="W281" s="2022">
        <v>0.86</v>
      </c>
      <c r="X281" s="2019">
        <f>+T281-U281</f>
        <v>0</v>
      </c>
      <c r="Y281" s="2019">
        <f>+V281-W281</f>
        <v>0</v>
      </c>
    </row>
    <row r="282" spans="1:25" ht="15.75" x14ac:dyDescent="0.25">
      <c r="A282" s="272"/>
      <c r="B282" s="272"/>
      <c r="C282" s="272"/>
      <c r="D282" s="273"/>
      <c r="E282" s="272"/>
      <c r="F282" s="274"/>
      <c r="G282" s="274"/>
      <c r="H282" s="272"/>
      <c r="I282" s="272"/>
      <c r="J282" s="275"/>
      <c r="M282" s="1313"/>
      <c r="N282" s="1313"/>
      <c r="O282" s="1313"/>
      <c r="P282" s="1313"/>
      <c r="Q282" s="2016" t="s">
        <v>59</v>
      </c>
      <c r="R282" s="2016" t="s">
        <v>599</v>
      </c>
      <c r="S282" s="2016" t="s">
        <v>387</v>
      </c>
      <c r="T282" s="2022">
        <v>0.26</v>
      </c>
      <c r="U282" s="2022">
        <v>0.26</v>
      </c>
      <c r="V282" s="2022">
        <v>0.19</v>
      </c>
      <c r="W282" s="2022">
        <v>0.19</v>
      </c>
      <c r="X282" s="2019">
        <f>+T282-U282</f>
        <v>0</v>
      </c>
      <c r="Y282" s="2019">
        <f>+V282-W282</f>
        <v>0</v>
      </c>
    </row>
    <row r="283" spans="1:25" ht="15.75" x14ac:dyDescent="0.25">
      <c r="A283" s="272"/>
      <c r="B283" s="272"/>
      <c r="C283" s="272"/>
      <c r="D283" s="273"/>
      <c r="E283" s="272"/>
      <c r="F283" s="274"/>
      <c r="G283" s="274"/>
      <c r="H283" s="272"/>
      <c r="I283" s="272"/>
      <c r="J283" s="275"/>
      <c r="M283" s="1313"/>
      <c r="N283" s="1313"/>
      <c r="O283" s="1313"/>
      <c r="P283" s="1313"/>
      <c r="Q283" s="2016" t="s">
        <v>59</v>
      </c>
      <c r="R283" s="2016" t="s">
        <v>599</v>
      </c>
      <c r="S283" s="2016" t="s">
        <v>704</v>
      </c>
      <c r="T283" s="2022">
        <v>0.26</v>
      </c>
      <c r="U283" s="2022">
        <v>0.26</v>
      </c>
      <c r="V283" s="2022">
        <v>0.19</v>
      </c>
      <c r="W283" s="2022">
        <v>0.19</v>
      </c>
      <c r="X283" s="2019">
        <f>+T283-U283</f>
        <v>0</v>
      </c>
      <c r="Y283" s="2019">
        <f>+V283-W283</f>
        <v>0</v>
      </c>
    </row>
    <row r="284" spans="1:25" ht="15.75" x14ac:dyDescent="0.25">
      <c r="A284" s="272"/>
      <c r="B284" s="272"/>
      <c r="C284" s="272"/>
      <c r="D284" s="273"/>
      <c r="E284" s="272"/>
      <c r="F284" s="274"/>
      <c r="G284" s="274"/>
      <c r="H284" s="272"/>
      <c r="I284" s="272"/>
      <c r="J284" s="275"/>
      <c r="M284" s="1313"/>
      <c r="N284" s="1313"/>
      <c r="O284" s="1313"/>
      <c r="P284" s="1313"/>
      <c r="Q284" s="2016" t="s">
        <v>59</v>
      </c>
      <c r="R284" s="2016" t="s">
        <v>599</v>
      </c>
      <c r="S284" s="2016" t="s">
        <v>706</v>
      </c>
      <c r="T284" s="2022">
        <v>0.26</v>
      </c>
      <c r="U284" s="2022">
        <v>0.26</v>
      </c>
      <c r="V284" s="2022">
        <v>0.22</v>
      </c>
      <c r="W284" s="2022">
        <v>0.22</v>
      </c>
      <c r="X284" s="2019">
        <f>+T284-U284</f>
        <v>0</v>
      </c>
      <c r="Y284" s="2019">
        <f>+V284-W284</f>
        <v>0</v>
      </c>
    </row>
    <row r="285" spans="1:25" ht="15.75" x14ac:dyDescent="0.25">
      <c r="A285" s="272"/>
      <c r="B285" s="272"/>
      <c r="C285" s="272"/>
      <c r="D285" s="273"/>
      <c r="E285" s="272"/>
      <c r="F285" s="274"/>
      <c r="G285" s="274"/>
      <c r="H285" s="272"/>
      <c r="I285" s="272"/>
      <c r="J285" s="275"/>
      <c r="M285" s="1313"/>
      <c r="N285" s="1313"/>
      <c r="O285" s="1313"/>
      <c r="P285" s="1313"/>
      <c r="Q285" s="2016" t="s">
        <v>59</v>
      </c>
      <c r="R285" s="2016" t="s">
        <v>600</v>
      </c>
      <c r="S285" s="2016" t="s">
        <v>387</v>
      </c>
      <c r="T285" s="2022">
        <v>2.3199999999999998</v>
      </c>
      <c r="U285" s="2022">
        <v>2.3199999999999998</v>
      </c>
      <c r="V285" s="2022">
        <v>2.2450000000000001</v>
      </c>
      <c r="W285" s="2022">
        <v>2.2450000000000001</v>
      </c>
      <c r="X285" s="2019">
        <f>+T285-U285</f>
        <v>0</v>
      </c>
      <c r="Y285" s="2019">
        <f>+V285-W285</f>
        <v>0</v>
      </c>
    </row>
    <row r="286" spans="1:25" ht="15.75" x14ac:dyDescent="0.25">
      <c r="A286" s="272"/>
      <c r="B286" s="272"/>
      <c r="C286" s="272"/>
      <c r="D286" s="273"/>
      <c r="E286" s="272"/>
      <c r="F286" s="274"/>
      <c r="G286" s="274"/>
      <c r="H286" s="272"/>
      <c r="I286" s="272"/>
      <c r="J286" s="275"/>
      <c r="M286" s="1313"/>
      <c r="N286" s="1313"/>
      <c r="O286" s="1313"/>
      <c r="P286" s="1313"/>
      <c r="Q286" s="2016" t="s">
        <v>59</v>
      </c>
      <c r="R286" s="2016" t="s">
        <v>600</v>
      </c>
      <c r="S286" s="2016" t="s">
        <v>704</v>
      </c>
      <c r="T286" s="2022">
        <v>2.3199999999999998</v>
      </c>
      <c r="U286" s="2022">
        <v>2.3199999999999998</v>
      </c>
      <c r="V286" s="2022">
        <v>2.3199999999999998</v>
      </c>
      <c r="W286" s="2022">
        <v>2.3199999999999998</v>
      </c>
      <c r="X286" s="2019">
        <f>+T286-U286</f>
        <v>0</v>
      </c>
      <c r="Y286" s="2019">
        <f>+V286-W286</f>
        <v>0</v>
      </c>
    </row>
    <row r="287" spans="1:25" ht="15.75" x14ac:dyDescent="0.25">
      <c r="A287" s="272"/>
      <c r="B287" s="272"/>
      <c r="C287" s="272"/>
      <c r="D287" s="273"/>
      <c r="E287" s="272"/>
      <c r="F287" s="274"/>
      <c r="G287" s="274"/>
      <c r="H287" s="272"/>
      <c r="I287" s="272"/>
      <c r="J287" s="275"/>
      <c r="M287" s="1313"/>
      <c r="N287" s="1313"/>
      <c r="O287" s="1313"/>
      <c r="P287" s="1313"/>
      <c r="Q287" s="2016" t="s">
        <v>59</v>
      </c>
      <c r="R287" s="2016" t="s">
        <v>601</v>
      </c>
      <c r="S287" s="2016" t="s">
        <v>387</v>
      </c>
      <c r="T287" s="2022">
        <v>5.2</v>
      </c>
      <c r="U287" s="2022">
        <v>5.2</v>
      </c>
      <c r="V287" s="2022">
        <v>5.0410000000000004</v>
      </c>
      <c r="W287" s="2022">
        <v>5.0410000000000004</v>
      </c>
      <c r="X287" s="2019">
        <f>+T287-U287</f>
        <v>0</v>
      </c>
      <c r="Y287" s="2019">
        <f>+V287-W287</f>
        <v>0</v>
      </c>
    </row>
    <row r="288" spans="1:25" ht="15.75" x14ac:dyDescent="0.25">
      <c r="A288" s="272"/>
      <c r="B288" s="272"/>
      <c r="C288" s="272"/>
      <c r="D288" s="273"/>
      <c r="E288" s="272"/>
      <c r="F288" s="274"/>
      <c r="G288" s="274"/>
      <c r="H288" s="272"/>
      <c r="I288" s="272"/>
      <c r="J288" s="275"/>
      <c r="M288" s="1313"/>
      <c r="N288" s="1313"/>
      <c r="O288" s="1313"/>
      <c r="P288" s="1313"/>
      <c r="Q288" s="2016" t="s">
        <v>59</v>
      </c>
      <c r="R288" s="2016" t="s">
        <v>601</v>
      </c>
      <c r="S288" s="2016" t="s">
        <v>704</v>
      </c>
      <c r="T288" s="2022">
        <v>5.2</v>
      </c>
      <c r="U288" s="2022">
        <v>5.2</v>
      </c>
      <c r="V288" s="2022">
        <v>5.056</v>
      </c>
      <c r="W288" s="2022">
        <v>5.056</v>
      </c>
      <c r="X288" s="2019">
        <f>+T288-U288</f>
        <v>0</v>
      </c>
      <c r="Y288" s="2019">
        <f>+V288-W288</f>
        <v>0</v>
      </c>
    </row>
    <row r="289" spans="1:26" ht="15.75" x14ac:dyDescent="0.25">
      <c r="A289" s="272"/>
      <c r="B289" s="272"/>
      <c r="C289" s="272"/>
      <c r="D289" s="273"/>
      <c r="E289" s="272"/>
      <c r="F289" s="274"/>
      <c r="G289" s="274"/>
      <c r="H289" s="272"/>
      <c r="I289" s="272"/>
      <c r="J289" s="275"/>
      <c r="M289" s="1313"/>
      <c r="N289" s="1313"/>
      <c r="O289" s="1313"/>
      <c r="P289" s="1313"/>
      <c r="Q289" s="2016" t="s">
        <v>59</v>
      </c>
      <c r="R289" s="2016" t="s">
        <v>601</v>
      </c>
      <c r="S289" s="2016" t="s">
        <v>706</v>
      </c>
      <c r="T289" s="2022">
        <v>5.2</v>
      </c>
      <c r="U289" s="2022">
        <v>5.2</v>
      </c>
      <c r="V289" s="2022">
        <v>5.2</v>
      </c>
      <c r="W289" s="2022">
        <v>5.2</v>
      </c>
      <c r="X289" s="2019">
        <f>+T289-U289</f>
        <v>0</v>
      </c>
      <c r="Y289" s="2019">
        <f>+V289-W289</f>
        <v>0</v>
      </c>
    </row>
    <row r="290" spans="1:26" ht="15.75" x14ac:dyDescent="0.25">
      <c r="A290" s="272"/>
      <c r="B290" s="272"/>
      <c r="C290" s="272"/>
      <c r="D290" s="273"/>
      <c r="E290" s="272"/>
      <c r="F290" s="274"/>
      <c r="G290" s="274"/>
      <c r="H290" s="272"/>
      <c r="I290" s="272"/>
      <c r="J290" s="275"/>
      <c r="M290" s="1313"/>
      <c r="N290" s="1313"/>
      <c r="O290" s="1313"/>
      <c r="P290" s="1313"/>
      <c r="Q290" s="2016" t="s">
        <v>59</v>
      </c>
      <c r="R290" s="2016" t="s">
        <v>602</v>
      </c>
      <c r="S290" s="2016" t="s">
        <v>387</v>
      </c>
      <c r="T290" s="2022">
        <v>48.45</v>
      </c>
      <c r="U290" s="2022">
        <v>48.45</v>
      </c>
      <c r="V290" s="2022">
        <v>48.119</v>
      </c>
      <c r="W290" s="2022">
        <v>48.119</v>
      </c>
      <c r="X290" s="2019">
        <f>+T290-U290</f>
        <v>0</v>
      </c>
      <c r="Y290" s="2019">
        <f>+V290-W290</f>
        <v>0</v>
      </c>
    </row>
    <row r="291" spans="1:26" ht="15.75" x14ac:dyDescent="0.25">
      <c r="A291" s="272"/>
      <c r="B291" s="272"/>
      <c r="C291" s="272"/>
      <c r="D291" s="273"/>
      <c r="E291" s="272"/>
      <c r="F291" s="274"/>
      <c r="G291" s="274"/>
      <c r="H291" s="272"/>
      <c r="I291" s="272"/>
      <c r="J291" s="275"/>
      <c r="M291" s="1313"/>
      <c r="N291" s="1313"/>
      <c r="O291" s="1313"/>
      <c r="P291" s="1313"/>
      <c r="Q291" s="2016" t="s">
        <v>59</v>
      </c>
      <c r="R291" s="2016" t="s">
        <v>602</v>
      </c>
      <c r="S291" s="2016" t="s">
        <v>704</v>
      </c>
      <c r="T291" s="2022">
        <v>48.45</v>
      </c>
      <c r="U291" s="2022">
        <v>48.45</v>
      </c>
      <c r="V291" s="2022">
        <v>48.161999999999999</v>
      </c>
      <c r="W291" s="2022">
        <v>48.161999999999999</v>
      </c>
      <c r="X291" s="2019">
        <f>+T291-U291</f>
        <v>0</v>
      </c>
      <c r="Y291" s="2019">
        <f>+V291-W291</f>
        <v>0</v>
      </c>
    </row>
    <row r="292" spans="1:26" ht="15.75" x14ac:dyDescent="0.25">
      <c r="A292" s="272"/>
      <c r="B292" s="272"/>
      <c r="C292" s="272"/>
      <c r="D292" s="273"/>
      <c r="E292" s="272"/>
      <c r="F292" s="274"/>
      <c r="G292" s="274"/>
      <c r="H292" s="272"/>
      <c r="I292" s="272"/>
      <c r="J292" s="275"/>
      <c r="M292" s="1313"/>
      <c r="N292" s="1313"/>
      <c r="O292" s="1313"/>
      <c r="P292" s="1313"/>
      <c r="Q292" s="2016" t="s">
        <v>59</v>
      </c>
      <c r="R292" s="2016" t="s">
        <v>602</v>
      </c>
      <c r="S292" s="2016" t="s">
        <v>706</v>
      </c>
      <c r="T292" s="2022">
        <v>48.45</v>
      </c>
      <c r="U292" s="2022">
        <v>48.45</v>
      </c>
      <c r="V292" s="2022">
        <v>48.341000000000001</v>
      </c>
      <c r="W292" s="2022">
        <v>48.341000000000001</v>
      </c>
      <c r="X292" s="2019">
        <f>+T292-U292</f>
        <v>0</v>
      </c>
      <c r="Y292" s="2019">
        <f>+V292-W292</f>
        <v>0</v>
      </c>
    </row>
    <row r="293" spans="1:26" ht="15.75" x14ac:dyDescent="0.25">
      <c r="A293" s="272"/>
      <c r="B293" s="272"/>
      <c r="C293" s="272"/>
      <c r="D293" s="273"/>
      <c r="E293" s="272"/>
      <c r="F293" s="274"/>
      <c r="G293" s="274"/>
      <c r="H293" s="272"/>
      <c r="I293" s="272"/>
      <c r="J293" s="275"/>
      <c r="M293" s="1313"/>
      <c r="N293" s="1313"/>
      <c r="O293" s="1313"/>
      <c r="P293" s="1313"/>
      <c r="Q293" s="2016" t="s">
        <v>59</v>
      </c>
      <c r="R293" s="2016" t="s">
        <v>604</v>
      </c>
      <c r="S293" s="2016" t="s">
        <v>387</v>
      </c>
      <c r="T293" s="2022">
        <v>8.9600000000000009</v>
      </c>
      <c r="U293" s="2022">
        <v>8.9600000000000009</v>
      </c>
      <c r="V293" s="2022">
        <v>8.9469999999999992</v>
      </c>
      <c r="W293" s="2022">
        <v>8.9469999999999992</v>
      </c>
      <c r="X293" s="2019">
        <f>+T293-U293</f>
        <v>0</v>
      </c>
      <c r="Y293" s="2019">
        <f>+V293-W293</f>
        <v>0</v>
      </c>
    </row>
    <row r="294" spans="1:26" ht="15.75" x14ac:dyDescent="0.25">
      <c r="A294" s="272"/>
      <c r="B294" s="272"/>
      <c r="C294" s="272"/>
      <c r="D294" s="273"/>
      <c r="E294" s="272"/>
      <c r="F294" s="274"/>
      <c r="G294" s="274"/>
      <c r="H294" s="272"/>
      <c r="I294" s="272"/>
      <c r="J294" s="275"/>
      <c r="M294" s="1313"/>
      <c r="N294" s="1313"/>
      <c r="O294" s="1313"/>
      <c r="P294" s="1313"/>
      <c r="Q294" s="2016" t="s">
        <v>59</v>
      </c>
      <c r="R294" s="2016" t="s">
        <v>606</v>
      </c>
      <c r="S294" s="2016" t="s">
        <v>708</v>
      </c>
      <c r="T294" s="2022">
        <v>20.350000000000001</v>
      </c>
      <c r="U294" s="2022">
        <v>20.350000000000001</v>
      </c>
      <c r="V294" s="2022">
        <v>16.696999999999999</v>
      </c>
      <c r="W294" s="2022">
        <v>16.696999999999999</v>
      </c>
      <c r="X294" s="2019">
        <f>+T294-U294</f>
        <v>0</v>
      </c>
      <c r="Y294" s="2019">
        <f>+V294-W294</f>
        <v>0</v>
      </c>
    </row>
    <row r="295" spans="1:26" ht="15.75" x14ac:dyDescent="0.25">
      <c r="A295" s="272"/>
      <c r="B295" s="272"/>
      <c r="C295" s="272"/>
      <c r="D295" s="273"/>
      <c r="E295" s="272"/>
      <c r="F295" s="274"/>
      <c r="G295" s="274"/>
      <c r="H295" s="272"/>
      <c r="I295" s="272"/>
      <c r="J295" s="275"/>
      <c r="M295" s="1313"/>
      <c r="N295" s="1313"/>
      <c r="O295" s="1313"/>
      <c r="P295" s="1313"/>
      <c r="Q295" s="2016" t="s">
        <v>59</v>
      </c>
      <c r="R295" s="2016" t="s">
        <v>606</v>
      </c>
      <c r="S295" s="2016" t="s">
        <v>834</v>
      </c>
      <c r="T295" s="2022">
        <v>5.23</v>
      </c>
      <c r="U295" s="2022">
        <v>5.23</v>
      </c>
      <c r="V295" s="2022">
        <v>5.1310000000000002</v>
      </c>
      <c r="W295" s="2022">
        <v>5.1310000000000002</v>
      </c>
      <c r="X295" s="2019">
        <f>+T295-U295</f>
        <v>0</v>
      </c>
      <c r="Y295" s="2019">
        <f>+V295-W295</f>
        <v>0</v>
      </c>
    </row>
    <row r="296" spans="1:26" ht="15.75" x14ac:dyDescent="0.25">
      <c r="A296" s="272"/>
      <c r="B296" s="272"/>
      <c r="C296" s="272"/>
      <c r="D296" s="273"/>
      <c r="E296" s="272"/>
      <c r="F296" s="274"/>
      <c r="G296" s="274"/>
      <c r="H296" s="272"/>
      <c r="I296" s="272"/>
      <c r="J296" s="275"/>
      <c r="M296" s="1313"/>
      <c r="N296" s="1313"/>
      <c r="O296" s="1313"/>
      <c r="P296" s="1313"/>
      <c r="Q296" s="2016" t="s">
        <v>59</v>
      </c>
      <c r="R296" s="2016" t="s">
        <v>606</v>
      </c>
      <c r="S296" s="2016" t="s">
        <v>835</v>
      </c>
      <c r="T296" s="2022">
        <v>5.23</v>
      </c>
      <c r="U296" s="2022">
        <v>5.23</v>
      </c>
      <c r="V296" s="2022">
        <v>5.23</v>
      </c>
      <c r="W296" s="2022">
        <v>5.23</v>
      </c>
      <c r="X296" s="2019">
        <f>+T296-U296</f>
        <v>0</v>
      </c>
      <c r="Y296" s="2019">
        <f>+V296-W296</f>
        <v>0</v>
      </c>
    </row>
    <row r="297" spans="1:26" ht="15.75" x14ac:dyDescent="0.25">
      <c r="A297" s="272"/>
      <c r="B297" s="272"/>
      <c r="C297" s="272"/>
      <c r="D297" s="273"/>
      <c r="E297" s="272"/>
      <c r="F297" s="274"/>
      <c r="G297" s="274"/>
      <c r="H297" s="272"/>
      <c r="I297" s="272"/>
      <c r="J297" s="275"/>
      <c r="M297" s="1313"/>
      <c r="N297" s="1313"/>
      <c r="O297" s="1313"/>
      <c r="P297" s="1313"/>
      <c r="Q297" s="2016" t="s">
        <v>59</v>
      </c>
      <c r="R297" s="2016" t="s">
        <v>608</v>
      </c>
      <c r="S297" s="2016" t="s">
        <v>381</v>
      </c>
      <c r="T297" s="2022">
        <v>10.57</v>
      </c>
      <c r="U297" s="2022">
        <v>10.57</v>
      </c>
      <c r="V297" s="2022">
        <v>10.57</v>
      </c>
      <c r="W297" s="2022">
        <v>10.57</v>
      </c>
      <c r="X297" s="2019">
        <f>+T297-U297</f>
        <v>0</v>
      </c>
      <c r="Y297" s="2019">
        <f>+V297-W297</f>
        <v>0</v>
      </c>
    </row>
    <row r="298" spans="1:26" ht="15.75" x14ac:dyDescent="0.25">
      <c r="A298" s="272"/>
      <c r="B298" s="272"/>
      <c r="C298" s="272"/>
      <c r="D298" s="273"/>
      <c r="E298" s="272"/>
      <c r="F298" s="274"/>
      <c r="G298" s="274"/>
      <c r="H298" s="272"/>
      <c r="I298" s="272"/>
      <c r="J298" s="275"/>
      <c r="M298" s="1313"/>
      <c r="N298" s="1313"/>
      <c r="O298" s="1313"/>
      <c r="P298" s="1313"/>
      <c r="Q298" s="2016" t="s">
        <v>59</v>
      </c>
      <c r="R298" s="2016" t="s">
        <v>608</v>
      </c>
      <c r="S298" s="2016" t="s">
        <v>383</v>
      </c>
      <c r="T298" s="2022">
        <v>10.57</v>
      </c>
      <c r="U298" s="2022">
        <v>10.57</v>
      </c>
      <c r="V298" s="2022">
        <v>10.57</v>
      </c>
      <c r="W298" s="2022">
        <v>10.57</v>
      </c>
      <c r="X298" s="2019">
        <f>+T298-U298</f>
        <v>0</v>
      </c>
      <c r="Y298" s="2019">
        <f>+V298-W298</f>
        <v>0</v>
      </c>
    </row>
    <row r="299" spans="1:26" ht="15.75" x14ac:dyDescent="0.25">
      <c r="A299" s="272"/>
      <c r="B299" s="272"/>
      <c r="C299" s="272"/>
      <c r="D299" s="273"/>
      <c r="E299" s="272"/>
      <c r="F299" s="274"/>
      <c r="G299" s="274"/>
      <c r="H299" s="272"/>
      <c r="I299" s="272"/>
      <c r="J299" s="275"/>
      <c r="M299" s="1313"/>
      <c r="N299" s="1313"/>
      <c r="O299" s="1313"/>
      <c r="P299" s="1313"/>
      <c r="Q299" s="2016" t="s">
        <v>59</v>
      </c>
      <c r="R299" s="2016" t="s">
        <v>608</v>
      </c>
      <c r="S299" s="2016" t="s">
        <v>385</v>
      </c>
      <c r="T299" s="2022">
        <v>10.57</v>
      </c>
      <c r="U299" s="2022">
        <v>10.57</v>
      </c>
      <c r="V299" s="2022">
        <v>10.57</v>
      </c>
      <c r="W299" s="2022">
        <v>10.57</v>
      </c>
      <c r="X299" s="2019">
        <f>+T299-U299</f>
        <v>0</v>
      </c>
      <c r="Y299" s="2019">
        <f>+V299-W299</f>
        <v>0</v>
      </c>
    </row>
    <row r="300" spans="1:26" ht="15.75" x14ac:dyDescent="0.25">
      <c r="A300" s="272"/>
      <c r="B300" s="272"/>
      <c r="C300" s="272"/>
      <c r="D300" s="273"/>
      <c r="E300" s="272"/>
      <c r="F300" s="274"/>
      <c r="G300" s="274"/>
      <c r="H300" s="272"/>
      <c r="I300" s="272"/>
      <c r="J300" s="275"/>
      <c r="M300" s="1313"/>
      <c r="N300" s="1313"/>
      <c r="O300" s="1313"/>
      <c r="P300" s="1313"/>
      <c r="Q300" s="2016" t="s">
        <v>59</v>
      </c>
      <c r="R300" s="2016" t="s">
        <v>610</v>
      </c>
      <c r="S300" s="2016" t="s">
        <v>836</v>
      </c>
      <c r="T300" s="2022">
        <v>37.4</v>
      </c>
      <c r="U300" s="2022">
        <v>0</v>
      </c>
      <c r="V300" s="2022">
        <v>36.731000000000002</v>
      </c>
      <c r="W300" s="2022">
        <v>0</v>
      </c>
      <c r="X300" s="2019">
        <f>+T300-U300</f>
        <v>37.4</v>
      </c>
      <c r="Y300" s="2019">
        <f>+V300-W300</f>
        <v>36.731000000000002</v>
      </c>
      <c r="Z300" s="1201" t="s">
        <v>1321</v>
      </c>
    </row>
    <row r="301" spans="1:26" ht="15.75" x14ac:dyDescent="0.25">
      <c r="A301" s="272"/>
      <c r="B301" s="272"/>
      <c r="C301" s="272"/>
      <c r="D301" s="273"/>
      <c r="E301" s="272"/>
      <c r="F301" s="274"/>
      <c r="G301" s="274"/>
      <c r="H301" s="272"/>
      <c r="I301" s="272"/>
      <c r="J301" s="275"/>
      <c r="M301" s="1313"/>
      <c r="N301" s="1313"/>
      <c r="O301" s="1313"/>
      <c r="P301" s="1313"/>
      <c r="Q301" s="2016" t="s">
        <v>59</v>
      </c>
      <c r="R301" s="2016" t="s">
        <v>610</v>
      </c>
      <c r="S301" s="2016" t="s">
        <v>837</v>
      </c>
      <c r="T301" s="2022">
        <v>37.4</v>
      </c>
      <c r="U301" s="2022">
        <v>0</v>
      </c>
      <c r="V301" s="2022">
        <v>36.470999999999997</v>
      </c>
      <c r="W301" s="2022">
        <v>0</v>
      </c>
      <c r="X301" s="2019">
        <f>+T301-U301</f>
        <v>37.4</v>
      </c>
      <c r="Y301" s="2019">
        <f>+V301-W301</f>
        <v>36.470999999999997</v>
      </c>
      <c r="Z301" s="1201" t="s">
        <v>1321</v>
      </c>
    </row>
    <row r="302" spans="1:26" ht="15.75" x14ac:dyDescent="0.25">
      <c r="A302" s="272"/>
      <c r="B302" s="272"/>
      <c r="C302" s="272"/>
      <c r="D302" s="273"/>
      <c r="E302" s="272"/>
      <c r="F302" s="274"/>
      <c r="G302" s="274"/>
      <c r="H302" s="272"/>
      <c r="I302" s="272"/>
      <c r="J302" s="275"/>
      <c r="M302" s="1313"/>
      <c r="N302" s="1313"/>
      <c r="O302" s="1313"/>
      <c r="P302" s="1313"/>
      <c r="Q302" s="2016" t="s">
        <v>61</v>
      </c>
      <c r="R302" s="2016" t="s">
        <v>611</v>
      </c>
      <c r="S302" s="2016" t="s">
        <v>381</v>
      </c>
      <c r="T302" s="2022">
        <v>11.9</v>
      </c>
      <c r="U302" s="2022">
        <v>11.9</v>
      </c>
      <c r="V302" s="2022">
        <v>11.090999999999999</v>
      </c>
      <c r="W302" s="2022">
        <v>11.090999999999999</v>
      </c>
      <c r="X302" s="2019">
        <f>+T302-U302</f>
        <v>0</v>
      </c>
      <c r="Y302" s="2019">
        <f>+V302-W302</f>
        <v>0</v>
      </c>
    </row>
    <row r="303" spans="1:26" ht="15.75" x14ac:dyDescent="0.25">
      <c r="A303" s="272"/>
      <c r="B303" s="272"/>
      <c r="C303" s="272"/>
      <c r="D303" s="273"/>
      <c r="E303" s="272"/>
      <c r="F303" s="274"/>
      <c r="G303" s="274"/>
      <c r="H303" s="272"/>
      <c r="I303" s="272"/>
      <c r="J303" s="275"/>
      <c r="M303" s="1313"/>
      <c r="N303" s="1313"/>
      <c r="O303" s="1313"/>
      <c r="P303" s="1313"/>
      <c r="Q303" s="2016" t="s">
        <v>61</v>
      </c>
      <c r="R303" s="2016" t="s">
        <v>611</v>
      </c>
      <c r="S303" s="2016" t="s">
        <v>383</v>
      </c>
      <c r="T303" s="2022">
        <v>11.9</v>
      </c>
      <c r="U303" s="2022">
        <v>11.9</v>
      </c>
      <c r="V303" s="2022">
        <v>11.002000000000001</v>
      </c>
      <c r="W303" s="2022">
        <v>11.002000000000001</v>
      </c>
      <c r="X303" s="2019">
        <f>+T303-U303</f>
        <v>0</v>
      </c>
      <c r="Y303" s="2019">
        <f>+V303-W303</f>
        <v>0</v>
      </c>
    </row>
    <row r="304" spans="1:26" ht="15.75" x14ac:dyDescent="0.25">
      <c r="A304" s="272"/>
      <c r="B304" s="272"/>
      <c r="C304" s="272"/>
      <c r="D304" s="273"/>
      <c r="E304" s="272"/>
      <c r="F304" s="274"/>
      <c r="G304" s="274"/>
      <c r="H304" s="272"/>
      <c r="I304" s="272"/>
      <c r="J304" s="275"/>
      <c r="M304" s="1313"/>
      <c r="N304" s="1313"/>
      <c r="O304" s="1313"/>
      <c r="P304" s="1313"/>
      <c r="Q304" s="2016" t="s">
        <v>61</v>
      </c>
      <c r="R304" s="2016" t="s">
        <v>612</v>
      </c>
      <c r="S304" s="2016" t="s">
        <v>385</v>
      </c>
      <c r="T304" s="2022">
        <v>11.9</v>
      </c>
      <c r="U304" s="2022">
        <v>11.9</v>
      </c>
      <c r="V304" s="2022">
        <v>11.9</v>
      </c>
      <c r="W304" s="2022">
        <v>11.9</v>
      </c>
      <c r="X304" s="2019">
        <f>+T304-U304</f>
        <v>0</v>
      </c>
      <c r="Y304" s="2019">
        <f>+V304-W304</f>
        <v>0</v>
      </c>
    </row>
    <row r="305" spans="1:26" ht="15.75" x14ac:dyDescent="0.25">
      <c r="A305" s="272"/>
      <c r="B305" s="272"/>
      <c r="C305" s="272"/>
      <c r="D305" s="273"/>
      <c r="E305" s="272"/>
      <c r="F305" s="274"/>
      <c r="G305" s="274"/>
      <c r="H305" s="272"/>
      <c r="I305" s="272"/>
      <c r="J305" s="275"/>
      <c r="M305" s="1313"/>
      <c r="N305" s="1313"/>
      <c r="O305" s="1313"/>
      <c r="P305" s="1313"/>
      <c r="Q305" s="2016" t="s">
        <v>61</v>
      </c>
      <c r="R305" s="2016" t="s">
        <v>613</v>
      </c>
      <c r="S305" s="2016" t="s">
        <v>381</v>
      </c>
      <c r="T305" s="2022">
        <v>5.7320000000000002</v>
      </c>
      <c r="U305" s="2022">
        <v>5.7320000000000002</v>
      </c>
      <c r="V305" s="2022">
        <v>5.7320000000000002</v>
      </c>
      <c r="W305" s="2022">
        <v>5.2439999999999998</v>
      </c>
      <c r="X305" s="2019">
        <f>+T305-U305</f>
        <v>0</v>
      </c>
      <c r="Y305" s="2019">
        <f>+V305-W305</f>
        <v>0.48800000000000043</v>
      </c>
    </row>
    <row r="306" spans="1:26" ht="15.75" x14ac:dyDescent="0.25">
      <c r="A306" s="272"/>
      <c r="B306" s="272"/>
      <c r="C306" s="272"/>
      <c r="D306" s="273"/>
      <c r="E306" s="272"/>
      <c r="F306" s="274"/>
      <c r="G306" s="274"/>
      <c r="H306" s="272"/>
      <c r="I306" s="272"/>
      <c r="J306" s="275"/>
      <c r="M306" s="1313"/>
      <c r="N306" s="1313"/>
      <c r="O306" s="1313"/>
      <c r="P306" s="1313"/>
      <c r="Q306" s="2016" t="s">
        <v>61</v>
      </c>
      <c r="R306" s="2016" t="s">
        <v>613</v>
      </c>
      <c r="S306" s="2016" t="s">
        <v>383</v>
      </c>
      <c r="T306" s="2022">
        <v>5.7320000000000002</v>
      </c>
      <c r="U306" s="2022">
        <v>5.7320000000000002</v>
      </c>
      <c r="V306" s="2022">
        <v>5.7270000000000003</v>
      </c>
      <c r="W306" s="2022">
        <v>5.1210000000000004</v>
      </c>
      <c r="X306" s="2019">
        <f>+T306-U306</f>
        <v>0</v>
      </c>
      <c r="Y306" s="2019">
        <f>+V306-W306</f>
        <v>0.60599999999999987</v>
      </c>
    </row>
    <row r="307" spans="1:26" ht="15.75" x14ac:dyDescent="0.25">
      <c r="A307" s="272"/>
      <c r="B307" s="272"/>
      <c r="C307" s="272"/>
      <c r="D307" s="273"/>
      <c r="E307" s="272"/>
      <c r="F307" s="274"/>
      <c r="G307" s="274"/>
      <c r="H307" s="272"/>
      <c r="I307" s="272"/>
      <c r="J307" s="275"/>
      <c r="M307" s="1313"/>
      <c r="N307" s="1313"/>
      <c r="O307" s="1313"/>
      <c r="P307" s="1313"/>
      <c r="Q307" s="2016" t="s">
        <v>61</v>
      </c>
      <c r="R307" s="2016" t="s">
        <v>613</v>
      </c>
      <c r="S307" s="2016" t="s">
        <v>385</v>
      </c>
      <c r="T307" s="2022">
        <v>5.7320000000000002</v>
      </c>
      <c r="U307" s="2022">
        <v>5.7320000000000002</v>
      </c>
      <c r="V307" s="2022">
        <v>5.7320000000000002</v>
      </c>
      <c r="W307" s="2022">
        <v>5.1529999999999996</v>
      </c>
      <c r="X307" s="2019">
        <f>+T307-U307</f>
        <v>0</v>
      </c>
      <c r="Y307" s="2019">
        <f>+V307-W307</f>
        <v>0.57900000000000063</v>
      </c>
    </row>
    <row r="308" spans="1:26" ht="15.75" x14ac:dyDescent="0.25">
      <c r="A308" s="272"/>
      <c r="B308" s="272"/>
      <c r="C308" s="272"/>
      <c r="D308" s="273"/>
      <c r="E308" s="272"/>
      <c r="F308" s="274"/>
      <c r="G308" s="274"/>
      <c r="H308" s="272"/>
      <c r="I308" s="272"/>
      <c r="J308" s="275"/>
      <c r="M308" s="1313"/>
      <c r="N308" s="1313"/>
      <c r="O308" s="1313"/>
      <c r="P308" s="1313"/>
      <c r="Q308" s="2016" t="s">
        <v>61</v>
      </c>
      <c r="R308" s="2016" t="s">
        <v>613</v>
      </c>
      <c r="S308" s="2016" t="s">
        <v>828</v>
      </c>
      <c r="T308" s="2022">
        <v>5.7320000000000002</v>
      </c>
      <c r="U308" s="2022">
        <v>5.7320000000000002</v>
      </c>
      <c r="V308" s="2022">
        <v>5.7320000000000002</v>
      </c>
      <c r="W308" s="2022">
        <v>5.22</v>
      </c>
      <c r="X308" s="2019">
        <f>+T308-U308</f>
        <v>0</v>
      </c>
      <c r="Y308" s="2019">
        <f>+V308-W308</f>
        <v>0.51200000000000045</v>
      </c>
    </row>
    <row r="309" spans="1:26" ht="15.75" x14ac:dyDescent="0.25">
      <c r="A309" s="272"/>
      <c r="B309" s="272"/>
      <c r="C309" s="272"/>
      <c r="D309" s="273"/>
      <c r="E309" s="272"/>
      <c r="F309" s="274"/>
      <c r="G309" s="274"/>
      <c r="H309" s="272"/>
      <c r="I309" s="272"/>
      <c r="J309" s="275"/>
      <c r="M309" s="1313"/>
      <c r="N309" s="1313"/>
      <c r="O309" s="1313"/>
      <c r="P309" s="1313"/>
      <c r="Q309" s="2016" t="s">
        <v>63</v>
      </c>
      <c r="R309" s="2016" t="s">
        <v>614</v>
      </c>
      <c r="S309" s="2016" t="s">
        <v>381</v>
      </c>
      <c r="T309" s="2022">
        <v>0.3</v>
      </c>
      <c r="U309" s="2022">
        <v>0.3</v>
      </c>
      <c r="V309" s="2022">
        <v>0.25</v>
      </c>
      <c r="W309" s="2022">
        <v>0.26300000000000001</v>
      </c>
      <c r="X309" s="2019">
        <f>+T309-U309</f>
        <v>0</v>
      </c>
      <c r="Y309" s="2019">
        <f>+V309-W309</f>
        <v>-1.3000000000000012E-2</v>
      </c>
    </row>
    <row r="310" spans="1:26" ht="15.75" x14ac:dyDescent="0.25">
      <c r="A310" s="272"/>
      <c r="B310" s="272"/>
      <c r="C310" s="272"/>
      <c r="D310" s="273"/>
      <c r="E310" s="272"/>
      <c r="F310" s="274"/>
      <c r="G310" s="274"/>
      <c r="H310" s="272"/>
      <c r="I310" s="272"/>
      <c r="J310" s="275"/>
      <c r="M310" s="1313"/>
      <c r="N310" s="1313"/>
      <c r="O310" s="1313"/>
      <c r="P310" s="1313"/>
      <c r="Q310" s="2016" t="s">
        <v>63</v>
      </c>
      <c r="R310" s="2016" t="s">
        <v>614</v>
      </c>
      <c r="S310" s="2016" t="s">
        <v>383</v>
      </c>
      <c r="T310" s="2022">
        <v>0.3</v>
      </c>
      <c r="U310" s="2022">
        <v>0.3</v>
      </c>
      <c r="V310" s="2022">
        <v>0.25800000000000001</v>
      </c>
      <c r="W310" s="2022">
        <v>0.249</v>
      </c>
      <c r="X310" s="2019">
        <f>+T310-U310</f>
        <v>0</v>
      </c>
      <c r="Y310" s="2019">
        <f>+V310-W310</f>
        <v>9.000000000000008E-3</v>
      </c>
    </row>
    <row r="311" spans="1:26" ht="15.75" x14ac:dyDescent="0.25">
      <c r="A311" s="272"/>
      <c r="B311" s="272"/>
      <c r="C311" s="272"/>
      <c r="D311" s="273"/>
      <c r="E311" s="272"/>
      <c r="F311" s="274"/>
      <c r="G311" s="274"/>
      <c r="H311" s="272"/>
      <c r="I311" s="272"/>
      <c r="J311" s="275"/>
      <c r="M311" s="1313"/>
      <c r="N311" s="1313"/>
      <c r="O311" s="1313"/>
      <c r="P311" s="1313"/>
      <c r="Q311" s="2016" t="s">
        <v>65</v>
      </c>
      <c r="R311" s="2016" t="s">
        <v>616</v>
      </c>
      <c r="S311" s="2016" t="s">
        <v>357</v>
      </c>
      <c r="T311" s="2022">
        <v>5</v>
      </c>
      <c r="U311" s="2022">
        <v>5</v>
      </c>
      <c r="V311" s="2022">
        <v>5</v>
      </c>
      <c r="W311" s="2022">
        <v>5</v>
      </c>
      <c r="X311" s="2019">
        <f>+T311-U311</f>
        <v>0</v>
      </c>
      <c r="Y311" s="2019">
        <f>+V311-W311</f>
        <v>0</v>
      </c>
    </row>
    <row r="312" spans="1:26" ht="15.75" x14ac:dyDescent="0.25">
      <c r="A312" s="272"/>
      <c r="B312" s="272"/>
      <c r="C312" s="272"/>
      <c r="D312" s="273"/>
      <c r="E312" s="272"/>
      <c r="F312" s="274"/>
      <c r="G312" s="274"/>
      <c r="H312" s="272"/>
      <c r="I312" s="272"/>
      <c r="J312" s="275"/>
      <c r="M312" s="1313"/>
      <c r="N312" s="1313"/>
      <c r="O312" s="1313"/>
      <c r="P312" s="1313"/>
      <c r="Q312" s="2016" t="s">
        <v>67</v>
      </c>
      <c r="R312" s="2016" t="s">
        <v>618</v>
      </c>
      <c r="S312" s="2016" t="s">
        <v>381</v>
      </c>
      <c r="T312" s="2022"/>
      <c r="U312" s="2022">
        <v>5</v>
      </c>
      <c r="V312" s="2022"/>
      <c r="W312" s="2022">
        <v>4.9980000000000002</v>
      </c>
      <c r="X312" s="2019">
        <f>+T312-U312</f>
        <v>-5</v>
      </c>
      <c r="Y312" s="2019">
        <f>+V312-W312</f>
        <v>-4.9980000000000002</v>
      </c>
      <c r="Z312" s="1201" t="s">
        <v>1648</v>
      </c>
    </row>
    <row r="313" spans="1:26" ht="15.75" x14ac:dyDescent="0.25">
      <c r="A313" s="272"/>
      <c r="B313" s="272"/>
      <c r="C313" s="272"/>
      <c r="D313" s="273"/>
      <c r="E313" s="272"/>
      <c r="F313" s="274"/>
      <c r="G313" s="274"/>
      <c r="H313" s="272"/>
      <c r="I313" s="272"/>
      <c r="J313" s="275"/>
      <c r="M313" s="1313"/>
      <c r="N313" s="1313"/>
      <c r="O313" s="1313"/>
      <c r="P313" s="1313"/>
      <c r="Q313" s="2016" t="s">
        <v>67</v>
      </c>
      <c r="R313" s="2016" t="s">
        <v>618</v>
      </c>
      <c r="S313" s="2016" t="s">
        <v>383</v>
      </c>
      <c r="T313" s="2022"/>
      <c r="U313" s="2022">
        <v>5</v>
      </c>
      <c r="V313" s="2022"/>
      <c r="W313" s="2022">
        <v>4.9980000000000002</v>
      </c>
      <c r="X313" s="2019">
        <f>+T313-U313</f>
        <v>-5</v>
      </c>
      <c r="Y313" s="2019">
        <f>+V313-W313</f>
        <v>-4.9980000000000002</v>
      </c>
      <c r="Z313" s="1201" t="s">
        <v>1648</v>
      </c>
    </row>
    <row r="314" spans="1:26" ht="15.75" x14ac:dyDescent="0.25">
      <c r="A314" s="272"/>
      <c r="B314" s="272"/>
      <c r="C314" s="272"/>
      <c r="D314" s="273"/>
      <c r="E314" s="272"/>
      <c r="F314" s="274"/>
      <c r="G314" s="274"/>
      <c r="H314" s="272"/>
      <c r="I314" s="272"/>
      <c r="J314" s="275"/>
      <c r="M314" s="1313"/>
      <c r="N314" s="1313"/>
      <c r="O314" s="1313"/>
      <c r="P314" s="1313"/>
      <c r="Q314" s="2016" t="s">
        <v>67</v>
      </c>
      <c r="R314" s="2016" t="s">
        <v>620</v>
      </c>
      <c r="S314" s="2016" t="s">
        <v>381</v>
      </c>
      <c r="T314" s="2022"/>
      <c r="U314" s="2022">
        <v>5</v>
      </c>
      <c r="V314" s="2022"/>
      <c r="W314" s="2022">
        <v>4.9980000000000002</v>
      </c>
      <c r="X314" s="2019">
        <f>+T314-U314</f>
        <v>-5</v>
      </c>
      <c r="Y314" s="2019">
        <f>+V314-W314</f>
        <v>-4.9980000000000002</v>
      </c>
      <c r="Z314" s="1201" t="s">
        <v>1648</v>
      </c>
    </row>
    <row r="315" spans="1:26" ht="15.75" x14ac:dyDescent="0.25">
      <c r="A315" s="272"/>
      <c r="B315" s="272"/>
      <c r="C315" s="272"/>
      <c r="D315" s="273"/>
      <c r="E315" s="272"/>
      <c r="F315" s="274"/>
      <c r="G315" s="274"/>
      <c r="H315" s="272"/>
      <c r="I315" s="272"/>
      <c r="J315" s="275"/>
      <c r="K315" s="1313"/>
      <c r="L315" s="1313"/>
      <c r="M315" s="1313"/>
      <c r="N315" s="1313"/>
      <c r="O315" s="1313"/>
      <c r="P315" s="1313"/>
      <c r="Q315" s="2016" t="s">
        <v>67</v>
      </c>
      <c r="R315" s="2016" t="s">
        <v>620</v>
      </c>
      <c r="S315" s="2016" t="s">
        <v>383</v>
      </c>
      <c r="T315" s="2022"/>
      <c r="U315" s="2022">
        <v>5</v>
      </c>
      <c r="V315" s="2022"/>
      <c r="W315" s="2022">
        <v>4.9980000000000002</v>
      </c>
      <c r="X315" s="2019">
        <f>+T315-U315</f>
        <v>-5</v>
      </c>
      <c r="Y315" s="2019">
        <f>+V315-W315</f>
        <v>-4.9980000000000002</v>
      </c>
      <c r="Z315" s="1201" t="s">
        <v>1648</v>
      </c>
    </row>
    <row r="316" spans="1:26" ht="15.75" x14ac:dyDescent="0.25">
      <c r="A316" s="272"/>
      <c r="B316" s="272"/>
      <c r="C316" s="272"/>
      <c r="D316" s="273"/>
      <c r="E316" s="272"/>
      <c r="F316" s="274"/>
      <c r="G316" s="274"/>
      <c r="H316" s="272"/>
      <c r="I316" s="272"/>
      <c r="J316" s="275"/>
      <c r="K316" s="1313"/>
      <c r="L316" s="1313"/>
      <c r="M316" s="1313"/>
      <c r="N316" s="1313"/>
      <c r="O316" s="1313"/>
      <c r="P316" s="1313"/>
      <c r="Q316" s="2016" t="s">
        <v>67</v>
      </c>
      <c r="R316" s="2016" t="s">
        <v>622</v>
      </c>
      <c r="S316" s="2016" t="s">
        <v>381</v>
      </c>
      <c r="T316" s="2022">
        <v>10</v>
      </c>
      <c r="U316" s="2022">
        <v>10</v>
      </c>
      <c r="V316" s="2022">
        <v>9.9715000000000007</v>
      </c>
      <c r="W316" s="2022">
        <v>9.9719999999999995</v>
      </c>
      <c r="X316" s="2019">
        <f>+T316-U316</f>
        <v>0</v>
      </c>
      <c r="Y316" s="2019">
        <f>+V316-W316</f>
        <v>-4.9999999999883471E-4</v>
      </c>
    </row>
    <row r="317" spans="1:26" ht="15.75" x14ac:dyDescent="0.25">
      <c r="A317" s="272"/>
      <c r="B317" s="272"/>
      <c r="C317" s="272"/>
      <c r="D317" s="273"/>
      <c r="E317" s="272"/>
      <c r="F317" s="274"/>
      <c r="G317" s="274"/>
      <c r="H317" s="272"/>
      <c r="I317" s="272"/>
      <c r="J317" s="275"/>
      <c r="K317" s="1313"/>
      <c r="L317" s="1313"/>
      <c r="M317" s="1313"/>
      <c r="N317" s="1313"/>
      <c r="O317" s="1313"/>
      <c r="P317" s="1313"/>
      <c r="Q317" s="2016" t="s">
        <v>67</v>
      </c>
      <c r="R317" s="2016" t="s">
        <v>622</v>
      </c>
      <c r="S317" s="2016" t="s">
        <v>383</v>
      </c>
      <c r="T317" s="2022">
        <v>10</v>
      </c>
      <c r="U317" s="2022">
        <v>10</v>
      </c>
      <c r="V317" s="2022">
        <v>9.9715000000000007</v>
      </c>
      <c r="W317" s="2022">
        <v>9.9719999999999995</v>
      </c>
      <c r="X317" s="2019">
        <f>+T317-U317</f>
        <v>0</v>
      </c>
      <c r="Y317" s="2019">
        <f>+V317-W317</f>
        <v>-4.9999999999883471E-4</v>
      </c>
    </row>
    <row r="318" spans="1:26" ht="15.75" x14ac:dyDescent="0.25">
      <c r="A318" s="272"/>
      <c r="B318" s="272"/>
      <c r="C318" s="272"/>
      <c r="D318" s="273"/>
      <c r="E318" s="272"/>
      <c r="F318" s="274"/>
      <c r="G318" s="274"/>
      <c r="H318" s="272"/>
      <c r="I318" s="272"/>
      <c r="J318" s="275"/>
      <c r="K318" s="1313"/>
      <c r="L318" s="1313"/>
      <c r="M318" s="1313"/>
      <c r="N318" s="1313"/>
      <c r="O318" s="1313"/>
      <c r="P318" s="1313"/>
      <c r="Q318" s="2016" t="s">
        <v>67</v>
      </c>
      <c r="R318" s="2016" t="s">
        <v>623</v>
      </c>
      <c r="S318" s="2016" t="s">
        <v>381</v>
      </c>
      <c r="T318" s="2022">
        <v>10</v>
      </c>
      <c r="U318" s="2022">
        <v>10</v>
      </c>
      <c r="V318" s="2022">
        <v>9.9715000000000007</v>
      </c>
      <c r="W318" s="2022">
        <v>9.9719999999999995</v>
      </c>
      <c r="X318" s="2019">
        <f>+T318-U318</f>
        <v>0</v>
      </c>
      <c r="Y318" s="2019">
        <f>+V318-W318</f>
        <v>-4.9999999999883471E-4</v>
      </c>
    </row>
    <row r="319" spans="1:26" ht="15.75" x14ac:dyDescent="0.25">
      <c r="A319" s="272"/>
      <c r="B319" s="272"/>
      <c r="C319" s="272"/>
      <c r="D319" s="273"/>
      <c r="E319" s="272"/>
      <c r="F319" s="274"/>
      <c r="G319" s="274"/>
      <c r="H319" s="272"/>
      <c r="I319" s="272"/>
      <c r="J319" s="275"/>
      <c r="K319" s="1313"/>
      <c r="L319" s="1313"/>
      <c r="M319" s="1313"/>
      <c r="N319" s="1313"/>
      <c r="O319" s="1313"/>
      <c r="P319" s="1313"/>
      <c r="Q319" s="2016" t="s">
        <v>67</v>
      </c>
      <c r="R319" s="2016" t="s">
        <v>623</v>
      </c>
      <c r="S319" s="2016" t="s">
        <v>383</v>
      </c>
      <c r="T319" s="2022">
        <v>10</v>
      </c>
      <c r="U319" s="2022">
        <v>10</v>
      </c>
      <c r="V319" s="2022">
        <v>9.9715000000000007</v>
      </c>
      <c r="W319" s="2022">
        <v>9.9719999999999995</v>
      </c>
      <c r="X319" s="2019">
        <f>+T319-U319</f>
        <v>0</v>
      </c>
      <c r="Y319" s="2019">
        <f>+V319-W319</f>
        <v>-4.9999999999883471E-4</v>
      </c>
    </row>
    <row r="320" spans="1:26" ht="15.75" x14ac:dyDescent="0.25">
      <c r="A320" s="272"/>
      <c r="B320" s="272"/>
      <c r="C320" s="272"/>
      <c r="D320" s="273"/>
      <c r="E320" s="272"/>
      <c r="F320" s="274"/>
      <c r="G320" s="274"/>
      <c r="H320" s="272"/>
      <c r="I320" s="272"/>
      <c r="J320" s="275"/>
      <c r="K320" s="1313"/>
      <c r="L320" s="1313"/>
      <c r="M320" s="1313"/>
      <c r="N320" s="1313"/>
      <c r="O320" s="1313"/>
      <c r="P320" s="1313"/>
      <c r="Q320" s="2016" t="s">
        <v>67</v>
      </c>
      <c r="R320" s="2016" t="s">
        <v>625</v>
      </c>
      <c r="S320" s="2016" t="s">
        <v>381</v>
      </c>
      <c r="T320" s="2022"/>
      <c r="U320" s="2022">
        <v>3.5</v>
      </c>
      <c r="V320" s="2022"/>
      <c r="W320" s="2022">
        <v>3.4980000000000002</v>
      </c>
      <c r="X320" s="2019">
        <f>+T320-U320</f>
        <v>-3.5</v>
      </c>
      <c r="Y320" s="2019">
        <f>+V320-W320</f>
        <v>-3.4980000000000002</v>
      </c>
      <c r="Z320" s="1201" t="s">
        <v>1648</v>
      </c>
    </row>
    <row r="321" spans="1:26" ht="15.75" x14ac:dyDescent="0.25">
      <c r="A321" s="272"/>
      <c r="B321" s="272"/>
      <c r="C321" s="272"/>
      <c r="D321" s="273"/>
      <c r="E321" s="272"/>
      <c r="F321" s="274"/>
      <c r="G321" s="274"/>
      <c r="H321" s="272"/>
      <c r="I321" s="272"/>
      <c r="J321" s="275"/>
      <c r="K321" s="1313"/>
      <c r="L321" s="1313"/>
      <c r="M321" s="1313"/>
      <c r="N321" s="1313"/>
      <c r="O321" s="1313"/>
      <c r="P321" s="1313"/>
      <c r="Q321" s="2016" t="s">
        <v>67</v>
      </c>
      <c r="R321" s="2016" t="s">
        <v>625</v>
      </c>
      <c r="S321" s="2016" t="s">
        <v>383</v>
      </c>
      <c r="T321" s="2022"/>
      <c r="U321" s="2022">
        <v>3.5</v>
      </c>
      <c r="V321" s="2022"/>
      <c r="W321" s="2022">
        <v>3.4980000000000002</v>
      </c>
      <c r="X321" s="2019">
        <f>+T321-U321</f>
        <v>-3.5</v>
      </c>
      <c r="Y321" s="2019">
        <f>+V321-W321</f>
        <v>-3.4980000000000002</v>
      </c>
      <c r="Z321" s="1201" t="s">
        <v>1648</v>
      </c>
    </row>
    <row r="322" spans="1:26" ht="15.75" x14ac:dyDescent="0.25">
      <c r="A322" s="272"/>
      <c r="B322" s="272"/>
      <c r="C322" s="272"/>
      <c r="D322" s="273"/>
      <c r="E322" s="272"/>
      <c r="F322" s="274"/>
      <c r="G322" s="274"/>
      <c r="H322" s="272"/>
      <c r="I322" s="272"/>
      <c r="J322" s="275"/>
      <c r="K322" s="1313"/>
      <c r="L322" s="1313"/>
      <c r="M322" s="1313"/>
      <c r="N322" s="1313"/>
      <c r="O322" s="1313"/>
      <c r="P322" s="1313"/>
      <c r="Q322" s="2016" t="s">
        <v>67</v>
      </c>
      <c r="R322" s="2016" t="s">
        <v>627</v>
      </c>
      <c r="S322" s="2016" t="s">
        <v>381</v>
      </c>
      <c r="T322" s="2022"/>
      <c r="U322" s="2022">
        <v>3.8849999999999998</v>
      </c>
      <c r="V322" s="2022"/>
      <c r="W322" s="2022">
        <v>3.883</v>
      </c>
      <c r="X322" s="2019">
        <f>+T322-U322</f>
        <v>-3.8849999999999998</v>
      </c>
      <c r="Y322" s="2019">
        <f>+V322-W322</f>
        <v>-3.883</v>
      </c>
      <c r="Z322" s="1201" t="s">
        <v>1648</v>
      </c>
    </row>
    <row r="323" spans="1:26" ht="15.75" x14ac:dyDescent="0.25">
      <c r="A323" s="272"/>
      <c r="B323" s="272"/>
      <c r="C323" s="272"/>
      <c r="D323" s="273"/>
      <c r="E323" s="272"/>
      <c r="F323" s="274"/>
      <c r="G323" s="274"/>
      <c r="H323" s="272"/>
      <c r="I323" s="272"/>
      <c r="J323" s="275"/>
      <c r="K323" s="1313"/>
      <c r="L323" s="1313"/>
      <c r="M323" s="1313"/>
      <c r="N323" s="1313"/>
      <c r="O323" s="1313"/>
      <c r="P323" s="1313"/>
      <c r="Q323" s="2016" t="s">
        <v>67</v>
      </c>
      <c r="R323" s="2016" t="s">
        <v>627</v>
      </c>
      <c r="S323" s="2016" t="s">
        <v>383</v>
      </c>
      <c r="T323" s="2022"/>
      <c r="U323" s="2022">
        <v>3.8849999999999998</v>
      </c>
      <c r="V323" s="2022"/>
      <c r="W323" s="2022">
        <v>3.883</v>
      </c>
      <c r="X323" s="2019">
        <f>+T323-U323</f>
        <v>-3.8849999999999998</v>
      </c>
      <c r="Y323" s="2019">
        <f>+V323-W323</f>
        <v>-3.883</v>
      </c>
      <c r="Z323" s="1201" t="s">
        <v>1648</v>
      </c>
    </row>
    <row r="324" spans="1:26" ht="15.75" x14ac:dyDescent="0.25">
      <c r="A324" s="272"/>
      <c r="B324" s="272"/>
      <c r="C324" s="272"/>
      <c r="D324" s="273"/>
      <c r="E324" s="272"/>
      <c r="F324" s="274"/>
      <c r="G324" s="274"/>
      <c r="H324" s="272"/>
      <c r="I324" s="272"/>
      <c r="J324" s="275"/>
      <c r="K324" s="1313"/>
      <c r="L324" s="1313"/>
      <c r="M324" s="1313"/>
      <c r="N324" s="1313"/>
      <c r="O324" s="1313"/>
      <c r="P324" s="1313"/>
      <c r="Q324" s="2016" t="s">
        <v>69</v>
      </c>
      <c r="R324" s="2016" t="s">
        <v>629</v>
      </c>
      <c r="S324" s="2016" t="s">
        <v>838</v>
      </c>
      <c r="T324" s="2022">
        <v>102</v>
      </c>
      <c r="U324" s="2022">
        <v>102</v>
      </c>
      <c r="V324" s="2022">
        <v>99.86</v>
      </c>
      <c r="W324" s="2022">
        <v>99.86</v>
      </c>
      <c r="X324" s="2019">
        <f>+T324-U324</f>
        <v>0</v>
      </c>
      <c r="Y324" s="2019">
        <f>+V324-W324</f>
        <v>0</v>
      </c>
    </row>
    <row r="325" spans="1:26" ht="15.75" x14ac:dyDescent="0.25">
      <c r="A325" s="272"/>
      <c r="B325" s="272"/>
      <c r="C325" s="272"/>
      <c r="D325" s="273"/>
      <c r="E325" s="272"/>
      <c r="F325" s="274"/>
      <c r="G325" s="274"/>
      <c r="H325" s="272"/>
      <c r="I325" s="272"/>
      <c r="J325" s="275"/>
      <c r="K325" s="1313"/>
      <c r="L325" s="1313"/>
      <c r="M325" s="1313"/>
      <c r="N325" s="1313"/>
      <c r="O325" s="1313"/>
      <c r="P325" s="1313"/>
      <c r="Q325" s="2016" t="s">
        <v>69</v>
      </c>
      <c r="R325" s="2016" t="s">
        <v>629</v>
      </c>
      <c r="S325" s="2016" t="s">
        <v>839</v>
      </c>
      <c r="T325" s="2022">
        <v>30.15</v>
      </c>
      <c r="U325" s="2022">
        <v>30.15</v>
      </c>
      <c r="V325" s="2022">
        <v>29.925999999999998</v>
      </c>
      <c r="W325" s="2022">
        <v>29.295999999999999</v>
      </c>
      <c r="X325" s="2019">
        <f>+T325-U325</f>
        <v>0</v>
      </c>
      <c r="Y325" s="2019">
        <f>+V325-W325</f>
        <v>0.62999999999999901</v>
      </c>
    </row>
    <row r="326" spans="1:26" ht="15.75" x14ac:dyDescent="0.25">
      <c r="A326" s="272"/>
      <c r="B326" s="272"/>
      <c r="C326" s="272"/>
      <c r="D326" s="273"/>
      <c r="E326" s="272"/>
      <c r="F326" s="274"/>
      <c r="G326" s="274"/>
      <c r="H326" s="272"/>
      <c r="I326" s="272"/>
      <c r="J326" s="275"/>
      <c r="K326" s="1313"/>
      <c r="L326" s="1313"/>
      <c r="M326" s="1313"/>
      <c r="N326" s="1313"/>
      <c r="O326" s="1313"/>
      <c r="P326" s="1313"/>
      <c r="Q326" s="2016" t="s">
        <v>69</v>
      </c>
      <c r="R326" s="2016" t="s">
        <v>629</v>
      </c>
      <c r="S326" s="2016" t="s">
        <v>840</v>
      </c>
      <c r="T326" s="2022">
        <v>30.15</v>
      </c>
      <c r="U326" s="2022">
        <v>30.15</v>
      </c>
      <c r="V326" s="2022">
        <v>29.95</v>
      </c>
      <c r="W326" s="2022">
        <v>29.95</v>
      </c>
      <c r="X326" s="2019">
        <f>+T326-U326</f>
        <v>0</v>
      </c>
      <c r="Y326" s="2019">
        <f>+V326-W326</f>
        <v>0</v>
      </c>
    </row>
    <row r="327" spans="1:26" ht="15.75" x14ac:dyDescent="0.25">
      <c r="A327" s="272"/>
      <c r="B327" s="272"/>
      <c r="C327" s="272"/>
      <c r="D327" s="273"/>
      <c r="E327" s="272"/>
      <c r="F327" s="274"/>
      <c r="G327" s="274"/>
      <c r="H327" s="272"/>
      <c r="I327" s="272"/>
      <c r="J327" s="275"/>
      <c r="K327" s="1313"/>
      <c r="L327" s="1313"/>
      <c r="M327" s="1313"/>
      <c r="N327" s="1313"/>
      <c r="O327" s="1313"/>
      <c r="P327" s="1313"/>
      <c r="Q327" s="2016" t="s">
        <v>69</v>
      </c>
      <c r="R327" s="2016" t="s">
        <v>629</v>
      </c>
      <c r="S327" s="2016" t="s">
        <v>841</v>
      </c>
      <c r="T327" s="2022">
        <v>30.15</v>
      </c>
      <c r="U327" s="2022">
        <v>30.15</v>
      </c>
      <c r="V327" s="2022">
        <v>29.553999999999998</v>
      </c>
      <c r="W327" s="2022">
        <v>29.553999999999998</v>
      </c>
      <c r="X327" s="2019">
        <f>+T327-U327</f>
        <v>0</v>
      </c>
      <c r="Y327" s="2019">
        <f>+V327-W327</f>
        <v>0</v>
      </c>
    </row>
    <row r="328" spans="1:26" ht="15.75" x14ac:dyDescent="0.25">
      <c r="A328" s="272"/>
      <c r="B328" s="272"/>
      <c r="C328" s="272"/>
      <c r="D328" s="273"/>
      <c r="E328" s="272"/>
      <c r="F328" s="274"/>
      <c r="G328" s="274"/>
      <c r="H328" s="272"/>
      <c r="I328" s="272"/>
      <c r="J328" s="275"/>
      <c r="K328" s="1313"/>
      <c r="L328" s="1313"/>
      <c r="M328" s="1313"/>
      <c r="N328" s="1313"/>
      <c r="O328" s="1313"/>
      <c r="P328" s="1313"/>
      <c r="Q328" s="2016" t="s">
        <v>69</v>
      </c>
      <c r="R328" s="2016" t="s">
        <v>631</v>
      </c>
      <c r="S328" s="2016" t="s">
        <v>842</v>
      </c>
      <c r="T328" s="2022">
        <v>2.5</v>
      </c>
      <c r="U328" s="2022">
        <v>2.5</v>
      </c>
      <c r="V328" s="2022">
        <v>1.629</v>
      </c>
      <c r="W328" s="2022">
        <v>1.629</v>
      </c>
      <c r="X328" s="2019">
        <f>+T328-U328</f>
        <v>0</v>
      </c>
      <c r="Y328" s="2019">
        <f>+V328-W328</f>
        <v>0</v>
      </c>
    </row>
    <row r="329" spans="1:26" ht="15.75" x14ac:dyDescent="0.25">
      <c r="A329" s="272"/>
      <c r="B329" s="272"/>
      <c r="C329" s="272"/>
      <c r="D329" s="273"/>
      <c r="E329" s="272"/>
      <c r="F329" s="274"/>
      <c r="G329" s="274"/>
      <c r="H329" s="272"/>
      <c r="I329" s="272"/>
      <c r="J329" s="275"/>
      <c r="K329" s="1313"/>
      <c r="L329" s="1313"/>
      <c r="M329" s="1313"/>
      <c r="N329" s="1313"/>
      <c r="O329" s="1313"/>
      <c r="P329" s="1313"/>
      <c r="Q329" s="2016" t="s">
        <v>69</v>
      </c>
      <c r="R329" s="2016" t="s">
        <v>631</v>
      </c>
      <c r="S329" s="2016" t="s">
        <v>843</v>
      </c>
      <c r="T329" s="2022">
        <v>2.5</v>
      </c>
      <c r="U329" s="2022">
        <v>2.5</v>
      </c>
      <c r="V329" s="2022">
        <v>1.7509999999999999</v>
      </c>
      <c r="W329" s="2022">
        <v>1.7509999999999999</v>
      </c>
      <c r="X329" s="2019">
        <f>+T329-U329</f>
        <v>0</v>
      </c>
      <c r="Y329" s="2019">
        <f>+V329-W329</f>
        <v>0</v>
      </c>
    </row>
    <row r="330" spans="1:26" ht="15.75" x14ac:dyDescent="0.25">
      <c r="A330" s="272"/>
      <c r="B330" s="272"/>
      <c r="C330" s="272"/>
      <c r="D330" s="273"/>
      <c r="E330" s="272"/>
      <c r="F330" s="274"/>
      <c r="G330" s="274"/>
      <c r="H330" s="272"/>
      <c r="I330" s="272"/>
      <c r="J330" s="275"/>
      <c r="K330" s="1313"/>
      <c r="L330" s="1313"/>
      <c r="M330" s="1313"/>
      <c r="N330" s="1313"/>
      <c r="O330" s="1313"/>
      <c r="P330" s="1313"/>
      <c r="Q330" s="2016" t="s">
        <v>69</v>
      </c>
      <c r="R330" s="2016" t="s">
        <v>631</v>
      </c>
      <c r="S330" s="2016" t="s">
        <v>844</v>
      </c>
      <c r="T330" s="2022">
        <v>2.5</v>
      </c>
      <c r="U330" s="2022">
        <v>2.5</v>
      </c>
      <c r="V330" s="2022">
        <v>1.75</v>
      </c>
      <c r="W330" s="2022">
        <v>1.75</v>
      </c>
      <c r="X330" s="2019">
        <f>+T330-U330</f>
        <v>0</v>
      </c>
      <c r="Y330" s="2019">
        <f>+V330-W330</f>
        <v>0</v>
      </c>
    </row>
    <row r="331" spans="1:26" ht="15.75" x14ac:dyDescent="0.25">
      <c r="A331" s="272"/>
      <c r="B331" s="272"/>
      <c r="C331" s="272"/>
      <c r="D331" s="273"/>
      <c r="E331" s="272"/>
      <c r="F331" s="274"/>
      <c r="G331" s="274"/>
      <c r="H331" s="272"/>
      <c r="I331" s="272"/>
      <c r="J331" s="275"/>
      <c r="K331" s="1313"/>
      <c r="L331" s="1313"/>
      <c r="M331" s="1313"/>
      <c r="N331" s="1313"/>
      <c r="O331" s="1313"/>
      <c r="P331" s="1313"/>
      <c r="Q331" s="2016" t="s">
        <v>69</v>
      </c>
      <c r="R331" s="2016" t="s">
        <v>631</v>
      </c>
      <c r="S331" s="2016" t="s">
        <v>845</v>
      </c>
      <c r="T331" s="2022">
        <v>2.5</v>
      </c>
      <c r="U331" s="2022">
        <v>2.5</v>
      </c>
      <c r="V331" s="2022">
        <v>1.829</v>
      </c>
      <c r="W331" s="2022">
        <v>1.829</v>
      </c>
      <c r="X331" s="2019">
        <f>+T331-U331</f>
        <v>0</v>
      </c>
      <c r="Y331" s="2019">
        <f>+V331-W331</f>
        <v>0</v>
      </c>
    </row>
    <row r="332" spans="1:26" ht="15.75" x14ac:dyDescent="0.25">
      <c r="A332" s="272"/>
      <c r="B332" s="272"/>
      <c r="C332" s="272"/>
      <c r="D332" s="273"/>
      <c r="E332" s="272"/>
      <c r="F332" s="274"/>
      <c r="G332" s="274"/>
      <c r="H332" s="272"/>
      <c r="I332" s="272"/>
      <c r="J332" s="275"/>
      <c r="K332" s="1313"/>
      <c r="L332" s="1313"/>
      <c r="M332" s="1313"/>
      <c r="N332" s="1313"/>
      <c r="O332" s="1313"/>
      <c r="P332" s="1313"/>
      <c r="Q332" s="2016" t="s">
        <v>69</v>
      </c>
      <c r="R332" s="2016" t="s">
        <v>631</v>
      </c>
      <c r="S332" s="2016" t="s">
        <v>846</v>
      </c>
      <c r="T332" s="2022">
        <v>2.5</v>
      </c>
      <c r="U332" s="2022">
        <v>2.5</v>
      </c>
      <c r="V332" s="2022">
        <v>1.732</v>
      </c>
      <c r="W332" s="2022">
        <v>1.732</v>
      </c>
      <c r="X332" s="2019">
        <f>+T332-U332</f>
        <v>0</v>
      </c>
      <c r="Y332" s="2019">
        <f>+V332-W332</f>
        <v>0</v>
      </c>
    </row>
    <row r="333" spans="1:26" ht="15.75" x14ac:dyDescent="0.25">
      <c r="A333" s="272"/>
      <c r="B333" s="272"/>
      <c r="C333" s="272"/>
      <c r="D333" s="273"/>
      <c r="E333" s="272"/>
      <c r="F333" s="274"/>
      <c r="G333" s="274"/>
      <c r="H333" s="272"/>
      <c r="I333" s="272"/>
      <c r="J333" s="275"/>
      <c r="K333" s="1313"/>
      <c r="L333" s="1313"/>
      <c r="M333" s="1313"/>
      <c r="N333" s="1313"/>
      <c r="O333" s="1313"/>
      <c r="P333" s="1313"/>
      <c r="Q333" s="2016" t="s">
        <v>69</v>
      </c>
      <c r="R333" s="2016" t="s">
        <v>631</v>
      </c>
      <c r="S333" s="2016" t="s">
        <v>834</v>
      </c>
      <c r="T333" s="2022">
        <v>1</v>
      </c>
      <c r="U333" s="2022">
        <v>1</v>
      </c>
      <c r="V333" s="2022">
        <v>0.88900000000000001</v>
      </c>
      <c r="W333" s="2022">
        <v>0.88900000000000001</v>
      </c>
      <c r="X333" s="2019">
        <f>+T333-U333</f>
        <v>0</v>
      </c>
      <c r="Y333" s="2019">
        <f>+V333-W333</f>
        <v>0</v>
      </c>
    </row>
    <row r="334" spans="1:26" ht="15.75" x14ac:dyDescent="0.25">
      <c r="A334" s="272"/>
      <c r="B334" s="272"/>
      <c r="C334" s="272"/>
      <c r="D334" s="273"/>
      <c r="E334" s="272"/>
      <c r="F334" s="274"/>
      <c r="G334" s="274"/>
      <c r="H334" s="272"/>
      <c r="I334" s="272"/>
      <c r="J334" s="275"/>
      <c r="K334" s="1313"/>
      <c r="L334" s="1313"/>
      <c r="M334" s="1313"/>
      <c r="N334" s="1313"/>
      <c r="O334" s="1313"/>
      <c r="P334" s="1313"/>
      <c r="Q334" s="2016" t="s">
        <v>69</v>
      </c>
      <c r="R334" s="2016" t="s">
        <v>631</v>
      </c>
      <c r="S334" s="2016" t="s">
        <v>835</v>
      </c>
      <c r="T334" s="2022">
        <v>2.12</v>
      </c>
      <c r="U334" s="2022">
        <v>2.12</v>
      </c>
      <c r="V334" s="2022">
        <v>1.87</v>
      </c>
      <c r="W334" s="2022">
        <v>1.87</v>
      </c>
      <c r="X334" s="2019">
        <f>+T334-U334</f>
        <v>0</v>
      </c>
      <c r="Y334" s="2019">
        <f>+V334-W334</f>
        <v>0</v>
      </c>
    </row>
    <row r="335" spans="1:26" ht="15.75" x14ac:dyDescent="0.25">
      <c r="A335" s="272"/>
      <c r="B335" s="272"/>
      <c r="C335" s="272"/>
      <c r="D335" s="273"/>
      <c r="E335" s="272"/>
      <c r="F335" s="274"/>
      <c r="G335" s="274"/>
      <c r="H335" s="272"/>
      <c r="I335" s="272"/>
      <c r="J335" s="275"/>
      <c r="K335" s="1313"/>
      <c r="L335" s="1313"/>
      <c r="M335" s="1313"/>
      <c r="N335" s="1313"/>
      <c r="O335" s="1313"/>
      <c r="P335" s="1313"/>
      <c r="Q335" s="2016" t="s">
        <v>71</v>
      </c>
      <c r="R335" s="2016" t="s">
        <v>633</v>
      </c>
      <c r="S335" s="2016" t="s">
        <v>381</v>
      </c>
      <c r="T335" s="2022">
        <v>10</v>
      </c>
      <c r="U335" s="2022">
        <v>10</v>
      </c>
      <c r="V335" s="2022">
        <v>0</v>
      </c>
      <c r="W335" s="2022">
        <v>10</v>
      </c>
      <c r="X335" s="2019">
        <f>+T335-U335</f>
        <v>0</v>
      </c>
      <c r="Y335" s="2019">
        <f>+V335-W335</f>
        <v>-10</v>
      </c>
    </row>
    <row r="336" spans="1:26" ht="15.75" x14ac:dyDescent="0.25">
      <c r="A336" s="272"/>
      <c r="B336" s="272"/>
      <c r="C336" s="272"/>
      <c r="D336" s="273"/>
      <c r="E336" s="272"/>
      <c r="F336" s="274"/>
      <c r="G336" s="274"/>
      <c r="H336" s="272"/>
      <c r="I336" s="272"/>
      <c r="J336" s="275"/>
      <c r="K336" s="1313"/>
      <c r="L336" s="1313"/>
      <c r="M336" s="1313"/>
      <c r="N336" s="1313"/>
      <c r="O336" s="1313"/>
      <c r="P336" s="1313"/>
      <c r="Q336" s="2016" t="s">
        <v>71</v>
      </c>
      <c r="R336" s="2016" t="s">
        <v>633</v>
      </c>
      <c r="S336" s="2016" t="s">
        <v>383</v>
      </c>
      <c r="T336" s="2022">
        <v>10</v>
      </c>
      <c r="U336" s="2022">
        <v>10</v>
      </c>
      <c r="V336" s="2022">
        <v>0</v>
      </c>
      <c r="W336" s="2022">
        <v>10</v>
      </c>
      <c r="X336" s="2019">
        <f>+T336-U336</f>
        <v>0</v>
      </c>
      <c r="Y336" s="2019">
        <f>+V336-W336</f>
        <v>-10</v>
      </c>
    </row>
    <row r="337" spans="1:25" ht="15.75" x14ac:dyDescent="0.25">
      <c r="A337" s="272"/>
      <c r="B337" s="272"/>
      <c r="C337" s="272"/>
      <c r="D337" s="273"/>
      <c r="E337" s="272"/>
      <c r="F337" s="274"/>
      <c r="G337" s="274"/>
      <c r="H337" s="272"/>
      <c r="I337" s="272"/>
      <c r="J337" s="275"/>
      <c r="K337" s="1313"/>
      <c r="L337" s="1313"/>
      <c r="M337" s="1313"/>
      <c r="N337" s="1313"/>
      <c r="O337" s="1313"/>
      <c r="P337" s="1313"/>
      <c r="Q337" s="2016" t="s">
        <v>73</v>
      </c>
      <c r="R337" s="2016" t="s">
        <v>635</v>
      </c>
      <c r="S337" s="2016" t="s">
        <v>381</v>
      </c>
      <c r="T337" s="2022">
        <v>57</v>
      </c>
      <c r="U337" s="2022">
        <v>57</v>
      </c>
      <c r="V337" s="2022">
        <v>58.176000000000002</v>
      </c>
      <c r="W337" s="2022">
        <v>58.176000000000002</v>
      </c>
      <c r="X337" s="2019">
        <f>+T337-U337</f>
        <v>0</v>
      </c>
      <c r="Y337" s="2019">
        <f>+V337-W337</f>
        <v>0</v>
      </c>
    </row>
    <row r="338" spans="1:25" ht="15.75" x14ac:dyDescent="0.25">
      <c r="A338" s="272"/>
      <c r="B338" s="272"/>
      <c r="C338" s="272"/>
      <c r="D338" s="273"/>
      <c r="E338" s="272"/>
      <c r="F338" s="274"/>
      <c r="G338" s="274"/>
      <c r="H338" s="272"/>
      <c r="I338" s="272"/>
      <c r="J338" s="275"/>
      <c r="K338" s="1313"/>
      <c r="L338" s="1313"/>
      <c r="M338" s="1313"/>
      <c r="N338" s="1313"/>
      <c r="O338" s="1313"/>
      <c r="P338" s="1313"/>
      <c r="Q338" s="2016" t="s">
        <v>73</v>
      </c>
      <c r="R338" s="2016" t="s">
        <v>635</v>
      </c>
      <c r="S338" s="2016" t="s">
        <v>383</v>
      </c>
      <c r="T338" s="2022">
        <v>57</v>
      </c>
      <c r="U338" s="2022">
        <v>57</v>
      </c>
      <c r="V338" s="2022">
        <v>57.540999999999997</v>
      </c>
      <c r="W338" s="2022">
        <v>57.540999999999997</v>
      </c>
      <c r="X338" s="2019">
        <f>+T338-U338</f>
        <v>0</v>
      </c>
      <c r="Y338" s="2019">
        <f>+V338-W338</f>
        <v>0</v>
      </c>
    </row>
    <row r="339" spans="1:25" ht="15.75" x14ac:dyDescent="0.25">
      <c r="A339" s="272"/>
      <c r="B339" s="272"/>
      <c r="C339" s="272"/>
      <c r="D339" s="273"/>
      <c r="E339" s="272"/>
      <c r="F339" s="274"/>
      <c r="G339" s="274"/>
      <c r="H339" s="272"/>
      <c r="I339" s="272"/>
      <c r="J339" s="275"/>
      <c r="K339" s="1313"/>
      <c r="L339" s="1313"/>
      <c r="M339" s="1313"/>
      <c r="N339" s="1313"/>
      <c r="O339" s="1313"/>
      <c r="P339" s="1313"/>
      <c r="Q339" s="2016" t="s">
        <v>75</v>
      </c>
      <c r="R339" s="2016" t="s">
        <v>640</v>
      </c>
      <c r="S339" s="2016" t="s">
        <v>848</v>
      </c>
      <c r="T339" s="2022">
        <v>19.989999999999998</v>
      </c>
      <c r="U339" s="2022">
        <v>19.989999999999998</v>
      </c>
      <c r="V339" s="2022">
        <v>19.949000000000002</v>
      </c>
      <c r="W339" s="2022">
        <v>19.956</v>
      </c>
      <c r="X339" s="2019">
        <f>+T339-U339</f>
        <v>0</v>
      </c>
      <c r="Y339" s="2019">
        <f>+V339-W339</f>
        <v>-6.9999999999978968E-3</v>
      </c>
    </row>
    <row r="340" spans="1:25" ht="15.75" x14ac:dyDescent="0.25">
      <c r="A340" s="272"/>
      <c r="B340" s="272"/>
      <c r="C340" s="272"/>
      <c r="D340" s="273"/>
      <c r="E340" s="272"/>
      <c r="F340" s="274"/>
      <c r="G340" s="274"/>
      <c r="H340" s="272"/>
      <c r="I340" s="272"/>
      <c r="J340" s="275"/>
      <c r="K340" s="1313"/>
      <c r="L340" s="1313"/>
      <c r="M340" s="1313"/>
      <c r="N340" s="1313"/>
      <c r="O340" s="1313"/>
      <c r="P340" s="1313"/>
      <c r="Q340" s="2016" t="s">
        <v>77</v>
      </c>
      <c r="R340" s="2016" t="s">
        <v>641</v>
      </c>
      <c r="S340" s="2016" t="s">
        <v>357</v>
      </c>
      <c r="T340" s="2022">
        <v>225</v>
      </c>
      <c r="U340" s="2022">
        <v>225</v>
      </c>
      <c r="V340" s="2022">
        <v>235.31</v>
      </c>
      <c r="W340" s="2022">
        <v>235.31</v>
      </c>
      <c r="X340" s="2019">
        <f>+T340-U340</f>
        <v>0</v>
      </c>
      <c r="Y340" s="2019">
        <f>+V340-W340</f>
        <v>0</v>
      </c>
    </row>
    <row r="341" spans="1:25" ht="15.75" x14ac:dyDescent="0.25">
      <c r="A341" s="272"/>
      <c r="B341" s="272"/>
      <c r="C341" s="272"/>
      <c r="D341" s="273"/>
      <c r="E341" s="272"/>
      <c r="F341" s="274"/>
      <c r="G341" s="274"/>
      <c r="H341" s="272"/>
      <c r="I341" s="272"/>
      <c r="J341" s="275"/>
      <c r="K341" s="1313"/>
      <c r="L341" s="1313"/>
      <c r="M341" s="1313"/>
      <c r="N341" s="1313"/>
      <c r="O341" s="1313"/>
      <c r="P341" s="1313"/>
      <c r="Q341" s="2016" t="s">
        <v>77</v>
      </c>
      <c r="R341" s="2016" t="s">
        <v>641</v>
      </c>
      <c r="S341" s="2016" t="s">
        <v>413</v>
      </c>
      <c r="T341" s="2022">
        <v>225</v>
      </c>
      <c r="U341" s="2022">
        <v>225</v>
      </c>
      <c r="V341" s="2022">
        <v>235.04</v>
      </c>
      <c r="W341" s="2022">
        <v>235.04</v>
      </c>
      <c r="X341" s="2019">
        <f>+T341-U341</f>
        <v>0</v>
      </c>
      <c r="Y341" s="2019">
        <f>+V341-W341</f>
        <v>0</v>
      </c>
    </row>
    <row r="342" spans="1:25" ht="15.75" x14ac:dyDescent="0.25">
      <c r="A342" s="272"/>
      <c r="B342" s="272"/>
      <c r="C342" s="272"/>
      <c r="D342" s="273"/>
      <c r="E342" s="272"/>
      <c r="F342" s="274"/>
      <c r="G342" s="274"/>
      <c r="H342" s="272"/>
      <c r="I342" s="272"/>
      <c r="J342" s="275"/>
      <c r="K342" s="1313"/>
      <c r="L342" s="1313"/>
      <c r="M342" s="1313"/>
      <c r="N342" s="1313"/>
      <c r="O342" s="1313"/>
      <c r="P342" s="1313"/>
      <c r="Q342" s="2016" t="s">
        <v>77</v>
      </c>
      <c r="R342" s="2016" t="s">
        <v>641</v>
      </c>
      <c r="S342" s="2016" t="s">
        <v>849</v>
      </c>
      <c r="T342" s="2022">
        <v>6.4</v>
      </c>
      <c r="U342" s="2022">
        <v>6</v>
      </c>
      <c r="V342" s="2022">
        <v>6.39</v>
      </c>
      <c r="W342" s="2022">
        <v>6.39</v>
      </c>
      <c r="X342" s="2019">
        <f>+T342-U342</f>
        <v>0.40000000000000036</v>
      </c>
      <c r="Y342" s="2019">
        <f>+V342-W342</f>
        <v>0</v>
      </c>
    </row>
    <row r="343" spans="1:25" ht="15.75" x14ac:dyDescent="0.25">
      <c r="A343" s="272"/>
      <c r="B343" s="272"/>
      <c r="C343" s="272"/>
      <c r="D343" s="273"/>
      <c r="E343" s="272"/>
      <c r="F343" s="274"/>
      <c r="G343" s="274"/>
      <c r="H343" s="272"/>
      <c r="I343" s="272"/>
      <c r="J343" s="275"/>
      <c r="K343" s="1313"/>
      <c r="L343" s="1313"/>
      <c r="M343" s="1313"/>
      <c r="N343" s="1313"/>
      <c r="O343" s="1313"/>
      <c r="P343" s="1313"/>
      <c r="Q343" s="2016" t="s">
        <v>79</v>
      </c>
      <c r="R343" s="2016" t="s">
        <v>642</v>
      </c>
      <c r="S343" s="2016" t="s">
        <v>850</v>
      </c>
      <c r="T343" s="2022">
        <v>49.18</v>
      </c>
      <c r="U343" s="2022">
        <v>49.18</v>
      </c>
      <c r="V343" s="2022">
        <v>49.18</v>
      </c>
      <c r="W343" s="2022">
        <v>49.18</v>
      </c>
      <c r="X343" s="2019">
        <f>+T343-U343</f>
        <v>0</v>
      </c>
      <c r="Y343" s="2019">
        <f>+V343-W343</f>
        <v>0</v>
      </c>
    </row>
    <row r="344" spans="1:25" ht="15.75" x14ac:dyDescent="0.25">
      <c r="A344" s="272"/>
      <c r="B344" s="272"/>
      <c r="C344" s="272"/>
      <c r="D344" s="273"/>
      <c r="E344" s="272"/>
      <c r="F344" s="274"/>
      <c r="G344" s="274"/>
      <c r="H344" s="272"/>
      <c r="I344" s="272"/>
      <c r="J344" s="275"/>
      <c r="K344" s="1313"/>
      <c r="L344" s="1313"/>
      <c r="M344" s="1313"/>
      <c r="N344" s="1313"/>
      <c r="O344" s="1313"/>
      <c r="P344" s="1313"/>
      <c r="Q344" s="2016" t="s">
        <v>79</v>
      </c>
      <c r="R344" s="2016" t="s">
        <v>642</v>
      </c>
      <c r="S344" s="2016" t="s">
        <v>851</v>
      </c>
      <c r="T344" s="2022">
        <v>47.58</v>
      </c>
      <c r="U344" s="2022">
        <v>47.58</v>
      </c>
      <c r="V344" s="2022">
        <v>47.58</v>
      </c>
      <c r="W344" s="2022">
        <v>47.58</v>
      </c>
      <c r="X344" s="2019">
        <f>+T344-U344</f>
        <v>0</v>
      </c>
      <c r="Y344" s="2019">
        <f>+V344-W344</f>
        <v>0</v>
      </c>
    </row>
    <row r="345" spans="1:25" ht="15.75" x14ac:dyDescent="0.25">
      <c r="A345" s="272"/>
      <c r="B345" s="272"/>
      <c r="C345" s="272"/>
      <c r="D345" s="273"/>
      <c r="E345" s="272"/>
      <c r="F345" s="274"/>
      <c r="G345" s="274"/>
      <c r="H345" s="272"/>
      <c r="I345" s="272"/>
      <c r="J345" s="275"/>
      <c r="K345" s="1313"/>
      <c r="L345" s="1313"/>
      <c r="M345" s="1313"/>
      <c r="N345" s="1313"/>
      <c r="O345" s="1313"/>
      <c r="P345" s="1313"/>
      <c r="Q345" s="2016" t="s">
        <v>81</v>
      </c>
      <c r="R345" s="2016" t="s">
        <v>644</v>
      </c>
      <c r="S345" s="2016" t="s">
        <v>357</v>
      </c>
      <c r="T345" s="2022">
        <v>0.73399999999999999</v>
      </c>
      <c r="U345" s="2022">
        <v>0.73399999999999999</v>
      </c>
      <c r="V345" s="2022">
        <v>0.23100000000000001</v>
      </c>
      <c r="W345" s="2022">
        <v>0.245</v>
      </c>
      <c r="X345" s="2019">
        <f>+T345-U345</f>
        <v>0</v>
      </c>
      <c r="Y345" s="2019">
        <f>+V345-W345</f>
        <v>-1.3999999999999985E-2</v>
      </c>
    </row>
    <row r="346" spans="1:25" ht="15.75" x14ac:dyDescent="0.25">
      <c r="A346" s="272"/>
      <c r="B346" s="272"/>
      <c r="C346" s="272"/>
      <c r="D346" s="273"/>
      <c r="E346" s="272"/>
      <c r="F346" s="274"/>
      <c r="G346" s="274"/>
      <c r="H346" s="272"/>
      <c r="I346" s="272"/>
      <c r="J346" s="275"/>
      <c r="K346" s="1313"/>
      <c r="L346" s="1313"/>
      <c r="M346" s="1313"/>
      <c r="N346" s="1313"/>
      <c r="O346" s="1313"/>
      <c r="P346" s="1313"/>
      <c r="Q346" s="2016" t="s">
        <v>81</v>
      </c>
      <c r="R346" s="2016" t="s">
        <v>646</v>
      </c>
      <c r="S346" s="2016" t="s">
        <v>357</v>
      </c>
      <c r="T346" s="2022">
        <v>0.85</v>
      </c>
      <c r="U346" s="2022">
        <v>0.85</v>
      </c>
      <c r="V346" s="2022">
        <v>0.157</v>
      </c>
      <c r="W346" s="2022">
        <v>0.28899999999999998</v>
      </c>
      <c r="X346" s="2019">
        <f>+T346-U346</f>
        <v>0</v>
      </c>
      <c r="Y346" s="2019">
        <f>+V346-W346</f>
        <v>-0.13199999999999998</v>
      </c>
    </row>
    <row r="347" spans="1:25" ht="15.75" x14ac:dyDescent="0.25">
      <c r="A347" s="272"/>
      <c r="B347" s="272"/>
      <c r="C347" s="272"/>
      <c r="D347" s="273"/>
      <c r="E347" s="272"/>
      <c r="F347" s="274"/>
      <c r="G347" s="274"/>
      <c r="H347" s="272"/>
      <c r="I347" s="272"/>
      <c r="J347" s="275"/>
      <c r="K347" s="1313"/>
      <c r="L347" s="1313"/>
      <c r="M347" s="1313"/>
      <c r="N347" s="1313"/>
      <c r="O347" s="1313"/>
      <c r="P347" s="1313"/>
      <c r="Q347" s="2016" t="s">
        <v>81</v>
      </c>
      <c r="R347" s="2016" t="s">
        <v>646</v>
      </c>
      <c r="S347" s="2016" t="s">
        <v>413</v>
      </c>
      <c r="T347" s="2022">
        <v>0.32</v>
      </c>
      <c r="U347" s="2022">
        <v>0.32</v>
      </c>
      <c r="V347" s="2022">
        <v>0.13100000000000001</v>
      </c>
      <c r="W347" s="2022">
        <v>0.123</v>
      </c>
      <c r="X347" s="2019">
        <f>+T347-U347</f>
        <v>0</v>
      </c>
      <c r="Y347" s="2019">
        <f>+V347-W347</f>
        <v>8.0000000000000071E-3</v>
      </c>
    </row>
    <row r="348" spans="1:25" ht="15.75" x14ac:dyDescent="0.25">
      <c r="A348" s="272"/>
      <c r="B348" s="272"/>
      <c r="C348" s="272"/>
      <c r="D348" s="273"/>
      <c r="E348" s="272"/>
      <c r="F348" s="274"/>
      <c r="G348" s="274"/>
      <c r="H348" s="272"/>
      <c r="I348" s="272"/>
      <c r="J348" s="275"/>
      <c r="K348" s="1313"/>
      <c r="L348" s="1313"/>
      <c r="M348" s="1313"/>
      <c r="N348" s="1313"/>
      <c r="O348" s="1313"/>
      <c r="P348" s="1313"/>
      <c r="Q348" s="2016" t="s">
        <v>83</v>
      </c>
      <c r="R348" s="2016" t="s">
        <v>648</v>
      </c>
      <c r="S348" s="2016" t="s">
        <v>357</v>
      </c>
      <c r="T348" s="2022">
        <v>9.9499999999999993</v>
      </c>
      <c r="U348" s="2022">
        <v>9.9499999999999993</v>
      </c>
      <c r="V348" s="2022">
        <v>9.9499999999999993</v>
      </c>
      <c r="W348" s="2022">
        <v>9.9499999999999993</v>
      </c>
      <c r="X348" s="2019">
        <f>+T348-U348</f>
        <v>0</v>
      </c>
      <c r="Y348" s="2019">
        <f>+V348-W348</f>
        <v>0</v>
      </c>
    </row>
    <row r="349" spans="1:25" ht="15.75" x14ac:dyDescent="0.25">
      <c r="A349" s="272"/>
      <c r="B349" s="272"/>
      <c r="C349" s="272"/>
      <c r="D349" s="273"/>
      <c r="E349" s="272"/>
      <c r="F349" s="274"/>
      <c r="G349" s="274"/>
      <c r="H349" s="272"/>
      <c r="I349" s="272"/>
      <c r="J349" s="275"/>
      <c r="K349" s="1313"/>
      <c r="L349" s="1313"/>
      <c r="M349" s="1313"/>
      <c r="N349" s="1313"/>
      <c r="O349" s="1313"/>
      <c r="P349" s="1313"/>
      <c r="Q349" s="2016" t="s">
        <v>83</v>
      </c>
      <c r="R349" s="2016" t="s">
        <v>648</v>
      </c>
      <c r="S349" s="2016" t="s">
        <v>413</v>
      </c>
      <c r="T349" s="2022">
        <v>9.9499999999999993</v>
      </c>
      <c r="U349" s="2022">
        <v>9.9499999999999993</v>
      </c>
      <c r="V349" s="2022">
        <v>9.9499999999999993</v>
      </c>
      <c r="W349" s="2022">
        <v>9.9499999999999993</v>
      </c>
      <c r="X349" s="2019">
        <f>+T349-U349</f>
        <v>0</v>
      </c>
      <c r="Y349" s="2019">
        <f>+V349-W349</f>
        <v>0</v>
      </c>
    </row>
    <row r="350" spans="1:25" ht="15.75" x14ac:dyDescent="0.25">
      <c r="A350" s="272"/>
      <c r="B350" s="272"/>
      <c r="C350" s="272"/>
      <c r="D350" s="273"/>
      <c r="E350" s="272"/>
      <c r="F350" s="274"/>
      <c r="G350" s="274"/>
      <c r="H350" s="272"/>
      <c r="I350" s="272"/>
      <c r="J350" s="275"/>
      <c r="K350" s="1313"/>
      <c r="L350" s="1313"/>
      <c r="M350" s="1313"/>
      <c r="N350" s="1313"/>
      <c r="O350" s="1313"/>
      <c r="P350" s="1313"/>
      <c r="Q350" s="2016" t="s">
        <v>85</v>
      </c>
      <c r="R350" s="2016" t="s">
        <v>649</v>
      </c>
      <c r="S350" s="2016" t="s">
        <v>357</v>
      </c>
      <c r="T350" s="2022">
        <v>10</v>
      </c>
      <c r="U350" s="2022">
        <v>10</v>
      </c>
      <c r="V350" s="2022">
        <v>9.5299999999999994</v>
      </c>
      <c r="W350" s="2022">
        <v>9.5299999999999994</v>
      </c>
      <c r="X350" s="2019">
        <f>+T350-U350</f>
        <v>0</v>
      </c>
      <c r="Y350" s="2019">
        <f>+V350-W350</f>
        <v>0</v>
      </c>
    </row>
    <row r="351" spans="1:25" ht="15.75" x14ac:dyDescent="0.25">
      <c r="A351" s="272"/>
      <c r="B351" s="272"/>
      <c r="C351" s="272"/>
      <c r="D351" s="273"/>
      <c r="E351" s="272"/>
      <c r="F351" s="274"/>
      <c r="G351" s="274"/>
      <c r="H351" s="272"/>
      <c r="I351" s="272"/>
      <c r="J351" s="275"/>
      <c r="K351" s="1313"/>
      <c r="L351" s="1313"/>
      <c r="M351" s="1313"/>
      <c r="N351" s="1313"/>
      <c r="O351" s="1313"/>
      <c r="P351" s="1313"/>
      <c r="Q351" s="2016" t="s">
        <v>85</v>
      </c>
      <c r="R351" s="2016" t="s">
        <v>649</v>
      </c>
      <c r="S351" s="2016" t="s">
        <v>413</v>
      </c>
      <c r="T351" s="2022">
        <v>10</v>
      </c>
      <c r="U351" s="2022">
        <v>10</v>
      </c>
      <c r="V351" s="2022">
        <v>9.66</v>
      </c>
      <c r="W351" s="2022">
        <v>9.66</v>
      </c>
      <c r="X351" s="2019">
        <f>+T351-U351</f>
        <v>0</v>
      </c>
      <c r="Y351" s="2019">
        <f>+V351-W351</f>
        <v>0</v>
      </c>
    </row>
    <row r="352" spans="1:25" ht="15.75" x14ac:dyDescent="0.25">
      <c r="A352" s="272"/>
      <c r="B352" s="272"/>
      <c r="C352" s="272"/>
      <c r="D352" s="273"/>
      <c r="E352" s="272"/>
      <c r="F352" s="274"/>
      <c r="G352" s="274"/>
      <c r="H352" s="272"/>
      <c r="I352" s="272"/>
      <c r="J352" s="275"/>
      <c r="K352" s="1313"/>
      <c r="L352" s="1313"/>
      <c r="M352" s="1313"/>
      <c r="N352" s="1313"/>
      <c r="O352" s="1313"/>
      <c r="P352" s="1313"/>
      <c r="Q352" s="2016" t="s">
        <v>85</v>
      </c>
      <c r="R352" s="2016" t="s">
        <v>650</v>
      </c>
      <c r="S352" s="2016" t="s">
        <v>852</v>
      </c>
      <c r="T352" s="2022">
        <v>0.31</v>
      </c>
      <c r="U352" s="2022">
        <v>0.31</v>
      </c>
      <c r="V352" s="2022">
        <v>0.31</v>
      </c>
      <c r="W352" s="2022">
        <v>0.31</v>
      </c>
      <c r="X352" s="2019">
        <f>+T352-U352</f>
        <v>0</v>
      </c>
      <c r="Y352" s="2019">
        <f>+V352-W352</f>
        <v>0</v>
      </c>
    </row>
    <row r="353" spans="1:26" ht="15.75" x14ac:dyDescent="0.25">
      <c r="A353" s="272"/>
      <c r="B353" s="272"/>
      <c r="C353" s="272"/>
      <c r="D353" s="273"/>
      <c r="E353" s="272"/>
      <c r="F353" s="274"/>
      <c r="G353" s="274"/>
      <c r="H353" s="272"/>
      <c r="I353" s="272"/>
      <c r="J353" s="275"/>
      <c r="K353" s="1313"/>
      <c r="L353" s="1313"/>
      <c r="M353" s="1313"/>
      <c r="N353" s="1313"/>
      <c r="O353" s="1313"/>
      <c r="P353" s="1313"/>
      <c r="Q353" s="2016" t="s">
        <v>87</v>
      </c>
      <c r="R353" s="2016" t="s">
        <v>651</v>
      </c>
      <c r="S353" s="2016" t="s">
        <v>853</v>
      </c>
      <c r="T353" s="2022">
        <v>0.14000000000000001</v>
      </c>
      <c r="U353" s="2022">
        <v>0.14000000000000001</v>
      </c>
      <c r="V353" s="2022">
        <v>0.14000000000000001</v>
      </c>
      <c r="W353" s="2022">
        <v>0.14000000000000001</v>
      </c>
      <c r="X353" s="2019">
        <f>+T353-U353</f>
        <v>0</v>
      </c>
      <c r="Y353" s="2019">
        <f>+V353-W353</f>
        <v>0</v>
      </c>
    </row>
    <row r="354" spans="1:26" ht="15.75" x14ac:dyDescent="0.25">
      <c r="A354" s="272"/>
      <c r="B354" s="272"/>
      <c r="C354" s="272"/>
      <c r="D354" s="273"/>
      <c r="E354" s="272"/>
      <c r="F354" s="274"/>
      <c r="G354" s="274"/>
      <c r="H354" s="272"/>
      <c r="I354" s="272"/>
      <c r="J354" s="275"/>
      <c r="K354" s="1313"/>
      <c r="L354" s="1313"/>
      <c r="M354" s="1313"/>
      <c r="N354" s="1313"/>
      <c r="O354" s="1313"/>
      <c r="P354" s="1313"/>
      <c r="Q354" s="2016" t="s">
        <v>87</v>
      </c>
      <c r="R354" s="2016" t="s">
        <v>651</v>
      </c>
      <c r="S354" s="2016" t="s">
        <v>854</v>
      </c>
      <c r="T354" s="2022">
        <v>0.14000000000000001</v>
      </c>
      <c r="U354" s="2022">
        <v>0.14000000000000001</v>
      </c>
      <c r="V354" s="2022">
        <v>0.14000000000000001</v>
      </c>
      <c r="W354" s="2022">
        <v>0.14000000000000001</v>
      </c>
      <c r="X354" s="2019">
        <f>+T354-U354</f>
        <v>0</v>
      </c>
      <c r="Y354" s="2019">
        <f>+V354-W354</f>
        <v>0</v>
      </c>
    </row>
    <row r="355" spans="1:26" ht="15.75" x14ac:dyDescent="0.25">
      <c r="A355" s="272"/>
      <c r="B355" s="272"/>
      <c r="C355" s="272"/>
      <c r="D355" s="273"/>
      <c r="E355" s="272"/>
      <c r="F355" s="274"/>
      <c r="G355" s="274"/>
      <c r="H355" s="272"/>
      <c r="I355" s="272"/>
      <c r="J355" s="275"/>
      <c r="K355" s="1313"/>
      <c r="L355" s="1313"/>
      <c r="M355" s="1313"/>
      <c r="N355" s="1313"/>
      <c r="O355" s="1313"/>
      <c r="P355" s="1313"/>
      <c r="Q355" s="2016" t="s">
        <v>87</v>
      </c>
      <c r="R355" s="2016" t="s">
        <v>652</v>
      </c>
      <c r="S355" s="2016" t="s">
        <v>855</v>
      </c>
      <c r="T355" s="2022">
        <v>0.5</v>
      </c>
      <c r="U355" s="2022">
        <v>0.5</v>
      </c>
      <c r="V355" s="2022">
        <v>0.45</v>
      </c>
      <c r="W355" s="2022">
        <v>0.45</v>
      </c>
      <c r="X355" s="2019">
        <f>+T355-U355</f>
        <v>0</v>
      </c>
      <c r="Y355" s="2019">
        <f>+V355-W355</f>
        <v>0</v>
      </c>
    </row>
    <row r="356" spans="1:26" ht="15.75" x14ac:dyDescent="0.25">
      <c r="A356" s="272"/>
      <c r="B356" s="272"/>
      <c r="C356" s="272"/>
      <c r="D356" s="273"/>
      <c r="E356" s="272"/>
      <c r="F356" s="274"/>
      <c r="G356" s="274"/>
      <c r="H356" s="272"/>
      <c r="I356" s="272"/>
      <c r="J356" s="275"/>
      <c r="K356" s="1313"/>
      <c r="L356" s="1313"/>
      <c r="M356" s="1313"/>
      <c r="N356" s="1313"/>
      <c r="O356" s="1313"/>
      <c r="P356" s="1313"/>
      <c r="Q356" s="2016" t="s">
        <v>87</v>
      </c>
      <c r="R356" s="2016" t="s">
        <v>652</v>
      </c>
      <c r="S356" s="2016" t="s">
        <v>856</v>
      </c>
      <c r="T356" s="2022">
        <v>0.5</v>
      </c>
      <c r="U356" s="2022">
        <v>0.5</v>
      </c>
      <c r="V356" s="2022">
        <v>0.45</v>
      </c>
      <c r="W356" s="2022">
        <v>0.45</v>
      </c>
      <c r="X356" s="2019">
        <f>+T356-U356</f>
        <v>0</v>
      </c>
      <c r="Y356" s="2019">
        <f>+V356-W356</f>
        <v>0</v>
      </c>
    </row>
    <row r="357" spans="1:26" ht="15.75" x14ac:dyDescent="0.25">
      <c r="A357" s="272"/>
      <c r="B357" s="272"/>
      <c r="C357" s="272"/>
      <c r="D357" s="273"/>
      <c r="E357" s="272"/>
      <c r="F357" s="274"/>
      <c r="G357" s="274"/>
      <c r="H357" s="272"/>
      <c r="I357" s="272"/>
      <c r="J357" s="275"/>
      <c r="K357" s="1313"/>
      <c r="L357" s="1313"/>
      <c r="M357" s="1313"/>
      <c r="N357" s="1313"/>
      <c r="O357" s="1313"/>
      <c r="P357" s="1313"/>
      <c r="Q357" s="2016" t="s">
        <v>87</v>
      </c>
      <c r="R357" s="2016" t="s">
        <v>653</v>
      </c>
      <c r="S357" s="2016" t="s">
        <v>857</v>
      </c>
      <c r="T357" s="2022">
        <v>0.25</v>
      </c>
      <c r="U357" s="2022">
        <v>0.25</v>
      </c>
      <c r="V357" s="2022">
        <v>0.25</v>
      </c>
      <c r="W357" s="2022">
        <v>0.25</v>
      </c>
      <c r="X357" s="2019">
        <f>+T357-U357</f>
        <v>0</v>
      </c>
      <c r="Y357" s="2019">
        <f>+V357-W357</f>
        <v>0</v>
      </c>
    </row>
    <row r="358" spans="1:26" ht="15.75" x14ac:dyDescent="0.25">
      <c r="A358" s="272"/>
      <c r="B358" s="272"/>
      <c r="C358" s="272"/>
      <c r="D358" s="273"/>
      <c r="E358" s="272"/>
      <c r="F358" s="274"/>
      <c r="G358" s="274"/>
      <c r="H358" s="272"/>
      <c r="I358" s="272"/>
      <c r="J358" s="275"/>
      <c r="K358" s="1313"/>
      <c r="L358" s="1313"/>
      <c r="M358" s="1313"/>
      <c r="N358" s="1313"/>
      <c r="O358" s="1313"/>
      <c r="P358" s="1313"/>
      <c r="Q358" s="2016" t="s">
        <v>87</v>
      </c>
      <c r="R358" s="2016" t="s">
        <v>653</v>
      </c>
      <c r="S358" s="2016" t="s">
        <v>858</v>
      </c>
      <c r="T358" s="2022">
        <v>0.27700000000000002</v>
      </c>
      <c r="U358" s="2022">
        <v>0.27700000000000002</v>
      </c>
      <c r="V358" s="2022">
        <v>0.25</v>
      </c>
      <c r="W358" s="2022">
        <v>0.25</v>
      </c>
      <c r="X358" s="2019">
        <f>+T358-U358</f>
        <v>0</v>
      </c>
      <c r="Y358" s="2019">
        <f>+V358-W358</f>
        <v>0</v>
      </c>
    </row>
    <row r="359" spans="1:26" ht="15.75" x14ac:dyDescent="0.25">
      <c r="A359" s="272"/>
      <c r="B359" s="272"/>
      <c r="C359" s="272"/>
      <c r="D359" s="273"/>
      <c r="E359" s="272"/>
      <c r="F359" s="274"/>
      <c r="G359" s="274"/>
      <c r="H359" s="272"/>
      <c r="I359" s="272"/>
      <c r="J359" s="275"/>
      <c r="K359" s="1313"/>
      <c r="L359" s="1313"/>
      <c r="M359" s="1313"/>
      <c r="N359" s="1313"/>
      <c r="O359" s="1313"/>
      <c r="P359" s="1313"/>
      <c r="Q359" s="2016" t="s">
        <v>87</v>
      </c>
      <c r="R359" s="2016" t="s">
        <v>654</v>
      </c>
      <c r="S359" s="2016" t="s">
        <v>379</v>
      </c>
      <c r="T359" s="2022">
        <v>7.4999999999999997E-2</v>
      </c>
      <c r="U359" s="2022">
        <v>7.4999999999999997E-2</v>
      </c>
      <c r="V359" s="2022">
        <v>7.4999999999999997E-2</v>
      </c>
      <c r="W359" s="2022">
        <v>7.4999999999999997E-2</v>
      </c>
      <c r="X359" s="2019">
        <f>+T359-U359</f>
        <v>0</v>
      </c>
      <c r="Y359" s="2019">
        <f>+V359-W359</f>
        <v>0</v>
      </c>
    </row>
    <row r="360" spans="1:26" ht="15.75" x14ac:dyDescent="0.25">
      <c r="A360" s="272"/>
      <c r="B360" s="272"/>
      <c r="C360" s="272"/>
      <c r="D360" s="273"/>
      <c r="E360" s="272"/>
      <c r="F360" s="274"/>
      <c r="G360" s="274"/>
      <c r="H360" s="272"/>
      <c r="I360" s="272"/>
      <c r="J360" s="275"/>
      <c r="K360" s="1313"/>
      <c r="L360" s="1313"/>
      <c r="M360" s="1313"/>
      <c r="N360" s="1313"/>
      <c r="O360" s="1313"/>
      <c r="P360" s="1313"/>
      <c r="Q360" s="2016" t="s">
        <v>87</v>
      </c>
      <c r="R360" s="2016" t="s">
        <v>654</v>
      </c>
      <c r="S360" s="2016" t="s">
        <v>859</v>
      </c>
      <c r="T360" s="2022">
        <v>7.4999999999999997E-2</v>
      </c>
      <c r="U360" s="2022">
        <v>7.4999999999999997E-2</v>
      </c>
      <c r="V360" s="2022">
        <v>7.4999999999999997E-2</v>
      </c>
      <c r="W360" s="2022">
        <v>7.4999999999999997E-2</v>
      </c>
      <c r="X360" s="2019">
        <f>+T360-U360</f>
        <v>0</v>
      </c>
      <c r="Y360" s="2019">
        <f>+V360-W360</f>
        <v>0</v>
      </c>
    </row>
    <row r="361" spans="1:26" ht="15.75" x14ac:dyDescent="0.25">
      <c r="A361" s="272"/>
      <c r="B361" s="272"/>
      <c r="C361" s="272"/>
      <c r="D361" s="273"/>
      <c r="E361" s="272"/>
      <c r="F361" s="274"/>
      <c r="G361" s="274"/>
      <c r="H361" s="272"/>
      <c r="I361" s="272"/>
      <c r="J361" s="275"/>
      <c r="K361" s="1313"/>
      <c r="L361" s="1313"/>
      <c r="M361" s="1313"/>
      <c r="N361" s="1313"/>
      <c r="O361" s="1313"/>
      <c r="P361" s="1313"/>
      <c r="Q361" s="2016" t="s">
        <v>87</v>
      </c>
      <c r="R361" s="2016" t="s">
        <v>655</v>
      </c>
      <c r="S361" s="2016" t="s">
        <v>860</v>
      </c>
      <c r="T361" s="2022">
        <v>0.11</v>
      </c>
      <c r="U361" s="2022">
        <v>0.11</v>
      </c>
      <c r="V361" s="2022">
        <v>9.9000000000000005E-2</v>
      </c>
      <c r="W361" s="2022">
        <v>9.9000000000000005E-2</v>
      </c>
      <c r="X361" s="2019">
        <f>+T361-U361</f>
        <v>0</v>
      </c>
      <c r="Y361" s="2019">
        <f>+V361-W361</f>
        <v>0</v>
      </c>
    </row>
    <row r="362" spans="1:26" ht="15.75" x14ac:dyDescent="0.25">
      <c r="A362" s="272"/>
      <c r="B362" s="272"/>
      <c r="C362" s="272"/>
      <c r="D362" s="273"/>
      <c r="E362" s="272"/>
      <c r="F362" s="274"/>
      <c r="G362" s="274"/>
      <c r="H362" s="272"/>
      <c r="I362" s="272"/>
      <c r="J362" s="275"/>
      <c r="K362" s="1313"/>
      <c r="L362" s="1313"/>
      <c r="M362" s="1313"/>
      <c r="N362" s="1313"/>
      <c r="O362" s="1313"/>
      <c r="P362" s="1313"/>
      <c r="Q362" s="2016" t="s">
        <v>87</v>
      </c>
      <c r="R362" s="2016" t="s">
        <v>655</v>
      </c>
      <c r="S362" s="2016" t="s">
        <v>861</v>
      </c>
      <c r="T362" s="2022">
        <v>0.08</v>
      </c>
      <c r="U362" s="2022">
        <v>0.08</v>
      </c>
      <c r="V362" s="2022">
        <v>7.1999999999999995E-2</v>
      </c>
      <c r="W362" s="2022">
        <v>7.1999999999999995E-2</v>
      </c>
      <c r="X362" s="2019">
        <f>+T362-U362</f>
        <v>0</v>
      </c>
      <c r="Y362" s="2019">
        <f>+V362-W362</f>
        <v>0</v>
      </c>
    </row>
    <row r="363" spans="1:26" ht="15.75" x14ac:dyDescent="0.25">
      <c r="A363" s="272"/>
      <c r="B363" s="272"/>
      <c r="C363" s="272"/>
      <c r="D363" s="273"/>
      <c r="E363" s="272"/>
      <c r="F363" s="274"/>
      <c r="G363" s="274"/>
      <c r="H363" s="272"/>
      <c r="I363" s="272"/>
      <c r="J363" s="275"/>
      <c r="K363" s="1313"/>
      <c r="L363" s="1313"/>
      <c r="M363" s="1313"/>
      <c r="N363" s="1313"/>
      <c r="O363" s="1313"/>
      <c r="P363" s="1313"/>
      <c r="Q363" s="2016" t="s">
        <v>87</v>
      </c>
      <c r="R363" s="2016" t="s">
        <v>656</v>
      </c>
      <c r="S363" s="2016" t="s">
        <v>862</v>
      </c>
      <c r="T363" s="2022">
        <v>0.17</v>
      </c>
      <c r="U363" s="2022">
        <v>0.17</v>
      </c>
      <c r="V363" s="2022">
        <v>0.15</v>
      </c>
      <c r="W363" s="2022">
        <v>0.15</v>
      </c>
      <c r="X363" s="2019">
        <f>+T363-U363</f>
        <v>0</v>
      </c>
      <c r="Y363" s="2019">
        <f>+V363-W363</f>
        <v>0</v>
      </c>
    </row>
    <row r="364" spans="1:26" ht="15.75" x14ac:dyDescent="0.25">
      <c r="A364" s="272"/>
      <c r="B364" s="272"/>
      <c r="C364" s="272"/>
      <c r="D364" s="273"/>
      <c r="E364" s="272"/>
      <c r="F364" s="274"/>
      <c r="G364" s="274"/>
      <c r="H364" s="272"/>
      <c r="I364" s="272"/>
      <c r="J364" s="275"/>
      <c r="K364" s="1313"/>
      <c r="L364" s="1313"/>
      <c r="M364" s="1313"/>
      <c r="N364" s="1313"/>
      <c r="O364" s="1313"/>
      <c r="P364" s="1313"/>
      <c r="Q364" s="2016" t="s">
        <v>87</v>
      </c>
      <c r="R364" s="2016" t="s">
        <v>656</v>
      </c>
      <c r="S364" s="2016" t="s">
        <v>864</v>
      </c>
      <c r="T364" s="2022"/>
      <c r="U364" s="2022">
        <v>0.17</v>
      </c>
      <c r="V364" s="2022"/>
      <c r="W364" s="2022">
        <v>0.15</v>
      </c>
      <c r="X364" s="2019">
        <f>+T364-U364</f>
        <v>-0.17</v>
      </c>
      <c r="Y364" s="2019">
        <f>+V364-W364</f>
        <v>-0.15</v>
      </c>
      <c r="Z364" s="1201" t="s">
        <v>1645</v>
      </c>
    </row>
    <row r="365" spans="1:26" ht="15.75" x14ac:dyDescent="0.25">
      <c r="A365" s="272"/>
      <c r="B365" s="272"/>
      <c r="C365" s="272"/>
      <c r="D365" s="273"/>
      <c r="E365" s="272"/>
      <c r="F365" s="274"/>
      <c r="G365" s="274"/>
      <c r="H365" s="272"/>
      <c r="I365" s="272"/>
      <c r="J365" s="275"/>
      <c r="K365" s="1313"/>
      <c r="L365" s="1313"/>
      <c r="M365" s="1313"/>
      <c r="N365" s="1313"/>
      <c r="O365" s="1313"/>
      <c r="P365" s="1313"/>
      <c r="Q365" s="2016" t="s">
        <v>87</v>
      </c>
      <c r="R365" s="2016" t="s">
        <v>656</v>
      </c>
      <c r="S365" s="2016" t="s">
        <v>863</v>
      </c>
      <c r="T365" s="2022">
        <v>0.46300000000000002</v>
      </c>
      <c r="U365" s="2022">
        <v>0.46300000000000002</v>
      </c>
      <c r="V365" s="2022">
        <v>0.35</v>
      </c>
      <c r="W365" s="2022">
        <v>0.35</v>
      </c>
      <c r="X365" s="2019">
        <f>+T365-U365</f>
        <v>0</v>
      </c>
      <c r="Y365" s="2019">
        <f>+V365-W365</f>
        <v>0</v>
      </c>
    </row>
    <row r="366" spans="1:26" ht="15.75" x14ac:dyDescent="0.25">
      <c r="A366" s="272"/>
      <c r="B366" s="272"/>
      <c r="C366" s="272"/>
      <c r="D366" s="273"/>
      <c r="E366" s="272"/>
      <c r="F366" s="274"/>
      <c r="G366" s="274"/>
      <c r="H366" s="272"/>
      <c r="I366" s="272"/>
      <c r="J366" s="275"/>
      <c r="K366" s="1313"/>
      <c r="L366" s="1313"/>
      <c r="M366" s="1313"/>
      <c r="N366" s="1313"/>
      <c r="O366" s="1313"/>
      <c r="P366" s="1313"/>
      <c r="Q366" s="2016" t="s">
        <v>87</v>
      </c>
      <c r="R366" s="2016" t="s">
        <v>656</v>
      </c>
      <c r="S366" s="2016" t="s">
        <v>865</v>
      </c>
      <c r="T366" s="2022"/>
      <c r="U366" s="2022">
        <v>0.7</v>
      </c>
      <c r="V366" s="2022"/>
      <c r="W366" s="2022">
        <v>0.7</v>
      </c>
      <c r="X366" s="2019">
        <f>+T366-U366</f>
        <v>-0.7</v>
      </c>
      <c r="Y366" s="2019">
        <f>+V366-W366</f>
        <v>-0.7</v>
      </c>
      <c r="Z366" s="1201" t="s">
        <v>1645</v>
      </c>
    </row>
    <row r="367" spans="1:26" ht="15.75" x14ac:dyDescent="0.25">
      <c r="A367" s="272"/>
      <c r="B367" s="272"/>
      <c r="C367" s="272"/>
      <c r="D367" s="273"/>
      <c r="E367" s="272"/>
      <c r="F367" s="274"/>
      <c r="G367" s="274"/>
      <c r="H367" s="272"/>
      <c r="I367" s="272"/>
      <c r="J367" s="275"/>
      <c r="K367" s="1313"/>
      <c r="L367" s="1313"/>
      <c r="M367" s="1313"/>
      <c r="N367" s="1313"/>
      <c r="O367" s="1313"/>
      <c r="P367" s="1313"/>
      <c r="Q367" s="2016" t="s">
        <v>87</v>
      </c>
      <c r="R367" s="2016" t="s">
        <v>656</v>
      </c>
      <c r="S367" s="2016" t="s">
        <v>866</v>
      </c>
      <c r="T367" s="2022"/>
      <c r="U367" s="2022">
        <v>0.17499999999999999</v>
      </c>
      <c r="V367" s="2022"/>
      <c r="W367" s="2022">
        <v>0.16</v>
      </c>
      <c r="X367" s="2019">
        <f>+T367-U367</f>
        <v>-0.17499999999999999</v>
      </c>
      <c r="Y367" s="2019">
        <f>+V367-W367</f>
        <v>-0.16</v>
      </c>
      <c r="Z367" s="1201" t="s">
        <v>1645</v>
      </c>
    </row>
    <row r="368" spans="1:26" ht="15.75" x14ac:dyDescent="0.25">
      <c r="A368" s="272"/>
      <c r="B368" s="272"/>
      <c r="C368" s="272"/>
      <c r="D368" s="273"/>
      <c r="E368" s="272"/>
      <c r="F368" s="274"/>
      <c r="G368" s="274"/>
      <c r="H368" s="272"/>
      <c r="I368" s="272"/>
      <c r="J368" s="275"/>
      <c r="K368" s="1313"/>
      <c r="L368" s="1313"/>
      <c r="M368" s="1313"/>
      <c r="N368" s="1313"/>
      <c r="O368" s="1313"/>
      <c r="P368" s="1313"/>
      <c r="Q368" s="2016" t="s">
        <v>87</v>
      </c>
      <c r="R368" s="2016" t="s">
        <v>656</v>
      </c>
      <c r="S368" s="2016" t="s">
        <v>867</v>
      </c>
      <c r="T368" s="2022"/>
      <c r="U368" s="2022">
        <v>0.28799999999999998</v>
      </c>
      <c r="V368" s="2022"/>
      <c r="W368" s="2022">
        <v>0.25</v>
      </c>
      <c r="X368" s="2019">
        <f>+T368-U368</f>
        <v>-0.28799999999999998</v>
      </c>
      <c r="Y368" s="2019">
        <f>+V368-W368</f>
        <v>-0.25</v>
      </c>
      <c r="Z368" s="1201" t="s">
        <v>1645</v>
      </c>
    </row>
    <row r="369" spans="1:25" ht="15.75" x14ac:dyDescent="0.25">
      <c r="A369" s="272"/>
      <c r="B369" s="272"/>
      <c r="C369" s="272"/>
      <c r="D369" s="273"/>
      <c r="E369" s="272"/>
      <c r="F369" s="274"/>
      <c r="G369" s="274"/>
      <c r="H369" s="272"/>
      <c r="I369" s="272"/>
      <c r="J369" s="275"/>
      <c r="K369" s="1313"/>
      <c r="L369" s="1313"/>
      <c r="M369" s="1313"/>
      <c r="N369" s="1313"/>
      <c r="O369" s="1313"/>
      <c r="P369" s="1313"/>
      <c r="Q369" s="2016" t="s">
        <v>89</v>
      </c>
      <c r="R369" s="2016" t="s">
        <v>657</v>
      </c>
      <c r="S369" s="2016" t="s">
        <v>389</v>
      </c>
      <c r="T369" s="2022">
        <v>15.888999999999999</v>
      </c>
      <c r="U369" s="2022">
        <v>15.888999999999999</v>
      </c>
      <c r="V369" s="2022">
        <v>16.524000000000001</v>
      </c>
      <c r="W369" s="2022">
        <v>16.524000000000001</v>
      </c>
      <c r="X369" s="2019">
        <f>+T369-U369</f>
        <v>0</v>
      </c>
      <c r="Y369" s="2019">
        <f>+V369-W369</f>
        <v>0</v>
      </c>
    </row>
    <row r="370" spans="1:25" ht="15.75" x14ac:dyDescent="0.25">
      <c r="A370" s="272"/>
      <c r="B370" s="272"/>
      <c r="C370" s="272"/>
      <c r="D370" s="273"/>
      <c r="E370" s="272"/>
      <c r="F370" s="274"/>
      <c r="G370" s="274"/>
      <c r="H370" s="272"/>
      <c r="I370" s="272"/>
      <c r="J370" s="275"/>
      <c r="K370" s="1313"/>
      <c r="L370" s="1313"/>
      <c r="M370" s="1313"/>
      <c r="N370" s="1313"/>
      <c r="O370" s="1313"/>
      <c r="P370" s="1313"/>
      <c r="Q370" s="2016" t="s">
        <v>89</v>
      </c>
      <c r="R370" s="2016" t="s">
        <v>657</v>
      </c>
      <c r="S370" s="2016" t="s">
        <v>391</v>
      </c>
      <c r="T370" s="2022">
        <v>15.888999999999999</v>
      </c>
      <c r="U370" s="2022">
        <v>15.888999999999999</v>
      </c>
      <c r="V370" s="2022">
        <v>16.405999999999999</v>
      </c>
      <c r="W370" s="2022">
        <v>16.405999999999999</v>
      </c>
      <c r="X370" s="2019">
        <f>+T370-U370</f>
        <v>0</v>
      </c>
      <c r="Y370" s="2019">
        <f>+V370-W370</f>
        <v>0</v>
      </c>
    </row>
    <row r="371" spans="1:25" ht="15.75" x14ac:dyDescent="0.25">
      <c r="A371" s="272"/>
      <c r="B371" s="272"/>
      <c r="C371" s="272"/>
      <c r="D371" s="273"/>
      <c r="E371" s="272"/>
      <c r="F371" s="274"/>
      <c r="G371" s="274"/>
      <c r="H371" s="272"/>
      <c r="I371" s="272"/>
      <c r="J371" s="275"/>
      <c r="K371" s="1313"/>
      <c r="L371" s="1313"/>
      <c r="M371" s="1313"/>
      <c r="N371" s="1313"/>
      <c r="O371" s="1313"/>
      <c r="P371" s="1313"/>
      <c r="Q371" s="2016" t="s">
        <v>89</v>
      </c>
      <c r="R371" s="2016" t="s">
        <v>657</v>
      </c>
      <c r="S371" s="2016" t="s">
        <v>868</v>
      </c>
      <c r="T371" s="2022">
        <v>15.888999999999999</v>
      </c>
      <c r="U371" s="2022">
        <v>15.888999999999999</v>
      </c>
      <c r="V371" s="2022">
        <v>16.407</v>
      </c>
      <c r="W371" s="2022">
        <v>16.407</v>
      </c>
      <c r="X371" s="2019">
        <f>+T371-U371</f>
        <v>0</v>
      </c>
      <c r="Y371" s="2019">
        <f>+V371-W371</f>
        <v>0</v>
      </c>
    </row>
    <row r="372" spans="1:25" ht="15.75" x14ac:dyDescent="0.25">
      <c r="A372" s="272"/>
      <c r="B372" s="272"/>
      <c r="C372" s="272"/>
      <c r="D372" s="273"/>
      <c r="E372" s="272"/>
      <c r="F372" s="274"/>
      <c r="G372" s="274"/>
      <c r="H372" s="272"/>
      <c r="I372" s="272"/>
      <c r="J372" s="275"/>
      <c r="K372" s="1313"/>
      <c r="L372" s="1313"/>
      <c r="M372" s="1313"/>
      <c r="N372" s="1313"/>
      <c r="O372" s="1313"/>
      <c r="P372" s="1313"/>
      <c r="Q372" s="2016" t="s">
        <v>89</v>
      </c>
      <c r="R372" s="2016" t="s">
        <v>657</v>
      </c>
      <c r="S372" s="2016" t="s">
        <v>869</v>
      </c>
      <c r="T372" s="2022">
        <v>34.97</v>
      </c>
      <c r="U372" s="2022">
        <v>34.97</v>
      </c>
      <c r="V372" s="2022">
        <v>34.828000000000003</v>
      </c>
      <c r="W372" s="2022">
        <v>34.828000000000003</v>
      </c>
      <c r="X372" s="2019">
        <f>+T372-U372</f>
        <v>0</v>
      </c>
      <c r="Y372" s="2019">
        <f>+V372-W372</f>
        <v>0</v>
      </c>
    </row>
    <row r="373" spans="1:25" ht="15.75" x14ac:dyDescent="0.25">
      <c r="A373" s="272"/>
      <c r="B373" s="272"/>
      <c r="C373" s="272"/>
      <c r="D373" s="273"/>
      <c r="E373" s="272"/>
      <c r="F373" s="274"/>
      <c r="G373" s="274"/>
      <c r="H373" s="272"/>
      <c r="I373" s="272"/>
      <c r="J373" s="275"/>
      <c r="K373" s="1313"/>
      <c r="L373" s="1313"/>
      <c r="M373" s="1313"/>
      <c r="N373" s="1313"/>
      <c r="O373" s="1313"/>
      <c r="P373" s="1313"/>
      <c r="Q373" s="2016" t="s">
        <v>89</v>
      </c>
      <c r="R373" s="2016" t="s">
        <v>663</v>
      </c>
      <c r="S373" s="2016" t="s">
        <v>389</v>
      </c>
      <c r="T373" s="2022">
        <v>0.35</v>
      </c>
      <c r="U373" s="2022">
        <v>0.35</v>
      </c>
      <c r="V373" s="2022">
        <v>0.35</v>
      </c>
      <c r="W373" s="2022">
        <v>0.35</v>
      </c>
      <c r="X373" s="2019">
        <f>+T373-U373</f>
        <v>0</v>
      </c>
      <c r="Y373" s="2019">
        <f>+V373-W373</f>
        <v>0</v>
      </c>
    </row>
    <row r="374" spans="1:25" ht="15.75" x14ac:dyDescent="0.25">
      <c r="A374" s="272"/>
      <c r="B374" s="272"/>
      <c r="C374" s="272"/>
      <c r="D374" s="273"/>
      <c r="E374" s="272"/>
      <c r="F374" s="274"/>
      <c r="G374" s="274"/>
      <c r="H374" s="272"/>
      <c r="I374" s="272"/>
      <c r="J374" s="275"/>
      <c r="K374" s="1313"/>
      <c r="L374" s="1313"/>
      <c r="M374" s="1313"/>
      <c r="N374" s="1313"/>
      <c r="O374" s="1313"/>
      <c r="P374" s="1313"/>
      <c r="Q374" s="2016" t="s">
        <v>89</v>
      </c>
      <c r="R374" s="2016" t="s">
        <v>663</v>
      </c>
      <c r="S374" s="2016" t="s">
        <v>391</v>
      </c>
      <c r="T374" s="2022">
        <v>0.35</v>
      </c>
      <c r="U374" s="2022">
        <v>0.35</v>
      </c>
      <c r="V374" s="2022">
        <v>0.35</v>
      </c>
      <c r="W374" s="2022">
        <v>0.35</v>
      </c>
      <c r="X374" s="2019">
        <f>+T374-U374</f>
        <v>0</v>
      </c>
      <c r="Y374" s="2019">
        <f>+V374-W374</f>
        <v>0</v>
      </c>
    </row>
    <row r="375" spans="1:25" ht="15.75" x14ac:dyDescent="0.25">
      <c r="A375" s="272"/>
      <c r="B375" s="272"/>
      <c r="C375" s="272"/>
      <c r="D375" s="273"/>
      <c r="E375" s="272"/>
      <c r="F375" s="274"/>
      <c r="G375" s="274"/>
      <c r="H375" s="272"/>
      <c r="I375" s="272"/>
      <c r="J375" s="275"/>
      <c r="K375" s="1313"/>
      <c r="L375" s="1313"/>
      <c r="M375" s="1313"/>
      <c r="N375" s="1313"/>
      <c r="O375" s="1313"/>
      <c r="P375" s="1313"/>
      <c r="Q375" s="2016" t="s">
        <v>89</v>
      </c>
      <c r="R375" s="2016" t="s">
        <v>658</v>
      </c>
      <c r="S375" s="2016" t="s">
        <v>389</v>
      </c>
      <c r="T375" s="2022">
        <v>15.7</v>
      </c>
      <c r="U375" s="2022">
        <v>15.7</v>
      </c>
      <c r="V375" s="2022">
        <v>15.615</v>
      </c>
      <c r="W375" s="2022">
        <v>15.615</v>
      </c>
      <c r="X375" s="2019">
        <f>+T375-U375</f>
        <v>0</v>
      </c>
      <c r="Y375" s="2019">
        <f>+V375-W375</f>
        <v>0</v>
      </c>
    </row>
    <row r="376" spans="1:25" ht="15.75" x14ac:dyDescent="0.25">
      <c r="A376" s="272"/>
      <c r="B376" s="272"/>
      <c r="C376" s="272"/>
      <c r="D376" s="273"/>
      <c r="E376" s="272"/>
      <c r="F376" s="274"/>
      <c r="G376" s="274"/>
      <c r="H376" s="272"/>
      <c r="I376" s="272"/>
      <c r="J376" s="275"/>
      <c r="K376" s="1313"/>
      <c r="L376" s="1313"/>
      <c r="M376" s="1313"/>
      <c r="N376" s="1313"/>
      <c r="O376" s="1313"/>
      <c r="P376" s="1313"/>
      <c r="Q376" s="2016" t="s">
        <v>89</v>
      </c>
      <c r="R376" s="2016" t="s">
        <v>658</v>
      </c>
      <c r="S376" s="2016" t="s">
        <v>391</v>
      </c>
      <c r="T376" s="2022">
        <v>15.7</v>
      </c>
      <c r="U376" s="2022">
        <v>15.7</v>
      </c>
      <c r="V376" s="2022">
        <v>15.234999999999999</v>
      </c>
      <c r="W376" s="2022">
        <v>15.234999999999999</v>
      </c>
      <c r="X376" s="2019">
        <f>+T376-U376</f>
        <v>0</v>
      </c>
      <c r="Y376" s="2019">
        <f>+V376-W376</f>
        <v>0</v>
      </c>
    </row>
    <row r="377" spans="1:25" ht="15.75" x14ac:dyDescent="0.25">
      <c r="A377" s="272"/>
      <c r="B377" s="272"/>
      <c r="C377" s="272"/>
      <c r="D377" s="273"/>
      <c r="E377" s="272"/>
      <c r="F377" s="274"/>
      <c r="G377" s="274"/>
      <c r="H377" s="272"/>
      <c r="I377" s="272"/>
      <c r="J377" s="275"/>
      <c r="K377" s="1313"/>
      <c r="L377" s="1313"/>
      <c r="M377" s="1313"/>
      <c r="N377" s="1313"/>
      <c r="O377" s="1313"/>
      <c r="P377" s="1313"/>
      <c r="Q377" s="2016" t="s">
        <v>89</v>
      </c>
      <c r="R377" s="2016" t="s">
        <v>660</v>
      </c>
      <c r="S377" s="2016" t="s">
        <v>389</v>
      </c>
      <c r="T377" s="2022">
        <v>64.599999999999994</v>
      </c>
      <c r="U377" s="2022">
        <v>64.599999999999994</v>
      </c>
      <c r="V377" s="2022">
        <v>65.367000000000004</v>
      </c>
      <c r="W377" s="2022">
        <v>65.367000000000004</v>
      </c>
      <c r="X377" s="2019">
        <f>+T377-U377</f>
        <v>0</v>
      </c>
      <c r="Y377" s="2019">
        <f>+V377-W377</f>
        <v>0</v>
      </c>
    </row>
    <row r="378" spans="1:25" ht="15.75" x14ac:dyDescent="0.25">
      <c r="A378" s="272"/>
      <c r="B378" s="272"/>
      <c r="C378" s="272"/>
      <c r="D378" s="273"/>
      <c r="E378" s="272"/>
      <c r="F378" s="274"/>
      <c r="G378" s="274"/>
      <c r="H378" s="272"/>
      <c r="I378" s="272"/>
      <c r="J378" s="275"/>
      <c r="K378" s="1313"/>
      <c r="L378" s="1313"/>
      <c r="M378" s="1313"/>
      <c r="N378" s="1313"/>
      <c r="O378" s="1313"/>
      <c r="P378" s="1313"/>
      <c r="Q378" s="2016" t="s">
        <v>89</v>
      </c>
      <c r="R378" s="2016" t="s">
        <v>660</v>
      </c>
      <c r="S378" s="2016" t="s">
        <v>391</v>
      </c>
      <c r="T378" s="2022">
        <v>64.599999999999994</v>
      </c>
      <c r="U378" s="2022">
        <v>64.599999999999994</v>
      </c>
      <c r="V378" s="2022">
        <v>65.290999999999997</v>
      </c>
      <c r="W378" s="2022">
        <v>65.290999999999997</v>
      </c>
      <c r="X378" s="2019">
        <f>+T378-U378</f>
        <v>0</v>
      </c>
      <c r="Y378" s="2019">
        <f>+V378-W378</f>
        <v>0</v>
      </c>
    </row>
    <row r="379" spans="1:25" ht="15.75" x14ac:dyDescent="0.25">
      <c r="A379" s="272"/>
      <c r="B379" s="272"/>
      <c r="C379" s="272"/>
      <c r="D379" s="273"/>
      <c r="E379" s="272"/>
      <c r="F379" s="274"/>
      <c r="G379" s="274"/>
      <c r="H379" s="272"/>
      <c r="I379" s="272"/>
      <c r="J379" s="275"/>
      <c r="K379" s="1313"/>
      <c r="L379" s="1313"/>
      <c r="M379" s="1313"/>
      <c r="N379" s="1313"/>
      <c r="O379" s="1313"/>
      <c r="P379" s="1313"/>
      <c r="Q379" s="2016" t="s">
        <v>89</v>
      </c>
      <c r="R379" s="2016" t="s">
        <v>660</v>
      </c>
      <c r="S379" s="2016" t="s">
        <v>868</v>
      </c>
      <c r="T379" s="2022">
        <v>64.599999999999994</v>
      </c>
      <c r="U379" s="2022">
        <v>64.599999999999994</v>
      </c>
      <c r="V379" s="2022">
        <v>68.429000000000002</v>
      </c>
      <c r="W379" s="2022">
        <v>68.429000000000002</v>
      </c>
      <c r="X379" s="2019">
        <f>+T379-U379</f>
        <v>0</v>
      </c>
      <c r="Y379" s="2019">
        <f>+V379-W379</f>
        <v>0</v>
      </c>
    </row>
    <row r="380" spans="1:25" ht="15.75" x14ac:dyDescent="0.25">
      <c r="A380" s="272"/>
      <c r="B380" s="272"/>
      <c r="C380" s="272"/>
      <c r="D380" s="273"/>
      <c r="E380" s="272"/>
      <c r="F380" s="274"/>
      <c r="G380" s="274"/>
      <c r="H380" s="272"/>
      <c r="I380" s="272"/>
      <c r="J380" s="275"/>
      <c r="K380" s="1313"/>
      <c r="L380" s="1313"/>
      <c r="M380" s="1313"/>
      <c r="N380" s="1313"/>
      <c r="O380" s="1313"/>
      <c r="P380" s="1313"/>
      <c r="Q380" s="2016" t="s">
        <v>89</v>
      </c>
      <c r="R380" s="2016" t="s">
        <v>660</v>
      </c>
      <c r="S380" s="2016" t="s">
        <v>869</v>
      </c>
      <c r="T380" s="2022">
        <v>64.599999999999994</v>
      </c>
      <c r="U380" s="2022">
        <v>64.599999999999994</v>
      </c>
      <c r="V380" s="2022">
        <v>68.741</v>
      </c>
      <c r="W380" s="2022">
        <v>68.741</v>
      </c>
      <c r="X380" s="2019">
        <f>+T380-U380</f>
        <v>0</v>
      </c>
      <c r="Y380" s="2019">
        <f>+V380-W380</f>
        <v>0</v>
      </c>
    </row>
    <row r="381" spans="1:25" ht="15.75" x14ac:dyDescent="0.25">
      <c r="A381" s="272"/>
      <c r="B381" s="272"/>
      <c r="C381" s="272"/>
      <c r="D381" s="273"/>
      <c r="E381" s="272"/>
      <c r="F381" s="274"/>
      <c r="G381" s="274"/>
      <c r="H381" s="272"/>
      <c r="I381" s="272"/>
      <c r="J381" s="275"/>
      <c r="K381" s="1313"/>
      <c r="L381" s="1313"/>
      <c r="M381" s="1313"/>
      <c r="N381" s="1313"/>
      <c r="O381" s="1313"/>
      <c r="P381" s="1313"/>
      <c r="Q381" s="2016" t="s">
        <v>89</v>
      </c>
      <c r="R381" s="2016" t="s">
        <v>661</v>
      </c>
      <c r="S381" s="2016" t="s">
        <v>389</v>
      </c>
      <c r="T381" s="2022">
        <v>60</v>
      </c>
      <c r="U381" s="2022">
        <v>60</v>
      </c>
      <c r="V381" s="2022">
        <v>68.555999999999997</v>
      </c>
      <c r="W381" s="2022">
        <v>68.555999999999997</v>
      </c>
      <c r="X381" s="2019">
        <f>+T381-U381</f>
        <v>0</v>
      </c>
      <c r="Y381" s="2019">
        <f>+V381-W381</f>
        <v>0</v>
      </c>
    </row>
    <row r="382" spans="1:25" ht="15.75" x14ac:dyDescent="0.25">
      <c r="A382" s="272"/>
      <c r="B382" s="272"/>
      <c r="C382" s="272"/>
      <c r="D382" s="273"/>
      <c r="E382" s="272"/>
      <c r="F382" s="274"/>
      <c r="G382" s="274"/>
      <c r="H382" s="272"/>
      <c r="I382" s="272"/>
      <c r="J382" s="275"/>
      <c r="K382" s="1313"/>
      <c r="L382" s="1313"/>
      <c r="M382" s="1313"/>
      <c r="N382" s="1313"/>
      <c r="O382" s="1313"/>
      <c r="P382" s="1313"/>
      <c r="Q382" s="2016" t="s">
        <v>89</v>
      </c>
      <c r="R382" s="2016" t="s">
        <v>661</v>
      </c>
      <c r="S382" s="2016" t="s">
        <v>391</v>
      </c>
      <c r="T382" s="2022">
        <v>60</v>
      </c>
      <c r="U382" s="2022">
        <v>60</v>
      </c>
      <c r="V382" s="2022">
        <v>68.465999999999994</v>
      </c>
      <c r="W382" s="2022">
        <v>68.465999999999994</v>
      </c>
      <c r="X382" s="2019">
        <f>+T382-U382</f>
        <v>0</v>
      </c>
      <c r="Y382" s="2019">
        <f>+V382-W382</f>
        <v>0</v>
      </c>
    </row>
    <row r="383" spans="1:25" ht="15.75" x14ac:dyDescent="0.25">
      <c r="A383" s="272"/>
      <c r="B383" s="272"/>
      <c r="C383" s="272"/>
      <c r="D383" s="273"/>
      <c r="E383" s="272"/>
      <c r="F383" s="274"/>
      <c r="G383" s="274"/>
      <c r="H383" s="272"/>
      <c r="I383" s="272"/>
      <c r="J383" s="275"/>
      <c r="K383" s="1313"/>
      <c r="L383" s="1313"/>
      <c r="M383" s="1313"/>
      <c r="N383" s="1313"/>
      <c r="O383" s="1313"/>
      <c r="P383" s="1313"/>
      <c r="Q383" s="2016" t="s">
        <v>89</v>
      </c>
      <c r="R383" s="2016" t="s">
        <v>662</v>
      </c>
      <c r="S383" s="2016" t="s">
        <v>389</v>
      </c>
      <c r="T383" s="2022">
        <v>25.417000000000002</v>
      </c>
      <c r="U383" s="2022">
        <v>25.417000000000002</v>
      </c>
      <c r="V383" s="2022">
        <v>23.824000000000002</v>
      </c>
      <c r="W383" s="2022">
        <v>23.824000000000002</v>
      </c>
      <c r="X383" s="2019">
        <f>+T383-U383</f>
        <v>0</v>
      </c>
      <c r="Y383" s="2019">
        <f>+V383-W383</f>
        <v>0</v>
      </c>
    </row>
    <row r="384" spans="1:25" ht="15.75" x14ac:dyDescent="0.25">
      <c r="A384" s="272"/>
      <c r="B384" s="272"/>
      <c r="C384" s="272"/>
      <c r="D384" s="273"/>
      <c r="E384" s="272"/>
      <c r="F384" s="274"/>
      <c r="G384" s="274"/>
      <c r="H384" s="272"/>
      <c r="I384" s="272"/>
      <c r="J384" s="275"/>
      <c r="K384" s="1313"/>
      <c r="L384" s="1313"/>
      <c r="M384" s="1313"/>
      <c r="N384" s="1313"/>
      <c r="O384" s="1313"/>
      <c r="P384" s="1313"/>
      <c r="Q384" s="2016" t="s">
        <v>89</v>
      </c>
      <c r="R384" s="2016" t="s">
        <v>662</v>
      </c>
      <c r="S384" s="2016" t="s">
        <v>391</v>
      </c>
      <c r="T384" s="2022">
        <v>25.417000000000002</v>
      </c>
      <c r="U384" s="2022">
        <v>25.417000000000002</v>
      </c>
      <c r="V384" s="2022">
        <v>22.574999999999999</v>
      </c>
      <c r="W384" s="2022">
        <v>22.574999999999999</v>
      </c>
      <c r="X384" s="2019">
        <f>+T384-U384</f>
        <v>0</v>
      </c>
      <c r="Y384" s="2019">
        <f>+V384-W384</f>
        <v>0</v>
      </c>
    </row>
    <row r="385" spans="1:25" ht="15.75" x14ac:dyDescent="0.25">
      <c r="A385" s="272"/>
      <c r="B385" s="272"/>
      <c r="C385" s="272"/>
      <c r="D385" s="273"/>
      <c r="E385" s="272"/>
      <c r="F385" s="274"/>
      <c r="G385" s="274"/>
      <c r="H385" s="272"/>
      <c r="I385" s="272"/>
      <c r="J385" s="275"/>
      <c r="K385" s="1313"/>
      <c r="L385" s="1313"/>
      <c r="M385" s="1313"/>
      <c r="N385" s="1313"/>
      <c r="O385" s="1313"/>
      <c r="P385" s="1313"/>
      <c r="Q385" s="2016" t="s">
        <v>89</v>
      </c>
      <c r="R385" s="2016" t="s">
        <v>662</v>
      </c>
      <c r="S385" s="2016" t="s">
        <v>868</v>
      </c>
      <c r="T385" s="2022">
        <v>24.58</v>
      </c>
      <c r="U385" s="2022">
        <v>24.58</v>
      </c>
      <c r="V385" s="2022">
        <v>22.748999999999999</v>
      </c>
      <c r="W385" s="2022">
        <v>22.748999999999999</v>
      </c>
      <c r="X385" s="2019">
        <f>+T385-U385</f>
        <v>0</v>
      </c>
      <c r="Y385" s="2019">
        <f>+V385-W385</f>
        <v>0</v>
      </c>
    </row>
    <row r="386" spans="1:25" ht="15.75" x14ac:dyDescent="0.25">
      <c r="A386" s="272"/>
      <c r="B386" s="272"/>
      <c r="C386" s="272"/>
      <c r="D386" s="273"/>
      <c r="E386" s="272"/>
      <c r="F386" s="274"/>
      <c r="G386" s="274"/>
      <c r="H386" s="272"/>
      <c r="I386" s="272"/>
      <c r="J386" s="275"/>
      <c r="K386" s="1313"/>
      <c r="L386" s="1313"/>
      <c r="M386" s="1313"/>
      <c r="N386" s="1313"/>
      <c r="O386" s="1313"/>
      <c r="P386" s="1313"/>
      <c r="Q386" s="2016" t="s">
        <v>89</v>
      </c>
      <c r="R386" s="2016" t="s">
        <v>664</v>
      </c>
      <c r="S386" s="2016" t="s">
        <v>870</v>
      </c>
      <c r="T386" s="2022">
        <v>0</v>
      </c>
      <c r="U386" s="2022">
        <v>0</v>
      </c>
      <c r="V386" s="2022">
        <v>0</v>
      </c>
      <c r="W386" s="2022">
        <v>0</v>
      </c>
      <c r="X386" s="2019">
        <f>+T386-U386</f>
        <v>0</v>
      </c>
      <c r="Y386" s="2019">
        <f>+V386-W386</f>
        <v>0</v>
      </c>
    </row>
    <row r="387" spans="1:25" ht="15.75" x14ac:dyDescent="0.25">
      <c r="A387" s="272"/>
      <c r="B387" s="272"/>
      <c r="C387" s="272"/>
      <c r="D387" s="273"/>
      <c r="E387" s="272"/>
      <c r="F387" s="274"/>
      <c r="G387" s="274"/>
      <c r="H387" s="272"/>
      <c r="I387" s="272"/>
      <c r="J387" s="275"/>
      <c r="K387" s="1313"/>
      <c r="L387" s="1313"/>
      <c r="M387" s="1313"/>
      <c r="N387" s="1313"/>
      <c r="O387" s="1313"/>
      <c r="P387" s="1313"/>
      <c r="Q387" s="2016" t="s">
        <v>89</v>
      </c>
      <c r="R387" s="2016" t="s">
        <v>664</v>
      </c>
      <c r="S387" s="2016" t="s">
        <v>871</v>
      </c>
      <c r="T387" s="2022">
        <v>0</v>
      </c>
      <c r="U387" s="2022">
        <v>0</v>
      </c>
      <c r="V387" s="2022">
        <v>0</v>
      </c>
      <c r="W387" s="2022">
        <v>0</v>
      </c>
      <c r="X387" s="2019">
        <f>+T387-U387</f>
        <v>0</v>
      </c>
      <c r="Y387" s="2019">
        <f>+V387-W387</f>
        <v>0</v>
      </c>
    </row>
    <row r="388" spans="1:25" ht="15.75" x14ac:dyDescent="0.25">
      <c r="A388" s="272"/>
      <c r="B388" s="272"/>
      <c r="C388" s="272"/>
      <c r="D388" s="273"/>
      <c r="E388" s="272"/>
      <c r="F388" s="274"/>
      <c r="G388" s="274"/>
      <c r="H388" s="272"/>
      <c r="I388" s="272"/>
      <c r="J388" s="275"/>
      <c r="K388" s="1313"/>
      <c r="L388" s="1313"/>
      <c r="M388" s="1313"/>
      <c r="N388" s="1313"/>
      <c r="O388" s="1313"/>
      <c r="P388" s="1313"/>
      <c r="Q388" s="2016" t="s">
        <v>89</v>
      </c>
      <c r="R388" s="2016" t="s">
        <v>664</v>
      </c>
      <c r="S388" s="2016" t="s">
        <v>872</v>
      </c>
      <c r="T388" s="2022">
        <v>0</v>
      </c>
      <c r="U388" s="2022">
        <v>0</v>
      </c>
      <c r="V388" s="2022">
        <v>0</v>
      </c>
      <c r="W388" s="2022">
        <v>0</v>
      </c>
      <c r="X388" s="2019">
        <f>+T388-U388</f>
        <v>0</v>
      </c>
      <c r="Y388" s="2019">
        <f>+V388-W388</f>
        <v>0</v>
      </c>
    </row>
    <row r="389" spans="1:25" ht="15.75" x14ac:dyDescent="0.25">
      <c r="A389" s="272"/>
      <c r="B389" s="272"/>
      <c r="C389" s="272"/>
      <c r="D389" s="273"/>
      <c r="E389" s="272"/>
      <c r="F389" s="274"/>
      <c r="G389" s="274"/>
      <c r="H389" s="272"/>
      <c r="I389" s="272"/>
      <c r="J389" s="275"/>
      <c r="K389" s="1313"/>
      <c r="L389" s="1313"/>
      <c r="M389" s="1313"/>
      <c r="N389" s="1313"/>
      <c r="O389" s="1313"/>
      <c r="P389" s="1313"/>
      <c r="Q389" s="2016" t="s">
        <v>89</v>
      </c>
      <c r="R389" s="2016" t="s">
        <v>664</v>
      </c>
      <c r="S389" s="2016" t="s">
        <v>873</v>
      </c>
      <c r="T389" s="2022">
        <v>59.6</v>
      </c>
      <c r="U389" s="2022">
        <v>59.6</v>
      </c>
      <c r="V389" s="2022">
        <v>52.429000000000002</v>
      </c>
      <c r="W389" s="2022">
        <v>52.429000000000002</v>
      </c>
      <c r="X389" s="2019">
        <f>+T389-U389</f>
        <v>0</v>
      </c>
      <c r="Y389" s="2019">
        <f>+V389-W389</f>
        <v>0</v>
      </c>
    </row>
    <row r="390" spans="1:25" ht="15.75" x14ac:dyDescent="0.25">
      <c r="A390" s="272"/>
      <c r="B390" s="272"/>
      <c r="C390" s="272"/>
      <c r="D390" s="273"/>
      <c r="E390" s="272"/>
      <c r="F390" s="274"/>
      <c r="G390" s="274"/>
      <c r="H390" s="272"/>
      <c r="I390" s="272"/>
      <c r="J390" s="275"/>
      <c r="K390" s="1313"/>
      <c r="L390" s="1313"/>
      <c r="M390" s="1313"/>
      <c r="N390" s="1313"/>
      <c r="O390" s="1313"/>
      <c r="P390" s="1313"/>
      <c r="Q390" s="2016" t="s">
        <v>89</v>
      </c>
      <c r="R390" s="2016" t="s">
        <v>664</v>
      </c>
      <c r="S390" s="2016" t="s">
        <v>874</v>
      </c>
      <c r="T390" s="2022">
        <v>59.6</v>
      </c>
      <c r="U390" s="2022">
        <v>59.6</v>
      </c>
      <c r="V390" s="2022">
        <v>53.21</v>
      </c>
      <c r="W390" s="2022">
        <v>53.21</v>
      </c>
      <c r="X390" s="2019">
        <f>+T390-U390</f>
        <v>0</v>
      </c>
      <c r="Y390" s="2019">
        <f>+V390-W390</f>
        <v>0</v>
      </c>
    </row>
    <row r="391" spans="1:25" ht="15.75" x14ac:dyDescent="0.25">
      <c r="A391" s="272"/>
      <c r="B391" s="272"/>
      <c r="C391" s="272"/>
      <c r="D391" s="273"/>
      <c r="E391" s="272"/>
      <c r="F391" s="274"/>
      <c r="G391" s="274"/>
      <c r="H391" s="272"/>
      <c r="I391" s="272"/>
      <c r="J391" s="275"/>
      <c r="K391" s="1313"/>
      <c r="L391" s="1313"/>
      <c r="M391" s="1313"/>
      <c r="N391" s="1313"/>
      <c r="O391" s="1313"/>
      <c r="P391" s="1313"/>
      <c r="Q391" s="2016" t="s">
        <v>89</v>
      </c>
      <c r="R391" s="2016" t="s">
        <v>664</v>
      </c>
      <c r="S391" s="2016" t="s">
        <v>875</v>
      </c>
      <c r="T391" s="2022">
        <v>127.5</v>
      </c>
      <c r="U391" s="2022">
        <v>127.5</v>
      </c>
      <c r="V391" s="2022">
        <v>124.746</v>
      </c>
      <c r="W391" s="2022">
        <v>124.746</v>
      </c>
      <c r="X391" s="2019">
        <f>+T391-U391</f>
        <v>0</v>
      </c>
      <c r="Y391" s="2019">
        <f>+V391-W391</f>
        <v>0</v>
      </c>
    </row>
    <row r="392" spans="1:25" ht="15.75" x14ac:dyDescent="0.25">
      <c r="A392" s="272"/>
      <c r="B392" s="272"/>
      <c r="C392" s="272"/>
      <c r="D392" s="273"/>
      <c r="E392" s="272"/>
      <c r="F392" s="274"/>
      <c r="G392" s="274"/>
      <c r="H392" s="272"/>
      <c r="I392" s="272"/>
      <c r="J392" s="275"/>
      <c r="K392" s="1313"/>
      <c r="L392" s="1313"/>
      <c r="M392" s="1313"/>
      <c r="N392" s="1313"/>
      <c r="O392" s="1313"/>
      <c r="P392" s="1313"/>
      <c r="Q392" s="2016" t="s">
        <v>89</v>
      </c>
      <c r="R392" s="2016" t="s">
        <v>664</v>
      </c>
      <c r="S392" s="2016" t="s">
        <v>876</v>
      </c>
      <c r="T392" s="2022">
        <v>200</v>
      </c>
      <c r="U392" s="2022">
        <v>200</v>
      </c>
      <c r="V392" s="2022">
        <v>188.20699999999999</v>
      </c>
      <c r="W392" s="2022">
        <v>188.20699999999999</v>
      </c>
      <c r="X392" s="2019">
        <f>+T392-U392</f>
        <v>0</v>
      </c>
      <c r="Y392" s="2019">
        <f>+V392-W392</f>
        <v>0</v>
      </c>
    </row>
    <row r="393" spans="1:25" ht="15.75" x14ac:dyDescent="0.25">
      <c r="A393" s="272"/>
      <c r="B393" s="272"/>
      <c r="C393" s="272"/>
      <c r="D393" s="273"/>
      <c r="E393" s="272"/>
      <c r="F393" s="274"/>
      <c r="G393" s="274"/>
      <c r="H393" s="272"/>
      <c r="I393" s="272"/>
      <c r="J393" s="275"/>
      <c r="K393" s="1313"/>
      <c r="L393" s="1313"/>
      <c r="M393" s="1313"/>
      <c r="N393" s="1313"/>
      <c r="O393" s="1313"/>
      <c r="P393" s="1313"/>
      <c r="Q393" s="2016" t="s">
        <v>89</v>
      </c>
      <c r="R393" s="2016" t="s">
        <v>666</v>
      </c>
      <c r="S393" s="2016" t="s">
        <v>871</v>
      </c>
      <c r="T393" s="2022">
        <v>170</v>
      </c>
      <c r="U393" s="2022">
        <v>170</v>
      </c>
      <c r="V393" s="2022">
        <v>151.05000000000001</v>
      </c>
      <c r="W393" s="2022">
        <v>151.05000000000001</v>
      </c>
      <c r="X393" s="2019">
        <f>+T393-U393</f>
        <v>0</v>
      </c>
      <c r="Y393" s="2019">
        <f>+V393-W393</f>
        <v>0</v>
      </c>
    </row>
    <row r="394" spans="1:25" ht="15.75" x14ac:dyDescent="0.25">
      <c r="A394" s="272"/>
      <c r="B394" s="272"/>
      <c r="C394" s="272"/>
      <c r="D394" s="273"/>
      <c r="E394" s="272"/>
      <c r="F394" s="274"/>
      <c r="G394" s="274"/>
      <c r="H394" s="272"/>
      <c r="I394" s="272"/>
      <c r="J394" s="275"/>
      <c r="K394" s="1313"/>
      <c r="L394" s="1313"/>
      <c r="M394" s="1313"/>
      <c r="N394" s="1313"/>
      <c r="O394" s="1313"/>
      <c r="P394" s="1313"/>
      <c r="Q394" s="2016" t="s">
        <v>89</v>
      </c>
      <c r="R394" s="2016" t="s">
        <v>666</v>
      </c>
      <c r="S394" s="2016" t="s">
        <v>872</v>
      </c>
      <c r="T394" s="2022">
        <v>170</v>
      </c>
      <c r="U394" s="2022">
        <v>170</v>
      </c>
      <c r="V394" s="2022">
        <v>149.202</v>
      </c>
      <c r="W394" s="2022">
        <v>149.202</v>
      </c>
      <c r="X394" s="2019">
        <f>+T394-U394</f>
        <v>0</v>
      </c>
      <c r="Y394" s="2019">
        <f>+V394-W394</f>
        <v>0</v>
      </c>
    </row>
    <row r="395" spans="1:25" ht="15.75" x14ac:dyDescent="0.25">
      <c r="A395" s="272"/>
      <c r="B395" s="272"/>
      <c r="C395" s="272"/>
      <c r="D395" s="273"/>
      <c r="E395" s="272"/>
      <c r="F395" s="274"/>
      <c r="G395" s="274"/>
      <c r="H395" s="272"/>
      <c r="I395" s="272"/>
      <c r="J395" s="275"/>
      <c r="K395" s="1313"/>
      <c r="L395" s="1313"/>
      <c r="M395" s="1313"/>
      <c r="N395" s="1313"/>
      <c r="O395" s="1313"/>
      <c r="P395" s="1313"/>
      <c r="Q395" s="2016" t="s">
        <v>89</v>
      </c>
      <c r="R395" s="2016" t="s">
        <v>666</v>
      </c>
      <c r="S395" s="2016" t="s">
        <v>877</v>
      </c>
      <c r="T395" s="2022">
        <v>184</v>
      </c>
      <c r="U395" s="2022">
        <v>184</v>
      </c>
      <c r="V395" s="2022">
        <v>183.52</v>
      </c>
      <c r="W395" s="2022">
        <v>183.52</v>
      </c>
      <c r="X395" s="2019">
        <f>+T395-U395</f>
        <v>0</v>
      </c>
      <c r="Y395" s="2019">
        <f>+V395-W395</f>
        <v>0</v>
      </c>
    </row>
    <row r="396" spans="1:25" ht="15.75" x14ac:dyDescent="0.25">
      <c r="A396" s="272"/>
      <c r="B396" s="272"/>
      <c r="C396" s="272"/>
      <c r="D396" s="273"/>
      <c r="E396" s="272"/>
      <c r="F396" s="274"/>
      <c r="G396" s="274"/>
      <c r="H396" s="272"/>
      <c r="I396" s="272"/>
      <c r="J396" s="275"/>
      <c r="K396" s="1313"/>
      <c r="L396" s="1313"/>
      <c r="M396" s="1313"/>
      <c r="N396" s="1313"/>
      <c r="O396" s="1313"/>
      <c r="P396" s="1313"/>
      <c r="Q396" s="2016" t="s">
        <v>91</v>
      </c>
      <c r="R396" s="2016" t="s">
        <v>668</v>
      </c>
      <c r="S396" s="2016" t="s">
        <v>878</v>
      </c>
      <c r="T396" s="2022">
        <v>51.39</v>
      </c>
      <c r="U396" s="2022">
        <v>51.39</v>
      </c>
      <c r="V396" s="2022">
        <v>51.28</v>
      </c>
      <c r="W396" s="2022">
        <v>50.768000000000001</v>
      </c>
      <c r="X396" s="2019">
        <f>+T396-U396</f>
        <v>0</v>
      </c>
      <c r="Y396" s="2019">
        <f>+V396-W396</f>
        <v>0.51200000000000045</v>
      </c>
    </row>
    <row r="397" spans="1:25" ht="15.75" x14ac:dyDescent="0.25">
      <c r="A397" s="272"/>
      <c r="B397" s="272"/>
      <c r="C397" s="272"/>
      <c r="D397" s="273"/>
      <c r="E397" s="272"/>
      <c r="F397" s="274"/>
      <c r="G397" s="274"/>
      <c r="H397" s="272"/>
      <c r="I397" s="272"/>
      <c r="J397" s="275"/>
      <c r="K397" s="1313"/>
      <c r="L397" s="1313"/>
      <c r="M397" s="1313"/>
      <c r="N397" s="1313"/>
      <c r="O397" s="1313"/>
      <c r="P397" s="1313"/>
      <c r="Q397" s="2016" t="s">
        <v>91</v>
      </c>
      <c r="R397" s="2016" t="s">
        <v>669</v>
      </c>
      <c r="S397" s="2016" t="s">
        <v>879</v>
      </c>
      <c r="T397" s="2022">
        <v>101.3</v>
      </c>
      <c r="U397" s="2022">
        <v>101.3</v>
      </c>
      <c r="V397" s="2022">
        <v>105.947</v>
      </c>
      <c r="W397" s="2022">
        <v>105.947</v>
      </c>
      <c r="X397" s="2019">
        <f>+T397-U397</f>
        <v>0</v>
      </c>
      <c r="Y397" s="2019">
        <f>+V397-W397</f>
        <v>0</v>
      </c>
    </row>
    <row r="398" spans="1:25" ht="15.75" x14ac:dyDescent="0.25">
      <c r="A398" s="272"/>
      <c r="B398" s="272"/>
      <c r="C398" s="272"/>
      <c r="D398" s="273"/>
      <c r="E398" s="272"/>
      <c r="F398" s="274"/>
      <c r="G398" s="274"/>
      <c r="H398" s="272"/>
      <c r="I398" s="272"/>
      <c r="J398" s="275"/>
      <c r="K398" s="1313"/>
      <c r="L398" s="1313"/>
      <c r="M398" s="1313"/>
      <c r="N398" s="1313"/>
      <c r="O398" s="1313"/>
      <c r="P398" s="1313"/>
      <c r="Q398" s="2016" t="s">
        <v>91</v>
      </c>
      <c r="R398" s="2016" t="s">
        <v>670</v>
      </c>
      <c r="S398" s="2016" t="s">
        <v>880</v>
      </c>
      <c r="T398" s="2022">
        <v>177.65</v>
      </c>
      <c r="U398" s="2022">
        <v>177.65</v>
      </c>
      <c r="V398" s="2022">
        <v>187.46199999999999</v>
      </c>
      <c r="W398" s="2022">
        <v>187.46199999999999</v>
      </c>
      <c r="X398" s="2019">
        <f>+T398-U398</f>
        <v>0</v>
      </c>
      <c r="Y398" s="2019">
        <f>+V398-W398</f>
        <v>0</v>
      </c>
    </row>
    <row r="399" spans="1:25" ht="15.75" x14ac:dyDescent="0.25">
      <c r="A399" s="272"/>
      <c r="B399" s="272"/>
      <c r="C399" s="272"/>
      <c r="D399" s="273"/>
      <c r="E399" s="272"/>
      <c r="F399" s="274"/>
      <c r="G399" s="274"/>
      <c r="H399" s="272"/>
      <c r="I399" s="272"/>
      <c r="J399" s="275"/>
      <c r="K399" s="1313"/>
      <c r="L399" s="1313"/>
      <c r="M399" s="1313"/>
      <c r="N399" s="1313"/>
      <c r="O399" s="1313"/>
      <c r="P399" s="1313"/>
      <c r="Q399" s="2016" t="s">
        <v>93</v>
      </c>
      <c r="R399" s="2016" t="s">
        <v>672</v>
      </c>
      <c r="S399" s="2016" t="s">
        <v>881</v>
      </c>
      <c r="T399" s="2022">
        <v>15.75</v>
      </c>
      <c r="U399" s="2022">
        <v>15.75</v>
      </c>
      <c r="V399" s="2022">
        <v>15.75</v>
      </c>
      <c r="W399" s="2022">
        <v>15.75</v>
      </c>
      <c r="X399" s="2019">
        <f>+T399-U399</f>
        <v>0</v>
      </c>
      <c r="Y399" s="2019">
        <f>+V399-W399</f>
        <v>0</v>
      </c>
    </row>
    <row r="400" spans="1:25" ht="15.75" x14ac:dyDescent="0.25">
      <c r="A400" s="272"/>
      <c r="B400" s="272"/>
      <c r="C400" s="272"/>
      <c r="D400" s="273"/>
      <c r="E400" s="272"/>
      <c r="F400" s="274"/>
      <c r="G400" s="274"/>
      <c r="H400" s="272"/>
      <c r="I400" s="272"/>
      <c r="J400" s="275"/>
      <c r="K400" s="1313"/>
      <c r="L400" s="1313"/>
      <c r="M400" s="1313"/>
      <c r="N400" s="1313"/>
      <c r="O400" s="1313"/>
      <c r="P400" s="1313"/>
      <c r="Q400" s="2016" t="s">
        <v>93</v>
      </c>
      <c r="R400" s="2016" t="s">
        <v>672</v>
      </c>
      <c r="S400" s="2016" t="s">
        <v>883</v>
      </c>
      <c r="T400" s="2022">
        <v>18.899999999999999</v>
      </c>
      <c r="U400" s="2022">
        <v>18.899999999999999</v>
      </c>
      <c r="V400" s="2022">
        <v>18.899999999999999</v>
      </c>
      <c r="W400" s="2022">
        <v>18.899999999999999</v>
      </c>
      <c r="X400" s="2019">
        <f>+T400-U400</f>
        <v>0</v>
      </c>
      <c r="Y400" s="2019">
        <f>+V400-W400</f>
        <v>0</v>
      </c>
    </row>
    <row r="401" spans="1:25" ht="15.75" x14ac:dyDescent="0.25">
      <c r="A401" s="272"/>
      <c r="B401" s="272"/>
      <c r="C401" s="272"/>
      <c r="D401" s="273"/>
      <c r="E401" s="272"/>
      <c r="F401" s="274"/>
      <c r="G401" s="274"/>
      <c r="H401" s="272"/>
      <c r="I401" s="272"/>
      <c r="J401" s="275"/>
      <c r="K401" s="1313"/>
      <c r="L401" s="1313"/>
      <c r="M401" s="1313"/>
      <c r="N401" s="1313"/>
      <c r="O401" s="1313"/>
      <c r="P401" s="1313"/>
      <c r="Q401" s="2016" t="s">
        <v>93</v>
      </c>
      <c r="R401" s="2016" t="s">
        <v>672</v>
      </c>
      <c r="S401" s="2016" t="s">
        <v>884</v>
      </c>
      <c r="T401" s="2022">
        <v>18.899999999999999</v>
      </c>
      <c r="U401" s="2022">
        <v>18.899999999999999</v>
      </c>
      <c r="V401" s="2022">
        <v>18.899999999999999</v>
      </c>
      <c r="W401" s="2022">
        <v>18.899999999999999</v>
      </c>
      <c r="X401" s="2019">
        <f>+T401-U401</f>
        <v>0</v>
      </c>
      <c r="Y401" s="2019">
        <f>+V401-W401</f>
        <v>0</v>
      </c>
    </row>
    <row r="402" spans="1:25" ht="15.75" x14ac:dyDescent="0.25">
      <c r="A402" s="272"/>
      <c r="B402" s="272"/>
      <c r="C402" s="272"/>
      <c r="D402" s="273"/>
      <c r="E402" s="272"/>
      <c r="F402" s="274"/>
      <c r="G402" s="274"/>
      <c r="H402" s="272"/>
      <c r="I402" s="272"/>
      <c r="J402" s="275"/>
      <c r="K402" s="1313"/>
      <c r="L402" s="1313"/>
      <c r="M402" s="1313"/>
      <c r="N402" s="1313"/>
      <c r="O402" s="1313"/>
      <c r="P402" s="1313"/>
      <c r="Q402" s="2016" t="s">
        <v>93</v>
      </c>
      <c r="R402" s="2016" t="s">
        <v>672</v>
      </c>
      <c r="S402" s="2016" t="s">
        <v>885</v>
      </c>
      <c r="T402" s="2022">
        <v>18.899999999999999</v>
      </c>
      <c r="U402" s="2022">
        <v>18.899999999999999</v>
      </c>
      <c r="V402" s="2022">
        <v>18.899999999999999</v>
      </c>
      <c r="W402" s="2022">
        <v>18.899999999999999</v>
      </c>
      <c r="X402" s="2019">
        <f>+T402-U402</f>
        <v>0</v>
      </c>
      <c r="Y402" s="2019">
        <f>+V402-W402</f>
        <v>0</v>
      </c>
    </row>
    <row r="403" spans="1:25" ht="15.75" x14ac:dyDescent="0.25">
      <c r="A403" s="272"/>
      <c r="B403" s="272"/>
      <c r="C403" s="272"/>
      <c r="D403" s="273"/>
      <c r="E403" s="272"/>
      <c r="F403" s="274"/>
      <c r="G403" s="274"/>
      <c r="H403" s="272"/>
      <c r="I403" s="272"/>
      <c r="J403" s="275"/>
      <c r="K403" s="1313"/>
      <c r="L403" s="1313"/>
      <c r="M403" s="1313"/>
      <c r="N403" s="1313"/>
      <c r="O403" s="1313"/>
      <c r="P403" s="1313"/>
      <c r="Q403" s="2016" t="s">
        <v>93</v>
      </c>
      <c r="R403" s="2016" t="s">
        <v>672</v>
      </c>
      <c r="S403" s="2016" t="s">
        <v>886</v>
      </c>
      <c r="T403" s="2022">
        <v>22.05</v>
      </c>
      <c r="U403" s="2022">
        <v>22.05</v>
      </c>
      <c r="V403" s="2022">
        <v>22.05</v>
      </c>
      <c r="W403" s="2022">
        <v>22.05</v>
      </c>
      <c r="X403" s="2019">
        <f>+T403-U403</f>
        <v>0</v>
      </c>
      <c r="Y403" s="2019">
        <f>+V403-W403</f>
        <v>0</v>
      </c>
    </row>
    <row r="404" spans="1:25" ht="15.75" x14ac:dyDescent="0.25">
      <c r="A404" s="272"/>
      <c r="B404" s="272"/>
      <c r="C404" s="272"/>
      <c r="D404" s="273"/>
      <c r="E404" s="272"/>
      <c r="F404" s="274"/>
      <c r="G404" s="274"/>
      <c r="H404" s="272"/>
      <c r="I404" s="272"/>
      <c r="J404" s="275"/>
      <c r="K404" s="1313"/>
      <c r="L404" s="1313"/>
      <c r="M404" s="1313"/>
      <c r="N404" s="1313"/>
      <c r="O404" s="1313"/>
      <c r="P404" s="1313"/>
      <c r="Q404" s="2016" t="s">
        <v>93</v>
      </c>
      <c r="R404" s="2016" t="s">
        <v>672</v>
      </c>
      <c r="S404" s="2016" t="s">
        <v>887</v>
      </c>
      <c r="T404" s="2022">
        <v>15.75</v>
      </c>
      <c r="U404" s="2022">
        <v>15.75</v>
      </c>
      <c r="V404" s="2022">
        <v>15.75</v>
      </c>
      <c r="W404" s="2022">
        <v>15.75</v>
      </c>
      <c r="X404" s="2019">
        <f>+T404-U404</f>
        <v>0</v>
      </c>
      <c r="Y404" s="2019">
        <f>+V404-W404</f>
        <v>0</v>
      </c>
    </row>
    <row r="405" spans="1:25" ht="15.75" x14ac:dyDescent="0.25">
      <c r="A405" s="272"/>
      <c r="B405" s="272"/>
      <c r="C405" s="272"/>
      <c r="D405" s="273"/>
      <c r="E405" s="272"/>
      <c r="F405" s="274"/>
      <c r="G405" s="274"/>
      <c r="H405" s="272"/>
      <c r="I405" s="272"/>
      <c r="J405" s="275"/>
      <c r="K405" s="1313"/>
      <c r="L405" s="1313"/>
      <c r="M405" s="1313"/>
      <c r="N405" s="1313"/>
      <c r="O405" s="1313"/>
      <c r="P405" s="1313"/>
      <c r="Q405" s="2016" t="s">
        <v>93</v>
      </c>
      <c r="R405" s="2016" t="s">
        <v>672</v>
      </c>
      <c r="S405" s="2016" t="s">
        <v>888</v>
      </c>
      <c r="T405" s="2022">
        <v>22.05</v>
      </c>
      <c r="U405" s="2022">
        <v>22.05</v>
      </c>
      <c r="V405" s="2022">
        <v>22.05</v>
      </c>
      <c r="W405" s="2022">
        <v>22.05</v>
      </c>
      <c r="X405" s="2019">
        <f>+T405-U405</f>
        <v>0</v>
      </c>
      <c r="Y405" s="2019">
        <f>+V405-W405</f>
        <v>0</v>
      </c>
    </row>
    <row r="406" spans="1:25" ht="15.75" x14ac:dyDescent="0.25">
      <c r="A406" s="272"/>
      <c r="B406" s="272"/>
      <c r="C406" s="272"/>
      <c r="D406" s="273"/>
      <c r="E406" s="272"/>
      <c r="F406" s="274"/>
      <c r="G406" s="274"/>
      <c r="H406" s="272"/>
      <c r="I406" s="272"/>
      <c r="J406" s="275"/>
      <c r="K406" s="1313"/>
      <c r="L406" s="1313"/>
      <c r="M406" s="1313"/>
      <c r="N406" s="1313"/>
      <c r="O406" s="1313"/>
      <c r="P406" s="1313"/>
      <c r="Q406" s="2016" t="s">
        <v>93</v>
      </c>
      <c r="R406" s="2016" t="s">
        <v>674</v>
      </c>
      <c r="S406" s="2016" t="s">
        <v>881</v>
      </c>
      <c r="T406" s="2022">
        <v>14.096</v>
      </c>
      <c r="U406" s="2022">
        <v>14.096</v>
      </c>
      <c r="V406" s="2022">
        <v>14.096</v>
      </c>
      <c r="W406" s="2022">
        <v>14.096</v>
      </c>
      <c r="X406" s="2019">
        <f>+T406-U406</f>
        <v>0</v>
      </c>
      <c r="Y406" s="2019">
        <f>+V406-W406</f>
        <v>0</v>
      </c>
    </row>
    <row r="407" spans="1:25" ht="15.75" x14ac:dyDescent="0.25">
      <c r="A407" s="272"/>
      <c r="B407" s="272"/>
      <c r="C407" s="272"/>
      <c r="D407" s="273"/>
      <c r="E407" s="272"/>
      <c r="F407" s="274"/>
      <c r="G407" s="274"/>
      <c r="H407" s="272"/>
      <c r="I407" s="272"/>
      <c r="J407" s="275"/>
      <c r="K407" s="1313"/>
      <c r="L407" s="1313"/>
      <c r="M407" s="1313"/>
      <c r="N407" s="1313"/>
      <c r="O407" s="1313"/>
      <c r="P407" s="1313"/>
      <c r="Q407" s="2016" t="s">
        <v>93</v>
      </c>
      <c r="R407" s="2016" t="s">
        <v>674</v>
      </c>
      <c r="S407" s="2016" t="s">
        <v>882</v>
      </c>
      <c r="T407" s="2022">
        <v>14.096</v>
      </c>
      <c r="U407" s="2022">
        <v>14.096</v>
      </c>
      <c r="V407" s="2022">
        <v>14.096</v>
      </c>
      <c r="W407" s="2022">
        <v>14.096</v>
      </c>
      <c r="X407" s="2019">
        <f>+T407-U407</f>
        <v>0</v>
      </c>
      <c r="Y407" s="2019">
        <f>+V407-W407</f>
        <v>0</v>
      </c>
    </row>
    <row r="408" spans="1:25" ht="15.75" x14ac:dyDescent="0.25">
      <c r="A408" s="272"/>
      <c r="B408" s="272"/>
      <c r="C408" s="272"/>
      <c r="D408" s="273"/>
      <c r="E408" s="272"/>
      <c r="F408" s="274"/>
      <c r="G408" s="274"/>
      <c r="H408" s="272"/>
      <c r="I408" s="272"/>
      <c r="J408" s="275"/>
      <c r="K408" s="1313"/>
      <c r="L408" s="1313"/>
      <c r="M408" s="1313"/>
      <c r="N408" s="1313"/>
      <c r="O408" s="1313"/>
      <c r="P408" s="1313"/>
      <c r="Q408" s="2016" t="s">
        <v>93</v>
      </c>
      <c r="R408" s="2016" t="s">
        <v>674</v>
      </c>
      <c r="S408" s="2016" t="s">
        <v>883</v>
      </c>
      <c r="T408" s="2022">
        <v>14.096</v>
      </c>
      <c r="U408" s="2022">
        <v>14.096</v>
      </c>
      <c r="V408" s="2022">
        <v>14.096</v>
      </c>
      <c r="W408" s="2022">
        <v>14.096</v>
      </c>
      <c r="X408" s="2019">
        <f>+T408-U408</f>
        <v>0</v>
      </c>
      <c r="Y408" s="2019">
        <f>+V408-W408</f>
        <v>0</v>
      </c>
    </row>
    <row r="409" spans="1:25" ht="15.75" x14ac:dyDescent="0.25">
      <c r="A409" s="272"/>
      <c r="B409" s="272"/>
      <c r="C409" s="272"/>
      <c r="D409" s="273"/>
      <c r="E409" s="272"/>
      <c r="F409" s="274"/>
      <c r="G409" s="274"/>
      <c r="H409" s="272"/>
      <c r="I409" s="272"/>
      <c r="J409" s="275"/>
      <c r="K409" s="1313"/>
      <c r="L409" s="1313"/>
      <c r="M409" s="1313"/>
      <c r="N409" s="1313"/>
      <c r="O409" s="1313"/>
      <c r="P409" s="1313"/>
      <c r="Q409" s="2016" t="s">
        <v>93</v>
      </c>
      <c r="R409" s="2016" t="s">
        <v>674</v>
      </c>
      <c r="S409" s="2016" t="s">
        <v>884</v>
      </c>
      <c r="T409" s="2022">
        <v>14.096</v>
      </c>
      <c r="U409" s="2022">
        <v>14.096</v>
      </c>
      <c r="V409" s="2022">
        <v>14.096</v>
      </c>
      <c r="W409" s="2022">
        <v>14.096</v>
      </c>
      <c r="X409" s="2019">
        <f>+T409-U409</f>
        <v>0</v>
      </c>
      <c r="Y409" s="2019">
        <f>+V409-W409</f>
        <v>0</v>
      </c>
    </row>
    <row r="410" spans="1:25" ht="15.75" x14ac:dyDescent="0.25">
      <c r="A410" s="272"/>
      <c r="B410" s="272"/>
      <c r="C410" s="272"/>
      <c r="D410" s="273"/>
      <c r="E410" s="272"/>
      <c r="F410" s="274"/>
      <c r="G410" s="274"/>
      <c r="H410" s="272"/>
      <c r="I410" s="272"/>
      <c r="J410" s="275"/>
      <c r="K410" s="1313"/>
      <c r="L410" s="1313"/>
      <c r="M410" s="1313"/>
      <c r="N410" s="1313"/>
      <c r="O410" s="1313"/>
      <c r="P410" s="1313"/>
      <c r="Q410" s="2016" t="s">
        <v>93</v>
      </c>
      <c r="R410" s="2016" t="s">
        <v>674</v>
      </c>
      <c r="S410" s="2016" t="s">
        <v>885</v>
      </c>
      <c r="T410" s="2022">
        <v>14.096</v>
      </c>
      <c r="U410" s="2022">
        <v>14.096</v>
      </c>
      <c r="V410" s="2022">
        <v>14.096</v>
      </c>
      <c r="W410" s="2022">
        <v>14.096</v>
      </c>
      <c r="X410" s="2019">
        <f>+T410-U410</f>
        <v>0</v>
      </c>
      <c r="Y410" s="2019">
        <f>+V410-W410</f>
        <v>0</v>
      </c>
    </row>
    <row r="411" spans="1:25" ht="15.75" x14ac:dyDescent="0.25">
      <c r="A411" s="272"/>
      <c r="B411" s="272"/>
      <c r="C411" s="272"/>
      <c r="D411" s="273"/>
      <c r="E411" s="272"/>
      <c r="F411" s="274"/>
      <c r="G411" s="274"/>
      <c r="H411" s="272"/>
      <c r="I411" s="272"/>
      <c r="J411" s="275"/>
      <c r="K411" s="1313"/>
      <c r="L411" s="1313"/>
      <c r="M411" s="1313"/>
      <c r="N411" s="1313"/>
      <c r="O411" s="1313"/>
      <c r="P411" s="1313"/>
      <c r="Q411" s="2016" t="s">
        <v>93</v>
      </c>
      <c r="R411" s="2016" t="s">
        <v>674</v>
      </c>
      <c r="S411" s="2016" t="s">
        <v>886</v>
      </c>
      <c r="T411" s="2022">
        <v>14.096</v>
      </c>
      <c r="U411" s="2022">
        <v>14.096</v>
      </c>
      <c r="V411" s="2022">
        <v>14.096</v>
      </c>
      <c r="W411" s="2022">
        <v>14.096</v>
      </c>
      <c r="X411" s="2019">
        <f>+T411-U411</f>
        <v>0</v>
      </c>
      <c r="Y411" s="2019">
        <f>+V411-W411</f>
        <v>0</v>
      </c>
    </row>
    <row r="412" spans="1:25" ht="15.75" x14ac:dyDescent="0.25">
      <c r="A412" s="272"/>
      <c r="B412" s="272"/>
      <c r="C412" s="272"/>
      <c r="D412" s="273"/>
      <c r="E412" s="272"/>
      <c r="F412" s="274"/>
      <c r="G412" s="274"/>
      <c r="H412" s="272"/>
      <c r="I412" s="272"/>
      <c r="J412" s="275"/>
      <c r="K412" s="1313"/>
      <c r="L412" s="1313"/>
      <c r="M412" s="1313"/>
      <c r="N412" s="1313"/>
      <c r="O412" s="1313"/>
      <c r="P412" s="1313"/>
      <c r="Q412" s="2016" t="s">
        <v>93</v>
      </c>
      <c r="R412" s="2016" t="s">
        <v>674</v>
      </c>
      <c r="S412" s="2016" t="s">
        <v>887</v>
      </c>
      <c r="T412" s="2022">
        <v>14.096</v>
      </c>
      <c r="U412" s="2022">
        <v>14.096</v>
      </c>
      <c r="V412" s="2022">
        <v>14.096</v>
      </c>
      <c r="W412" s="2022">
        <v>14.096</v>
      </c>
      <c r="X412" s="2019">
        <f>+T412-U412</f>
        <v>0</v>
      </c>
      <c r="Y412" s="2019">
        <f>+V412-W412</f>
        <v>0</v>
      </c>
    </row>
    <row r="413" spans="1:25" ht="15.75" x14ac:dyDescent="0.25">
      <c r="A413" s="272"/>
      <c r="B413" s="272"/>
      <c r="C413" s="272"/>
      <c r="D413" s="273"/>
      <c r="E413" s="272"/>
      <c r="F413" s="274"/>
      <c r="G413" s="274"/>
      <c r="H413" s="272"/>
      <c r="I413" s="272"/>
      <c r="J413" s="275"/>
      <c r="K413" s="1313"/>
      <c r="L413" s="1313"/>
      <c r="M413" s="1313"/>
      <c r="N413" s="1313"/>
      <c r="O413" s="1313"/>
      <c r="P413" s="1313"/>
      <c r="Q413" s="2016" t="s">
        <v>93</v>
      </c>
      <c r="R413" s="2016" t="s">
        <v>674</v>
      </c>
      <c r="S413" s="2016" t="s">
        <v>888</v>
      </c>
      <c r="T413" s="2022">
        <v>14.096</v>
      </c>
      <c r="U413" s="2022">
        <v>14.096</v>
      </c>
      <c r="V413" s="2022">
        <v>14.096</v>
      </c>
      <c r="W413" s="2022">
        <v>14.096</v>
      </c>
      <c r="X413" s="2019">
        <f>+T413-U413</f>
        <v>0</v>
      </c>
      <c r="Y413" s="2019">
        <f>+V413-W413</f>
        <v>0</v>
      </c>
    </row>
    <row r="414" spans="1:25" ht="15.75" x14ac:dyDescent="0.25">
      <c r="A414" s="272"/>
      <c r="B414" s="272"/>
      <c r="C414" s="272"/>
      <c r="D414" s="273"/>
      <c r="E414" s="272"/>
      <c r="F414" s="274"/>
      <c r="G414" s="274"/>
      <c r="H414" s="272"/>
      <c r="I414" s="272"/>
      <c r="J414" s="275"/>
      <c r="K414" s="1313"/>
      <c r="L414" s="1313"/>
      <c r="M414" s="1313"/>
      <c r="N414" s="1313"/>
      <c r="O414" s="1313"/>
      <c r="P414" s="1313"/>
      <c r="Q414" s="2016" t="s">
        <v>93</v>
      </c>
      <c r="R414" s="2016" t="s">
        <v>674</v>
      </c>
      <c r="S414" s="2016" t="s">
        <v>889</v>
      </c>
      <c r="T414" s="2022">
        <v>14.096</v>
      </c>
      <c r="U414" s="2022">
        <v>14.096</v>
      </c>
      <c r="V414" s="2022">
        <v>14.096</v>
      </c>
      <c r="W414" s="2022">
        <v>14.096</v>
      </c>
      <c r="X414" s="2019">
        <f>+T414-U414</f>
        <v>0</v>
      </c>
      <c r="Y414" s="2019">
        <f>+V414-W414</f>
        <v>0</v>
      </c>
    </row>
    <row r="415" spans="1:25" ht="15.75" x14ac:dyDescent="0.25">
      <c r="A415" s="272"/>
      <c r="B415" s="272"/>
      <c r="C415" s="272"/>
      <c r="D415" s="273"/>
      <c r="E415" s="272"/>
      <c r="F415" s="274"/>
      <c r="G415" s="274"/>
      <c r="H415" s="272"/>
      <c r="I415" s="272"/>
      <c r="J415" s="275"/>
      <c r="K415" s="1313"/>
      <c r="L415" s="1313"/>
      <c r="M415" s="1313"/>
      <c r="N415" s="1313"/>
      <c r="O415" s="1313"/>
      <c r="P415" s="1313"/>
      <c r="Q415" s="2016" t="s">
        <v>93</v>
      </c>
      <c r="R415" s="2016" t="s">
        <v>674</v>
      </c>
      <c r="S415" s="2016" t="s">
        <v>890</v>
      </c>
      <c r="T415" s="2022">
        <v>17.62</v>
      </c>
      <c r="U415" s="2022">
        <v>17.62</v>
      </c>
      <c r="V415" s="2022">
        <v>17.62</v>
      </c>
      <c r="W415" s="2022">
        <v>17.62</v>
      </c>
      <c r="X415" s="2019">
        <f>+T415-U415</f>
        <v>0</v>
      </c>
      <c r="Y415" s="2019">
        <f>+V415-W415</f>
        <v>0</v>
      </c>
    </row>
    <row r="416" spans="1:25" ht="15.75" x14ac:dyDescent="0.25">
      <c r="A416" s="272"/>
      <c r="B416" s="272"/>
      <c r="C416" s="272"/>
      <c r="D416" s="273"/>
      <c r="E416" s="272"/>
      <c r="F416" s="274"/>
      <c r="G416" s="274"/>
      <c r="H416" s="272"/>
      <c r="I416" s="272"/>
      <c r="J416" s="275"/>
      <c r="K416" s="1313"/>
      <c r="L416" s="1313"/>
      <c r="M416" s="1313"/>
      <c r="N416" s="1313"/>
      <c r="O416" s="1313"/>
      <c r="P416" s="1313"/>
      <c r="Q416" s="2016" t="s">
        <v>95</v>
      </c>
      <c r="R416" s="2016" t="s">
        <v>675</v>
      </c>
      <c r="S416" s="2016" t="s">
        <v>357</v>
      </c>
      <c r="T416" s="2022">
        <v>80</v>
      </c>
      <c r="U416" s="2022">
        <v>80</v>
      </c>
      <c r="V416" s="2022">
        <v>80</v>
      </c>
      <c r="W416" s="2022">
        <v>80</v>
      </c>
      <c r="X416" s="2019">
        <f>+T416-U416</f>
        <v>0</v>
      </c>
      <c r="Y416" s="2019">
        <f>+V416-W416</f>
        <v>0</v>
      </c>
    </row>
    <row r="417" spans="1:25" ht="15.75" x14ac:dyDescent="0.25">
      <c r="A417" s="272"/>
      <c r="B417" s="272"/>
      <c r="C417" s="272"/>
      <c r="D417" s="273"/>
      <c r="E417" s="272"/>
      <c r="F417" s="274"/>
      <c r="G417" s="274"/>
      <c r="H417" s="272"/>
      <c r="I417" s="272"/>
      <c r="J417" s="275"/>
      <c r="K417" s="1313"/>
      <c r="L417" s="1313"/>
      <c r="M417" s="1313"/>
      <c r="N417" s="1313"/>
      <c r="O417" s="1313"/>
      <c r="P417" s="1313"/>
      <c r="Q417" s="2016" t="s">
        <v>95</v>
      </c>
      <c r="R417" s="2016" t="s">
        <v>676</v>
      </c>
      <c r="S417" s="2016" t="s">
        <v>357</v>
      </c>
      <c r="T417" s="2022">
        <v>30</v>
      </c>
      <c r="U417" s="2022">
        <v>30</v>
      </c>
      <c r="V417" s="2022">
        <v>30</v>
      </c>
      <c r="W417" s="2022">
        <v>30</v>
      </c>
      <c r="X417" s="2019">
        <f>+T417-U417</f>
        <v>0</v>
      </c>
      <c r="Y417" s="2019">
        <f>+V417-W417</f>
        <v>0</v>
      </c>
    </row>
    <row r="418" spans="1:25" ht="15.75" x14ac:dyDescent="0.25">
      <c r="A418" s="272"/>
      <c r="B418" s="272"/>
      <c r="C418" s="272"/>
      <c r="D418" s="273"/>
      <c r="E418" s="272"/>
      <c r="F418" s="274"/>
      <c r="G418" s="274"/>
      <c r="H418" s="272"/>
      <c r="I418" s="272"/>
      <c r="J418" s="275"/>
      <c r="K418" s="1313"/>
      <c r="L418" s="1313"/>
      <c r="M418" s="1313"/>
      <c r="N418" s="1313"/>
      <c r="O418" s="1313"/>
      <c r="P418" s="1313"/>
      <c r="Q418" s="2016" t="s">
        <v>97</v>
      </c>
      <c r="R418" s="2016" t="s">
        <v>677</v>
      </c>
      <c r="S418" s="2016" t="s">
        <v>357</v>
      </c>
      <c r="T418" s="2022">
        <v>57.5</v>
      </c>
      <c r="U418" s="2022">
        <v>57.5</v>
      </c>
      <c r="V418" s="2022">
        <v>55</v>
      </c>
      <c r="W418" s="2022">
        <v>58.948</v>
      </c>
      <c r="X418" s="2019">
        <f>+T418-U418</f>
        <v>0</v>
      </c>
      <c r="Y418" s="2019">
        <f>+V418-W418</f>
        <v>-3.9480000000000004</v>
      </c>
    </row>
    <row r="419" spans="1:25" ht="15.75" x14ac:dyDescent="0.25">
      <c r="A419" s="272"/>
      <c r="B419" s="272"/>
      <c r="C419" s="272"/>
      <c r="D419" s="273"/>
      <c r="E419" s="272"/>
      <c r="F419" s="274"/>
      <c r="G419" s="274"/>
      <c r="H419" s="272"/>
      <c r="I419" s="272"/>
      <c r="J419" s="275"/>
      <c r="K419" s="1313"/>
      <c r="L419" s="1313"/>
      <c r="M419" s="1313"/>
      <c r="N419" s="1313"/>
      <c r="O419" s="1313"/>
      <c r="P419" s="1313"/>
      <c r="Q419" s="2016" t="s">
        <v>97</v>
      </c>
      <c r="R419" s="2016" t="s">
        <v>677</v>
      </c>
      <c r="S419" s="2016" t="s">
        <v>413</v>
      </c>
      <c r="T419" s="2022">
        <v>57.5</v>
      </c>
      <c r="U419" s="2022">
        <v>57.5</v>
      </c>
      <c r="V419" s="2022">
        <v>55</v>
      </c>
      <c r="W419" s="2022">
        <v>58.832000000000001</v>
      </c>
      <c r="X419" s="2019">
        <f>+T419-U419</f>
        <v>0</v>
      </c>
      <c r="Y419" s="2019">
        <f>+V419-W419</f>
        <v>-3.8320000000000007</v>
      </c>
    </row>
    <row r="420" spans="1:25" ht="15.75" x14ac:dyDescent="0.25">
      <c r="A420" s="272"/>
      <c r="B420" s="272"/>
      <c r="C420" s="272"/>
      <c r="D420" s="273"/>
      <c r="E420" s="272"/>
      <c r="F420" s="274"/>
      <c r="G420" s="274"/>
      <c r="H420" s="272"/>
      <c r="I420" s="272"/>
      <c r="J420" s="275"/>
      <c r="K420" s="1313"/>
      <c r="L420" s="1313"/>
      <c r="M420" s="1313"/>
      <c r="N420" s="1313"/>
      <c r="O420" s="1313"/>
      <c r="P420" s="1313"/>
      <c r="Q420" s="2016" t="s">
        <v>97</v>
      </c>
      <c r="R420" s="2016" t="s">
        <v>679</v>
      </c>
      <c r="S420" s="2016" t="s">
        <v>357</v>
      </c>
      <c r="T420" s="2022">
        <v>43.38</v>
      </c>
      <c r="U420" s="2022">
        <v>43.38</v>
      </c>
      <c r="V420" s="2022">
        <v>45.503999999999998</v>
      </c>
      <c r="W420" s="2022">
        <v>45.634</v>
      </c>
      <c r="X420" s="2019">
        <f>+T420-U420</f>
        <v>0</v>
      </c>
      <c r="Y420" s="2019">
        <f>+V420-W420</f>
        <v>-0.13000000000000256</v>
      </c>
    </row>
    <row r="421" spans="1:25" ht="15.75" x14ac:dyDescent="0.25">
      <c r="A421" s="272"/>
      <c r="B421" s="272"/>
      <c r="C421" s="272"/>
      <c r="D421" s="273"/>
      <c r="E421" s="272"/>
      <c r="F421" s="274"/>
      <c r="G421" s="274"/>
      <c r="H421" s="272"/>
      <c r="I421" s="272"/>
      <c r="J421" s="275"/>
      <c r="K421" s="1313"/>
      <c r="L421" s="1313"/>
      <c r="M421" s="1313"/>
      <c r="N421" s="1313"/>
      <c r="O421" s="1313"/>
      <c r="P421" s="1313"/>
      <c r="Q421" s="2016" t="s">
        <v>97</v>
      </c>
      <c r="R421" s="2016" t="s">
        <v>679</v>
      </c>
      <c r="S421" s="2016" t="s">
        <v>413</v>
      </c>
      <c r="T421" s="2022">
        <v>43.38</v>
      </c>
      <c r="U421" s="2022">
        <v>43.38</v>
      </c>
      <c r="V421" s="2022">
        <v>45.869</v>
      </c>
      <c r="W421" s="2022">
        <v>45.616</v>
      </c>
      <c r="X421" s="2019">
        <f>+T421-U421</f>
        <v>0</v>
      </c>
      <c r="Y421" s="2019">
        <f>+V421-W421</f>
        <v>0.25300000000000011</v>
      </c>
    </row>
    <row r="422" spans="1:25" ht="15.75" x14ac:dyDescent="0.25">
      <c r="A422" s="272"/>
      <c r="B422" s="272"/>
      <c r="C422" s="272"/>
      <c r="D422" s="273"/>
      <c r="E422" s="272"/>
      <c r="F422" s="274"/>
      <c r="G422" s="274"/>
      <c r="H422" s="272"/>
      <c r="I422" s="272"/>
      <c r="J422" s="275"/>
      <c r="K422" s="1313"/>
      <c r="L422" s="1313"/>
      <c r="M422" s="1313"/>
      <c r="N422" s="1313"/>
      <c r="O422" s="1313"/>
      <c r="P422" s="1313"/>
      <c r="Q422" s="2016" t="s">
        <v>97</v>
      </c>
      <c r="R422" s="2016" t="s">
        <v>679</v>
      </c>
      <c r="S422" s="2016" t="s">
        <v>849</v>
      </c>
      <c r="T422" s="2022">
        <v>43.38</v>
      </c>
      <c r="U422" s="2022">
        <v>43.38</v>
      </c>
      <c r="V422" s="2022">
        <v>45.386000000000003</v>
      </c>
      <c r="W422" s="2022">
        <v>45.442</v>
      </c>
      <c r="X422" s="2019">
        <f>+T422-U422</f>
        <v>0</v>
      </c>
      <c r="Y422" s="2019">
        <f>+V422-W422</f>
        <v>-5.5999999999997385E-2</v>
      </c>
    </row>
    <row r="423" spans="1:25" ht="15.75" x14ac:dyDescent="0.25">
      <c r="A423" s="272"/>
      <c r="B423" s="272"/>
      <c r="C423" s="272"/>
      <c r="D423" s="273"/>
      <c r="E423" s="272"/>
      <c r="F423" s="274"/>
      <c r="G423" s="274"/>
      <c r="H423" s="272"/>
      <c r="I423" s="272"/>
      <c r="J423" s="275"/>
      <c r="K423" s="1313"/>
      <c r="L423" s="1313"/>
      <c r="M423" s="1313"/>
      <c r="N423" s="1313"/>
      <c r="O423" s="1313"/>
      <c r="P423" s="1313"/>
      <c r="Q423" s="2016" t="s">
        <v>97</v>
      </c>
      <c r="R423" s="2016" t="s">
        <v>681</v>
      </c>
      <c r="S423" s="2016" t="s">
        <v>901</v>
      </c>
      <c r="T423" s="2022">
        <v>12</v>
      </c>
      <c r="U423" s="2022">
        <v>14.821999999999999</v>
      </c>
      <c r="V423" s="2022">
        <v>12</v>
      </c>
      <c r="W423" s="2022">
        <v>14.821999999999999</v>
      </c>
      <c r="X423" s="2019">
        <f>+T423-U423</f>
        <v>-2.8219999999999992</v>
      </c>
      <c r="Y423" s="2019">
        <f>+V423-W423</f>
        <v>-2.8219999999999992</v>
      </c>
    </row>
    <row r="424" spans="1:25" ht="15.75" x14ac:dyDescent="0.25">
      <c r="A424" s="272"/>
      <c r="B424" s="272"/>
      <c r="C424" s="272"/>
      <c r="D424" s="273"/>
      <c r="E424" s="272"/>
      <c r="F424" s="274"/>
      <c r="G424" s="274"/>
      <c r="H424" s="272"/>
      <c r="I424" s="272"/>
      <c r="J424" s="275"/>
      <c r="K424" s="1313"/>
      <c r="L424" s="1313"/>
      <c r="M424" s="1313"/>
      <c r="N424" s="1313"/>
      <c r="O424" s="1313"/>
      <c r="P424" s="1313"/>
      <c r="Q424" s="2016" t="s">
        <v>97</v>
      </c>
      <c r="R424" s="2016" t="s">
        <v>681</v>
      </c>
      <c r="S424" s="2016" t="s">
        <v>902</v>
      </c>
      <c r="T424" s="2022">
        <v>14</v>
      </c>
      <c r="U424" s="2022">
        <v>14.86</v>
      </c>
      <c r="V424" s="2022">
        <v>14</v>
      </c>
      <c r="W424" s="2022">
        <v>14.86</v>
      </c>
      <c r="X424" s="2019">
        <f>+T424-U424</f>
        <v>-0.85999999999999943</v>
      </c>
      <c r="Y424" s="2019">
        <f>+V424-W424</f>
        <v>-0.85999999999999943</v>
      </c>
    </row>
    <row r="425" spans="1:25" ht="15.75" x14ac:dyDescent="0.25">
      <c r="A425" s="272"/>
      <c r="B425" s="272"/>
      <c r="C425" s="272"/>
      <c r="D425" s="273"/>
      <c r="E425" s="272"/>
      <c r="F425" s="274"/>
      <c r="G425" s="274"/>
      <c r="H425" s="272"/>
      <c r="I425" s="272"/>
      <c r="J425" s="275"/>
      <c r="K425" s="1313"/>
      <c r="L425" s="1313"/>
      <c r="M425" s="1313"/>
      <c r="N425" s="1313"/>
      <c r="O425" s="1313"/>
      <c r="P425" s="1313"/>
      <c r="Q425" s="2016" t="s">
        <v>97</v>
      </c>
      <c r="R425" s="2016" t="s">
        <v>681</v>
      </c>
      <c r="S425" s="2016" t="s">
        <v>903</v>
      </c>
      <c r="T425" s="2022">
        <v>14</v>
      </c>
      <c r="U425" s="2022">
        <v>14.859</v>
      </c>
      <c r="V425" s="2022">
        <v>14</v>
      </c>
      <c r="W425" s="2022">
        <v>14.859</v>
      </c>
      <c r="X425" s="2019">
        <f>+T425-U425</f>
        <v>-0.85899999999999999</v>
      </c>
      <c r="Y425" s="2019">
        <f>+V425-W425</f>
        <v>-0.85899999999999999</v>
      </c>
    </row>
    <row r="426" spans="1:25" ht="15.75" x14ac:dyDescent="0.25">
      <c r="A426" s="272"/>
      <c r="B426" s="272"/>
      <c r="C426" s="272"/>
      <c r="D426" s="273"/>
      <c r="E426" s="272"/>
      <c r="F426" s="274"/>
      <c r="G426" s="274"/>
      <c r="H426" s="272"/>
      <c r="I426" s="272"/>
      <c r="J426" s="275"/>
      <c r="K426" s="1313"/>
      <c r="L426" s="1313"/>
      <c r="M426" s="1313"/>
      <c r="N426" s="1313"/>
      <c r="O426" s="1313"/>
      <c r="P426" s="1313"/>
      <c r="Q426" s="2016" t="s">
        <v>97</v>
      </c>
      <c r="R426" s="2016" t="s">
        <v>683</v>
      </c>
      <c r="S426" s="2016" t="s">
        <v>891</v>
      </c>
      <c r="T426" s="2022">
        <v>180</v>
      </c>
      <c r="U426" s="2022">
        <v>180</v>
      </c>
      <c r="V426" s="2022">
        <v>174.7</v>
      </c>
      <c r="W426" s="2022">
        <v>172.01</v>
      </c>
      <c r="X426" s="2019">
        <f>+T426-U426</f>
        <v>0</v>
      </c>
      <c r="Y426" s="2019">
        <f>+V426-W426</f>
        <v>2.6899999999999977</v>
      </c>
    </row>
    <row r="427" spans="1:25" ht="15.75" x14ac:dyDescent="0.25">
      <c r="A427" s="272"/>
      <c r="B427" s="272"/>
      <c r="C427" s="272"/>
      <c r="D427" s="273"/>
      <c r="E427" s="272"/>
      <c r="F427" s="274"/>
      <c r="G427" s="274"/>
      <c r="H427" s="272"/>
      <c r="I427" s="272"/>
      <c r="J427" s="275"/>
      <c r="K427" s="1313"/>
      <c r="L427" s="1313"/>
      <c r="M427" s="1313"/>
      <c r="N427" s="1313"/>
      <c r="O427" s="1313"/>
      <c r="P427" s="1313"/>
      <c r="Q427" s="2016" t="s">
        <v>97</v>
      </c>
      <c r="R427" s="2016" t="s">
        <v>683</v>
      </c>
      <c r="S427" s="2016" t="s">
        <v>892</v>
      </c>
      <c r="T427" s="2022">
        <v>180</v>
      </c>
      <c r="U427" s="2022">
        <v>180</v>
      </c>
      <c r="V427" s="2022">
        <v>176.715</v>
      </c>
      <c r="W427" s="2022">
        <v>172.39</v>
      </c>
      <c r="X427" s="2019">
        <f>+T427-U427</f>
        <v>0</v>
      </c>
      <c r="Y427" s="2019">
        <f>+V427-W427</f>
        <v>4.3250000000000171</v>
      </c>
    </row>
    <row r="428" spans="1:25" ht="15.75" x14ac:dyDescent="0.25">
      <c r="A428" s="272"/>
      <c r="B428" s="272"/>
      <c r="C428" s="272"/>
      <c r="D428" s="273"/>
      <c r="E428" s="272"/>
      <c r="F428" s="274"/>
      <c r="G428" s="274"/>
      <c r="H428" s="272"/>
      <c r="I428" s="272"/>
      <c r="J428" s="275"/>
      <c r="K428" s="1313"/>
      <c r="L428" s="1313"/>
      <c r="M428" s="1313"/>
      <c r="N428" s="1313"/>
      <c r="O428" s="1313"/>
      <c r="P428" s="1313"/>
      <c r="Q428" s="2016" t="s">
        <v>97</v>
      </c>
      <c r="R428" s="2016" t="s">
        <v>683</v>
      </c>
      <c r="S428" s="2016" t="s">
        <v>893</v>
      </c>
      <c r="T428" s="2022">
        <v>199.8</v>
      </c>
      <c r="U428" s="2022">
        <v>199.8</v>
      </c>
      <c r="V428" s="2022">
        <v>190.36</v>
      </c>
      <c r="W428" s="2022">
        <v>189.58</v>
      </c>
      <c r="X428" s="2019">
        <f>+T428-U428</f>
        <v>0</v>
      </c>
      <c r="Y428" s="2019">
        <f>+V428-W428</f>
        <v>0.78000000000000114</v>
      </c>
    </row>
    <row r="429" spans="1:25" ht="15.75" x14ac:dyDescent="0.25">
      <c r="A429" s="272"/>
      <c r="B429" s="272"/>
      <c r="C429" s="272"/>
      <c r="D429" s="273"/>
      <c r="E429" s="272"/>
      <c r="F429" s="274"/>
      <c r="G429" s="274"/>
      <c r="H429" s="272"/>
      <c r="I429" s="272"/>
      <c r="J429" s="275"/>
      <c r="K429" s="1313"/>
      <c r="L429" s="1313"/>
      <c r="M429" s="1313"/>
      <c r="N429" s="1313"/>
      <c r="O429" s="1313"/>
      <c r="P429" s="1313"/>
      <c r="Q429" s="2016" t="s">
        <v>97</v>
      </c>
      <c r="R429" s="2016" t="s">
        <v>683</v>
      </c>
      <c r="S429" s="2016" t="s">
        <v>894</v>
      </c>
      <c r="T429" s="2022">
        <v>73.61</v>
      </c>
      <c r="U429" s="2022">
        <v>73.599999999999994</v>
      </c>
      <c r="V429" s="2022">
        <v>77.08</v>
      </c>
      <c r="W429" s="2022">
        <v>75.03</v>
      </c>
      <c r="X429" s="2019">
        <f>+T429-U429</f>
        <v>1.0000000000005116E-2</v>
      </c>
      <c r="Y429" s="2019">
        <f>+V429-W429</f>
        <v>2.0499999999999972</v>
      </c>
    </row>
    <row r="430" spans="1:25" ht="15.75" x14ac:dyDescent="0.25">
      <c r="A430" s="272"/>
      <c r="B430" s="272"/>
      <c r="C430" s="272"/>
      <c r="D430" s="273"/>
      <c r="E430" s="272"/>
      <c r="F430" s="274"/>
      <c r="G430" s="274"/>
      <c r="H430" s="272"/>
      <c r="I430" s="272"/>
      <c r="J430" s="275"/>
      <c r="K430" s="1313"/>
      <c r="L430" s="1313"/>
      <c r="M430" s="1313"/>
      <c r="N430" s="1313"/>
      <c r="O430" s="1313"/>
      <c r="P430" s="1313"/>
      <c r="Q430" s="2016" t="s">
        <v>97</v>
      </c>
      <c r="R430" s="2016" t="s">
        <v>683</v>
      </c>
      <c r="S430" s="2016" t="s">
        <v>895</v>
      </c>
      <c r="T430" s="2022">
        <v>297.5</v>
      </c>
      <c r="U430" s="2022">
        <v>297.5</v>
      </c>
      <c r="V430" s="2022">
        <v>273.39999999999998</v>
      </c>
      <c r="W430" s="2022">
        <v>280.50599999999997</v>
      </c>
      <c r="X430" s="2019">
        <f>+T430-U430</f>
        <v>0</v>
      </c>
      <c r="Y430" s="2019">
        <f>+V430-W430</f>
        <v>-7.1059999999999945</v>
      </c>
    </row>
    <row r="431" spans="1:25" ht="15.75" x14ac:dyDescent="0.25">
      <c r="A431" s="272"/>
      <c r="B431" s="272"/>
      <c r="C431" s="272"/>
      <c r="D431" s="273"/>
      <c r="E431" s="272"/>
      <c r="F431" s="274"/>
      <c r="G431" s="274"/>
      <c r="H431" s="272"/>
      <c r="I431" s="272"/>
      <c r="J431" s="275"/>
      <c r="K431" s="1313"/>
      <c r="L431" s="1313"/>
      <c r="M431" s="1313"/>
      <c r="N431" s="1313"/>
      <c r="O431" s="1313"/>
      <c r="P431" s="1313"/>
      <c r="Q431" s="2016" t="s">
        <v>97</v>
      </c>
      <c r="R431" s="2016" t="s">
        <v>683</v>
      </c>
      <c r="S431" s="2016" t="s">
        <v>896</v>
      </c>
      <c r="T431" s="2022">
        <v>31.79</v>
      </c>
      <c r="U431" s="2022">
        <v>31.79</v>
      </c>
      <c r="V431" s="2022">
        <v>35.76</v>
      </c>
      <c r="W431" s="2022">
        <v>36.756999999999998</v>
      </c>
      <c r="X431" s="2019">
        <f>+T431-U431</f>
        <v>0</v>
      </c>
      <c r="Y431" s="2019">
        <f>+V431-W431</f>
        <v>-0.99699999999999989</v>
      </c>
    </row>
    <row r="432" spans="1:25" ht="15.75" x14ac:dyDescent="0.25">
      <c r="A432" s="272"/>
      <c r="B432" s="272"/>
      <c r="C432" s="272"/>
      <c r="D432" s="273"/>
      <c r="E432" s="272"/>
      <c r="F432" s="274"/>
      <c r="G432" s="274"/>
      <c r="H432" s="272"/>
      <c r="I432" s="272"/>
      <c r="J432" s="275"/>
      <c r="K432" s="1313"/>
      <c r="L432" s="1313"/>
      <c r="M432" s="1313"/>
      <c r="N432" s="1313"/>
      <c r="O432" s="1313"/>
      <c r="P432" s="1313"/>
      <c r="Q432" s="2016" t="s">
        <v>97</v>
      </c>
      <c r="R432" s="2016" t="s">
        <v>685</v>
      </c>
      <c r="S432" s="2016" t="s">
        <v>897</v>
      </c>
      <c r="T432" s="2022">
        <v>135</v>
      </c>
      <c r="U432" s="2022">
        <v>135</v>
      </c>
      <c r="V432" s="2022">
        <v>140.34</v>
      </c>
      <c r="W432" s="2022">
        <v>140.71</v>
      </c>
      <c r="X432" s="2019">
        <f>+T432-U432</f>
        <v>0</v>
      </c>
      <c r="Y432" s="2019">
        <f>+V432-W432</f>
        <v>-0.37000000000000455</v>
      </c>
    </row>
    <row r="433" spans="1:26" ht="15.75" x14ac:dyDescent="0.25">
      <c r="A433" s="272"/>
      <c r="B433" s="272"/>
      <c r="C433" s="272"/>
      <c r="D433" s="273"/>
      <c r="E433" s="272"/>
      <c r="F433" s="274"/>
      <c r="G433" s="274"/>
      <c r="H433" s="272"/>
      <c r="I433" s="272"/>
      <c r="J433" s="275"/>
      <c r="K433" s="1313"/>
      <c r="L433" s="1313"/>
      <c r="M433" s="1313"/>
      <c r="N433" s="1313"/>
      <c r="O433" s="1313"/>
      <c r="P433" s="1313"/>
      <c r="Q433" s="2016" t="s">
        <v>97</v>
      </c>
      <c r="R433" s="2016" t="s">
        <v>686</v>
      </c>
      <c r="S433" s="2016" t="s">
        <v>898</v>
      </c>
      <c r="T433" s="2022">
        <v>239.67</v>
      </c>
      <c r="U433" s="2022">
        <v>239.67</v>
      </c>
      <c r="V433" s="2022">
        <v>203.55</v>
      </c>
      <c r="W433" s="2022">
        <v>207.19</v>
      </c>
      <c r="X433" s="2019">
        <f>+T433-U433</f>
        <v>0</v>
      </c>
      <c r="Y433" s="2019">
        <f>+V433-W433</f>
        <v>-3.6399999999999864</v>
      </c>
    </row>
    <row r="434" spans="1:26" ht="15.75" x14ac:dyDescent="0.25">
      <c r="A434" s="272"/>
      <c r="B434" s="272"/>
      <c r="C434" s="272"/>
      <c r="D434" s="273"/>
      <c r="E434" s="272"/>
      <c r="F434" s="274"/>
      <c r="G434" s="274"/>
      <c r="H434" s="272"/>
      <c r="I434" s="272"/>
      <c r="J434" s="275"/>
      <c r="K434" s="1313"/>
      <c r="L434" s="1313"/>
      <c r="M434" s="1313"/>
      <c r="N434" s="1313"/>
      <c r="O434" s="1313"/>
      <c r="P434" s="1313"/>
      <c r="Q434" s="2016" t="s">
        <v>97</v>
      </c>
      <c r="R434" s="2016" t="s">
        <v>686</v>
      </c>
      <c r="S434" s="2016" t="s">
        <v>899</v>
      </c>
      <c r="T434" s="2022">
        <v>239.67</v>
      </c>
      <c r="U434" s="2022">
        <v>239.67</v>
      </c>
      <c r="V434" s="2022">
        <v>203.43</v>
      </c>
      <c r="W434" s="2022">
        <v>204.64</v>
      </c>
      <c r="X434" s="2019">
        <f>+T434-U434</f>
        <v>0</v>
      </c>
      <c r="Y434" s="2019">
        <f>+V434-W434</f>
        <v>-1.2099999999999795</v>
      </c>
    </row>
    <row r="435" spans="1:26" ht="15.75" x14ac:dyDescent="0.25">
      <c r="A435" s="272"/>
      <c r="B435" s="272"/>
      <c r="C435" s="272"/>
      <c r="D435" s="273"/>
      <c r="E435" s="272"/>
      <c r="F435" s="274"/>
      <c r="G435" s="274"/>
      <c r="H435" s="272"/>
      <c r="I435" s="272"/>
      <c r="J435" s="275"/>
      <c r="K435" s="1313"/>
      <c r="L435" s="1313"/>
      <c r="M435" s="1313"/>
      <c r="N435" s="1313"/>
      <c r="O435" s="1313"/>
      <c r="P435" s="1313"/>
      <c r="Q435" s="2016" t="s">
        <v>97</v>
      </c>
      <c r="R435" s="2016" t="s">
        <v>686</v>
      </c>
      <c r="S435" s="2016" t="s">
        <v>900</v>
      </c>
      <c r="T435" s="2022">
        <v>239.67</v>
      </c>
      <c r="U435" s="2022">
        <v>239.67</v>
      </c>
      <c r="V435" s="2022">
        <v>203</v>
      </c>
      <c r="W435" s="2022">
        <v>205.02</v>
      </c>
      <c r="X435" s="2019">
        <f>+T435-U435</f>
        <v>0</v>
      </c>
      <c r="Y435" s="2019">
        <f>+V435-W435</f>
        <v>-2.0200000000000102</v>
      </c>
    </row>
    <row r="436" spans="1:26" ht="15.75" x14ac:dyDescent="0.25">
      <c r="A436" s="272"/>
      <c r="B436" s="272"/>
      <c r="C436" s="272"/>
      <c r="D436" s="273"/>
      <c r="E436" s="272"/>
      <c r="F436" s="274"/>
      <c r="G436" s="274"/>
      <c r="H436" s="272"/>
      <c r="I436" s="272"/>
      <c r="J436" s="275"/>
      <c r="K436" s="1313"/>
      <c r="L436" s="1313"/>
      <c r="M436" s="1313"/>
      <c r="N436" s="1313"/>
      <c r="O436" s="1313"/>
      <c r="P436" s="1313"/>
      <c r="Q436" s="2016" t="s">
        <v>97</v>
      </c>
      <c r="R436" s="2016" t="s">
        <v>687</v>
      </c>
      <c r="S436" s="2016" t="s">
        <v>904</v>
      </c>
      <c r="T436" s="2022">
        <v>189.55</v>
      </c>
      <c r="U436" s="2022">
        <v>189.55</v>
      </c>
      <c r="V436" s="2022">
        <v>167.13</v>
      </c>
      <c r="W436" s="2022">
        <v>167.13</v>
      </c>
      <c r="X436" s="2019">
        <f>+T436-U436</f>
        <v>0</v>
      </c>
      <c r="Y436" s="2019">
        <f>+V436-W436</f>
        <v>0</v>
      </c>
    </row>
    <row r="437" spans="1:26" ht="15.75" x14ac:dyDescent="0.25">
      <c r="A437" s="272"/>
      <c r="B437" s="272"/>
      <c r="C437" s="272"/>
      <c r="D437" s="273"/>
      <c r="E437" s="272"/>
      <c r="F437" s="274"/>
      <c r="G437" s="274"/>
      <c r="H437" s="272"/>
      <c r="I437" s="272"/>
      <c r="J437" s="275"/>
      <c r="K437" s="1313"/>
      <c r="L437" s="1313"/>
      <c r="M437" s="1313"/>
      <c r="N437" s="1313"/>
      <c r="O437" s="1313"/>
      <c r="P437" s="1313"/>
      <c r="Q437" s="2016" t="s">
        <v>97</v>
      </c>
      <c r="R437" s="2016" t="s">
        <v>687</v>
      </c>
      <c r="S437" s="2016" t="s">
        <v>905</v>
      </c>
      <c r="T437" s="2022">
        <v>189.55</v>
      </c>
      <c r="U437" s="2022">
        <v>189.55</v>
      </c>
      <c r="V437" s="2022">
        <v>165.65</v>
      </c>
      <c r="W437" s="2022">
        <v>167.97</v>
      </c>
      <c r="X437" s="2019">
        <f>+T437-U437</f>
        <v>0</v>
      </c>
      <c r="Y437" s="2019">
        <f>+V437-W437</f>
        <v>-2.3199999999999932</v>
      </c>
    </row>
    <row r="438" spans="1:26" ht="15.75" x14ac:dyDescent="0.25">
      <c r="A438" s="272"/>
      <c r="B438" s="272"/>
      <c r="C438" s="272"/>
      <c r="D438" s="273"/>
      <c r="E438" s="272"/>
      <c r="F438" s="274"/>
      <c r="G438" s="274"/>
      <c r="H438" s="272"/>
      <c r="I438" s="272"/>
      <c r="J438" s="275"/>
      <c r="K438" s="1313"/>
      <c r="L438" s="1313"/>
      <c r="M438" s="1313"/>
      <c r="N438" s="1313"/>
      <c r="O438" s="1313"/>
      <c r="P438" s="1313"/>
      <c r="Q438" s="2016" t="s">
        <v>97</v>
      </c>
      <c r="R438" s="2016" t="s">
        <v>687</v>
      </c>
      <c r="S438" s="2016" t="s">
        <v>906</v>
      </c>
      <c r="T438" s="2022">
        <v>189.55</v>
      </c>
      <c r="U438" s="2022">
        <v>189.55</v>
      </c>
      <c r="V438" s="2022">
        <v>180</v>
      </c>
      <c r="W438" s="2022">
        <v>166.23</v>
      </c>
      <c r="X438" s="2019">
        <f>+T438-U438</f>
        <v>0</v>
      </c>
      <c r="Y438" s="2019">
        <f>+V438-W438</f>
        <v>13.77000000000001</v>
      </c>
    </row>
    <row r="439" spans="1:26" ht="15.75" x14ac:dyDescent="0.25">
      <c r="A439" s="272"/>
      <c r="B439" s="272"/>
      <c r="C439" s="272"/>
      <c r="D439" s="273"/>
      <c r="E439" s="272"/>
      <c r="F439" s="274"/>
      <c r="G439" s="274"/>
      <c r="H439" s="272"/>
      <c r="I439" s="272"/>
      <c r="J439" s="275"/>
      <c r="K439" s="1313"/>
      <c r="L439" s="1313"/>
      <c r="M439" s="1313"/>
      <c r="N439" s="1313"/>
      <c r="O439" s="1313"/>
      <c r="P439" s="1313"/>
      <c r="Q439" s="2016" t="s">
        <v>99</v>
      </c>
      <c r="R439" s="2016" t="s">
        <v>688</v>
      </c>
      <c r="S439" s="2016" t="s">
        <v>891</v>
      </c>
      <c r="T439" s="2022">
        <v>193.4</v>
      </c>
      <c r="U439" s="2022">
        <v>193.4</v>
      </c>
      <c r="V439" s="2022">
        <v>190.15199999999999</v>
      </c>
      <c r="W439" s="2022">
        <v>190.15199999999999</v>
      </c>
      <c r="X439" s="2019">
        <f>+T439-U439</f>
        <v>0</v>
      </c>
      <c r="Y439" s="2019">
        <f>+V439-W439</f>
        <v>0</v>
      </c>
    </row>
    <row r="440" spans="1:26" ht="15.75" x14ac:dyDescent="0.25">
      <c r="A440" s="272"/>
      <c r="B440" s="272"/>
      <c r="C440" s="272"/>
      <c r="D440" s="273"/>
      <c r="E440" s="272"/>
      <c r="F440" s="274"/>
      <c r="G440" s="274"/>
      <c r="H440" s="272"/>
      <c r="I440" s="272"/>
      <c r="J440" s="275"/>
      <c r="K440" s="1313"/>
      <c r="L440" s="1313"/>
      <c r="M440" s="1313"/>
      <c r="N440" s="1313"/>
      <c r="O440" s="1313"/>
      <c r="P440" s="1313"/>
      <c r="Q440" s="2016" t="s">
        <v>99</v>
      </c>
      <c r="R440" s="2016" t="s">
        <v>688</v>
      </c>
      <c r="S440" s="2016" t="s">
        <v>892</v>
      </c>
      <c r="T440" s="2022">
        <v>193.4</v>
      </c>
      <c r="U440" s="2022">
        <v>193.4</v>
      </c>
      <c r="V440" s="2022">
        <v>187.631</v>
      </c>
      <c r="W440" s="2022">
        <v>187.631</v>
      </c>
      <c r="X440" s="2019">
        <f>+T440-U440</f>
        <v>0</v>
      </c>
      <c r="Y440" s="2019">
        <f>+V440-W440</f>
        <v>0</v>
      </c>
    </row>
    <row r="441" spans="1:26" ht="15.75" x14ac:dyDescent="0.25">
      <c r="A441" s="272"/>
      <c r="B441" s="272"/>
      <c r="C441" s="272"/>
      <c r="D441" s="273"/>
      <c r="E441" s="272"/>
      <c r="F441" s="274"/>
      <c r="G441" s="274"/>
      <c r="H441" s="272"/>
      <c r="I441" s="272"/>
      <c r="J441" s="275"/>
      <c r="K441" s="1313"/>
      <c r="L441" s="1313"/>
      <c r="M441" s="1313"/>
      <c r="N441" s="1313"/>
      <c r="O441" s="1313"/>
      <c r="P441" s="1313"/>
      <c r="Q441" s="2016" t="s">
        <v>99</v>
      </c>
      <c r="R441" s="2016" t="s">
        <v>688</v>
      </c>
      <c r="S441" s="2016" t="s">
        <v>907</v>
      </c>
      <c r="T441" s="2022">
        <v>192</v>
      </c>
      <c r="U441" s="2022">
        <v>192</v>
      </c>
      <c r="V441" s="2022">
        <v>189.40899999999999</v>
      </c>
      <c r="W441" s="2022">
        <v>189.40899999999999</v>
      </c>
      <c r="X441" s="2019">
        <f>+T441-U441</f>
        <v>0</v>
      </c>
      <c r="Y441" s="2019">
        <f>+V441-W441</f>
        <v>0</v>
      </c>
    </row>
    <row r="442" spans="1:26" ht="15.75" x14ac:dyDescent="0.25">
      <c r="A442" s="272"/>
      <c r="B442" s="272"/>
      <c r="C442" s="272"/>
      <c r="D442" s="273"/>
      <c r="E442" s="272"/>
      <c r="F442" s="274"/>
      <c r="G442" s="274"/>
      <c r="H442" s="272"/>
      <c r="I442" s="272"/>
      <c r="J442" s="275"/>
      <c r="K442" s="1313"/>
      <c r="L442" s="1313"/>
      <c r="M442" s="1313"/>
      <c r="N442" s="1313"/>
      <c r="O442" s="1313"/>
      <c r="P442" s="1313"/>
      <c r="Q442" s="2016" t="s">
        <v>101</v>
      </c>
      <c r="R442" s="2016" t="s">
        <v>689</v>
      </c>
      <c r="S442" s="2016" t="s">
        <v>387</v>
      </c>
      <c r="T442" s="2022"/>
      <c r="U442" s="2022">
        <v>9.5</v>
      </c>
      <c r="V442" s="2022"/>
      <c r="W442" s="2022">
        <v>9.5</v>
      </c>
      <c r="X442" s="2019">
        <f>+T442-U442</f>
        <v>-9.5</v>
      </c>
      <c r="Y442" s="2019">
        <f>+V442-W442</f>
        <v>-9.5</v>
      </c>
      <c r="Z442" s="1201" t="s">
        <v>1649</v>
      </c>
    </row>
    <row r="443" spans="1:26" ht="15.75" x14ac:dyDescent="0.25">
      <c r="A443" s="272"/>
      <c r="B443" s="272"/>
      <c r="C443" s="272"/>
      <c r="D443" s="273"/>
      <c r="E443" s="272"/>
      <c r="F443" s="274"/>
      <c r="G443" s="274"/>
      <c r="H443" s="272"/>
      <c r="I443" s="272"/>
      <c r="J443" s="275"/>
      <c r="K443" s="1313"/>
      <c r="L443" s="1313"/>
      <c r="M443" s="1313"/>
      <c r="N443" s="1313"/>
      <c r="O443" s="1313"/>
      <c r="P443" s="1313"/>
      <c r="Q443" s="2016" t="s">
        <v>101</v>
      </c>
      <c r="R443" s="2016" t="s">
        <v>689</v>
      </c>
      <c r="S443" s="2016" t="s">
        <v>704</v>
      </c>
      <c r="T443" s="2022"/>
      <c r="U443" s="2022">
        <v>9.5</v>
      </c>
      <c r="V443" s="2022"/>
      <c r="W443" s="2022">
        <v>9.5</v>
      </c>
      <c r="X443" s="2019">
        <f>+T443-U443</f>
        <v>-9.5</v>
      </c>
      <c r="Y443" s="2019">
        <f>+V443-W443</f>
        <v>-9.5</v>
      </c>
      <c r="Z443" s="1201" t="s">
        <v>1649</v>
      </c>
    </row>
    <row r="444" spans="1:26" ht="15.75" x14ac:dyDescent="0.25">
      <c r="A444" s="272"/>
      <c r="B444" s="272"/>
      <c r="C444" s="272"/>
      <c r="D444" s="273"/>
      <c r="E444" s="272"/>
      <c r="F444" s="274"/>
      <c r="G444" s="274"/>
      <c r="H444" s="272"/>
      <c r="I444" s="272"/>
      <c r="J444" s="275"/>
      <c r="K444" s="1313"/>
      <c r="L444" s="1313"/>
      <c r="M444" s="1313"/>
      <c r="N444" s="1313"/>
      <c r="O444" s="1313"/>
      <c r="P444" s="1313"/>
      <c r="Q444" s="2016" t="s">
        <v>101</v>
      </c>
      <c r="R444" s="2016" t="s">
        <v>690</v>
      </c>
      <c r="S444" s="2016" t="s">
        <v>387</v>
      </c>
      <c r="T444" s="2022"/>
      <c r="U444" s="2022">
        <v>4.2</v>
      </c>
      <c r="V444" s="2022"/>
      <c r="W444" s="2022">
        <v>4.2</v>
      </c>
      <c r="X444" s="2019">
        <f>+T444-U444</f>
        <v>-4.2</v>
      </c>
      <c r="Y444" s="2019">
        <f>+V444-W444</f>
        <v>-4.2</v>
      </c>
      <c r="Z444" s="1201" t="s">
        <v>1649</v>
      </c>
    </row>
    <row r="445" spans="1:26" ht="15.75" x14ac:dyDescent="0.25">
      <c r="A445" s="272"/>
      <c r="B445" s="272"/>
      <c r="C445" s="272"/>
      <c r="D445" s="273"/>
      <c r="E445" s="272"/>
      <c r="F445" s="274"/>
      <c r="G445" s="274"/>
      <c r="H445" s="272"/>
      <c r="I445" s="272"/>
      <c r="J445" s="275"/>
      <c r="K445" s="1313"/>
      <c r="L445" s="1313"/>
      <c r="M445" s="1313"/>
      <c r="N445" s="1313"/>
      <c r="O445" s="1313"/>
      <c r="P445" s="1313"/>
      <c r="Q445" s="2016" t="s">
        <v>101</v>
      </c>
      <c r="R445" s="2016" t="s">
        <v>690</v>
      </c>
      <c r="S445" s="2016" t="s">
        <v>704</v>
      </c>
      <c r="T445" s="2022"/>
      <c r="U445" s="2022">
        <v>4.2</v>
      </c>
      <c r="V445" s="2022"/>
      <c r="W445" s="2022">
        <v>4.2</v>
      </c>
      <c r="X445" s="2019">
        <f>+T445-U445</f>
        <v>-4.2</v>
      </c>
      <c r="Y445" s="2019">
        <f>+V445-W445</f>
        <v>-4.2</v>
      </c>
      <c r="Z445" s="1201" t="s">
        <v>1649</v>
      </c>
    </row>
    <row r="446" spans="1:26" ht="15.75" x14ac:dyDescent="0.25">
      <c r="A446" s="272"/>
      <c r="B446" s="272"/>
      <c r="C446" s="272"/>
      <c r="D446" s="273"/>
      <c r="E446" s="272"/>
      <c r="F446" s="274"/>
      <c r="G446" s="274"/>
      <c r="H446" s="272"/>
      <c r="I446" s="272"/>
      <c r="J446" s="275"/>
      <c r="K446" s="1313"/>
      <c r="L446" s="1313"/>
      <c r="M446" s="1313"/>
      <c r="N446" s="1313"/>
      <c r="O446" s="1313"/>
      <c r="P446" s="1313"/>
      <c r="Q446" s="2016" t="s">
        <v>103</v>
      </c>
      <c r="R446" s="2016" t="s">
        <v>694</v>
      </c>
      <c r="S446" s="2016" t="s">
        <v>357</v>
      </c>
      <c r="T446" s="2022">
        <v>10.41</v>
      </c>
      <c r="U446" s="2022">
        <v>10.41</v>
      </c>
      <c r="V446" s="2022">
        <v>10.08</v>
      </c>
      <c r="W446" s="2022">
        <v>10.08</v>
      </c>
      <c r="X446" s="2019">
        <f>+T446-U446</f>
        <v>0</v>
      </c>
      <c r="Y446" s="2019">
        <f>+V446-W446</f>
        <v>0</v>
      </c>
    </row>
    <row r="447" spans="1:26" ht="15.75" x14ac:dyDescent="0.25">
      <c r="A447" s="272"/>
      <c r="B447" s="272"/>
      <c r="C447" s="272"/>
      <c r="D447" s="273"/>
      <c r="E447" s="272"/>
      <c r="F447" s="274"/>
      <c r="G447" s="274"/>
      <c r="H447" s="272"/>
      <c r="I447" s="272"/>
      <c r="J447" s="275"/>
      <c r="K447" s="1313"/>
      <c r="L447" s="1313"/>
      <c r="M447" s="1313"/>
      <c r="N447" s="1313"/>
      <c r="O447" s="1313"/>
      <c r="P447" s="1313"/>
      <c r="Q447" s="2016" t="s">
        <v>103</v>
      </c>
      <c r="R447" s="2016" t="s">
        <v>694</v>
      </c>
      <c r="S447" s="2016" t="s">
        <v>413</v>
      </c>
      <c r="T447" s="2022">
        <v>10.41</v>
      </c>
      <c r="U447" s="2022">
        <v>10.41</v>
      </c>
      <c r="V447" s="2022">
        <v>10.08</v>
      </c>
      <c r="W447" s="2022">
        <v>10.08</v>
      </c>
      <c r="X447" s="2019">
        <f>+T447-U447</f>
        <v>0</v>
      </c>
      <c r="Y447" s="2019">
        <f>+V447-W447</f>
        <v>0</v>
      </c>
    </row>
    <row r="448" spans="1:26" ht="15.75" x14ac:dyDescent="0.25">
      <c r="A448" s="272"/>
      <c r="B448" s="272"/>
      <c r="C448" s="272"/>
      <c r="D448" s="273"/>
      <c r="E448" s="272"/>
      <c r="F448" s="274"/>
      <c r="G448" s="274"/>
      <c r="H448" s="272"/>
      <c r="I448" s="272"/>
      <c r="J448" s="275"/>
      <c r="K448" s="1313"/>
      <c r="L448" s="1313"/>
      <c r="M448" s="1313"/>
      <c r="N448" s="1313"/>
      <c r="O448" s="1313"/>
      <c r="P448" s="1313"/>
      <c r="Q448" s="2016" t="s">
        <v>103</v>
      </c>
      <c r="R448" s="2016" t="s">
        <v>696</v>
      </c>
      <c r="S448" s="2016" t="s">
        <v>357</v>
      </c>
      <c r="T448" s="2022">
        <v>10.41</v>
      </c>
      <c r="U448" s="2022">
        <v>10.41</v>
      </c>
      <c r="V448" s="2022">
        <v>10.08</v>
      </c>
      <c r="W448" s="2022">
        <v>10.08</v>
      </c>
      <c r="X448" s="2019">
        <f>+T448-U448</f>
        <v>0</v>
      </c>
      <c r="Y448" s="2019">
        <f>+V448-W448</f>
        <v>0</v>
      </c>
    </row>
    <row r="449" spans="1:25" ht="15.75" x14ac:dyDescent="0.25">
      <c r="A449" s="272"/>
      <c r="B449" s="272"/>
      <c r="C449" s="272"/>
      <c r="D449" s="273"/>
      <c r="E449" s="272"/>
      <c r="F449" s="274"/>
      <c r="G449" s="274"/>
      <c r="H449" s="272"/>
      <c r="I449" s="272"/>
      <c r="J449" s="275"/>
      <c r="K449" s="1313"/>
      <c r="L449" s="1313"/>
      <c r="M449" s="1313"/>
      <c r="N449" s="1313"/>
      <c r="O449" s="1313"/>
      <c r="P449" s="1313"/>
      <c r="Q449" s="2016" t="s">
        <v>103</v>
      </c>
      <c r="R449" s="2016" t="s">
        <v>696</v>
      </c>
      <c r="S449" s="2016" t="s">
        <v>413</v>
      </c>
      <c r="T449" s="2022">
        <v>10.41</v>
      </c>
      <c r="U449" s="2022">
        <v>10.41</v>
      </c>
      <c r="V449" s="2022">
        <v>10.08</v>
      </c>
      <c r="W449" s="2022">
        <v>10.08</v>
      </c>
      <c r="X449" s="2019">
        <f>+T449-U449</f>
        <v>0</v>
      </c>
      <c r="Y449" s="2019">
        <f>+V449-W449</f>
        <v>0</v>
      </c>
    </row>
    <row r="450" spans="1:25" ht="15.75" x14ac:dyDescent="0.25">
      <c r="A450" s="272"/>
      <c r="B450" s="272"/>
      <c r="C450" s="272"/>
      <c r="D450" s="273"/>
      <c r="E450" s="272"/>
      <c r="F450" s="274"/>
      <c r="G450" s="274"/>
      <c r="H450" s="272"/>
      <c r="I450" s="272"/>
      <c r="J450" s="275"/>
      <c r="K450" s="1313"/>
      <c r="L450" s="1313"/>
      <c r="M450" s="1313"/>
      <c r="N450" s="1313"/>
      <c r="O450" s="1313"/>
      <c r="P450" s="1313"/>
      <c r="Q450" s="2016" t="s">
        <v>103</v>
      </c>
      <c r="R450" s="2016" t="s">
        <v>698</v>
      </c>
      <c r="S450" s="2016" t="s">
        <v>357</v>
      </c>
      <c r="T450" s="2022">
        <v>10.41</v>
      </c>
      <c r="U450" s="2022">
        <v>10.41</v>
      </c>
      <c r="V450" s="2022">
        <v>10.08</v>
      </c>
      <c r="W450" s="2022">
        <v>10.08</v>
      </c>
      <c r="X450" s="2019">
        <f>+T450-U450</f>
        <v>0</v>
      </c>
      <c r="Y450" s="2019">
        <f>+V450-W450</f>
        <v>0</v>
      </c>
    </row>
    <row r="451" spans="1:25" ht="15.75" x14ac:dyDescent="0.25">
      <c r="A451" s="272"/>
      <c r="B451" s="272"/>
      <c r="C451" s="272"/>
      <c r="D451" s="273"/>
      <c r="E451" s="272"/>
      <c r="F451" s="274"/>
      <c r="G451" s="274"/>
      <c r="H451" s="272"/>
      <c r="I451" s="272"/>
      <c r="J451" s="275"/>
      <c r="K451" s="1313"/>
      <c r="L451" s="1313"/>
      <c r="M451" s="1313"/>
      <c r="N451" s="1313"/>
      <c r="O451" s="1313"/>
      <c r="P451" s="1313"/>
      <c r="Q451" s="2016" t="s">
        <v>103</v>
      </c>
      <c r="R451" s="2016" t="s">
        <v>698</v>
      </c>
      <c r="S451" s="2016" t="s">
        <v>413</v>
      </c>
      <c r="T451" s="2022">
        <v>10.41</v>
      </c>
      <c r="U451" s="2022">
        <v>10.41</v>
      </c>
      <c r="V451" s="2022">
        <v>10.08</v>
      </c>
      <c r="W451" s="2022">
        <v>10.08</v>
      </c>
      <c r="X451" s="2019">
        <f>+T451-U451</f>
        <v>0</v>
      </c>
      <c r="Y451" s="2019">
        <f>+V451-W451</f>
        <v>0</v>
      </c>
    </row>
    <row r="452" spans="1:25" ht="15.75" x14ac:dyDescent="0.25">
      <c r="A452" s="272"/>
      <c r="B452" s="272"/>
      <c r="C452" s="272"/>
      <c r="D452" s="273"/>
      <c r="E452" s="272"/>
      <c r="F452" s="274"/>
      <c r="G452" s="274"/>
      <c r="H452" s="272"/>
      <c r="I452" s="272"/>
      <c r="J452" s="275"/>
      <c r="K452" s="1313"/>
      <c r="L452" s="1313"/>
      <c r="M452" s="1313"/>
      <c r="N452" s="1313"/>
      <c r="O452" s="1313"/>
      <c r="P452" s="1313"/>
      <c r="Q452" s="2016" t="s">
        <v>103</v>
      </c>
      <c r="R452" s="2016" t="s">
        <v>692</v>
      </c>
      <c r="S452" s="2016" t="s">
        <v>357</v>
      </c>
      <c r="T452" s="2022">
        <v>5.2</v>
      </c>
      <c r="U452" s="2022">
        <v>5.2</v>
      </c>
      <c r="V452" s="2022">
        <v>5.0999999999999996</v>
      </c>
      <c r="W452" s="2022">
        <v>5.0999999999999996</v>
      </c>
      <c r="X452" s="2019">
        <f>+T452-U452</f>
        <v>0</v>
      </c>
      <c r="Y452" s="2019">
        <f>+V452-W452</f>
        <v>0</v>
      </c>
    </row>
    <row r="453" spans="1:25" ht="15.75" x14ac:dyDescent="0.25">
      <c r="A453" s="272"/>
      <c r="B453" s="272"/>
      <c r="C453" s="272"/>
      <c r="D453" s="273"/>
      <c r="E453" s="272"/>
      <c r="F453" s="274"/>
      <c r="G453" s="274"/>
      <c r="H453" s="272"/>
      <c r="I453" s="272"/>
      <c r="J453" s="275"/>
      <c r="K453" s="1313"/>
      <c r="L453" s="1313"/>
      <c r="M453" s="1313"/>
      <c r="N453" s="1313"/>
      <c r="O453" s="1313"/>
      <c r="P453" s="1313"/>
      <c r="Q453" s="2016" t="s">
        <v>103</v>
      </c>
      <c r="R453" s="2016" t="s">
        <v>692</v>
      </c>
      <c r="S453" s="2016" t="s">
        <v>413</v>
      </c>
      <c r="T453" s="2022">
        <v>5.2</v>
      </c>
      <c r="U453" s="2022">
        <v>5.2</v>
      </c>
      <c r="V453" s="2022">
        <v>5.0999999999999996</v>
      </c>
      <c r="W453" s="2022">
        <v>5.0999999999999996</v>
      </c>
      <c r="X453" s="2019">
        <f>+T453-U453</f>
        <v>0</v>
      </c>
      <c r="Y453" s="2019">
        <f>+V453-W453</f>
        <v>0</v>
      </c>
    </row>
    <row r="454" spans="1:25" ht="15.75" x14ac:dyDescent="0.25">
      <c r="A454" s="272"/>
      <c r="B454" s="272"/>
      <c r="C454" s="272"/>
      <c r="D454" s="273"/>
      <c r="E454" s="272"/>
      <c r="F454" s="274"/>
      <c r="G454" s="274"/>
      <c r="H454" s="272"/>
      <c r="I454" s="272"/>
      <c r="J454" s="275"/>
      <c r="K454" s="1313"/>
      <c r="L454" s="1313"/>
      <c r="M454" s="1313"/>
      <c r="N454" s="1313"/>
      <c r="O454" s="1313"/>
      <c r="P454" s="1313"/>
      <c r="Q454" s="2016" t="s">
        <v>105</v>
      </c>
      <c r="R454" s="2016" t="s">
        <v>699</v>
      </c>
      <c r="S454" s="2016" t="s">
        <v>387</v>
      </c>
      <c r="T454" s="2022">
        <v>11.6</v>
      </c>
      <c r="U454" s="2022">
        <v>11.6</v>
      </c>
      <c r="V454" s="2022">
        <v>11.124000000000001</v>
      </c>
      <c r="W454" s="2022">
        <v>11.13</v>
      </c>
      <c r="X454" s="2019">
        <f>+T454-U454</f>
        <v>0</v>
      </c>
      <c r="Y454" s="2019">
        <f>+V454-W454</f>
        <v>-6.0000000000002274E-3</v>
      </c>
    </row>
    <row r="455" spans="1:25" ht="15.75" x14ac:dyDescent="0.25">
      <c r="A455" s="272"/>
      <c r="B455" s="272"/>
      <c r="C455" s="272"/>
      <c r="D455" s="273"/>
      <c r="E455" s="272"/>
      <c r="F455" s="274"/>
      <c r="G455" s="274"/>
      <c r="H455" s="272"/>
      <c r="I455" s="272"/>
      <c r="J455" s="275"/>
      <c r="K455" s="1313"/>
      <c r="L455" s="1313"/>
      <c r="M455" s="1313"/>
      <c r="N455" s="1313"/>
      <c r="O455" s="1313"/>
      <c r="P455" s="1313"/>
      <c r="Q455" s="2016" t="s">
        <v>105</v>
      </c>
      <c r="R455" s="2016" t="s">
        <v>699</v>
      </c>
      <c r="S455" s="2016" t="s">
        <v>704</v>
      </c>
      <c r="T455" s="2022">
        <v>11.6</v>
      </c>
      <c r="U455" s="2022">
        <v>11.6</v>
      </c>
      <c r="V455" s="2022">
        <v>10.958</v>
      </c>
      <c r="W455" s="2022">
        <v>11.002000000000001</v>
      </c>
      <c r="X455" s="2019">
        <f>+T455-U455</f>
        <v>0</v>
      </c>
      <c r="Y455" s="2019">
        <f>+V455-W455</f>
        <v>-4.4000000000000483E-2</v>
      </c>
    </row>
    <row r="456" spans="1:25" ht="15.75" x14ac:dyDescent="0.25">
      <c r="A456" s="272"/>
      <c r="B456" s="272"/>
      <c r="C456" s="272"/>
      <c r="D456" s="273"/>
      <c r="E456" s="272"/>
      <c r="F456" s="274"/>
      <c r="G456" s="274"/>
      <c r="H456" s="272"/>
      <c r="I456" s="272"/>
      <c r="J456" s="275"/>
      <c r="K456" s="1313"/>
      <c r="L456" s="1313"/>
      <c r="M456" s="1313"/>
      <c r="N456" s="1313"/>
      <c r="O456" s="1313"/>
      <c r="P456" s="1313"/>
      <c r="Q456" s="2016" t="s">
        <v>105</v>
      </c>
      <c r="R456" s="2016" t="s">
        <v>699</v>
      </c>
      <c r="S456" s="2016" t="s">
        <v>706</v>
      </c>
      <c r="T456" s="2022">
        <v>11.6</v>
      </c>
      <c r="U456" s="2022">
        <v>11.6</v>
      </c>
      <c r="V456" s="2022">
        <v>11.334</v>
      </c>
      <c r="W456" s="2022">
        <v>11.337999999999999</v>
      </c>
      <c r="X456" s="2019">
        <f>+T456-U456</f>
        <v>0</v>
      </c>
      <c r="Y456" s="2019">
        <f>+V456-W456</f>
        <v>-3.9999999999995595E-3</v>
      </c>
    </row>
    <row r="457" spans="1:25" ht="15.75" x14ac:dyDescent="0.25">
      <c r="A457" s="272"/>
      <c r="B457" s="272"/>
      <c r="C457" s="272"/>
      <c r="D457" s="273"/>
      <c r="E457" s="272"/>
      <c r="F457" s="274"/>
      <c r="G457" s="274"/>
      <c r="H457" s="272"/>
      <c r="I457" s="272"/>
      <c r="J457" s="275"/>
      <c r="K457" s="1313"/>
      <c r="L457" s="1313"/>
      <c r="M457" s="1313"/>
      <c r="N457" s="1313"/>
      <c r="O457" s="1313"/>
      <c r="P457" s="1313"/>
      <c r="Q457" s="2016" t="s">
        <v>105</v>
      </c>
      <c r="R457" s="2016" t="s">
        <v>699</v>
      </c>
      <c r="S457" s="2016" t="s">
        <v>708</v>
      </c>
      <c r="T457" s="2022">
        <v>11.6</v>
      </c>
      <c r="U457" s="2022">
        <v>11.6</v>
      </c>
      <c r="V457" s="2022">
        <v>11.143000000000001</v>
      </c>
      <c r="W457" s="2022">
        <v>11.143000000000001</v>
      </c>
      <c r="X457" s="2019">
        <f>+T457-U457</f>
        <v>0</v>
      </c>
      <c r="Y457" s="2019">
        <f>+V457-W457</f>
        <v>0</v>
      </c>
    </row>
    <row r="458" spans="1:25" ht="15.75" x14ac:dyDescent="0.25">
      <c r="A458" s="272"/>
      <c r="B458" s="272"/>
      <c r="C458" s="272"/>
      <c r="D458" s="273"/>
      <c r="E458" s="272"/>
      <c r="F458" s="274"/>
      <c r="G458" s="274"/>
      <c r="H458" s="272"/>
      <c r="I458" s="272"/>
      <c r="J458" s="275"/>
      <c r="K458" s="1313"/>
      <c r="L458" s="1313"/>
      <c r="M458" s="1313"/>
      <c r="N458" s="1313"/>
      <c r="O458" s="1313"/>
      <c r="P458" s="1313"/>
      <c r="Q458" s="2016" t="s">
        <v>105</v>
      </c>
      <c r="R458" s="2016" t="s">
        <v>699</v>
      </c>
      <c r="S458" s="2016" t="s">
        <v>908</v>
      </c>
      <c r="T458" s="2022">
        <v>11.6</v>
      </c>
      <c r="U458" s="2022">
        <v>11.6</v>
      </c>
      <c r="V458" s="2022">
        <v>11.194000000000001</v>
      </c>
      <c r="W458" s="2022">
        <v>11.194000000000001</v>
      </c>
      <c r="X458" s="2019">
        <f>+T458-U458</f>
        <v>0</v>
      </c>
      <c r="Y458" s="2019">
        <f>+V458-W458</f>
        <v>0</v>
      </c>
    </row>
    <row r="459" spans="1:25" ht="15.75" x14ac:dyDescent="0.25">
      <c r="A459" s="272"/>
      <c r="B459" s="272"/>
      <c r="C459" s="272"/>
      <c r="D459" s="273"/>
      <c r="E459" s="272"/>
      <c r="F459" s="274"/>
      <c r="G459" s="274"/>
      <c r="H459" s="272"/>
      <c r="I459" s="272"/>
      <c r="J459" s="275"/>
      <c r="K459" s="1313"/>
      <c r="L459" s="1313"/>
      <c r="M459" s="1313"/>
      <c r="N459" s="1313"/>
      <c r="O459" s="1313"/>
      <c r="P459" s="1313"/>
      <c r="Q459" s="2016" t="s">
        <v>105</v>
      </c>
      <c r="R459" s="2016" t="s">
        <v>699</v>
      </c>
      <c r="S459" s="2016" t="s">
        <v>909</v>
      </c>
      <c r="T459" s="2022">
        <v>11.6</v>
      </c>
      <c r="U459" s="2022">
        <v>11.6</v>
      </c>
      <c r="V459" s="2022">
        <v>11.186</v>
      </c>
      <c r="W459" s="2022">
        <v>11.186</v>
      </c>
      <c r="X459" s="2019">
        <f>+T459-U459</f>
        <v>0</v>
      </c>
      <c r="Y459" s="2019">
        <f>+V459-W459</f>
        <v>0</v>
      </c>
    </row>
    <row r="460" spans="1:25" ht="15.75" x14ac:dyDescent="0.25">
      <c r="A460" s="272"/>
      <c r="B460" s="272"/>
      <c r="C460" s="272"/>
      <c r="D460" s="273"/>
      <c r="E460" s="272"/>
      <c r="F460" s="274"/>
      <c r="G460" s="274"/>
      <c r="H460" s="272"/>
      <c r="I460" s="272"/>
      <c r="J460" s="275"/>
      <c r="K460" s="1313"/>
      <c r="L460" s="1313"/>
      <c r="M460" s="1313"/>
      <c r="N460" s="1313"/>
      <c r="O460" s="1313"/>
      <c r="P460" s="1313"/>
      <c r="Q460" s="2016" t="s">
        <v>105</v>
      </c>
      <c r="R460" s="2016" t="s">
        <v>699</v>
      </c>
      <c r="S460" s="2016" t="s">
        <v>910</v>
      </c>
      <c r="T460" s="2022">
        <v>11.6</v>
      </c>
      <c r="U460" s="2022">
        <v>11.6</v>
      </c>
      <c r="V460" s="2022">
        <v>11.159000000000001</v>
      </c>
      <c r="W460" s="2022">
        <v>11.159000000000001</v>
      </c>
      <c r="X460" s="2019">
        <f>+T460-U460</f>
        <v>0</v>
      </c>
      <c r="Y460" s="2019">
        <f>+V460-W460</f>
        <v>0</v>
      </c>
    </row>
    <row r="461" spans="1:25" ht="15.75" x14ac:dyDescent="0.25">
      <c r="A461" s="272"/>
      <c r="B461" s="272"/>
      <c r="C461" s="272"/>
      <c r="D461" s="273"/>
      <c r="E461" s="272"/>
      <c r="F461" s="274"/>
      <c r="G461" s="274"/>
      <c r="H461" s="272"/>
      <c r="I461" s="272"/>
      <c r="J461" s="275"/>
      <c r="K461" s="1313"/>
      <c r="L461" s="1313"/>
      <c r="M461" s="1313"/>
      <c r="N461" s="1313"/>
      <c r="O461" s="1313"/>
      <c r="P461" s="1313"/>
      <c r="Q461" s="2016" t="s">
        <v>107</v>
      </c>
      <c r="R461" s="2016" t="s">
        <v>700</v>
      </c>
      <c r="S461" s="2016" t="s">
        <v>357</v>
      </c>
      <c r="T461" s="2022">
        <v>22</v>
      </c>
      <c r="U461" s="2022">
        <v>22</v>
      </c>
      <c r="V461" s="2022">
        <v>20</v>
      </c>
      <c r="W461" s="2022">
        <v>20</v>
      </c>
      <c r="X461" s="2019">
        <f>+T461-U461</f>
        <v>0</v>
      </c>
      <c r="Y461" s="2019">
        <f>+V461-W461</f>
        <v>0</v>
      </c>
    </row>
    <row r="462" spans="1:25" ht="15.75" x14ac:dyDescent="0.25">
      <c r="A462" s="272"/>
      <c r="B462" s="272"/>
      <c r="C462" s="272"/>
      <c r="D462" s="273"/>
      <c r="E462" s="272"/>
      <c r="F462" s="274"/>
      <c r="G462" s="274"/>
      <c r="H462" s="272"/>
      <c r="I462" s="272"/>
      <c r="J462" s="275"/>
      <c r="K462" s="1313"/>
      <c r="L462" s="1313"/>
      <c r="M462" s="1313"/>
      <c r="N462" s="1313"/>
      <c r="O462" s="1313"/>
      <c r="P462" s="1313"/>
      <c r="Q462" s="2016" t="s">
        <v>109</v>
      </c>
      <c r="R462" s="2016" t="s">
        <v>701</v>
      </c>
      <c r="S462" s="2016" t="s">
        <v>911</v>
      </c>
      <c r="T462" s="2022">
        <v>22</v>
      </c>
      <c r="U462" s="2022">
        <v>22</v>
      </c>
      <c r="V462" s="2022">
        <v>20</v>
      </c>
      <c r="W462" s="2022">
        <v>20</v>
      </c>
      <c r="X462" s="2019">
        <f>+T462-U462</f>
        <v>0</v>
      </c>
      <c r="Y462" s="2019">
        <f>+V462-W462</f>
        <v>0</v>
      </c>
    </row>
    <row r="463" spans="1:25" ht="15.75" x14ac:dyDescent="0.25">
      <c r="A463" s="272"/>
      <c r="B463" s="272"/>
      <c r="C463" s="272"/>
      <c r="D463" s="273"/>
      <c r="E463" s="272"/>
      <c r="F463" s="274"/>
      <c r="G463" s="274"/>
      <c r="H463" s="272"/>
      <c r="I463" s="272"/>
      <c r="J463" s="275"/>
      <c r="K463" s="1313"/>
      <c r="L463" s="1313"/>
      <c r="M463" s="1313"/>
      <c r="N463" s="1313"/>
      <c r="O463" s="1313"/>
      <c r="P463" s="1313"/>
      <c r="Q463" s="2016" t="s">
        <v>111</v>
      </c>
      <c r="R463" s="2016" t="s">
        <v>702</v>
      </c>
      <c r="S463" s="2016" t="s">
        <v>387</v>
      </c>
      <c r="T463" s="2022">
        <v>7.0000000000000007E-2</v>
      </c>
      <c r="U463" s="2022">
        <v>7.0000000000000007E-2</v>
      </c>
      <c r="V463" s="2022">
        <v>7.0000000000000007E-2</v>
      </c>
      <c r="W463" s="2022">
        <v>7.0000000000000007E-2</v>
      </c>
      <c r="X463" s="2019">
        <f>+T463-U463</f>
        <v>0</v>
      </c>
      <c r="Y463" s="2019">
        <f>+V463-W463</f>
        <v>0</v>
      </c>
    </row>
    <row r="464" spans="1:25" ht="15.75" x14ac:dyDescent="0.25">
      <c r="A464" s="272"/>
      <c r="B464" s="272"/>
      <c r="C464" s="272"/>
      <c r="D464" s="273"/>
      <c r="E464" s="272"/>
      <c r="F464" s="274"/>
      <c r="G464" s="274"/>
      <c r="H464" s="272"/>
      <c r="I464" s="272"/>
      <c r="J464" s="275"/>
      <c r="K464" s="1313"/>
      <c r="L464" s="1313"/>
      <c r="M464" s="1313"/>
      <c r="N464" s="1313"/>
      <c r="O464" s="1313"/>
      <c r="P464" s="1313"/>
      <c r="Q464" s="2016" t="s">
        <v>111</v>
      </c>
      <c r="R464" s="2016" t="s">
        <v>702</v>
      </c>
      <c r="S464" s="2016" t="s">
        <v>704</v>
      </c>
      <c r="T464" s="2022">
        <v>7.4999999999999997E-2</v>
      </c>
      <c r="U464" s="2022">
        <v>7.4999999999999997E-2</v>
      </c>
      <c r="V464" s="2022">
        <v>7.4999999999999997E-2</v>
      </c>
      <c r="W464" s="2022">
        <v>7.4999999999999997E-2</v>
      </c>
      <c r="X464" s="2019">
        <f>+T464-U464</f>
        <v>0</v>
      </c>
      <c r="Y464" s="2019">
        <f>+V464-W464</f>
        <v>0</v>
      </c>
    </row>
    <row r="465" spans="1:26" ht="15.75" x14ac:dyDescent="0.25">
      <c r="A465" s="272"/>
      <c r="B465" s="272"/>
      <c r="C465" s="272"/>
      <c r="D465" s="273"/>
      <c r="E465" s="272"/>
      <c r="F465" s="274"/>
      <c r="G465" s="274"/>
      <c r="H465" s="272"/>
      <c r="I465" s="272"/>
      <c r="J465" s="275"/>
      <c r="K465" s="1313"/>
      <c r="L465" s="1313"/>
      <c r="M465" s="1313"/>
      <c r="N465" s="1313"/>
      <c r="O465" s="1313"/>
      <c r="P465" s="1313"/>
      <c r="Q465" s="2016" t="s">
        <v>111</v>
      </c>
      <c r="R465" s="2016" t="s">
        <v>703</v>
      </c>
      <c r="S465" s="2016" t="s">
        <v>381</v>
      </c>
      <c r="T465" s="2022">
        <v>0.55000000000000004</v>
      </c>
      <c r="U465" s="2022">
        <v>0.55000000000000004</v>
      </c>
      <c r="V465" s="2022">
        <v>0.52</v>
      </c>
      <c r="W465" s="2022">
        <v>0.52</v>
      </c>
      <c r="X465" s="2019">
        <f>+T465-U465</f>
        <v>0</v>
      </c>
      <c r="Y465" s="2019">
        <f>+V465-W465</f>
        <v>0</v>
      </c>
    </row>
    <row r="466" spans="1:26" ht="15.75" x14ac:dyDescent="0.25">
      <c r="A466" s="272"/>
      <c r="B466" s="272"/>
      <c r="C466" s="272"/>
      <c r="D466" s="273"/>
      <c r="E466" s="272"/>
      <c r="F466" s="274"/>
      <c r="G466" s="274"/>
      <c r="H466" s="272"/>
      <c r="I466" s="272"/>
      <c r="J466" s="275"/>
      <c r="K466" s="1313"/>
      <c r="L466" s="1313"/>
      <c r="M466" s="1313"/>
      <c r="N466" s="1313"/>
      <c r="O466" s="1313"/>
      <c r="P466" s="1313"/>
      <c r="Q466" s="2016" t="s">
        <v>111</v>
      </c>
      <c r="R466" s="2016" t="s">
        <v>703</v>
      </c>
      <c r="S466" s="2016" t="s">
        <v>383</v>
      </c>
      <c r="T466" s="2022">
        <v>0.55000000000000004</v>
      </c>
      <c r="U466" s="2022">
        <v>0.55000000000000004</v>
      </c>
      <c r="V466" s="2022">
        <v>0.52</v>
      </c>
      <c r="W466" s="2022">
        <v>0.52</v>
      </c>
      <c r="X466" s="2019">
        <f>+T466-U466</f>
        <v>0</v>
      </c>
      <c r="Y466" s="2019">
        <f>+V466-W466</f>
        <v>0</v>
      </c>
    </row>
    <row r="467" spans="1:26" ht="15.75" x14ac:dyDescent="0.25">
      <c r="A467" s="272"/>
      <c r="B467" s="272"/>
      <c r="C467" s="272"/>
      <c r="D467" s="273"/>
      <c r="E467" s="272"/>
      <c r="F467" s="274"/>
      <c r="G467" s="274"/>
      <c r="H467" s="272"/>
      <c r="I467" s="272"/>
      <c r="J467" s="275"/>
      <c r="K467" s="1313"/>
      <c r="L467" s="1313"/>
      <c r="M467" s="1313"/>
      <c r="N467" s="1313"/>
      <c r="O467" s="1313"/>
      <c r="P467" s="1313"/>
      <c r="Q467" s="2016" t="s">
        <v>111</v>
      </c>
      <c r="R467" s="2016" t="s">
        <v>703</v>
      </c>
      <c r="S467" s="2016" t="s">
        <v>385</v>
      </c>
      <c r="T467" s="2022">
        <v>0.55000000000000004</v>
      </c>
      <c r="U467" s="2022">
        <v>0.55000000000000004</v>
      </c>
      <c r="V467" s="2022">
        <v>0.52</v>
      </c>
      <c r="W467" s="2022">
        <v>0.52</v>
      </c>
      <c r="X467" s="2019">
        <f>+T467-U467</f>
        <v>0</v>
      </c>
      <c r="Y467" s="2019">
        <f>+V467-W467</f>
        <v>0</v>
      </c>
    </row>
    <row r="468" spans="1:26" ht="15.75" x14ac:dyDescent="0.25">
      <c r="A468" s="272"/>
      <c r="B468" s="272"/>
      <c r="C468" s="272"/>
      <c r="D468" s="273"/>
      <c r="E468" s="272"/>
      <c r="F468" s="274"/>
      <c r="G468" s="274"/>
      <c r="H468" s="272"/>
      <c r="I468" s="272"/>
      <c r="J468" s="275"/>
      <c r="K468" s="1313"/>
      <c r="L468" s="1313"/>
      <c r="M468" s="1313"/>
      <c r="N468" s="1313"/>
      <c r="O468" s="1313"/>
      <c r="P468" s="1313"/>
      <c r="Q468" s="2016" t="s">
        <v>111</v>
      </c>
      <c r="R468" s="2016" t="s">
        <v>705</v>
      </c>
      <c r="S468" s="2016" t="s">
        <v>912</v>
      </c>
      <c r="T468" s="2022"/>
      <c r="U468" s="2022">
        <v>0.31</v>
      </c>
      <c r="V468" s="2022"/>
      <c r="W468" s="2022">
        <v>0.26</v>
      </c>
      <c r="X468" s="2019">
        <f>+T468-U468</f>
        <v>-0.31</v>
      </c>
      <c r="Y468" s="2019">
        <f>+V468-W468</f>
        <v>-0.26</v>
      </c>
      <c r="Z468" s="1201" t="s">
        <v>1645</v>
      </c>
    </row>
    <row r="469" spans="1:26" ht="15.75" x14ac:dyDescent="0.25">
      <c r="A469" s="272"/>
      <c r="B469" s="272"/>
      <c r="C469" s="272"/>
      <c r="D469" s="273"/>
      <c r="E469" s="272"/>
      <c r="F469" s="274"/>
      <c r="G469" s="274"/>
      <c r="H469" s="272"/>
      <c r="I469" s="272"/>
      <c r="J469" s="275"/>
      <c r="K469" s="1313"/>
      <c r="L469" s="1313"/>
      <c r="M469" s="1313"/>
      <c r="N469" s="1313"/>
      <c r="O469" s="1313"/>
      <c r="P469" s="1313"/>
      <c r="Q469" s="2016" t="s">
        <v>111</v>
      </c>
      <c r="R469" s="2016" t="s">
        <v>705</v>
      </c>
      <c r="S469" s="2016" t="s">
        <v>913</v>
      </c>
      <c r="T469" s="2022">
        <v>0.31</v>
      </c>
      <c r="U469" s="2022">
        <v>0.31</v>
      </c>
      <c r="V469" s="2022">
        <v>0.26</v>
      </c>
      <c r="W469" s="2022">
        <v>0.26</v>
      </c>
      <c r="X469" s="2019">
        <f>+T469-U469</f>
        <v>0</v>
      </c>
      <c r="Y469" s="2019">
        <f>+V469-W469</f>
        <v>0</v>
      </c>
    </row>
    <row r="470" spans="1:26" ht="15.75" x14ac:dyDescent="0.25">
      <c r="A470" s="272"/>
      <c r="B470" s="272"/>
      <c r="C470" s="272"/>
      <c r="D470" s="273"/>
      <c r="E470" s="272"/>
      <c r="F470" s="274"/>
      <c r="G470" s="274"/>
      <c r="H470" s="272"/>
      <c r="I470" s="272"/>
      <c r="J470" s="275"/>
      <c r="K470" s="1313"/>
      <c r="L470" s="1313"/>
      <c r="M470" s="1313"/>
      <c r="N470" s="1313"/>
      <c r="O470" s="1313"/>
      <c r="P470" s="1313"/>
      <c r="Q470" s="2016" t="s">
        <v>111</v>
      </c>
      <c r="R470" s="2016" t="s">
        <v>707</v>
      </c>
      <c r="S470" s="2016" t="s">
        <v>914</v>
      </c>
      <c r="T470" s="2022">
        <v>0.2</v>
      </c>
      <c r="U470" s="2022">
        <v>0.2</v>
      </c>
      <c r="V470" s="2022">
        <v>0.19500000000000001</v>
      </c>
      <c r="W470" s="2022">
        <v>0.19500000000000001</v>
      </c>
      <c r="X470" s="2019">
        <f>+T470-U470</f>
        <v>0</v>
      </c>
      <c r="Y470" s="2019">
        <f>+V470-W470</f>
        <v>0</v>
      </c>
    </row>
    <row r="471" spans="1:26" ht="15.75" x14ac:dyDescent="0.25">
      <c r="A471" s="272"/>
      <c r="B471" s="272"/>
      <c r="C471" s="272"/>
      <c r="D471" s="273"/>
      <c r="E471" s="272"/>
      <c r="F471" s="274"/>
      <c r="G471" s="274"/>
      <c r="H471" s="272"/>
      <c r="I471" s="272"/>
      <c r="J471" s="275"/>
      <c r="K471" s="1313"/>
      <c r="L471" s="1313"/>
      <c r="M471" s="1313"/>
      <c r="N471" s="1313"/>
      <c r="O471" s="1313"/>
      <c r="P471" s="1313"/>
      <c r="Q471" s="2016" t="s">
        <v>111</v>
      </c>
      <c r="R471" s="2016" t="s">
        <v>707</v>
      </c>
      <c r="S471" s="2016" t="s">
        <v>834</v>
      </c>
      <c r="T471" s="2022">
        <v>0.81</v>
      </c>
      <c r="U471" s="2022">
        <v>0.81</v>
      </c>
      <c r="V471" s="2022">
        <v>0.78</v>
      </c>
      <c r="W471" s="2022">
        <v>0.78</v>
      </c>
      <c r="X471" s="2019">
        <f>+T471-U471</f>
        <v>0</v>
      </c>
      <c r="Y471" s="2019">
        <f>+V471-W471</f>
        <v>0</v>
      </c>
    </row>
    <row r="472" spans="1:26" ht="15.75" x14ac:dyDescent="0.25">
      <c r="A472" s="272"/>
      <c r="B472" s="272"/>
      <c r="C472" s="272"/>
      <c r="D472" s="273"/>
      <c r="E472" s="272"/>
      <c r="F472" s="274"/>
      <c r="G472" s="274"/>
      <c r="H472" s="272"/>
      <c r="I472" s="272"/>
      <c r="J472" s="275"/>
      <c r="K472" s="1313"/>
      <c r="L472" s="1313"/>
      <c r="M472" s="1313"/>
      <c r="N472" s="1313"/>
      <c r="O472" s="1313"/>
      <c r="P472" s="1313"/>
      <c r="Q472" s="2016" t="s">
        <v>111</v>
      </c>
      <c r="R472" s="2016" t="s">
        <v>709</v>
      </c>
      <c r="S472" s="2016" t="s">
        <v>381</v>
      </c>
      <c r="T472" s="2022">
        <v>0.26</v>
      </c>
      <c r="U472" s="2022">
        <v>0.26</v>
      </c>
      <c r="V472" s="2022">
        <v>0.26</v>
      </c>
      <c r="W472" s="2022">
        <v>0.26</v>
      </c>
      <c r="X472" s="2019">
        <f>+T472-U472</f>
        <v>0</v>
      </c>
      <c r="Y472" s="2019">
        <f>+V472-W472</f>
        <v>0</v>
      </c>
    </row>
    <row r="473" spans="1:26" ht="15.75" x14ac:dyDescent="0.25">
      <c r="A473" s="272"/>
      <c r="B473" s="272"/>
      <c r="C473" s="272"/>
      <c r="D473" s="273"/>
      <c r="E473" s="272"/>
      <c r="F473" s="274"/>
      <c r="G473" s="274"/>
      <c r="H473" s="272"/>
      <c r="I473" s="272"/>
      <c r="J473" s="275"/>
      <c r="K473" s="1313"/>
      <c r="L473" s="1313"/>
      <c r="M473" s="1313"/>
      <c r="N473" s="1313"/>
      <c r="O473" s="1313"/>
      <c r="P473" s="1313"/>
      <c r="Q473" s="2016" t="s">
        <v>111</v>
      </c>
      <c r="R473" s="2016" t="s">
        <v>710</v>
      </c>
      <c r="S473" s="2016" t="s">
        <v>381</v>
      </c>
      <c r="T473" s="2022">
        <v>1.54</v>
      </c>
      <c r="U473" s="2022">
        <v>1.54</v>
      </c>
      <c r="V473" s="2022">
        <v>1.4970000000000001</v>
      </c>
      <c r="W473" s="2022">
        <v>1.4970000000000001</v>
      </c>
      <c r="X473" s="2019">
        <f>+T473-U473</f>
        <v>0</v>
      </c>
      <c r="Y473" s="2019">
        <f>+V473-W473</f>
        <v>0</v>
      </c>
    </row>
    <row r="474" spans="1:26" ht="15.75" x14ac:dyDescent="0.25">
      <c r="A474" s="272"/>
      <c r="B474" s="272"/>
      <c r="C474" s="272"/>
      <c r="D474" s="273"/>
      <c r="E474" s="272"/>
      <c r="F474" s="274"/>
      <c r="G474" s="274"/>
      <c r="H474" s="272"/>
      <c r="I474" s="272"/>
      <c r="J474" s="275"/>
      <c r="K474" s="1313"/>
      <c r="L474" s="1313"/>
      <c r="M474" s="1313"/>
      <c r="N474" s="1313"/>
      <c r="O474" s="1313"/>
      <c r="P474" s="1313"/>
      <c r="Q474" s="2016" t="s">
        <v>111</v>
      </c>
      <c r="R474" s="2016" t="s">
        <v>710</v>
      </c>
      <c r="S474" s="2016" t="s">
        <v>383</v>
      </c>
      <c r="T474" s="2022">
        <v>1.5</v>
      </c>
      <c r="U474" s="2022">
        <v>1.5</v>
      </c>
      <c r="V474" s="2022">
        <v>1.4</v>
      </c>
      <c r="W474" s="2022">
        <v>1.4</v>
      </c>
      <c r="X474" s="2019">
        <f>+T474-U474</f>
        <v>0</v>
      </c>
      <c r="Y474" s="2019">
        <f>+V474-W474</f>
        <v>0</v>
      </c>
    </row>
    <row r="475" spans="1:26" ht="15.75" x14ac:dyDescent="0.25">
      <c r="A475" s="272"/>
      <c r="B475" s="272"/>
      <c r="C475" s="272"/>
      <c r="D475" s="273"/>
      <c r="E475" s="272"/>
      <c r="F475" s="274"/>
      <c r="G475" s="274"/>
      <c r="H475" s="272"/>
      <c r="I475" s="272"/>
      <c r="J475" s="275"/>
      <c r="K475" s="1313"/>
      <c r="L475" s="1313"/>
      <c r="M475" s="1313"/>
      <c r="N475" s="1313"/>
      <c r="O475" s="1313"/>
      <c r="P475" s="1313"/>
      <c r="Q475" s="2016" t="s">
        <v>111</v>
      </c>
      <c r="R475" s="2016" t="s">
        <v>711</v>
      </c>
      <c r="S475" s="2016" t="s">
        <v>381</v>
      </c>
      <c r="T475" s="2022">
        <v>0.33</v>
      </c>
      <c r="U475" s="2022">
        <v>0.33</v>
      </c>
      <c r="V475" s="2022">
        <v>0.33</v>
      </c>
      <c r="W475" s="2022">
        <v>0.33</v>
      </c>
      <c r="X475" s="2019">
        <f>+T475-U475</f>
        <v>0</v>
      </c>
      <c r="Y475" s="2019">
        <f>+V475-W475</f>
        <v>0</v>
      </c>
    </row>
    <row r="476" spans="1:26" ht="15.75" x14ac:dyDescent="0.25">
      <c r="A476" s="272"/>
      <c r="B476" s="272"/>
      <c r="C476" s="272"/>
      <c r="D476" s="273"/>
      <c r="E476" s="272"/>
      <c r="F476" s="274"/>
      <c r="G476" s="274"/>
      <c r="H476" s="272"/>
      <c r="I476" s="272"/>
      <c r="J476" s="275"/>
      <c r="K476" s="1313"/>
      <c r="L476" s="1313"/>
      <c r="M476" s="1313"/>
      <c r="N476" s="1313"/>
      <c r="O476" s="1313"/>
      <c r="P476" s="1313"/>
      <c r="Q476" s="2016" t="s">
        <v>111</v>
      </c>
      <c r="R476" s="2016" t="s">
        <v>712</v>
      </c>
      <c r="S476" s="2016" t="s">
        <v>913</v>
      </c>
      <c r="T476" s="2022">
        <v>0.74</v>
      </c>
      <c r="U476" s="2022">
        <v>0.74</v>
      </c>
      <c r="V476" s="2022">
        <v>0.72</v>
      </c>
      <c r="W476" s="2022">
        <v>0.72</v>
      </c>
      <c r="X476" s="2019">
        <f>+T476-U476</f>
        <v>0</v>
      </c>
      <c r="Y476" s="2019">
        <f>+V476-W476</f>
        <v>0</v>
      </c>
    </row>
    <row r="477" spans="1:26" ht="15.75" x14ac:dyDescent="0.25">
      <c r="A477" s="272"/>
      <c r="B477" s="272"/>
      <c r="C477" s="272"/>
      <c r="D477" s="273"/>
      <c r="E477" s="272"/>
      <c r="F477" s="274"/>
      <c r="G477" s="274"/>
      <c r="H477" s="272"/>
      <c r="I477" s="272"/>
      <c r="J477" s="275"/>
      <c r="K477" s="1313"/>
      <c r="L477" s="1313"/>
      <c r="M477" s="1313"/>
      <c r="N477" s="1313"/>
      <c r="O477" s="1313"/>
      <c r="P477" s="1313"/>
      <c r="Q477" s="2016" t="s">
        <v>111</v>
      </c>
      <c r="R477" s="2016" t="s">
        <v>712</v>
      </c>
      <c r="S477" s="2016" t="s">
        <v>915</v>
      </c>
      <c r="T477" s="2022">
        <v>0.55000000000000004</v>
      </c>
      <c r="U477" s="2022">
        <v>0.55000000000000004</v>
      </c>
      <c r="V477" s="2022">
        <v>0.5</v>
      </c>
      <c r="W477" s="2022">
        <v>0.5</v>
      </c>
      <c r="X477" s="2019">
        <f>+T477-U477</f>
        <v>0</v>
      </c>
      <c r="Y477" s="2019">
        <f>+V477-W477</f>
        <v>0</v>
      </c>
    </row>
    <row r="478" spans="1:26" ht="15.75" x14ac:dyDescent="0.25">
      <c r="A478" s="272"/>
      <c r="B478" s="272"/>
      <c r="C478" s="272"/>
      <c r="D478" s="273"/>
      <c r="E478" s="272"/>
      <c r="F478" s="274"/>
      <c r="G478" s="274"/>
      <c r="H478" s="272"/>
      <c r="I478" s="272"/>
      <c r="J478" s="275"/>
      <c r="K478" s="1313"/>
      <c r="L478" s="1313"/>
      <c r="M478" s="1313"/>
      <c r="N478" s="1313"/>
      <c r="O478" s="1313"/>
      <c r="P478" s="1313"/>
      <c r="Q478" s="2016" t="s">
        <v>111</v>
      </c>
      <c r="R478" s="2016" t="s">
        <v>713</v>
      </c>
      <c r="S478" s="2016" t="s">
        <v>912</v>
      </c>
      <c r="T478" s="2022">
        <v>0.28999999999999998</v>
      </c>
      <c r="U478" s="2022">
        <v>0.28999999999999998</v>
      </c>
      <c r="V478" s="2022">
        <v>0.28999999999999998</v>
      </c>
      <c r="W478" s="2022">
        <v>0.28999999999999998</v>
      </c>
      <c r="X478" s="2019">
        <f>+T478-U478</f>
        <v>0</v>
      </c>
      <c r="Y478" s="2019">
        <f>+V478-W478</f>
        <v>0</v>
      </c>
    </row>
    <row r="479" spans="1:26" ht="15.75" x14ac:dyDescent="0.25">
      <c r="A479" s="272"/>
      <c r="B479" s="272"/>
      <c r="C479" s="272"/>
      <c r="D479" s="273"/>
      <c r="E479" s="272"/>
      <c r="F479" s="274"/>
      <c r="G479" s="274"/>
      <c r="H479" s="272"/>
      <c r="I479" s="272"/>
      <c r="J479" s="275"/>
      <c r="K479" s="1313"/>
      <c r="L479" s="1313"/>
      <c r="M479" s="1313"/>
      <c r="N479" s="1313"/>
      <c r="O479" s="1313"/>
      <c r="P479" s="1313"/>
      <c r="Q479" s="2016" t="s">
        <v>111</v>
      </c>
      <c r="R479" s="2016" t="s">
        <v>713</v>
      </c>
      <c r="S479" s="2016" t="s">
        <v>913</v>
      </c>
      <c r="T479" s="2022">
        <v>0.28999999999999998</v>
      </c>
      <c r="U479" s="2022">
        <v>0.28999999999999998</v>
      </c>
      <c r="V479" s="2022">
        <v>0.28999999999999998</v>
      </c>
      <c r="W479" s="2022">
        <v>0.28999999999999998</v>
      </c>
      <c r="X479" s="2019">
        <f>+T479-U479</f>
        <v>0</v>
      </c>
      <c r="Y479" s="2019">
        <f>+V479-W479</f>
        <v>0</v>
      </c>
    </row>
    <row r="480" spans="1:26" ht="15.75" x14ac:dyDescent="0.25">
      <c r="A480" s="272"/>
      <c r="B480" s="272"/>
      <c r="C480" s="272"/>
      <c r="D480" s="273"/>
      <c r="E480" s="272"/>
      <c r="F480" s="274"/>
      <c r="G480" s="274"/>
      <c r="H480" s="272"/>
      <c r="I480" s="272"/>
      <c r="J480" s="275"/>
      <c r="K480" s="1313"/>
      <c r="L480" s="1313"/>
      <c r="M480" s="1313"/>
      <c r="N480" s="1313"/>
      <c r="O480" s="1313"/>
      <c r="P480" s="1313"/>
      <c r="Q480" s="2016" t="s">
        <v>111</v>
      </c>
      <c r="R480" s="2016" t="s">
        <v>714</v>
      </c>
      <c r="S480" s="2016" t="s">
        <v>916</v>
      </c>
      <c r="T480" s="2022">
        <v>0.55000000000000004</v>
      </c>
      <c r="U480" s="2022">
        <v>0.55000000000000004</v>
      </c>
      <c r="V480" s="2022">
        <v>0.5</v>
      </c>
      <c r="W480" s="2022">
        <v>0.5</v>
      </c>
      <c r="X480" s="2019">
        <f>+T480-U480</f>
        <v>0</v>
      </c>
      <c r="Y480" s="2019">
        <f>+V480-W480</f>
        <v>0</v>
      </c>
    </row>
    <row r="481" spans="1:26" ht="15.75" x14ac:dyDescent="0.25">
      <c r="A481" s="272"/>
      <c r="B481" s="272"/>
      <c r="C481" s="272"/>
      <c r="D481" s="273"/>
      <c r="E481" s="272"/>
      <c r="F481" s="274"/>
      <c r="G481" s="274"/>
      <c r="H481" s="272"/>
      <c r="I481" s="272"/>
      <c r="J481" s="275"/>
      <c r="K481" s="1313"/>
      <c r="L481" s="1313"/>
      <c r="M481" s="1313"/>
      <c r="N481" s="1313"/>
      <c r="O481" s="1313"/>
      <c r="P481" s="1313"/>
      <c r="Q481" s="2016" t="s">
        <v>111</v>
      </c>
      <c r="R481" s="2016" t="s">
        <v>714</v>
      </c>
      <c r="S481" s="2016" t="s">
        <v>917</v>
      </c>
      <c r="T481" s="2022">
        <v>0</v>
      </c>
      <c r="U481" s="2022">
        <v>0.55000000000000004</v>
      </c>
      <c r="V481" s="2022">
        <v>0</v>
      </c>
      <c r="W481" s="2022">
        <v>0.5</v>
      </c>
      <c r="X481" s="2019">
        <f>+T481-U481</f>
        <v>-0.55000000000000004</v>
      </c>
      <c r="Y481" s="2019">
        <f>+V481-W481</f>
        <v>-0.5</v>
      </c>
      <c r="Z481" s="1201" t="s">
        <v>1645</v>
      </c>
    </row>
    <row r="482" spans="1:26" ht="15.75" x14ac:dyDescent="0.25">
      <c r="A482" s="272"/>
      <c r="B482" s="272"/>
      <c r="C482" s="272"/>
      <c r="D482" s="273"/>
      <c r="E482" s="272"/>
      <c r="F482" s="274"/>
      <c r="G482" s="274"/>
      <c r="H482" s="272"/>
      <c r="I482" s="272"/>
      <c r="J482" s="275"/>
      <c r="K482" s="1313"/>
      <c r="L482" s="1313"/>
      <c r="M482" s="1313"/>
      <c r="N482" s="1313"/>
      <c r="O482" s="1313"/>
      <c r="P482" s="1313"/>
      <c r="Q482" s="2016" t="s">
        <v>111</v>
      </c>
      <c r="R482" s="2016" t="s">
        <v>715</v>
      </c>
      <c r="S482" s="2016" t="s">
        <v>385</v>
      </c>
      <c r="T482" s="2022">
        <v>0.2</v>
      </c>
      <c r="U482" s="2022">
        <v>0.2</v>
      </c>
      <c r="V482" s="2022">
        <v>0.2</v>
      </c>
      <c r="W482" s="2022">
        <v>0.2</v>
      </c>
      <c r="X482" s="2019">
        <f>+T482-U482</f>
        <v>0</v>
      </c>
      <c r="Y482" s="2019">
        <f>+V482-W482</f>
        <v>0</v>
      </c>
    </row>
    <row r="483" spans="1:26" ht="15.75" x14ac:dyDescent="0.25">
      <c r="A483" s="272"/>
      <c r="B483" s="272"/>
      <c r="C483" s="272"/>
      <c r="D483" s="273"/>
      <c r="E483" s="272"/>
      <c r="F483" s="274"/>
      <c r="G483" s="274"/>
      <c r="H483" s="272"/>
      <c r="I483" s="272"/>
      <c r="J483" s="275"/>
      <c r="K483" s="1313"/>
      <c r="L483" s="1313"/>
      <c r="M483" s="1313"/>
      <c r="N483" s="1313"/>
      <c r="O483" s="1313"/>
      <c r="P483" s="1313"/>
      <c r="Q483" s="2016" t="s">
        <v>111</v>
      </c>
      <c r="R483" s="2016" t="s">
        <v>716</v>
      </c>
      <c r="S483" s="2016" t="s">
        <v>381</v>
      </c>
      <c r="T483" s="2022">
        <v>0.7</v>
      </c>
      <c r="U483" s="2022">
        <v>0.7</v>
      </c>
      <c r="V483" s="2022">
        <v>0.5</v>
      </c>
      <c r="W483" s="2022">
        <v>0.5</v>
      </c>
      <c r="X483" s="2019">
        <f>+T483-U483</f>
        <v>0</v>
      </c>
      <c r="Y483" s="2019">
        <f>+V483-W483</f>
        <v>0</v>
      </c>
    </row>
    <row r="484" spans="1:26" ht="15.75" x14ac:dyDescent="0.25">
      <c r="A484" s="272"/>
      <c r="B484" s="272"/>
      <c r="C484" s="272"/>
      <c r="D484" s="273"/>
      <c r="E484" s="272"/>
      <c r="F484" s="274"/>
      <c r="G484" s="274"/>
      <c r="H484" s="272"/>
      <c r="I484" s="272"/>
      <c r="J484" s="275"/>
      <c r="K484" s="1313"/>
      <c r="L484" s="1313"/>
      <c r="M484" s="1313"/>
      <c r="N484" s="1313"/>
      <c r="O484" s="1313"/>
      <c r="P484" s="1313"/>
      <c r="Q484" s="2016" t="s">
        <v>111</v>
      </c>
      <c r="R484" s="2016" t="s">
        <v>716</v>
      </c>
      <c r="S484" s="2016" t="s">
        <v>383</v>
      </c>
      <c r="T484" s="2022">
        <v>0</v>
      </c>
      <c r="U484" s="2022">
        <v>0.7</v>
      </c>
      <c r="V484" s="2022">
        <v>0</v>
      </c>
      <c r="W484" s="2022">
        <v>0.315</v>
      </c>
      <c r="X484" s="2019">
        <f>+T484-U484</f>
        <v>-0.7</v>
      </c>
      <c r="Y484" s="2019">
        <f>+V484-W484</f>
        <v>-0.315</v>
      </c>
      <c r="Z484" s="1201" t="s">
        <v>1645</v>
      </c>
    </row>
    <row r="485" spans="1:26" ht="15.75" x14ac:dyDescent="0.25">
      <c r="A485" s="272"/>
      <c r="B485" s="272"/>
      <c r="C485" s="272"/>
      <c r="D485" s="273"/>
      <c r="E485" s="272"/>
      <c r="F485" s="274"/>
      <c r="G485" s="274"/>
      <c r="H485" s="272"/>
      <c r="I485" s="272"/>
      <c r="J485" s="275"/>
      <c r="K485" s="1313"/>
      <c r="L485" s="1313"/>
      <c r="M485" s="1313"/>
      <c r="N485" s="1313"/>
      <c r="O485" s="1313"/>
      <c r="P485" s="1313"/>
      <c r="Q485" s="2016" t="s">
        <v>113</v>
      </c>
      <c r="R485" s="2016" t="s">
        <v>717</v>
      </c>
      <c r="S485" s="2016" t="s">
        <v>357</v>
      </c>
      <c r="T485" s="2022">
        <v>1</v>
      </c>
      <c r="U485" s="2022">
        <v>1</v>
      </c>
      <c r="V485" s="2022">
        <v>1</v>
      </c>
      <c r="W485" s="2022">
        <v>1</v>
      </c>
      <c r="X485" s="2019">
        <f>+T485-U485</f>
        <v>0</v>
      </c>
      <c r="Y485" s="2019">
        <f>+V485-W485</f>
        <v>0</v>
      </c>
    </row>
    <row r="486" spans="1:26" ht="15.75" x14ac:dyDescent="0.25">
      <c r="A486" s="272"/>
      <c r="B486" s="272"/>
      <c r="C486" s="272"/>
      <c r="D486" s="273"/>
      <c r="E486" s="272"/>
      <c r="F486" s="274"/>
      <c r="G486" s="274"/>
      <c r="H486" s="272"/>
      <c r="I486" s="272"/>
      <c r="J486" s="275"/>
      <c r="K486" s="1313"/>
      <c r="L486" s="1313"/>
      <c r="M486" s="1313"/>
      <c r="N486" s="1313"/>
      <c r="O486" s="1313"/>
      <c r="P486" s="1313"/>
      <c r="Q486" s="2016" t="s">
        <v>115</v>
      </c>
      <c r="R486" s="2016" t="s">
        <v>718</v>
      </c>
      <c r="S486" s="2016" t="s">
        <v>387</v>
      </c>
      <c r="T486" s="2022">
        <v>3.97</v>
      </c>
      <c r="U486" s="2022">
        <v>3.97</v>
      </c>
      <c r="V486" s="2022">
        <v>3.97</v>
      </c>
      <c r="W486" s="2022">
        <v>3.97</v>
      </c>
      <c r="X486" s="2019">
        <f>+T486-U486</f>
        <v>0</v>
      </c>
      <c r="Y486" s="2019">
        <f>+V486-W486</f>
        <v>0</v>
      </c>
    </row>
    <row r="487" spans="1:26" ht="15.75" x14ac:dyDescent="0.25">
      <c r="A487" s="272"/>
      <c r="B487" s="272"/>
      <c r="C487" s="272"/>
      <c r="D487" s="273"/>
      <c r="E487" s="272"/>
      <c r="F487" s="274"/>
      <c r="G487" s="274"/>
      <c r="H487" s="272"/>
      <c r="I487" s="272"/>
      <c r="J487" s="275"/>
      <c r="K487" s="1313"/>
      <c r="L487" s="1313"/>
      <c r="M487" s="1313"/>
      <c r="N487" s="1313"/>
      <c r="O487" s="1313"/>
      <c r="P487" s="1313"/>
      <c r="Q487" s="2016" t="s">
        <v>117</v>
      </c>
      <c r="R487" s="2016" t="s">
        <v>719</v>
      </c>
      <c r="S487" s="2016" t="s">
        <v>381</v>
      </c>
      <c r="T487" s="2022">
        <v>10</v>
      </c>
      <c r="U487" s="2022">
        <v>10</v>
      </c>
      <c r="V487" s="2022">
        <v>9.7620000000000005</v>
      </c>
      <c r="W487" s="2022">
        <v>9.7620000000000005</v>
      </c>
      <c r="X487" s="2019">
        <f>+T487-U487</f>
        <v>0</v>
      </c>
      <c r="Y487" s="2019">
        <f>+V487-W487</f>
        <v>0</v>
      </c>
    </row>
    <row r="488" spans="1:26" ht="15.75" x14ac:dyDescent="0.25">
      <c r="A488" s="272"/>
      <c r="B488" s="272"/>
      <c r="C488" s="272"/>
      <c r="D488" s="273"/>
      <c r="E488" s="272"/>
      <c r="F488" s="274"/>
      <c r="G488" s="274"/>
      <c r="H488" s="272"/>
      <c r="I488" s="272"/>
      <c r="J488" s="275"/>
      <c r="K488" s="1313"/>
      <c r="L488" s="1313"/>
      <c r="M488" s="1313"/>
      <c r="N488" s="1313"/>
      <c r="O488" s="1313"/>
      <c r="P488" s="1313"/>
      <c r="Q488" s="2016" t="s">
        <v>117</v>
      </c>
      <c r="R488" s="2016" t="s">
        <v>719</v>
      </c>
      <c r="S488" s="2016" t="s">
        <v>383</v>
      </c>
      <c r="T488" s="2022">
        <v>10</v>
      </c>
      <c r="U488" s="2022">
        <v>10</v>
      </c>
      <c r="V488" s="2022">
        <v>9.8689999999999998</v>
      </c>
      <c r="W488" s="2022">
        <v>9.8689999999999998</v>
      </c>
      <c r="X488" s="2019">
        <f>+T488-U488</f>
        <v>0</v>
      </c>
      <c r="Y488" s="2019">
        <f>+V488-W488</f>
        <v>0</v>
      </c>
    </row>
    <row r="489" spans="1:26" ht="15.75" x14ac:dyDescent="0.25">
      <c r="A489" s="272"/>
      <c r="B489" s="272"/>
      <c r="C489" s="272"/>
      <c r="D489" s="273"/>
      <c r="E489" s="272"/>
      <c r="F489" s="274"/>
      <c r="G489" s="274"/>
      <c r="H489" s="272"/>
      <c r="I489" s="272"/>
      <c r="J489" s="275"/>
      <c r="K489" s="1313"/>
      <c r="L489" s="1313"/>
      <c r="M489" s="1313"/>
      <c r="N489" s="1313"/>
      <c r="O489" s="1313"/>
      <c r="P489" s="1313"/>
      <c r="Q489" s="2016" t="s">
        <v>117</v>
      </c>
      <c r="R489" s="2016" t="s">
        <v>720</v>
      </c>
      <c r="S489" s="2016" t="s">
        <v>387</v>
      </c>
      <c r="T489" s="2022">
        <v>0.46</v>
      </c>
      <c r="U489" s="2022">
        <v>0.46</v>
      </c>
      <c r="V489" s="2022">
        <v>0.45</v>
      </c>
      <c r="W489" s="2022">
        <v>0.45</v>
      </c>
      <c r="X489" s="2019">
        <f>+T489-U489</f>
        <v>0</v>
      </c>
      <c r="Y489" s="2019">
        <f>+V489-W489</f>
        <v>0</v>
      </c>
    </row>
    <row r="490" spans="1:26" ht="15.75" x14ac:dyDescent="0.25">
      <c r="A490" s="272"/>
      <c r="B490" s="272"/>
      <c r="C490" s="272"/>
      <c r="D490" s="273"/>
      <c r="E490" s="272"/>
      <c r="F490" s="274"/>
      <c r="G490" s="274"/>
      <c r="H490" s="272"/>
      <c r="I490" s="272"/>
      <c r="J490" s="275"/>
      <c r="K490" s="1313"/>
      <c r="L490" s="1313"/>
      <c r="M490" s="1313"/>
      <c r="N490" s="1313"/>
      <c r="O490" s="1313"/>
      <c r="P490" s="1313"/>
      <c r="Q490" s="2016" t="s">
        <v>117</v>
      </c>
      <c r="R490" s="2016" t="s">
        <v>721</v>
      </c>
      <c r="S490" s="2016" t="s">
        <v>704</v>
      </c>
      <c r="T490" s="2022">
        <v>0.84</v>
      </c>
      <c r="U490" s="2022">
        <v>0.84</v>
      </c>
      <c r="V490" s="2022">
        <v>0.46</v>
      </c>
      <c r="W490" s="2022">
        <v>0.46</v>
      </c>
      <c r="X490" s="2019">
        <f>+T490-U490</f>
        <v>0</v>
      </c>
      <c r="Y490" s="2019">
        <f>+V490-W490</f>
        <v>0</v>
      </c>
    </row>
    <row r="491" spans="1:26" ht="15.75" x14ac:dyDescent="0.25">
      <c r="A491" s="272"/>
      <c r="B491" s="272"/>
      <c r="C491" s="272"/>
      <c r="D491" s="273"/>
      <c r="E491" s="272"/>
      <c r="F491" s="274"/>
      <c r="G491" s="274"/>
      <c r="H491" s="272"/>
      <c r="I491" s="272"/>
      <c r="J491" s="275"/>
      <c r="K491" s="1313"/>
      <c r="L491" s="1313"/>
      <c r="M491" s="1313"/>
      <c r="N491" s="1313"/>
      <c r="O491" s="1313"/>
      <c r="P491" s="1313"/>
      <c r="Q491" s="2016" t="s">
        <v>119</v>
      </c>
      <c r="R491" s="2016" t="s">
        <v>618</v>
      </c>
      <c r="S491" s="2016" t="s">
        <v>918</v>
      </c>
      <c r="T491" s="2022">
        <v>5</v>
      </c>
      <c r="U491" s="2022">
        <v>0</v>
      </c>
      <c r="V491" s="2022">
        <v>4.9980000000000002</v>
      </c>
      <c r="W491" s="2022">
        <v>0</v>
      </c>
      <c r="X491" s="2019">
        <f>+T491-U491</f>
        <v>5</v>
      </c>
      <c r="Y491" s="2019">
        <f>+V491-W491</f>
        <v>4.9980000000000002</v>
      </c>
      <c r="Z491" s="1201" t="s">
        <v>1648</v>
      </c>
    </row>
    <row r="492" spans="1:26" ht="15.75" x14ac:dyDescent="0.25">
      <c r="A492" s="272"/>
      <c r="B492" s="272"/>
      <c r="C492" s="272"/>
      <c r="D492" s="273"/>
      <c r="E492" s="272"/>
      <c r="F492" s="274"/>
      <c r="G492" s="274"/>
      <c r="H492" s="272"/>
      <c r="I492" s="272"/>
      <c r="J492" s="275"/>
      <c r="K492" s="1313"/>
      <c r="L492" s="1313"/>
      <c r="M492" s="1313"/>
      <c r="N492" s="1313"/>
      <c r="O492" s="1313"/>
      <c r="P492" s="1313"/>
      <c r="Q492" s="2016" t="s">
        <v>119</v>
      </c>
      <c r="R492" s="2016" t="s">
        <v>618</v>
      </c>
      <c r="S492" s="2016" t="s">
        <v>919</v>
      </c>
      <c r="T492" s="2022">
        <v>5</v>
      </c>
      <c r="U492" s="2022">
        <v>0</v>
      </c>
      <c r="V492" s="2022">
        <v>4.9980000000000002</v>
      </c>
      <c r="W492" s="2022">
        <v>0</v>
      </c>
      <c r="X492" s="2019">
        <f>+T492-U492</f>
        <v>5</v>
      </c>
      <c r="Y492" s="2019">
        <f>+V492-W492</f>
        <v>4.9980000000000002</v>
      </c>
      <c r="Z492" s="1201" t="s">
        <v>1648</v>
      </c>
    </row>
    <row r="493" spans="1:26" ht="15.75" x14ac:dyDescent="0.25">
      <c r="A493" s="272"/>
      <c r="B493" s="272"/>
      <c r="C493" s="272"/>
      <c r="D493" s="273"/>
      <c r="E493" s="272"/>
      <c r="F493" s="274"/>
      <c r="G493" s="274"/>
      <c r="H493" s="272"/>
      <c r="I493" s="272"/>
      <c r="J493" s="275"/>
      <c r="K493" s="1313"/>
      <c r="L493" s="1313"/>
      <c r="M493" s="1313"/>
      <c r="N493" s="1313"/>
      <c r="O493" s="1313"/>
      <c r="P493" s="1313"/>
      <c r="Q493" s="2016" t="s">
        <v>119</v>
      </c>
      <c r="R493" s="2016" t="s">
        <v>620</v>
      </c>
      <c r="S493" s="2016" t="s">
        <v>918</v>
      </c>
      <c r="T493" s="2022">
        <v>5</v>
      </c>
      <c r="U493" s="2022">
        <v>0</v>
      </c>
      <c r="V493" s="2022">
        <v>4.9980000000000002</v>
      </c>
      <c r="W493" s="2022">
        <v>0</v>
      </c>
      <c r="X493" s="2019">
        <f>+T493-U493</f>
        <v>5</v>
      </c>
      <c r="Y493" s="2019">
        <f>+V493-W493</f>
        <v>4.9980000000000002</v>
      </c>
      <c r="Z493" s="1201" t="s">
        <v>1648</v>
      </c>
    </row>
    <row r="494" spans="1:26" ht="15.75" x14ac:dyDescent="0.25">
      <c r="A494" s="272"/>
      <c r="B494" s="272"/>
      <c r="C494" s="272"/>
      <c r="D494" s="273"/>
      <c r="E494" s="272"/>
      <c r="F494" s="274"/>
      <c r="G494" s="274"/>
      <c r="H494" s="272"/>
      <c r="I494" s="272"/>
      <c r="J494" s="275"/>
      <c r="K494" s="1313"/>
      <c r="L494" s="1313"/>
      <c r="M494" s="1313"/>
      <c r="N494" s="1313"/>
      <c r="O494" s="1313"/>
      <c r="P494" s="1313"/>
      <c r="Q494" s="2016" t="s">
        <v>119</v>
      </c>
      <c r="R494" s="2016" t="s">
        <v>620</v>
      </c>
      <c r="S494" s="2016" t="s">
        <v>919</v>
      </c>
      <c r="T494" s="2022">
        <v>5</v>
      </c>
      <c r="U494" s="2022">
        <v>0</v>
      </c>
      <c r="V494" s="2022">
        <v>4.9980000000000002</v>
      </c>
      <c r="W494" s="2022">
        <v>0</v>
      </c>
      <c r="X494" s="2019">
        <f>+T494-U494</f>
        <v>5</v>
      </c>
      <c r="Y494" s="2019">
        <f>+V494-W494</f>
        <v>4.9980000000000002</v>
      </c>
      <c r="Z494" s="1201" t="s">
        <v>1648</v>
      </c>
    </row>
    <row r="495" spans="1:26" ht="15.75" x14ac:dyDescent="0.25">
      <c r="A495" s="272"/>
      <c r="B495" s="272"/>
      <c r="C495" s="272"/>
      <c r="D495" s="273"/>
      <c r="E495" s="272"/>
      <c r="F495" s="274"/>
      <c r="G495" s="274"/>
      <c r="H495" s="272"/>
      <c r="I495" s="272"/>
      <c r="J495" s="275"/>
      <c r="K495" s="1313"/>
      <c r="L495" s="1313"/>
      <c r="M495" s="1313"/>
      <c r="N495" s="1313"/>
      <c r="O495" s="1313"/>
      <c r="P495" s="1313"/>
      <c r="Q495" s="2016" t="s">
        <v>119</v>
      </c>
      <c r="R495" s="2016" t="s">
        <v>625</v>
      </c>
      <c r="S495" s="2016" t="s">
        <v>918</v>
      </c>
      <c r="T495" s="2022">
        <v>3.5</v>
      </c>
      <c r="U495" s="2022">
        <v>0</v>
      </c>
      <c r="V495" s="2022">
        <v>3.4980000000000002</v>
      </c>
      <c r="W495" s="2022">
        <v>0</v>
      </c>
      <c r="X495" s="2019">
        <f>+T495-U495</f>
        <v>3.5</v>
      </c>
      <c r="Y495" s="2019">
        <f>+V495-W495</f>
        <v>3.4980000000000002</v>
      </c>
      <c r="Z495" s="1201" t="s">
        <v>1648</v>
      </c>
    </row>
    <row r="496" spans="1:26" ht="15.75" x14ac:dyDescent="0.25">
      <c r="A496" s="272"/>
      <c r="B496" s="272"/>
      <c r="C496" s="272"/>
      <c r="D496" s="273"/>
      <c r="E496" s="272"/>
      <c r="F496" s="274"/>
      <c r="G496" s="274"/>
      <c r="H496" s="272"/>
      <c r="I496" s="272"/>
      <c r="J496" s="275"/>
      <c r="K496" s="1313"/>
      <c r="L496" s="1313"/>
      <c r="M496" s="1313"/>
      <c r="N496" s="1313"/>
      <c r="O496" s="1313"/>
      <c r="P496" s="1313"/>
      <c r="Q496" s="2016" t="s">
        <v>119</v>
      </c>
      <c r="R496" s="2016" t="s">
        <v>625</v>
      </c>
      <c r="S496" s="2016" t="s">
        <v>919</v>
      </c>
      <c r="T496" s="2022">
        <v>3.5</v>
      </c>
      <c r="U496" s="2022">
        <v>0</v>
      </c>
      <c r="V496" s="2022">
        <v>3.4980000000000002</v>
      </c>
      <c r="W496" s="2022">
        <v>0</v>
      </c>
      <c r="X496" s="2019">
        <f>+T496-U496</f>
        <v>3.5</v>
      </c>
      <c r="Y496" s="2019">
        <f>+V496-W496</f>
        <v>3.4980000000000002</v>
      </c>
      <c r="Z496" s="1201" t="s">
        <v>1648</v>
      </c>
    </row>
    <row r="497" spans="1:26" ht="15.75" x14ac:dyDescent="0.25">
      <c r="A497" s="272"/>
      <c r="B497" s="272"/>
      <c r="C497" s="272"/>
      <c r="D497" s="273"/>
      <c r="E497" s="272"/>
      <c r="F497" s="274"/>
      <c r="G497" s="274"/>
      <c r="H497" s="272"/>
      <c r="I497" s="272"/>
      <c r="J497" s="275"/>
      <c r="K497" s="1313"/>
      <c r="L497" s="1313"/>
      <c r="M497" s="1313"/>
      <c r="N497" s="1313"/>
      <c r="O497" s="1313"/>
      <c r="P497" s="1313"/>
      <c r="Q497" s="2016" t="s">
        <v>119</v>
      </c>
      <c r="R497" s="2016" t="s">
        <v>627</v>
      </c>
      <c r="S497" s="2016" t="s">
        <v>918</v>
      </c>
      <c r="T497" s="2022">
        <v>3.8849999999999998</v>
      </c>
      <c r="U497" s="2022">
        <v>0</v>
      </c>
      <c r="V497" s="2022">
        <v>3.883</v>
      </c>
      <c r="W497" s="2022">
        <v>0</v>
      </c>
      <c r="X497" s="2019">
        <f>+T497-U497</f>
        <v>3.8849999999999998</v>
      </c>
      <c r="Y497" s="2019">
        <f>+V497-W497</f>
        <v>3.883</v>
      </c>
      <c r="Z497" s="1201" t="s">
        <v>1648</v>
      </c>
    </row>
    <row r="498" spans="1:26" ht="15.75" x14ac:dyDescent="0.25">
      <c r="A498" s="272"/>
      <c r="B498" s="272"/>
      <c r="C498" s="272"/>
      <c r="D498" s="273"/>
      <c r="E498" s="272"/>
      <c r="F498" s="274"/>
      <c r="G498" s="274"/>
      <c r="H498" s="272"/>
      <c r="I498" s="272"/>
      <c r="J498" s="275"/>
      <c r="K498" s="1313"/>
      <c r="L498" s="1313"/>
      <c r="M498" s="1313"/>
      <c r="N498" s="1313"/>
      <c r="O498" s="1313"/>
      <c r="P498" s="1313"/>
      <c r="Q498" s="2016" t="s">
        <v>119</v>
      </c>
      <c r="R498" s="2016" t="s">
        <v>627</v>
      </c>
      <c r="S498" s="2016" t="s">
        <v>919</v>
      </c>
      <c r="T498" s="2022">
        <v>3.8849999999999998</v>
      </c>
      <c r="U498" s="2022">
        <v>0</v>
      </c>
      <c r="V498" s="2022">
        <v>3.883</v>
      </c>
      <c r="W498" s="2022">
        <v>0</v>
      </c>
      <c r="X498" s="2019">
        <f>+T498-U498</f>
        <v>3.8849999999999998</v>
      </c>
      <c r="Y498" s="2019">
        <f>+V498-W498</f>
        <v>3.883</v>
      </c>
      <c r="Z498" s="1201" t="s">
        <v>1648</v>
      </c>
    </row>
    <row r="499" spans="1:26" ht="15.75" x14ac:dyDescent="0.25">
      <c r="A499" s="272"/>
      <c r="B499" s="272"/>
      <c r="C499" s="272"/>
      <c r="D499" s="273"/>
      <c r="E499" s="272"/>
      <c r="F499" s="274"/>
      <c r="G499" s="274"/>
      <c r="H499" s="272"/>
      <c r="I499" s="272"/>
      <c r="J499" s="275"/>
      <c r="K499" s="1313"/>
      <c r="L499" s="1313"/>
      <c r="M499" s="1313"/>
      <c r="N499" s="1313"/>
      <c r="O499" s="1313"/>
      <c r="P499" s="1313"/>
      <c r="Q499" s="2016" t="s">
        <v>121</v>
      </c>
      <c r="R499" s="2016" t="s">
        <v>722</v>
      </c>
      <c r="S499" s="2016" t="s">
        <v>920</v>
      </c>
      <c r="T499" s="2022">
        <v>9.6</v>
      </c>
      <c r="U499" s="2022">
        <v>9.6</v>
      </c>
      <c r="V499" s="2022">
        <v>9.23</v>
      </c>
      <c r="W499" s="2022">
        <v>9.23</v>
      </c>
      <c r="X499" s="2019">
        <f>+T499-U499</f>
        <v>0</v>
      </c>
      <c r="Y499" s="2019">
        <f>+V499-W499</f>
        <v>0</v>
      </c>
    </row>
    <row r="500" spans="1:26" ht="15.75" x14ac:dyDescent="0.25">
      <c r="A500" s="272"/>
      <c r="B500" s="272"/>
      <c r="C500" s="272"/>
      <c r="D500" s="273"/>
      <c r="E500" s="272"/>
      <c r="F500" s="274"/>
      <c r="G500" s="274"/>
      <c r="H500" s="272"/>
      <c r="I500" s="272"/>
      <c r="J500" s="275"/>
      <c r="K500" s="1313"/>
      <c r="L500" s="1313"/>
      <c r="M500" s="1313"/>
      <c r="N500" s="1313"/>
      <c r="O500" s="1313"/>
      <c r="P500" s="1313"/>
      <c r="Q500" s="2016" t="s">
        <v>121</v>
      </c>
      <c r="R500" s="2016" t="s">
        <v>722</v>
      </c>
      <c r="S500" s="2016" t="s">
        <v>921</v>
      </c>
      <c r="T500" s="2022">
        <v>9.6</v>
      </c>
      <c r="U500" s="2022">
        <v>9.6</v>
      </c>
      <c r="V500" s="2022">
        <v>9.1999999999999993</v>
      </c>
      <c r="W500" s="2022">
        <v>9.1999999999999993</v>
      </c>
      <c r="X500" s="2019">
        <f>+T500-U500</f>
        <v>0</v>
      </c>
      <c r="Y500" s="2019">
        <f>+V500-W500</f>
        <v>0</v>
      </c>
    </row>
    <row r="501" spans="1:26" ht="15.75" x14ac:dyDescent="0.25">
      <c r="A501" s="272"/>
      <c r="B501" s="272"/>
      <c r="C501" s="272"/>
      <c r="D501" s="273"/>
      <c r="E501" s="272"/>
      <c r="F501" s="274"/>
      <c r="G501" s="274"/>
      <c r="H501" s="272"/>
      <c r="I501" s="272"/>
      <c r="J501" s="275"/>
      <c r="K501" s="1313"/>
      <c r="L501" s="1313"/>
      <c r="M501" s="1313"/>
      <c r="N501" s="1313"/>
      <c r="O501" s="1313"/>
      <c r="P501" s="1313"/>
      <c r="Q501" s="2016" t="s">
        <v>123</v>
      </c>
      <c r="R501" s="2016" t="s">
        <v>723</v>
      </c>
      <c r="S501" s="2016" t="s">
        <v>922</v>
      </c>
      <c r="T501" s="2022">
        <v>45.63</v>
      </c>
      <c r="U501" s="2022">
        <v>45.63</v>
      </c>
      <c r="V501" s="2022">
        <v>40.6</v>
      </c>
      <c r="W501" s="2022">
        <v>40.6</v>
      </c>
      <c r="X501" s="2019">
        <f>+T501-U501</f>
        <v>0</v>
      </c>
      <c r="Y501" s="2019">
        <f>+V501-W501</f>
        <v>0</v>
      </c>
    </row>
    <row r="502" spans="1:26" ht="15.75" x14ac:dyDescent="0.25">
      <c r="A502" s="272"/>
      <c r="B502" s="272"/>
      <c r="C502" s="272"/>
      <c r="D502" s="273"/>
      <c r="E502" s="272"/>
      <c r="F502" s="274"/>
      <c r="G502" s="274"/>
      <c r="H502" s="272"/>
      <c r="I502" s="272"/>
      <c r="J502" s="275"/>
      <c r="K502" s="1313"/>
      <c r="L502" s="1313"/>
      <c r="M502" s="1313"/>
      <c r="N502" s="1313"/>
      <c r="O502" s="1313"/>
      <c r="P502" s="1313"/>
      <c r="Q502" s="2016" t="s">
        <v>123</v>
      </c>
      <c r="R502" s="2016" t="s">
        <v>724</v>
      </c>
      <c r="S502" s="2016" t="s">
        <v>923</v>
      </c>
      <c r="T502" s="2022">
        <v>20.079999999999998</v>
      </c>
      <c r="U502" s="2022">
        <v>20.079999999999998</v>
      </c>
      <c r="V502" s="2022">
        <v>18.25</v>
      </c>
      <c r="W502" s="2022">
        <v>18.25</v>
      </c>
      <c r="X502" s="2019">
        <f>+T502-U502</f>
        <v>0</v>
      </c>
      <c r="Y502" s="2019">
        <f>+V502-W502</f>
        <v>0</v>
      </c>
    </row>
    <row r="503" spans="1:26" ht="15.75" x14ac:dyDescent="0.25">
      <c r="A503" s="272"/>
      <c r="B503" s="272"/>
      <c r="C503" s="272"/>
      <c r="D503" s="273"/>
      <c r="E503" s="272"/>
      <c r="F503" s="274"/>
      <c r="G503" s="274"/>
      <c r="H503" s="272"/>
      <c r="I503" s="272"/>
      <c r="J503" s="275"/>
      <c r="K503" s="1313"/>
      <c r="L503" s="1313"/>
      <c r="M503" s="1313"/>
      <c r="N503" s="1313"/>
      <c r="O503" s="1313"/>
      <c r="P503" s="1313"/>
      <c r="Q503" s="2016" t="s">
        <v>125</v>
      </c>
      <c r="R503" s="2016" t="s">
        <v>725</v>
      </c>
      <c r="S503" s="2016" t="s">
        <v>924</v>
      </c>
      <c r="T503" s="2022">
        <v>50</v>
      </c>
      <c r="U503" s="2022">
        <v>50</v>
      </c>
      <c r="V503" s="2022">
        <v>45.326000000000001</v>
      </c>
      <c r="W503" s="2022">
        <v>45.326000000000001</v>
      </c>
      <c r="X503" s="2019">
        <f>+T503-U503</f>
        <v>0</v>
      </c>
      <c r="Y503" s="2019">
        <f>+V503-W503</f>
        <v>0</v>
      </c>
    </row>
    <row r="504" spans="1:26" ht="15.75" x14ac:dyDescent="0.25">
      <c r="A504" s="272"/>
      <c r="B504" s="272"/>
      <c r="C504" s="272"/>
      <c r="D504" s="273"/>
      <c r="E504" s="272"/>
      <c r="F504" s="274"/>
      <c r="G504" s="274"/>
      <c r="H504" s="272"/>
      <c r="I504" s="272"/>
      <c r="J504" s="275"/>
      <c r="K504" s="1313"/>
      <c r="L504" s="1313"/>
      <c r="M504" s="1313"/>
      <c r="N504" s="1313"/>
      <c r="O504" s="1313"/>
      <c r="P504" s="1313"/>
      <c r="Q504" s="2016" t="s">
        <v>125</v>
      </c>
      <c r="R504" s="2016" t="s">
        <v>725</v>
      </c>
      <c r="S504" s="2016" t="s">
        <v>925</v>
      </c>
      <c r="T504" s="2022">
        <v>50</v>
      </c>
      <c r="U504" s="2022">
        <v>50</v>
      </c>
      <c r="V504" s="2022">
        <v>44.523000000000003</v>
      </c>
      <c r="W504" s="2022">
        <v>44.523000000000003</v>
      </c>
      <c r="X504" s="2019">
        <f>+T504-U504</f>
        <v>0</v>
      </c>
      <c r="Y504" s="2019">
        <f>+V504-W504</f>
        <v>0</v>
      </c>
    </row>
    <row r="505" spans="1:26" ht="15.75" x14ac:dyDescent="0.25">
      <c r="A505" s="272"/>
      <c r="B505" s="272"/>
      <c r="C505" s="272"/>
      <c r="D505" s="273"/>
      <c r="E505" s="272"/>
      <c r="F505" s="274"/>
      <c r="G505" s="274"/>
      <c r="H505" s="272"/>
      <c r="I505" s="272"/>
      <c r="J505" s="275"/>
      <c r="K505" s="1313"/>
      <c r="L505" s="1313"/>
      <c r="M505" s="1313"/>
      <c r="N505" s="1313"/>
      <c r="O505" s="1313"/>
      <c r="P505" s="1313"/>
      <c r="Q505" s="2016" t="s">
        <v>127</v>
      </c>
      <c r="R505" s="2016" t="s">
        <v>726</v>
      </c>
      <c r="S505" s="2016" t="s">
        <v>387</v>
      </c>
      <c r="T505" s="2022">
        <v>171.28</v>
      </c>
      <c r="U505" s="2022">
        <v>171.28</v>
      </c>
      <c r="V505" s="2022">
        <v>181.82900000000001</v>
      </c>
      <c r="W505" s="2022">
        <v>181.82900000000001</v>
      </c>
      <c r="X505" s="2019">
        <f>+T505-U505</f>
        <v>0</v>
      </c>
      <c r="Y505" s="2019">
        <f>+V505-W505</f>
        <v>0</v>
      </c>
    </row>
    <row r="506" spans="1:26" ht="15.75" x14ac:dyDescent="0.25">
      <c r="A506" s="272"/>
      <c r="B506" s="272"/>
      <c r="C506" s="272"/>
      <c r="D506" s="273"/>
      <c r="E506" s="272"/>
      <c r="F506" s="274"/>
      <c r="G506" s="274"/>
      <c r="H506" s="272"/>
      <c r="I506" s="272"/>
      <c r="J506" s="275"/>
      <c r="K506" s="1313"/>
      <c r="L506" s="1313"/>
      <c r="M506" s="1313"/>
      <c r="N506" s="1313"/>
      <c r="O506" s="1313"/>
      <c r="P506" s="1313"/>
      <c r="Q506" s="2016" t="s">
        <v>127</v>
      </c>
      <c r="R506" s="2016" t="s">
        <v>726</v>
      </c>
      <c r="S506" s="2016" t="s">
        <v>704</v>
      </c>
      <c r="T506" s="2022">
        <v>171.28</v>
      </c>
      <c r="U506" s="2022">
        <v>171.28</v>
      </c>
      <c r="V506" s="2022">
        <v>181.70500000000001</v>
      </c>
      <c r="W506" s="2022">
        <v>181.70500000000001</v>
      </c>
      <c r="X506" s="2019">
        <f>+T506-U506</f>
        <v>0</v>
      </c>
      <c r="Y506" s="2019">
        <f>+V506-W506</f>
        <v>0</v>
      </c>
    </row>
    <row r="507" spans="1:26" ht="15.75" x14ac:dyDescent="0.25">
      <c r="A507" s="272"/>
      <c r="B507" s="272"/>
      <c r="C507" s="272"/>
      <c r="D507" s="273"/>
      <c r="E507" s="272"/>
      <c r="F507" s="274"/>
      <c r="G507" s="274"/>
      <c r="H507" s="272"/>
      <c r="I507" s="272"/>
      <c r="J507" s="275"/>
      <c r="K507" s="1313"/>
      <c r="L507" s="1313"/>
      <c r="M507" s="1313"/>
      <c r="N507" s="1313"/>
      <c r="O507" s="1313"/>
      <c r="P507" s="1313"/>
      <c r="Q507" s="2016" t="s">
        <v>127</v>
      </c>
      <c r="R507" s="2016" t="s">
        <v>726</v>
      </c>
      <c r="S507" s="2016" t="s">
        <v>706</v>
      </c>
      <c r="T507" s="2022">
        <v>171.28</v>
      </c>
      <c r="U507" s="2022">
        <v>171.28</v>
      </c>
      <c r="V507" s="2022">
        <v>181.55600000000001</v>
      </c>
      <c r="W507" s="2022">
        <v>181.55600000000001</v>
      </c>
      <c r="X507" s="2019">
        <f>+T507-U507</f>
        <v>0</v>
      </c>
      <c r="Y507" s="2019">
        <f>+V507-W507</f>
        <v>0</v>
      </c>
    </row>
    <row r="508" spans="1:26" ht="15.75" x14ac:dyDescent="0.25">
      <c r="A508" s="272"/>
      <c r="B508" s="272"/>
      <c r="C508" s="272"/>
      <c r="D508" s="273"/>
      <c r="E508" s="272"/>
      <c r="F508" s="274"/>
      <c r="G508" s="274"/>
      <c r="H508" s="272"/>
      <c r="I508" s="272"/>
      <c r="J508" s="275"/>
      <c r="K508" s="1313"/>
      <c r="L508" s="1313"/>
      <c r="M508" s="1313"/>
      <c r="N508" s="1313"/>
      <c r="O508" s="1313"/>
      <c r="P508" s="1313"/>
      <c r="Q508" s="2016" t="s">
        <v>127</v>
      </c>
      <c r="R508" s="2016" t="s">
        <v>726</v>
      </c>
      <c r="S508" s="2016" t="s">
        <v>708</v>
      </c>
      <c r="T508" s="2022">
        <v>10.76</v>
      </c>
      <c r="U508" s="2022">
        <v>10.76</v>
      </c>
      <c r="V508" s="2022">
        <v>10.427</v>
      </c>
      <c r="W508" s="2022">
        <v>10.427</v>
      </c>
      <c r="X508" s="2019">
        <f>+T508-U508</f>
        <v>0</v>
      </c>
      <c r="Y508" s="2019">
        <f>+V508-W508</f>
        <v>0</v>
      </c>
    </row>
    <row r="509" spans="1:26" ht="15.75" x14ac:dyDescent="0.25">
      <c r="A509" s="272"/>
      <c r="B509" s="272"/>
      <c r="C509" s="272"/>
      <c r="D509" s="273"/>
      <c r="E509" s="272"/>
      <c r="F509" s="274"/>
      <c r="G509" s="274"/>
      <c r="H509" s="272"/>
      <c r="I509" s="272"/>
      <c r="J509" s="275"/>
      <c r="K509" s="1313"/>
      <c r="L509" s="1313"/>
      <c r="M509" s="1313"/>
      <c r="N509" s="1313"/>
      <c r="O509" s="1313"/>
      <c r="P509" s="1313"/>
      <c r="Q509" s="2016" t="s">
        <v>127</v>
      </c>
      <c r="R509" s="2016" t="s">
        <v>727</v>
      </c>
      <c r="S509" s="2016" t="s">
        <v>926</v>
      </c>
      <c r="T509" s="2022">
        <v>180</v>
      </c>
      <c r="U509" s="2022">
        <v>180</v>
      </c>
      <c r="V509" s="2022">
        <v>187.07300000000001</v>
      </c>
      <c r="W509" s="2022">
        <v>187.07300000000001</v>
      </c>
      <c r="X509" s="2019">
        <f>+T509-U509</f>
        <v>0</v>
      </c>
      <c r="Y509" s="2019">
        <f>+V509-W509</f>
        <v>0</v>
      </c>
    </row>
    <row r="510" spans="1:26" ht="15.75" x14ac:dyDescent="0.25">
      <c r="A510" s="272"/>
      <c r="B510" s="272"/>
      <c r="C510" s="272"/>
      <c r="D510" s="273"/>
      <c r="E510" s="272"/>
      <c r="F510" s="274"/>
      <c r="G510" s="274"/>
      <c r="H510" s="272"/>
      <c r="I510" s="272"/>
      <c r="J510" s="275"/>
      <c r="K510" s="1313"/>
      <c r="L510" s="1313"/>
      <c r="M510" s="1313"/>
      <c r="N510" s="1313"/>
      <c r="O510" s="1313"/>
      <c r="P510" s="1313"/>
      <c r="Q510" s="2016" t="s">
        <v>127</v>
      </c>
      <c r="R510" s="2016" t="s">
        <v>727</v>
      </c>
      <c r="S510" s="2016" t="s">
        <v>927</v>
      </c>
      <c r="T510" s="2022">
        <v>216</v>
      </c>
      <c r="U510" s="2022">
        <v>216</v>
      </c>
      <c r="V510" s="2022">
        <v>191.429</v>
      </c>
      <c r="W510" s="2022">
        <v>191.429</v>
      </c>
      <c r="X510" s="2019">
        <f>+T510-U510</f>
        <v>0</v>
      </c>
      <c r="Y510" s="2019">
        <f>+V510-W510</f>
        <v>0</v>
      </c>
    </row>
    <row r="511" spans="1:26" ht="15.75" x14ac:dyDescent="0.25">
      <c r="A511" s="272"/>
      <c r="B511" s="272"/>
      <c r="C511" s="272"/>
      <c r="D511" s="273"/>
      <c r="E511" s="272"/>
      <c r="F511" s="274"/>
      <c r="G511" s="274"/>
      <c r="H511" s="272"/>
      <c r="I511" s="272"/>
      <c r="J511" s="275"/>
      <c r="K511" s="1313"/>
      <c r="L511" s="1313"/>
      <c r="M511" s="1313"/>
      <c r="N511" s="1313"/>
      <c r="O511" s="1313"/>
      <c r="P511" s="1313"/>
      <c r="Q511" s="2016" t="s">
        <v>127</v>
      </c>
      <c r="R511" s="2016" t="s">
        <v>727</v>
      </c>
      <c r="S511" s="2016" t="s">
        <v>928</v>
      </c>
      <c r="T511" s="2022">
        <v>233</v>
      </c>
      <c r="U511" s="2022">
        <v>233</v>
      </c>
      <c r="V511" s="2022">
        <v>193.74799999999999</v>
      </c>
      <c r="W511" s="2022">
        <v>193.74799999999999</v>
      </c>
      <c r="X511" s="2019">
        <f>+T511-U511</f>
        <v>0</v>
      </c>
      <c r="Y511" s="2019">
        <f>+V511-W511</f>
        <v>0</v>
      </c>
    </row>
    <row r="512" spans="1:26" ht="15.75" x14ac:dyDescent="0.25">
      <c r="A512" s="272"/>
      <c r="B512" s="272"/>
      <c r="C512" s="272"/>
      <c r="D512" s="273"/>
      <c r="E512" s="272"/>
      <c r="F512" s="274"/>
      <c r="G512" s="274"/>
      <c r="H512" s="272"/>
      <c r="I512" s="272"/>
      <c r="J512" s="275"/>
      <c r="K512" s="1313"/>
      <c r="L512" s="1313"/>
      <c r="M512" s="1313"/>
      <c r="N512" s="1313"/>
      <c r="O512" s="1313"/>
      <c r="P512" s="1313"/>
      <c r="Q512" s="2016" t="s">
        <v>127</v>
      </c>
      <c r="R512" s="2016" t="s">
        <v>727</v>
      </c>
      <c r="S512" s="2016" t="s">
        <v>348</v>
      </c>
      <c r="T512" s="2022">
        <v>350</v>
      </c>
      <c r="U512" s="2022">
        <v>350</v>
      </c>
      <c r="V512" s="2022">
        <v>291.16699999999997</v>
      </c>
      <c r="W512" s="2022">
        <v>291.16699999999997</v>
      </c>
      <c r="X512" s="2019">
        <f>+T512-U512</f>
        <v>0</v>
      </c>
      <c r="Y512" s="2019">
        <f>+V512-W512</f>
        <v>0</v>
      </c>
    </row>
    <row r="513" spans="1:25" ht="15.75" x14ac:dyDescent="0.25">
      <c r="A513" s="272"/>
      <c r="B513" s="272"/>
      <c r="C513" s="272"/>
      <c r="D513" s="273"/>
      <c r="E513" s="272"/>
      <c r="F513" s="274"/>
      <c r="G513" s="274"/>
      <c r="H513" s="272"/>
      <c r="I513" s="272"/>
      <c r="J513" s="275"/>
      <c r="K513" s="1313"/>
      <c r="L513" s="1313"/>
      <c r="M513" s="1313"/>
      <c r="N513" s="1313"/>
      <c r="O513" s="1313"/>
      <c r="P513" s="1313"/>
      <c r="Q513" s="2016" t="s">
        <v>127</v>
      </c>
      <c r="R513" s="2016" t="s">
        <v>728</v>
      </c>
      <c r="S513" s="2016" t="s">
        <v>873</v>
      </c>
      <c r="T513" s="2022">
        <v>192.5</v>
      </c>
      <c r="U513" s="2022">
        <v>192.5</v>
      </c>
      <c r="V513" s="2022">
        <v>195.428</v>
      </c>
      <c r="W513" s="2022">
        <v>195.428</v>
      </c>
      <c r="X513" s="2019">
        <f>+T513-U513</f>
        <v>0</v>
      </c>
      <c r="Y513" s="2019">
        <f>+V513-W513</f>
        <v>0</v>
      </c>
    </row>
    <row r="514" spans="1:25" ht="15.75" x14ac:dyDescent="0.25">
      <c r="A514" s="272"/>
      <c r="B514" s="272"/>
      <c r="C514" s="272"/>
      <c r="D514" s="273"/>
      <c r="E514" s="272"/>
      <c r="F514" s="274"/>
      <c r="G514" s="274"/>
      <c r="H514" s="272"/>
      <c r="I514" s="272"/>
      <c r="J514" s="275"/>
      <c r="K514" s="1313"/>
      <c r="L514" s="1313"/>
      <c r="M514" s="1313"/>
      <c r="N514" s="1313"/>
      <c r="O514" s="1313"/>
      <c r="P514" s="1313"/>
      <c r="Q514" s="2016" t="s">
        <v>129</v>
      </c>
      <c r="R514" s="2016" t="s">
        <v>729</v>
      </c>
      <c r="S514" s="2016" t="s">
        <v>381</v>
      </c>
      <c r="T514" s="2022">
        <v>1.9</v>
      </c>
      <c r="U514" s="2022">
        <v>1.9</v>
      </c>
      <c r="V514" s="2022">
        <v>1.89</v>
      </c>
      <c r="W514" s="2022">
        <v>1.89</v>
      </c>
      <c r="X514" s="2019">
        <f>+T514-U514</f>
        <v>0</v>
      </c>
      <c r="Y514" s="2019">
        <f>+V514-W514</f>
        <v>0</v>
      </c>
    </row>
    <row r="515" spans="1:25" ht="15.75" x14ac:dyDescent="0.25">
      <c r="A515" s="272"/>
      <c r="B515" s="272"/>
      <c r="C515" s="272"/>
      <c r="D515" s="273"/>
      <c r="E515" s="272"/>
      <c r="F515" s="274"/>
      <c r="G515" s="274"/>
      <c r="H515" s="272"/>
      <c r="I515" s="272"/>
      <c r="J515" s="275"/>
      <c r="K515" s="1313"/>
      <c r="L515" s="1313"/>
      <c r="M515" s="1313"/>
      <c r="N515" s="1313"/>
      <c r="O515" s="1313"/>
      <c r="P515" s="1313"/>
      <c r="Q515" s="2016" t="s">
        <v>129</v>
      </c>
      <c r="R515" s="2016" t="s">
        <v>729</v>
      </c>
      <c r="S515" s="2016" t="s">
        <v>383</v>
      </c>
      <c r="T515" s="2022">
        <v>1.9</v>
      </c>
      <c r="U515" s="2022">
        <v>1.9</v>
      </c>
      <c r="V515" s="2022">
        <v>1.89</v>
      </c>
      <c r="W515" s="2022">
        <v>1.89</v>
      </c>
      <c r="X515" s="2019">
        <f>+T515-U515</f>
        <v>0</v>
      </c>
      <c r="Y515" s="2019">
        <f>+V515-W515</f>
        <v>0</v>
      </c>
    </row>
    <row r="516" spans="1:25" ht="15.75" x14ac:dyDescent="0.25">
      <c r="A516" s="272"/>
      <c r="B516" s="272"/>
      <c r="C516" s="272"/>
      <c r="D516" s="273"/>
      <c r="E516" s="272"/>
      <c r="F516" s="274"/>
      <c r="G516" s="274"/>
      <c r="H516" s="272"/>
      <c r="I516" s="272"/>
      <c r="J516" s="275"/>
      <c r="K516" s="1313"/>
      <c r="L516" s="1313"/>
      <c r="M516" s="1313"/>
      <c r="N516" s="1313"/>
      <c r="O516" s="1313"/>
      <c r="P516" s="1313"/>
      <c r="Q516" s="2016" t="s">
        <v>131</v>
      </c>
      <c r="R516" s="2016" t="s">
        <v>730</v>
      </c>
      <c r="S516" s="2016" t="s">
        <v>357</v>
      </c>
      <c r="T516" s="2022">
        <v>16</v>
      </c>
      <c r="U516" s="2022">
        <v>16</v>
      </c>
      <c r="V516" s="2022">
        <v>16</v>
      </c>
      <c r="W516" s="2022">
        <v>16</v>
      </c>
      <c r="X516" s="2019">
        <f>+T516-U516</f>
        <v>0</v>
      </c>
      <c r="Y516" s="2019">
        <f>+V516-W516</f>
        <v>0</v>
      </c>
    </row>
    <row r="517" spans="1:25" ht="15.75" x14ac:dyDescent="0.25">
      <c r="A517" s="272"/>
      <c r="B517" s="272"/>
      <c r="C517" s="272"/>
      <c r="D517" s="273"/>
      <c r="E517" s="272"/>
      <c r="F517" s="274"/>
      <c r="G517" s="274"/>
      <c r="H517" s="272"/>
      <c r="I517" s="272"/>
      <c r="J517" s="275"/>
      <c r="K517" s="1313"/>
      <c r="L517" s="1313"/>
      <c r="M517" s="1313"/>
      <c r="N517" s="1313"/>
      <c r="O517" s="1313"/>
      <c r="P517" s="1313"/>
      <c r="Q517" s="2016" t="s">
        <v>133</v>
      </c>
      <c r="R517" s="2016" t="s">
        <v>732</v>
      </c>
      <c r="S517" s="2016" t="s">
        <v>381</v>
      </c>
      <c r="T517" s="2022">
        <v>5.15</v>
      </c>
      <c r="U517" s="2022">
        <v>5.15</v>
      </c>
      <c r="V517" s="2022">
        <v>5.7110000000000003</v>
      </c>
      <c r="W517" s="2022">
        <v>5.7110000000000003</v>
      </c>
      <c r="X517" s="2019">
        <f>+T517-U517</f>
        <v>0</v>
      </c>
      <c r="Y517" s="2019">
        <f>+V517-W517</f>
        <v>0</v>
      </c>
    </row>
    <row r="518" spans="1:25" ht="15.75" x14ac:dyDescent="0.25">
      <c r="A518" s="272"/>
      <c r="B518" s="272"/>
      <c r="C518" s="272"/>
      <c r="D518" s="273"/>
      <c r="E518" s="272"/>
      <c r="F518" s="274"/>
      <c r="G518" s="274"/>
      <c r="H518" s="272"/>
      <c r="I518" s="272"/>
      <c r="J518" s="275"/>
      <c r="K518" s="1313"/>
      <c r="L518" s="1313"/>
      <c r="M518" s="1313"/>
      <c r="N518" s="1313"/>
      <c r="O518" s="1313"/>
      <c r="P518" s="1313"/>
      <c r="Q518" s="2016" t="s">
        <v>133</v>
      </c>
      <c r="R518" s="2016" t="s">
        <v>734</v>
      </c>
      <c r="S518" s="2016" t="s">
        <v>381</v>
      </c>
      <c r="T518" s="2022">
        <v>41.097000000000001</v>
      </c>
      <c r="U518" s="2022">
        <v>41.097000000000001</v>
      </c>
      <c r="V518" s="2022">
        <v>44.219000000000001</v>
      </c>
      <c r="W518" s="2022">
        <v>44.219000000000001</v>
      </c>
      <c r="X518" s="2019">
        <f>+T518-U518</f>
        <v>0</v>
      </c>
      <c r="Y518" s="2019">
        <f>+V518-W518</f>
        <v>0</v>
      </c>
    </row>
    <row r="519" spans="1:25" ht="15.75" x14ac:dyDescent="0.25">
      <c r="A519" s="272"/>
      <c r="B519" s="272"/>
      <c r="C519" s="272"/>
      <c r="D519" s="273"/>
      <c r="E519" s="272"/>
      <c r="F519" s="274"/>
      <c r="G519" s="274"/>
      <c r="H519" s="272"/>
      <c r="I519" s="272"/>
      <c r="J519" s="275"/>
      <c r="K519" s="1313"/>
      <c r="L519" s="1313"/>
      <c r="M519" s="1313"/>
      <c r="N519" s="1313"/>
      <c r="O519" s="1313"/>
      <c r="P519" s="1313"/>
      <c r="Q519" s="2016" t="s">
        <v>133</v>
      </c>
      <c r="R519" s="2016" t="s">
        <v>734</v>
      </c>
      <c r="S519" s="2016" t="s">
        <v>383</v>
      </c>
      <c r="T519" s="2022">
        <v>41.097000000000001</v>
      </c>
      <c r="U519" s="2022">
        <v>41.097000000000001</v>
      </c>
      <c r="V519" s="2022">
        <v>44.552999999999997</v>
      </c>
      <c r="W519" s="2022">
        <v>44.552999999999997</v>
      </c>
      <c r="X519" s="2019">
        <f>+T519-U519</f>
        <v>0</v>
      </c>
      <c r="Y519" s="2019">
        <f>+V519-W519</f>
        <v>0</v>
      </c>
    </row>
    <row r="520" spans="1:25" ht="15.75" x14ac:dyDescent="0.25">
      <c r="A520" s="272"/>
      <c r="B520" s="272"/>
      <c r="C520" s="272"/>
      <c r="D520" s="273"/>
      <c r="E520" s="272"/>
      <c r="F520" s="274"/>
      <c r="G520" s="274"/>
      <c r="H520" s="272"/>
      <c r="I520" s="272"/>
      <c r="J520" s="275"/>
      <c r="K520" s="1313"/>
      <c r="L520" s="1313"/>
      <c r="M520" s="1313"/>
      <c r="N520" s="1313"/>
      <c r="O520" s="1313"/>
      <c r="P520" s="1313"/>
      <c r="Q520" s="2016" t="s">
        <v>133</v>
      </c>
      <c r="R520" s="2016" t="s">
        <v>734</v>
      </c>
      <c r="S520" s="2016" t="s">
        <v>385</v>
      </c>
      <c r="T520" s="2022">
        <v>41.097000000000001</v>
      </c>
      <c r="U520" s="2022">
        <v>41.097000000000001</v>
      </c>
      <c r="V520" s="2022">
        <v>43.765000000000001</v>
      </c>
      <c r="W520" s="2022">
        <v>43.765000000000001</v>
      </c>
      <c r="X520" s="2019">
        <f>+T520-U520</f>
        <v>0</v>
      </c>
      <c r="Y520" s="2019">
        <f>+V520-W520</f>
        <v>0</v>
      </c>
    </row>
    <row r="521" spans="1:25" ht="15.75" x14ac:dyDescent="0.25">
      <c r="A521" s="272"/>
      <c r="B521" s="272"/>
      <c r="C521" s="272"/>
      <c r="D521" s="273"/>
      <c r="E521" s="272"/>
      <c r="F521" s="274"/>
      <c r="G521" s="274"/>
      <c r="H521" s="272"/>
      <c r="I521" s="272"/>
      <c r="J521" s="275"/>
      <c r="K521" s="1313"/>
      <c r="L521" s="1313"/>
      <c r="M521" s="1313"/>
      <c r="N521" s="1313"/>
      <c r="O521" s="1313"/>
      <c r="P521" s="1313"/>
      <c r="Q521" s="2016" t="s">
        <v>133</v>
      </c>
      <c r="R521" s="2016" t="s">
        <v>734</v>
      </c>
      <c r="S521" s="2016" t="s">
        <v>828</v>
      </c>
      <c r="T521" s="2022">
        <v>41.097000000000001</v>
      </c>
      <c r="U521" s="2022">
        <v>41.097000000000001</v>
      </c>
      <c r="V521" s="2022">
        <v>44.12</v>
      </c>
      <c r="W521" s="2022">
        <v>44.12</v>
      </c>
      <c r="X521" s="2019">
        <f>+T521-U521</f>
        <v>0</v>
      </c>
      <c r="Y521" s="2019">
        <f>+V521-W521</f>
        <v>0</v>
      </c>
    </row>
    <row r="522" spans="1:25" ht="15.75" x14ac:dyDescent="0.25">
      <c r="A522" s="272"/>
      <c r="B522" s="272"/>
      <c r="C522" s="272"/>
      <c r="D522" s="273"/>
      <c r="E522" s="272"/>
      <c r="F522" s="274"/>
      <c r="G522" s="274"/>
      <c r="H522" s="272"/>
      <c r="I522" s="272"/>
      <c r="J522" s="275"/>
      <c r="K522" s="1313"/>
      <c r="L522" s="1313"/>
      <c r="M522" s="1313"/>
      <c r="N522" s="1313"/>
      <c r="O522" s="1313"/>
      <c r="P522" s="1313"/>
      <c r="Q522" s="2016" t="s">
        <v>133</v>
      </c>
      <c r="R522" s="2016" t="s">
        <v>734</v>
      </c>
      <c r="S522" s="2016" t="s">
        <v>829</v>
      </c>
      <c r="T522" s="2022">
        <v>41.097000000000001</v>
      </c>
      <c r="U522" s="2022">
        <v>41.097000000000001</v>
      </c>
      <c r="V522" s="2022">
        <v>44.686999999999998</v>
      </c>
      <c r="W522" s="2022">
        <v>44.686999999999998</v>
      </c>
      <c r="X522" s="2019">
        <f>+T522-U522</f>
        <v>0</v>
      </c>
      <c r="Y522" s="2019">
        <f>+V522-W522</f>
        <v>0</v>
      </c>
    </row>
    <row r="523" spans="1:25" ht="15.75" x14ac:dyDescent="0.25">
      <c r="A523" s="272"/>
      <c r="B523" s="272"/>
      <c r="C523" s="272"/>
      <c r="D523" s="273"/>
      <c r="E523" s="272"/>
      <c r="F523" s="274"/>
      <c r="G523" s="274"/>
      <c r="H523" s="272"/>
      <c r="I523" s="272"/>
      <c r="J523" s="275"/>
      <c r="K523" s="1313"/>
      <c r="L523" s="1313"/>
      <c r="M523" s="1313"/>
      <c r="N523" s="1313"/>
      <c r="O523" s="1313"/>
      <c r="P523" s="1313"/>
      <c r="Q523" s="2016" t="s">
        <v>133</v>
      </c>
      <c r="R523" s="2016" t="s">
        <v>734</v>
      </c>
      <c r="S523" s="2016" t="s">
        <v>830</v>
      </c>
      <c r="T523" s="2022">
        <v>41.097000000000001</v>
      </c>
      <c r="U523" s="2022">
        <v>41.097000000000001</v>
      </c>
      <c r="V523" s="2022">
        <v>44.220999999999997</v>
      </c>
      <c r="W523" s="2022">
        <v>44.220999999999997</v>
      </c>
      <c r="X523" s="2019">
        <f>+T523-U523</f>
        <v>0</v>
      </c>
      <c r="Y523" s="2019">
        <f>+V523-W523</f>
        <v>0</v>
      </c>
    </row>
    <row r="524" spans="1:25" ht="15.75" x14ac:dyDescent="0.25">
      <c r="A524" s="272"/>
      <c r="B524" s="272"/>
      <c r="C524" s="272"/>
      <c r="D524" s="273"/>
      <c r="E524" s="272"/>
      <c r="F524" s="274"/>
      <c r="G524" s="274"/>
      <c r="H524" s="272"/>
      <c r="I524" s="272"/>
      <c r="J524" s="275"/>
      <c r="K524" s="1313"/>
      <c r="L524" s="1313"/>
      <c r="M524" s="1313"/>
      <c r="N524" s="1313"/>
      <c r="O524" s="1313"/>
      <c r="P524" s="1313"/>
      <c r="Q524" s="2016" t="s">
        <v>133</v>
      </c>
      <c r="R524" s="2016" t="s">
        <v>736</v>
      </c>
      <c r="S524" s="2016" t="s">
        <v>381</v>
      </c>
      <c r="T524" s="2022">
        <v>30.010999999999999</v>
      </c>
      <c r="U524" s="2022">
        <v>30.010999999999999</v>
      </c>
      <c r="V524" s="2022">
        <v>31.593</v>
      </c>
      <c r="W524" s="2022">
        <v>31.593</v>
      </c>
      <c r="X524" s="2019">
        <f>+T524-U524</f>
        <v>0</v>
      </c>
      <c r="Y524" s="2019">
        <f>+V524-W524</f>
        <v>0</v>
      </c>
    </row>
    <row r="525" spans="1:25" ht="15.75" x14ac:dyDescent="0.25">
      <c r="A525" s="272"/>
      <c r="B525" s="272"/>
      <c r="C525" s="272"/>
      <c r="D525" s="273"/>
      <c r="E525" s="272"/>
      <c r="F525" s="274"/>
      <c r="G525" s="274"/>
      <c r="H525" s="272"/>
      <c r="I525" s="272"/>
      <c r="J525" s="275"/>
      <c r="K525" s="1313"/>
      <c r="L525" s="1313"/>
      <c r="M525" s="1313"/>
      <c r="N525" s="1313"/>
      <c r="O525" s="1313"/>
      <c r="P525" s="1313"/>
      <c r="Q525" s="2016" t="s">
        <v>133</v>
      </c>
      <c r="R525" s="2016" t="s">
        <v>736</v>
      </c>
      <c r="S525" s="2016" t="s">
        <v>383</v>
      </c>
      <c r="T525" s="2022">
        <v>30.010999999999999</v>
      </c>
      <c r="U525" s="2022">
        <v>30.010999999999999</v>
      </c>
      <c r="V525" s="2022">
        <v>31.472000000000001</v>
      </c>
      <c r="W525" s="2022">
        <v>31.472000000000001</v>
      </c>
      <c r="X525" s="2019">
        <f>+T525-U525</f>
        <v>0</v>
      </c>
      <c r="Y525" s="2019">
        <f>+V525-W525</f>
        <v>0</v>
      </c>
    </row>
    <row r="526" spans="1:25" ht="15.75" x14ac:dyDescent="0.25">
      <c r="A526" s="272"/>
      <c r="B526" s="272"/>
      <c r="C526" s="272"/>
      <c r="D526" s="273"/>
      <c r="E526" s="272"/>
      <c r="F526" s="274"/>
      <c r="G526" s="274"/>
      <c r="H526" s="272"/>
      <c r="I526" s="272"/>
      <c r="J526" s="275"/>
      <c r="K526" s="1313"/>
      <c r="L526" s="1313"/>
      <c r="M526" s="1313"/>
      <c r="N526" s="1313"/>
      <c r="O526" s="1313"/>
      <c r="P526" s="1313"/>
      <c r="Q526" s="2016" t="s">
        <v>133</v>
      </c>
      <c r="R526" s="2016" t="s">
        <v>736</v>
      </c>
      <c r="S526" s="2016" t="s">
        <v>385</v>
      </c>
      <c r="T526" s="2022">
        <v>30.010999999999999</v>
      </c>
      <c r="U526" s="2022">
        <v>30.010999999999999</v>
      </c>
      <c r="V526" s="2022">
        <v>31.466999999999999</v>
      </c>
      <c r="W526" s="2022">
        <v>31.466999999999999</v>
      </c>
      <c r="X526" s="2019">
        <f>+T526-U526</f>
        <v>0</v>
      </c>
      <c r="Y526" s="2019">
        <f>+V526-W526</f>
        <v>0</v>
      </c>
    </row>
    <row r="527" spans="1:25" ht="15.75" x14ac:dyDescent="0.25">
      <c r="A527" s="272"/>
      <c r="B527" s="272"/>
      <c r="C527" s="272"/>
      <c r="D527" s="273"/>
      <c r="E527" s="272"/>
      <c r="F527" s="274"/>
      <c r="G527" s="274"/>
      <c r="H527" s="272"/>
      <c r="I527" s="272"/>
      <c r="J527" s="275"/>
      <c r="K527" s="1313"/>
      <c r="L527" s="1313"/>
      <c r="M527" s="1313"/>
      <c r="N527" s="1313"/>
      <c r="O527" s="1313"/>
      <c r="P527" s="1313"/>
      <c r="Q527" s="2016" t="s">
        <v>133</v>
      </c>
      <c r="R527" s="2016" t="s">
        <v>738</v>
      </c>
      <c r="S527" s="2016" t="s">
        <v>828</v>
      </c>
      <c r="T527" s="2022">
        <v>9.6959999999999997</v>
      </c>
      <c r="U527" s="2022">
        <v>9.6959999999999997</v>
      </c>
      <c r="V527" s="2022">
        <v>9.9830000000000005</v>
      </c>
      <c r="W527" s="2022">
        <v>9.9830000000000005</v>
      </c>
      <c r="X527" s="2019">
        <f>+T527-U527</f>
        <v>0</v>
      </c>
      <c r="Y527" s="2019">
        <f>+V527-W527</f>
        <v>0</v>
      </c>
    </row>
    <row r="528" spans="1:25" ht="15.75" x14ac:dyDescent="0.25">
      <c r="A528" s="272"/>
      <c r="B528" s="272"/>
      <c r="C528" s="272"/>
      <c r="D528" s="273"/>
      <c r="E528" s="272"/>
      <c r="F528" s="274"/>
      <c r="G528" s="274"/>
      <c r="H528" s="272"/>
      <c r="I528" s="272"/>
      <c r="J528" s="275"/>
      <c r="K528" s="1313"/>
      <c r="L528" s="1313"/>
      <c r="M528" s="1313"/>
      <c r="N528" s="1313"/>
      <c r="O528" s="1313"/>
      <c r="P528" s="1313"/>
      <c r="Q528" s="2016" t="s">
        <v>135</v>
      </c>
      <c r="R528" s="2016" t="s">
        <v>740</v>
      </c>
      <c r="S528" s="2016" t="s">
        <v>357</v>
      </c>
      <c r="T528" s="2022">
        <v>20</v>
      </c>
      <c r="U528" s="2022">
        <v>20</v>
      </c>
      <c r="V528" s="2022">
        <v>20</v>
      </c>
      <c r="W528" s="2022">
        <v>20</v>
      </c>
      <c r="X528" s="2019">
        <f>+T528-U528</f>
        <v>0</v>
      </c>
      <c r="Y528" s="2019">
        <f>+V528-W528</f>
        <v>0</v>
      </c>
    </row>
    <row r="529" spans="1:25" ht="15.75" x14ac:dyDescent="0.25">
      <c r="A529" s="272"/>
      <c r="B529" s="272"/>
      <c r="C529" s="272"/>
      <c r="D529" s="273"/>
      <c r="E529" s="272"/>
      <c r="F529" s="274"/>
      <c r="G529" s="274"/>
      <c r="H529" s="272"/>
      <c r="I529" s="272"/>
      <c r="J529" s="275"/>
      <c r="K529" s="1313"/>
      <c r="L529" s="1313"/>
      <c r="M529" s="1313"/>
      <c r="N529" s="1313"/>
      <c r="O529" s="1313"/>
      <c r="P529" s="1313"/>
      <c r="Q529" s="2016" t="s">
        <v>137</v>
      </c>
      <c r="R529" s="2016" t="s">
        <v>742</v>
      </c>
      <c r="S529" s="2016" t="s">
        <v>929</v>
      </c>
      <c r="T529" s="2022">
        <v>32.099999999999994</v>
      </c>
      <c r="U529" s="2022">
        <v>32.099999999999994</v>
      </c>
      <c r="V529" s="2022">
        <v>32.099999999999994</v>
      </c>
      <c r="W529" s="2022">
        <v>32.099999999999994</v>
      </c>
      <c r="X529" s="2019">
        <f>+T529-U529</f>
        <v>0</v>
      </c>
      <c r="Y529" s="2019">
        <f>+V529-W529</f>
        <v>0</v>
      </c>
    </row>
    <row r="530" spans="1:25" ht="15.75" x14ac:dyDescent="0.25">
      <c r="A530" s="272"/>
      <c r="B530" s="272"/>
      <c r="C530" s="272"/>
      <c r="D530" s="273"/>
      <c r="E530" s="272"/>
      <c r="F530" s="274"/>
      <c r="G530" s="274"/>
      <c r="H530" s="272"/>
      <c r="I530" s="272"/>
      <c r="J530" s="275"/>
      <c r="K530" s="1313"/>
      <c r="L530" s="1313"/>
      <c r="M530" s="1313"/>
      <c r="N530" s="1313"/>
      <c r="O530" s="1313"/>
      <c r="P530" s="1313"/>
      <c r="Q530" s="2016" t="s">
        <v>139</v>
      </c>
      <c r="R530" s="2016" t="s">
        <v>744</v>
      </c>
      <c r="S530" s="2016" t="s">
        <v>881</v>
      </c>
      <c r="T530" s="2022">
        <v>14.05</v>
      </c>
      <c r="U530" s="2022">
        <v>14.05</v>
      </c>
      <c r="V530" s="2022">
        <v>14.05</v>
      </c>
      <c r="W530" s="2022">
        <v>14.05</v>
      </c>
      <c r="X530" s="2019">
        <f>+T530-U530</f>
        <v>0</v>
      </c>
      <c r="Y530" s="2019">
        <f>+V530-W530</f>
        <v>0</v>
      </c>
    </row>
    <row r="531" spans="1:25" ht="15.75" x14ac:dyDescent="0.25">
      <c r="A531" s="272"/>
      <c r="B531" s="272"/>
      <c r="C531" s="272"/>
      <c r="D531" s="273"/>
      <c r="E531" s="272"/>
      <c r="F531" s="274"/>
      <c r="G531" s="274"/>
      <c r="H531" s="272"/>
      <c r="I531" s="272"/>
      <c r="J531" s="275"/>
      <c r="K531" s="1313"/>
      <c r="L531" s="1313"/>
      <c r="M531" s="1313"/>
      <c r="N531" s="1313"/>
      <c r="O531" s="1313"/>
      <c r="P531" s="1313"/>
      <c r="Q531" s="2016" t="s">
        <v>139</v>
      </c>
      <c r="R531" s="2016" t="s">
        <v>744</v>
      </c>
      <c r="S531" s="2016" t="s">
        <v>883</v>
      </c>
      <c r="T531" s="2022">
        <v>15.75</v>
      </c>
      <c r="U531" s="2022">
        <v>15.75</v>
      </c>
      <c r="V531" s="2022">
        <v>15.75</v>
      </c>
      <c r="W531" s="2022">
        <v>15.75</v>
      </c>
      <c r="X531" s="2019">
        <f>+T531-U531</f>
        <v>0</v>
      </c>
      <c r="Y531" s="2019">
        <f>+V531-W531</f>
        <v>0</v>
      </c>
    </row>
    <row r="532" spans="1:25" ht="15.75" x14ac:dyDescent="0.25">
      <c r="A532" s="272"/>
      <c r="B532" s="272"/>
      <c r="C532" s="272"/>
      <c r="D532" s="273"/>
      <c r="E532" s="272"/>
      <c r="F532" s="274"/>
      <c r="G532" s="274"/>
      <c r="H532" s="272"/>
      <c r="I532" s="272"/>
      <c r="J532" s="275"/>
      <c r="K532" s="1313"/>
      <c r="L532" s="1313"/>
      <c r="M532" s="1313"/>
      <c r="N532" s="1313"/>
      <c r="O532" s="1313"/>
      <c r="P532" s="1313"/>
      <c r="Q532" s="2016" t="s">
        <v>139</v>
      </c>
      <c r="R532" s="2016" t="s">
        <v>744</v>
      </c>
      <c r="S532" s="2016" t="s">
        <v>884</v>
      </c>
      <c r="T532" s="2022">
        <v>14.05</v>
      </c>
      <c r="U532" s="2022">
        <v>14.05</v>
      </c>
      <c r="V532" s="2022">
        <v>14.05</v>
      </c>
      <c r="W532" s="2022">
        <v>14.05</v>
      </c>
      <c r="X532" s="2019">
        <f>+T532-U532</f>
        <v>0</v>
      </c>
      <c r="Y532" s="2019">
        <f>+V532-W532</f>
        <v>0</v>
      </c>
    </row>
    <row r="533" spans="1:25" ht="15.75" x14ac:dyDescent="0.25">
      <c r="A533" s="272"/>
      <c r="B533" s="272"/>
      <c r="C533" s="272"/>
      <c r="D533" s="273"/>
      <c r="E533" s="272"/>
      <c r="F533" s="274"/>
      <c r="G533" s="274"/>
      <c r="H533" s="272"/>
      <c r="I533" s="272"/>
      <c r="J533" s="275"/>
      <c r="K533" s="1313"/>
      <c r="L533" s="1313"/>
      <c r="M533" s="1313"/>
      <c r="N533" s="1313"/>
      <c r="O533" s="1313"/>
      <c r="P533" s="1313"/>
      <c r="Q533" s="2016" t="s">
        <v>139</v>
      </c>
      <c r="R533" s="2016" t="s">
        <v>744</v>
      </c>
      <c r="S533" s="2016" t="s">
        <v>885</v>
      </c>
      <c r="T533" s="2022">
        <v>12.35</v>
      </c>
      <c r="U533" s="2022">
        <v>12.35</v>
      </c>
      <c r="V533" s="2022">
        <v>12.35</v>
      </c>
      <c r="W533" s="2022">
        <v>12.35</v>
      </c>
      <c r="X533" s="2019">
        <f>+T533-U533</f>
        <v>0</v>
      </c>
      <c r="Y533" s="2019">
        <f>+V533-W533</f>
        <v>0</v>
      </c>
    </row>
    <row r="534" spans="1:25" ht="15.75" x14ac:dyDescent="0.25">
      <c r="A534" s="272"/>
      <c r="B534" s="272"/>
      <c r="C534" s="272"/>
      <c r="D534" s="273"/>
      <c r="E534" s="272"/>
      <c r="F534" s="274"/>
      <c r="G534" s="274"/>
      <c r="H534" s="272"/>
      <c r="I534" s="272"/>
      <c r="J534" s="275"/>
      <c r="K534" s="1313"/>
      <c r="L534" s="1313"/>
      <c r="M534" s="1313"/>
      <c r="N534" s="1313"/>
      <c r="O534" s="1313"/>
      <c r="P534" s="1313"/>
      <c r="Q534" s="2016" t="s">
        <v>139</v>
      </c>
      <c r="R534" s="2016" t="s">
        <v>744</v>
      </c>
      <c r="S534" s="2016" t="s">
        <v>886</v>
      </c>
      <c r="T534" s="2022">
        <v>15.75</v>
      </c>
      <c r="U534" s="2022">
        <v>15.75</v>
      </c>
      <c r="V534" s="2022">
        <v>15.75</v>
      </c>
      <c r="W534" s="2022">
        <v>15.75</v>
      </c>
      <c r="X534" s="2019">
        <f>+T534-U534</f>
        <v>0</v>
      </c>
      <c r="Y534" s="2019">
        <f>+V534-W534</f>
        <v>0</v>
      </c>
    </row>
    <row r="535" spans="1:25" ht="15.75" x14ac:dyDescent="0.25">
      <c r="A535" s="272"/>
      <c r="B535" s="272"/>
      <c r="C535" s="272"/>
      <c r="D535" s="273"/>
      <c r="E535" s="272"/>
      <c r="F535" s="274"/>
      <c r="G535" s="274"/>
      <c r="H535" s="272"/>
      <c r="I535" s="272"/>
      <c r="J535" s="275"/>
      <c r="K535" s="1313"/>
      <c r="L535" s="1313"/>
      <c r="M535" s="1313"/>
      <c r="N535" s="1313"/>
      <c r="O535" s="1313"/>
      <c r="P535" s="1313"/>
      <c r="Q535" s="2016" t="s">
        <v>139</v>
      </c>
      <c r="R535" s="2016" t="s">
        <v>744</v>
      </c>
      <c r="S535" s="2016" t="s">
        <v>887</v>
      </c>
      <c r="T535" s="2022">
        <v>15.75</v>
      </c>
      <c r="U535" s="2022">
        <v>15.75</v>
      </c>
      <c r="V535" s="2022">
        <v>15.75</v>
      </c>
      <c r="W535" s="2022">
        <v>15.75</v>
      </c>
      <c r="X535" s="2019">
        <f>+T535-U535</f>
        <v>0</v>
      </c>
      <c r="Y535" s="2019">
        <f>+V535-W535</f>
        <v>0</v>
      </c>
    </row>
    <row r="536" spans="1:25" ht="15.75" x14ac:dyDescent="0.25">
      <c r="A536" s="272"/>
      <c r="B536" s="272"/>
      <c r="C536" s="272"/>
      <c r="D536" s="273"/>
      <c r="E536" s="272"/>
      <c r="F536" s="274"/>
      <c r="G536" s="274"/>
      <c r="H536" s="272"/>
      <c r="I536" s="272"/>
      <c r="J536" s="275"/>
      <c r="K536" s="1313"/>
      <c r="L536" s="1313"/>
      <c r="M536" s="1313"/>
      <c r="N536" s="1313"/>
      <c r="O536" s="1313"/>
      <c r="P536" s="1313"/>
      <c r="Q536" s="2016" t="s">
        <v>139</v>
      </c>
      <c r="R536" s="2016" t="s">
        <v>744</v>
      </c>
      <c r="S536" s="2016" t="s">
        <v>888</v>
      </c>
      <c r="T536" s="2022">
        <v>9.4499999999999993</v>
      </c>
      <c r="U536" s="2022">
        <v>9.4499999999999993</v>
      </c>
      <c r="V536" s="2022">
        <v>9.4499999999999993</v>
      </c>
      <c r="W536" s="2022">
        <v>9.4499999999999993</v>
      </c>
      <c r="X536" s="2019">
        <f>+T536-U536</f>
        <v>0</v>
      </c>
      <c r="Y536" s="2019">
        <f>+V536-W536</f>
        <v>0</v>
      </c>
    </row>
    <row r="537" spans="1:25" ht="15.75" x14ac:dyDescent="0.25">
      <c r="A537" s="272"/>
      <c r="B537" s="272"/>
      <c r="C537" s="272"/>
      <c r="D537" s="273"/>
      <c r="E537" s="272"/>
      <c r="F537" s="274"/>
      <c r="G537" s="274"/>
      <c r="H537" s="272"/>
      <c r="I537" s="272"/>
      <c r="J537" s="275"/>
      <c r="K537" s="1313"/>
      <c r="L537" s="1313"/>
      <c r="M537" s="1313"/>
      <c r="N537" s="1313"/>
      <c r="O537" s="1313"/>
      <c r="P537" s="1313"/>
      <c r="Q537" s="2016" t="s">
        <v>141</v>
      </c>
      <c r="R537" s="2016" t="s">
        <v>750</v>
      </c>
      <c r="S537" s="2016" t="s">
        <v>932</v>
      </c>
      <c r="T537" s="2022">
        <v>2.4</v>
      </c>
      <c r="U537" s="2022">
        <v>2.4</v>
      </c>
      <c r="V537" s="2022">
        <v>2.4</v>
      </c>
      <c r="W537" s="2022">
        <v>2.3199999999999998</v>
      </c>
      <c r="X537" s="2019">
        <f>+T537-U537</f>
        <v>0</v>
      </c>
      <c r="Y537" s="2019">
        <f>+V537-W537</f>
        <v>8.0000000000000071E-2</v>
      </c>
    </row>
    <row r="538" spans="1:25" ht="15.75" x14ac:dyDescent="0.25">
      <c r="A538" s="272"/>
      <c r="B538" s="272"/>
      <c r="C538" s="272"/>
      <c r="D538" s="273"/>
      <c r="E538" s="272"/>
      <c r="F538" s="274"/>
      <c r="G538" s="274"/>
      <c r="H538" s="272"/>
      <c r="I538" s="272"/>
      <c r="J538" s="275"/>
      <c r="K538" s="1313"/>
      <c r="L538" s="1313"/>
      <c r="M538" s="1313"/>
      <c r="N538" s="1313"/>
      <c r="O538" s="1313"/>
      <c r="P538" s="1313"/>
      <c r="Q538" s="2016" t="s">
        <v>141</v>
      </c>
      <c r="R538" s="2016" t="s">
        <v>746</v>
      </c>
      <c r="S538" s="2016" t="s">
        <v>930</v>
      </c>
      <c r="T538" s="2022">
        <v>4.8</v>
      </c>
      <c r="U538" s="2022">
        <v>4.8</v>
      </c>
      <c r="V538" s="2022">
        <v>4.2619999999999996</v>
      </c>
      <c r="W538" s="2022">
        <v>4.1849999999999996</v>
      </c>
      <c r="X538" s="2019">
        <f>+T538-U538</f>
        <v>0</v>
      </c>
      <c r="Y538" s="2019">
        <f>+V538-W538</f>
        <v>7.6999999999999957E-2</v>
      </c>
    </row>
    <row r="539" spans="1:25" ht="15.75" x14ac:dyDescent="0.25">
      <c r="A539" s="272"/>
      <c r="B539" s="272"/>
      <c r="C539" s="272"/>
      <c r="D539" s="273"/>
      <c r="E539" s="272"/>
      <c r="F539" s="274"/>
      <c r="G539" s="274"/>
      <c r="H539" s="272"/>
      <c r="I539" s="272"/>
      <c r="J539" s="275"/>
      <c r="K539" s="1313"/>
      <c r="L539" s="1313"/>
      <c r="M539" s="1313"/>
      <c r="N539" s="1313"/>
      <c r="O539" s="1313"/>
      <c r="P539" s="1313"/>
      <c r="Q539" s="2016" t="s">
        <v>141</v>
      </c>
      <c r="R539" s="2016" t="s">
        <v>748</v>
      </c>
      <c r="S539" s="2016" t="s">
        <v>931</v>
      </c>
      <c r="T539" s="2022">
        <v>3.2</v>
      </c>
      <c r="U539" s="2022">
        <v>3.2</v>
      </c>
      <c r="V539" s="2022">
        <v>2.9529999999999998</v>
      </c>
      <c r="W539" s="2022">
        <v>2.7829999999999999</v>
      </c>
      <c r="X539" s="2019">
        <f>+T539-U539</f>
        <v>0</v>
      </c>
      <c r="Y539" s="2019">
        <f>+V539-W539</f>
        <v>0.16999999999999993</v>
      </c>
    </row>
    <row r="540" spans="1:25" ht="15.75" x14ac:dyDescent="0.25">
      <c r="A540" s="272"/>
      <c r="B540" s="272"/>
      <c r="C540" s="272"/>
      <c r="D540" s="273"/>
      <c r="E540" s="272"/>
      <c r="F540" s="274"/>
      <c r="G540" s="274"/>
      <c r="H540" s="272"/>
      <c r="I540" s="272"/>
      <c r="J540" s="275"/>
      <c r="K540" s="1313"/>
      <c r="L540" s="1313"/>
      <c r="M540" s="1313"/>
      <c r="N540" s="1313"/>
      <c r="O540" s="1313"/>
      <c r="P540" s="1313"/>
      <c r="Q540" s="2016" t="s">
        <v>143</v>
      </c>
      <c r="R540" s="2016" t="s">
        <v>752</v>
      </c>
      <c r="S540" s="2016" t="s">
        <v>933</v>
      </c>
      <c r="T540" s="2022">
        <v>225</v>
      </c>
      <c r="U540" s="2022">
        <v>225</v>
      </c>
      <c r="V540" s="2022">
        <v>219.65</v>
      </c>
      <c r="W540" s="2022">
        <v>215.93</v>
      </c>
      <c r="X540" s="2019">
        <f>+T540-U540</f>
        <v>0</v>
      </c>
      <c r="Y540" s="2019">
        <f>+V540-W540</f>
        <v>3.7199999999999989</v>
      </c>
    </row>
    <row r="541" spans="1:25" ht="15.75" x14ac:dyDescent="0.25">
      <c r="A541" s="272"/>
      <c r="B541" s="272"/>
      <c r="C541" s="272"/>
      <c r="D541" s="273"/>
      <c r="E541" s="272"/>
      <c r="F541" s="274"/>
      <c r="G541" s="274"/>
      <c r="H541" s="272"/>
      <c r="I541" s="272"/>
      <c r="J541" s="275"/>
      <c r="K541" s="1313"/>
      <c r="L541" s="1313"/>
      <c r="M541" s="1313"/>
      <c r="N541" s="1313"/>
      <c r="O541" s="1313"/>
      <c r="P541" s="1313"/>
      <c r="Q541" s="2016" t="s">
        <v>143</v>
      </c>
      <c r="R541" s="2016" t="s">
        <v>752</v>
      </c>
      <c r="S541" s="2016" t="s">
        <v>934</v>
      </c>
      <c r="T541" s="2022">
        <v>8.44</v>
      </c>
      <c r="U541" s="2022">
        <v>8.44</v>
      </c>
      <c r="V541" s="2022">
        <v>8.44</v>
      </c>
      <c r="W541" s="2022">
        <v>7.93</v>
      </c>
      <c r="X541" s="2019">
        <f>+T541-U541</f>
        <v>0</v>
      </c>
      <c r="Y541" s="2019">
        <f>+V541-W541</f>
        <v>0.50999999999999979</v>
      </c>
    </row>
    <row r="542" spans="1:25" ht="15.75" x14ac:dyDescent="0.25">
      <c r="A542" s="272"/>
      <c r="B542" s="272"/>
      <c r="C542" s="272"/>
      <c r="D542" s="273"/>
      <c r="E542" s="272"/>
      <c r="F542" s="274"/>
      <c r="G542" s="274"/>
      <c r="H542" s="272"/>
      <c r="I542" s="272"/>
      <c r="J542" s="275"/>
      <c r="K542" s="1313"/>
      <c r="L542" s="1313"/>
      <c r="M542" s="1313"/>
      <c r="N542" s="1313"/>
      <c r="O542" s="1313"/>
      <c r="P542" s="1313"/>
      <c r="Q542" s="2016" t="s">
        <v>143</v>
      </c>
      <c r="R542" s="2016" t="s">
        <v>752</v>
      </c>
      <c r="S542" s="2016" t="s">
        <v>935</v>
      </c>
      <c r="T542" s="2022">
        <v>2.19</v>
      </c>
      <c r="U542" s="2022">
        <v>2.19</v>
      </c>
      <c r="V542" s="2022">
        <v>2.19</v>
      </c>
      <c r="W542" s="2022">
        <v>2.19</v>
      </c>
      <c r="X542" s="2019">
        <f>+T542-U542</f>
        <v>0</v>
      </c>
      <c r="Y542" s="2019">
        <f>+V542-W542</f>
        <v>0</v>
      </c>
    </row>
    <row r="543" spans="1:25" ht="15.75" x14ac:dyDescent="0.25">
      <c r="A543" s="272"/>
      <c r="B543" s="272"/>
      <c r="C543" s="272"/>
      <c r="D543" s="273"/>
      <c r="E543" s="272"/>
      <c r="F543" s="274"/>
      <c r="G543" s="274"/>
      <c r="H543" s="272"/>
      <c r="I543" s="272"/>
      <c r="J543" s="275"/>
      <c r="K543" s="1313"/>
      <c r="L543" s="1313"/>
      <c r="M543" s="1313"/>
      <c r="N543" s="1313"/>
      <c r="O543" s="1313"/>
      <c r="P543" s="1313"/>
      <c r="Q543" s="2016" t="s">
        <v>145</v>
      </c>
      <c r="R543" s="2016" t="s">
        <v>753</v>
      </c>
      <c r="S543" s="2016" t="s">
        <v>936</v>
      </c>
      <c r="T543" s="2022">
        <v>0.32</v>
      </c>
      <c r="U543" s="2022">
        <v>0.32</v>
      </c>
      <c r="V543" s="2022">
        <v>0.32</v>
      </c>
      <c r="W543" s="2022">
        <v>0.32</v>
      </c>
      <c r="X543" s="2019">
        <f>+T543-U543</f>
        <v>0</v>
      </c>
      <c r="Y543" s="2019">
        <f>+V543-W543</f>
        <v>0</v>
      </c>
    </row>
    <row r="544" spans="1:25" ht="15.75" x14ac:dyDescent="0.25">
      <c r="A544" s="272"/>
      <c r="B544" s="272"/>
      <c r="C544" s="272"/>
      <c r="D544" s="273"/>
      <c r="E544" s="272"/>
      <c r="F544" s="274"/>
      <c r="G544" s="274"/>
      <c r="H544" s="272"/>
      <c r="I544" s="272"/>
      <c r="J544" s="275"/>
      <c r="K544" s="1313"/>
      <c r="L544" s="1313"/>
      <c r="M544" s="1313"/>
      <c r="N544" s="1313"/>
      <c r="O544" s="1313"/>
      <c r="P544" s="1313"/>
      <c r="Q544" s="2016" t="s">
        <v>145</v>
      </c>
      <c r="R544" s="2016" t="s">
        <v>754</v>
      </c>
      <c r="S544" s="2016" t="s">
        <v>937</v>
      </c>
      <c r="T544" s="2022">
        <v>0.16</v>
      </c>
      <c r="U544" s="2022">
        <v>0.16</v>
      </c>
      <c r="V544" s="2022">
        <v>0</v>
      </c>
      <c r="W544" s="2022">
        <v>0</v>
      </c>
      <c r="X544" s="2019">
        <f>+T544-U544</f>
        <v>0</v>
      </c>
      <c r="Y544" s="2019">
        <f>+V544-W544</f>
        <v>0</v>
      </c>
    </row>
    <row r="545" spans="1:25" ht="15.75" x14ac:dyDescent="0.25">
      <c r="A545" s="272"/>
      <c r="B545" s="272"/>
      <c r="C545" s="272"/>
      <c r="D545" s="273"/>
      <c r="E545" s="272"/>
      <c r="F545" s="274"/>
      <c r="G545" s="274"/>
      <c r="H545" s="272"/>
      <c r="I545" s="272"/>
      <c r="J545" s="275"/>
      <c r="K545" s="1313"/>
      <c r="L545" s="1313"/>
      <c r="M545" s="1313"/>
      <c r="N545" s="1313"/>
      <c r="O545" s="1313"/>
      <c r="P545" s="1313"/>
      <c r="Q545" s="2016" t="s">
        <v>145</v>
      </c>
      <c r="R545" s="2016" t="s">
        <v>754</v>
      </c>
      <c r="S545" s="2016" t="s">
        <v>938</v>
      </c>
      <c r="T545" s="2022">
        <v>0.16</v>
      </c>
      <c r="U545" s="2022">
        <v>0.16</v>
      </c>
      <c r="V545" s="2022">
        <v>0</v>
      </c>
      <c r="W545" s="2022">
        <v>0</v>
      </c>
      <c r="X545" s="2019">
        <f>+T545-U545</f>
        <v>0</v>
      </c>
      <c r="Y545" s="2019">
        <f>+V545-W545</f>
        <v>0</v>
      </c>
    </row>
    <row r="546" spans="1:25" ht="15.75" x14ac:dyDescent="0.25">
      <c r="A546" s="272"/>
      <c r="B546" s="272"/>
      <c r="C546" s="272"/>
      <c r="D546" s="273"/>
      <c r="E546" s="272"/>
      <c r="F546" s="274"/>
      <c r="G546" s="274"/>
      <c r="H546" s="272"/>
      <c r="I546" s="272"/>
      <c r="J546" s="275"/>
      <c r="K546" s="1313"/>
      <c r="L546" s="1313"/>
      <c r="M546" s="1313"/>
      <c r="N546" s="1313"/>
      <c r="O546" s="1313"/>
      <c r="P546" s="1313"/>
      <c r="Q546" s="2016" t="s">
        <v>145</v>
      </c>
      <c r="R546" s="2016" t="s">
        <v>756</v>
      </c>
      <c r="S546" s="2016" t="s">
        <v>939</v>
      </c>
      <c r="T546" s="2022">
        <v>2.56</v>
      </c>
      <c r="U546" s="2022">
        <v>2.56</v>
      </c>
      <c r="V546" s="2022">
        <v>2</v>
      </c>
      <c r="W546" s="2022">
        <v>2</v>
      </c>
      <c r="X546" s="2019">
        <f>+T546-U546</f>
        <v>0</v>
      </c>
      <c r="Y546" s="2019">
        <f>+V546-W546</f>
        <v>0</v>
      </c>
    </row>
    <row r="547" spans="1:25" ht="15.75" x14ac:dyDescent="0.25">
      <c r="A547" s="272"/>
      <c r="B547" s="272"/>
      <c r="C547" s="272"/>
      <c r="D547" s="273"/>
      <c r="E547" s="272"/>
      <c r="F547" s="274"/>
      <c r="G547" s="274"/>
      <c r="H547" s="272"/>
      <c r="I547" s="272"/>
      <c r="J547" s="275"/>
      <c r="K547" s="1313"/>
      <c r="L547" s="1313"/>
      <c r="M547" s="1313"/>
      <c r="N547" s="1313"/>
      <c r="O547" s="1313"/>
      <c r="P547" s="1313"/>
      <c r="Q547" s="2016" t="s">
        <v>145</v>
      </c>
      <c r="R547" s="2016" t="s">
        <v>756</v>
      </c>
      <c r="S547" s="2016" t="s">
        <v>940</v>
      </c>
      <c r="T547" s="2022">
        <v>2.56</v>
      </c>
      <c r="U547" s="2022">
        <v>2.56</v>
      </c>
      <c r="V547" s="2022">
        <v>2.1</v>
      </c>
      <c r="W547" s="2022">
        <v>2.1</v>
      </c>
      <c r="X547" s="2019">
        <f>+T547-U547</f>
        <v>0</v>
      </c>
      <c r="Y547" s="2019">
        <f>+V547-W547</f>
        <v>0</v>
      </c>
    </row>
    <row r="548" spans="1:25" ht="15.75" x14ac:dyDescent="0.25">
      <c r="A548" s="272"/>
      <c r="B548" s="272"/>
      <c r="C548" s="272"/>
      <c r="D548" s="273"/>
      <c r="E548" s="272"/>
      <c r="F548" s="274"/>
      <c r="G548" s="274"/>
      <c r="H548" s="272"/>
      <c r="I548" s="272"/>
      <c r="J548" s="275"/>
      <c r="K548" s="1313"/>
      <c r="L548" s="1313"/>
      <c r="M548" s="1313"/>
      <c r="N548" s="1313"/>
      <c r="O548" s="1313"/>
      <c r="P548" s="1313"/>
      <c r="Q548" s="2016" t="s">
        <v>145</v>
      </c>
      <c r="R548" s="2016" t="s">
        <v>756</v>
      </c>
      <c r="S548" s="2016" t="s">
        <v>941</v>
      </c>
      <c r="T548" s="2022">
        <v>2.56</v>
      </c>
      <c r="U548" s="2022">
        <v>2.56</v>
      </c>
      <c r="V548" s="2022">
        <v>2.2000000000000002</v>
      </c>
      <c r="W548" s="2022">
        <v>2.2000000000000002</v>
      </c>
      <c r="X548" s="2019">
        <f>+T548-U548</f>
        <v>0</v>
      </c>
      <c r="Y548" s="2019">
        <f>+V548-W548</f>
        <v>0</v>
      </c>
    </row>
    <row r="549" spans="1:25" ht="15.75" x14ac:dyDescent="0.25">
      <c r="A549" s="272"/>
      <c r="B549" s="272"/>
      <c r="C549" s="272"/>
      <c r="D549" s="273"/>
      <c r="E549" s="272"/>
      <c r="F549" s="274"/>
      <c r="G549" s="274"/>
      <c r="H549" s="272"/>
      <c r="I549" s="272"/>
      <c r="J549" s="275"/>
      <c r="K549" s="1313"/>
      <c r="L549" s="1313"/>
      <c r="M549" s="1313"/>
      <c r="N549" s="1313"/>
      <c r="O549" s="1313"/>
      <c r="P549" s="1313"/>
      <c r="Q549" s="2016" t="s">
        <v>145</v>
      </c>
      <c r="R549" s="2016" t="s">
        <v>758</v>
      </c>
      <c r="S549" s="2016" t="s">
        <v>942</v>
      </c>
      <c r="T549" s="2022">
        <v>0.15</v>
      </c>
      <c r="U549" s="2022">
        <v>0.15</v>
      </c>
      <c r="V549" s="2022">
        <v>0.12</v>
      </c>
      <c r="W549" s="2022">
        <v>0.12</v>
      </c>
      <c r="X549" s="2019">
        <f>+T549-U549</f>
        <v>0</v>
      </c>
      <c r="Y549" s="2019">
        <f>+V549-W549</f>
        <v>0</v>
      </c>
    </row>
    <row r="550" spans="1:25" ht="15.75" x14ac:dyDescent="0.25">
      <c r="A550" s="272"/>
      <c r="B550" s="272"/>
      <c r="C550" s="272"/>
      <c r="D550" s="273"/>
      <c r="E550" s="272"/>
      <c r="F550" s="274"/>
      <c r="G550" s="274"/>
      <c r="H550" s="272"/>
      <c r="I550" s="272"/>
      <c r="J550" s="275"/>
      <c r="K550" s="1313"/>
      <c r="L550" s="1313"/>
      <c r="M550" s="1313"/>
      <c r="N550" s="1313"/>
      <c r="O550" s="1313"/>
      <c r="P550" s="1313"/>
      <c r="Q550" s="2016" t="s">
        <v>147</v>
      </c>
      <c r="R550" s="2016" t="s">
        <v>759</v>
      </c>
      <c r="S550" s="2016" t="s">
        <v>926</v>
      </c>
      <c r="T550" s="2022">
        <v>154</v>
      </c>
      <c r="U550" s="2022">
        <v>154</v>
      </c>
      <c r="V550" s="2022">
        <v>176.34899999999999</v>
      </c>
      <c r="W550" s="2022">
        <v>176.34899999999999</v>
      </c>
      <c r="X550" s="2019">
        <f>+T550-U550</f>
        <v>0</v>
      </c>
      <c r="Y550" s="2019">
        <f>+V550-W550</f>
        <v>0</v>
      </c>
    </row>
    <row r="551" spans="1:25" ht="15.75" x14ac:dyDescent="0.25">
      <c r="A551" s="272"/>
      <c r="B551" s="272"/>
      <c r="C551" s="272"/>
      <c r="D551" s="273"/>
      <c r="E551" s="272"/>
      <c r="F551" s="274"/>
      <c r="G551" s="274"/>
      <c r="H551" s="272"/>
      <c r="I551" s="272"/>
      <c r="J551" s="275"/>
      <c r="K551" s="1313"/>
      <c r="L551" s="1313"/>
      <c r="M551" s="1313"/>
      <c r="N551" s="1313"/>
      <c r="O551" s="1313"/>
      <c r="P551" s="1313"/>
      <c r="Q551" s="2016" t="s">
        <v>147</v>
      </c>
      <c r="R551" s="2016" t="s">
        <v>759</v>
      </c>
      <c r="S551" s="2016" t="s">
        <v>927</v>
      </c>
      <c r="T551" s="2022">
        <v>154</v>
      </c>
      <c r="U551" s="2022">
        <v>154</v>
      </c>
      <c r="V551" s="2022">
        <v>177.428</v>
      </c>
      <c r="W551" s="2022">
        <v>177.428</v>
      </c>
      <c r="X551" s="2019">
        <f>+T551-U551</f>
        <v>0</v>
      </c>
      <c r="Y551" s="2019">
        <f>+V551-W551</f>
        <v>0</v>
      </c>
    </row>
    <row r="552" spans="1:25" ht="15.75" x14ac:dyDescent="0.25">
      <c r="A552" s="272"/>
      <c r="B552" s="272"/>
      <c r="C552" s="272"/>
      <c r="D552" s="273"/>
      <c r="E552" s="272"/>
      <c r="F552" s="274"/>
      <c r="G552" s="274"/>
      <c r="H552" s="272"/>
      <c r="I552" s="272"/>
      <c r="J552" s="275"/>
      <c r="K552" s="1313"/>
      <c r="L552" s="1313"/>
      <c r="M552" s="1313"/>
      <c r="N552" s="1313"/>
      <c r="O552" s="1313"/>
      <c r="P552" s="1313"/>
      <c r="Q552" s="2016" t="s">
        <v>147</v>
      </c>
      <c r="R552" s="2016" t="s">
        <v>759</v>
      </c>
      <c r="S552" s="2016" t="s">
        <v>928</v>
      </c>
      <c r="T552" s="2022">
        <v>154</v>
      </c>
      <c r="U552" s="2022">
        <v>154</v>
      </c>
      <c r="V552" s="2022">
        <v>176.25200000000001</v>
      </c>
      <c r="W552" s="2022">
        <v>176.25200000000001</v>
      </c>
      <c r="X552" s="2019">
        <f>+T552-U552</f>
        <v>0</v>
      </c>
      <c r="Y552" s="2019">
        <f>+V552-W552</f>
        <v>0</v>
      </c>
    </row>
    <row r="553" spans="1:25" ht="15.75" x14ac:dyDescent="0.25">
      <c r="A553" s="272"/>
      <c r="B553" s="272"/>
      <c r="C553" s="272"/>
      <c r="D553" s="273"/>
      <c r="E553" s="272"/>
      <c r="F553" s="274"/>
      <c r="G553" s="274"/>
      <c r="H553" s="272"/>
      <c r="I553" s="272"/>
      <c r="J553" s="275"/>
      <c r="K553" s="1313"/>
      <c r="L553" s="1313"/>
      <c r="M553" s="1313"/>
      <c r="N553" s="1313"/>
      <c r="O553" s="1313"/>
      <c r="P553" s="1313"/>
      <c r="Q553" s="2016" t="s">
        <v>147</v>
      </c>
      <c r="R553" s="2016" t="s">
        <v>759</v>
      </c>
      <c r="S553" s="2016" t="s">
        <v>943</v>
      </c>
      <c r="T553" s="2022">
        <v>154</v>
      </c>
      <c r="U553" s="2022">
        <v>154</v>
      </c>
      <c r="V553" s="2022">
        <v>178.244</v>
      </c>
      <c r="W553" s="2022">
        <v>178.244</v>
      </c>
      <c r="X553" s="2019">
        <f>+T553-U553</f>
        <v>0</v>
      </c>
      <c r="Y553" s="2019">
        <f>+V553-W553</f>
        <v>0</v>
      </c>
    </row>
    <row r="554" spans="1:25" ht="15.75" x14ac:dyDescent="0.25">
      <c r="A554" s="272"/>
      <c r="B554" s="272"/>
      <c r="C554" s="272"/>
      <c r="D554" s="273"/>
      <c r="E554" s="272"/>
      <c r="F554" s="274"/>
      <c r="G554" s="274"/>
      <c r="H554" s="272"/>
      <c r="I554" s="272"/>
      <c r="J554" s="275"/>
      <c r="K554" s="1313"/>
      <c r="L554" s="1313"/>
      <c r="M554" s="1313"/>
      <c r="N554" s="1313"/>
      <c r="O554" s="1313"/>
      <c r="P554" s="1313"/>
      <c r="Q554" s="2016" t="s">
        <v>149</v>
      </c>
      <c r="R554" s="2016" t="s">
        <v>761</v>
      </c>
      <c r="S554" s="2016" t="s">
        <v>926</v>
      </c>
      <c r="T554" s="2022">
        <v>31</v>
      </c>
      <c r="U554" s="2022">
        <v>31</v>
      </c>
      <c r="V554" s="2022">
        <v>29.384</v>
      </c>
      <c r="W554" s="2022">
        <v>28.445</v>
      </c>
      <c r="X554" s="2019">
        <f>+T554-U554</f>
        <v>0</v>
      </c>
      <c r="Y554" s="2019">
        <f>+V554-W554</f>
        <v>0.93900000000000006</v>
      </c>
    </row>
    <row r="555" spans="1:25" ht="15.75" x14ac:dyDescent="0.25">
      <c r="A555" s="272"/>
      <c r="B555" s="272"/>
      <c r="C555" s="272"/>
      <c r="D555" s="273"/>
      <c r="E555" s="272"/>
      <c r="F555" s="274"/>
      <c r="G555" s="274"/>
      <c r="H555" s="272"/>
      <c r="I555" s="272"/>
      <c r="J555" s="275"/>
      <c r="K555" s="1313"/>
      <c r="L555" s="1313"/>
      <c r="M555" s="1313"/>
      <c r="N555" s="1313"/>
      <c r="O555" s="1313"/>
      <c r="P555" s="1313"/>
      <c r="Q555" s="2016" t="s">
        <v>149</v>
      </c>
      <c r="R555" s="2016" t="s">
        <v>761</v>
      </c>
      <c r="S555" s="2016" t="s">
        <v>359</v>
      </c>
      <c r="T555" s="2022">
        <v>5.42</v>
      </c>
      <c r="U555" s="2022">
        <v>5.42</v>
      </c>
      <c r="V555" s="2022">
        <v>5</v>
      </c>
      <c r="W555" s="2022">
        <v>5</v>
      </c>
      <c r="X555" s="2019">
        <f>+T555-U555</f>
        <v>0</v>
      </c>
      <c r="Y555" s="2019">
        <f>+V555-W555</f>
        <v>0</v>
      </c>
    </row>
    <row r="556" spans="1:25" ht="15.75" x14ac:dyDescent="0.25">
      <c r="A556" s="272"/>
      <c r="B556" s="272"/>
      <c r="C556" s="272"/>
      <c r="D556" s="273"/>
      <c r="E556" s="272"/>
      <c r="F556" s="274"/>
      <c r="G556" s="274"/>
      <c r="H556" s="272"/>
      <c r="I556" s="272"/>
      <c r="J556" s="275"/>
      <c r="K556" s="1313"/>
      <c r="L556" s="1313"/>
      <c r="M556" s="1313"/>
      <c r="N556" s="1313"/>
      <c r="O556" s="1313"/>
      <c r="P556" s="1313"/>
      <c r="Q556" s="2016" t="s">
        <v>149</v>
      </c>
      <c r="R556" s="2016" t="s">
        <v>761</v>
      </c>
      <c r="S556" s="2016" t="s">
        <v>944</v>
      </c>
      <c r="T556" s="2022">
        <v>2.52</v>
      </c>
      <c r="U556" s="2022">
        <v>2.52</v>
      </c>
      <c r="V556" s="2022">
        <v>2.1</v>
      </c>
      <c r="W556" s="2022">
        <v>2.1</v>
      </c>
      <c r="X556" s="2019">
        <f>+T556-U556</f>
        <v>0</v>
      </c>
      <c r="Y556" s="2019">
        <f>+V556-W556</f>
        <v>0</v>
      </c>
    </row>
    <row r="557" spans="1:25" ht="15.75" x14ac:dyDescent="0.25">
      <c r="A557" s="272"/>
      <c r="B557" s="272"/>
      <c r="C557" s="272"/>
      <c r="D557" s="273"/>
      <c r="E557" s="272"/>
      <c r="F557" s="274"/>
      <c r="G557" s="274"/>
      <c r="H557" s="272"/>
      <c r="I557" s="272"/>
      <c r="J557" s="275"/>
      <c r="K557" s="1313"/>
      <c r="L557" s="1313"/>
      <c r="M557" s="1313"/>
      <c r="N557" s="1313"/>
      <c r="O557" s="1313"/>
      <c r="P557" s="1313"/>
      <c r="Q557" s="2016" t="s">
        <v>151</v>
      </c>
      <c r="R557" s="2016" t="s">
        <v>762</v>
      </c>
      <c r="S557" s="2016" t="s">
        <v>945</v>
      </c>
      <c r="T557" s="2022">
        <v>1.25</v>
      </c>
      <c r="U557" s="2022">
        <v>1.25</v>
      </c>
      <c r="V557" s="2022">
        <v>1.2290000000000001</v>
      </c>
      <c r="W557" s="2022">
        <v>1.2290000000000001</v>
      </c>
      <c r="X557" s="2019">
        <f>+T557-U557</f>
        <v>0</v>
      </c>
      <c r="Y557" s="2019">
        <f>+V557-W557</f>
        <v>0</v>
      </c>
    </row>
    <row r="558" spans="1:25" ht="15.75" x14ac:dyDescent="0.25">
      <c r="A558" s="272"/>
      <c r="B558" s="272"/>
      <c r="C558" s="272"/>
      <c r="D558" s="273"/>
      <c r="E558" s="272"/>
      <c r="F558" s="274"/>
      <c r="G558" s="274"/>
      <c r="H558" s="272"/>
      <c r="I558" s="272"/>
      <c r="J558" s="275"/>
      <c r="K558" s="1313"/>
      <c r="L558" s="1313"/>
      <c r="M558" s="1313"/>
      <c r="N558" s="1313"/>
      <c r="O558" s="1313"/>
      <c r="P558" s="1313"/>
      <c r="Q558" s="2016" t="s">
        <v>151</v>
      </c>
      <c r="R558" s="2016" t="s">
        <v>762</v>
      </c>
      <c r="S558" s="2016" t="s">
        <v>946</v>
      </c>
      <c r="T558" s="2022">
        <v>20.18</v>
      </c>
      <c r="U558" s="2022">
        <v>20.18</v>
      </c>
      <c r="V558" s="2022">
        <v>17.792000000000002</v>
      </c>
      <c r="W558" s="2022">
        <v>17.646000000000001</v>
      </c>
      <c r="X558" s="2019">
        <f>+T558-U558</f>
        <v>0</v>
      </c>
      <c r="Y558" s="2019">
        <f>+V558-W558</f>
        <v>0.1460000000000008</v>
      </c>
    </row>
    <row r="559" spans="1:25" ht="15.75" x14ac:dyDescent="0.25">
      <c r="A559" s="272"/>
      <c r="B559" s="272"/>
      <c r="C559" s="272"/>
      <c r="D559" s="273"/>
      <c r="E559" s="272"/>
      <c r="F559" s="274"/>
      <c r="G559" s="274"/>
      <c r="H559" s="272"/>
      <c r="I559" s="272"/>
      <c r="J559" s="275"/>
      <c r="K559" s="1313"/>
      <c r="L559" s="1313"/>
      <c r="M559" s="1313"/>
      <c r="N559" s="1313"/>
      <c r="O559" s="1313"/>
      <c r="P559" s="1313"/>
      <c r="Q559" s="2016" t="s">
        <v>151</v>
      </c>
      <c r="R559" s="2016" t="s">
        <v>762</v>
      </c>
      <c r="S559" s="2016" t="s">
        <v>947</v>
      </c>
      <c r="T559" s="2022">
        <v>20.18</v>
      </c>
      <c r="U559" s="2022">
        <v>20.18</v>
      </c>
      <c r="V559" s="2022">
        <v>19.323</v>
      </c>
      <c r="W559" s="2022">
        <v>19.257999999999999</v>
      </c>
      <c r="X559" s="2019">
        <f>+T559-U559</f>
        <v>0</v>
      </c>
      <c r="Y559" s="2019">
        <f>+V559-W559</f>
        <v>6.5000000000001279E-2</v>
      </c>
    </row>
    <row r="560" spans="1:25" ht="15.75" x14ac:dyDescent="0.25">
      <c r="A560" s="272"/>
      <c r="B560" s="272"/>
      <c r="C560" s="272"/>
      <c r="D560" s="273"/>
      <c r="E560" s="272"/>
      <c r="F560" s="274"/>
      <c r="G560" s="274"/>
      <c r="H560" s="272"/>
      <c r="I560" s="272"/>
      <c r="J560" s="275"/>
      <c r="K560" s="1313"/>
      <c r="L560" s="1313"/>
      <c r="M560" s="1313"/>
      <c r="N560" s="1313"/>
      <c r="O560" s="1313"/>
      <c r="P560" s="1313"/>
      <c r="Q560" s="2016" t="s">
        <v>151</v>
      </c>
      <c r="R560" s="2016" t="s">
        <v>762</v>
      </c>
      <c r="S560" s="2016" t="s">
        <v>948</v>
      </c>
      <c r="T560" s="2022">
        <v>27.478000000000002</v>
      </c>
      <c r="U560" s="2022">
        <v>27.478000000000002</v>
      </c>
      <c r="V560" s="2022">
        <v>25.145</v>
      </c>
      <c r="W560" s="2022">
        <v>24.225999999999999</v>
      </c>
      <c r="X560" s="2019">
        <f>+T560-U560</f>
        <v>0</v>
      </c>
      <c r="Y560" s="2019">
        <f>+V560-W560</f>
        <v>0.91900000000000048</v>
      </c>
    </row>
    <row r="561" spans="1:25" ht="15.75" x14ac:dyDescent="0.25">
      <c r="A561" s="272"/>
      <c r="B561" s="272"/>
      <c r="C561" s="272"/>
      <c r="D561" s="273"/>
      <c r="E561" s="272"/>
      <c r="F561" s="274"/>
      <c r="G561" s="274"/>
      <c r="H561" s="272"/>
      <c r="I561" s="272"/>
      <c r="J561" s="275"/>
      <c r="K561" s="1313"/>
      <c r="L561" s="1313"/>
      <c r="M561" s="1313"/>
      <c r="N561" s="1313"/>
      <c r="O561" s="1313"/>
      <c r="P561" s="1313"/>
      <c r="Q561" s="2016" t="s">
        <v>153</v>
      </c>
      <c r="R561" s="2016" t="s">
        <v>763</v>
      </c>
      <c r="S561" s="2016" t="s">
        <v>387</v>
      </c>
      <c r="T561" s="2022">
        <v>10</v>
      </c>
      <c r="U561" s="2022">
        <v>10</v>
      </c>
      <c r="V561" s="2022">
        <v>10</v>
      </c>
      <c r="W561" s="2022">
        <v>10</v>
      </c>
      <c r="X561" s="2019">
        <f>+T561-U561</f>
        <v>0</v>
      </c>
      <c r="Y561" s="2019">
        <f>+V561-W561</f>
        <v>0</v>
      </c>
    </row>
    <row r="562" spans="1:25" ht="15.75" x14ac:dyDescent="0.25">
      <c r="A562" s="272"/>
      <c r="B562" s="272"/>
      <c r="C562" s="272"/>
      <c r="D562" s="273"/>
      <c r="E562" s="272"/>
      <c r="F562" s="274"/>
      <c r="G562" s="274"/>
      <c r="H562" s="272"/>
      <c r="I562" s="272"/>
      <c r="J562" s="275"/>
      <c r="K562" s="1313"/>
      <c r="L562" s="1313"/>
      <c r="M562" s="1313"/>
      <c r="N562" s="1313"/>
      <c r="O562" s="1313"/>
      <c r="P562" s="1313"/>
      <c r="Q562" s="2016" t="s">
        <v>153</v>
      </c>
      <c r="R562" s="2016" t="s">
        <v>763</v>
      </c>
      <c r="S562" s="2016" t="s">
        <v>704</v>
      </c>
      <c r="T562" s="2022">
        <v>10</v>
      </c>
      <c r="U562" s="2022">
        <v>10</v>
      </c>
      <c r="V562" s="2022">
        <v>10</v>
      </c>
      <c r="W562" s="2022">
        <v>10</v>
      </c>
      <c r="X562" s="2019">
        <f>+T562-U562</f>
        <v>0</v>
      </c>
      <c r="Y562" s="2019">
        <f>+V562-W562</f>
        <v>0</v>
      </c>
    </row>
    <row r="563" spans="1:25" ht="15.75" x14ac:dyDescent="0.25">
      <c r="A563" s="272"/>
      <c r="B563" s="272"/>
      <c r="C563" s="272"/>
      <c r="D563" s="273"/>
      <c r="E563" s="272"/>
      <c r="F563" s="274"/>
      <c r="G563" s="274"/>
      <c r="H563" s="272"/>
      <c r="I563" s="272"/>
      <c r="J563" s="275"/>
      <c r="K563" s="1313"/>
      <c r="L563" s="1313"/>
      <c r="M563" s="1313"/>
      <c r="N563" s="1313"/>
      <c r="O563" s="1313"/>
      <c r="P563" s="1313"/>
      <c r="Q563" s="2016" t="s">
        <v>153</v>
      </c>
      <c r="R563" s="2016" t="s">
        <v>764</v>
      </c>
      <c r="S563" s="2016" t="s">
        <v>387</v>
      </c>
      <c r="T563" s="2022">
        <v>6.3</v>
      </c>
      <c r="U563" s="2022">
        <v>6.3</v>
      </c>
      <c r="V563" s="2022">
        <v>6.3</v>
      </c>
      <c r="W563" s="2022">
        <v>6.3</v>
      </c>
      <c r="X563" s="2019">
        <f>+T563-U563</f>
        <v>0</v>
      </c>
      <c r="Y563" s="2019">
        <f>+V563-W563</f>
        <v>0</v>
      </c>
    </row>
    <row r="564" spans="1:25" ht="15.75" x14ac:dyDescent="0.25">
      <c r="A564" s="272"/>
      <c r="B564" s="272"/>
      <c r="C564" s="272"/>
      <c r="D564" s="273"/>
      <c r="E564" s="272"/>
      <c r="F564" s="274"/>
      <c r="G564" s="274"/>
      <c r="H564" s="272"/>
      <c r="I564" s="272"/>
      <c r="J564" s="275"/>
      <c r="K564" s="1313"/>
      <c r="L564" s="1313"/>
      <c r="M564" s="1313"/>
      <c r="N564" s="1313"/>
      <c r="O564" s="1313"/>
      <c r="P564" s="1313"/>
      <c r="Q564" s="2016" t="s">
        <v>153</v>
      </c>
      <c r="R564" s="2016" t="s">
        <v>764</v>
      </c>
      <c r="S564" s="2016" t="s">
        <v>704</v>
      </c>
      <c r="T564" s="2022">
        <v>6.3</v>
      </c>
      <c r="U564" s="2022">
        <v>6.3</v>
      </c>
      <c r="V564" s="2022">
        <v>6.3</v>
      </c>
      <c r="W564" s="2022">
        <v>6.3</v>
      </c>
      <c r="X564" s="2019">
        <f>+T564-U564</f>
        <v>0</v>
      </c>
      <c r="Y564" s="2019">
        <f>+V564-W564</f>
        <v>0</v>
      </c>
    </row>
    <row r="565" spans="1:25" ht="15.75" x14ac:dyDescent="0.25">
      <c r="A565" s="272"/>
      <c r="B565" s="272"/>
      <c r="C565" s="272"/>
      <c r="D565" s="273"/>
      <c r="E565" s="272"/>
      <c r="F565" s="274"/>
      <c r="G565" s="274"/>
      <c r="H565" s="272"/>
      <c r="I565" s="272"/>
      <c r="J565" s="275"/>
      <c r="K565" s="1313"/>
      <c r="L565" s="1313"/>
      <c r="M565" s="1313"/>
      <c r="N565" s="1313"/>
      <c r="O565" s="1313"/>
      <c r="P565" s="1313"/>
      <c r="Q565" s="2016" t="s">
        <v>153</v>
      </c>
      <c r="R565" s="2016" t="s">
        <v>765</v>
      </c>
      <c r="S565" s="2016" t="s">
        <v>387</v>
      </c>
      <c r="T565" s="2022">
        <v>8.1999999999999993</v>
      </c>
      <c r="U565" s="2022">
        <v>8.1999999999999993</v>
      </c>
      <c r="V565" s="2022">
        <v>7.8</v>
      </c>
      <c r="W565" s="2022">
        <v>7.8</v>
      </c>
      <c r="X565" s="2019">
        <f>+T565-U565</f>
        <v>0</v>
      </c>
      <c r="Y565" s="2019">
        <f>+V565-W565</f>
        <v>0</v>
      </c>
    </row>
    <row r="566" spans="1:25" ht="15.75" x14ac:dyDescent="0.25">
      <c r="A566" s="272"/>
      <c r="B566" s="272"/>
      <c r="C566" s="272"/>
      <c r="D566" s="273"/>
      <c r="E566" s="272"/>
      <c r="F566" s="274"/>
      <c r="G566" s="274"/>
      <c r="H566" s="272"/>
      <c r="I566" s="272"/>
      <c r="J566" s="275"/>
      <c r="K566" s="1313"/>
      <c r="L566" s="1313"/>
      <c r="M566" s="1313"/>
      <c r="N566" s="1313"/>
      <c r="O566" s="1313"/>
      <c r="P566" s="1313"/>
      <c r="Q566" s="2016" t="s">
        <v>153</v>
      </c>
      <c r="R566" s="2016" t="s">
        <v>765</v>
      </c>
      <c r="S566" s="2016" t="s">
        <v>704</v>
      </c>
      <c r="T566" s="2022">
        <v>8.1999999999999993</v>
      </c>
      <c r="U566" s="2022">
        <v>8.1999999999999993</v>
      </c>
      <c r="V566" s="2022">
        <v>7.8</v>
      </c>
      <c r="W566" s="2022">
        <v>7.8</v>
      </c>
      <c r="X566" s="2019">
        <f>+T566-U566</f>
        <v>0</v>
      </c>
      <c r="Y566" s="2019">
        <f>+V566-W566</f>
        <v>0</v>
      </c>
    </row>
    <row r="567" spans="1:25" ht="15.75" x14ac:dyDescent="0.25">
      <c r="A567" s="272"/>
      <c r="B567" s="272"/>
      <c r="C567" s="272"/>
      <c r="D567" s="273"/>
      <c r="E567" s="272"/>
      <c r="F567" s="274"/>
      <c r="G567" s="274"/>
      <c r="H567" s="272"/>
      <c r="I567" s="272"/>
      <c r="J567" s="275"/>
      <c r="K567" s="1313"/>
      <c r="L567" s="1313"/>
      <c r="M567" s="1313"/>
      <c r="N567" s="1313"/>
      <c r="O567" s="1313"/>
      <c r="P567" s="1313"/>
      <c r="Q567" s="2016" t="s">
        <v>153</v>
      </c>
      <c r="R567" s="2016" t="s">
        <v>767</v>
      </c>
      <c r="S567" s="2016" t="s">
        <v>387</v>
      </c>
      <c r="T567" s="2022">
        <v>5.0999999999999996</v>
      </c>
      <c r="U567" s="2022">
        <v>5.0999999999999996</v>
      </c>
      <c r="V567" s="2022">
        <v>5</v>
      </c>
      <c r="W567" s="2022">
        <v>5</v>
      </c>
      <c r="X567" s="2019">
        <f>+T567-U567</f>
        <v>0</v>
      </c>
      <c r="Y567" s="2019">
        <f>+V567-W567</f>
        <v>0</v>
      </c>
    </row>
    <row r="568" spans="1:25" ht="15.75" x14ac:dyDescent="0.25">
      <c r="A568" s="272"/>
      <c r="B568" s="272"/>
      <c r="C568" s="272"/>
      <c r="D568" s="273"/>
      <c r="E568" s="272"/>
      <c r="F568" s="274"/>
      <c r="G568" s="274"/>
      <c r="H568" s="272"/>
      <c r="I568" s="272"/>
      <c r="J568" s="275"/>
      <c r="K568" s="1313"/>
      <c r="L568" s="1313"/>
      <c r="M568" s="1313"/>
      <c r="N568" s="1313"/>
      <c r="O568" s="1313"/>
      <c r="P568" s="1313"/>
      <c r="Q568" s="2016" t="s">
        <v>153</v>
      </c>
      <c r="R568" s="2016" t="s">
        <v>767</v>
      </c>
      <c r="S568" s="2016" t="s">
        <v>704</v>
      </c>
      <c r="T568" s="2022">
        <v>5.0999999999999996</v>
      </c>
      <c r="U568" s="2022">
        <v>5.0999999999999996</v>
      </c>
      <c r="V568" s="2022">
        <v>5</v>
      </c>
      <c r="W568" s="2022">
        <v>5</v>
      </c>
      <c r="X568" s="2019">
        <f>+T568-U568</f>
        <v>0</v>
      </c>
      <c r="Y568" s="2019">
        <f>+V568-W568</f>
        <v>0</v>
      </c>
    </row>
    <row r="569" spans="1:25" ht="15.75" x14ac:dyDescent="0.25">
      <c r="A569" s="272"/>
      <c r="B569" s="272"/>
      <c r="C569" s="272"/>
      <c r="D569" s="273"/>
      <c r="E569" s="272"/>
      <c r="F569" s="274"/>
      <c r="G569" s="274"/>
      <c r="H569" s="272"/>
      <c r="I569" s="272"/>
      <c r="J569" s="275"/>
      <c r="K569" s="1313"/>
      <c r="L569" s="1313"/>
      <c r="M569" s="1313"/>
      <c r="N569" s="1313"/>
      <c r="O569" s="1313"/>
      <c r="P569" s="1313"/>
      <c r="Q569" s="2016" t="s">
        <v>155</v>
      </c>
      <c r="R569" s="2016" t="s">
        <v>768</v>
      </c>
      <c r="S569" s="2016" t="s">
        <v>949</v>
      </c>
      <c r="T569" s="2022">
        <v>9.5000000000000001E-2</v>
      </c>
      <c r="U569" s="2022">
        <v>9.5000000000000001E-2</v>
      </c>
      <c r="V569" s="2022">
        <v>0</v>
      </c>
      <c r="W569" s="2022">
        <v>0</v>
      </c>
      <c r="X569" s="2019">
        <f>+T569-U569</f>
        <v>0</v>
      </c>
      <c r="Y569" s="2019">
        <f>+V569-W569</f>
        <v>0</v>
      </c>
    </row>
    <row r="570" spans="1:25" ht="15.75" x14ac:dyDescent="0.25">
      <c r="A570" s="272"/>
      <c r="B570" s="272"/>
      <c r="C570" s="272"/>
      <c r="D570" s="273"/>
      <c r="E570" s="272"/>
      <c r="F570" s="274"/>
      <c r="G570" s="274"/>
      <c r="H570" s="272"/>
      <c r="I570" s="272"/>
      <c r="J570" s="275"/>
      <c r="K570" s="1313"/>
      <c r="L570" s="1313"/>
      <c r="M570" s="1313"/>
      <c r="N570" s="1313"/>
      <c r="O570" s="1313"/>
      <c r="P570" s="1313"/>
      <c r="Q570" s="2016" t="s">
        <v>155</v>
      </c>
      <c r="R570" s="2016" t="s">
        <v>768</v>
      </c>
      <c r="S570" s="2016" t="s">
        <v>950</v>
      </c>
      <c r="T570" s="2022">
        <v>0.09</v>
      </c>
      <c r="U570" s="2022">
        <v>0.09</v>
      </c>
      <c r="V570" s="2022">
        <v>0</v>
      </c>
      <c r="W570" s="2022">
        <v>0</v>
      </c>
      <c r="X570" s="2019">
        <f>+T570-U570</f>
        <v>0</v>
      </c>
      <c r="Y570" s="2019">
        <f>+V570-W570</f>
        <v>0</v>
      </c>
    </row>
    <row r="571" spans="1:25" ht="15.75" x14ac:dyDescent="0.25">
      <c r="A571" s="272"/>
      <c r="B571" s="272"/>
      <c r="C571" s="272"/>
      <c r="D571" s="273"/>
      <c r="E571" s="272"/>
      <c r="F571" s="274"/>
      <c r="G571" s="274"/>
      <c r="H571" s="272"/>
      <c r="I571" s="272"/>
      <c r="J571" s="275"/>
      <c r="K571" s="1313"/>
      <c r="L571" s="1313"/>
      <c r="M571" s="1313"/>
      <c r="N571" s="1313"/>
      <c r="O571" s="1313"/>
      <c r="P571" s="1313"/>
      <c r="Q571" s="2016" t="s">
        <v>155</v>
      </c>
      <c r="R571" s="2016" t="s">
        <v>770</v>
      </c>
      <c r="S571" s="2016" t="s">
        <v>951</v>
      </c>
      <c r="T571" s="2022">
        <v>0.33600000000000002</v>
      </c>
      <c r="U571" s="2022">
        <v>0.33600000000000002</v>
      </c>
      <c r="V571" s="2022">
        <v>0</v>
      </c>
      <c r="W571" s="2022">
        <v>0</v>
      </c>
      <c r="X571" s="2019">
        <f>+T571-U571</f>
        <v>0</v>
      </c>
      <c r="Y571" s="2019">
        <f>+V571-W571</f>
        <v>0</v>
      </c>
    </row>
    <row r="572" spans="1:25" ht="15.75" x14ac:dyDescent="0.25">
      <c r="A572" s="272"/>
      <c r="B572" s="272"/>
      <c r="C572" s="272"/>
      <c r="D572" s="273"/>
      <c r="E572" s="272"/>
      <c r="F572" s="274"/>
      <c r="G572" s="274"/>
      <c r="H572" s="272"/>
      <c r="I572" s="272"/>
      <c r="J572" s="275"/>
      <c r="K572" s="1313"/>
      <c r="L572" s="1313"/>
      <c r="M572" s="1313"/>
      <c r="N572" s="1313"/>
      <c r="O572" s="1313"/>
      <c r="P572" s="1313"/>
      <c r="Q572" s="2016" t="s">
        <v>155</v>
      </c>
      <c r="R572" s="2016" t="s">
        <v>770</v>
      </c>
      <c r="S572" s="2016" t="s">
        <v>952</v>
      </c>
      <c r="T572" s="2022">
        <v>0.33600000000000002</v>
      </c>
      <c r="U572" s="2022">
        <v>0.33600000000000002</v>
      </c>
      <c r="V572" s="2022">
        <v>0</v>
      </c>
      <c r="W572" s="2022">
        <v>0</v>
      </c>
      <c r="X572" s="2019">
        <f>+T572-U572</f>
        <v>0</v>
      </c>
      <c r="Y572" s="2019">
        <f>+V572-W572</f>
        <v>0</v>
      </c>
    </row>
    <row r="573" spans="1:25" ht="15.75" x14ac:dyDescent="0.25">
      <c r="A573" s="272"/>
      <c r="B573" s="272"/>
      <c r="C573" s="272"/>
      <c r="D573" s="273"/>
      <c r="E573" s="272"/>
      <c r="F573" s="274"/>
      <c r="G573" s="274"/>
      <c r="H573" s="272"/>
      <c r="I573" s="272"/>
      <c r="J573" s="275"/>
      <c r="K573" s="1313"/>
      <c r="L573" s="1313"/>
      <c r="M573" s="1313"/>
      <c r="N573" s="1313"/>
      <c r="O573" s="1313"/>
      <c r="P573" s="1313"/>
      <c r="Q573" s="2016" t="s">
        <v>155</v>
      </c>
      <c r="R573" s="2016" t="s">
        <v>771</v>
      </c>
      <c r="S573" s="2016" t="s">
        <v>953</v>
      </c>
      <c r="T573" s="2022">
        <v>0.1</v>
      </c>
      <c r="U573" s="2022">
        <v>0.1</v>
      </c>
      <c r="V573" s="2022">
        <v>0</v>
      </c>
      <c r="W573" s="2022">
        <v>0</v>
      </c>
      <c r="X573" s="2019">
        <f>+T573-U573</f>
        <v>0</v>
      </c>
      <c r="Y573" s="2019">
        <f>+V573-W573</f>
        <v>0</v>
      </c>
    </row>
    <row r="574" spans="1:25" ht="15.75" x14ac:dyDescent="0.25">
      <c r="A574" s="272"/>
      <c r="B574" s="272"/>
      <c r="C574" s="272"/>
      <c r="D574" s="273"/>
      <c r="E574" s="272"/>
      <c r="F574" s="274"/>
      <c r="G574" s="274"/>
      <c r="H574" s="272"/>
      <c r="I574" s="272"/>
      <c r="J574" s="275"/>
      <c r="K574" s="1313"/>
      <c r="L574" s="1313"/>
      <c r="M574" s="1313"/>
      <c r="N574" s="1313"/>
      <c r="O574" s="1313"/>
      <c r="P574" s="1313"/>
      <c r="Q574" s="2016" t="s">
        <v>155</v>
      </c>
      <c r="R574" s="2016" t="s">
        <v>771</v>
      </c>
      <c r="S574" s="2016" t="s">
        <v>954</v>
      </c>
      <c r="T574" s="2022">
        <v>0.1</v>
      </c>
      <c r="U574" s="2022">
        <v>0.1</v>
      </c>
      <c r="V574" s="2022">
        <v>0</v>
      </c>
      <c r="W574" s="2022">
        <v>0</v>
      </c>
      <c r="X574" s="2019">
        <f>+T574-U574</f>
        <v>0</v>
      </c>
      <c r="Y574" s="2019">
        <f>+V574-W574</f>
        <v>0</v>
      </c>
    </row>
    <row r="575" spans="1:25" ht="15.75" x14ac:dyDescent="0.25">
      <c r="A575" s="272"/>
      <c r="B575" s="272"/>
      <c r="C575" s="272"/>
      <c r="D575" s="273"/>
      <c r="E575" s="272"/>
      <c r="F575" s="274"/>
      <c r="G575" s="274"/>
      <c r="H575" s="272"/>
      <c r="I575" s="272"/>
      <c r="J575" s="275"/>
      <c r="K575" s="1313"/>
      <c r="L575" s="1313"/>
      <c r="M575" s="1313"/>
      <c r="N575" s="1313"/>
      <c r="O575" s="1313"/>
      <c r="P575" s="1313"/>
      <c r="Q575" s="2016" t="s">
        <v>155</v>
      </c>
      <c r="R575" s="2016" t="s">
        <v>772</v>
      </c>
      <c r="S575" s="2016" t="s">
        <v>955</v>
      </c>
      <c r="T575" s="2022">
        <v>6.4000000000000001E-2</v>
      </c>
      <c r="U575" s="2022">
        <v>6.4000000000000001E-2</v>
      </c>
      <c r="V575" s="2022">
        <v>0</v>
      </c>
      <c r="W575" s="2022">
        <v>0</v>
      </c>
      <c r="X575" s="2019">
        <f>+T575-U575</f>
        <v>0</v>
      </c>
      <c r="Y575" s="2019">
        <f>+V575-W575</f>
        <v>0</v>
      </c>
    </row>
    <row r="576" spans="1:25" ht="15.75" x14ac:dyDescent="0.25">
      <c r="A576" s="272"/>
      <c r="B576" s="272"/>
      <c r="C576" s="272"/>
      <c r="D576" s="273"/>
      <c r="E576" s="272"/>
      <c r="F576" s="274"/>
      <c r="G576" s="274"/>
      <c r="H576" s="272"/>
      <c r="I576" s="272"/>
      <c r="J576" s="275"/>
      <c r="K576" s="1313"/>
      <c r="L576" s="1313"/>
      <c r="M576" s="1313"/>
      <c r="N576" s="1313"/>
      <c r="O576" s="1313"/>
      <c r="P576" s="1313"/>
      <c r="Q576" s="2016" t="s">
        <v>155</v>
      </c>
      <c r="R576" s="2016" t="s">
        <v>772</v>
      </c>
      <c r="S576" s="2016" t="s">
        <v>778</v>
      </c>
      <c r="T576" s="2022">
        <v>0.1</v>
      </c>
      <c r="U576" s="2022">
        <v>0.1</v>
      </c>
      <c r="V576" s="2022">
        <v>0</v>
      </c>
      <c r="W576" s="2022">
        <v>0</v>
      </c>
      <c r="X576" s="2019">
        <f>+T576-U576</f>
        <v>0</v>
      </c>
      <c r="Y576" s="2019">
        <f>+V576-W576</f>
        <v>0</v>
      </c>
    </row>
    <row r="577" spans="1:26" ht="15.75" x14ac:dyDescent="0.25">
      <c r="A577" s="272"/>
      <c r="B577" s="272"/>
      <c r="C577" s="272"/>
      <c r="D577" s="273"/>
      <c r="E577" s="272"/>
      <c r="F577" s="274"/>
      <c r="G577" s="274"/>
      <c r="H577" s="272"/>
      <c r="I577" s="272"/>
      <c r="J577" s="275"/>
      <c r="K577" s="1313"/>
      <c r="L577" s="1313"/>
      <c r="M577" s="1313"/>
      <c r="N577" s="1313"/>
      <c r="O577" s="1313"/>
      <c r="P577" s="1313"/>
      <c r="Q577" s="2016" t="s">
        <v>155</v>
      </c>
      <c r="R577" s="2016" t="s">
        <v>774</v>
      </c>
      <c r="S577" s="2016" t="s">
        <v>956</v>
      </c>
      <c r="T577" s="2022">
        <v>0.5</v>
      </c>
      <c r="U577" s="2022">
        <v>0.5</v>
      </c>
      <c r="V577" s="2022">
        <v>0</v>
      </c>
      <c r="W577" s="2022">
        <v>0</v>
      </c>
      <c r="X577" s="2019">
        <f>+T577-U577</f>
        <v>0</v>
      </c>
      <c r="Y577" s="2019">
        <f>+V577-W577</f>
        <v>0</v>
      </c>
    </row>
    <row r="578" spans="1:26" ht="15.75" x14ac:dyDescent="0.25">
      <c r="A578" s="272"/>
      <c r="B578" s="272"/>
      <c r="C578" s="272"/>
      <c r="D578" s="273"/>
      <c r="E578" s="272"/>
      <c r="F578" s="274"/>
      <c r="G578" s="274"/>
      <c r="H578" s="272"/>
      <c r="I578" s="272"/>
      <c r="J578" s="275"/>
      <c r="K578" s="1313"/>
      <c r="L578" s="1313"/>
      <c r="M578" s="1313"/>
      <c r="N578" s="1313"/>
      <c r="O578" s="1313"/>
      <c r="P578" s="1313"/>
      <c r="Q578" s="2016" t="s">
        <v>155</v>
      </c>
      <c r="R578" s="2016" t="s">
        <v>774</v>
      </c>
      <c r="S578" s="2016" t="s">
        <v>957</v>
      </c>
      <c r="T578" s="2022">
        <v>0.53500000000000003</v>
      </c>
      <c r="U578" s="2022">
        <v>0.53500000000000003</v>
      </c>
      <c r="V578" s="2022">
        <v>0</v>
      </c>
      <c r="W578" s="2022">
        <v>0</v>
      </c>
      <c r="X578" s="2019">
        <f>+T578-U578</f>
        <v>0</v>
      </c>
      <c r="Y578" s="2019">
        <f>+V578-W578</f>
        <v>0</v>
      </c>
    </row>
    <row r="579" spans="1:26" ht="15.75" x14ac:dyDescent="0.25">
      <c r="A579" s="272"/>
      <c r="B579" s="272"/>
      <c r="C579" s="272"/>
      <c r="D579" s="273"/>
      <c r="E579" s="272"/>
      <c r="F579" s="274"/>
      <c r="G579" s="274"/>
      <c r="H579" s="272"/>
      <c r="I579" s="272"/>
      <c r="J579" s="275"/>
      <c r="K579" s="1313"/>
      <c r="L579" s="1313"/>
      <c r="M579" s="1313"/>
      <c r="N579" s="1313"/>
      <c r="O579" s="1313"/>
      <c r="P579" s="1313"/>
      <c r="Q579" s="2016" t="s">
        <v>155</v>
      </c>
      <c r="R579" s="2016" t="s">
        <v>776</v>
      </c>
      <c r="S579" s="2016" t="s">
        <v>958</v>
      </c>
      <c r="T579" s="2022">
        <v>0.6</v>
      </c>
      <c r="U579" s="2022">
        <v>0.6</v>
      </c>
      <c r="V579" s="2022">
        <v>0</v>
      </c>
      <c r="W579" s="2022">
        <v>0</v>
      </c>
      <c r="X579" s="2019">
        <f>+T579-U579</f>
        <v>0</v>
      </c>
      <c r="Y579" s="2019">
        <f>+V579-W579</f>
        <v>0</v>
      </c>
    </row>
    <row r="580" spans="1:26" ht="15.75" x14ac:dyDescent="0.25">
      <c r="A580" s="272"/>
      <c r="B580" s="272"/>
      <c r="C580" s="272"/>
      <c r="D580" s="273"/>
      <c r="E580" s="272"/>
      <c r="F580" s="274"/>
      <c r="G580" s="274"/>
      <c r="H580" s="272"/>
      <c r="I580" s="272"/>
      <c r="J580" s="275"/>
      <c r="K580" s="1313"/>
      <c r="L580" s="1313"/>
      <c r="M580" s="1313"/>
      <c r="N580" s="1313"/>
      <c r="O580" s="1313"/>
      <c r="P580" s="1313"/>
      <c r="Q580" s="2016" t="s">
        <v>155</v>
      </c>
      <c r="R580" s="2016" t="s">
        <v>777</v>
      </c>
      <c r="S580" s="2016" t="s">
        <v>813</v>
      </c>
      <c r="T580" s="2022">
        <v>0.5</v>
      </c>
      <c r="U580" s="2022">
        <v>0.5</v>
      </c>
      <c r="V580" s="2022">
        <v>0.38</v>
      </c>
      <c r="W580" s="2022">
        <v>0.38</v>
      </c>
      <c r="X580" s="2019">
        <f>+T580-U580</f>
        <v>0</v>
      </c>
      <c r="Y580" s="2019">
        <f>+V580-W580</f>
        <v>0</v>
      </c>
    </row>
    <row r="581" spans="1:26" ht="15.75" x14ac:dyDescent="0.25">
      <c r="A581" s="272"/>
      <c r="B581" s="272"/>
      <c r="C581" s="272"/>
      <c r="D581" s="273"/>
      <c r="E581" s="272"/>
      <c r="F581" s="274"/>
      <c r="G581" s="274"/>
      <c r="H581" s="272"/>
      <c r="I581" s="272"/>
      <c r="J581" s="275"/>
      <c r="K581" s="1313"/>
      <c r="L581" s="1313"/>
      <c r="M581" s="1313"/>
      <c r="N581" s="1313"/>
      <c r="O581" s="1313"/>
      <c r="P581" s="1313"/>
      <c r="Q581" s="2016" t="s">
        <v>155</v>
      </c>
      <c r="R581" s="2016" t="s">
        <v>777</v>
      </c>
      <c r="S581" s="2016" t="s">
        <v>959</v>
      </c>
      <c r="T581" s="2022">
        <v>0.46</v>
      </c>
      <c r="U581" s="2022">
        <v>0.46</v>
      </c>
      <c r="V581" s="2022">
        <v>0.35</v>
      </c>
      <c r="W581" s="2022">
        <v>0.35</v>
      </c>
      <c r="X581" s="2019">
        <f>+T581-U581</f>
        <v>0</v>
      </c>
      <c r="Y581" s="2019">
        <f>+V581-W581</f>
        <v>0</v>
      </c>
    </row>
    <row r="582" spans="1:26" ht="15.75" x14ac:dyDescent="0.25">
      <c r="A582" s="272"/>
      <c r="B582" s="272"/>
      <c r="C582" s="272"/>
      <c r="D582" s="273"/>
      <c r="E582" s="272"/>
      <c r="F582" s="274"/>
      <c r="G582" s="274"/>
      <c r="H582" s="272"/>
      <c r="I582" s="272"/>
      <c r="J582" s="275"/>
      <c r="K582" s="1313"/>
      <c r="L582" s="1313"/>
      <c r="M582" s="1313"/>
      <c r="N582" s="1313"/>
      <c r="O582" s="1313"/>
      <c r="P582" s="1313"/>
      <c r="Q582" s="2016" t="s">
        <v>155</v>
      </c>
      <c r="R582" s="2016" t="s">
        <v>777</v>
      </c>
      <c r="S582" s="2016" t="s">
        <v>960</v>
      </c>
      <c r="T582" s="2022">
        <v>0.46</v>
      </c>
      <c r="U582" s="2022">
        <v>0.46</v>
      </c>
      <c r="V582" s="2022">
        <v>0.35</v>
      </c>
      <c r="W582" s="2022">
        <v>0.35</v>
      </c>
      <c r="X582" s="2019">
        <f>+T582-U582</f>
        <v>0</v>
      </c>
      <c r="Y582" s="2019">
        <f>+V582-W582</f>
        <v>0</v>
      </c>
    </row>
    <row r="583" spans="1:26" ht="15.75" x14ac:dyDescent="0.25">
      <c r="A583" s="272"/>
      <c r="B583" s="272"/>
      <c r="C583" s="272"/>
      <c r="D583" s="273"/>
      <c r="E583" s="272"/>
      <c r="F583" s="274"/>
      <c r="G583" s="274"/>
      <c r="H583" s="272"/>
      <c r="I583" s="272"/>
      <c r="J583" s="275"/>
      <c r="K583" s="1313"/>
      <c r="L583" s="1313"/>
      <c r="M583" s="1313"/>
      <c r="N583" s="1313"/>
      <c r="O583" s="1313"/>
      <c r="P583" s="1313"/>
      <c r="Q583" s="2016" t="s">
        <v>155</v>
      </c>
      <c r="R583" s="2016" t="s">
        <v>777</v>
      </c>
      <c r="S583" s="2016" t="s">
        <v>961</v>
      </c>
      <c r="T583" s="2022">
        <v>0</v>
      </c>
      <c r="U583" s="2022">
        <v>0</v>
      </c>
      <c r="V583" s="2022">
        <v>0</v>
      </c>
      <c r="W583" s="2022">
        <v>0</v>
      </c>
      <c r="X583" s="2019">
        <f>+T583-U583</f>
        <v>0</v>
      </c>
      <c r="Y583" s="2019">
        <f>+V583-W583</f>
        <v>0</v>
      </c>
    </row>
    <row r="584" spans="1:26" ht="15.75" x14ac:dyDescent="0.25">
      <c r="A584" s="272"/>
      <c r="B584" s="272"/>
      <c r="C584" s="272"/>
      <c r="D584" s="273"/>
      <c r="E584" s="272"/>
      <c r="F584" s="274"/>
      <c r="G584" s="274"/>
      <c r="H584" s="272"/>
      <c r="I584" s="272"/>
      <c r="J584" s="275"/>
      <c r="K584" s="1313"/>
      <c r="L584" s="1313"/>
      <c r="M584" s="1313"/>
      <c r="N584" s="1313"/>
      <c r="O584" s="1313"/>
      <c r="P584" s="1313"/>
      <c r="Q584" s="2016" t="s">
        <v>155</v>
      </c>
      <c r="R584" s="2016" t="s">
        <v>777</v>
      </c>
      <c r="S584" s="2016" t="s">
        <v>962</v>
      </c>
      <c r="T584" s="2022">
        <v>0</v>
      </c>
      <c r="U584" s="2022">
        <v>0</v>
      </c>
      <c r="V584" s="2022">
        <v>0</v>
      </c>
      <c r="W584" s="2022">
        <v>0</v>
      </c>
      <c r="X584" s="2019">
        <f>+T584-U584</f>
        <v>0</v>
      </c>
      <c r="Y584" s="2019">
        <f>+V584-W584</f>
        <v>0</v>
      </c>
    </row>
    <row r="585" spans="1:26" ht="15.75" x14ac:dyDescent="0.25">
      <c r="A585" s="272"/>
      <c r="B585" s="272"/>
      <c r="C585" s="272"/>
      <c r="D585" s="273"/>
      <c r="E585" s="272"/>
      <c r="F585" s="274"/>
      <c r="G585" s="274"/>
      <c r="H585" s="272"/>
      <c r="I585" s="272"/>
      <c r="J585" s="275"/>
      <c r="K585" s="1313"/>
      <c r="L585" s="1313"/>
      <c r="M585" s="1313"/>
      <c r="N585" s="1313"/>
      <c r="O585" s="1313"/>
      <c r="P585" s="1313"/>
      <c r="Q585" s="2016" t="s">
        <v>155</v>
      </c>
      <c r="R585" s="2016" t="s">
        <v>777</v>
      </c>
      <c r="S585" s="2016" t="s">
        <v>963</v>
      </c>
      <c r="T585" s="2022">
        <v>0.21</v>
      </c>
      <c r="U585" s="2022">
        <v>0.21</v>
      </c>
      <c r="V585" s="2022">
        <v>0.1</v>
      </c>
      <c r="W585" s="2022">
        <v>0.1</v>
      </c>
      <c r="X585" s="2019">
        <f>+T585-U585</f>
        <v>0</v>
      </c>
      <c r="Y585" s="2019">
        <f>+V585-W585</f>
        <v>0</v>
      </c>
    </row>
    <row r="586" spans="1:26" ht="15.75" x14ac:dyDescent="0.25">
      <c r="A586" s="272"/>
      <c r="B586" s="272"/>
      <c r="C586" s="272"/>
      <c r="D586" s="273"/>
      <c r="E586" s="272"/>
      <c r="F586" s="274"/>
      <c r="G586" s="274"/>
      <c r="H586" s="272"/>
      <c r="I586" s="272"/>
      <c r="J586" s="275"/>
      <c r="K586" s="1313"/>
      <c r="L586" s="1313"/>
      <c r="M586" s="1313"/>
      <c r="N586" s="1313"/>
      <c r="O586" s="1313"/>
      <c r="P586" s="1313"/>
      <c r="Q586" s="2016" t="s">
        <v>155</v>
      </c>
      <c r="R586" s="2016" t="s">
        <v>777</v>
      </c>
      <c r="S586" s="2016" t="s">
        <v>964</v>
      </c>
      <c r="T586" s="2022"/>
      <c r="U586" s="2022">
        <v>0.74</v>
      </c>
      <c r="V586" s="2022"/>
      <c r="W586" s="2022">
        <v>0.68</v>
      </c>
      <c r="X586" s="2019">
        <f>+T586-U586</f>
        <v>-0.74</v>
      </c>
      <c r="Y586" s="2019">
        <f>+V586-W586</f>
        <v>-0.68</v>
      </c>
      <c r="Z586" s="1201" t="s">
        <v>1645</v>
      </c>
    </row>
    <row r="587" spans="1:26" ht="15.75" x14ac:dyDescent="0.25">
      <c r="A587" s="272"/>
      <c r="B587" s="272"/>
      <c r="C587" s="272"/>
      <c r="D587" s="273"/>
      <c r="E587" s="272"/>
      <c r="F587" s="274"/>
      <c r="G587" s="274"/>
      <c r="H587" s="272"/>
      <c r="I587" s="272"/>
      <c r="J587" s="275"/>
      <c r="K587" s="1313"/>
      <c r="L587" s="1313"/>
      <c r="M587" s="1313"/>
      <c r="N587" s="1313"/>
      <c r="O587" s="1313"/>
      <c r="P587" s="1313"/>
      <c r="Q587" s="2016" t="s">
        <v>155</v>
      </c>
      <c r="R587" s="2016" t="s">
        <v>779</v>
      </c>
      <c r="S587" s="2016" t="s">
        <v>965</v>
      </c>
      <c r="T587" s="2022">
        <v>0.34200000000000003</v>
      </c>
      <c r="U587" s="2022">
        <v>0.34200000000000003</v>
      </c>
      <c r="V587" s="2022">
        <v>0</v>
      </c>
      <c r="W587" s="2022">
        <v>0</v>
      </c>
      <c r="X587" s="2019">
        <f>+T587-U587</f>
        <v>0</v>
      </c>
      <c r="Y587" s="2019">
        <f>+V587-W587</f>
        <v>0</v>
      </c>
    </row>
    <row r="588" spans="1:26" ht="15.75" x14ac:dyDescent="0.25">
      <c r="A588" s="272"/>
      <c r="B588" s="272"/>
      <c r="C588" s="272"/>
      <c r="D588" s="273"/>
      <c r="E588" s="272"/>
      <c r="F588" s="274"/>
      <c r="G588" s="274"/>
      <c r="H588" s="272"/>
      <c r="I588" s="272"/>
      <c r="J588" s="275"/>
      <c r="K588" s="1313"/>
      <c r="L588" s="1313"/>
      <c r="M588" s="1313"/>
      <c r="N588" s="1313"/>
      <c r="O588" s="1313"/>
      <c r="P588" s="1313"/>
      <c r="Q588" s="2016" t="s">
        <v>155</v>
      </c>
      <c r="R588" s="2016" t="s">
        <v>779</v>
      </c>
      <c r="S588" s="2016" t="s">
        <v>415</v>
      </c>
      <c r="T588" s="2022">
        <v>0.55000000000000004</v>
      </c>
      <c r="U588" s="2022">
        <v>0.55000000000000004</v>
      </c>
      <c r="V588" s="2022">
        <v>0.3</v>
      </c>
      <c r="W588" s="2022">
        <v>0.3</v>
      </c>
      <c r="X588" s="2019">
        <f>+T588-U588</f>
        <v>0</v>
      </c>
      <c r="Y588" s="2019">
        <f>+V588-W588</f>
        <v>0</v>
      </c>
    </row>
    <row r="589" spans="1:26" ht="15.75" x14ac:dyDescent="0.25">
      <c r="A589" s="272"/>
      <c r="B589" s="272"/>
      <c r="C589" s="272"/>
      <c r="D589" s="273"/>
      <c r="E589" s="272"/>
      <c r="F589" s="274"/>
      <c r="G589" s="274"/>
      <c r="H589" s="272"/>
      <c r="I589" s="272"/>
      <c r="J589" s="275"/>
      <c r="K589" s="1313"/>
      <c r="L589" s="1313"/>
      <c r="M589" s="1313"/>
      <c r="N589" s="1313"/>
      <c r="O589" s="1313"/>
      <c r="P589" s="1313"/>
      <c r="Q589" s="2016" t="s">
        <v>155</v>
      </c>
      <c r="R589" s="2016" t="s">
        <v>783</v>
      </c>
      <c r="S589" s="2016" t="s">
        <v>967</v>
      </c>
      <c r="T589" s="2022">
        <v>0.2</v>
      </c>
      <c r="U589" s="2022">
        <v>0.2</v>
      </c>
      <c r="V589" s="2022">
        <v>0.19500000000000001</v>
      </c>
      <c r="W589" s="2022">
        <v>0.19500000000000001</v>
      </c>
      <c r="X589" s="2019">
        <f>+T589-U589</f>
        <v>0</v>
      </c>
      <c r="Y589" s="2019">
        <f>+V589-W589</f>
        <v>0</v>
      </c>
    </row>
    <row r="590" spans="1:26" ht="15.75" x14ac:dyDescent="0.25">
      <c r="A590" s="272"/>
      <c r="B590" s="272"/>
      <c r="C590" s="272"/>
      <c r="D590" s="273"/>
      <c r="E590" s="272"/>
      <c r="F590" s="274"/>
      <c r="G590" s="274"/>
      <c r="H590" s="272"/>
      <c r="I590" s="272"/>
      <c r="J590" s="275"/>
      <c r="K590" s="1313"/>
      <c r="L590" s="1313"/>
      <c r="M590" s="1313"/>
      <c r="N590" s="1313"/>
      <c r="O590" s="1313"/>
      <c r="P590" s="1313"/>
      <c r="Q590" s="2016" t="s">
        <v>155</v>
      </c>
      <c r="R590" s="2016" t="s">
        <v>783</v>
      </c>
      <c r="S590" s="2016" t="s">
        <v>968</v>
      </c>
      <c r="T590" s="2022">
        <v>0.1</v>
      </c>
      <c r="U590" s="2022">
        <v>0.1</v>
      </c>
      <c r="V590" s="2022">
        <v>0.09</v>
      </c>
      <c r="W590" s="2022">
        <v>0.09</v>
      </c>
      <c r="X590" s="2019">
        <f>+T590-U590</f>
        <v>0</v>
      </c>
      <c r="Y590" s="2019">
        <f>+V590-W590</f>
        <v>0</v>
      </c>
    </row>
    <row r="591" spans="1:26" ht="15.75" x14ac:dyDescent="0.25">
      <c r="A591" s="272"/>
      <c r="B591" s="272"/>
      <c r="C591" s="272"/>
      <c r="D591" s="273"/>
      <c r="E591" s="272"/>
      <c r="F591" s="274"/>
      <c r="G591" s="274"/>
      <c r="H591" s="272"/>
      <c r="I591" s="272"/>
      <c r="J591" s="275"/>
      <c r="K591" s="1313"/>
      <c r="L591" s="1313"/>
      <c r="M591" s="1313"/>
      <c r="N591" s="1313"/>
      <c r="O591" s="1313"/>
      <c r="P591" s="1313"/>
      <c r="Q591" s="2016" t="s">
        <v>155</v>
      </c>
      <c r="R591" s="2016" t="s">
        <v>783</v>
      </c>
      <c r="S591" s="2016" t="s">
        <v>813</v>
      </c>
      <c r="T591" s="2022">
        <v>0.45</v>
      </c>
      <c r="U591" s="2022">
        <v>0.45</v>
      </c>
      <c r="V591" s="2022">
        <v>0</v>
      </c>
      <c r="W591" s="2022">
        <v>0</v>
      </c>
      <c r="X591" s="2019">
        <f>+T591-U591</f>
        <v>0</v>
      </c>
      <c r="Y591" s="2019">
        <f>+V591-W591</f>
        <v>0</v>
      </c>
    </row>
    <row r="592" spans="1:26" ht="15.75" x14ac:dyDescent="0.25">
      <c r="A592" s="272"/>
      <c r="B592" s="272"/>
      <c r="C592" s="272"/>
      <c r="D592" s="273"/>
      <c r="E592" s="272"/>
      <c r="F592" s="274"/>
      <c r="G592" s="274"/>
      <c r="H592" s="272"/>
      <c r="I592" s="272"/>
      <c r="J592" s="275"/>
      <c r="K592" s="1313"/>
      <c r="L592" s="1313"/>
      <c r="M592" s="1313"/>
      <c r="N592" s="1313"/>
      <c r="O592" s="1313"/>
      <c r="P592" s="1313"/>
      <c r="Q592" s="2016" t="s">
        <v>155</v>
      </c>
      <c r="R592" s="2016" t="s">
        <v>783</v>
      </c>
      <c r="S592" s="2016" t="s">
        <v>791</v>
      </c>
      <c r="T592" s="2022"/>
      <c r="U592" s="2022">
        <v>0.45</v>
      </c>
      <c r="V592" s="2022"/>
      <c r="W592" s="2022">
        <v>0.35</v>
      </c>
      <c r="X592" s="2019">
        <f>+T592-U592</f>
        <v>-0.45</v>
      </c>
      <c r="Y592" s="2019">
        <f>+V592-W592</f>
        <v>-0.35</v>
      </c>
      <c r="Z592" s="1201" t="s">
        <v>1645</v>
      </c>
    </row>
    <row r="593" spans="1:26" ht="15.75" x14ac:dyDescent="0.25">
      <c r="A593" s="272"/>
      <c r="B593" s="272"/>
      <c r="C593" s="272"/>
      <c r="D593" s="273"/>
      <c r="E593" s="272"/>
      <c r="F593" s="274"/>
      <c r="G593" s="274"/>
      <c r="H593" s="272"/>
      <c r="I593" s="272"/>
      <c r="J593" s="275"/>
      <c r="K593" s="1313"/>
      <c r="L593" s="1313"/>
      <c r="M593" s="1313"/>
      <c r="N593" s="1313"/>
      <c r="O593" s="1313"/>
      <c r="P593" s="1313"/>
      <c r="Q593" s="2016" t="s">
        <v>155</v>
      </c>
      <c r="R593" s="2016" t="s">
        <v>783</v>
      </c>
      <c r="S593" s="2016" t="s">
        <v>793</v>
      </c>
      <c r="T593" s="2022"/>
      <c r="U593" s="2022">
        <v>0.45</v>
      </c>
      <c r="V593" s="2022"/>
      <c r="W593" s="2022">
        <v>0.35</v>
      </c>
      <c r="X593" s="2019">
        <f>+T593-U593</f>
        <v>-0.45</v>
      </c>
      <c r="Y593" s="2019">
        <f>+V593-W593</f>
        <v>-0.35</v>
      </c>
      <c r="Z593" s="1201" t="s">
        <v>1645</v>
      </c>
    </row>
    <row r="594" spans="1:26" ht="15.75" x14ac:dyDescent="0.25">
      <c r="A594" s="272"/>
      <c r="B594" s="272"/>
      <c r="C594" s="272"/>
      <c r="D594" s="273"/>
      <c r="E594" s="272"/>
      <c r="F594" s="274"/>
      <c r="G594" s="274"/>
      <c r="H594" s="272"/>
      <c r="I594" s="272"/>
      <c r="J594" s="275"/>
      <c r="K594" s="1313"/>
      <c r="L594" s="1313"/>
      <c r="M594" s="1313"/>
      <c r="N594" s="1313"/>
      <c r="O594" s="1313"/>
      <c r="P594" s="1313"/>
      <c r="Q594" s="2016" t="s">
        <v>155</v>
      </c>
      <c r="R594" s="2016" t="s">
        <v>783</v>
      </c>
      <c r="S594" s="2016" t="s">
        <v>415</v>
      </c>
      <c r="T594" s="2022">
        <v>0.45</v>
      </c>
      <c r="U594" s="2022">
        <v>0.45</v>
      </c>
      <c r="V594" s="2022">
        <v>0.35</v>
      </c>
      <c r="W594" s="2022">
        <v>0.35</v>
      </c>
      <c r="X594" s="2019">
        <f>+T594-U594</f>
        <v>0</v>
      </c>
      <c r="Y594" s="2019">
        <f>+V594-W594</f>
        <v>0</v>
      </c>
    </row>
    <row r="595" spans="1:26" ht="15.75" x14ac:dyDescent="0.25">
      <c r="A595" s="272"/>
      <c r="B595" s="272"/>
      <c r="C595" s="272"/>
      <c r="D595" s="273"/>
      <c r="E595" s="272"/>
      <c r="F595" s="274"/>
      <c r="G595" s="274"/>
      <c r="H595" s="272"/>
      <c r="I595" s="272"/>
      <c r="J595" s="275"/>
      <c r="K595" s="1313"/>
      <c r="L595" s="1313"/>
      <c r="M595" s="1313"/>
      <c r="N595" s="1313"/>
      <c r="O595" s="1313"/>
      <c r="P595" s="1313"/>
      <c r="Q595" s="2016" t="s">
        <v>155</v>
      </c>
      <c r="R595" s="2016" t="s">
        <v>785</v>
      </c>
      <c r="S595" s="2016" t="s">
        <v>813</v>
      </c>
      <c r="T595" s="2022">
        <v>0.5</v>
      </c>
      <c r="U595" s="2022">
        <v>0.5</v>
      </c>
      <c r="V595" s="2022">
        <v>0</v>
      </c>
      <c r="W595" s="2022">
        <v>0</v>
      </c>
      <c r="X595" s="2019">
        <f>+T595-U595</f>
        <v>0</v>
      </c>
      <c r="Y595" s="2019">
        <f>+V595-W595</f>
        <v>0</v>
      </c>
    </row>
    <row r="596" spans="1:26" ht="15.75" x14ac:dyDescent="0.25">
      <c r="A596" s="272"/>
      <c r="B596" s="272"/>
      <c r="C596" s="272"/>
      <c r="D596" s="273"/>
      <c r="E596" s="272"/>
      <c r="F596" s="274"/>
      <c r="G596" s="274"/>
      <c r="H596" s="272"/>
      <c r="I596" s="272"/>
      <c r="J596" s="275"/>
      <c r="K596" s="1313"/>
      <c r="L596" s="1313"/>
      <c r="M596" s="1313"/>
      <c r="N596" s="1313"/>
      <c r="O596" s="1313"/>
      <c r="P596" s="1313"/>
      <c r="Q596" s="2016" t="s">
        <v>155</v>
      </c>
      <c r="R596" s="2016" t="s">
        <v>785</v>
      </c>
      <c r="S596" s="2016" t="s">
        <v>959</v>
      </c>
      <c r="T596" s="2022">
        <v>0.2</v>
      </c>
      <c r="U596" s="2022">
        <v>0.2</v>
      </c>
      <c r="V596" s="2022">
        <v>0</v>
      </c>
      <c r="W596" s="2022">
        <v>0</v>
      </c>
      <c r="X596" s="2019">
        <f>+T596-U596</f>
        <v>0</v>
      </c>
      <c r="Y596" s="2019">
        <f>+V596-W596</f>
        <v>0</v>
      </c>
    </row>
    <row r="597" spans="1:26" ht="15.75" x14ac:dyDescent="0.25">
      <c r="A597" s="272"/>
      <c r="B597" s="272"/>
      <c r="C597" s="272"/>
      <c r="D597" s="273"/>
      <c r="E597" s="272"/>
      <c r="F597" s="274"/>
      <c r="G597" s="274"/>
      <c r="H597" s="272"/>
      <c r="I597" s="272"/>
      <c r="J597" s="275"/>
      <c r="K597" s="1313"/>
      <c r="L597" s="1313"/>
      <c r="M597" s="1313"/>
      <c r="N597" s="1313"/>
      <c r="O597" s="1313"/>
      <c r="P597" s="1313"/>
      <c r="Q597" s="2016" t="s">
        <v>155</v>
      </c>
      <c r="R597" s="2016" t="s">
        <v>785</v>
      </c>
      <c r="S597" s="2016" t="s">
        <v>961</v>
      </c>
      <c r="T597" s="2022">
        <v>0.6</v>
      </c>
      <c r="U597" s="2022">
        <v>0.6</v>
      </c>
      <c r="V597" s="2022">
        <v>0</v>
      </c>
      <c r="W597" s="2022">
        <v>0</v>
      </c>
      <c r="X597" s="2019">
        <f>+T597-U597</f>
        <v>0</v>
      </c>
      <c r="Y597" s="2019">
        <f>+V597-W597</f>
        <v>0</v>
      </c>
    </row>
    <row r="598" spans="1:26" ht="15.75" x14ac:dyDescent="0.25">
      <c r="A598" s="272"/>
      <c r="B598" s="272"/>
      <c r="C598" s="272"/>
      <c r="D598" s="273"/>
      <c r="E598" s="272"/>
      <c r="F598" s="274"/>
      <c r="G598" s="274"/>
      <c r="H598" s="272"/>
      <c r="I598" s="272"/>
      <c r="J598" s="275"/>
      <c r="K598" s="1313"/>
      <c r="L598" s="1313"/>
      <c r="M598" s="1313"/>
      <c r="N598" s="1313"/>
      <c r="O598" s="1313"/>
      <c r="P598" s="1313"/>
      <c r="Q598" s="2016" t="s">
        <v>155</v>
      </c>
      <c r="R598" s="2016" t="s">
        <v>785</v>
      </c>
      <c r="S598" s="2016" t="s">
        <v>969</v>
      </c>
      <c r="T598" s="2022">
        <v>0.2</v>
      </c>
      <c r="U598" s="2022">
        <v>0.2</v>
      </c>
      <c r="V598" s="2022">
        <v>0</v>
      </c>
      <c r="W598" s="2022">
        <v>0</v>
      </c>
      <c r="X598" s="2019">
        <f>+T598-U598</f>
        <v>0</v>
      </c>
      <c r="Y598" s="2019">
        <f>+V598-W598</f>
        <v>0</v>
      </c>
    </row>
    <row r="599" spans="1:26" ht="15.75" x14ac:dyDescent="0.25">
      <c r="A599" s="272"/>
      <c r="B599" s="272"/>
      <c r="C599" s="272"/>
      <c r="D599" s="273"/>
      <c r="E599" s="272"/>
      <c r="F599" s="274"/>
      <c r="G599" s="274"/>
      <c r="H599" s="272"/>
      <c r="I599" s="272"/>
      <c r="J599" s="275"/>
      <c r="K599" s="1313"/>
      <c r="L599" s="1313"/>
      <c r="M599" s="1313"/>
      <c r="N599" s="1313"/>
      <c r="O599" s="1313"/>
      <c r="P599" s="1313"/>
      <c r="Q599" s="2016" t="s">
        <v>155</v>
      </c>
      <c r="R599" s="2016" t="s">
        <v>785</v>
      </c>
      <c r="S599" s="2016" t="s">
        <v>970</v>
      </c>
      <c r="T599" s="2022">
        <v>0.2</v>
      </c>
      <c r="U599" s="2022">
        <v>0.2</v>
      </c>
      <c r="V599" s="2022">
        <v>0</v>
      </c>
      <c r="W599" s="2022">
        <v>0</v>
      </c>
      <c r="X599" s="2019">
        <f>+T599-U599</f>
        <v>0</v>
      </c>
      <c r="Y599" s="2019">
        <f>+V599-W599</f>
        <v>0</v>
      </c>
    </row>
    <row r="600" spans="1:26" ht="15.75" x14ac:dyDescent="0.25">
      <c r="A600" s="272"/>
      <c r="B600" s="272"/>
      <c r="C600" s="272"/>
      <c r="D600" s="273"/>
      <c r="E600" s="272"/>
      <c r="F600" s="274"/>
      <c r="G600" s="274"/>
      <c r="H600" s="272"/>
      <c r="I600" s="272"/>
      <c r="J600" s="275"/>
      <c r="K600" s="1313"/>
      <c r="L600" s="1313"/>
      <c r="M600" s="1313"/>
      <c r="N600" s="1313"/>
      <c r="O600" s="1313"/>
      <c r="P600" s="1313"/>
      <c r="Q600" s="2016" t="s">
        <v>155</v>
      </c>
      <c r="R600" s="2016" t="s">
        <v>787</v>
      </c>
      <c r="S600" s="2016" t="s">
        <v>971</v>
      </c>
      <c r="T600" s="2022"/>
      <c r="U600" s="2022">
        <v>0.74</v>
      </c>
      <c r="V600" s="2022"/>
      <c r="W600" s="2022">
        <v>0.63800000000000001</v>
      </c>
      <c r="X600" s="2019">
        <f>+T600-U600</f>
        <v>-0.74</v>
      </c>
      <c r="Y600" s="2019">
        <f>+V600-W600</f>
        <v>-0.63800000000000001</v>
      </c>
      <c r="Z600" s="1201" t="s">
        <v>1646</v>
      </c>
    </row>
    <row r="601" spans="1:26" ht="15.75" x14ac:dyDescent="0.25">
      <c r="A601" s="272"/>
      <c r="B601" s="272"/>
      <c r="C601" s="272"/>
      <c r="D601" s="273"/>
      <c r="E601" s="272"/>
      <c r="F601" s="274"/>
      <c r="G601" s="274"/>
      <c r="H601" s="272"/>
      <c r="I601" s="272"/>
      <c r="J601" s="275"/>
      <c r="K601" s="1313"/>
      <c r="L601" s="1313"/>
      <c r="M601" s="1313"/>
      <c r="N601" s="1313"/>
      <c r="O601" s="1313"/>
      <c r="P601" s="1313"/>
      <c r="Q601" s="2016" t="s">
        <v>157</v>
      </c>
      <c r="R601" s="2016" t="s">
        <v>789</v>
      </c>
      <c r="S601" s="2016" t="s">
        <v>828</v>
      </c>
      <c r="T601" s="2022"/>
      <c r="U601" s="2022">
        <v>0.68</v>
      </c>
      <c r="V601" s="2022"/>
      <c r="W601" s="2022">
        <v>0.50900000000000001</v>
      </c>
      <c r="X601" s="2019">
        <f>+T601-U601</f>
        <v>-0.68</v>
      </c>
      <c r="Y601" s="2019">
        <f>+V601-W601</f>
        <v>-0.50900000000000001</v>
      </c>
      <c r="Z601" s="1201" t="s">
        <v>1645</v>
      </c>
    </row>
    <row r="602" spans="1:26" ht="15.75" x14ac:dyDescent="0.25">
      <c r="A602" s="272"/>
      <c r="B602" s="272"/>
      <c r="C602" s="272"/>
      <c r="D602" s="273"/>
      <c r="E602" s="272"/>
      <c r="F602" s="274"/>
      <c r="G602" s="274"/>
      <c r="H602" s="272"/>
      <c r="I602" s="272"/>
      <c r="J602" s="275"/>
      <c r="K602" s="1313"/>
      <c r="L602" s="1313"/>
      <c r="M602" s="1313"/>
      <c r="N602" s="1313"/>
      <c r="O602" s="1313"/>
      <c r="P602" s="1313"/>
      <c r="Q602" s="2016" t="s">
        <v>157</v>
      </c>
      <c r="R602" s="2016" t="s">
        <v>789</v>
      </c>
      <c r="S602" s="2016" t="s">
        <v>829</v>
      </c>
      <c r="T602" s="2022"/>
      <c r="U602" s="2022">
        <v>1.825</v>
      </c>
      <c r="V602" s="2022"/>
      <c r="W602" s="2022">
        <v>1.2170000000000001</v>
      </c>
      <c r="X602" s="2019">
        <f>+T602-U602</f>
        <v>-1.825</v>
      </c>
      <c r="Y602" s="2019">
        <f>+V602-W602</f>
        <v>-1.2170000000000001</v>
      </c>
      <c r="Z602" s="1201" t="s">
        <v>1645</v>
      </c>
    </row>
    <row r="603" spans="1:26" ht="15.75" x14ac:dyDescent="0.25">
      <c r="A603" s="272"/>
      <c r="B603" s="272"/>
      <c r="C603" s="272"/>
      <c r="D603" s="273"/>
      <c r="E603" s="272"/>
      <c r="F603" s="274"/>
      <c r="G603" s="274"/>
      <c r="H603" s="272"/>
      <c r="I603" s="272"/>
      <c r="J603" s="275"/>
      <c r="K603" s="1313"/>
      <c r="L603" s="1313"/>
      <c r="M603" s="1313"/>
      <c r="N603" s="1313"/>
      <c r="O603" s="1313"/>
      <c r="P603" s="1313"/>
      <c r="Q603" s="2016" t="s">
        <v>157</v>
      </c>
      <c r="R603" s="2016" t="s">
        <v>789</v>
      </c>
      <c r="S603" s="2016" t="s">
        <v>926</v>
      </c>
      <c r="T603" s="2022">
        <v>15.2</v>
      </c>
      <c r="U603" s="2022">
        <v>19.399999999999999</v>
      </c>
      <c r="V603" s="2022">
        <v>14.819000000000001</v>
      </c>
      <c r="W603" s="2022">
        <v>14.82</v>
      </c>
      <c r="X603" s="2019">
        <f>+T603-U603</f>
        <v>-4.1999999999999993</v>
      </c>
      <c r="Y603" s="2019">
        <f>+V603-W603</f>
        <v>-9.9999999999944578E-4</v>
      </c>
    </row>
    <row r="604" spans="1:26" ht="15.75" x14ac:dyDescent="0.25">
      <c r="A604" s="272"/>
      <c r="B604" s="272"/>
      <c r="C604" s="272"/>
      <c r="D604" s="273"/>
      <c r="E604" s="272"/>
      <c r="F604" s="274"/>
      <c r="G604" s="274"/>
      <c r="H604" s="272"/>
      <c r="I604" s="272"/>
      <c r="J604" s="275"/>
      <c r="K604" s="1313"/>
      <c r="L604" s="1313"/>
      <c r="M604" s="1313"/>
      <c r="N604" s="1313"/>
      <c r="O604" s="1313"/>
      <c r="P604" s="1313"/>
      <c r="Q604" s="2016" t="s">
        <v>157</v>
      </c>
      <c r="R604" s="2016" t="s">
        <v>790</v>
      </c>
      <c r="S604" s="2016" t="s">
        <v>972</v>
      </c>
      <c r="T604" s="2022">
        <v>181.3</v>
      </c>
      <c r="U604" s="2022">
        <v>181.3</v>
      </c>
      <c r="V604" s="2022">
        <v>177.44900000000001</v>
      </c>
      <c r="W604" s="2022">
        <v>177.999</v>
      </c>
      <c r="X604" s="2019">
        <f>+T604-U604</f>
        <v>0</v>
      </c>
      <c r="Y604" s="2019">
        <f>+V604-W604</f>
        <v>-0.54999999999998295</v>
      </c>
    </row>
    <row r="605" spans="1:26" ht="15.75" x14ac:dyDescent="0.25">
      <c r="A605" s="272"/>
      <c r="B605" s="272"/>
      <c r="C605" s="272"/>
      <c r="D605" s="273"/>
      <c r="E605" s="272"/>
      <c r="F605" s="274"/>
      <c r="G605" s="274"/>
      <c r="H605" s="272"/>
      <c r="I605" s="272"/>
      <c r="J605" s="275"/>
      <c r="K605" s="1313"/>
      <c r="L605" s="1313"/>
      <c r="M605" s="1313"/>
      <c r="N605" s="1313"/>
      <c r="O605" s="1313"/>
      <c r="P605" s="1313"/>
      <c r="Q605" s="2016" t="s">
        <v>159</v>
      </c>
      <c r="R605" s="2016" t="s">
        <v>792</v>
      </c>
      <c r="S605" s="2016" t="s">
        <v>381</v>
      </c>
      <c r="T605" s="2022">
        <v>19.8</v>
      </c>
      <c r="U605" s="2022">
        <v>19.8</v>
      </c>
      <c r="V605" s="2022">
        <v>21.434999999999999</v>
      </c>
      <c r="W605" s="2022">
        <v>21.434999999999999</v>
      </c>
      <c r="X605" s="2019">
        <f>+T605-U605</f>
        <v>0</v>
      </c>
      <c r="Y605" s="2019">
        <f>+V605-W605</f>
        <v>0</v>
      </c>
    </row>
    <row r="606" spans="1:26" x14ac:dyDescent="0.25">
      <c r="Q606" s="2016" t="s">
        <v>159</v>
      </c>
      <c r="R606" s="2016" t="s">
        <v>792</v>
      </c>
      <c r="S606" s="2016" t="s">
        <v>383</v>
      </c>
      <c r="T606" s="2022">
        <v>19.8</v>
      </c>
      <c r="U606" s="2022">
        <v>19.8</v>
      </c>
      <c r="V606" s="2022">
        <v>21.678999999999998</v>
      </c>
      <c r="W606" s="2022">
        <v>21.678999999999998</v>
      </c>
      <c r="X606" s="2019">
        <f>+T606-U606</f>
        <v>0</v>
      </c>
      <c r="Y606" s="2019">
        <f>+V606-W606</f>
        <v>0</v>
      </c>
    </row>
    <row r="607" spans="1:26" x14ac:dyDescent="0.25">
      <c r="Q607" s="2016" t="s">
        <v>159</v>
      </c>
      <c r="R607" s="2016" t="s">
        <v>794</v>
      </c>
      <c r="S607" s="2016" t="s">
        <v>357</v>
      </c>
      <c r="T607" s="2022">
        <v>86.24</v>
      </c>
      <c r="U607" s="2022">
        <v>86.24</v>
      </c>
      <c r="V607" s="2022">
        <v>86.24</v>
      </c>
      <c r="W607" s="2022">
        <v>86.24</v>
      </c>
      <c r="X607" s="2019">
        <f>+T607-U607</f>
        <v>0</v>
      </c>
      <c r="Y607" s="2019">
        <f>+V607-W607</f>
        <v>0</v>
      </c>
    </row>
    <row r="608" spans="1:26" x14ac:dyDescent="0.25">
      <c r="Q608" s="2016" t="s">
        <v>159</v>
      </c>
      <c r="R608" s="2016" t="s">
        <v>794</v>
      </c>
      <c r="S608" s="2016" t="s">
        <v>413</v>
      </c>
      <c r="T608" s="2022">
        <v>85.44</v>
      </c>
      <c r="U608" s="2022">
        <v>85.44</v>
      </c>
      <c r="V608" s="2022">
        <v>85.44</v>
      </c>
      <c r="W608" s="2022">
        <v>85.44</v>
      </c>
      <c r="X608" s="2019">
        <f>+T608-U608</f>
        <v>0</v>
      </c>
      <c r="Y608" s="2019">
        <f>+V608-W608</f>
        <v>0</v>
      </c>
    </row>
    <row r="609" spans="17:25" x14ac:dyDescent="0.25">
      <c r="Q609" s="2016" t="s">
        <v>159</v>
      </c>
      <c r="R609" s="2016" t="s">
        <v>796</v>
      </c>
      <c r="S609" s="2016" t="s">
        <v>381</v>
      </c>
      <c r="T609" s="2022">
        <v>17</v>
      </c>
      <c r="U609" s="2022">
        <v>17</v>
      </c>
      <c r="V609" s="2022">
        <v>19.074000000000002</v>
      </c>
      <c r="W609" s="2022">
        <v>19.074000000000002</v>
      </c>
      <c r="X609" s="2019">
        <f>+T609-U609</f>
        <v>0</v>
      </c>
      <c r="Y609" s="2019">
        <f>+V609-W609</f>
        <v>0</v>
      </c>
    </row>
    <row r="610" spans="17:25" x14ac:dyDescent="0.25">
      <c r="Q610" s="2016" t="s">
        <v>159</v>
      </c>
      <c r="R610" s="2016" t="s">
        <v>796</v>
      </c>
      <c r="S610" s="2016" t="s">
        <v>383</v>
      </c>
      <c r="T610" s="2022">
        <v>17</v>
      </c>
      <c r="U610" s="2022">
        <v>17</v>
      </c>
      <c r="V610" s="2022">
        <v>19.074000000000002</v>
      </c>
      <c r="W610" s="2022">
        <v>19.074000000000002</v>
      </c>
      <c r="X610" s="2019">
        <f>+T610-U610</f>
        <v>0</v>
      </c>
      <c r="Y610" s="2019">
        <f>+V610-W610</f>
        <v>0</v>
      </c>
    </row>
    <row r="611" spans="17:25" x14ac:dyDescent="0.25">
      <c r="Q611" s="2016" t="s">
        <v>159</v>
      </c>
      <c r="R611" s="2016" t="s">
        <v>798</v>
      </c>
      <c r="S611" s="2016" t="s">
        <v>659</v>
      </c>
      <c r="T611" s="2022">
        <v>0.28799999999999998</v>
      </c>
      <c r="U611" s="2022">
        <v>0.28799999999999998</v>
      </c>
      <c r="V611" s="2022">
        <v>0.186</v>
      </c>
      <c r="W611" s="2022">
        <v>0.186</v>
      </c>
      <c r="X611" s="2019">
        <f>+T611-U611</f>
        <v>0</v>
      </c>
      <c r="Y611" s="2019">
        <f>+V611-W611</f>
        <v>0</v>
      </c>
    </row>
    <row r="612" spans="17:25" x14ac:dyDescent="0.25">
      <c r="Q612" s="2016" t="s">
        <v>159</v>
      </c>
      <c r="R612" s="2016" t="s">
        <v>800</v>
      </c>
      <c r="S612" s="2016" t="s">
        <v>357</v>
      </c>
      <c r="T612" s="2022">
        <v>13.6</v>
      </c>
      <c r="U612" s="2022">
        <v>13.6</v>
      </c>
      <c r="V612" s="2022">
        <v>12.082000000000001</v>
      </c>
      <c r="W612" s="2022">
        <v>12.082000000000001</v>
      </c>
      <c r="X612" s="2019">
        <f>+T612-U612</f>
        <v>0</v>
      </c>
      <c r="Y612" s="2019">
        <f>+V612-W612</f>
        <v>0</v>
      </c>
    </row>
    <row r="613" spans="17:25" x14ac:dyDescent="0.25">
      <c r="Q613" s="2016" t="s">
        <v>159</v>
      </c>
      <c r="R613" s="2016" t="s">
        <v>800</v>
      </c>
      <c r="S613" s="2016" t="s">
        <v>413</v>
      </c>
      <c r="T613" s="2022">
        <v>13.6</v>
      </c>
      <c r="U613" s="2022">
        <v>13.6</v>
      </c>
      <c r="V613" s="2022">
        <v>12.779</v>
      </c>
      <c r="W613" s="2022">
        <v>12.779</v>
      </c>
      <c r="X613" s="2019">
        <f>+T613-U613</f>
        <v>0</v>
      </c>
      <c r="Y613" s="2019">
        <f>+V613-W613</f>
        <v>0</v>
      </c>
    </row>
    <row r="614" spans="17:25" x14ac:dyDescent="0.25">
      <c r="Q614" s="2016" t="s">
        <v>159</v>
      </c>
      <c r="R614" s="2016" t="s">
        <v>800</v>
      </c>
      <c r="S614" s="2016" t="s">
        <v>849</v>
      </c>
      <c r="T614" s="2022">
        <v>13.6</v>
      </c>
      <c r="U614" s="2022">
        <v>13.6</v>
      </c>
      <c r="V614" s="2022">
        <v>11.234</v>
      </c>
      <c r="W614" s="2022">
        <v>11.234</v>
      </c>
      <c r="X614" s="2019">
        <f>+T614-U614</f>
        <v>0</v>
      </c>
      <c r="Y614" s="2019">
        <f>+V614-W614</f>
        <v>0</v>
      </c>
    </row>
    <row r="615" spans="17:25" x14ac:dyDescent="0.25">
      <c r="Q615" s="2016" t="s">
        <v>159</v>
      </c>
      <c r="R615" s="2016" t="s">
        <v>800</v>
      </c>
      <c r="S615" s="2016" t="s">
        <v>973</v>
      </c>
      <c r="T615" s="2022">
        <v>13.6</v>
      </c>
      <c r="U615" s="2022">
        <v>13.6</v>
      </c>
      <c r="V615" s="2022">
        <v>11.926</v>
      </c>
      <c r="W615" s="2022">
        <v>11.926</v>
      </c>
      <c r="X615" s="2019">
        <f>+T615-U615</f>
        <v>0</v>
      </c>
      <c r="Y615" s="2019">
        <f>+V615-W615</f>
        <v>0</v>
      </c>
    </row>
    <row r="616" spans="17:25" x14ac:dyDescent="0.25">
      <c r="Q616" s="2016" t="s">
        <v>159</v>
      </c>
      <c r="R616" s="2016" t="s">
        <v>802</v>
      </c>
      <c r="S616" s="2016" t="s">
        <v>659</v>
      </c>
      <c r="T616" s="2022">
        <v>3.68</v>
      </c>
      <c r="U616" s="2022">
        <v>3.68</v>
      </c>
      <c r="V616" s="2022">
        <v>1.9330000000000001</v>
      </c>
      <c r="W616" s="2022">
        <v>1.9330000000000001</v>
      </c>
      <c r="X616" s="2019">
        <f>+T616-U616</f>
        <v>0</v>
      </c>
      <c r="Y616" s="2019">
        <f>+V616-W616</f>
        <v>0</v>
      </c>
    </row>
    <row r="617" spans="17:25" x14ac:dyDescent="0.25">
      <c r="Q617" s="2016" t="s">
        <v>159</v>
      </c>
      <c r="R617" s="2016" t="s">
        <v>803</v>
      </c>
      <c r="S617" s="2016" t="s">
        <v>357</v>
      </c>
      <c r="T617" s="2022">
        <v>3</v>
      </c>
      <c r="U617" s="2022">
        <v>3</v>
      </c>
      <c r="V617" s="2022">
        <v>3.1429999999999998</v>
      </c>
      <c r="W617" s="2022">
        <v>3.1429999999999998</v>
      </c>
      <c r="X617" s="2019">
        <f>+T617-U617</f>
        <v>0</v>
      </c>
      <c r="Y617" s="2019">
        <f>+V617-W617</f>
        <v>0</v>
      </c>
    </row>
    <row r="618" spans="17:25" x14ac:dyDescent="0.25">
      <c r="Q618" s="2016" t="s">
        <v>159</v>
      </c>
      <c r="R618" s="2016" t="s">
        <v>803</v>
      </c>
      <c r="S618" s="2016" t="s">
        <v>413</v>
      </c>
      <c r="T618" s="2022">
        <v>3</v>
      </c>
      <c r="U618" s="2022">
        <v>3</v>
      </c>
      <c r="V618" s="2022">
        <v>3.165</v>
      </c>
      <c r="W618" s="2022">
        <v>3.165</v>
      </c>
      <c r="X618" s="2019">
        <f>+T618-U618</f>
        <v>0</v>
      </c>
      <c r="Y618" s="2019">
        <f>+V618-W618</f>
        <v>0</v>
      </c>
    </row>
    <row r="619" spans="17:25" x14ac:dyDescent="0.25">
      <c r="Q619" s="2016" t="s">
        <v>159</v>
      </c>
      <c r="R619" s="2016" t="s">
        <v>803</v>
      </c>
      <c r="S619" s="2016" t="s">
        <v>849</v>
      </c>
      <c r="T619" s="2022">
        <v>3</v>
      </c>
      <c r="U619" s="2022">
        <v>3</v>
      </c>
      <c r="V619" s="2022">
        <v>3.1720000000000002</v>
      </c>
      <c r="W619" s="2022">
        <v>3.1720000000000002</v>
      </c>
      <c r="X619" s="2019">
        <f>+T619-U619</f>
        <v>0</v>
      </c>
      <c r="Y619" s="2019">
        <f>+V619-W619</f>
        <v>0</v>
      </c>
    </row>
    <row r="620" spans="17:25" x14ac:dyDescent="0.25">
      <c r="Q620" s="2016" t="s">
        <v>159</v>
      </c>
      <c r="R620" s="2016" t="s">
        <v>805</v>
      </c>
      <c r="S620" s="2016" t="s">
        <v>357</v>
      </c>
      <c r="T620" s="2022">
        <v>3</v>
      </c>
      <c r="U620" s="2022">
        <v>3</v>
      </c>
      <c r="V620" s="2022">
        <v>3.1859999999999999</v>
      </c>
      <c r="W620" s="2022">
        <v>3.1859999999999999</v>
      </c>
      <c r="X620" s="2019">
        <f>+T620-U620</f>
        <v>0</v>
      </c>
      <c r="Y620" s="2019">
        <f>+V620-W620</f>
        <v>0</v>
      </c>
    </row>
    <row r="621" spans="17:25" x14ac:dyDescent="0.25">
      <c r="Q621" s="2016" t="s">
        <v>159</v>
      </c>
      <c r="R621" s="2016" t="s">
        <v>805</v>
      </c>
      <c r="S621" s="2016" t="s">
        <v>413</v>
      </c>
      <c r="T621" s="2022">
        <v>3</v>
      </c>
      <c r="U621" s="2022">
        <v>3</v>
      </c>
      <c r="V621" s="2022">
        <v>3.31</v>
      </c>
      <c r="W621" s="2022">
        <v>3.31</v>
      </c>
      <c r="X621" s="2019">
        <f>+T621-U621</f>
        <v>0</v>
      </c>
      <c r="Y621" s="2019">
        <f>+V621-W621</f>
        <v>0</v>
      </c>
    </row>
    <row r="622" spans="17:25" x14ac:dyDescent="0.25">
      <c r="Q622" s="2016" t="s">
        <v>159</v>
      </c>
      <c r="R622" s="2016" t="s">
        <v>805</v>
      </c>
      <c r="S622" s="2016" t="s">
        <v>849</v>
      </c>
      <c r="T622" s="2022">
        <v>3</v>
      </c>
      <c r="U622" s="2022">
        <v>3</v>
      </c>
      <c r="V622" s="2022">
        <v>3.1539999999999999</v>
      </c>
      <c r="W622" s="2022">
        <v>3.1539999999999999</v>
      </c>
      <c r="X622" s="2019">
        <f>+T622-U622</f>
        <v>0</v>
      </c>
      <c r="Y622" s="2019">
        <f>+V622-W622</f>
        <v>0</v>
      </c>
    </row>
    <row r="623" spans="17:25" x14ac:dyDescent="0.25">
      <c r="Q623" s="2016" t="s">
        <v>159</v>
      </c>
      <c r="R623" s="2016" t="s">
        <v>807</v>
      </c>
      <c r="S623" s="2016" t="s">
        <v>974</v>
      </c>
      <c r="T623" s="2022">
        <v>0.44</v>
      </c>
      <c r="U623" s="2022">
        <v>0.44</v>
      </c>
      <c r="V623" s="2022">
        <v>0.45200000000000001</v>
      </c>
      <c r="W623" s="2022">
        <v>0.45200000000000001</v>
      </c>
      <c r="X623" s="2019">
        <f>+T623-U623</f>
        <v>0</v>
      </c>
      <c r="Y623" s="2019">
        <f>+V623-W623</f>
        <v>0</v>
      </c>
    </row>
    <row r="624" spans="17:25" x14ac:dyDescent="0.25">
      <c r="Q624" s="2016" t="s">
        <v>159</v>
      </c>
      <c r="R624" s="2016" t="s">
        <v>807</v>
      </c>
      <c r="S624" s="2016" t="s">
        <v>975</v>
      </c>
      <c r="T624" s="2022">
        <v>0.35499999999999998</v>
      </c>
      <c r="U624" s="2022">
        <v>0.35499999999999998</v>
      </c>
      <c r="V624" s="2022">
        <v>0.34599999999999997</v>
      </c>
      <c r="W624" s="2022">
        <v>0.34599999999999997</v>
      </c>
      <c r="X624" s="2019">
        <f>+T624-U624</f>
        <v>0</v>
      </c>
      <c r="Y624" s="2019">
        <f>+V624-W624</f>
        <v>0</v>
      </c>
    </row>
    <row r="625" spans="17:25" x14ac:dyDescent="0.25">
      <c r="Q625" s="2016" t="s">
        <v>159</v>
      </c>
      <c r="R625" s="2016" t="s">
        <v>807</v>
      </c>
      <c r="S625" s="2016" t="s">
        <v>976</v>
      </c>
      <c r="T625" s="2022">
        <v>0.872</v>
      </c>
      <c r="U625" s="2022">
        <v>0.872</v>
      </c>
      <c r="V625" s="2022">
        <v>0.79600000000000004</v>
      </c>
      <c r="W625" s="2022">
        <v>0.79600000000000004</v>
      </c>
      <c r="X625" s="2019">
        <f>+T625-U625</f>
        <v>0</v>
      </c>
      <c r="Y625" s="2019">
        <f>+V625-W625</f>
        <v>0</v>
      </c>
    </row>
    <row r="626" spans="17:25" x14ac:dyDescent="0.25">
      <c r="Q626" s="2016" t="s">
        <v>159</v>
      </c>
      <c r="R626" s="2016" t="s">
        <v>807</v>
      </c>
      <c r="S626" s="2016" t="s">
        <v>977</v>
      </c>
      <c r="T626" s="2022">
        <v>0.4</v>
      </c>
      <c r="U626" s="2022">
        <v>0.4</v>
      </c>
      <c r="V626" s="2022">
        <v>0.4</v>
      </c>
      <c r="W626" s="2022">
        <v>0.4</v>
      </c>
      <c r="X626" s="2019">
        <f>+T626-U626</f>
        <v>0</v>
      </c>
      <c r="Y626" s="2019">
        <f>+V626-W626</f>
        <v>0</v>
      </c>
    </row>
    <row r="627" spans="17:25" x14ac:dyDescent="0.25">
      <c r="Q627" s="2016" t="s">
        <v>159</v>
      </c>
      <c r="R627" s="2016" t="s">
        <v>807</v>
      </c>
      <c r="S627" s="2016" t="s">
        <v>978</v>
      </c>
      <c r="T627" s="2022">
        <v>1.5</v>
      </c>
      <c r="U627" s="2022">
        <v>1.5</v>
      </c>
      <c r="V627" s="2022">
        <v>1.464</v>
      </c>
      <c r="W627" s="2022">
        <v>1.464</v>
      </c>
      <c r="X627" s="2019">
        <f>+T627-U627</f>
        <v>0</v>
      </c>
      <c r="Y627" s="2019">
        <f>+V627-W627</f>
        <v>0</v>
      </c>
    </row>
    <row r="628" spans="17:25" x14ac:dyDescent="0.25">
      <c r="Q628" s="2016" t="s">
        <v>159</v>
      </c>
      <c r="R628" s="2016" t="s">
        <v>807</v>
      </c>
      <c r="S628" s="2016" t="s">
        <v>979</v>
      </c>
      <c r="T628" s="2022">
        <v>1.5</v>
      </c>
      <c r="U628" s="2022">
        <v>1.5</v>
      </c>
      <c r="V628" s="2022">
        <v>1.492</v>
      </c>
      <c r="W628" s="2022">
        <v>1.492</v>
      </c>
      <c r="X628" s="2019">
        <f>+T628-U628</f>
        <v>0</v>
      </c>
      <c r="Y628" s="2019">
        <f>+V628-W628</f>
        <v>0</v>
      </c>
    </row>
    <row r="629" spans="17:25" x14ac:dyDescent="0.25">
      <c r="Q629" s="2016" t="s">
        <v>159</v>
      </c>
      <c r="R629" s="2016" t="s">
        <v>809</v>
      </c>
      <c r="S629" s="2016" t="s">
        <v>956</v>
      </c>
      <c r="T629" s="2022">
        <v>0.624</v>
      </c>
      <c r="U629" s="2022">
        <v>0.624</v>
      </c>
      <c r="V629" s="2022">
        <v>0.57999999999999996</v>
      </c>
      <c r="W629" s="2022">
        <v>0.57999999999999996</v>
      </c>
      <c r="X629" s="2019">
        <f>+T629-U629</f>
        <v>0</v>
      </c>
      <c r="Y629" s="2019">
        <f>+V629-W629</f>
        <v>0</v>
      </c>
    </row>
    <row r="630" spans="17:25" x14ac:dyDescent="0.25">
      <c r="Q630" s="2016" t="s">
        <v>159</v>
      </c>
      <c r="R630" s="2016" t="s">
        <v>810</v>
      </c>
      <c r="S630" s="2016" t="s">
        <v>956</v>
      </c>
      <c r="T630" s="2022">
        <v>0.52400000000000002</v>
      </c>
      <c r="U630" s="2022">
        <v>0.52400000000000002</v>
      </c>
      <c r="V630" s="2022">
        <v>0.42199999999999999</v>
      </c>
      <c r="W630" s="2022">
        <v>0.42199999999999999</v>
      </c>
      <c r="X630" s="2019">
        <f>+T630-U630</f>
        <v>0</v>
      </c>
      <c r="Y630" s="2019">
        <f>+V630-W630</f>
        <v>0</v>
      </c>
    </row>
    <row r="631" spans="17:25" x14ac:dyDescent="0.25">
      <c r="Q631" s="2016" t="s">
        <v>159</v>
      </c>
      <c r="R631" s="2016" t="s">
        <v>812</v>
      </c>
      <c r="S631" s="2016" t="s">
        <v>357</v>
      </c>
      <c r="T631" s="2022">
        <v>22.065000000000001</v>
      </c>
      <c r="U631" s="2022">
        <v>22.065000000000001</v>
      </c>
      <c r="V631" s="2022">
        <v>22.065000000000001</v>
      </c>
      <c r="W631" s="2022">
        <v>22.065000000000001</v>
      </c>
      <c r="X631" s="2019">
        <f>+T631-U631</f>
        <v>0</v>
      </c>
      <c r="Y631" s="2019">
        <f>+V631-W631</f>
        <v>0</v>
      </c>
    </row>
    <row r="632" spans="17:25" x14ac:dyDescent="0.25">
      <c r="Q632" s="2016" t="s">
        <v>159</v>
      </c>
      <c r="R632" s="2016" t="s">
        <v>812</v>
      </c>
      <c r="S632" s="2016" t="s">
        <v>413</v>
      </c>
      <c r="T632" s="2022">
        <v>23.23</v>
      </c>
      <c r="U632" s="2022">
        <v>23.23</v>
      </c>
      <c r="V632" s="2022">
        <v>23.23</v>
      </c>
      <c r="W632" s="2022">
        <v>23.23</v>
      </c>
      <c r="X632" s="2019">
        <f>+T632-U632</f>
        <v>0</v>
      </c>
      <c r="Y632" s="2019">
        <f>+V632-W632</f>
        <v>0</v>
      </c>
    </row>
    <row r="633" spans="17:25" x14ac:dyDescent="0.25">
      <c r="Q633" s="2016" t="s">
        <v>159</v>
      </c>
      <c r="R633" s="2016" t="s">
        <v>812</v>
      </c>
      <c r="S633" s="2016" t="s">
        <v>849</v>
      </c>
      <c r="T633" s="2022">
        <v>23.155000000000001</v>
      </c>
      <c r="U633" s="2022">
        <v>23.155000000000001</v>
      </c>
      <c r="V633" s="2022">
        <v>23.155000000000001</v>
      </c>
      <c r="W633" s="2022">
        <v>23.155000000000001</v>
      </c>
      <c r="X633" s="2019">
        <f>+T633-U633</f>
        <v>0</v>
      </c>
      <c r="Y633" s="2019">
        <f>+V633-W633</f>
        <v>0</v>
      </c>
    </row>
    <row r="634" spans="17:25" x14ac:dyDescent="0.25">
      <c r="Q634" s="2016" t="s">
        <v>159</v>
      </c>
      <c r="R634" s="2016" t="s">
        <v>812</v>
      </c>
      <c r="S634" s="2016" t="s">
        <v>973</v>
      </c>
      <c r="T634" s="2022">
        <v>22.66</v>
      </c>
      <c r="U634" s="2022">
        <v>22.66</v>
      </c>
      <c r="V634" s="2022">
        <v>22.66</v>
      </c>
      <c r="W634" s="2022">
        <v>22.66</v>
      </c>
      <c r="X634" s="2019">
        <f>+T634-U634</f>
        <v>0</v>
      </c>
      <c r="Y634" s="2019">
        <f>+V634-W634</f>
        <v>0</v>
      </c>
    </row>
    <row r="635" spans="17:25" x14ac:dyDescent="0.25">
      <c r="Q635" s="2016" t="s">
        <v>159</v>
      </c>
      <c r="R635" s="2016" t="s">
        <v>812</v>
      </c>
      <c r="S635" s="2016" t="s">
        <v>980</v>
      </c>
      <c r="T635" s="2022">
        <v>22.576000000000001</v>
      </c>
      <c r="U635" s="2022">
        <v>22.576000000000001</v>
      </c>
      <c r="V635" s="2022">
        <v>22.576000000000001</v>
      </c>
      <c r="W635" s="2022">
        <v>22.576000000000001</v>
      </c>
      <c r="X635" s="2019">
        <f>+T635-U635</f>
        <v>0</v>
      </c>
      <c r="Y635" s="2019">
        <f>+V635-W635</f>
        <v>0</v>
      </c>
    </row>
    <row r="636" spans="17:25" x14ac:dyDescent="0.25">
      <c r="Q636" s="2016" t="s">
        <v>161</v>
      </c>
      <c r="R636" s="2016" t="s">
        <v>814</v>
      </c>
      <c r="S636" s="2016" t="s">
        <v>357</v>
      </c>
      <c r="T636" s="2022">
        <v>20</v>
      </c>
      <c r="U636" s="2022">
        <v>20</v>
      </c>
      <c r="V636" s="2022">
        <v>20</v>
      </c>
      <c r="W636" s="2022">
        <v>20</v>
      </c>
      <c r="X636" s="2019">
        <f>+T636-U636</f>
        <v>0</v>
      </c>
      <c r="Y636" s="2019">
        <f>+V636-W636</f>
        <v>0</v>
      </c>
    </row>
    <row r="637" spans="17:25" x14ac:dyDescent="0.25">
      <c r="Q637" s="2016" t="s">
        <v>163</v>
      </c>
      <c r="R637" s="2016" t="s">
        <v>816</v>
      </c>
      <c r="S637" s="2016" t="s">
        <v>357</v>
      </c>
      <c r="T637" s="2022">
        <v>300</v>
      </c>
      <c r="U637" s="2022">
        <v>300</v>
      </c>
      <c r="V637" s="2022">
        <v>300</v>
      </c>
      <c r="W637" s="2022">
        <v>299.99</v>
      </c>
      <c r="X637" s="2019">
        <f>+T637-U637</f>
        <v>0</v>
      </c>
      <c r="Y637" s="2019">
        <f>+V637-W637</f>
        <v>9.9999999999909051E-3</v>
      </c>
    </row>
    <row r="638" spans="17:25" x14ac:dyDescent="0.25">
      <c r="Q638" s="2016" t="s">
        <v>165</v>
      </c>
      <c r="R638" s="2016" t="s">
        <v>818</v>
      </c>
      <c r="S638" s="2016" t="s">
        <v>926</v>
      </c>
      <c r="T638" s="2022">
        <v>101.32</v>
      </c>
      <c r="U638" s="2022">
        <v>101.32</v>
      </c>
      <c r="V638" s="2022">
        <v>90.051000000000002</v>
      </c>
      <c r="W638" s="2022">
        <v>90.051000000000002</v>
      </c>
      <c r="X638" s="2019">
        <f>+T638-U638</f>
        <v>0</v>
      </c>
      <c r="Y638" s="2019">
        <f>+V638-W638</f>
        <v>0</v>
      </c>
    </row>
    <row r="639" spans="17:25" x14ac:dyDescent="0.25">
      <c r="Q639" s="2016" t="s">
        <v>165</v>
      </c>
      <c r="R639" s="2016" t="s">
        <v>818</v>
      </c>
      <c r="S639" s="2016" t="s">
        <v>927</v>
      </c>
      <c r="T639" s="2022">
        <v>101.32</v>
      </c>
      <c r="U639" s="2022">
        <v>101.32</v>
      </c>
      <c r="V639" s="2022">
        <v>85.995999999999995</v>
      </c>
      <c r="W639" s="2022">
        <v>85.995999999999995</v>
      </c>
      <c r="X639" s="2019">
        <f>+T639-U639</f>
        <v>0</v>
      </c>
      <c r="Y639" s="2019">
        <f>+V639-W639</f>
        <v>0</v>
      </c>
    </row>
    <row r="640" spans="17:25" x14ac:dyDescent="0.25">
      <c r="Q640" s="2016" t="s">
        <v>325</v>
      </c>
      <c r="R640" s="2016"/>
      <c r="S640" s="2016"/>
      <c r="T640" s="2022">
        <v>13616.611999999999</v>
      </c>
      <c r="U640" s="2022">
        <v>13627.651000000002</v>
      </c>
      <c r="V640" s="2022">
        <v>13122.517999999993</v>
      </c>
      <c r="W640" s="2022">
        <v>13140.338999999998</v>
      </c>
      <c r="X640" s="2019">
        <f>+T640-U640</f>
        <v>-11.039000000002488</v>
      </c>
      <c r="Y640" s="2019">
        <f>+V640-W640</f>
        <v>-17.82100000000537</v>
      </c>
    </row>
  </sheetData>
  <mergeCells count="56">
    <mergeCell ref="F103:F104"/>
    <mergeCell ref="F105:F106"/>
    <mergeCell ref="F107:F108"/>
    <mergeCell ref="F109:F110"/>
    <mergeCell ref="E103:E110"/>
    <mergeCell ref="C103:C110"/>
    <mergeCell ref="D103:D110"/>
    <mergeCell ref="D85:D86"/>
    <mergeCell ref="C85:C86"/>
    <mergeCell ref="D87:D95"/>
    <mergeCell ref="C87:C95"/>
    <mergeCell ref="E87:E90"/>
    <mergeCell ref="E92:E93"/>
    <mergeCell ref="E94:E95"/>
    <mergeCell ref="C119:G119"/>
    <mergeCell ref="C55:C60"/>
    <mergeCell ref="D55:D60"/>
    <mergeCell ref="E55:E56"/>
    <mergeCell ref="E57:E58"/>
    <mergeCell ref="E59:E60"/>
    <mergeCell ref="C62:C66"/>
    <mergeCell ref="D62:D66"/>
    <mergeCell ref="C67:C70"/>
    <mergeCell ref="D67:D70"/>
    <mergeCell ref="C71:C73"/>
    <mergeCell ref="D71:D73"/>
    <mergeCell ref="C74:C76"/>
    <mergeCell ref="D74:D76"/>
    <mergeCell ref="C77:C78"/>
    <mergeCell ref="D77:D78"/>
    <mergeCell ref="C79:G79"/>
    <mergeCell ref="C96:G96"/>
    <mergeCell ref="C111:G111"/>
    <mergeCell ref="E75:E76"/>
    <mergeCell ref="E77:E78"/>
    <mergeCell ref="C35:C37"/>
    <mergeCell ref="D35:D37"/>
    <mergeCell ref="E28:E29"/>
    <mergeCell ref="E31:E33"/>
    <mergeCell ref="E36:E37"/>
    <mergeCell ref="E8:E9"/>
    <mergeCell ref="C21:G21"/>
    <mergeCell ref="D8:D11"/>
    <mergeCell ref="E10:E11"/>
    <mergeCell ref="C8:C11"/>
    <mergeCell ref="D28:D29"/>
    <mergeCell ref="D30:D34"/>
    <mergeCell ref="C28:C29"/>
    <mergeCell ref="C30:C34"/>
    <mergeCell ref="C39:G39"/>
    <mergeCell ref="C47:G47"/>
    <mergeCell ref="C45:C46"/>
    <mergeCell ref="D45:D46"/>
    <mergeCell ref="E45:E46"/>
    <mergeCell ref="E67:E70"/>
    <mergeCell ref="E64:E66"/>
  </mergeCells>
  <conditionalFormatting sqref="X1:X640 Y5:Z5">
    <cfRule type="cellIs" dxfId="442" priority="1" operator="lessThan">
      <formula>0</formula>
    </cfRule>
    <cfRule type="cellIs" dxfId="441" priority="2" operator="greaterThan">
      <formula>0</formula>
    </cfRule>
  </conditionalFormatting>
  <printOptions horizontalCentered="1"/>
  <pageMargins left="0.78740157480314965" right="0.59055118110236227" top="0.78740157480314965" bottom="0.59055118110236227" header="0" footer="0"/>
  <pageSetup paperSize="9" scale="50" fitToHeight="2" orientation="portrait" r:id="rId3"/>
  <headerFooter alignWithMargins="0"/>
  <rowBreaks count="1" manualBreakCount="1">
    <brk id="81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32"/>
  <sheetViews>
    <sheetView view="pageBreakPreview" zoomScale="90" zoomScaleNormal="90" zoomScaleSheetLayoutView="90" workbookViewId="0">
      <selection activeCell="N13" sqref="N13"/>
    </sheetView>
  </sheetViews>
  <sheetFormatPr baseColWidth="10" defaultRowHeight="15" x14ac:dyDescent="0.25"/>
  <cols>
    <col min="1" max="1" width="2.5703125" customWidth="1"/>
    <col min="2" max="2" width="2.42578125" customWidth="1"/>
    <col min="3" max="3" width="2.7109375" customWidth="1"/>
    <col min="4" max="4" width="6.28515625" customWidth="1"/>
    <col min="5" max="5" width="49.7109375" customWidth="1"/>
    <col min="6" max="6" width="41.7109375" customWidth="1"/>
    <col min="7" max="7" width="32.140625" bestFit="1" customWidth="1"/>
    <col min="8" max="8" width="18.140625" customWidth="1"/>
    <col min="9" max="10" width="18" customWidth="1"/>
    <col min="11" max="11" width="2.140625" customWidth="1"/>
    <col min="12" max="12" width="48.5703125" bestFit="1" customWidth="1"/>
    <col min="13" max="13" width="25.7109375" bestFit="1" customWidth="1"/>
    <col min="14" max="14" width="13.28515625" customWidth="1"/>
    <col min="15" max="16" width="15.5703125" customWidth="1"/>
    <col min="17" max="17" width="9.140625" customWidth="1"/>
    <col min="19" max="19" width="48.5703125" bestFit="1" customWidth="1"/>
    <col min="20" max="20" width="25.7109375" bestFit="1" customWidth="1"/>
    <col min="21" max="21" width="13.140625" customWidth="1"/>
    <col min="22" max="23" width="8.28515625" customWidth="1"/>
    <col min="24" max="25" width="8.42578125" customWidth="1"/>
    <col min="26" max="28" width="8" customWidth="1"/>
    <col min="30" max="30" width="19.7109375" bestFit="1" customWidth="1"/>
    <col min="42" max="55" width="9.5703125" customWidth="1"/>
  </cols>
  <sheetData>
    <row r="1" spans="1:30" ht="20.100000000000001" customHeight="1" x14ac:dyDescent="0.25">
      <c r="A1" s="278" t="s">
        <v>1313</v>
      </c>
      <c r="B1" s="275"/>
      <c r="C1" s="275"/>
      <c r="D1" s="275"/>
      <c r="E1" s="275"/>
      <c r="F1" s="275"/>
      <c r="G1" s="275"/>
      <c r="H1" s="378"/>
      <c r="I1" s="275"/>
      <c r="J1" s="275"/>
      <c r="K1" s="275"/>
      <c r="L1" s="1547" t="s">
        <v>1657</v>
      </c>
      <c r="M1" s="1547" t="s">
        <v>1650</v>
      </c>
      <c r="O1" s="272"/>
      <c r="P1" s="272"/>
      <c r="Q1" s="276"/>
      <c r="S1" s="1917" t="s">
        <v>1247</v>
      </c>
      <c r="T1" s="36" t="s">
        <v>1248</v>
      </c>
      <c r="U1" s="1918"/>
      <c r="V1" s="1918"/>
      <c r="W1" s="1918"/>
      <c r="X1" s="1919"/>
      <c r="Y1" s="36"/>
      <c r="AD1" s="277"/>
    </row>
    <row r="2" spans="1:30" ht="26.25" customHeight="1" x14ac:dyDescent="0.25">
      <c r="A2" s="275"/>
      <c r="B2" s="337" t="s">
        <v>1254</v>
      </c>
      <c r="C2" s="337"/>
      <c r="D2" s="337"/>
      <c r="E2" s="275"/>
      <c r="F2" s="275"/>
      <c r="G2" s="275"/>
      <c r="H2" s="378"/>
      <c r="I2" s="275"/>
      <c r="J2" s="275"/>
      <c r="K2" s="275"/>
      <c r="O2" s="272"/>
      <c r="P2" s="272"/>
      <c r="Q2" s="276"/>
      <c r="S2" s="1917" t="s">
        <v>1253</v>
      </c>
      <c r="T2" s="36" t="s">
        <v>172</v>
      </c>
      <c r="U2" s="36"/>
      <c r="V2" s="1920"/>
      <c r="W2" s="1920"/>
      <c r="X2" s="1921"/>
      <c r="Y2" s="36"/>
      <c r="AD2" s="277"/>
    </row>
    <row r="3" spans="1:30" ht="26.25" customHeight="1" x14ac:dyDescent="0.25">
      <c r="A3" s="275"/>
      <c r="B3" s="275"/>
      <c r="C3" s="337" t="s">
        <v>1258</v>
      </c>
      <c r="D3" s="337"/>
      <c r="E3" s="275"/>
      <c r="F3" s="275"/>
      <c r="G3" s="275"/>
      <c r="H3" s="378"/>
      <c r="I3" s="275"/>
      <c r="J3" s="275"/>
      <c r="K3" s="275"/>
      <c r="L3" s="1547" t="s">
        <v>175</v>
      </c>
      <c r="M3" s="1547" t="s">
        <v>1255</v>
      </c>
      <c r="N3" s="1547" t="s">
        <v>1256</v>
      </c>
      <c r="O3" s="1547" t="s">
        <v>1653</v>
      </c>
      <c r="P3" s="1547" t="s">
        <v>1257</v>
      </c>
      <c r="Q3" s="276"/>
      <c r="S3" s="1917" t="s">
        <v>173</v>
      </c>
      <c r="T3" s="36" t="s">
        <v>1314</v>
      </c>
      <c r="U3" s="36"/>
      <c r="V3" s="1920"/>
      <c r="W3" s="1920"/>
      <c r="X3" s="1921"/>
      <c r="Y3" s="36"/>
      <c r="AD3" s="277"/>
    </row>
    <row r="4" spans="1:30" ht="26.25" customHeight="1" x14ac:dyDescent="0.25">
      <c r="A4" s="275"/>
      <c r="B4" s="275"/>
      <c r="C4" s="275"/>
      <c r="D4" s="337" t="s">
        <v>1261</v>
      </c>
      <c r="E4" s="275"/>
      <c r="F4" s="275"/>
      <c r="G4" s="275"/>
      <c r="H4" s="378"/>
      <c r="I4" s="275"/>
      <c r="J4" s="275"/>
      <c r="K4" s="275"/>
      <c r="L4" s="1547" t="s">
        <v>185</v>
      </c>
      <c r="M4" s="1547" t="s">
        <v>1005</v>
      </c>
      <c r="N4" s="1547">
        <v>0</v>
      </c>
      <c r="O4" s="1546">
        <v>5</v>
      </c>
      <c r="P4" s="1546"/>
      <c r="Q4" s="276"/>
      <c r="S4" s="36"/>
      <c r="T4" s="36"/>
      <c r="U4" s="36"/>
      <c r="V4" s="36"/>
      <c r="W4" s="36"/>
      <c r="X4" s="1921"/>
      <c r="Y4" s="36"/>
    </row>
    <row r="5" spans="1:30" ht="20.100000000000001" customHeight="1" thickBot="1" x14ac:dyDescent="0.3">
      <c r="A5" s="275"/>
      <c r="B5" s="275"/>
      <c r="C5" s="275"/>
      <c r="D5" s="275"/>
      <c r="E5" s="337"/>
      <c r="F5" s="275"/>
      <c r="G5" s="275"/>
      <c r="H5" s="378"/>
      <c r="I5" s="275"/>
      <c r="J5" s="275"/>
      <c r="K5" s="275"/>
      <c r="L5" s="1547"/>
      <c r="M5" s="1547" t="s">
        <v>1006</v>
      </c>
      <c r="N5" s="1547">
        <v>0</v>
      </c>
      <c r="O5" s="1546">
        <v>1.64</v>
      </c>
      <c r="P5" s="1546"/>
      <c r="Q5" s="276"/>
      <c r="S5" s="1917" t="s">
        <v>175</v>
      </c>
      <c r="T5" s="1917" t="s">
        <v>1255</v>
      </c>
      <c r="U5" s="1917" t="s">
        <v>1256</v>
      </c>
      <c r="V5" s="36" t="s">
        <v>1259</v>
      </c>
      <c r="W5" s="36" t="s">
        <v>1260</v>
      </c>
      <c r="X5" s="36" t="s">
        <v>1641</v>
      </c>
      <c r="Y5" s="36" t="s">
        <v>1642</v>
      </c>
      <c r="Z5" s="36" t="s">
        <v>1639</v>
      </c>
      <c r="AA5" s="36" t="s">
        <v>1640</v>
      </c>
      <c r="AB5" s="36" t="s">
        <v>1657</v>
      </c>
    </row>
    <row r="6" spans="1:30" ht="39.950000000000003" customHeight="1" x14ac:dyDescent="0.25">
      <c r="A6" s="275"/>
      <c r="B6" s="275"/>
      <c r="C6" s="275"/>
      <c r="D6" s="2040" t="s">
        <v>3</v>
      </c>
      <c r="E6" s="2041" t="s">
        <v>4</v>
      </c>
      <c r="F6" s="2042" t="s">
        <v>1205</v>
      </c>
      <c r="G6" s="2043" t="s">
        <v>1298</v>
      </c>
      <c r="H6" s="2043" t="s">
        <v>1299</v>
      </c>
      <c r="I6" s="2044" t="s">
        <v>1266</v>
      </c>
      <c r="J6" s="275"/>
      <c r="K6" s="275"/>
      <c r="L6" s="1547" t="s">
        <v>325</v>
      </c>
      <c r="M6" s="1547"/>
      <c r="N6" s="1547"/>
      <c r="O6" s="1546">
        <v>6.64</v>
      </c>
      <c r="P6" s="1546"/>
      <c r="Q6" s="276"/>
      <c r="S6" s="36" t="s">
        <v>177</v>
      </c>
      <c r="T6" s="36" t="s">
        <v>993</v>
      </c>
      <c r="U6" s="36">
        <v>0</v>
      </c>
      <c r="V6" s="1922">
        <v>10</v>
      </c>
      <c r="W6" s="1922">
        <v>10</v>
      </c>
      <c r="X6" s="1922">
        <v>10</v>
      </c>
      <c r="Y6" s="1922">
        <v>10</v>
      </c>
      <c r="Z6" s="1529">
        <f>+V6-W6</f>
        <v>0</v>
      </c>
      <c r="AA6" s="1529">
        <f>+X6-Y6</f>
        <v>0</v>
      </c>
    </row>
    <row r="7" spans="1:30" ht="20.100000000000001" customHeight="1" x14ac:dyDescent="0.25">
      <c r="A7" s="275"/>
      <c r="B7" s="275"/>
      <c r="C7" s="275"/>
      <c r="D7" s="379"/>
      <c r="E7" s="380"/>
      <c r="F7" s="380"/>
      <c r="G7" s="381"/>
      <c r="H7" s="382"/>
      <c r="I7" s="383"/>
      <c r="J7" s="275"/>
      <c r="K7" s="275"/>
      <c r="Q7" s="276"/>
      <c r="S7" s="36" t="s">
        <v>177</v>
      </c>
      <c r="T7" s="36" t="s">
        <v>989</v>
      </c>
      <c r="U7" s="36">
        <v>0</v>
      </c>
      <c r="V7" s="1922">
        <v>1.25</v>
      </c>
      <c r="W7" s="1922">
        <v>1.25</v>
      </c>
      <c r="X7" s="1922">
        <v>1.1000000000000001</v>
      </c>
      <c r="Y7" s="1922">
        <v>1.25</v>
      </c>
      <c r="Z7" s="1529">
        <f>+V7-W7</f>
        <v>0</v>
      </c>
      <c r="AA7" s="1529">
        <f>+X7-Y7</f>
        <v>-0.14999999999999991</v>
      </c>
    </row>
    <row r="8" spans="1:30" ht="20.100000000000001" customHeight="1" x14ac:dyDescent="0.25">
      <c r="A8" s="275"/>
      <c r="B8" s="275"/>
      <c r="C8" s="275"/>
      <c r="D8" s="379"/>
      <c r="E8" s="380"/>
      <c r="F8" s="380"/>
      <c r="G8" s="381"/>
      <c r="H8" s="382"/>
      <c r="I8" s="383"/>
      <c r="J8" s="275"/>
      <c r="K8" s="275"/>
      <c r="Q8" s="276"/>
      <c r="S8" s="36" t="s">
        <v>177</v>
      </c>
      <c r="T8" s="36" t="s">
        <v>990</v>
      </c>
      <c r="U8" s="36">
        <v>0</v>
      </c>
      <c r="V8" s="1922">
        <v>1.25</v>
      </c>
      <c r="W8" s="1922">
        <v>1.25</v>
      </c>
      <c r="X8" s="1922">
        <v>1.1000000000000001</v>
      </c>
      <c r="Y8" s="1922">
        <v>1.25</v>
      </c>
      <c r="Z8" s="1529">
        <f>+V8-W8</f>
        <v>0</v>
      </c>
      <c r="AA8" s="1529">
        <f>+X8-Y8</f>
        <v>-0.14999999999999991</v>
      </c>
    </row>
    <row r="9" spans="1:30" ht="20.100000000000001" customHeight="1" thickBot="1" x14ac:dyDescent="0.3">
      <c r="A9" s="275"/>
      <c r="B9" s="275"/>
      <c r="C9" s="275"/>
      <c r="D9" s="1621" t="s">
        <v>1272</v>
      </c>
      <c r="E9" s="1622"/>
      <c r="F9" s="1622"/>
      <c r="G9" s="1623"/>
      <c r="H9" s="384">
        <f>+SUM(H7:H8)</f>
        <v>0</v>
      </c>
      <c r="I9" s="385"/>
      <c r="J9" s="281"/>
      <c r="K9" s="275"/>
      <c r="Q9" s="276"/>
      <c r="S9" s="36" t="s">
        <v>177</v>
      </c>
      <c r="T9" s="36" t="s">
        <v>991</v>
      </c>
      <c r="U9" s="36">
        <v>0</v>
      </c>
      <c r="V9" s="1922">
        <v>3</v>
      </c>
      <c r="W9" s="1922">
        <v>3</v>
      </c>
      <c r="X9" s="1922">
        <v>2.5</v>
      </c>
      <c r="Y9" s="1922">
        <v>2.5</v>
      </c>
      <c r="Z9" s="1529">
        <f>+V9-W9</f>
        <v>0</v>
      </c>
      <c r="AA9" s="1529">
        <f>+X9-Y9</f>
        <v>0</v>
      </c>
    </row>
    <row r="10" spans="1:30" ht="20.100000000000001" customHeight="1" x14ac:dyDescent="0.25">
      <c r="A10" s="275"/>
      <c r="B10" s="275"/>
      <c r="C10" s="275"/>
      <c r="D10" s="313"/>
      <c r="E10" s="313"/>
      <c r="F10" s="313"/>
      <c r="G10" s="313"/>
      <c r="H10" s="280"/>
      <c r="I10" s="313"/>
      <c r="J10" s="275"/>
      <c r="K10" s="275"/>
      <c r="Q10" s="276"/>
      <c r="S10" s="36" t="s">
        <v>177</v>
      </c>
      <c r="T10" s="36" t="s">
        <v>992</v>
      </c>
      <c r="U10" s="36">
        <v>0</v>
      </c>
      <c r="V10" s="1922">
        <v>3</v>
      </c>
      <c r="W10" s="1922">
        <v>3</v>
      </c>
      <c r="X10" s="1922">
        <v>2.5</v>
      </c>
      <c r="Y10" s="1922">
        <v>2.5</v>
      </c>
      <c r="Z10" s="1529">
        <f>+V10-W10</f>
        <v>0</v>
      </c>
      <c r="AA10" s="1529">
        <f>+X10-Y10</f>
        <v>0</v>
      </c>
    </row>
    <row r="11" spans="1:30" ht="20.100000000000001" customHeight="1" x14ac:dyDescent="0.25">
      <c r="A11" s="275"/>
      <c r="B11" s="275"/>
      <c r="C11" s="275"/>
      <c r="D11" s="386" t="s">
        <v>1315</v>
      </c>
      <c r="E11" s="313"/>
      <c r="F11" s="313"/>
      <c r="G11" s="313"/>
      <c r="H11" s="280"/>
      <c r="I11" s="313"/>
      <c r="J11" s="275"/>
      <c r="K11" s="275"/>
      <c r="Q11" s="276"/>
      <c r="S11" s="36" t="s">
        <v>177</v>
      </c>
      <c r="T11" s="36" t="s">
        <v>994</v>
      </c>
      <c r="U11" s="36">
        <v>0</v>
      </c>
      <c r="V11" s="1922">
        <v>0.8</v>
      </c>
      <c r="W11" s="1922">
        <v>0.8</v>
      </c>
      <c r="X11" s="1922">
        <v>0.8</v>
      </c>
      <c r="Y11" s="1922">
        <v>0.8</v>
      </c>
      <c r="Z11" s="1529">
        <f>+V11-W11</f>
        <v>0</v>
      </c>
      <c r="AA11" s="1529">
        <f>+X11-Y11</f>
        <v>0</v>
      </c>
    </row>
    <row r="12" spans="1:30" ht="20.100000000000001" customHeight="1" thickBot="1" x14ac:dyDescent="0.3">
      <c r="A12" s="275"/>
      <c r="B12" s="275"/>
      <c r="C12" s="275"/>
      <c r="D12" s="313"/>
      <c r="E12" s="386"/>
      <c r="F12" s="313"/>
      <c r="G12" s="313"/>
      <c r="H12" s="280"/>
      <c r="I12" s="313"/>
      <c r="J12" s="275"/>
      <c r="K12" s="275"/>
      <c r="Q12" s="276"/>
      <c r="S12" s="36" t="s">
        <v>179</v>
      </c>
      <c r="T12" s="36" t="s">
        <v>995</v>
      </c>
      <c r="U12" s="36">
        <v>0</v>
      </c>
      <c r="V12" s="1922">
        <v>1</v>
      </c>
      <c r="W12" s="1922">
        <v>1</v>
      </c>
      <c r="X12" s="1922">
        <v>0.9</v>
      </c>
      <c r="Y12" s="1922">
        <v>1</v>
      </c>
      <c r="Z12" s="1529">
        <f>+V12-W12</f>
        <v>0</v>
      </c>
      <c r="AA12" s="1529">
        <f>+X12-Y12</f>
        <v>-9.9999999999999978E-2</v>
      </c>
    </row>
    <row r="13" spans="1:30" ht="39.950000000000003" customHeight="1" x14ac:dyDescent="0.25">
      <c r="A13" s="275"/>
      <c r="B13" s="275"/>
      <c r="C13" s="275"/>
      <c r="D13" s="2040" t="s">
        <v>3</v>
      </c>
      <c r="E13" s="2045" t="s">
        <v>4</v>
      </c>
      <c r="F13" s="2042" t="s">
        <v>1205</v>
      </c>
      <c r="G13" s="2043" t="s">
        <v>1298</v>
      </c>
      <c r="H13" s="2043" t="s">
        <v>1299</v>
      </c>
      <c r="I13" s="2044" t="s">
        <v>1266</v>
      </c>
      <c r="J13" s="281"/>
      <c r="K13" s="275"/>
      <c r="Q13" s="276"/>
      <c r="S13" s="36" t="s">
        <v>181</v>
      </c>
      <c r="T13" s="36" t="s">
        <v>1000</v>
      </c>
      <c r="U13" s="36">
        <v>0</v>
      </c>
      <c r="V13" s="1922">
        <v>2.65</v>
      </c>
      <c r="W13" s="1922">
        <v>2.65</v>
      </c>
      <c r="X13" s="1922">
        <v>2.65</v>
      </c>
      <c r="Y13" s="1922">
        <v>2.65</v>
      </c>
      <c r="Z13" s="1529">
        <f>+V13-W13</f>
        <v>0</v>
      </c>
      <c r="AA13" s="1529">
        <f>+X13-Y13</f>
        <v>0</v>
      </c>
    </row>
    <row r="14" spans="1:30" ht="20.100000000000001" customHeight="1" x14ac:dyDescent="0.25">
      <c r="A14" s="275"/>
      <c r="B14" s="275"/>
      <c r="C14" s="275"/>
      <c r="D14" s="387"/>
      <c r="E14" s="388"/>
      <c r="F14" s="389"/>
      <c r="G14" s="390"/>
      <c r="H14" s="390"/>
      <c r="I14" s="391"/>
      <c r="J14" s="281"/>
      <c r="K14" s="275"/>
      <c r="Q14" s="276"/>
      <c r="S14" s="36" t="s">
        <v>181</v>
      </c>
      <c r="T14" s="36" t="s">
        <v>996</v>
      </c>
      <c r="U14" s="36">
        <v>0</v>
      </c>
      <c r="V14" s="1922">
        <v>1.06</v>
      </c>
      <c r="W14" s="1922">
        <v>1.06</v>
      </c>
      <c r="X14" s="1922">
        <v>0.76600000000000001</v>
      </c>
      <c r="Y14" s="1922">
        <v>0.76600000000000001</v>
      </c>
      <c r="Z14" s="1529">
        <f>+V14-W14</f>
        <v>0</v>
      </c>
      <c r="AA14" s="1529">
        <f>+X14-Y14</f>
        <v>0</v>
      </c>
    </row>
    <row r="15" spans="1:30" ht="20.100000000000001" customHeight="1" x14ac:dyDescent="0.25">
      <c r="A15" s="275"/>
      <c r="B15" s="275"/>
      <c r="C15" s="275"/>
      <c r="D15" s="392"/>
      <c r="E15" s="393"/>
      <c r="F15" s="394"/>
      <c r="G15" s="395"/>
      <c r="H15" s="395"/>
      <c r="I15" s="396"/>
      <c r="J15" s="281"/>
      <c r="K15" s="275"/>
      <c r="Q15" s="276"/>
      <c r="S15" s="36" t="s">
        <v>181</v>
      </c>
      <c r="T15" s="36" t="s">
        <v>1001</v>
      </c>
      <c r="U15" s="36">
        <v>0</v>
      </c>
      <c r="V15" s="1922">
        <v>1.54</v>
      </c>
      <c r="W15" s="1922">
        <v>3.97</v>
      </c>
      <c r="X15" s="1922">
        <v>1.53</v>
      </c>
      <c r="Y15" s="1922">
        <v>3.97</v>
      </c>
      <c r="Z15" s="1529">
        <f>+V15-W15</f>
        <v>-2.4300000000000002</v>
      </c>
      <c r="AA15" s="1529">
        <f>+X15-Y15</f>
        <v>-2.4400000000000004</v>
      </c>
    </row>
    <row r="16" spans="1:30" ht="20.100000000000001" customHeight="1" thickBot="1" x14ac:dyDescent="0.3">
      <c r="A16" s="275"/>
      <c r="B16" s="275"/>
      <c r="C16" s="275"/>
      <c r="D16" s="1621" t="s">
        <v>1272</v>
      </c>
      <c r="E16" s="1622"/>
      <c r="F16" s="1622"/>
      <c r="G16" s="1623"/>
      <c r="H16" s="397">
        <f>SUM(H14:H14)</f>
        <v>0</v>
      </c>
      <c r="I16" s="398"/>
      <c r="J16" s="281"/>
      <c r="K16" s="275"/>
      <c r="Q16" s="276"/>
      <c r="S16" s="36" t="s">
        <v>181</v>
      </c>
      <c r="T16" s="36" t="s">
        <v>998</v>
      </c>
      <c r="U16" s="36">
        <v>0</v>
      </c>
      <c r="V16" s="1922">
        <v>1.89</v>
      </c>
      <c r="W16" s="1922">
        <v>1.89</v>
      </c>
      <c r="X16" s="1922">
        <v>1.5</v>
      </c>
      <c r="Y16" s="1922">
        <v>1.5</v>
      </c>
      <c r="Z16" s="1529">
        <f>+V16-W16</f>
        <v>0</v>
      </c>
      <c r="AA16" s="1529">
        <f>+X16-Y16</f>
        <v>0</v>
      </c>
    </row>
    <row r="17" spans="1:28" ht="20.100000000000001" customHeight="1" x14ac:dyDescent="0.25">
      <c r="A17" s="275"/>
      <c r="B17" s="275"/>
      <c r="C17" s="275"/>
      <c r="D17" s="343" t="s">
        <v>1316</v>
      </c>
      <c r="E17" s="313"/>
      <c r="F17" s="313"/>
      <c r="G17" s="313"/>
      <c r="H17" s="280"/>
      <c r="I17" s="313"/>
      <c r="J17" s="275"/>
      <c r="K17" s="275"/>
      <c r="Q17" s="276"/>
      <c r="S17" s="36" t="s">
        <v>181</v>
      </c>
      <c r="T17" s="36" t="s">
        <v>997</v>
      </c>
      <c r="U17" s="36">
        <v>0</v>
      </c>
      <c r="V17" s="1922">
        <v>3</v>
      </c>
      <c r="W17" s="1922">
        <v>3</v>
      </c>
      <c r="X17" s="1922">
        <v>2.1</v>
      </c>
      <c r="Y17" s="1922">
        <v>2.1</v>
      </c>
      <c r="Z17" s="1529">
        <f>+V17-W17</f>
        <v>0</v>
      </c>
      <c r="AA17" s="1529">
        <f>+X17-Y17</f>
        <v>0</v>
      </c>
    </row>
    <row r="18" spans="1:28" ht="20.100000000000001" customHeight="1" x14ac:dyDescent="0.25">
      <c r="A18" s="275"/>
      <c r="B18" s="275"/>
      <c r="C18" s="275"/>
      <c r="D18" s="313"/>
      <c r="E18" s="313"/>
      <c r="F18" s="313"/>
      <c r="G18" s="313"/>
      <c r="H18" s="280"/>
      <c r="I18" s="313"/>
      <c r="J18" s="275"/>
      <c r="K18" s="275"/>
      <c r="Q18" s="276"/>
      <c r="S18" s="36" t="s">
        <v>181</v>
      </c>
      <c r="T18" s="36" t="s">
        <v>999</v>
      </c>
      <c r="U18" s="36">
        <v>0</v>
      </c>
      <c r="V18" s="1922">
        <v>0.8</v>
      </c>
      <c r="W18" s="1922">
        <v>0.8</v>
      </c>
      <c r="X18" s="1922">
        <v>0.25</v>
      </c>
      <c r="Y18" s="1922">
        <v>0.25</v>
      </c>
      <c r="Z18" s="1529">
        <f>+V18-W18</f>
        <v>0</v>
      </c>
      <c r="AA18" s="1529">
        <f>+X18-Y18</f>
        <v>0</v>
      </c>
    </row>
    <row r="19" spans="1:28" ht="20.100000000000001" customHeight="1" x14ac:dyDescent="0.25">
      <c r="A19" s="275"/>
      <c r="B19" s="275"/>
      <c r="C19" s="386" t="s">
        <v>1273</v>
      </c>
      <c r="D19" s="276"/>
      <c r="E19" s="313"/>
      <c r="F19" s="313"/>
      <c r="G19" s="313"/>
      <c r="H19" s="280"/>
      <c r="I19" s="313"/>
      <c r="J19" s="275"/>
      <c r="K19" s="275"/>
      <c r="Q19" s="276"/>
      <c r="S19" s="36" t="s">
        <v>183</v>
      </c>
      <c r="T19" s="36" t="s">
        <v>1003</v>
      </c>
      <c r="U19" s="36">
        <v>0</v>
      </c>
      <c r="V19" s="1922">
        <v>3.36</v>
      </c>
      <c r="W19" s="1922">
        <v>3.36</v>
      </c>
      <c r="X19" s="1922">
        <v>1.95</v>
      </c>
      <c r="Y19" s="1922">
        <v>1.95</v>
      </c>
      <c r="Z19" s="1529">
        <f>+V19-W19</f>
        <v>0</v>
      </c>
      <c r="AA19" s="1529">
        <f>+X19-Y19</f>
        <v>0</v>
      </c>
    </row>
    <row r="20" spans="1:28" ht="20.100000000000001" customHeight="1" x14ac:dyDescent="0.25">
      <c r="A20" s="275"/>
      <c r="B20" s="275"/>
      <c r="C20" s="275"/>
      <c r="D20" s="313"/>
      <c r="E20" s="313"/>
      <c r="F20" s="313"/>
      <c r="G20" s="313"/>
      <c r="H20" s="280"/>
      <c r="I20" s="313"/>
      <c r="J20" s="275"/>
      <c r="K20" s="275"/>
      <c r="Q20" s="276"/>
      <c r="S20" s="36" t="s">
        <v>183</v>
      </c>
      <c r="T20" s="36" t="s">
        <v>1002</v>
      </c>
      <c r="U20" s="36">
        <v>0</v>
      </c>
      <c r="V20" s="1922">
        <v>3.36</v>
      </c>
      <c r="W20" s="1922">
        <v>7.36</v>
      </c>
      <c r="X20" s="1922">
        <v>2.0299999999999998</v>
      </c>
      <c r="Y20" s="1922">
        <v>3.56</v>
      </c>
      <c r="Z20" s="1529">
        <f>+V20-W20</f>
        <v>-4</v>
      </c>
      <c r="AA20" s="1529">
        <f>+X20-Y20</f>
        <v>-1.5300000000000002</v>
      </c>
    </row>
    <row r="21" spans="1:28" ht="20.100000000000001" customHeight="1" x14ac:dyDescent="0.25">
      <c r="A21" s="275"/>
      <c r="B21" s="275"/>
      <c r="C21" s="275"/>
      <c r="D21" s="386" t="s">
        <v>1275</v>
      </c>
      <c r="E21" s="313"/>
      <c r="F21" s="313"/>
      <c r="G21" s="313"/>
      <c r="H21" s="280"/>
      <c r="I21" s="313"/>
      <c r="J21" s="275"/>
      <c r="K21" s="275"/>
      <c r="Q21" s="276"/>
      <c r="S21" s="36" t="s">
        <v>185</v>
      </c>
      <c r="T21" s="36" t="s">
        <v>1004</v>
      </c>
      <c r="U21" s="36">
        <v>0</v>
      </c>
      <c r="V21" s="1922">
        <v>2.64</v>
      </c>
      <c r="W21" s="1922">
        <v>2.64</v>
      </c>
      <c r="X21" s="1922">
        <v>1.8939999999999999</v>
      </c>
      <c r="Y21" s="1922">
        <v>1.8939999999999999</v>
      </c>
      <c r="Z21" s="1529">
        <f>+V21-W21</f>
        <v>0</v>
      </c>
      <c r="AA21" s="1529">
        <f>+X21-Y21</f>
        <v>0</v>
      </c>
    </row>
    <row r="22" spans="1:28" ht="20.100000000000001" customHeight="1" thickBot="1" x14ac:dyDescent="0.3">
      <c r="A22" s="275"/>
      <c r="B22" s="275"/>
      <c r="C22" s="275"/>
      <c r="D22" s="313"/>
      <c r="E22" s="386"/>
      <c r="F22" s="313"/>
      <c r="G22" s="313"/>
      <c r="H22" s="280"/>
      <c r="I22" s="313"/>
      <c r="J22" s="275"/>
      <c r="K22" s="275"/>
      <c r="Q22" s="276"/>
      <c r="S22" s="36" t="s">
        <v>185</v>
      </c>
      <c r="T22" s="36" t="s">
        <v>1005</v>
      </c>
      <c r="U22" s="36">
        <v>0</v>
      </c>
      <c r="V22" s="1922"/>
      <c r="W22" s="1922">
        <v>5</v>
      </c>
      <c r="X22" s="1922"/>
      <c r="Y22" s="1922">
        <v>3.8319999999999999</v>
      </c>
      <c r="Z22" s="1529">
        <f>+V22-W22</f>
        <v>-5</v>
      </c>
      <c r="AA22" s="1529">
        <f>+X22-Y22</f>
        <v>-3.8319999999999999</v>
      </c>
      <c r="AB22" s="289" t="s">
        <v>1650</v>
      </c>
    </row>
    <row r="23" spans="1:28" ht="39.950000000000003" customHeight="1" x14ac:dyDescent="0.25">
      <c r="A23" s="275"/>
      <c r="B23" s="275"/>
      <c r="C23" s="275"/>
      <c r="D23" s="2040" t="s">
        <v>3</v>
      </c>
      <c r="E23" s="2046" t="s">
        <v>4</v>
      </c>
      <c r="F23" s="2047" t="s">
        <v>1205</v>
      </c>
      <c r="G23" s="2048" t="s">
        <v>1298</v>
      </c>
      <c r="H23" s="2043" t="s">
        <v>1299</v>
      </c>
      <c r="I23" s="2049" t="s">
        <v>1266</v>
      </c>
      <c r="J23" s="275"/>
      <c r="K23" s="275"/>
      <c r="Q23" s="276"/>
      <c r="S23" s="36" t="s">
        <v>185</v>
      </c>
      <c r="T23" s="36" t="s">
        <v>1006</v>
      </c>
      <c r="U23" s="36">
        <v>0</v>
      </c>
      <c r="V23" s="1922"/>
      <c r="W23" s="1922">
        <v>1.64</v>
      </c>
      <c r="X23" s="1922"/>
      <c r="Y23" s="1922">
        <v>1.5</v>
      </c>
      <c r="Z23" s="1529">
        <f>+V23-W23</f>
        <v>-1.64</v>
      </c>
      <c r="AA23" s="1529">
        <f>+X23-Y23</f>
        <v>-1.5</v>
      </c>
      <c r="AB23" s="289" t="s">
        <v>1650</v>
      </c>
    </row>
    <row r="24" spans="1:28" ht="20.100000000000001" customHeight="1" x14ac:dyDescent="0.25">
      <c r="A24" s="275"/>
      <c r="B24" s="275"/>
      <c r="C24" s="275"/>
      <c r="D24" s="2052">
        <v>1</v>
      </c>
      <c r="E24" s="2050" t="s">
        <v>185</v>
      </c>
      <c r="F24" s="380" t="s">
        <v>1005</v>
      </c>
      <c r="G24" s="381" t="s">
        <v>346</v>
      </c>
      <c r="H24" s="399">
        <v>5</v>
      </c>
      <c r="I24" s="400" t="s">
        <v>1268</v>
      </c>
      <c r="J24" s="275"/>
      <c r="K24" s="275"/>
      <c r="Q24" s="276"/>
      <c r="S24" s="36" t="s">
        <v>187</v>
      </c>
      <c r="T24" s="36" t="s">
        <v>1007</v>
      </c>
      <c r="U24" s="36">
        <v>0</v>
      </c>
      <c r="V24" s="1922">
        <v>4</v>
      </c>
      <c r="W24" s="1922">
        <v>4</v>
      </c>
      <c r="X24" s="1922">
        <v>3.2</v>
      </c>
      <c r="Y24" s="1922">
        <v>3.2</v>
      </c>
      <c r="Z24" s="1529">
        <f>+V24-W24</f>
        <v>0</v>
      </c>
      <c r="AA24" s="1529">
        <f>+X24-Y24</f>
        <v>0</v>
      </c>
    </row>
    <row r="25" spans="1:28" ht="20.100000000000001" customHeight="1" x14ac:dyDescent="0.25">
      <c r="D25" s="2053"/>
      <c r="E25" s="2051"/>
      <c r="F25" s="380" t="s">
        <v>1006</v>
      </c>
      <c r="G25" s="381" t="s">
        <v>346</v>
      </c>
      <c r="H25" s="399">
        <v>1.64</v>
      </c>
      <c r="I25" s="400" t="s">
        <v>1268</v>
      </c>
      <c r="Q25" s="276"/>
      <c r="S25" s="36" t="s">
        <v>189</v>
      </c>
      <c r="T25" s="36" t="s">
        <v>1009</v>
      </c>
      <c r="U25" s="36">
        <v>0</v>
      </c>
      <c r="V25" s="1922">
        <v>11.188000000000001</v>
      </c>
      <c r="W25" s="1922">
        <v>10.438000000000001</v>
      </c>
      <c r="X25" s="1922">
        <v>5.7359999999999998</v>
      </c>
      <c r="Y25" s="1922">
        <v>5.2859999999999996</v>
      </c>
      <c r="Z25" s="1529">
        <f>+V25-W25</f>
        <v>0.75</v>
      </c>
      <c r="AA25" s="1529">
        <f>+X25-Y25</f>
        <v>0.45000000000000018</v>
      </c>
    </row>
    <row r="26" spans="1:28" ht="20.100000000000001" customHeight="1" thickBot="1" x14ac:dyDescent="0.3">
      <c r="A26" s="275"/>
      <c r="B26" s="275"/>
      <c r="C26" s="275"/>
      <c r="D26" s="1621" t="s">
        <v>1272</v>
      </c>
      <c r="E26" s="1622"/>
      <c r="F26" s="1622"/>
      <c r="G26" s="1623"/>
      <c r="H26" s="401">
        <f>+SUM(H24:H24)</f>
        <v>5</v>
      </c>
      <c r="I26" s="402"/>
      <c r="J26" s="275"/>
      <c r="K26" s="275"/>
      <c r="Q26" s="276"/>
      <c r="S26" s="36" t="s">
        <v>189</v>
      </c>
      <c r="T26" s="36" t="s">
        <v>1008</v>
      </c>
      <c r="U26" s="36">
        <v>0</v>
      </c>
      <c r="V26" s="1922">
        <v>8</v>
      </c>
      <c r="W26" s="1922">
        <v>3.83</v>
      </c>
      <c r="X26" s="1922">
        <v>4.25</v>
      </c>
      <c r="Y26" s="1922">
        <v>2.2000000000000002</v>
      </c>
      <c r="Z26" s="1529">
        <f>+V26-W26</f>
        <v>4.17</v>
      </c>
      <c r="AA26" s="1529">
        <f>+X26-Y26</f>
        <v>2.0499999999999998</v>
      </c>
    </row>
    <row r="27" spans="1:28" ht="20.100000000000001" customHeight="1" x14ac:dyDescent="0.25">
      <c r="A27" s="275"/>
      <c r="B27" s="275"/>
      <c r="C27" s="275"/>
      <c r="D27" s="313"/>
      <c r="E27" s="313"/>
      <c r="F27" s="386"/>
      <c r="G27" s="386"/>
      <c r="H27" s="403"/>
      <c r="I27" s="404"/>
      <c r="J27" s="405"/>
      <c r="K27" s="275"/>
      <c r="Q27" s="276"/>
      <c r="S27" s="36" t="s">
        <v>191</v>
      </c>
      <c r="T27" s="36" t="s">
        <v>1011</v>
      </c>
      <c r="U27" s="36">
        <v>0</v>
      </c>
      <c r="V27" s="1922">
        <v>4.05</v>
      </c>
      <c r="W27" s="1922">
        <v>3.54</v>
      </c>
      <c r="X27" s="1922">
        <v>2.8319999999999999</v>
      </c>
      <c r="Y27" s="1922">
        <v>2.8319999999999999</v>
      </c>
      <c r="Z27" s="1529">
        <f>+V27-W27</f>
        <v>0.50999999999999979</v>
      </c>
      <c r="AA27" s="1529">
        <f>+X27-Y27</f>
        <v>0</v>
      </c>
    </row>
    <row r="28" spans="1:28" ht="20.100000000000001" customHeight="1" x14ac:dyDescent="0.25">
      <c r="A28" s="275"/>
      <c r="B28" s="275"/>
      <c r="C28" s="275"/>
      <c r="D28" s="386" t="s">
        <v>1276</v>
      </c>
      <c r="E28" s="313"/>
      <c r="F28" s="313"/>
      <c r="G28" s="313"/>
      <c r="H28" s="280"/>
      <c r="I28" s="313"/>
      <c r="J28" s="275"/>
      <c r="K28" s="275"/>
      <c r="Q28" s="276"/>
      <c r="S28" s="36" t="s">
        <v>191</v>
      </c>
      <c r="T28" s="36" t="s">
        <v>1010</v>
      </c>
      <c r="U28" s="36">
        <v>0</v>
      </c>
      <c r="V28" s="1922">
        <v>3.03</v>
      </c>
      <c r="W28" s="1922">
        <v>3.03</v>
      </c>
      <c r="X28" s="1922">
        <v>0.38400000000000001</v>
      </c>
      <c r="Y28" s="1922">
        <v>0.41099999999999998</v>
      </c>
      <c r="Z28" s="1529">
        <f>+V28-W28</f>
        <v>0</v>
      </c>
      <c r="AA28" s="1529">
        <f>+X28-Y28</f>
        <v>-2.6999999999999968E-2</v>
      </c>
    </row>
    <row r="29" spans="1:28" ht="16.5" thickBot="1" x14ac:dyDescent="0.3">
      <c r="A29" s="275"/>
      <c r="B29" s="275"/>
      <c r="C29" s="275"/>
      <c r="D29" s="313"/>
      <c r="E29" s="386"/>
      <c r="F29" s="313"/>
      <c r="G29" s="313"/>
      <c r="H29" s="280"/>
      <c r="I29" s="313"/>
      <c r="J29" s="275"/>
      <c r="K29" s="275"/>
      <c r="Q29" s="276"/>
      <c r="S29" s="36" t="s">
        <v>193</v>
      </c>
      <c r="T29" s="36" t="s">
        <v>1012</v>
      </c>
      <c r="U29" s="36">
        <v>0</v>
      </c>
      <c r="V29" s="1922">
        <v>9.8000000000000007</v>
      </c>
      <c r="W29" s="1922">
        <v>9.8000000000000007</v>
      </c>
      <c r="X29" s="1922">
        <v>9.8000000000000007</v>
      </c>
      <c r="Y29" s="1922">
        <v>9.8000000000000007</v>
      </c>
      <c r="Z29" s="1529">
        <f>+V29-W29</f>
        <v>0</v>
      </c>
      <c r="AA29" s="1529">
        <f>+X29-Y29</f>
        <v>0</v>
      </c>
    </row>
    <row r="30" spans="1:28" ht="34.5" customHeight="1" x14ac:dyDescent="0.25">
      <c r="A30" s="275"/>
      <c r="B30" s="275"/>
      <c r="C30" s="275"/>
      <c r="D30" s="2040" t="s">
        <v>3</v>
      </c>
      <c r="E30" s="2046" t="s">
        <v>4</v>
      </c>
      <c r="F30" s="2047" t="s">
        <v>1205</v>
      </c>
      <c r="G30" s="2048" t="s">
        <v>1298</v>
      </c>
      <c r="H30" s="2048" t="s">
        <v>1299</v>
      </c>
      <c r="I30" s="2049" t="s">
        <v>1266</v>
      </c>
      <c r="J30" s="275"/>
      <c r="K30" s="275"/>
      <c r="Q30" s="276"/>
      <c r="S30" s="36" t="s">
        <v>195</v>
      </c>
      <c r="T30" s="36" t="s">
        <v>1013</v>
      </c>
      <c r="U30" s="36">
        <v>0</v>
      </c>
      <c r="V30" s="1922">
        <v>37</v>
      </c>
      <c r="W30" s="1922">
        <v>37</v>
      </c>
      <c r="X30" s="1922">
        <v>32</v>
      </c>
      <c r="Y30" s="1922">
        <v>32</v>
      </c>
      <c r="Z30" s="1529">
        <f>+V30-W30</f>
        <v>0</v>
      </c>
      <c r="AA30" s="1529">
        <f>+X30-Y30</f>
        <v>0</v>
      </c>
    </row>
    <row r="31" spans="1:28" ht="19.5" customHeight="1" x14ac:dyDescent="0.25">
      <c r="A31" s="275"/>
      <c r="B31" s="275"/>
      <c r="C31" s="275"/>
      <c r="D31" s="406"/>
      <c r="E31" s="380"/>
      <c r="F31" s="407"/>
      <c r="G31" s="408"/>
      <c r="H31" s="409"/>
      <c r="I31" s="410"/>
      <c r="J31" s="275"/>
      <c r="K31" s="275"/>
      <c r="Q31" s="411"/>
      <c r="S31" s="36" t="s">
        <v>197</v>
      </c>
      <c r="T31" s="36" t="s">
        <v>1014</v>
      </c>
      <c r="U31" s="36">
        <v>0</v>
      </c>
      <c r="V31" s="1922">
        <v>1</v>
      </c>
      <c r="W31" s="1922">
        <v>1</v>
      </c>
      <c r="X31" s="1922">
        <v>1</v>
      </c>
      <c r="Y31" s="1922">
        <v>1</v>
      </c>
      <c r="Z31" s="1529">
        <f>+V31-W31</f>
        <v>0</v>
      </c>
      <c r="AA31" s="1529">
        <f>+X31-Y31</f>
        <v>0</v>
      </c>
    </row>
    <row r="32" spans="1:28" ht="20.100000000000001" customHeight="1" x14ac:dyDescent="0.25">
      <c r="A32" s="275"/>
      <c r="B32" s="275"/>
      <c r="C32" s="275"/>
      <c r="D32" s="406"/>
      <c r="E32" s="380"/>
      <c r="F32" s="407"/>
      <c r="G32" s="408"/>
      <c r="H32" s="409"/>
      <c r="I32" s="410"/>
      <c r="J32" s="275"/>
      <c r="K32" s="275"/>
      <c r="Q32" s="411"/>
      <c r="S32" s="36" t="s">
        <v>199</v>
      </c>
      <c r="T32" s="36" t="s">
        <v>1015</v>
      </c>
      <c r="U32" s="36">
        <v>0</v>
      </c>
      <c r="V32" s="1922">
        <v>6.6</v>
      </c>
      <c r="W32" s="1922">
        <v>6.6</v>
      </c>
      <c r="X32" s="1922">
        <v>6.2</v>
      </c>
      <c r="Y32" s="1922">
        <v>6.2</v>
      </c>
      <c r="Z32" s="1529">
        <f>+V32-W32</f>
        <v>0</v>
      </c>
      <c r="AA32" s="1529">
        <f>+X32-Y32</f>
        <v>0</v>
      </c>
    </row>
    <row r="33" spans="1:27" ht="20.100000000000001" customHeight="1" thickBot="1" x14ac:dyDescent="0.3">
      <c r="A33" s="275"/>
      <c r="B33" s="275"/>
      <c r="C33" s="275"/>
      <c r="D33" s="1611" t="s">
        <v>1272</v>
      </c>
      <c r="E33" s="1612"/>
      <c r="F33" s="1612"/>
      <c r="G33" s="1613"/>
      <c r="H33" s="384">
        <f>SUM(H31:H31)</f>
        <v>0</v>
      </c>
      <c r="I33" s="398"/>
      <c r="J33" s="275"/>
      <c r="K33" s="275"/>
      <c r="Q33" s="411"/>
      <c r="S33" s="36" t="s">
        <v>201</v>
      </c>
      <c r="T33" s="36" t="s">
        <v>1016</v>
      </c>
      <c r="U33" s="36">
        <v>0</v>
      </c>
      <c r="V33" s="1922">
        <v>2</v>
      </c>
      <c r="W33" s="1922">
        <v>2</v>
      </c>
      <c r="X33" s="1922">
        <v>1.8</v>
      </c>
      <c r="Y33" s="1922">
        <v>1.8</v>
      </c>
      <c r="Z33" s="1529">
        <f>+V33-W33</f>
        <v>0</v>
      </c>
      <c r="AA33" s="1529">
        <f>+X33-Y33</f>
        <v>0</v>
      </c>
    </row>
    <row r="34" spans="1:27" ht="20.100000000000001" customHeight="1" x14ac:dyDescent="0.25">
      <c r="A34" s="275"/>
      <c r="B34" s="275"/>
      <c r="C34" s="275"/>
      <c r="D34" s="313"/>
      <c r="E34" s="313"/>
      <c r="F34" s="313"/>
      <c r="G34" s="313"/>
      <c r="H34" s="280"/>
      <c r="I34" s="313"/>
      <c r="J34" s="275"/>
      <c r="K34" s="275"/>
      <c r="Q34" s="276"/>
      <c r="S34" s="36" t="s">
        <v>203</v>
      </c>
      <c r="T34" s="36" t="s">
        <v>1017</v>
      </c>
      <c r="U34" s="36">
        <v>0</v>
      </c>
      <c r="V34" s="1922">
        <v>3.3090000000000002</v>
      </c>
      <c r="W34" s="1922">
        <v>3.3090000000000002</v>
      </c>
      <c r="X34" s="1922">
        <v>3.1435499999999998</v>
      </c>
      <c r="Y34" s="1922">
        <v>3.1435499999999998</v>
      </c>
      <c r="Z34" s="1529">
        <f>+V34-W34</f>
        <v>0</v>
      </c>
      <c r="AA34" s="1529">
        <f>+X34-Y34</f>
        <v>0</v>
      </c>
    </row>
    <row r="35" spans="1:27" ht="20.100000000000001" customHeight="1" x14ac:dyDescent="0.25">
      <c r="A35" s="275"/>
      <c r="B35" s="275"/>
      <c r="C35" s="337" t="s">
        <v>1319</v>
      </c>
      <c r="D35" s="386"/>
      <c r="E35" s="313"/>
      <c r="F35" s="313"/>
      <c r="G35" s="313"/>
      <c r="H35" s="280"/>
      <c r="I35" s="313"/>
      <c r="J35" s="275"/>
      <c r="K35" s="275"/>
      <c r="Q35" s="276"/>
      <c r="S35" s="36" t="s">
        <v>203</v>
      </c>
      <c r="T35" s="36" t="s">
        <v>1018</v>
      </c>
      <c r="U35" s="36">
        <v>0</v>
      </c>
      <c r="V35" s="1922">
        <v>2.4750000000000005</v>
      </c>
      <c r="W35" s="1922">
        <v>2.4750000000000005</v>
      </c>
      <c r="X35" s="1922">
        <v>2.3512500000000003</v>
      </c>
      <c r="Y35" s="1922">
        <v>2.3512500000000003</v>
      </c>
      <c r="Z35" s="1529">
        <f>+V35-W35</f>
        <v>0</v>
      </c>
      <c r="AA35" s="1529">
        <f>+X35-Y35</f>
        <v>0</v>
      </c>
    </row>
    <row r="36" spans="1:27" ht="20.100000000000001" customHeight="1" x14ac:dyDescent="0.25">
      <c r="A36" s="275"/>
      <c r="B36" s="275"/>
      <c r="C36" s="275"/>
      <c r="D36" s="313"/>
      <c r="E36" s="313"/>
      <c r="F36" s="313"/>
      <c r="G36" s="313"/>
      <c r="H36" s="280"/>
      <c r="I36" s="313"/>
      <c r="J36" s="275"/>
      <c r="K36" s="275"/>
      <c r="Q36" s="276"/>
      <c r="S36" s="36" t="s">
        <v>203</v>
      </c>
      <c r="T36" s="36" t="s">
        <v>1019</v>
      </c>
      <c r="U36" s="36">
        <v>0</v>
      </c>
      <c r="V36" s="1922">
        <v>3.5219999999999998</v>
      </c>
      <c r="W36" s="1922">
        <v>3.5219999999999998</v>
      </c>
      <c r="X36" s="1922">
        <v>3.3449999999999998</v>
      </c>
      <c r="Y36" s="1922">
        <v>3.3449999999999998</v>
      </c>
      <c r="Z36" s="1529">
        <f>+V36-W36</f>
        <v>0</v>
      </c>
      <c r="AA36" s="1529">
        <f>+X36-Y36</f>
        <v>0</v>
      </c>
    </row>
    <row r="37" spans="1:27" ht="20.100000000000001" customHeight="1" x14ac:dyDescent="0.25">
      <c r="A37" s="275"/>
      <c r="B37" s="275"/>
      <c r="C37" s="275"/>
      <c r="D37" s="386" t="s">
        <v>1279</v>
      </c>
      <c r="E37" s="313"/>
      <c r="F37" s="313"/>
      <c r="G37" s="313"/>
      <c r="H37" s="280"/>
      <c r="I37" s="313"/>
      <c r="J37" s="275"/>
      <c r="K37" s="275"/>
      <c r="Q37" s="276"/>
      <c r="S37" s="36" t="s">
        <v>205</v>
      </c>
      <c r="T37" s="36" t="s">
        <v>1020</v>
      </c>
      <c r="U37" s="36">
        <v>0</v>
      </c>
      <c r="V37" s="1922">
        <v>2.4</v>
      </c>
      <c r="W37" s="1922">
        <v>2.4</v>
      </c>
      <c r="X37" s="1922">
        <v>1.7</v>
      </c>
      <c r="Y37" s="1922">
        <v>1.7</v>
      </c>
      <c r="Z37" s="1529">
        <f>+V37-W37</f>
        <v>0</v>
      </c>
      <c r="AA37" s="1529">
        <f>+X37-Y37</f>
        <v>0</v>
      </c>
    </row>
    <row r="38" spans="1:27" ht="16.5" thickBot="1" x14ac:dyDescent="0.3">
      <c r="A38" s="275"/>
      <c r="B38" s="275"/>
      <c r="C38" s="275"/>
      <c r="D38" s="313"/>
      <c r="E38" s="386"/>
      <c r="F38" s="313"/>
      <c r="G38" s="313"/>
      <c r="H38" s="280"/>
      <c r="I38" s="313"/>
      <c r="J38" s="275"/>
      <c r="K38" s="275"/>
      <c r="Q38" s="276"/>
      <c r="S38" s="36" t="s">
        <v>207</v>
      </c>
      <c r="T38" s="36" t="s">
        <v>1021</v>
      </c>
      <c r="U38" s="36">
        <v>0</v>
      </c>
      <c r="V38" s="1922">
        <v>1.45</v>
      </c>
      <c r="W38" s="1922">
        <v>1.45</v>
      </c>
      <c r="X38" s="1922">
        <v>1.45</v>
      </c>
      <c r="Y38" s="1922">
        <v>1.45</v>
      </c>
      <c r="Z38" s="1529">
        <f>+V38-W38</f>
        <v>0</v>
      </c>
      <c r="AA38" s="1529">
        <f>+X38-Y38</f>
        <v>0</v>
      </c>
    </row>
    <row r="39" spans="1:27" ht="36.75" customHeight="1" x14ac:dyDescent="0.25">
      <c r="A39" s="275"/>
      <c r="B39" s="275"/>
      <c r="C39" s="275"/>
      <c r="D39" s="2040" t="s">
        <v>3</v>
      </c>
      <c r="E39" s="2046" t="s">
        <v>4</v>
      </c>
      <c r="F39" s="2047" t="s">
        <v>1280</v>
      </c>
      <c r="G39" s="2048" t="s">
        <v>1298</v>
      </c>
      <c r="H39" s="2043" t="s">
        <v>1299</v>
      </c>
      <c r="I39" s="2049" t="s">
        <v>1266</v>
      </c>
      <c r="J39" s="275"/>
      <c r="K39" s="275"/>
      <c r="Q39" s="276"/>
      <c r="S39" s="36" t="s">
        <v>209</v>
      </c>
      <c r="T39" s="36" t="s">
        <v>1022</v>
      </c>
      <c r="U39" s="36">
        <v>0</v>
      </c>
      <c r="V39" s="1922">
        <v>2.625</v>
      </c>
      <c r="W39" s="1922">
        <v>2.625</v>
      </c>
      <c r="X39" s="1922">
        <v>1.98</v>
      </c>
      <c r="Y39" s="1922">
        <v>1.98</v>
      </c>
      <c r="Z39" s="1529">
        <f>+V39-W39</f>
        <v>0</v>
      </c>
      <c r="AA39" s="1529">
        <f>+X39-Y39</f>
        <v>0</v>
      </c>
    </row>
    <row r="40" spans="1:27" ht="20.100000000000001" customHeight="1" x14ac:dyDescent="0.25">
      <c r="A40" s="275"/>
      <c r="B40" s="275"/>
      <c r="C40" s="275"/>
      <c r="D40" s="379"/>
      <c r="E40" s="394"/>
      <c r="F40" s="394"/>
      <c r="G40" s="395"/>
      <c r="H40" s="412"/>
      <c r="I40" s="413"/>
      <c r="J40" s="275"/>
      <c r="K40" s="275"/>
      <c r="Q40" s="276"/>
      <c r="S40" s="36" t="s">
        <v>209</v>
      </c>
      <c r="T40" s="36" t="s">
        <v>1023</v>
      </c>
      <c r="U40" s="36">
        <v>0</v>
      </c>
      <c r="V40" s="1922">
        <v>1.0900000000000001</v>
      </c>
      <c r="W40" s="1922">
        <v>1.0900000000000001</v>
      </c>
      <c r="X40" s="1922">
        <v>0.4</v>
      </c>
      <c r="Y40" s="1922">
        <v>0.4</v>
      </c>
      <c r="Z40" s="1529">
        <f>+V40-W40</f>
        <v>0</v>
      </c>
      <c r="AA40" s="1529">
        <f>+X40-Y40</f>
        <v>0</v>
      </c>
    </row>
    <row r="41" spans="1:27" ht="20.100000000000001" customHeight="1" thickBot="1" x14ac:dyDescent="0.3">
      <c r="A41" s="275"/>
      <c r="B41" s="275"/>
      <c r="C41" s="275"/>
      <c r="D41" s="1611" t="s">
        <v>1272</v>
      </c>
      <c r="E41" s="1612"/>
      <c r="F41" s="1612"/>
      <c r="G41" s="1613"/>
      <c r="H41" s="414">
        <f>SUM(H40:H40)</f>
        <v>0</v>
      </c>
      <c r="I41" s="415"/>
      <c r="J41" s="275"/>
      <c r="K41" s="275"/>
      <c r="Q41" s="276"/>
      <c r="S41" s="36" t="s">
        <v>211</v>
      </c>
      <c r="T41" s="36" t="s">
        <v>1024</v>
      </c>
      <c r="U41" s="36">
        <v>0</v>
      </c>
      <c r="V41" s="1922">
        <v>1.72</v>
      </c>
      <c r="W41" s="1922">
        <v>1.72</v>
      </c>
      <c r="X41" s="1922">
        <v>1.65</v>
      </c>
      <c r="Y41" s="1922">
        <v>1.65</v>
      </c>
      <c r="Z41" s="1529">
        <f>+V41-W41</f>
        <v>0</v>
      </c>
      <c r="AA41" s="1529">
        <f>+X41-Y41</f>
        <v>0</v>
      </c>
    </row>
    <row r="42" spans="1:27" ht="20.100000000000001" customHeight="1" x14ac:dyDescent="0.25">
      <c r="A42" s="275"/>
      <c r="B42" s="275"/>
      <c r="C42" s="275"/>
      <c r="D42" s="313"/>
      <c r="E42" s="386"/>
      <c r="F42" s="386"/>
      <c r="G42" s="386"/>
      <c r="H42" s="416"/>
      <c r="I42" s="417"/>
      <c r="J42" s="337"/>
      <c r="K42" s="418"/>
      <c r="Q42" s="276"/>
      <c r="S42" s="36" t="s">
        <v>211</v>
      </c>
      <c r="T42" s="36" t="s">
        <v>1025</v>
      </c>
      <c r="U42" s="36">
        <v>0</v>
      </c>
      <c r="V42" s="1922">
        <v>6.915</v>
      </c>
      <c r="W42" s="1922">
        <v>6.915</v>
      </c>
      <c r="X42" s="1922">
        <v>5.69</v>
      </c>
      <c r="Y42" s="1922">
        <v>5.69</v>
      </c>
      <c r="Z42" s="1529">
        <f>+V42-W42</f>
        <v>0</v>
      </c>
      <c r="AA42" s="1529">
        <f>+X42-Y42</f>
        <v>0</v>
      </c>
    </row>
    <row r="43" spans="1:27" ht="20.100000000000001" customHeight="1" x14ac:dyDescent="0.25">
      <c r="A43" s="275"/>
      <c r="B43" s="275"/>
      <c r="C43" s="275"/>
      <c r="D43" s="386" t="s">
        <v>1281</v>
      </c>
      <c r="E43" s="313"/>
      <c r="F43" s="313"/>
      <c r="G43" s="313"/>
      <c r="H43" s="280"/>
      <c r="I43" s="313"/>
      <c r="J43" s="275"/>
      <c r="K43" s="275"/>
      <c r="Q43" s="276"/>
      <c r="S43" s="36" t="s">
        <v>211</v>
      </c>
      <c r="T43" s="36" t="s">
        <v>1026</v>
      </c>
      <c r="U43" s="36">
        <v>0</v>
      </c>
      <c r="V43" s="1922">
        <v>1.05</v>
      </c>
      <c r="W43" s="1922">
        <v>1.45</v>
      </c>
      <c r="X43" s="1922">
        <v>1.2</v>
      </c>
      <c r="Y43" s="1922">
        <v>1.2</v>
      </c>
      <c r="Z43" s="1529">
        <f>+V43-W43</f>
        <v>-0.39999999999999991</v>
      </c>
      <c r="AA43" s="1529">
        <f>+X43-Y43</f>
        <v>0</v>
      </c>
    </row>
    <row r="44" spans="1:27" ht="16.5" thickBot="1" x14ac:dyDescent="0.3">
      <c r="A44" s="275"/>
      <c r="B44" s="275"/>
      <c r="C44" s="275"/>
      <c r="D44" s="313"/>
      <c r="E44" s="313"/>
      <c r="F44" s="313"/>
      <c r="G44" s="313"/>
      <c r="H44" s="280"/>
      <c r="I44" s="313"/>
      <c r="J44" s="275"/>
      <c r="K44" s="275"/>
      <c r="Q44" s="276"/>
      <c r="S44" s="36" t="s">
        <v>213</v>
      </c>
      <c r="T44" s="36" t="s">
        <v>1027</v>
      </c>
      <c r="U44" s="36">
        <v>0</v>
      </c>
      <c r="V44" s="1922">
        <v>4.1399999999999997</v>
      </c>
      <c r="W44" s="1922">
        <v>4.1399999999999997</v>
      </c>
      <c r="X44" s="1922">
        <v>3.7</v>
      </c>
      <c r="Y44" s="1922">
        <v>3.7</v>
      </c>
      <c r="Z44" s="1529">
        <f>+V44-W44</f>
        <v>0</v>
      </c>
      <c r="AA44" s="1529">
        <f>+X44-Y44</f>
        <v>0</v>
      </c>
    </row>
    <row r="45" spans="1:27" ht="31.5" x14ac:dyDescent="0.25">
      <c r="A45" s="275"/>
      <c r="B45" s="275"/>
      <c r="C45" s="275"/>
      <c r="D45" s="2040" t="s">
        <v>3</v>
      </c>
      <c r="E45" s="2054" t="s">
        <v>4</v>
      </c>
      <c r="F45" s="2055" t="s">
        <v>1205</v>
      </c>
      <c r="G45" s="2056" t="s">
        <v>1298</v>
      </c>
      <c r="H45" s="2043" t="s">
        <v>1299</v>
      </c>
      <c r="I45" s="2049" t="s">
        <v>1266</v>
      </c>
      <c r="J45" s="275"/>
      <c r="K45" s="275"/>
      <c r="Q45" s="276"/>
      <c r="S45" s="36" t="s">
        <v>215</v>
      </c>
      <c r="T45" s="36" t="s">
        <v>504</v>
      </c>
      <c r="U45" s="36">
        <v>0</v>
      </c>
      <c r="V45" s="1922">
        <v>0.54500000000000004</v>
      </c>
      <c r="W45" s="1922">
        <v>0.54500000000000004</v>
      </c>
      <c r="X45" s="1922">
        <v>0.35</v>
      </c>
      <c r="Y45" s="1922">
        <v>0.35</v>
      </c>
      <c r="Z45" s="1529">
        <f>+V45-W45</f>
        <v>0</v>
      </c>
      <c r="AA45" s="1529">
        <f>+X45-Y45</f>
        <v>0</v>
      </c>
    </row>
    <row r="46" spans="1:27" ht="20.100000000000001" customHeight="1" x14ac:dyDescent="0.25">
      <c r="A46" s="275"/>
      <c r="B46" s="275"/>
      <c r="C46" s="275"/>
      <c r="D46" s="406"/>
      <c r="E46" s="380"/>
      <c r="F46" s="407"/>
      <c r="G46" s="380"/>
      <c r="H46" s="419"/>
      <c r="I46" s="420"/>
      <c r="J46" s="275"/>
      <c r="K46" s="275"/>
      <c r="Q46" s="276"/>
      <c r="S46" s="36" t="s">
        <v>215</v>
      </c>
      <c r="T46" s="36" t="s">
        <v>1028</v>
      </c>
      <c r="U46" s="36">
        <v>0</v>
      </c>
      <c r="V46" s="1922">
        <v>4.3</v>
      </c>
      <c r="W46" s="1922">
        <v>4.3</v>
      </c>
      <c r="X46" s="1922">
        <v>4.3</v>
      </c>
      <c r="Y46" s="1922">
        <v>4.3</v>
      </c>
      <c r="Z46" s="1529">
        <f>+V46-W46</f>
        <v>0</v>
      </c>
      <c r="AA46" s="1529">
        <f>+X46-Y46</f>
        <v>0</v>
      </c>
    </row>
    <row r="47" spans="1:27" ht="20.100000000000001" customHeight="1" thickBot="1" x14ac:dyDescent="0.3">
      <c r="A47" s="275"/>
      <c r="B47" s="275"/>
      <c r="C47" s="275"/>
      <c r="D47" s="1615" t="s">
        <v>1272</v>
      </c>
      <c r="E47" s="1616"/>
      <c r="F47" s="1616"/>
      <c r="G47" s="1617"/>
      <c r="H47" s="414">
        <f>SUM(H46:H46)</f>
        <v>0</v>
      </c>
      <c r="I47" s="421"/>
      <c r="J47" s="275"/>
      <c r="K47" s="275"/>
      <c r="Q47" s="276"/>
      <c r="S47" s="36" t="s">
        <v>215</v>
      </c>
      <c r="T47" s="36" t="s">
        <v>1030</v>
      </c>
      <c r="U47" s="36">
        <v>0</v>
      </c>
      <c r="V47" s="1922">
        <v>2.19</v>
      </c>
      <c r="W47" s="1922">
        <v>2.19</v>
      </c>
      <c r="X47" s="1922">
        <v>1.5</v>
      </c>
      <c r="Y47" s="1922">
        <v>1.5</v>
      </c>
      <c r="Z47" s="1529">
        <f>+V47-W47</f>
        <v>0</v>
      </c>
      <c r="AA47" s="1529">
        <f>+X47-Y47</f>
        <v>0</v>
      </c>
    </row>
    <row r="48" spans="1:27" ht="20.100000000000001" customHeight="1" x14ac:dyDescent="0.25">
      <c r="A48" s="275"/>
      <c r="B48" s="275"/>
      <c r="C48" s="275"/>
      <c r="D48" s="313"/>
      <c r="E48" s="313"/>
      <c r="F48" s="313"/>
      <c r="G48" s="313"/>
      <c r="H48" s="280"/>
      <c r="I48" s="313"/>
      <c r="J48" s="339"/>
      <c r="K48" s="422"/>
      <c r="Q48" s="276"/>
      <c r="S48" s="36" t="s">
        <v>215</v>
      </c>
      <c r="T48" s="36" t="s">
        <v>1029</v>
      </c>
      <c r="U48" s="36">
        <v>0</v>
      </c>
      <c r="V48" s="1922">
        <v>1</v>
      </c>
      <c r="W48" s="1922">
        <v>1</v>
      </c>
      <c r="X48" s="1922">
        <v>1</v>
      </c>
      <c r="Y48" s="1922">
        <v>1</v>
      </c>
      <c r="Z48" s="1529">
        <f>+V48-W48</f>
        <v>0</v>
      </c>
      <c r="AA48" s="1529">
        <f>+X48-Y48</f>
        <v>0</v>
      </c>
    </row>
    <row r="49" spans="1:27" ht="20.100000000000001" customHeight="1" x14ac:dyDescent="0.25">
      <c r="A49" s="275"/>
      <c r="B49" s="275"/>
      <c r="C49" s="275"/>
      <c r="D49" s="313"/>
      <c r="E49" s="313"/>
      <c r="F49" s="313"/>
      <c r="G49" s="313"/>
      <c r="H49" s="280"/>
      <c r="I49" s="313"/>
      <c r="J49" s="339"/>
      <c r="K49" s="422"/>
      <c r="Q49" s="276"/>
      <c r="S49" s="36" t="s">
        <v>215</v>
      </c>
      <c r="T49" s="36" t="s">
        <v>1031</v>
      </c>
      <c r="U49" s="36">
        <v>0</v>
      </c>
      <c r="V49" s="1922">
        <v>4.5650000000000004</v>
      </c>
      <c r="W49" s="1922">
        <v>4.5650000000000004</v>
      </c>
      <c r="X49" s="1922">
        <v>3.11</v>
      </c>
      <c r="Y49" s="1922">
        <v>3.11</v>
      </c>
      <c r="Z49" s="1529">
        <f>+V49-W49</f>
        <v>0</v>
      </c>
      <c r="AA49" s="1529">
        <f>+X49-Y49</f>
        <v>0</v>
      </c>
    </row>
    <row r="50" spans="1:27" ht="20.100000000000001" customHeight="1" x14ac:dyDescent="0.25">
      <c r="A50" s="275"/>
      <c r="B50" s="337" t="s">
        <v>1282</v>
      </c>
      <c r="C50" s="275"/>
      <c r="D50" s="313"/>
      <c r="E50" s="313"/>
      <c r="F50" s="313"/>
      <c r="G50" s="313"/>
      <c r="H50" s="280"/>
      <c r="I50" s="313"/>
      <c r="J50" s="275"/>
      <c r="K50" s="423"/>
      <c r="Q50" s="276"/>
      <c r="S50" s="36" t="s">
        <v>217</v>
      </c>
      <c r="T50" s="36" t="s">
        <v>1032</v>
      </c>
      <c r="U50" s="36">
        <v>0</v>
      </c>
      <c r="V50" s="1922">
        <v>8.5500000000000007</v>
      </c>
      <c r="W50" s="1922">
        <v>8.5500000000000007</v>
      </c>
      <c r="X50" s="1922">
        <v>7.6950000000000003</v>
      </c>
      <c r="Y50" s="1922">
        <v>7.6950000000000003</v>
      </c>
      <c r="Z50" s="1529">
        <f>+V50-W50</f>
        <v>0</v>
      </c>
      <c r="AA50" s="1529">
        <f>+X50-Y50</f>
        <v>0</v>
      </c>
    </row>
    <row r="51" spans="1:27" ht="20.100000000000001" customHeight="1" x14ac:dyDescent="0.25">
      <c r="A51" s="275"/>
      <c r="B51" s="337"/>
      <c r="C51" s="275"/>
      <c r="D51" s="313"/>
      <c r="E51" s="313"/>
      <c r="F51" s="313"/>
      <c r="G51" s="313"/>
      <c r="H51" s="280"/>
      <c r="I51" s="313"/>
      <c r="J51" s="275"/>
      <c r="K51" s="275"/>
      <c r="Q51" s="276"/>
      <c r="S51" s="36" t="s">
        <v>219</v>
      </c>
      <c r="T51" s="36" t="s">
        <v>524</v>
      </c>
      <c r="U51" s="36">
        <v>0</v>
      </c>
      <c r="V51" s="1922">
        <v>1.26</v>
      </c>
      <c r="W51" s="1922">
        <v>1.26</v>
      </c>
      <c r="X51" s="1922">
        <v>1.26</v>
      </c>
      <c r="Y51" s="1922">
        <v>1.26</v>
      </c>
      <c r="Z51" s="1529">
        <f>+V51-W51</f>
        <v>0</v>
      </c>
      <c r="AA51" s="1529">
        <f>+X51-Y51</f>
        <v>0</v>
      </c>
    </row>
    <row r="52" spans="1:27" ht="20.100000000000001" customHeight="1" x14ac:dyDescent="0.25">
      <c r="A52" s="275"/>
      <c r="B52" s="337"/>
      <c r="C52" s="337" t="s">
        <v>1320</v>
      </c>
      <c r="D52" s="386"/>
      <c r="E52" s="313"/>
      <c r="F52" s="313"/>
      <c r="G52" s="313"/>
      <c r="H52" s="280"/>
      <c r="I52" s="313"/>
      <c r="J52" s="275"/>
      <c r="K52" s="275"/>
      <c r="Q52" s="276"/>
      <c r="S52" s="36" t="s">
        <v>219</v>
      </c>
      <c r="T52" s="36" t="s">
        <v>787</v>
      </c>
      <c r="U52" s="36">
        <v>0</v>
      </c>
      <c r="V52" s="1922">
        <v>6.11</v>
      </c>
      <c r="W52" s="1922">
        <v>6.11</v>
      </c>
      <c r="X52" s="1922">
        <v>4.16</v>
      </c>
      <c r="Y52" s="1922">
        <v>4.16</v>
      </c>
      <c r="Z52" s="1529">
        <f>+V52-W52</f>
        <v>0</v>
      </c>
      <c r="AA52" s="1529">
        <f>+X52-Y52</f>
        <v>0</v>
      </c>
    </row>
    <row r="53" spans="1:27" ht="39.950000000000003" customHeight="1" thickBot="1" x14ac:dyDescent="0.3">
      <c r="A53" s="275"/>
      <c r="B53" s="337"/>
      <c r="C53" s="337"/>
      <c r="D53" s="2057"/>
      <c r="E53" s="2058"/>
      <c r="F53" s="2058"/>
      <c r="G53" s="2058"/>
      <c r="H53" s="2059"/>
      <c r="I53" s="2058"/>
      <c r="J53" s="275"/>
      <c r="K53" s="275"/>
      <c r="Q53" s="276"/>
      <c r="S53" s="36" t="s">
        <v>219</v>
      </c>
      <c r="T53" s="36" t="s">
        <v>1039</v>
      </c>
      <c r="U53" s="36">
        <v>0</v>
      </c>
      <c r="V53" s="1922">
        <v>5.3550000000000004</v>
      </c>
      <c r="W53" s="1922">
        <v>5.3550000000000004</v>
      </c>
      <c r="X53" s="1922">
        <v>1.2</v>
      </c>
      <c r="Y53" s="1922">
        <v>1.2</v>
      </c>
      <c r="Z53" s="1529">
        <f>+V53-W53</f>
        <v>0</v>
      </c>
      <c r="AA53" s="1529">
        <f>+X53-Y53</f>
        <v>0</v>
      </c>
    </row>
    <row r="54" spans="1:27" ht="20.100000000000001" customHeight="1" x14ac:dyDescent="0.25">
      <c r="A54" s="275"/>
      <c r="B54" s="337"/>
      <c r="C54" s="275"/>
      <c r="D54" s="2040" t="s">
        <v>3</v>
      </c>
      <c r="E54" s="2060" t="s">
        <v>1285</v>
      </c>
      <c r="F54" s="2060" t="s">
        <v>1286</v>
      </c>
      <c r="G54" s="2047" t="s">
        <v>1205</v>
      </c>
      <c r="H54" s="2043" t="s">
        <v>1299</v>
      </c>
      <c r="I54" s="2049" t="s">
        <v>1266</v>
      </c>
      <c r="J54" s="275"/>
      <c r="K54" s="275"/>
      <c r="Q54" s="276"/>
      <c r="S54" s="36" t="s">
        <v>219</v>
      </c>
      <c r="T54" s="36" t="s">
        <v>1035</v>
      </c>
      <c r="U54" s="36">
        <v>0</v>
      </c>
      <c r="V54" s="1922">
        <v>3.4609999999999999</v>
      </c>
      <c r="W54" s="1922">
        <v>3.4609999999999999</v>
      </c>
      <c r="X54" s="1922">
        <v>3.3</v>
      </c>
      <c r="Y54" s="1922">
        <v>3.3</v>
      </c>
      <c r="Z54" s="1529">
        <f>+V54-W54</f>
        <v>0</v>
      </c>
      <c r="AA54" s="1529">
        <f>+X54-Y54</f>
        <v>0</v>
      </c>
    </row>
    <row r="55" spans="1:27" ht="20.100000000000001" customHeight="1" x14ac:dyDescent="0.25">
      <c r="A55" s="275"/>
      <c r="B55" s="337"/>
      <c r="C55" s="275"/>
      <c r="D55" s="1618"/>
      <c r="E55" s="1619"/>
      <c r="F55" s="1619"/>
      <c r="G55" s="424"/>
      <c r="H55" s="425"/>
      <c r="I55" s="426"/>
      <c r="J55" s="275"/>
      <c r="K55" s="275"/>
      <c r="Q55" s="276"/>
      <c r="S55" s="36" t="s">
        <v>219</v>
      </c>
      <c r="T55" s="36" t="s">
        <v>1036</v>
      </c>
      <c r="U55" s="36">
        <v>0</v>
      </c>
      <c r="V55" s="1922">
        <v>1.3440000000000001</v>
      </c>
      <c r="W55" s="1922">
        <v>1.3440000000000001</v>
      </c>
      <c r="X55" s="1922">
        <v>1.2</v>
      </c>
      <c r="Y55" s="1922">
        <v>1.2</v>
      </c>
      <c r="Z55" s="1529">
        <f>+V55-W55</f>
        <v>0</v>
      </c>
      <c r="AA55" s="1529">
        <f>+X55-Y55</f>
        <v>0</v>
      </c>
    </row>
    <row r="56" spans="1:27" ht="20.100000000000001" customHeight="1" x14ac:dyDescent="0.25">
      <c r="A56" s="275"/>
      <c r="B56" s="337"/>
      <c r="C56" s="275"/>
      <c r="D56" s="1614"/>
      <c r="E56" s="1620"/>
      <c r="F56" s="1620"/>
      <c r="G56" s="427"/>
      <c r="H56" s="428"/>
      <c r="I56" s="429"/>
      <c r="J56" s="275"/>
      <c r="K56" s="275"/>
      <c r="Q56" s="276"/>
      <c r="S56" s="36" t="s">
        <v>219</v>
      </c>
      <c r="T56" s="36" t="s">
        <v>1034</v>
      </c>
      <c r="U56" s="36">
        <v>0</v>
      </c>
      <c r="V56" s="1922">
        <v>0.88800000000000001</v>
      </c>
      <c r="W56" s="1922">
        <v>0.88800000000000001</v>
      </c>
      <c r="X56" s="1922">
        <v>0.8</v>
      </c>
      <c r="Y56" s="1922">
        <v>0.8</v>
      </c>
      <c r="Z56" s="1529">
        <f>+V56-W56</f>
        <v>0</v>
      </c>
      <c r="AA56" s="1529">
        <f>+X56-Y56</f>
        <v>0</v>
      </c>
    </row>
    <row r="57" spans="1:27" ht="20.100000000000001" customHeight="1" thickBot="1" x14ac:dyDescent="0.3">
      <c r="A57" s="275"/>
      <c r="B57" s="337"/>
      <c r="C57" s="275"/>
      <c r="D57" s="1615" t="s">
        <v>1272</v>
      </c>
      <c r="E57" s="1616"/>
      <c r="F57" s="1616"/>
      <c r="G57" s="1617"/>
      <c r="H57" s="414">
        <f>SUM(H55:H56)</f>
        <v>0</v>
      </c>
      <c r="I57" s="421"/>
      <c r="J57" s="275"/>
      <c r="K57" s="275"/>
      <c r="Q57" s="276"/>
      <c r="S57" s="36" t="s">
        <v>219</v>
      </c>
      <c r="T57" s="36" t="s">
        <v>1033</v>
      </c>
      <c r="U57" s="36">
        <v>0</v>
      </c>
      <c r="V57" s="1922">
        <v>3.9</v>
      </c>
      <c r="W57" s="1922">
        <v>3.9</v>
      </c>
      <c r="X57" s="1922">
        <v>3.9</v>
      </c>
      <c r="Y57" s="1922">
        <v>3.9</v>
      </c>
      <c r="Z57" s="1529">
        <f>+V57-W57</f>
        <v>0</v>
      </c>
      <c r="AA57" s="1529">
        <f>+X57-Y57</f>
        <v>0</v>
      </c>
    </row>
    <row r="58" spans="1:27" ht="20.100000000000001" customHeight="1" x14ac:dyDescent="0.25">
      <c r="A58" s="275"/>
      <c r="B58" s="337"/>
      <c r="C58" s="275"/>
      <c r="D58" s="313"/>
      <c r="E58" s="313"/>
      <c r="F58" s="313"/>
      <c r="G58" s="313"/>
      <c r="H58" s="280"/>
      <c r="I58" s="313"/>
      <c r="J58" s="275"/>
      <c r="K58" s="275"/>
      <c r="Q58" s="276"/>
      <c r="S58" s="36" t="s">
        <v>219</v>
      </c>
      <c r="T58" s="36" t="s">
        <v>1040</v>
      </c>
      <c r="U58" s="36">
        <v>0</v>
      </c>
      <c r="V58" s="1922">
        <v>3.5</v>
      </c>
      <c r="W58" s="1922">
        <v>3.5</v>
      </c>
      <c r="X58" s="1922">
        <v>3.5</v>
      </c>
      <c r="Y58" s="1922">
        <v>3.5</v>
      </c>
      <c r="Z58" s="1529">
        <f>+V58-W58</f>
        <v>0</v>
      </c>
      <c r="AA58" s="1529">
        <f>+X58-Y58</f>
        <v>0</v>
      </c>
    </row>
    <row r="59" spans="1:27" ht="20.100000000000001" customHeight="1" x14ac:dyDescent="0.25">
      <c r="A59" s="275"/>
      <c r="B59" s="275"/>
      <c r="C59" s="337" t="s">
        <v>1322</v>
      </c>
      <c r="D59" s="386"/>
      <c r="E59" s="313"/>
      <c r="F59" s="313"/>
      <c r="G59" s="313"/>
      <c r="H59" s="280"/>
      <c r="I59" s="313"/>
      <c r="J59" s="281"/>
      <c r="K59" s="281"/>
      <c r="Q59" s="276"/>
      <c r="S59" s="36" t="s">
        <v>219</v>
      </c>
      <c r="T59" s="36" t="s">
        <v>1037</v>
      </c>
      <c r="U59" s="36">
        <v>0</v>
      </c>
      <c r="V59" s="1922">
        <v>2.13</v>
      </c>
      <c r="W59" s="1922">
        <v>2.13</v>
      </c>
      <c r="X59" s="1922">
        <v>1.1499999999999999</v>
      </c>
      <c r="Y59" s="1922">
        <v>1.1499999999999999</v>
      </c>
      <c r="Z59" s="1529">
        <f>+V59-W59</f>
        <v>0</v>
      </c>
      <c r="AA59" s="1529">
        <f>+X59-Y59</f>
        <v>0</v>
      </c>
    </row>
    <row r="60" spans="1:27" ht="16.5" thickBot="1" x14ac:dyDescent="0.3">
      <c r="A60" s="275"/>
      <c r="B60" s="275"/>
      <c r="C60" s="275"/>
      <c r="D60" s="313"/>
      <c r="E60" s="386"/>
      <c r="F60" s="313"/>
      <c r="G60" s="313"/>
      <c r="H60" s="430"/>
      <c r="I60" s="313"/>
      <c r="J60" s="281"/>
      <c r="K60" s="281"/>
      <c r="Q60" s="276"/>
      <c r="S60" s="36" t="s">
        <v>219</v>
      </c>
      <c r="T60" s="36" t="s">
        <v>1038</v>
      </c>
      <c r="U60" s="36">
        <v>0</v>
      </c>
      <c r="V60" s="1922">
        <v>1.45</v>
      </c>
      <c r="W60" s="1922">
        <v>1.45</v>
      </c>
      <c r="X60" s="1922">
        <v>1</v>
      </c>
      <c r="Y60" s="1922">
        <v>1</v>
      </c>
      <c r="Z60" s="1529">
        <f>+V60-W60</f>
        <v>0</v>
      </c>
      <c r="AA60" s="1529">
        <f>+X60-Y60</f>
        <v>0</v>
      </c>
    </row>
    <row r="61" spans="1:27" ht="31.5" x14ac:dyDescent="0.25">
      <c r="A61" s="275"/>
      <c r="B61" s="275"/>
      <c r="C61" s="275"/>
      <c r="D61" s="2040" t="s">
        <v>3</v>
      </c>
      <c r="E61" s="2060" t="s">
        <v>4</v>
      </c>
      <c r="F61" s="2047" t="s">
        <v>1289</v>
      </c>
      <c r="G61" s="2047" t="s">
        <v>1290</v>
      </c>
      <c r="H61" s="2043" t="s">
        <v>1299</v>
      </c>
      <c r="I61" s="2049" t="s">
        <v>1266</v>
      </c>
      <c r="J61" s="281"/>
      <c r="K61" s="281"/>
      <c r="Q61" s="276"/>
      <c r="S61" s="36" t="s">
        <v>221</v>
      </c>
      <c r="T61" s="36" t="s">
        <v>1041</v>
      </c>
      <c r="U61" s="36">
        <v>0</v>
      </c>
      <c r="V61" s="1922">
        <v>17.96</v>
      </c>
      <c r="W61" s="1922">
        <v>17.96</v>
      </c>
      <c r="X61" s="1922">
        <v>16</v>
      </c>
      <c r="Y61" s="1922">
        <v>16</v>
      </c>
      <c r="Z61" s="1529">
        <f>+V61-W61</f>
        <v>0</v>
      </c>
      <c r="AA61" s="1529">
        <f>+X61-Y61</f>
        <v>0</v>
      </c>
    </row>
    <row r="62" spans="1:27" ht="20.100000000000001" customHeight="1" x14ac:dyDescent="0.25">
      <c r="A62" s="275"/>
      <c r="B62" s="275"/>
      <c r="C62" s="275"/>
      <c r="D62" s="431"/>
      <c r="E62" s="380"/>
      <c r="F62" s="380"/>
      <c r="G62" s="380"/>
      <c r="H62" s="432"/>
      <c r="I62" s="433"/>
      <c r="J62" s="281"/>
      <c r="K62" s="281"/>
      <c r="Q62" s="276"/>
      <c r="S62" s="36" t="s">
        <v>223</v>
      </c>
      <c r="T62" s="36" t="s">
        <v>1042</v>
      </c>
      <c r="U62" s="36">
        <v>0</v>
      </c>
      <c r="V62" s="1922">
        <v>9.1999999999999993</v>
      </c>
      <c r="W62" s="1922">
        <v>9.1999999999999993</v>
      </c>
      <c r="X62" s="1922">
        <v>5.0999999999999996</v>
      </c>
      <c r="Y62" s="1922">
        <v>5.0999999999999996</v>
      </c>
      <c r="Z62" s="1529">
        <f>+V62-W62</f>
        <v>0</v>
      </c>
      <c r="AA62" s="1529">
        <f>+X62-Y62</f>
        <v>0</v>
      </c>
    </row>
    <row r="63" spans="1:27" ht="20.100000000000001" customHeight="1" thickBot="1" x14ac:dyDescent="0.3">
      <c r="A63" s="275"/>
      <c r="B63" s="275"/>
      <c r="C63" s="275"/>
      <c r="D63" s="1615" t="s">
        <v>1272</v>
      </c>
      <c r="E63" s="1616"/>
      <c r="F63" s="1616"/>
      <c r="G63" s="1617"/>
      <c r="H63" s="434"/>
      <c r="I63" s="435"/>
      <c r="J63" s="281"/>
      <c r="K63" s="281"/>
      <c r="Q63" s="276"/>
      <c r="S63" s="36" t="s">
        <v>223</v>
      </c>
      <c r="T63" s="36" t="s">
        <v>1046</v>
      </c>
      <c r="U63" s="36">
        <v>0</v>
      </c>
      <c r="V63" s="1922">
        <v>0.6</v>
      </c>
      <c r="W63" s="1922">
        <v>0.6</v>
      </c>
      <c r="X63" s="1922">
        <v>0.33</v>
      </c>
      <c r="Y63" s="1922">
        <v>0.33</v>
      </c>
      <c r="Z63" s="1529">
        <f>+V63-W63</f>
        <v>0</v>
      </c>
      <c r="AA63" s="1529">
        <f>+X63-Y63</f>
        <v>0</v>
      </c>
    </row>
    <row r="64" spans="1:27" ht="20.100000000000001" customHeight="1" x14ac:dyDescent="0.25">
      <c r="A64" s="275"/>
      <c r="B64" s="275"/>
      <c r="C64" s="275"/>
      <c r="D64" s="313"/>
      <c r="E64" s="313"/>
      <c r="F64" s="313"/>
      <c r="G64" s="313"/>
      <c r="H64" s="280"/>
      <c r="I64" s="313"/>
      <c r="J64" s="281"/>
      <c r="K64" s="281"/>
      <c r="Q64" s="276"/>
      <c r="S64" s="36" t="s">
        <v>223</v>
      </c>
      <c r="T64" s="36" t="s">
        <v>1043</v>
      </c>
      <c r="U64" s="36">
        <v>0</v>
      </c>
      <c r="V64" s="1922">
        <v>5.0999999999999996</v>
      </c>
      <c r="W64" s="1922">
        <v>5.0999999999999996</v>
      </c>
      <c r="X64" s="1922">
        <v>4.5</v>
      </c>
      <c r="Y64" s="1922">
        <v>4.5</v>
      </c>
      <c r="Z64" s="1529">
        <f>+V64-W64</f>
        <v>0</v>
      </c>
      <c r="AA64" s="1529">
        <f>+X64-Y64</f>
        <v>0</v>
      </c>
    </row>
    <row r="65" spans="1:27" ht="20.100000000000001" customHeight="1" x14ac:dyDescent="0.25">
      <c r="A65" s="275"/>
      <c r="B65" s="275"/>
      <c r="C65" s="337" t="s">
        <v>1323</v>
      </c>
      <c r="D65" s="386"/>
      <c r="E65" s="313"/>
      <c r="F65" s="313"/>
      <c r="G65" s="313"/>
      <c r="H65" s="280"/>
      <c r="I65" s="313"/>
      <c r="J65" s="281"/>
      <c r="K65" s="281"/>
      <c r="Q65" s="276"/>
      <c r="S65" s="36" t="s">
        <v>223</v>
      </c>
      <c r="T65" s="36" t="s">
        <v>1045</v>
      </c>
      <c r="U65" s="36">
        <v>0</v>
      </c>
      <c r="V65" s="1922">
        <v>6</v>
      </c>
      <c r="W65" s="1922">
        <v>6</v>
      </c>
      <c r="X65" s="1922">
        <v>5</v>
      </c>
      <c r="Y65" s="1922">
        <v>5</v>
      </c>
      <c r="Z65" s="1529">
        <f>+V65-W65</f>
        <v>0</v>
      </c>
      <c r="AA65" s="1529">
        <f>+X65-Y65</f>
        <v>0</v>
      </c>
    </row>
    <row r="66" spans="1:27" ht="16.5" thickBot="1" x14ac:dyDescent="0.3">
      <c r="A66" s="275"/>
      <c r="B66" s="275"/>
      <c r="C66" s="275"/>
      <c r="D66" s="313"/>
      <c r="E66" s="386"/>
      <c r="F66" s="313"/>
      <c r="G66" s="313"/>
      <c r="H66" s="280"/>
      <c r="I66" s="313"/>
      <c r="J66" s="281"/>
      <c r="K66" s="281"/>
      <c r="Q66" s="276"/>
      <c r="S66" s="36" t="s">
        <v>223</v>
      </c>
      <c r="T66" s="36" t="s">
        <v>1044</v>
      </c>
      <c r="U66" s="36">
        <v>0</v>
      </c>
      <c r="V66" s="1922">
        <v>1.2</v>
      </c>
      <c r="W66" s="1922">
        <v>1.2</v>
      </c>
      <c r="X66" s="1922">
        <v>1</v>
      </c>
      <c r="Y66" s="1922">
        <v>1</v>
      </c>
      <c r="Z66" s="1529">
        <f>+V66-W66</f>
        <v>0</v>
      </c>
      <c r="AA66" s="1529">
        <f>+X66-Y66</f>
        <v>0</v>
      </c>
    </row>
    <row r="67" spans="1:27" ht="31.5" customHeight="1" x14ac:dyDescent="0.25">
      <c r="A67" s="275"/>
      <c r="B67" s="275"/>
      <c r="C67" s="275"/>
      <c r="D67" s="2061" t="s">
        <v>3</v>
      </c>
      <c r="E67" s="2062" t="s">
        <v>1295</v>
      </c>
      <c r="F67" s="2042" t="s">
        <v>1205</v>
      </c>
      <c r="G67" s="2063" t="s">
        <v>1296</v>
      </c>
      <c r="H67" s="2064"/>
      <c r="I67" s="2065" t="s">
        <v>1324</v>
      </c>
      <c r="J67" s="281"/>
      <c r="K67" s="281"/>
      <c r="Q67" s="276"/>
      <c r="S67" s="36" t="s">
        <v>225</v>
      </c>
      <c r="T67" s="36" t="s">
        <v>1048</v>
      </c>
      <c r="U67" s="36">
        <v>0</v>
      </c>
      <c r="V67" s="1922">
        <v>2.3450000000000002</v>
      </c>
      <c r="W67" s="1922">
        <v>2.3450000000000002</v>
      </c>
      <c r="X67" s="1922">
        <v>1.8759999999999999</v>
      </c>
      <c r="Y67" s="1922">
        <v>1.8759999999999999</v>
      </c>
      <c r="Z67" s="1529">
        <f>+V67-W67</f>
        <v>0</v>
      </c>
      <c r="AA67" s="1529">
        <f>+X67-Y67</f>
        <v>0</v>
      </c>
    </row>
    <row r="68" spans="1:27" ht="20.100000000000001" customHeight="1" x14ac:dyDescent="0.25">
      <c r="A68" s="275"/>
      <c r="B68" s="275"/>
      <c r="C68" s="275"/>
      <c r="D68" s="436"/>
      <c r="E68" s="388"/>
      <c r="F68" s="394"/>
      <c r="G68" s="1606"/>
      <c r="H68" s="1607"/>
      <c r="I68" s="437"/>
      <c r="J68" s="281"/>
      <c r="K68" s="281"/>
      <c r="Q68" s="276"/>
      <c r="S68" s="36" t="s">
        <v>225</v>
      </c>
      <c r="T68" s="36" t="s">
        <v>1047</v>
      </c>
      <c r="U68" s="36">
        <v>0</v>
      </c>
      <c r="V68" s="1922">
        <v>1.089</v>
      </c>
      <c r="W68" s="1922">
        <v>1.089</v>
      </c>
      <c r="X68" s="1922">
        <v>0.871</v>
      </c>
      <c r="Y68" s="1922">
        <v>0.871</v>
      </c>
      <c r="Z68" s="1529">
        <f>+V68-W68</f>
        <v>0</v>
      </c>
      <c r="AA68" s="1529">
        <f>+X68-Y68</f>
        <v>0</v>
      </c>
    </row>
    <row r="69" spans="1:27" ht="16.5" thickBot="1" x14ac:dyDescent="0.3">
      <c r="A69" s="275"/>
      <c r="B69" s="275"/>
      <c r="C69" s="275"/>
      <c r="D69" s="1608" t="s">
        <v>1272</v>
      </c>
      <c r="E69" s="1609"/>
      <c r="F69" s="1609"/>
      <c r="G69" s="1609"/>
      <c r="H69" s="1610"/>
      <c r="I69" s="438">
        <f>SUM(I68:I68)</f>
        <v>0</v>
      </c>
      <c r="J69" s="281"/>
      <c r="K69" s="275"/>
      <c r="Q69" s="276"/>
      <c r="S69" s="36" t="s">
        <v>227</v>
      </c>
      <c r="T69" s="36" t="s">
        <v>1053</v>
      </c>
      <c r="U69" s="36">
        <v>0</v>
      </c>
      <c r="V69" s="1922">
        <v>9.18</v>
      </c>
      <c r="W69" s="1922">
        <v>9.18</v>
      </c>
      <c r="X69" s="1922">
        <v>9.18</v>
      </c>
      <c r="Y69" s="1922">
        <v>9.18</v>
      </c>
      <c r="Z69" s="1529">
        <f>+V69-W69</f>
        <v>0</v>
      </c>
      <c r="AA69" s="1529">
        <f>+X69-Y69</f>
        <v>0</v>
      </c>
    </row>
    <row r="70" spans="1:27" ht="15.75" x14ac:dyDescent="0.25">
      <c r="A70" s="275"/>
      <c r="B70" s="275"/>
      <c r="C70" s="275"/>
      <c r="D70" s="275"/>
      <c r="E70" s="275"/>
      <c r="F70" s="275"/>
      <c r="G70" s="275"/>
      <c r="H70" s="378"/>
      <c r="I70" s="275"/>
      <c r="J70" s="281"/>
      <c r="K70" s="275"/>
      <c r="Q70" s="276"/>
      <c r="S70" s="36" t="s">
        <v>227</v>
      </c>
      <c r="T70" s="36" t="s">
        <v>1059</v>
      </c>
      <c r="U70" s="36">
        <v>0</v>
      </c>
      <c r="V70" s="1922">
        <v>1.1000000000000001</v>
      </c>
      <c r="W70" s="1922">
        <v>1.1000000000000001</v>
      </c>
      <c r="X70" s="1922">
        <v>1.1000000000000001</v>
      </c>
      <c r="Y70" s="1922">
        <v>1.1000000000000001</v>
      </c>
      <c r="Z70" s="1529">
        <f>+V70-W70</f>
        <v>0</v>
      </c>
      <c r="AA70" s="1529">
        <f>+X70-Y70</f>
        <v>0</v>
      </c>
    </row>
    <row r="71" spans="1:27" ht="15.75" x14ac:dyDescent="0.25">
      <c r="A71" s="275"/>
      <c r="B71" s="275"/>
      <c r="C71" s="275"/>
      <c r="D71" s="275"/>
      <c r="E71" s="439"/>
      <c r="F71" s="275"/>
      <c r="G71" s="275"/>
      <c r="H71" s="378"/>
      <c r="I71" s="275"/>
      <c r="J71" s="281"/>
      <c r="K71" s="275"/>
      <c r="Q71" s="276"/>
      <c r="S71" s="36" t="s">
        <v>227</v>
      </c>
      <c r="T71" s="36" t="s">
        <v>1056</v>
      </c>
      <c r="U71" s="36">
        <v>0</v>
      </c>
      <c r="V71" s="1922">
        <v>1.952</v>
      </c>
      <c r="W71" s="1922">
        <v>1.952</v>
      </c>
      <c r="X71" s="1922">
        <v>1.4179999999999999</v>
      </c>
      <c r="Y71" s="1922">
        <v>1.4179999999999999</v>
      </c>
      <c r="Z71" s="1529">
        <f>+V71-W71</f>
        <v>0</v>
      </c>
      <c r="AA71" s="1529">
        <f>+X71-Y71</f>
        <v>0</v>
      </c>
    </row>
    <row r="72" spans="1:27" ht="15.75" x14ac:dyDescent="0.25">
      <c r="A72" s="275"/>
      <c r="B72" s="337" t="s">
        <v>1325</v>
      </c>
      <c r="C72" s="275"/>
      <c r="D72" s="313"/>
      <c r="E72" s="313"/>
      <c r="F72" s="313"/>
      <c r="G72" s="313"/>
      <c r="H72" s="280"/>
      <c r="I72" s="313"/>
      <c r="J72" s="281"/>
      <c r="K72" s="275"/>
      <c r="Q72" s="276"/>
      <c r="S72" s="36" t="s">
        <v>227</v>
      </c>
      <c r="T72" s="36" t="s">
        <v>1057</v>
      </c>
      <c r="U72" s="36">
        <v>0</v>
      </c>
      <c r="V72" s="1922">
        <v>2.2400000000000002</v>
      </c>
      <c r="W72" s="1922">
        <v>2.2400000000000002</v>
      </c>
      <c r="X72" s="1922">
        <v>1.5</v>
      </c>
      <c r="Y72" s="1922">
        <v>1.5</v>
      </c>
      <c r="Z72" s="1529">
        <f>+V72-W72</f>
        <v>0</v>
      </c>
      <c r="AA72" s="1529">
        <f>+X72-Y72</f>
        <v>0</v>
      </c>
    </row>
    <row r="73" spans="1:27" ht="16.5" thickBot="1" x14ac:dyDescent="0.3">
      <c r="A73" s="275"/>
      <c r="B73" s="337"/>
      <c r="C73" s="275"/>
      <c r="D73" s="313"/>
      <c r="E73" s="313"/>
      <c r="F73" s="313"/>
      <c r="G73" s="313"/>
      <c r="H73" s="280"/>
      <c r="I73" s="313"/>
      <c r="J73" s="281"/>
      <c r="K73" s="275"/>
      <c r="Q73" s="276"/>
      <c r="S73" s="36" t="s">
        <v>227</v>
      </c>
      <c r="T73" s="36" t="s">
        <v>1055</v>
      </c>
      <c r="U73" s="36">
        <v>0</v>
      </c>
      <c r="V73" s="1922">
        <v>0.17599999999999999</v>
      </c>
      <c r="W73" s="1922">
        <v>0.17599999999999999</v>
      </c>
      <c r="X73" s="1922">
        <v>0</v>
      </c>
      <c r="Y73" s="1922">
        <v>0</v>
      </c>
      <c r="Z73" s="1529">
        <f>+V73-W73</f>
        <v>0</v>
      </c>
      <c r="AA73" s="1529">
        <f>+X73-Y73</f>
        <v>0</v>
      </c>
    </row>
    <row r="74" spans="1:27" ht="31.5" x14ac:dyDescent="0.25">
      <c r="A74" s="275"/>
      <c r="B74" s="337"/>
      <c r="C74" s="275"/>
      <c r="D74" s="2061" t="s">
        <v>3</v>
      </c>
      <c r="E74" s="2046" t="s">
        <v>4</v>
      </c>
      <c r="F74" s="2042" t="s">
        <v>1205</v>
      </c>
      <c r="G74" s="2043" t="s">
        <v>1298</v>
      </c>
      <c r="H74" s="2043" t="s">
        <v>1299</v>
      </c>
      <c r="I74" s="2044" t="s">
        <v>1266</v>
      </c>
      <c r="J74" s="281"/>
      <c r="K74" s="275"/>
      <c r="Q74" s="276"/>
      <c r="S74" s="36" t="s">
        <v>227</v>
      </c>
      <c r="T74" s="36" t="s">
        <v>1054</v>
      </c>
      <c r="U74" s="36">
        <v>0</v>
      </c>
      <c r="V74" s="1922">
        <v>0.224</v>
      </c>
      <c r="W74" s="1922">
        <v>0.224</v>
      </c>
      <c r="X74" s="1922">
        <v>0.2</v>
      </c>
      <c r="Y74" s="1922">
        <v>0.2</v>
      </c>
      <c r="Z74" s="1529">
        <f>+V74-W74</f>
        <v>0</v>
      </c>
      <c r="AA74" s="1529">
        <f>+X74-Y74</f>
        <v>0</v>
      </c>
    </row>
    <row r="75" spans="1:27" ht="24.95" customHeight="1" x14ac:dyDescent="0.25">
      <c r="A75" s="275"/>
      <c r="B75" s="337"/>
      <c r="C75" s="275"/>
      <c r="D75" s="406"/>
      <c r="E75" s="380"/>
      <c r="F75" s="380"/>
      <c r="G75" s="381"/>
      <c r="H75" s="399"/>
      <c r="I75" s="400"/>
      <c r="J75" s="281"/>
      <c r="K75" s="275"/>
      <c r="Q75" s="276"/>
      <c r="S75" s="36" t="s">
        <v>227</v>
      </c>
      <c r="T75" s="36" t="s">
        <v>1060</v>
      </c>
      <c r="U75" s="36">
        <v>0</v>
      </c>
      <c r="V75" s="1922">
        <v>0.496</v>
      </c>
      <c r="W75" s="1922">
        <v>0.496</v>
      </c>
      <c r="X75" s="1922">
        <v>0.496</v>
      </c>
      <c r="Y75" s="1922">
        <v>0.496</v>
      </c>
      <c r="Z75" s="1529">
        <f>+V75-W75</f>
        <v>0</v>
      </c>
      <c r="AA75" s="1529">
        <f>+X75-Y75</f>
        <v>0</v>
      </c>
    </row>
    <row r="76" spans="1:27" ht="16.5" thickBot="1" x14ac:dyDescent="0.3">
      <c r="A76" s="275"/>
      <c r="B76" s="275"/>
      <c r="C76" s="275"/>
      <c r="D76" s="1611" t="s">
        <v>1272</v>
      </c>
      <c r="E76" s="1612"/>
      <c r="F76" s="1612"/>
      <c r="G76" s="1613"/>
      <c r="H76" s="401">
        <f>+SUM(H75:H75)</f>
        <v>0</v>
      </c>
      <c r="I76" s="440"/>
      <c r="J76" s="281"/>
      <c r="K76" s="275"/>
      <c r="Q76" s="276"/>
      <c r="S76" s="36" t="s">
        <v>227</v>
      </c>
      <c r="T76" s="36" t="s">
        <v>1052</v>
      </c>
      <c r="U76" s="36">
        <v>0</v>
      </c>
      <c r="V76" s="1922">
        <v>4.9000000000000004</v>
      </c>
      <c r="W76" s="1922">
        <v>4.9000000000000004</v>
      </c>
      <c r="X76" s="1922">
        <v>4.9000000000000004</v>
      </c>
      <c r="Y76" s="1922">
        <v>4.9000000000000004</v>
      </c>
      <c r="Z76" s="1529">
        <f>+V76-W76</f>
        <v>0</v>
      </c>
      <c r="AA76" s="1529">
        <f>+X76-Y76</f>
        <v>0</v>
      </c>
    </row>
    <row r="77" spans="1:27" ht="15.75" x14ac:dyDescent="0.25">
      <c r="A77" s="275"/>
      <c r="B77" s="275"/>
      <c r="C77" s="275"/>
      <c r="D77" s="441"/>
      <c r="E77" s="343"/>
      <c r="F77" s="386"/>
      <c r="G77" s="386"/>
      <c r="H77" s="442"/>
      <c r="I77" s="443"/>
      <c r="J77" s="281"/>
      <c r="K77" s="275"/>
      <c r="Q77" s="276"/>
      <c r="S77" s="36" t="s">
        <v>227</v>
      </c>
      <c r="T77" s="36" t="s">
        <v>1051</v>
      </c>
      <c r="U77" s="36">
        <v>0</v>
      </c>
      <c r="V77" s="1922">
        <v>0.97599999999999998</v>
      </c>
      <c r="W77" s="1922">
        <v>0.97599999999999998</v>
      </c>
      <c r="X77" s="1922">
        <v>0.97599999999999998</v>
      </c>
      <c r="Y77" s="1922">
        <v>0.97599999999999998</v>
      </c>
      <c r="Z77" s="1529">
        <f>+V77-W77</f>
        <v>0</v>
      </c>
      <c r="AA77" s="1529">
        <f>+X77-Y77</f>
        <v>0</v>
      </c>
    </row>
    <row r="78" spans="1:27" ht="15.75" x14ac:dyDescent="0.25">
      <c r="A78" s="275"/>
      <c r="B78" s="275"/>
      <c r="C78" s="275"/>
      <c r="D78" s="444" t="s">
        <v>1326</v>
      </c>
      <c r="E78" s="313"/>
      <c r="F78" s="275"/>
      <c r="G78" s="313"/>
      <c r="H78" s="280"/>
      <c r="I78" s="313"/>
      <c r="J78" s="281"/>
      <c r="K78" s="275"/>
      <c r="Q78" s="276"/>
      <c r="S78" s="36" t="s">
        <v>227</v>
      </c>
      <c r="T78" s="36" t="s">
        <v>1050</v>
      </c>
      <c r="U78" s="36">
        <v>0</v>
      </c>
      <c r="V78" s="1922">
        <v>0.94</v>
      </c>
      <c r="W78" s="1922">
        <v>0.94</v>
      </c>
      <c r="X78" s="1922">
        <v>0.85</v>
      </c>
      <c r="Y78" s="1922">
        <v>0.85</v>
      </c>
      <c r="Z78" s="1529">
        <f>+V78-W78</f>
        <v>0</v>
      </c>
      <c r="AA78" s="1529">
        <f>+X78-Y78</f>
        <v>0</v>
      </c>
    </row>
    <row r="79" spans="1:27" ht="15.75" x14ac:dyDescent="0.25">
      <c r="A79" s="275"/>
      <c r="B79" s="275"/>
      <c r="C79" s="275"/>
      <c r="D79" s="444"/>
      <c r="E79" s="313"/>
      <c r="F79" s="275"/>
      <c r="G79" s="313"/>
      <c r="H79" s="280"/>
      <c r="I79" s="313"/>
      <c r="J79" s="430"/>
      <c r="K79" s="275"/>
      <c r="Q79" s="276"/>
      <c r="S79" s="36" t="s">
        <v>227</v>
      </c>
      <c r="T79" s="36" t="s">
        <v>1049</v>
      </c>
      <c r="U79" s="36">
        <v>0</v>
      </c>
      <c r="V79" s="1922">
        <v>1.2</v>
      </c>
      <c r="W79" s="1922">
        <v>1.2</v>
      </c>
      <c r="X79" s="1922">
        <v>0.86</v>
      </c>
      <c r="Y79" s="1922">
        <v>0.86</v>
      </c>
      <c r="Z79" s="1529">
        <f>+V79-W79</f>
        <v>0</v>
      </c>
      <c r="AA79" s="1529">
        <f>+X79-Y79</f>
        <v>0</v>
      </c>
    </row>
    <row r="80" spans="1:27" ht="15.75" x14ac:dyDescent="0.25">
      <c r="A80" s="275"/>
      <c r="B80" s="275"/>
      <c r="C80" s="275"/>
      <c r="D80" s="444" t="s">
        <v>1301</v>
      </c>
      <c r="E80" s="313" t="s">
        <v>1302</v>
      </c>
      <c r="F80" s="275"/>
      <c r="G80" s="430"/>
      <c r="H80" s="430"/>
      <c r="I80" s="430"/>
      <c r="J80" s="280"/>
      <c r="K80" s="275"/>
      <c r="Q80" s="276"/>
      <c r="S80" s="36" t="s">
        <v>227</v>
      </c>
      <c r="T80" s="36" t="s">
        <v>1061</v>
      </c>
      <c r="U80" s="36">
        <v>0</v>
      </c>
      <c r="V80" s="1922">
        <v>4.99</v>
      </c>
      <c r="W80" s="1922">
        <v>4.99</v>
      </c>
      <c r="X80" s="1922">
        <v>3.6</v>
      </c>
      <c r="Y80" s="1922">
        <v>3.6</v>
      </c>
      <c r="Z80" s="1529">
        <f>+V80-W80</f>
        <v>0</v>
      </c>
      <c r="AA80" s="1529">
        <f>+X80-Y80</f>
        <v>0</v>
      </c>
    </row>
    <row r="81" spans="1:27" ht="15.75" x14ac:dyDescent="0.25">
      <c r="A81" s="275"/>
      <c r="B81" s="275"/>
      <c r="C81" s="275"/>
      <c r="D81" s="444" t="s">
        <v>1303</v>
      </c>
      <c r="E81" s="313" t="s">
        <v>1304</v>
      </c>
      <c r="F81" s="275"/>
      <c r="G81" s="445"/>
      <c r="H81" s="446"/>
      <c r="I81" s="445"/>
      <c r="J81" s="275"/>
      <c r="K81" s="275"/>
      <c r="Q81" s="276"/>
      <c r="S81" s="36" t="s">
        <v>227</v>
      </c>
      <c r="T81" s="36" t="s">
        <v>1062</v>
      </c>
      <c r="U81" s="36">
        <v>0</v>
      </c>
      <c r="V81" s="1922">
        <v>0.34</v>
      </c>
      <c r="W81" s="1922">
        <v>0.34</v>
      </c>
      <c r="X81" s="1922">
        <v>0.3</v>
      </c>
      <c r="Y81" s="1922">
        <v>0.3</v>
      </c>
      <c r="Z81" s="1529">
        <f>+V81-W81</f>
        <v>0</v>
      </c>
      <c r="AA81" s="1529">
        <f>+X81-Y81</f>
        <v>0</v>
      </c>
    </row>
    <row r="82" spans="1:27" ht="15.75" x14ac:dyDescent="0.25">
      <c r="A82" s="275"/>
      <c r="B82" s="275"/>
      <c r="C82" s="275"/>
      <c r="D82" s="444" t="s">
        <v>1305</v>
      </c>
      <c r="E82" s="313" t="s">
        <v>1306</v>
      </c>
      <c r="F82" s="275"/>
      <c r="G82" s="386"/>
      <c r="H82" s="447"/>
      <c r="I82" s="313"/>
      <c r="J82" s="275"/>
      <c r="K82" s="275"/>
      <c r="Q82" s="276"/>
      <c r="S82" s="36" t="s">
        <v>227</v>
      </c>
      <c r="T82" s="36" t="s">
        <v>1064</v>
      </c>
      <c r="U82" s="36">
        <v>0</v>
      </c>
      <c r="V82" s="1922">
        <v>0.20399999999999999</v>
      </c>
      <c r="W82" s="1922">
        <v>0.20399999999999999</v>
      </c>
      <c r="X82" s="1922">
        <v>0.2</v>
      </c>
      <c r="Y82" s="1922">
        <v>0.2</v>
      </c>
      <c r="Z82" s="1529">
        <f>+V82-W82</f>
        <v>0</v>
      </c>
      <c r="AA82" s="1529">
        <f>+X82-Y82</f>
        <v>0</v>
      </c>
    </row>
    <row r="83" spans="1:27" ht="15.75" x14ac:dyDescent="0.25">
      <c r="A83" s="275"/>
      <c r="B83" s="275"/>
      <c r="C83" s="275"/>
      <c r="D83" s="444" t="s">
        <v>1307</v>
      </c>
      <c r="E83" s="313" t="s">
        <v>1308</v>
      </c>
      <c r="F83" s="275"/>
      <c r="G83" s="313"/>
      <c r="H83" s="280"/>
      <c r="I83" s="313"/>
      <c r="J83" s="275"/>
      <c r="K83" s="275"/>
      <c r="Q83" s="276"/>
      <c r="S83" s="36" t="s">
        <v>229</v>
      </c>
      <c r="T83" s="36" t="s">
        <v>1066</v>
      </c>
      <c r="U83" s="36">
        <v>0</v>
      </c>
      <c r="V83" s="1922">
        <v>0.63100000000000001</v>
      </c>
      <c r="W83" s="1922">
        <v>0.499</v>
      </c>
      <c r="X83" s="1922">
        <v>0.32</v>
      </c>
      <c r="Y83" s="1922">
        <v>0.32</v>
      </c>
      <c r="Z83" s="1529">
        <f>+V83-W83</f>
        <v>0.13200000000000001</v>
      </c>
      <c r="AA83" s="1529">
        <f>+X83-Y83</f>
        <v>0</v>
      </c>
    </row>
    <row r="84" spans="1:27" ht="15.75" x14ac:dyDescent="0.25">
      <c r="A84" s="275"/>
      <c r="B84" s="275"/>
      <c r="C84" s="275"/>
      <c r="D84" s="275"/>
      <c r="E84" s="275"/>
      <c r="F84" s="275"/>
      <c r="G84" s="275"/>
      <c r="H84" s="378"/>
      <c r="I84" s="275"/>
      <c r="J84" s="275"/>
      <c r="K84" s="275"/>
      <c r="Q84" s="276"/>
      <c r="S84" s="36" t="s">
        <v>231</v>
      </c>
      <c r="T84" s="36" t="s">
        <v>1067</v>
      </c>
      <c r="U84" s="36">
        <v>0</v>
      </c>
      <c r="V84" s="1922">
        <v>11.5</v>
      </c>
      <c r="W84" s="1922">
        <v>11.5</v>
      </c>
      <c r="X84" s="1922">
        <v>11.5</v>
      </c>
      <c r="Y84" s="1922">
        <v>11.5</v>
      </c>
      <c r="Z84" s="1529">
        <f>+V84-W84</f>
        <v>0</v>
      </c>
      <c r="AA84" s="1529">
        <f>+X84-Y84</f>
        <v>0</v>
      </c>
    </row>
    <row r="85" spans="1:27" ht="15.75" x14ac:dyDescent="0.25">
      <c r="Q85" s="276"/>
      <c r="S85" s="36" t="s">
        <v>231</v>
      </c>
      <c r="T85" s="36" t="s">
        <v>1070</v>
      </c>
      <c r="U85" s="36">
        <v>0</v>
      </c>
      <c r="V85" s="1922">
        <v>12</v>
      </c>
      <c r="W85" s="1922">
        <v>12</v>
      </c>
      <c r="X85" s="1922">
        <v>8</v>
      </c>
      <c r="Y85" s="1922">
        <v>8</v>
      </c>
      <c r="Z85" s="1529">
        <f>+V85-W85</f>
        <v>0</v>
      </c>
      <c r="AA85" s="1529">
        <f>+X85-Y85</f>
        <v>0</v>
      </c>
    </row>
    <row r="86" spans="1:27" ht="15.75" x14ac:dyDescent="0.25">
      <c r="Q86" s="276"/>
      <c r="S86" s="36" t="s">
        <v>233</v>
      </c>
      <c r="T86" s="36" t="s">
        <v>762</v>
      </c>
      <c r="U86" s="36">
        <v>0</v>
      </c>
      <c r="V86" s="1922">
        <v>1.135</v>
      </c>
      <c r="W86" s="1922">
        <v>1.135</v>
      </c>
      <c r="X86" s="1922">
        <v>0</v>
      </c>
      <c r="Y86" s="1922">
        <v>0</v>
      </c>
      <c r="Z86" s="1529">
        <f>+V86-W86</f>
        <v>0</v>
      </c>
      <c r="AA86" s="1529">
        <f>+X86-Y86</f>
        <v>0</v>
      </c>
    </row>
    <row r="87" spans="1:27" ht="15.75" x14ac:dyDescent="0.25">
      <c r="Q87" s="276"/>
      <c r="S87" s="36" t="s">
        <v>233</v>
      </c>
      <c r="T87" s="36" t="s">
        <v>1072</v>
      </c>
      <c r="U87" s="36">
        <v>0</v>
      </c>
      <c r="V87" s="1922">
        <v>0.04</v>
      </c>
      <c r="W87" s="1922">
        <v>0.04</v>
      </c>
      <c r="X87" s="1922">
        <v>0</v>
      </c>
      <c r="Y87" s="1922">
        <v>0</v>
      </c>
      <c r="Z87" s="1529">
        <f>+V87-W87</f>
        <v>0</v>
      </c>
      <c r="AA87" s="1529">
        <f>+X87-Y87</f>
        <v>0</v>
      </c>
    </row>
    <row r="88" spans="1:27" ht="15.75" x14ac:dyDescent="0.25">
      <c r="Q88" s="276"/>
      <c r="S88" s="36" t="s">
        <v>235</v>
      </c>
      <c r="T88" s="36" t="s">
        <v>1075</v>
      </c>
      <c r="U88" s="36">
        <v>0</v>
      </c>
      <c r="V88" s="1922">
        <v>3.78</v>
      </c>
      <c r="W88" s="1922">
        <v>3.78</v>
      </c>
      <c r="X88" s="1922">
        <v>1.29</v>
      </c>
      <c r="Y88" s="1922">
        <v>1.544</v>
      </c>
      <c r="Z88" s="1529">
        <f>+V88-W88</f>
        <v>0</v>
      </c>
      <c r="AA88" s="1529">
        <f>+X88-Y88</f>
        <v>-0.254</v>
      </c>
    </row>
    <row r="89" spans="1:27" ht="15.75" x14ac:dyDescent="0.25">
      <c r="Q89" s="276"/>
      <c r="S89" s="36" t="s">
        <v>237</v>
      </c>
      <c r="T89" s="36" t="s">
        <v>1078</v>
      </c>
      <c r="U89" s="36">
        <v>0</v>
      </c>
      <c r="V89" s="1922">
        <v>2.0499999999999998</v>
      </c>
      <c r="W89" s="1922">
        <v>2.0499999999999998</v>
      </c>
      <c r="X89" s="1922">
        <v>1.5</v>
      </c>
      <c r="Y89" s="1922">
        <v>1.5</v>
      </c>
      <c r="Z89" s="1529">
        <f>+V89-W89</f>
        <v>0</v>
      </c>
      <c r="AA89" s="1529">
        <f>+X89-Y89</f>
        <v>0</v>
      </c>
    </row>
    <row r="90" spans="1:27" ht="15.75" x14ac:dyDescent="0.25">
      <c r="Q90" s="276"/>
      <c r="S90" s="36" t="s">
        <v>237</v>
      </c>
      <c r="T90" s="36" t="s">
        <v>1079</v>
      </c>
      <c r="U90" s="36">
        <v>0</v>
      </c>
      <c r="V90" s="1922">
        <v>3.05</v>
      </c>
      <c r="W90" s="1922">
        <v>3.05</v>
      </c>
      <c r="X90" s="1922">
        <v>1.5</v>
      </c>
      <c r="Y90" s="1922">
        <v>1.5</v>
      </c>
      <c r="Z90" s="1529">
        <f>+V90-W90</f>
        <v>0</v>
      </c>
      <c r="AA90" s="1529">
        <f>+X90-Y90</f>
        <v>0</v>
      </c>
    </row>
    <row r="91" spans="1:27" ht="15.75" x14ac:dyDescent="0.25">
      <c r="Q91" s="276"/>
      <c r="S91" s="36" t="s">
        <v>237</v>
      </c>
      <c r="T91" s="36" t="s">
        <v>1076</v>
      </c>
      <c r="U91" s="36">
        <v>0</v>
      </c>
      <c r="V91" s="1922">
        <v>1.8</v>
      </c>
      <c r="W91" s="1922">
        <v>1.8</v>
      </c>
      <c r="X91" s="1922">
        <v>1.5</v>
      </c>
      <c r="Y91" s="1922">
        <v>1.5</v>
      </c>
      <c r="Z91" s="1529">
        <f>+V91-W91</f>
        <v>0</v>
      </c>
      <c r="AA91" s="1529">
        <f>+X91-Y91</f>
        <v>0</v>
      </c>
    </row>
    <row r="92" spans="1:27" ht="15.75" x14ac:dyDescent="0.25">
      <c r="Q92" s="276"/>
      <c r="S92" s="36" t="s">
        <v>239</v>
      </c>
      <c r="T92" s="36" t="s">
        <v>1080</v>
      </c>
      <c r="U92" s="36">
        <v>0</v>
      </c>
      <c r="V92" s="1922">
        <v>12.6</v>
      </c>
      <c r="W92" s="1922">
        <v>12.6</v>
      </c>
      <c r="X92" s="1922">
        <v>11.98</v>
      </c>
      <c r="Y92" s="1922">
        <v>11.98</v>
      </c>
      <c r="Z92" s="1529">
        <f>+V92-W92</f>
        <v>0</v>
      </c>
      <c r="AA92" s="1529">
        <f>+X92-Y92</f>
        <v>0</v>
      </c>
    </row>
    <row r="93" spans="1:27" ht="15.75" x14ac:dyDescent="0.25">
      <c r="Q93" s="276"/>
      <c r="S93" s="36" t="s">
        <v>239</v>
      </c>
      <c r="T93" s="36" t="s">
        <v>1081</v>
      </c>
      <c r="U93" s="36">
        <v>0</v>
      </c>
      <c r="V93" s="1922">
        <v>5.9870000000000001</v>
      </c>
      <c r="W93" s="1922">
        <v>5.9870000000000001</v>
      </c>
      <c r="X93" s="1922">
        <v>5.15</v>
      </c>
      <c r="Y93" s="1922">
        <v>5.15</v>
      </c>
      <c r="Z93" s="1529">
        <f>+V93-W93</f>
        <v>0</v>
      </c>
      <c r="AA93" s="1529">
        <f>+X93-Y93</f>
        <v>0</v>
      </c>
    </row>
    <row r="94" spans="1:27" ht="15.75" x14ac:dyDescent="0.25">
      <c r="Q94" s="276"/>
      <c r="S94" s="36" t="s">
        <v>241</v>
      </c>
      <c r="T94" s="36" t="s">
        <v>1082</v>
      </c>
      <c r="U94" s="36">
        <v>0</v>
      </c>
      <c r="V94" s="1922">
        <v>1.25</v>
      </c>
      <c r="W94" s="1922">
        <v>1.25</v>
      </c>
      <c r="X94" s="1922">
        <v>1.25</v>
      </c>
      <c r="Y94" s="1922">
        <v>1.25</v>
      </c>
      <c r="Z94" s="1529">
        <f>+V94-W94</f>
        <v>0</v>
      </c>
      <c r="AA94" s="1529">
        <f>+X94-Y94</f>
        <v>0</v>
      </c>
    </row>
    <row r="95" spans="1:27" ht="15.75" x14ac:dyDescent="0.25">
      <c r="Q95" s="272"/>
      <c r="S95" s="36" t="s">
        <v>243</v>
      </c>
      <c r="T95" s="36" t="s">
        <v>1083</v>
      </c>
      <c r="U95" s="36">
        <v>0</v>
      </c>
      <c r="V95" s="1922">
        <v>1.47</v>
      </c>
      <c r="W95" s="1922">
        <v>1.47</v>
      </c>
      <c r="X95" s="1922">
        <v>1.2495000000000001</v>
      </c>
      <c r="Y95" s="1922">
        <v>1.2495000000000001</v>
      </c>
      <c r="Z95" s="1529">
        <f>+V95-W95</f>
        <v>0</v>
      </c>
      <c r="AA95" s="1529">
        <f>+X95-Y95</f>
        <v>0</v>
      </c>
    </row>
    <row r="96" spans="1:27" ht="15.75" x14ac:dyDescent="0.25">
      <c r="Q96" s="272"/>
      <c r="S96" s="36" t="s">
        <v>243</v>
      </c>
      <c r="T96" s="36" t="s">
        <v>1084</v>
      </c>
      <c r="U96" s="36">
        <v>0</v>
      </c>
      <c r="V96" s="1922">
        <v>0.70399999999999996</v>
      </c>
      <c r="W96" s="1922">
        <v>0.70399999999999996</v>
      </c>
      <c r="X96" s="1922">
        <v>0.66879999999999995</v>
      </c>
      <c r="Y96" s="1922">
        <v>0.66879999999999995</v>
      </c>
      <c r="Z96" s="1529">
        <f>+V96-W96</f>
        <v>0</v>
      </c>
      <c r="AA96" s="1529">
        <f>+X96-Y96</f>
        <v>0</v>
      </c>
    </row>
    <row r="97" spans="17:27" ht="15.75" x14ac:dyDescent="0.25">
      <c r="Q97" s="272"/>
      <c r="S97" s="36" t="s">
        <v>245</v>
      </c>
      <c r="T97" s="36" t="s">
        <v>1085</v>
      </c>
      <c r="U97" s="36">
        <v>0</v>
      </c>
      <c r="V97" s="1922">
        <v>1.1000000000000001</v>
      </c>
      <c r="W97" s="1922">
        <v>1.1000000000000001</v>
      </c>
      <c r="X97" s="1922">
        <v>0.68</v>
      </c>
      <c r="Y97" s="1922">
        <v>0.68</v>
      </c>
      <c r="Z97" s="1529">
        <f>+V97-W97</f>
        <v>0</v>
      </c>
      <c r="AA97" s="1529">
        <f>+X97-Y97</f>
        <v>0</v>
      </c>
    </row>
    <row r="98" spans="17:27" ht="15.75" x14ac:dyDescent="0.25">
      <c r="Q98" s="272"/>
      <c r="S98" s="36" t="s">
        <v>247</v>
      </c>
      <c r="T98" s="36" t="s">
        <v>1086</v>
      </c>
      <c r="U98" s="36">
        <v>0</v>
      </c>
      <c r="V98" s="1922">
        <v>8.4</v>
      </c>
      <c r="W98" s="1922">
        <v>8.4</v>
      </c>
      <c r="X98" s="1922">
        <v>0</v>
      </c>
      <c r="Y98" s="1922">
        <v>0</v>
      </c>
      <c r="Z98" s="1529">
        <f>+V98-W98</f>
        <v>0</v>
      </c>
      <c r="AA98" s="1529">
        <f>+X98-Y98</f>
        <v>0</v>
      </c>
    </row>
    <row r="99" spans="17:27" ht="15.75" x14ac:dyDescent="0.25">
      <c r="Q99" s="272"/>
      <c r="S99" s="36" t="s">
        <v>249</v>
      </c>
      <c r="T99" s="36" t="s">
        <v>1088</v>
      </c>
      <c r="U99" s="36">
        <v>0</v>
      </c>
      <c r="V99" s="1922">
        <v>5.56</v>
      </c>
      <c r="W99" s="1922">
        <v>5.56</v>
      </c>
      <c r="X99" s="1922">
        <v>4.07</v>
      </c>
      <c r="Y99" s="1922">
        <v>4.07</v>
      </c>
      <c r="Z99" s="1529">
        <f>+V99-W99</f>
        <v>0</v>
      </c>
      <c r="AA99" s="1529">
        <f>+X99-Y99</f>
        <v>0</v>
      </c>
    </row>
    <row r="100" spans="17:27" ht="15.75" x14ac:dyDescent="0.25">
      <c r="Q100" s="272"/>
      <c r="S100" s="36" t="s">
        <v>249</v>
      </c>
      <c r="T100" s="36" t="s">
        <v>1090</v>
      </c>
      <c r="U100" s="36">
        <v>0</v>
      </c>
      <c r="V100" s="1922">
        <v>0.37</v>
      </c>
      <c r="W100" s="1922">
        <v>0.37</v>
      </c>
      <c r="X100" s="1922">
        <v>0.28999999999999998</v>
      </c>
      <c r="Y100" s="1922">
        <v>0.28999999999999998</v>
      </c>
      <c r="Z100" s="1529">
        <f>+V100-W100</f>
        <v>0</v>
      </c>
      <c r="AA100" s="1529">
        <f>+X100-Y100</f>
        <v>0</v>
      </c>
    </row>
    <row r="101" spans="17:27" ht="15.75" x14ac:dyDescent="0.25">
      <c r="Q101" s="272"/>
      <c r="S101" s="36" t="s">
        <v>249</v>
      </c>
      <c r="T101" s="36" t="s">
        <v>1089</v>
      </c>
      <c r="U101" s="36">
        <v>0</v>
      </c>
      <c r="V101" s="1922">
        <v>1.7</v>
      </c>
      <c r="W101" s="1922">
        <v>1.7</v>
      </c>
      <c r="X101" s="1922">
        <v>1.35</v>
      </c>
      <c r="Y101" s="1922">
        <v>1.35</v>
      </c>
      <c r="Z101" s="1529">
        <f>+V101-W101</f>
        <v>0</v>
      </c>
      <c r="AA101" s="1529">
        <f>+X101-Y101</f>
        <v>0</v>
      </c>
    </row>
    <row r="102" spans="17:27" ht="15.75" x14ac:dyDescent="0.25">
      <c r="Q102" s="272"/>
      <c r="S102" s="36" t="s">
        <v>249</v>
      </c>
      <c r="T102" s="36" t="s">
        <v>1087</v>
      </c>
      <c r="U102" s="36">
        <v>0</v>
      </c>
      <c r="V102" s="1922">
        <v>7.7969999999999997</v>
      </c>
      <c r="W102" s="1922">
        <v>7.7969999999999997</v>
      </c>
      <c r="X102" s="1922">
        <v>3.11</v>
      </c>
      <c r="Y102" s="1922">
        <v>3.11</v>
      </c>
      <c r="Z102" s="1529">
        <f>+V102-W102</f>
        <v>0</v>
      </c>
      <c r="AA102" s="1529">
        <f>+X102-Y102</f>
        <v>0</v>
      </c>
    </row>
    <row r="103" spans="17:27" ht="15.75" x14ac:dyDescent="0.25">
      <c r="Q103" s="272"/>
      <c r="S103" s="36" t="s">
        <v>251</v>
      </c>
      <c r="T103" s="36" t="s">
        <v>1092</v>
      </c>
      <c r="U103" s="36">
        <v>0</v>
      </c>
      <c r="V103" s="1922">
        <v>1.6</v>
      </c>
      <c r="W103" s="1922">
        <v>1.6</v>
      </c>
      <c r="X103" s="1922">
        <v>0.35</v>
      </c>
      <c r="Y103" s="1922">
        <v>0.35</v>
      </c>
      <c r="Z103" s="1529">
        <f>+V103-W103</f>
        <v>0</v>
      </c>
      <c r="AA103" s="1529">
        <f>+X103-Y103</f>
        <v>0</v>
      </c>
    </row>
    <row r="104" spans="17:27" ht="15.75" x14ac:dyDescent="0.25">
      <c r="Q104" s="272"/>
      <c r="S104" s="36" t="s">
        <v>251</v>
      </c>
      <c r="T104" s="36" t="s">
        <v>1091</v>
      </c>
      <c r="U104" s="36">
        <v>0</v>
      </c>
      <c r="V104" s="1922">
        <v>0.94</v>
      </c>
      <c r="W104" s="1922">
        <v>0.94</v>
      </c>
      <c r="X104" s="1922">
        <v>0.35</v>
      </c>
      <c r="Y104" s="1922">
        <v>0.35</v>
      </c>
      <c r="Z104" s="1529">
        <f>+V104-W104</f>
        <v>0</v>
      </c>
      <c r="AA104" s="1529">
        <f>+X104-Y104</f>
        <v>0</v>
      </c>
    </row>
    <row r="105" spans="17:27" ht="15.75" x14ac:dyDescent="0.25">
      <c r="Q105" s="272"/>
      <c r="S105" s="36" t="s">
        <v>253</v>
      </c>
      <c r="T105" s="36" t="s">
        <v>1094</v>
      </c>
      <c r="U105" s="36">
        <v>0</v>
      </c>
      <c r="V105" s="1922">
        <v>13.6</v>
      </c>
      <c r="W105" s="1922">
        <v>13.6</v>
      </c>
      <c r="X105" s="1922">
        <v>13.6</v>
      </c>
      <c r="Y105" s="1922">
        <v>13.6</v>
      </c>
      <c r="Z105" s="1529">
        <f>+V105-W105</f>
        <v>0</v>
      </c>
      <c r="AA105" s="1529">
        <f>+X105-Y105</f>
        <v>0</v>
      </c>
    </row>
    <row r="106" spans="17:27" ht="15.75" x14ac:dyDescent="0.25">
      <c r="Q106" s="272"/>
      <c r="S106" s="36" t="s">
        <v>255</v>
      </c>
      <c r="T106" s="36" t="s">
        <v>1095</v>
      </c>
      <c r="U106" s="36">
        <v>0</v>
      </c>
      <c r="V106" s="1922">
        <v>9.09</v>
      </c>
      <c r="W106" s="1922">
        <v>9.09</v>
      </c>
      <c r="X106" s="1922">
        <v>7.1</v>
      </c>
      <c r="Y106" s="1922">
        <v>7.1</v>
      </c>
      <c r="Z106" s="1529">
        <f>+V106-W106</f>
        <v>0</v>
      </c>
      <c r="AA106" s="1529">
        <f>+X106-Y106</f>
        <v>0</v>
      </c>
    </row>
    <row r="107" spans="17:27" ht="15.75" x14ac:dyDescent="0.25">
      <c r="Q107" s="276"/>
      <c r="S107" s="36" t="s">
        <v>257</v>
      </c>
      <c r="T107" s="36" t="s">
        <v>1096</v>
      </c>
      <c r="U107" s="36">
        <v>0</v>
      </c>
      <c r="V107" s="1922">
        <v>2.62</v>
      </c>
      <c r="W107" s="1922">
        <v>2.62</v>
      </c>
      <c r="X107" s="1922">
        <v>1.21</v>
      </c>
      <c r="Y107" s="1922">
        <v>1.681</v>
      </c>
      <c r="Z107" s="1529">
        <f>+V107-W107</f>
        <v>0</v>
      </c>
      <c r="AA107" s="1529">
        <f>+X107-Y107</f>
        <v>-0.47100000000000009</v>
      </c>
    </row>
    <row r="108" spans="17:27" ht="15.75" x14ac:dyDescent="0.25">
      <c r="Q108" s="276"/>
      <c r="S108" s="36" t="s">
        <v>259</v>
      </c>
      <c r="T108" s="36" t="s">
        <v>1098</v>
      </c>
      <c r="U108" s="36">
        <v>0</v>
      </c>
      <c r="V108" s="1922">
        <v>1.1299999999999999</v>
      </c>
      <c r="W108" s="1922">
        <v>1.1299999999999999</v>
      </c>
      <c r="X108" s="1922">
        <v>0.90400000000000003</v>
      </c>
      <c r="Y108" s="1922">
        <v>0.90400000000000003</v>
      </c>
      <c r="Z108" s="1529">
        <f>+V108-W108</f>
        <v>0</v>
      </c>
      <c r="AA108" s="1529">
        <f>+X108-Y108</f>
        <v>0</v>
      </c>
    </row>
    <row r="109" spans="17:27" ht="15.75" x14ac:dyDescent="0.25">
      <c r="Q109" s="449"/>
      <c r="S109" s="36" t="s">
        <v>259</v>
      </c>
      <c r="T109" s="36" t="s">
        <v>1097</v>
      </c>
      <c r="U109" s="36">
        <v>0</v>
      </c>
      <c r="V109" s="1922">
        <v>0.91</v>
      </c>
      <c r="W109" s="1922">
        <v>0.91</v>
      </c>
      <c r="X109" s="1922">
        <v>0.82799999999999996</v>
      </c>
      <c r="Y109" s="1922">
        <v>0.82799999999999996</v>
      </c>
      <c r="Z109" s="1529">
        <f>+V109-W109</f>
        <v>0</v>
      </c>
      <c r="AA109" s="1529">
        <f>+X109-Y109</f>
        <v>0</v>
      </c>
    </row>
    <row r="110" spans="17:27" ht="15.75" x14ac:dyDescent="0.25">
      <c r="Q110" s="272"/>
      <c r="S110" s="36" t="s">
        <v>261</v>
      </c>
      <c r="T110" s="36" t="s">
        <v>1101</v>
      </c>
      <c r="U110" s="36">
        <v>0</v>
      </c>
      <c r="V110" s="1922">
        <v>0.625</v>
      </c>
      <c r="W110" s="1922">
        <v>0.625</v>
      </c>
      <c r="X110" s="1922">
        <v>0.56200000000000006</v>
      </c>
      <c r="Y110" s="1922">
        <v>0.56200000000000006</v>
      </c>
      <c r="Z110" s="1529">
        <f>+V110-W110</f>
        <v>0</v>
      </c>
      <c r="AA110" s="1529">
        <f>+X110-Y110</f>
        <v>0</v>
      </c>
    </row>
    <row r="111" spans="17:27" ht="15.75" x14ac:dyDescent="0.25">
      <c r="Q111" s="272"/>
      <c r="S111" s="36" t="s">
        <v>261</v>
      </c>
      <c r="T111" s="36" t="s">
        <v>1100</v>
      </c>
      <c r="U111" s="36">
        <v>0</v>
      </c>
      <c r="V111" s="1922">
        <v>0.89500000000000002</v>
      </c>
      <c r="W111" s="1922">
        <v>0.89500000000000002</v>
      </c>
      <c r="X111" s="1922">
        <v>0.80600000000000005</v>
      </c>
      <c r="Y111" s="1922">
        <v>0.80600000000000005</v>
      </c>
      <c r="Z111" s="1929">
        <f>+V111-W111</f>
        <v>0</v>
      </c>
      <c r="AA111" s="1529">
        <f>+X111-Y111</f>
        <v>0</v>
      </c>
    </row>
    <row r="112" spans="17:27" ht="15.75" x14ac:dyDescent="0.25">
      <c r="Q112" s="272"/>
      <c r="S112" s="36" t="s">
        <v>261</v>
      </c>
      <c r="T112" s="36" t="s">
        <v>1099</v>
      </c>
      <c r="U112" s="36">
        <v>0</v>
      </c>
      <c r="V112" s="1922">
        <v>0.68300000000000005</v>
      </c>
      <c r="W112" s="1922">
        <v>0.68300000000000005</v>
      </c>
      <c r="X112" s="1922">
        <v>0.61499999999999999</v>
      </c>
      <c r="Y112" s="1922">
        <v>0.61499999999999999</v>
      </c>
      <c r="Z112" s="1929">
        <f>+V112-W112</f>
        <v>0</v>
      </c>
      <c r="AA112" s="1529">
        <f>+X112-Y112</f>
        <v>0</v>
      </c>
    </row>
    <row r="113" spans="17:27" ht="15.75" x14ac:dyDescent="0.25">
      <c r="Q113" s="272"/>
      <c r="S113" s="36" t="s">
        <v>261</v>
      </c>
      <c r="T113" s="36" t="s">
        <v>1103</v>
      </c>
      <c r="U113" s="36">
        <v>0</v>
      </c>
      <c r="V113" s="1922">
        <v>0.13</v>
      </c>
      <c r="W113" s="1922">
        <v>0.13</v>
      </c>
      <c r="X113" s="1922">
        <v>0.11700000000000001</v>
      </c>
      <c r="Y113" s="1922">
        <v>0.11700000000000001</v>
      </c>
      <c r="Z113" s="1929">
        <f>+V113-W113</f>
        <v>0</v>
      </c>
      <c r="AA113" s="1529">
        <f>+X113-Y113</f>
        <v>0</v>
      </c>
    </row>
    <row r="114" spans="17:27" ht="15.75" x14ac:dyDescent="0.25">
      <c r="Q114" s="272"/>
      <c r="S114" s="36" t="s">
        <v>261</v>
      </c>
      <c r="T114" s="36" t="s">
        <v>1102</v>
      </c>
      <c r="U114" s="36">
        <v>0</v>
      </c>
      <c r="V114" s="1922">
        <v>0.34</v>
      </c>
      <c r="W114" s="1922">
        <v>0.34</v>
      </c>
      <c r="X114" s="1922">
        <v>0.30599999999999999</v>
      </c>
      <c r="Y114" s="1922">
        <v>0.30599999999999999</v>
      </c>
      <c r="Z114" s="1929">
        <f>+V114-W114</f>
        <v>0</v>
      </c>
      <c r="AA114" s="1529">
        <f>+X114-Y114</f>
        <v>0</v>
      </c>
    </row>
    <row r="115" spans="17:27" ht="15.75" x14ac:dyDescent="0.25">
      <c r="Q115" s="272"/>
      <c r="S115" s="36" t="s">
        <v>263</v>
      </c>
      <c r="T115" s="36" t="s">
        <v>1104</v>
      </c>
      <c r="U115" s="36">
        <v>0</v>
      </c>
      <c r="V115" s="1922">
        <v>0.75</v>
      </c>
      <c r="W115" s="1922">
        <v>0.75</v>
      </c>
      <c r="X115" s="1922">
        <v>0.6</v>
      </c>
      <c r="Y115" s="1922">
        <v>0.6</v>
      </c>
      <c r="Z115" s="1929">
        <f>+V115-W115</f>
        <v>0</v>
      </c>
      <c r="AA115" s="1529">
        <f>+X115-Y115</f>
        <v>0</v>
      </c>
    </row>
    <row r="116" spans="17:27" ht="15.75" x14ac:dyDescent="0.25">
      <c r="Q116" s="272"/>
      <c r="S116" s="36" t="s">
        <v>265</v>
      </c>
      <c r="T116" s="36" t="s">
        <v>1105</v>
      </c>
      <c r="U116" s="36">
        <v>0</v>
      </c>
      <c r="V116" s="1922">
        <v>13.734999999999999</v>
      </c>
      <c r="W116" s="1922">
        <v>13.734999999999999</v>
      </c>
      <c r="X116" s="1922">
        <v>9.9849999999999994</v>
      </c>
      <c r="Y116" s="1922">
        <v>9.9849999999999994</v>
      </c>
      <c r="Z116" s="1929">
        <f>+V116-W116</f>
        <v>0</v>
      </c>
      <c r="AA116" s="1529">
        <f>+X116-Y116</f>
        <v>0</v>
      </c>
    </row>
    <row r="117" spans="17:27" ht="15.75" x14ac:dyDescent="0.25">
      <c r="Q117" s="272"/>
      <c r="S117" s="36" t="s">
        <v>267</v>
      </c>
      <c r="T117" s="36" t="s">
        <v>1106</v>
      </c>
      <c r="U117" s="36">
        <v>0</v>
      </c>
      <c r="V117" s="1922">
        <v>1</v>
      </c>
      <c r="W117" s="1922">
        <v>1</v>
      </c>
      <c r="X117" s="1922">
        <v>0.55000000000000004</v>
      </c>
      <c r="Y117" s="1922">
        <v>0.55000000000000004</v>
      </c>
      <c r="Z117" s="1929">
        <f>+V117-W117</f>
        <v>0</v>
      </c>
      <c r="AA117" s="1529">
        <f>+X117-Y117</f>
        <v>0</v>
      </c>
    </row>
    <row r="118" spans="17:27" ht="15.75" x14ac:dyDescent="0.25">
      <c r="Q118" s="272"/>
      <c r="S118" s="36" t="s">
        <v>267</v>
      </c>
      <c r="T118" s="36" t="s">
        <v>1107</v>
      </c>
      <c r="U118" s="36">
        <v>0</v>
      </c>
      <c r="V118" s="1922">
        <v>3.3</v>
      </c>
      <c r="W118" s="1922">
        <v>3.3</v>
      </c>
      <c r="X118" s="1922">
        <v>1.76</v>
      </c>
      <c r="Y118" s="1922">
        <v>1.76</v>
      </c>
      <c r="Z118" s="1929">
        <f>+V118-W118</f>
        <v>0</v>
      </c>
      <c r="AA118" s="1529">
        <f>+X118-Y118</f>
        <v>0</v>
      </c>
    </row>
    <row r="119" spans="17:27" ht="15.75" x14ac:dyDescent="0.25">
      <c r="Q119" s="272"/>
      <c r="S119" s="36" t="s">
        <v>269</v>
      </c>
      <c r="T119" s="36" t="s">
        <v>1108</v>
      </c>
      <c r="U119" s="36">
        <v>0</v>
      </c>
      <c r="V119" s="1922">
        <v>3.67</v>
      </c>
      <c r="W119" s="1922">
        <v>3.67</v>
      </c>
      <c r="X119" s="1922">
        <v>2.4</v>
      </c>
      <c r="Y119" s="1922">
        <v>2.4</v>
      </c>
      <c r="Z119" s="1929">
        <f>+V119-W119</f>
        <v>0</v>
      </c>
      <c r="AA119" s="1529">
        <f>+X119-Y119</f>
        <v>0</v>
      </c>
    </row>
    <row r="120" spans="17:27" ht="15.75" x14ac:dyDescent="0.25">
      <c r="Q120" s="276"/>
      <c r="S120" s="36" t="s">
        <v>271</v>
      </c>
      <c r="T120" s="36" t="s">
        <v>1113</v>
      </c>
      <c r="U120" s="36">
        <v>0</v>
      </c>
      <c r="V120" s="1922">
        <v>5.46</v>
      </c>
      <c r="W120" s="1922">
        <v>5.46</v>
      </c>
      <c r="X120" s="1922">
        <v>3.3</v>
      </c>
      <c r="Y120" s="1922">
        <v>3.3</v>
      </c>
      <c r="Z120" s="1929">
        <f>+V120-W120</f>
        <v>0</v>
      </c>
      <c r="AA120" s="1529">
        <f>+X120-Y120</f>
        <v>0</v>
      </c>
    </row>
    <row r="121" spans="17:27" ht="15.75" x14ac:dyDescent="0.25">
      <c r="Q121" s="276"/>
      <c r="S121" s="36" t="s">
        <v>271</v>
      </c>
      <c r="T121" s="36" t="s">
        <v>1112</v>
      </c>
      <c r="U121" s="36">
        <v>0</v>
      </c>
      <c r="V121" s="1922">
        <v>3.18</v>
      </c>
      <c r="W121" s="1922">
        <v>3.18</v>
      </c>
      <c r="X121" s="1922">
        <v>2.15</v>
      </c>
      <c r="Y121" s="1922">
        <v>2.15</v>
      </c>
      <c r="Z121" s="1929">
        <f>+V121-W121</f>
        <v>0</v>
      </c>
      <c r="AA121" s="1529">
        <f>+X121-Y121</f>
        <v>0</v>
      </c>
    </row>
    <row r="122" spans="17:27" ht="15.75" x14ac:dyDescent="0.25">
      <c r="Q122" s="276"/>
      <c r="S122" s="36" t="s">
        <v>271</v>
      </c>
      <c r="T122" s="36" t="s">
        <v>1116</v>
      </c>
      <c r="U122" s="36">
        <v>0</v>
      </c>
      <c r="V122" s="1922">
        <v>5.4249999999999998</v>
      </c>
      <c r="W122" s="1922">
        <v>5.4249999999999998</v>
      </c>
      <c r="X122" s="1922">
        <v>3.4</v>
      </c>
      <c r="Y122" s="1922">
        <v>3.4</v>
      </c>
      <c r="Z122" s="1929">
        <f>+V122-W122</f>
        <v>0</v>
      </c>
      <c r="AA122" s="1529">
        <f>+X122-Y122</f>
        <v>0</v>
      </c>
    </row>
    <row r="123" spans="17:27" ht="15.75" x14ac:dyDescent="0.25">
      <c r="Q123" s="276"/>
      <c r="S123" s="36" t="s">
        <v>271</v>
      </c>
      <c r="T123" s="36" t="s">
        <v>1109</v>
      </c>
      <c r="U123" s="36">
        <v>0</v>
      </c>
      <c r="V123" s="1922">
        <v>0.67500000000000004</v>
      </c>
      <c r="W123" s="1922">
        <v>0.67500000000000004</v>
      </c>
      <c r="X123" s="1922">
        <v>0.53</v>
      </c>
      <c r="Y123" s="1922">
        <v>0.53</v>
      </c>
      <c r="Z123" s="1929">
        <f>+V123-W123</f>
        <v>0</v>
      </c>
      <c r="AA123" s="1529">
        <f>+X123-Y123</f>
        <v>0</v>
      </c>
    </row>
    <row r="124" spans="17:27" ht="15.75" x14ac:dyDescent="0.25">
      <c r="Q124" s="276"/>
      <c r="S124" s="36" t="s">
        <v>271</v>
      </c>
      <c r="T124" s="36" t="s">
        <v>1115</v>
      </c>
      <c r="U124" s="36">
        <v>0</v>
      </c>
      <c r="V124" s="1922">
        <v>8.65</v>
      </c>
      <c r="W124" s="1922">
        <v>8.65</v>
      </c>
      <c r="X124" s="1922">
        <v>6</v>
      </c>
      <c r="Y124" s="1922">
        <v>6</v>
      </c>
      <c r="Z124" s="1529">
        <f>+V124-W124</f>
        <v>0</v>
      </c>
      <c r="AA124" s="1529">
        <f>+X124-Y124</f>
        <v>0</v>
      </c>
    </row>
    <row r="125" spans="17:27" ht="15.75" x14ac:dyDescent="0.25">
      <c r="Q125" s="276"/>
      <c r="S125" s="36" t="s">
        <v>271</v>
      </c>
      <c r="T125" s="36" t="s">
        <v>1114</v>
      </c>
      <c r="U125" s="36">
        <v>0</v>
      </c>
      <c r="V125" s="1922">
        <v>1.82</v>
      </c>
      <c r="W125" s="1922">
        <v>1.82</v>
      </c>
      <c r="X125" s="1922">
        <v>1.3</v>
      </c>
      <c r="Y125" s="1922">
        <v>1.3</v>
      </c>
      <c r="Z125" s="1529">
        <f>+V125-W125</f>
        <v>0</v>
      </c>
      <c r="AA125" s="1529">
        <f>+X125-Y125</f>
        <v>0</v>
      </c>
    </row>
    <row r="126" spans="17:27" ht="15.75" x14ac:dyDescent="0.25">
      <c r="Q126" s="276"/>
      <c r="S126" s="36" t="s">
        <v>271</v>
      </c>
      <c r="T126" s="36" t="s">
        <v>1111</v>
      </c>
      <c r="U126" s="36">
        <v>0</v>
      </c>
      <c r="V126" s="1922">
        <v>10.95</v>
      </c>
      <c r="W126" s="1922">
        <v>10.95</v>
      </c>
      <c r="X126" s="1922">
        <v>7.4</v>
      </c>
      <c r="Y126" s="1922">
        <v>7.4</v>
      </c>
      <c r="Z126" s="1529">
        <f>+V126-W126</f>
        <v>0</v>
      </c>
      <c r="AA126" s="1529">
        <f>+X126-Y126</f>
        <v>0</v>
      </c>
    </row>
    <row r="127" spans="17:27" ht="15.75" x14ac:dyDescent="0.25">
      <c r="Q127" s="276"/>
      <c r="S127" s="36" t="s">
        <v>271</v>
      </c>
      <c r="T127" s="36" t="s">
        <v>1110</v>
      </c>
      <c r="U127" s="36">
        <v>0</v>
      </c>
      <c r="V127" s="1922">
        <v>4.08</v>
      </c>
      <c r="W127" s="1922">
        <v>4.08</v>
      </c>
      <c r="X127" s="1922">
        <v>2.85</v>
      </c>
      <c r="Y127" s="1922">
        <v>2.85</v>
      </c>
      <c r="Z127" s="1529">
        <f>+V127-W127</f>
        <v>0</v>
      </c>
      <c r="AA127" s="1529">
        <f>+X127-Y127</f>
        <v>0</v>
      </c>
    </row>
    <row r="128" spans="17:27" ht="15.75" x14ac:dyDescent="0.25">
      <c r="Q128" s="276"/>
      <c r="S128" s="36" t="s">
        <v>273</v>
      </c>
      <c r="T128" s="36" t="s">
        <v>1117</v>
      </c>
      <c r="U128" s="36">
        <v>0</v>
      </c>
      <c r="V128" s="1922">
        <v>0.9</v>
      </c>
      <c r="W128" s="1922">
        <v>0.9</v>
      </c>
      <c r="X128" s="1922">
        <v>0</v>
      </c>
      <c r="Y128" s="1922">
        <v>0</v>
      </c>
      <c r="Z128" s="1529">
        <f>+V128-W128</f>
        <v>0</v>
      </c>
      <c r="AA128" s="1529">
        <f>+X128-Y128</f>
        <v>0</v>
      </c>
    </row>
    <row r="129" spans="17:27" ht="15.75" x14ac:dyDescent="0.25">
      <c r="Q129" s="276"/>
      <c r="S129" s="36" t="s">
        <v>275</v>
      </c>
      <c r="T129" s="36" t="s">
        <v>1121</v>
      </c>
      <c r="U129" s="36">
        <v>0</v>
      </c>
      <c r="V129" s="1922">
        <v>8.5</v>
      </c>
      <c r="W129" s="1922">
        <v>8.5</v>
      </c>
      <c r="X129" s="1922">
        <v>6.03</v>
      </c>
      <c r="Y129" s="1922">
        <v>6.03</v>
      </c>
      <c r="Z129" s="1529">
        <f>+V129-W129</f>
        <v>0</v>
      </c>
      <c r="AA129" s="1529">
        <f>+X129-Y129</f>
        <v>0</v>
      </c>
    </row>
    <row r="130" spans="17:27" ht="15.75" x14ac:dyDescent="0.25">
      <c r="Q130" s="276"/>
      <c r="S130" s="36" t="s">
        <v>275</v>
      </c>
      <c r="T130" s="36" t="s">
        <v>1120</v>
      </c>
      <c r="U130" s="36">
        <v>0</v>
      </c>
      <c r="V130" s="1922">
        <v>3.65</v>
      </c>
      <c r="W130" s="1922">
        <v>3.65</v>
      </c>
      <c r="X130" s="1922">
        <v>2.5</v>
      </c>
      <c r="Y130" s="1922">
        <v>2.5</v>
      </c>
      <c r="Z130" s="1529">
        <f>+V130-W130</f>
        <v>0</v>
      </c>
      <c r="AA130" s="1529">
        <f>+X130-Y130</f>
        <v>0</v>
      </c>
    </row>
    <row r="131" spans="17:27" ht="15.75" x14ac:dyDescent="0.25">
      <c r="Q131" s="276"/>
      <c r="S131" s="36" t="s">
        <v>275</v>
      </c>
      <c r="T131" s="36" t="s">
        <v>1118</v>
      </c>
      <c r="U131" s="36">
        <v>0</v>
      </c>
      <c r="V131" s="1922">
        <v>3.99</v>
      </c>
      <c r="W131" s="1922">
        <v>3.99</v>
      </c>
      <c r="X131" s="1922">
        <v>3.15</v>
      </c>
      <c r="Y131" s="1922">
        <v>3.15</v>
      </c>
      <c r="Z131" s="1529">
        <f>+V131-W131</f>
        <v>0</v>
      </c>
      <c r="AA131" s="1529">
        <f>+X131-Y131</f>
        <v>0</v>
      </c>
    </row>
    <row r="132" spans="17:27" ht="15.75" x14ac:dyDescent="0.25">
      <c r="Q132" s="276"/>
      <c r="S132" s="36" t="s">
        <v>275</v>
      </c>
      <c r="T132" s="36" t="s">
        <v>1119</v>
      </c>
      <c r="U132" s="36">
        <v>0</v>
      </c>
      <c r="V132" s="1922">
        <v>6.165</v>
      </c>
      <c r="W132" s="1922">
        <v>6.165</v>
      </c>
      <c r="X132" s="1922">
        <v>4</v>
      </c>
      <c r="Y132" s="1922">
        <v>4</v>
      </c>
      <c r="Z132" s="1529">
        <f>+V132-W132</f>
        <v>0</v>
      </c>
      <c r="AA132" s="1529">
        <f>+X132-Y132</f>
        <v>0</v>
      </c>
    </row>
    <row r="133" spans="17:27" ht="15.75" x14ac:dyDescent="0.25">
      <c r="Q133" s="276"/>
      <c r="S133" s="36" t="s">
        <v>277</v>
      </c>
      <c r="T133" s="36" t="s">
        <v>1123</v>
      </c>
      <c r="U133" s="36">
        <v>0</v>
      </c>
      <c r="V133" s="1922">
        <v>1.2</v>
      </c>
      <c r="W133" s="1922">
        <v>1.2</v>
      </c>
      <c r="X133" s="1922">
        <v>1</v>
      </c>
      <c r="Y133" s="1922">
        <v>1</v>
      </c>
      <c r="Z133" s="1529">
        <f>+V133-W133</f>
        <v>0</v>
      </c>
      <c r="AA133" s="1529">
        <f>+X133-Y133</f>
        <v>0</v>
      </c>
    </row>
    <row r="134" spans="17:27" ht="15.75" x14ac:dyDescent="0.25">
      <c r="Q134" s="276"/>
      <c r="S134" s="36" t="s">
        <v>277</v>
      </c>
      <c r="T134" s="36" t="s">
        <v>1122</v>
      </c>
      <c r="U134" s="36">
        <v>0</v>
      </c>
      <c r="V134" s="1922">
        <v>5.4</v>
      </c>
      <c r="W134" s="1922">
        <v>5.4</v>
      </c>
      <c r="X134" s="1922">
        <v>5.2</v>
      </c>
      <c r="Y134" s="1922">
        <v>5.2</v>
      </c>
      <c r="Z134" s="1529">
        <f>+V134-W134</f>
        <v>0</v>
      </c>
      <c r="AA134" s="1529">
        <f>+X134-Y134</f>
        <v>0</v>
      </c>
    </row>
    <row r="135" spans="17:27" ht="15.75" x14ac:dyDescent="0.25">
      <c r="Q135" s="276"/>
      <c r="S135" s="36" t="s">
        <v>279</v>
      </c>
      <c r="T135" s="36" t="s">
        <v>1124</v>
      </c>
      <c r="U135" s="36">
        <v>0</v>
      </c>
      <c r="V135" s="1922">
        <v>2.5</v>
      </c>
      <c r="W135" s="1922">
        <v>2.5</v>
      </c>
      <c r="X135" s="1922">
        <v>2</v>
      </c>
      <c r="Y135" s="1922">
        <v>2</v>
      </c>
      <c r="Z135" s="1529">
        <f>+V135-W135</f>
        <v>0</v>
      </c>
      <c r="AA135" s="1529">
        <f>+X135-Y135</f>
        <v>0</v>
      </c>
    </row>
    <row r="136" spans="17:27" ht="15.75" x14ac:dyDescent="0.25">
      <c r="Q136" s="276"/>
      <c r="S136" s="36" t="s">
        <v>279</v>
      </c>
      <c r="T136" s="36" t="s">
        <v>1125</v>
      </c>
      <c r="U136" s="36">
        <v>0</v>
      </c>
      <c r="V136" s="1922">
        <v>3.5</v>
      </c>
      <c r="W136" s="1922">
        <v>3.5</v>
      </c>
      <c r="X136" s="1922">
        <v>3.5</v>
      </c>
      <c r="Y136" s="1922">
        <v>3.5</v>
      </c>
      <c r="Z136" s="1529">
        <f>+V136-W136</f>
        <v>0</v>
      </c>
      <c r="AA136" s="1529">
        <f>+X136-Y136</f>
        <v>0</v>
      </c>
    </row>
    <row r="137" spans="17:27" ht="15.75" x14ac:dyDescent="0.25">
      <c r="Q137" s="276"/>
      <c r="S137" s="36" t="s">
        <v>279</v>
      </c>
      <c r="T137" s="36" t="s">
        <v>1126</v>
      </c>
      <c r="U137" s="36">
        <v>0</v>
      </c>
      <c r="V137" s="1922">
        <v>2</v>
      </c>
      <c r="W137" s="1922">
        <v>2</v>
      </c>
      <c r="X137" s="1922">
        <v>0</v>
      </c>
      <c r="Y137" s="1922">
        <v>0</v>
      </c>
      <c r="Z137" s="1529">
        <f>+V137-W137</f>
        <v>0</v>
      </c>
      <c r="AA137" s="1529">
        <f>+X137-Y137</f>
        <v>0</v>
      </c>
    </row>
    <row r="138" spans="17:27" ht="15.75" x14ac:dyDescent="0.25">
      <c r="Q138" s="276"/>
      <c r="S138" s="36" t="s">
        <v>279</v>
      </c>
      <c r="T138" s="36" t="s">
        <v>1127</v>
      </c>
      <c r="U138" s="36">
        <v>0</v>
      </c>
      <c r="V138" s="1922">
        <v>2</v>
      </c>
      <c r="W138" s="1922">
        <v>2</v>
      </c>
      <c r="X138" s="1922">
        <v>2</v>
      </c>
      <c r="Y138" s="1922">
        <v>2</v>
      </c>
      <c r="Z138" s="1529">
        <f>+V138-W138</f>
        <v>0</v>
      </c>
      <c r="AA138" s="1529">
        <f>+X138-Y138</f>
        <v>0</v>
      </c>
    </row>
    <row r="139" spans="17:27" ht="15.75" x14ac:dyDescent="0.25">
      <c r="Q139" s="276"/>
      <c r="S139" s="36" t="s">
        <v>279</v>
      </c>
      <c r="T139" s="36" t="s">
        <v>1128</v>
      </c>
      <c r="U139" s="36">
        <v>0</v>
      </c>
      <c r="V139" s="1922">
        <v>4</v>
      </c>
      <c r="W139" s="1922">
        <v>4</v>
      </c>
      <c r="X139" s="1922">
        <v>3.5</v>
      </c>
      <c r="Y139" s="1922">
        <v>3.5</v>
      </c>
      <c r="Z139" s="1529">
        <f>+V139-W139</f>
        <v>0</v>
      </c>
      <c r="AA139" s="1529">
        <f>+X139-Y139</f>
        <v>0</v>
      </c>
    </row>
    <row r="140" spans="17:27" ht="15.75" x14ac:dyDescent="0.25">
      <c r="Q140" s="276"/>
      <c r="S140" s="36" t="s">
        <v>279</v>
      </c>
      <c r="T140" s="36" t="s">
        <v>1129</v>
      </c>
      <c r="U140" s="36">
        <v>0</v>
      </c>
      <c r="V140" s="1922">
        <v>2</v>
      </c>
      <c r="W140" s="1922">
        <v>2</v>
      </c>
      <c r="X140" s="1922">
        <v>2</v>
      </c>
      <c r="Y140" s="1922">
        <v>2</v>
      </c>
      <c r="Z140" s="1529">
        <f>+V140-W140</f>
        <v>0</v>
      </c>
      <c r="AA140" s="1529">
        <f>+X140-Y140</f>
        <v>0</v>
      </c>
    </row>
    <row r="141" spans="17:27" ht="15.75" x14ac:dyDescent="0.25">
      <c r="Q141" s="276"/>
      <c r="S141" s="36" t="s">
        <v>281</v>
      </c>
      <c r="T141" s="36" t="s">
        <v>1130</v>
      </c>
      <c r="U141" s="36">
        <v>0</v>
      </c>
      <c r="V141" s="1922">
        <v>4.71</v>
      </c>
      <c r="W141" s="1922">
        <v>4.71</v>
      </c>
      <c r="X141" s="1922">
        <v>3.69</v>
      </c>
      <c r="Y141" s="1922">
        <v>3.69</v>
      </c>
      <c r="Z141" s="1529">
        <f>+V141-W141</f>
        <v>0</v>
      </c>
      <c r="AA141" s="1529">
        <f>+X141-Y141</f>
        <v>0</v>
      </c>
    </row>
    <row r="142" spans="17:27" ht="15.75" x14ac:dyDescent="0.25">
      <c r="Q142" s="276"/>
      <c r="S142" s="36" t="s">
        <v>281</v>
      </c>
      <c r="T142" s="36" t="s">
        <v>1131</v>
      </c>
      <c r="U142" s="36">
        <v>0</v>
      </c>
      <c r="V142" s="1922">
        <v>2.9159999999999999</v>
      </c>
      <c r="W142" s="1922">
        <v>2.9159999999999999</v>
      </c>
      <c r="X142" s="1922">
        <v>2.35</v>
      </c>
      <c r="Y142" s="1922">
        <v>2.35</v>
      </c>
      <c r="Z142" s="1529">
        <f>+V142-W142</f>
        <v>0</v>
      </c>
      <c r="AA142" s="1529">
        <f>+X142-Y142</f>
        <v>0</v>
      </c>
    </row>
    <row r="143" spans="17:27" ht="15.75" x14ac:dyDescent="0.25">
      <c r="Q143" s="276"/>
      <c r="S143" s="36" t="s">
        <v>283</v>
      </c>
      <c r="T143" s="36" t="s">
        <v>1132</v>
      </c>
      <c r="U143" s="36">
        <v>0</v>
      </c>
      <c r="V143" s="1922">
        <v>2.6</v>
      </c>
      <c r="W143" s="1922">
        <v>2.6</v>
      </c>
      <c r="X143" s="1922">
        <v>2.4</v>
      </c>
      <c r="Y143" s="1922">
        <v>2.4</v>
      </c>
      <c r="Z143" s="1529">
        <f>+V143-W143</f>
        <v>0</v>
      </c>
      <c r="AA143" s="1529">
        <f>+X143-Y143</f>
        <v>0</v>
      </c>
    </row>
    <row r="144" spans="17:27" ht="15.75" x14ac:dyDescent="0.25">
      <c r="Q144" s="276"/>
      <c r="S144" s="36" t="s">
        <v>285</v>
      </c>
      <c r="T144" s="36" t="s">
        <v>1135</v>
      </c>
      <c r="U144" s="36">
        <v>0</v>
      </c>
      <c r="V144" s="1922">
        <v>72.98</v>
      </c>
      <c r="W144" s="1922">
        <v>72.98</v>
      </c>
      <c r="X144" s="1922">
        <v>55.07</v>
      </c>
      <c r="Y144" s="1922">
        <v>49.31</v>
      </c>
      <c r="Z144" s="1529">
        <f>+V144-W144</f>
        <v>0</v>
      </c>
      <c r="AA144" s="1529">
        <f>+X144-Y144</f>
        <v>5.759999999999998</v>
      </c>
    </row>
    <row r="145" spans="1:27" ht="15.75" x14ac:dyDescent="0.25">
      <c r="Q145" s="276"/>
      <c r="S145" s="36" t="s">
        <v>285</v>
      </c>
      <c r="T145" s="36" t="s">
        <v>1133</v>
      </c>
      <c r="U145" s="36">
        <v>0</v>
      </c>
      <c r="V145" s="1922">
        <v>20.8</v>
      </c>
      <c r="W145" s="1922">
        <v>20.8</v>
      </c>
      <c r="X145" s="1922">
        <v>16</v>
      </c>
      <c r="Y145" s="1922">
        <v>16</v>
      </c>
      <c r="Z145" s="1529">
        <f>+V145-W145</f>
        <v>0</v>
      </c>
      <c r="AA145" s="1529">
        <f>+X145-Y145</f>
        <v>0</v>
      </c>
    </row>
    <row r="146" spans="1:27" ht="15.75" x14ac:dyDescent="0.25">
      <c r="Q146" s="276"/>
      <c r="S146" s="36" t="s">
        <v>285</v>
      </c>
      <c r="T146" s="36" t="s">
        <v>1134</v>
      </c>
      <c r="U146" s="36">
        <v>0</v>
      </c>
      <c r="V146" s="1922">
        <v>42</v>
      </c>
      <c r="W146" s="1922">
        <v>42</v>
      </c>
      <c r="X146" s="1922">
        <v>42</v>
      </c>
      <c r="Y146" s="1922">
        <v>42</v>
      </c>
      <c r="Z146" s="1529">
        <f>+V146-W146</f>
        <v>0</v>
      </c>
      <c r="AA146" s="1529">
        <f>+X146-Y146</f>
        <v>0</v>
      </c>
    </row>
    <row r="147" spans="1:27" ht="15.75" x14ac:dyDescent="0.25">
      <c r="Q147" s="276"/>
      <c r="S147" s="36" t="s">
        <v>287</v>
      </c>
      <c r="T147" s="36" t="s">
        <v>1136</v>
      </c>
      <c r="U147" s="36">
        <v>0</v>
      </c>
      <c r="V147" s="1922">
        <v>77.400000000000006</v>
      </c>
      <c r="W147" s="1922">
        <v>77.400000000000006</v>
      </c>
      <c r="X147" s="1922">
        <v>71.69</v>
      </c>
      <c r="Y147" s="1922">
        <v>71.69</v>
      </c>
      <c r="Z147" s="1529">
        <f>+V147-W147</f>
        <v>0</v>
      </c>
      <c r="AA147" s="1529">
        <f>+X147-Y147</f>
        <v>0</v>
      </c>
    </row>
    <row r="148" spans="1:27" ht="15.75" x14ac:dyDescent="0.25">
      <c r="Q148" s="276"/>
      <c r="S148" s="36" t="s">
        <v>289</v>
      </c>
      <c r="T148" s="36" t="s">
        <v>608</v>
      </c>
      <c r="U148" s="36">
        <v>0</v>
      </c>
      <c r="V148" s="1922">
        <v>1.22</v>
      </c>
      <c r="W148" s="1922">
        <v>1.22</v>
      </c>
      <c r="X148" s="1922">
        <v>0.96</v>
      </c>
      <c r="Y148" s="1922">
        <v>0.96</v>
      </c>
      <c r="Z148" s="1529">
        <f>+V148-W148</f>
        <v>0</v>
      </c>
      <c r="AA148" s="1529">
        <f>+X148-Y148</f>
        <v>0</v>
      </c>
    </row>
    <row r="149" spans="1:27" ht="15.75" x14ac:dyDescent="0.25">
      <c r="Q149" s="276"/>
      <c r="S149" s="36" t="s">
        <v>289</v>
      </c>
      <c r="T149" s="36" t="s">
        <v>1137</v>
      </c>
      <c r="U149" s="36">
        <v>0</v>
      </c>
      <c r="V149" s="1922">
        <v>4.9340000000000002</v>
      </c>
      <c r="W149" s="1922">
        <v>4.9340000000000002</v>
      </c>
      <c r="X149" s="1922">
        <v>4.085</v>
      </c>
      <c r="Y149" s="1922">
        <v>4.085</v>
      </c>
      <c r="Z149" s="1529">
        <f>+V149-W149</f>
        <v>0</v>
      </c>
      <c r="AA149" s="1529">
        <f>+X149-Y149</f>
        <v>0</v>
      </c>
    </row>
    <row r="150" spans="1:27" ht="15.75" x14ac:dyDescent="0.25">
      <c r="Q150" s="276"/>
      <c r="S150" s="36" t="s">
        <v>289</v>
      </c>
      <c r="T150" s="36" t="s">
        <v>1142</v>
      </c>
      <c r="U150" s="36">
        <v>0</v>
      </c>
      <c r="V150" s="1922">
        <v>2.94</v>
      </c>
      <c r="W150" s="1922">
        <v>2.94</v>
      </c>
      <c r="X150" s="1922">
        <v>2.4</v>
      </c>
      <c r="Y150" s="1922">
        <v>2.4</v>
      </c>
      <c r="Z150" s="1529">
        <f>+V150-W150</f>
        <v>0</v>
      </c>
      <c r="AA150" s="1529">
        <f>+X150-Y150</f>
        <v>0</v>
      </c>
    </row>
    <row r="151" spans="1:27" ht="15.75" x14ac:dyDescent="0.25">
      <c r="Q151" s="276"/>
      <c r="S151" s="36" t="s">
        <v>289</v>
      </c>
      <c r="T151" s="36" t="s">
        <v>1139</v>
      </c>
      <c r="U151" s="36">
        <v>0</v>
      </c>
      <c r="V151" s="1922">
        <v>2.54</v>
      </c>
      <c r="W151" s="1922">
        <v>2.54</v>
      </c>
      <c r="X151" s="1922">
        <v>1.72</v>
      </c>
      <c r="Y151" s="1922">
        <v>1.72</v>
      </c>
      <c r="Z151" s="1529">
        <f>+V151-W151</f>
        <v>0</v>
      </c>
      <c r="AA151" s="1529">
        <f>+X151-Y151</f>
        <v>0</v>
      </c>
    </row>
    <row r="152" spans="1:27" ht="15.75" x14ac:dyDescent="0.25">
      <c r="A152" s="272"/>
      <c r="B152" s="272"/>
      <c r="C152" s="272"/>
      <c r="D152" s="272"/>
      <c r="E152" s="272"/>
      <c r="F152" s="272"/>
      <c r="G152" s="272"/>
      <c r="H152" s="448"/>
      <c r="I152" s="272"/>
      <c r="J152" s="275"/>
      <c r="K152" s="275"/>
      <c r="Q152" s="276"/>
      <c r="S152" s="36" t="s">
        <v>289</v>
      </c>
      <c r="T152" s="36" t="s">
        <v>1143</v>
      </c>
      <c r="U152" s="36">
        <v>0</v>
      </c>
      <c r="V152" s="1922">
        <v>3.45</v>
      </c>
      <c r="W152" s="1922">
        <v>3.45</v>
      </c>
      <c r="X152" s="1922">
        <v>3.3</v>
      </c>
      <c r="Y152" s="1922">
        <v>3.3</v>
      </c>
      <c r="Z152" s="1529">
        <f>+V152-W152</f>
        <v>0</v>
      </c>
      <c r="AA152" s="1529">
        <f>+X152-Y152</f>
        <v>0</v>
      </c>
    </row>
    <row r="153" spans="1:27" ht="15.75" x14ac:dyDescent="0.25">
      <c r="A153" s="272"/>
      <c r="B153" s="272"/>
      <c r="C153" s="272"/>
      <c r="D153" s="272"/>
      <c r="E153" s="272"/>
      <c r="F153" s="272"/>
      <c r="G153" s="272"/>
      <c r="H153" s="448"/>
      <c r="I153" s="272"/>
      <c r="J153" s="275"/>
      <c r="K153" s="275"/>
      <c r="Q153" s="276"/>
      <c r="S153" s="36" t="s">
        <v>289</v>
      </c>
      <c r="T153" s="36" t="s">
        <v>1138</v>
      </c>
      <c r="U153" s="36">
        <v>0</v>
      </c>
      <c r="V153" s="1922">
        <v>2.5</v>
      </c>
      <c r="W153" s="1922">
        <v>2.5</v>
      </c>
      <c r="X153" s="1922">
        <v>2.0499999999999998</v>
      </c>
      <c r="Y153" s="1922">
        <v>2.0499999999999998</v>
      </c>
      <c r="Z153" s="1529">
        <f>+V153-W153</f>
        <v>0</v>
      </c>
      <c r="AA153" s="1529">
        <f>+X153-Y153</f>
        <v>0</v>
      </c>
    </row>
    <row r="154" spans="1:27" ht="15.75" x14ac:dyDescent="0.25">
      <c r="A154" s="272"/>
      <c r="B154" s="272"/>
      <c r="C154" s="272"/>
      <c r="D154" s="272"/>
      <c r="E154" s="272"/>
      <c r="F154" s="272"/>
      <c r="G154" s="272"/>
      <c r="H154" s="448"/>
      <c r="I154" s="272"/>
      <c r="J154" s="275"/>
      <c r="K154" s="275"/>
      <c r="Q154" s="276"/>
      <c r="S154" s="36" t="s">
        <v>289</v>
      </c>
      <c r="T154" s="36" t="s">
        <v>1140</v>
      </c>
      <c r="U154" s="36">
        <v>0</v>
      </c>
      <c r="V154" s="1922">
        <v>4.93</v>
      </c>
      <c r="W154" s="1922">
        <v>4.93</v>
      </c>
      <c r="X154" s="1922">
        <v>4.2</v>
      </c>
      <c r="Y154" s="1922">
        <v>4.2</v>
      </c>
      <c r="Z154" s="1529">
        <f>+V154-W154</f>
        <v>0</v>
      </c>
      <c r="AA154" s="1529">
        <f>+X154-Y154</f>
        <v>0</v>
      </c>
    </row>
    <row r="155" spans="1:27" ht="15.75" x14ac:dyDescent="0.25">
      <c r="A155" s="272"/>
      <c r="B155" s="272"/>
      <c r="C155" s="272"/>
      <c r="D155" s="272"/>
      <c r="E155" s="272"/>
      <c r="F155" s="272"/>
      <c r="G155" s="272"/>
      <c r="H155" s="448"/>
      <c r="I155" s="272"/>
      <c r="J155" s="275"/>
      <c r="K155" s="275"/>
      <c r="Q155" s="276"/>
      <c r="S155" s="36" t="s">
        <v>289</v>
      </c>
      <c r="T155" s="36" t="s">
        <v>1141</v>
      </c>
      <c r="U155" s="36">
        <v>0</v>
      </c>
      <c r="V155" s="1922">
        <v>0.113</v>
      </c>
      <c r="W155" s="1922">
        <v>0.113</v>
      </c>
      <c r="X155" s="1922">
        <v>0.1</v>
      </c>
      <c r="Y155" s="1922">
        <v>0.1</v>
      </c>
      <c r="Z155" s="1529">
        <f>+V155-W155</f>
        <v>0</v>
      </c>
      <c r="AA155" s="1529">
        <f>+X155-Y155</f>
        <v>0</v>
      </c>
    </row>
    <row r="156" spans="1:27" ht="15.75" x14ac:dyDescent="0.25">
      <c r="A156" s="272"/>
      <c r="B156" s="272"/>
      <c r="C156" s="272"/>
      <c r="D156" s="272"/>
      <c r="E156" s="272"/>
      <c r="F156" s="272"/>
      <c r="G156" s="272"/>
      <c r="H156" s="448"/>
      <c r="I156" s="272"/>
      <c r="J156" s="275"/>
      <c r="K156" s="275"/>
      <c r="Q156" s="276"/>
      <c r="S156" s="36" t="s">
        <v>291</v>
      </c>
      <c r="T156" s="36" t="s">
        <v>1144</v>
      </c>
      <c r="U156" s="36">
        <v>0</v>
      </c>
      <c r="V156" s="1922">
        <v>3.45</v>
      </c>
      <c r="W156" s="1922">
        <v>3.45</v>
      </c>
      <c r="X156" s="1922">
        <v>2.8</v>
      </c>
      <c r="Y156" s="1922">
        <v>2.8</v>
      </c>
      <c r="Z156" s="1529">
        <f>+V156-W156</f>
        <v>0</v>
      </c>
      <c r="AA156" s="1529">
        <f>+X156-Y156</f>
        <v>0</v>
      </c>
    </row>
    <row r="157" spans="1:27" ht="15.75" x14ac:dyDescent="0.25">
      <c r="A157" s="272"/>
      <c r="B157" s="272"/>
      <c r="C157" s="272"/>
      <c r="D157" s="272"/>
      <c r="E157" s="272"/>
      <c r="F157" s="272"/>
      <c r="G157" s="272"/>
      <c r="H157" s="448"/>
      <c r="I157" s="272"/>
      <c r="J157" s="275"/>
      <c r="K157" s="275"/>
      <c r="Q157" s="276"/>
      <c r="S157" s="36" t="s">
        <v>293</v>
      </c>
      <c r="T157" s="36" t="s">
        <v>1145</v>
      </c>
      <c r="U157" s="36">
        <v>0</v>
      </c>
      <c r="V157" s="1922">
        <v>1.2989999999999999</v>
      </c>
      <c r="W157" s="1922">
        <v>1.28</v>
      </c>
      <c r="X157" s="1922">
        <v>1.28</v>
      </c>
      <c r="Y157" s="1922">
        <v>1.28</v>
      </c>
      <c r="Z157" s="1529">
        <f>+V157-W157</f>
        <v>1.8999999999999906E-2</v>
      </c>
      <c r="AA157" s="1529">
        <f>+X157-Y157</f>
        <v>0</v>
      </c>
    </row>
    <row r="158" spans="1:27" ht="15.75" x14ac:dyDescent="0.25">
      <c r="A158" s="272"/>
      <c r="B158" s="272"/>
      <c r="C158" s="272"/>
      <c r="D158" s="272"/>
      <c r="E158" s="272"/>
      <c r="F158" s="272"/>
      <c r="G158" s="272"/>
      <c r="H158" s="448"/>
      <c r="I158" s="272"/>
      <c r="J158" s="275"/>
      <c r="K158" s="275"/>
      <c r="Q158" s="276"/>
      <c r="S158" s="36" t="s">
        <v>295</v>
      </c>
      <c r="T158" s="36" t="s">
        <v>1154</v>
      </c>
      <c r="U158" s="36">
        <v>0</v>
      </c>
      <c r="V158" s="1922">
        <v>3.44</v>
      </c>
      <c r="W158" s="1922">
        <v>3.44</v>
      </c>
      <c r="X158" s="1922">
        <v>1.7</v>
      </c>
      <c r="Y158" s="1922">
        <v>1.7</v>
      </c>
      <c r="Z158" s="1529">
        <f>+V158-W158</f>
        <v>0</v>
      </c>
      <c r="AA158" s="1529">
        <f>+X158-Y158</f>
        <v>0</v>
      </c>
    </row>
    <row r="159" spans="1:27" ht="15.75" x14ac:dyDescent="0.25">
      <c r="A159" s="272"/>
      <c r="B159" s="272"/>
      <c r="C159" s="272"/>
      <c r="D159" s="272"/>
      <c r="E159" s="272"/>
      <c r="F159" s="272"/>
      <c r="G159" s="272"/>
      <c r="H159" s="448"/>
      <c r="I159" s="272"/>
      <c r="J159" s="275"/>
      <c r="K159" s="275"/>
      <c r="Q159" s="276"/>
      <c r="S159" s="36" t="s">
        <v>295</v>
      </c>
      <c r="T159" s="36" t="s">
        <v>1151</v>
      </c>
      <c r="U159" s="36">
        <v>0</v>
      </c>
      <c r="V159" s="1922">
        <v>1.635</v>
      </c>
      <c r="W159" s="1922">
        <v>1.635</v>
      </c>
      <c r="X159" s="1922">
        <v>1.48</v>
      </c>
      <c r="Y159" s="1922">
        <v>1.48</v>
      </c>
      <c r="Z159" s="1529">
        <f>+V159-W159</f>
        <v>0</v>
      </c>
      <c r="AA159" s="1529">
        <f>+X159-Y159</f>
        <v>0</v>
      </c>
    </row>
    <row r="160" spans="1:27" ht="15.75" x14ac:dyDescent="0.25">
      <c r="A160" s="272"/>
      <c r="B160" s="272"/>
      <c r="C160" s="272"/>
      <c r="D160" s="272"/>
      <c r="E160" s="272"/>
      <c r="F160" s="272"/>
      <c r="G160" s="272"/>
      <c r="H160" s="448"/>
      <c r="I160" s="272"/>
      <c r="J160" s="275"/>
      <c r="K160" s="275"/>
      <c r="Q160" s="276"/>
      <c r="S160" s="36" t="s">
        <v>295</v>
      </c>
      <c r="T160" s="36" t="s">
        <v>1148</v>
      </c>
      <c r="U160" s="36">
        <v>0</v>
      </c>
      <c r="V160" s="1922">
        <v>2.4500000000000002</v>
      </c>
      <c r="W160" s="1922">
        <v>2.4500000000000002</v>
      </c>
      <c r="X160" s="1922">
        <v>2.2000000000000002</v>
      </c>
      <c r="Y160" s="1922">
        <v>2.2000000000000002</v>
      </c>
      <c r="Z160" s="1529">
        <f>+V160-W160</f>
        <v>0</v>
      </c>
      <c r="AA160" s="1529">
        <f>+X160-Y160</f>
        <v>0</v>
      </c>
    </row>
    <row r="161" spans="1:27" ht="15.75" x14ac:dyDescent="0.25">
      <c r="A161" s="272"/>
      <c r="B161" s="272"/>
      <c r="C161" s="272"/>
      <c r="D161" s="272"/>
      <c r="E161" s="272"/>
      <c r="F161" s="272"/>
      <c r="G161" s="272"/>
      <c r="H161" s="448"/>
      <c r="I161" s="272"/>
      <c r="J161" s="275"/>
      <c r="K161" s="275"/>
      <c r="Q161" s="276"/>
      <c r="S161" s="36" t="s">
        <v>295</v>
      </c>
      <c r="T161" s="36" t="s">
        <v>1147</v>
      </c>
      <c r="U161" s="36">
        <v>0</v>
      </c>
      <c r="V161" s="1922">
        <v>2.6</v>
      </c>
      <c r="W161" s="1922">
        <v>2.6</v>
      </c>
      <c r="X161" s="1922">
        <v>2.2000000000000002</v>
      </c>
      <c r="Y161" s="1922">
        <v>2.2000000000000002</v>
      </c>
      <c r="Z161" s="1529">
        <f>+V161-W161</f>
        <v>0</v>
      </c>
      <c r="AA161" s="1529">
        <f>+X161-Y161</f>
        <v>0</v>
      </c>
    </row>
    <row r="162" spans="1:27" ht="15.75" x14ac:dyDescent="0.25">
      <c r="A162" s="272"/>
      <c r="B162" s="272"/>
      <c r="C162" s="272"/>
      <c r="D162" s="272"/>
      <c r="E162" s="272"/>
      <c r="F162" s="272"/>
      <c r="G162" s="272"/>
      <c r="H162" s="448"/>
      <c r="I162" s="272"/>
      <c r="J162" s="275"/>
      <c r="K162" s="275"/>
      <c r="Q162" s="276"/>
      <c r="S162" s="36" t="s">
        <v>295</v>
      </c>
      <c r="T162" s="36" t="s">
        <v>1146</v>
      </c>
      <c r="U162" s="36">
        <v>0</v>
      </c>
      <c r="V162" s="1922">
        <v>1.82</v>
      </c>
      <c r="W162" s="1922">
        <v>1.82</v>
      </c>
      <c r="X162" s="1922">
        <v>1.6</v>
      </c>
      <c r="Y162" s="1922">
        <v>1.6</v>
      </c>
      <c r="Z162" s="1529">
        <f>+V162-W162</f>
        <v>0</v>
      </c>
      <c r="AA162" s="1529">
        <f>+X162-Y162</f>
        <v>0</v>
      </c>
    </row>
    <row r="163" spans="1:27" ht="15.75" x14ac:dyDescent="0.25">
      <c r="A163" s="272"/>
      <c r="B163" s="272"/>
      <c r="C163" s="272"/>
      <c r="D163" s="272"/>
      <c r="E163" s="272"/>
      <c r="F163" s="272"/>
      <c r="G163" s="272"/>
      <c r="H163" s="448"/>
      <c r="I163" s="272"/>
      <c r="J163" s="275"/>
      <c r="K163" s="275"/>
      <c r="Q163" s="276"/>
      <c r="S163" s="36" t="s">
        <v>295</v>
      </c>
      <c r="T163" s="36" t="s">
        <v>1153</v>
      </c>
      <c r="U163" s="36">
        <v>0</v>
      </c>
      <c r="V163" s="1922">
        <v>0.15</v>
      </c>
      <c r="W163" s="1922">
        <v>0.15</v>
      </c>
      <c r="X163" s="1922">
        <v>0.12</v>
      </c>
      <c r="Y163" s="1922">
        <v>0.12</v>
      </c>
      <c r="Z163" s="1529">
        <f>+V163-W163</f>
        <v>0</v>
      </c>
      <c r="AA163" s="1529">
        <f>+X163-Y163</f>
        <v>0</v>
      </c>
    </row>
    <row r="164" spans="1:27" ht="15.75" x14ac:dyDescent="0.25">
      <c r="A164" s="272"/>
      <c r="B164" s="272"/>
      <c r="C164" s="272"/>
      <c r="D164" s="272"/>
      <c r="E164" s="272"/>
      <c r="F164" s="272"/>
      <c r="G164" s="272"/>
      <c r="H164" s="448"/>
      <c r="I164" s="272"/>
      <c r="J164" s="275"/>
      <c r="K164" s="275"/>
      <c r="Q164" s="276"/>
      <c r="S164" s="36" t="s">
        <v>295</v>
      </c>
      <c r="T164" s="36" t="s">
        <v>1137</v>
      </c>
      <c r="U164" s="36">
        <v>0</v>
      </c>
      <c r="V164" s="1922">
        <v>1.895</v>
      </c>
      <c r="W164" s="1922">
        <v>1.895</v>
      </c>
      <c r="X164" s="1922">
        <v>1.7450000000000001</v>
      </c>
      <c r="Y164" s="1922">
        <v>1.7450000000000001</v>
      </c>
      <c r="Z164" s="1529">
        <f>+V164-W164</f>
        <v>0</v>
      </c>
      <c r="AA164" s="1529">
        <f>+X164-Y164</f>
        <v>0</v>
      </c>
    </row>
    <row r="165" spans="1:27" ht="15.75" x14ac:dyDescent="0.25">
      <c r="A165" s="272"/>
      <c r="B165" s="272"/>
      <c r="C165" s="272"/>
      <c r="D165" s="272"/>
      <c r="E165" s="272"/>
      <c r="F165" s="272"/>
      <c r="G165" s="272"/>
      <c r="H165" s="448"/>
      <c r="I165" s="272"/>
      <c r="J165" s="275"/>
      <c r="K165" s="275"/>
      <c r="Q165" s="276"/>
      <c r="S165" s="36" t="s">
        <v>295</v>
      </c>
      <c r="T165" s="36" t="s">
        <v>1152</v>
      </c>
      <c r="U165" s="36">
        <v>0</v>
      </c>
      <c r="V165" s="1922">
        <v>1.645</v>
      </c>
      <c r="W165" s="1922">
        <v>1.645</v>
      </c>
      <c r="X165" s="1922">
        <v>1.5</v>
      </c>
      <c r="Y165" s="1922">
        <v>1.5</v>
      </c>
      <c r="Z165" s="1529">
        <f>+V165-W165</f>
        <v>0</v>
      </c>
      <c r="AA165" s="1529">
        <f>+X165-Y165</f>
        <v>0</v>
      </c>
    </row>
    <row r="166" spans="1:27" ht="15.75" x14ac:dyDescent="0.25">
      <c r="A166" s="272"/>
      <c r="B166" s="272"/>
      <c r="C166" s="272"/>
      <c r="D166" s="272"/>
      <c r="E166" s="272"/>
      <c r="F166" s="272"/>
      <c r="G166" s="272"/>
      <c r="H166" s="448"/>
      <c r="I166" s="272"/>
      <c r="J166" s="275"/>
      <c r="K166" s="275"/>
      <c r="Q166" s="276"/>
      <c r="S166" s="36" t="s">
        <v>295</v>
      </c>
      <c r="T166" s="36" t="s">
        <v>1149</v>
      </c>
      <c r="U166" s="36">
        <v>0</v>
      </c>
      <c r="V166" s="1922">
        <v>0.745</v>
      </c>
      <c r="W166" s="1922">
        <v>0.745</v>
      </c>
      <c r="X166" s="1922">
        <v>0.64500000000000002</v>
      </c>
      <c r="Y166" s="1922">
        <v>0.64500000000000002</v>
      </c>
      <c r="Z166" s="1529">
        <f>+V166-W166</f>
        <v>0</v>
      </c>
      <c r="AA166" s="1529">
        <f>+X166-Y166</f>
        <v>0</v>
      </c>
    </row>
    <row r="167" spans="1:27" ht="15.75" x14ac:dyDescent="0.25">
      <c r="A167" s="272"/>
      <c r="B167" s="272"/>
      <c r="C167" s="272"/>
      <c r="D167" s="272"/>
      <c r="E167" s="272"/>
      <c r="F167" s="272"/>
      <c r="G167" s="272"/>
      <c r="H167" s="448"/>
      <c r="I167" s="272"/>
      <c r="J167" s="275"/>
      <c r="K167" s="275"/>
      <c r="Q167" s="276"/>
      <c r="S167" s="36" t="s">
        <v>295</v>
      </c>
      <c r="T167" s="36" t="s">
        <v>1150</v>
      </c>
      <c r="U167" s="36">
        <v>0</v>
      </c>
      <c r="V167" s="1922">
        <v>1.55</v>
      </c>
      <c r="W167" s="1922">
        <v>1.55</v>
      </c>
      <c r="X167" s="1922">
        <v>1.45</v>
      </c>
      <c r="Y167" s="1922">
        <v>1.45</v>
      </c>
      <c r="Z167" s="1529">
        <f>+V167-W167</f>
        <v>0</v>
      </c>
      <c r="AA167" s="1529">
        <f>+X167-Y167</f>
        <v>0</v>
      </c>
    </row>
    <row r="168" spans="1:27" ht="15.75" x14ac:dyDescent="0.25">
      <c r="A168" s="272"/>
      <c r="B168" s="272"/>
      <c r="C168" s="272"/>
      <c r="D168" s="272"/>
      <c r="E168" s="272"/>
      <c r="F168" s="272"/>
      <c r="G168" s="272"/>
      <c r="H168" s="448"/>
      <c r="I168" s="272"/>
      <c r="J168" s="275"/>
      <c r="K168" s="275"/>
      <c r="Q168" s="276"/>
      <c r="S168" s="36" t="s">
        <v>297</v>
      </c>
      <c r="T168" s="36" t="s">
        <v>1159</v>
      </c>
      <c r="U168" s="36">
        <v>0</v>
      </c>
      <c r="V168" s="1922">
        <v>0.2</v>
      </c>
      <c r="W168" s="1922">
        <v>0.2</v>
      </c>
      <c r="X168" s="1922">
        <v>0.13</v>
      </c>
      <c r="Y168" s="1922">
        <v>0.13</v>
      </c>
      <c r="Z168" s="1529">
        <f>+V168-W168</f>
        <v>0</v>
      </c>
      <c r="AA168" s="1529">
        <f>+X168-Y168</f>
        <v>0</v>
      </c>
    </row>
    <row r="169" spans="1:27" ht="15.75" x14ac:dyDescent="0.25">
      <c r="A169" s="272"/>
      <c r="B169" s="272"/>
      <c r="C169" s="272"/>
      <c r="D169" s="272"/>
      <c r="E169" s="272"/>
      <c r="F169" s="272"/>
      <c r="G169" s="272"/>
      <c r="H169" s="448"/>
      <c r="I169" s="272"/>
      <c r="J169" s="275"/>
      <c r="K169" s="275"/>
      <c r="Q169" s="276"/>
      <c r="S169" s="36" t="s">
        <v>297</v>
      </c>
      <c r="T169" s="36" t="s">
        <v>1156</v>
      </c>
      <c r="U169" s="36">
        <v>0</v>
      </c>
      <c r="V169" s="1922">
        <v>0.6</v>
      </c>
      <c r="W169" s="1922">
        <v>0.6</v>
      </c>
      <c r="X169" s="1922">
        <v>0.56000000000000005</v>
      </c>
      <c r="Y169" s="1922">
        <v>0.56000000000000005</v>
      </c>
      <c r="Z169" s="1529">
        <f>+V169-W169</f>
        <v>0</v>
      </c>
      <c r="AA169" s="1529">
        <f>+X169-Y169</f>
        <v>0</v>
      </c>
    </row>
    <row r="170" spans="1:27" ht="15.75" x14ac:dyDescent="0.25">
      <c r="A170" s="272"/>
      <c r="B170" s="272"/>
      <c r="C170" s="272"/>
      <c r="D170" s="272"/>
      <c r="E170" s="272"/>
      <c r="F170" s="272"/>
      <c r="G170" s="272"/>
      <c r="H170" s="448"/>
      <c r="I170" s="272"/>
      <c r="J170" s="275"/>
      <c r="K170" s="275"/>
      <c r="Q170" s="276"/>
      <c r="S170" s="36" t="s">
        <v>297</v>
      </c>
      <c r="T170" s="36" t="s">
        <v>1161</v>
      </c>
      <c r="U170" s="36">
        <v>0</v>
      </c>
      <c r="V170" s="1922">
        <v>27.05</v>
      </c>
      <c r="W170" s="1922">
        <v>27.05</v>
      </c>
      <c r="X170" s="1922">
        <v>24.03</v>
      </c>
      <c r="Y170" s="1922">
        <v>24.03</v>
      </c>
      <c r="Z170" s="1529">
        <f>+V170-W170</f>
        <v>0</v>
      </c>
      <c r="AA170" s="1529">
        <f>+X170-Y170</f>
        <v>0</v>
      </c>
    </row>
    <row r="171" spans="1:27" ht="15.75" x14ac:dyDescent="0.25">
      <c r="A171" s="272"/>
      <c r="B171" s="272"/>
      <c r="C171" s="272"/>
      <c r="D171" s="272"/>
      <c r="E171" s="272"/>
      <c r="F171" s="272"/>
      <c r="G171" s="272"/>
      <c r="H171" s="448"/>
      <c r="I171" s="272"/>
      <c r="J171" s="275"/>
      <c r="K171" s="275"/>
      <c r="Q171" s="276"/>
      <c r="S171" s="36" t="s">
        <v>297</v>
      </c>
      <c r="T171" s="36" t="s">
        <v>1155</v>
      </c>
      <c r="U171" s="36">
        <v>0</v>
      </c>
      <c r="V171" s="1922">
        <v>9.9</v>
      </c>
      <c r="W171" s="1922">
        <v>9.9</v>
      </c>
      <c r="X171" s="1922">
        <v>7.3</v>
      </c>
      <c r="Y171" s="1922">
        <v>7.3</v>
      </c>
      <c r="Z171" s="1529">
        <f>+V171-W171</f>
        <v>0</v>
      </c>
      <c r="AA171" s="1529">
        <f>+X171-Y171</f>
        <v>0</v>
      </c>
    </row>
    <row r="172" spans="1:27" ht="15.75" x14ac:dyDescent="0.25">
      <c r="A172" s="272"/>
      <c r="B172" s="272"/>
      <c r="C172" s="272"/>
      <c r="D172" s="272"/>
      <c r="E172" s="272"/>
      <c r="F172" s="272"/>
      <c r="G172" s="272"/>
      <c r="H172" s="448"/>
      <c r="I172" s="272"/>
      <c r="J172" s="275"/>
      <c r="K172" s="275"/>
      <c r="Q172" s="276"/>
      <c r="S172" s="36" t="s">
        <v>297</v>
      </c>
      <c r="T172" s="36" t="s">
        <v>1162</v>
      </c>
      <c r="U172" s="36">
        <v>0</v>
      </c>
      <c r="V172" s="1922">
        <v>17.7</v>
      </c>
      <c r="W172" s="1922">
        <v>17.7</v>
      </c>
      <c r="X172" s="1922">
        <v>16.59</v>
      </c>
      <c r="Y172" s="1922">
        <v>16.59</v>
      </c>
      <c r="Z172" s="1529">
        <f>+V172-W172</f>
        <v>0</v>
      </c>
      <c r="AA172" s="1529">
        <f>+X172-Y172</f>
        <v>0</v>
      </c>
    </row>
    <row r="173" spans="1:27" ht="15.75" x14ac:dyDescent="0.25">
      <c r="A173" s="272"/>
      <c r="B173" s="272"/>
      <c r="C173" s="272"/>
      <c r="D173" s="272"/>
      <c r="E173" s="272"/>
      <c r="F173" s="272"/>
      <c r="G173" s="272"/>
      <c r="H173" s="448"/>
      <c r="I173" s="272"/>
      <c r="J173" s="275"/>
      <c r="K173" s="275"/>
      <c r="Q173" s="276"/>
      <c r="S173" s="36" t="s">
        <v>297</v>
      </c>
      <c r="T173" s="36" t="s">
        <v>1157</v>
      </c>
      <c r="U173" s="36">
        <v>0</v>
      </c>
      <c r="V173" s="1922">
        <v>6.2469999999999999</v>
      </c>
      <c r="W173" s="1922">
        <v>6.2469999999999999</v>
      </c>
      <c r="X173" s="1922">
        <v>5.2619999999999996</v>
      </c>
      <c r="Y173" s="1922">
        <v>5.2619999999999996</v>
      </c>
      <c r="Z173" s="1529">
        <f>+V173-W173</f>
        <v>0</v>
      </c>
      <c r="AA173" s="1529">
        <f>+X173-Y173</f>
        <v>0</v>
      </c>
    </row>
    <row r="174" spans="1:27" ht="15.75" x14ac:dyDescent="0.25">
      <c r="A174" s="272"/>
      <c r="B174" s="272"/>
      <c r="C174" s="272"/>
      <c r="D174" s="272"/>
      <c r="E174" s="272"/>
      <c r="F174" s="272"/>
      <c r="G174" s="272"/>
      <c r="H174" s="448"/>
      <c r="I174" s="272"/>
      <c r="J174" s="275"/>
      <c r="K174" s="275"/>
      <c r="Q174" s="276"/>
      <c r="S174" s="36" t="s">
        <v>297</v>
      </c>
      <c r="T174" s="36" t="s">
        <v>1158</v>
      </c>
      <c r="U174" s="36">
        <v>0</v>
      </c>
      <c r="V174" s="1922">
        <v>4.45</v>
      </c>
      <c r="W174" s="1922">
        <v>4.45</v>
      </c>
      <c r="X174" s="1922">
        <v>3.11</v>
      </c>
      <c r="Y174" s="1922">
        <v>3.11</v>
      </c>
      <c r="Z174" s="1529">
        <f>+V174-W174</f>
        <v>0</v>
      </c>
      <c r="AA174" s="1529">
        <f>+X174-Y174</f>
        <v>0</v>
      </c>
    </row>
    <row r="175" spans="1:27" ht="15.75" x14ac:dyDescent="0.25">
      <c r="A175" s="272"/>
      <c r="B175" s="272"/>
      <c r="C175" s="272"/>
      <c r="D175" s="272"/>
      <c r="E175" s="272"/>
      <c r="F175" s="272"/>
      <c r="G175" s="272"/>
      <c r="H175" s="448"/>
      <c r="I175" s="272"/>
      <c r="J175" s="275"/>
      <c r="K175" s="275"/>
      <c r="Q175" s="276"/>
      <c r="S175" s="36" t="s">
        <v>297</v>
      </c>
      <c r="T175" s="36" t="s">
        <v>1160</v>
      </c>
      <c r="U175" s="36">
        <v>0</v>
      </c>
      <c r="V175" s="1922">
        <v>0.5</v>
      </c>
      <c r="W175" s="1922">
        <v>0.5</v>
      </c>
      <c r="X175" s="1922">
        <v>0.42</v>
      </c>
      <c r="Y175" s="1922">
        <v>0.42</v>
      </c>
      <c r="Z175" s="1529">
        <f>+V175-W175</f>
        <v>0</v>
      </c>
      <c r="AA175" s="1529">
        <f>+X175-Y175</f>
        <v>0</v>
      </c>
    </row>
    <row r="176" spans="1:27" ht="15.75" x14ac:dyDescent="0.25">
      <c r="A176" s="272"/>
      <c r="B176" s="272"/>
      <c r="C176" s="272"/>
      <c r="D176" s="272"/>
      <c r="E176" s="272"/>
      <c r="F176" s="272"/>
      <c r="G176" s="272"/>
      <c r="H176" s="448"/>
      <c r="I176" s="272"/>
      <c r="J176" s="275"/>
      <c r="K176" s="275"/>
      <c r="Q176" s="276"/>
      <c r="S176" s="36" t="s">
        <v>297</v>
      </c>
      <c r="T176" s="36" t="s">
        <v>1163</v>
      </c>
      <c r="U176" s="36">
        <v>0</v>
      </c>
      <c r="V176" s="1922">
        <v>3.7999999999999999E-2</v>
      </c>
      <c r="W176" s="1922">
        <v>3.7999999999999999E-2</v>
      </c>
      <c r="X176" s="1922">
        <v>3.7999999999999999E-2</v>
      </c>
      <c r="Y176" s="1922">
        <v>3.7999999999999999E-2</v>
      </c>
      <c r="Z176" s="1529">
        <f>+V176-W176</f>
        <v>0</v>
      </c>
      <c r="AA176" s="1529">
        <f>+X176-Y176</f>
        <v>0</v>
      </c>
    </row>
    <row r="177" spans="1:27" ht="15.75" x14ac:dyDescent="0.25">
      <c r="A177" s="272"/>
      <c r="B177" s="272"/>
      <c r="C177" s="272"/>
      <c r="D177" s="272"/>
      <c r="E177" s="272"/>
      <c r="F177" s="272"/>
      <c r="G177" s="272"/>
      <c r="H177" s="448"/>
      <c r="I177" s="272"/>
      <c r="J177" s="275"/>
      <c r="K177" s="275"/>
      <c r="Q177" s="276"/>
      <c r="S177" s="36" t="s">
        <v>299</v>
      </c>
      <c r="T177" s="36" t="s">
        <v>1165</v>
      </c>
      <c r="U177" s="36">
        <v>0</v>
      </c>
      <c r="V177" s="1922">
        <v>32</v>
      </c>
      <c r="W177" s="1922">
        <v>32</v>
      </c>
      <c r="X177" s="1922">
        <v>28.8</v>
      </c>
      <c r="Y177" s="1922">
        <v>28.8</v>
      </c>
      <c r="Z177" s="1529">
        <f>+V177-W177</f>
        <v>0</v>
      </c>
      <c r="AA177" s="1529">
        <f>+X177-Y177</f>
        <v>0</v>
      </c>
    </row>
    <row r="178" spans="1:27" ht="15.75" x14ac:dyDescent="0.25">
      <c r="A178" s="272"/>
      <c r="B178" s="272"/>
      <c r="C178" s="272"/>
      <c r="D178" s="272"/>
      <c r="E178" s="272"/>
      <c r="F178" s="272"/>
      <c r="G178" s="272"/>
      <c r="H178" s="448"/>
      <c r="I178" s="272"/>
      <c r="J178" s="275"/>
      <c r="K178" s="275"/>
      <c r="Q178" s="276"/>
      <c r="S178" s="36" t="s">
        <v>299</v>
      </c>
      <c r="T178" s="36" t="s">
        <v>1164</v>
      </c>
      <c r="U178" s="36">
        <v>0</v>
      </c>
      <c r="V178" s="1922">
        <v>28</v>
      </c>
      <c r="W178" s="1922">
        <v>28</v>
      </c>
      <c r="X178" s="1922">
        <v>24.5</v>
      </c>
      <c r="Y178" s="1922">
        <v>24.5</v>
      </c>
      <c r="Z178" s="1529">
        <f>+V178-W178</f>
        <v>0</v>
      </c>
      <c r="AA178" s="1529">
        <f>+X178-Y178</f>
        <v>0</v>
      </c>
    </row>
    <row r="179" spans="1:27" ht="15.75" x14ac:dyDescent="0.25">
      <c r="A179" s="272"/>
      <c r="B179" s="272"/>
      <c r="C179" s="272"/>
      <c r="D179" s="272"/>
      <c r="E179" s="272"/>
      <c r="F179" s="272"/>
      <c r="G179" s="272"/>
      <c r="H179" s="448"/>
      <c r="I179" s="272"/>
      <c r="J179" s="275"/>
      <c r="K179" s="275"/>
      <c r="Q179" s="276"/>
      <c r="S179" s="36" t="s">
        <v>301</v>
      </c>
      <c r="T179" s="36" t="s">
        <v>1166</v>
      </c>
      <c r="U179" s="36">
        <v>0</v>
      </c>
      <c r="V179" s="1922">
        <v>1.825</v>
      </c>
      <c r="W179" s="1922">
        <v>1.825</v>
      </c>
      <c r="X179" s="1922">
        <v>1.825</v>
      </c>
      <c r="Y179" s="1922">
        <v>1.825</v>
      </c>
      <c r="Z179" s="1529">
        <f>+V179-W179</f>
        <v>0</v>
      </c>
      <c r="AA179" s="1529">
        <f>+X179-Y179</f>
        <v>0</v>
      </c>
    </row>
    <row r="180" spans="1:27" ht="15.75" x14ac:dyDescent="0.25">
      <c r="A180" s="272"/>
      <c r="B180" s="272"/>
      <c r="C180" s="272"/>
      <c r="D180" s="272"/>
      <c r="E180" s="272"/>
      <c r="F180" s="272"/>
      <c r="G180" s="272"/>
      <c r="H180" s="448"/>
      <c r="I180" s="272"/>
      <c r="J180" s="275"/>
      <c r="K180" s="275"/>
      <c r="Q180" s="276"/>
      <c r="S180" s="36" t="s">
        <v>301</v>
      </c>
      <c r="T180" s="36" t="s">
        <v>1167</v>
      </c>
      <c r="U180" s="36">
        <v>0</v>
      </c>
      <c r="V180" s="1922">
        <v>0.8</v>
      </c>
      <c r="W180" s="1922">
        <v>0.8</v>
      </c>
      <c r="X180" s="1922">
        <v>0.59799999999999998</v>
      </c>
      <c r="Y180" s="1922">
        <v>0.59799999999999998</v>
      </c>
      <c r="Z180" s="1529">
        <f>+V180-W180</f>
        <v>0</v>
      </c>
      <c r="AA180" s="1529">
        <f>+X180-Y180</f>
        <v>0</v>
      </c>
    </row>
    <row r="181" spans="1:27" ht="15.75" x14ac:dyDescent="0.25">
      <c r="A181" s="272"/>
      <c r="B181" s="272"/>
      <c r="C181" s="272"/>
      <c r="D181" s="272"/>
      <c r="E181" s="272"/>
      <c r="F181" s="272"/>
      <c r="G181" s="272"/>
      <c r="H181" s="448"/>
      <c r="I181" s="272"/>
      <c r="J181" s="275"/>
      <c r="K181" s="275"/>
      <c r="Q181" s="276"/>
      <c r="S181" s="36" t="s">
        <v>303</v>
      </c>
      <c r="T181" s="36" t="s">
        <v>354</v>
      </c>
      <c r="U181" s="36">
        <v>0</v>
      </c>
      <c r="V181" s="1922">
        <v>23</v>
      </c>
      <c r="W181" s="1922">
        <v>23</v>
      </c>
      <c r="X181" s="1922">
        <v>0</v>
      </c>
      <c r="Y181" s="1922">
        <v>0</v>
      </c>
      <c r="Z181" s="1529">
        <f>+V181-W181</f>
        <v>0</v>
      </c>
      <c r="AA181" s="1529">
        <f>+X181-Y181</f>
        <v>0</v>
      </c>
    </row>
    <row r="182" spans="1:27" ht="15.75" x14ac:dyDescent="0.25">
      <c r="A182" s="272"/>
      <c r="B182" s="272"/>
      <c r="C182" s="272"/>
      <c r="D182" s="272"/>
      <c r="E182" s="272"/>
      <c r="F182" s="272"/>
      <c r="G182" s="272"/>
      <c r="H182" s="448"/>
      <c r="I182" s="272"/>
      <c r="J182" s="275"/>
      <c r="K182" s="275"/>
      <c r="Q182" s="276"/>
      <c r="S182" s="36" t="s">
        <v>305</v>
      </c>
      <c r="T182" s="36" t="s">
        <v>1168</v>
      </c>
      <c r="U182" s="36">
        <v>0</v>
      </c>
      <c r="V182" s="1922">
        <v>11.25</v>
      </c>
      <c r="W182" s="1922">
        <v>11.25</v>
      </c>
      <c r="X182" s="1922">
        <v>11.25</v>
      </c>
      <c r="Y182" s="1922">
        <v>11.25</v>
      </c>
      <c r="Z182" s="1529">
        <f>+V182-W182</f>
        <v>0</v>
      </c>
      <c r="AA182" s="1529">
        <f>+X182-Y182</f>
        <v>0</v>
      </c>
    </row>
    <row r="183" spans="1:27" ht="15.75" x14ac:dyDescent="0.25">
      <c r="A183" s="272"/>
      <c r="B183" s="272"/>
      <c r="C183" s="272"/>
      <c r="D183" s="272"/>
      <c r="E183" s="272"/>
      <c r="F183" s="272"/>
      <c r="G183" s="272"/>
      <c r="H183" s="448"/>
      <c r="I183" s="272"/>
      <c r="J183" s="275"/>
      <c r="K183" s="275"/>
      <c r="Q183" s="276"/>
      <c r="S183" s="36" t="s">
        <v>307</v>
      </c>
      <c r="T183" s="36" t="s">
        <v>1169</v>
      </c>
      <c r="U183" s="36">
        <v>0</v>
      </c>
      <c r="V183" s="1922">
        <v>2.11</v>
      </c>
      <c r="W183" s="1922">
        <v>2.11</v>
      </c>
      <c r="X183" s="1922">
        <v>1.69</v>
      </c>
      <c r="Y183" s="1922">
        <v>1.69</v>
      </c>
      <c r="Z183" s="1529">
        <f>+V183-W183</f>
        <v>0</v>
      </c>
      <c r="AA183" s="1529">
        <f>+X183-Y183</f>
        <v>0</v>
      </c>
    </row>
    <row r="184" spans="1:27" ht="15.75" x14ac:dyDescent="0.25">
      <c r="A184" s="272"/>
      <c r="B184" s="272"/>
      <c r="C184" s="272"/>
      <c r="D184" s="272"/>
      <c r="E184" s="272"/>
      <c r="F184" s="272"/>
      <c r="G184" s="272"/>
      <c r="H184" s="448"/>
      <c r="I184" s="272"/>
      <c r="J184" s="275"/>
      <c r="K184" s="275"/>
      <c r="Q184" s="276"/>
      <c r="S184" s="36" t="s">
        <v>309</v>
      </c>
      <c r="T184" s="36" t="s">
        <v>1170</v>
      </c>
      <c r="U184" s="36">
        <v>0</v>
      </c>
      <c r="V184" s="1922">
        <v>1.92</v>
      </c>
      <c r="W184" s="1922">
        <v>1.92</v>
      </c>
      <c r="X184" s="1922">
        <v>1.3009999999999999</v>
      </c>
      <c r="Y184" s="1922">
        <v>1.5309999999999999</v>
      </c>
      <c r="Z184" s="1529">
        <f>+V184-W184</f>
        <v>0</v>
      </c>
      <c r="AA184" s="1529">
        <f>+X184-Y184</f>
        <v>-0.22999999999999998</v>
      </c>
    </row>
    <row r="185" spans="1:27" ht="15.75" x14ac:dyDescent="0.25">
      <c r="A185" s="272"/>
      <c r="B185" s="272"/>
      <c r="C185" s="272"/>
      <c r="D185" s="272"/>
      <c r="E185" s="272"/>
      <c r="F185" s="272"/>
      <c r="G185" s="272"/>
      <c r="H185" s="448"/>
      <c r="I185" s="272"/>
      <c r="J185" s="275"/>
      <c r="K185" s="275"/>
      <c r="Q185" s="276"/>
      <c r="S185" s="36" t="s">
        <v>309</v>
      </c>
      <c r="T185" s="36" t="s">
        <v>1171</v>
      </c>
      <c r="U185" s="36">
        <v>0</v>
      </c>
      <c r="V185" s="1922">
        <v>1.4159999999999999</v>
      </c>
      <c r="W185" s="1922">
        <v>1.4159999999999999</v>
      </c>
      <c r="X185" s="1922">
        <v>0.94399999999999995</v>
      </c>
      <c r="Y185" s="1922">
        <v>1.091</v>
      </c>
      <c r="Z185" s="1529">
        <f>+V185-W185</f>
        <v>0</v>
      </c>
      <c r="AA185" s="1529">
        <f>+X185-Y185</f>
        <v>-0.14700000000000002</v>
      </c>
    </row>
    <row r="186" spans="1:27" ht="15.75" x14ac:dyDescent="0.25">
      <c r="A186" s="272"/>
      <c r="B186" s="272"/>
      <c r="C186" s="272"/>
      <c r="D186" s="272"/>
      <c r="E186" s="272"/>
      <c r="F186" s="272"/>
      <c r="G186" s="272"/>
      <c r="H186" s="448"/>
      <c r="I186" s="272"/>
      <c r="J186" s="275"/>
      <c r="K186" s="275"/>
      <c r="Q186" s="276"/>
      <c r="S186" s="36" t="s">
        <v>309</v>
      </c>
      <c r="T186" s="36" t="s">
        <v>1173</v>
      </c>
      <c r="U186" s="36">
        <v>0</v>
      </c>
      <c r="V186" s="1922">
        <v>0.8</v>
      </c>
      <c r="W186" s="1922">
        <v>0.8</v>
      </c>
      <c r="X186" s="1922">
        <v>0.53900000000000003</v>
      </c>
      <c r="Y186" s="1922">
        <v>0.8</v>
      </c>
      <c r="Z186" s="1529">
        <f>+V186-W186</f>
        <v>0</v>
      </c>
      <c r="AA186" s="1529">
        <f>+X186-Y186</f>
        <v>-0.26100000000000001</v>
      </c>
    </row>
    <row r="187" spans="1:27" ht="15.75" x14ac:dyDescent="0.25">
      <c r="A187" s="272"/>
      <c r="B187" s="272"/>
      <c r="C187" s="272"/>
      <c r="D187" s="272"/>
      <c r="E187" s="272"/>
      <c r="F187" s="272"/>
      <c r="G187" s="272"/>
      <c r="H187" s="448"/>
      <c r="I187" s="272"/>
      <c r="J187" s="275"/>
      <c r="K187" s="275"/>
      <c r="Q187" s="276"/>
      <c r="S187" s="36" t="s">
        <v>309</v>
      </c>
      <c r="T187" s="36" t="s">
        <v>1172</v>
      </c>
      <c r="U187" s="36">
        <v>0</v>
      </c>
      <c r="V187" s="1922">
        <v>0.2</v>
      </c>
      <c r="W187" s="1922">
        <v>0.2</v>
      </c>
      <c r="X187" s="1922">
        <v>7.5999999999999998E-2</v>
      </c>
      <c r="Y187" s="1922">
        <v>0.2</v>
      </c>
      <c r="Z187" s="1529">
        <f>+V187-W187</f>
        <v>0</v>
      </c>
      <c r="AA187" s="1529">
        <f>+X187-Y187</f>
        <v>-0.12400000000000001</v>
      </c>
    </row>
    <row r="188" spans="1:27" ht="15.75" x14ac:dyDescent="0.25">
      <c r="A188" s="272"/>
      <c r="B188" s="272"/>
      <c r="C188" s="272"/>
      <c r="D188" s="272"/>
      <c r="E188" s="272"/>
      <c r="F188" s="272"/>
      <c r="G188" s="272"/>
      <c r="H188" s="448"/>
      <c r="I188" s="272"/>
      <c r="J188" s="275"/>
      <c r="K188" s="275"/>
      <c r="Q188" s="276"/>
      <c r="S188" s="36" t="s">
        <v>311</v>
      </c>
      <c r="T188" s="36" t="s">
        <v>1175</v>
      </c>
      <c r="U188" s="36">
        <v>0</v>
      </c>
      <c r="V188" s="1922">
        <v>1.25</v>
      </c>
      <c r="W188" s="1922">
        <v>1.25</v>
      </c>
      <c r="X188" s="1922">
        <v>1</v>
      </c>
      <c r="Y188" s="1922">
        <v>1</v>
      </c>
      <c r="Z188" s="1529">
        <f>+V188-W188</f>
        <v>0</v>
      </c>
      <c r="AA188" s="1529">
        <f>+X188-Y188</f>
        <v>0</v>
      </c>
    </row>
    <row r="189" spans="1:27" ht="15.75" x14ac:dyDescent="0.25">
      <c r="A189" s="272"/>
      <c r="B189" s="272"/>
      <c r="C189" s="272"/>
      <c r="D189" s="272"/>
      <c r="E189" s="272"/>
      <c r="F189" s="272"/>
      <c r="G189" s="272"/>
      <c r="H189" s="448"/>
      <c r="I189" s="272"/>
      <c r="J189" s="275"/>
      <c r="K189" s="275"/>
      <c r="Q189" s="276"/>
      <c r="S189" s="36" t="s">
        <v>311</v>
      </c>
      <c r="T189" s="36" t="s">
        <v>1174</v>
      </c>
      <c r="U189" s="36">
        <v>0</v>
      </c>
      <c r="V189" s="1922">
        <v>9</v>
      </c>
      <c r="W189" s="1922">
        <v>9</v>
      </c>
      <c r="X189" s="1922">
        <v>6.5039999999999996</v>
      </c>
      <c r="Y189" s="1922">
        <v>6.5039999999999996</v>
      </c>
      <c r="Z189" s="1529">
        <f>+V189-W189</f>
        <v>0</v>
      </c>
      <c r="AA189" s="1529">
        <f>+X189-Y189</f>
        <v>0</v>
      </c>
    </row>
    <row r="190" spans="1:27" ht="15.75" x14ac:dyDescent="0.25">
      <c r="A190" s="272"/>
      <c r="B190" s="272"/>
      <c r="C190" s="272"/>
      <c r="D190" s="272"/>
      <c r="E190" s="272"/>
      <c r="F190" s="272"/>
      <c r="G190" s="272"/>
      <c r="H190" s="448"/>
      <c r="I190" s="272"/>
      <c r="J190" s="275"/>
      <c r="K190" s="275"/>
      <c r="Q190" s="276"/>
      <c r="S190" s="36" t="s">
        <v>311</v>
      </c>
      <c r="T190" s="36" t="s">
        <v>1176</v>
      </c>
      <c r="U190" s="36">
        <v>0</v>
      </c>
      <c r="V190" s="1922">
        <v>4.3</v>
      </c>
      <c r="W190" s="1922">
        <v>4.3</v>
      </c>
      <c r="X190" s="1922">
        <v>2.8</v>
      </c>
      <c r="Y190" s="1922">
        <v>2.8</v>
      </c>
      <c r="Z190" s="1529">
        <f>+V190-W190</f>
        <v>0</v>
      </c>
      <c r="AA190" s="1529">
        <f>+X190-Y190</f>
        <v>0</v>
      </c>
    </row>
    <row r="191" spans="1:27" ht="15.75" x14ac:dyDescent="0.25">
      <c r="A191" s="272"/>
      <c r="B191" s="272"/>
      <c r="C191" s="272"/>
      <c r="D191" s="272"/>
      <c r="E191" s="272"/>
      <c r="F191" s="272"/>
      <c r="G191" s="272"/>
      <c r="H191" s="448"/>
      <c r="I191" s="272"/>
      <c r="J191" s="275"/>
      <c r="K191" s="275"/>
      <c r="Q191" s="276"/>
      <c r="S191" s="36" t="s">
        <v>313</v>
      </c>
      <c r="T191" s="36" t="s">
        <v>1177</v>
      </c>
      <c r="U191" s="36">
        <v>0</v>
      </c>
      <c r="V191" s="1922">
        <v>3</v>
      </c>
      <c r="W191" s="1922">
        <v>3</v>
      </c>
      <c r="X191" s="1922">
        <v>2.9</v>
      </c>
      <c r="Y191" s="1922">
        <v>2.9</v>
      </c>
      <c r="Z191" s="1529">
        <f>+V191-W191</f>
        <v>0</v>
      </c>
      <c r="AA191" s="1529">
        <f>+X191-Y191</f>
        <v>0</v>
      </c>
    </row>
    <row r="192" spans="1:27" ht="15.75" x14ac:dyDescent="0.25">
      <c r="A192" s="272"/>
      <c r="B192" s="272"/>
      <c r="C192" s="272"/>
      <c r="D192" s="272"/>
      <c r="E192" s="272"/>
      <c r="F192" s="272"/>
      <c r="G192" s="272"/>
      <c r="H192" s="448"/>
      <c r="I192" s="272"/>
      <c r="J192" s="275"/>
      <c r="K192" s="275"/>
      <c r="Q192" s="276"/>
      <c r="S192" s="36" t="s">
        <v>315</v>
      </c>
      <c r="T192" s="36" t="s">
        <v>1142</v>
      </c>
      <c r="U192" s="36">
        <v>0</v>
      </c>
      <c r="V192" s="1922">
        <v>2.0350000000000001</v>
      </c>
      <c r="W192" s="1922">
        <v>2.0350000000000001</v>
      </c>
      <c r="X192" s="1922">
        <v>1.86</v>
      </c>
      <c r="Y192" s="1922">
        <v>1.86</v>
      </c>
      <c r="Z192" s="1529">
        <f>+V192-W192</f>
        <v>0</v>
      </c>
      <c r="AA192" s="1529">
        <f>+X192-Y192</f>
        <v>0</v>
      </c>
    </row>
    <row r="193" spans="1:27" ht="15.75" x14ac:dyDescent="0.25">
      <c r="A193" s="272"/>
      <c r="B193" s="272"/>
      <c r="C193" s="272"/>
      <c r="D193" s="272"/>
      <c r="E193" s="272"/>
      <c r="F193" s="272"/>
      <c r="G193" s="272"/>
      <c r="H193" s="448"/>
      <c r="I193" s="272"/>
      <c r="J193" s="275"/>
      <c r="K193" s="275"/>
      <c r="Q193" s="276"/>
      <c r="S193" s="36" t="s">
        <v>315</v>
      </c>
      <c r="T193" s="36" t="s">
        <v>1139</v>
      </c>
      <c r="U193" s="36">
        <v>0</v>
      </c>
      <c r="V193" s="1922">
        <v>3.03</v>
      </c>
      <c r="W193" s="1922">
        <v>3.03</v>
      </c>
      <c r="X193" s="1922">
        <v>3.01</v>
      </c>
      <c r="Y193" s="1922">
        <v>3.01</v>
      </c>
      <c r="Z193" s="1529">
        <f>+V193-W193</f>
        <v>0</v>
      </c>
      <c r="AA193" s="1529">
        <f>+X193-Y193</f>
        <v>0</v>
      </c>
    </row>
    <row r="194" spans="1:27" ht="15.75" x14ac:dyDescent="0.25">
      <c r="A194" s="272"/>
      <c r="B194" s="272"/>
      <c r="C194" s="272"/>
      <c r="D194" s="272"/>
      <c r="E194" s="272"/>
      <c r="F194" s="272"/>
      <c r="G194" s="272"/>
      <c r="H194" s="448"/>
      <c r="I194" s="272"/>
      <c r="J194" s="275"/>
      <c r="K194" s="275"/>
      <c r="Q194" s="276"/>
      <c r="S194" s="36" t="s">
        <v>315</v>
      </c>
      <c r="T194" s="36" t="s">
        <v>1143</v>
      </c>
      <c r="U194" s="36">
        <v>0</v>
      </c>
      <c r="V194" s="1922">
        <v>2.78</v>
      </c>
      <c r="W194" s="1922">
        <v>2.78</v>
      </c>
      <c r="X194" s="1922">
        <v>1.92</v>
      </c>
      <c r="Y194" s="1922">
        <v>1.92</v>
      </c>
      <c r="Z194" s="1529">
        <f>+V194-W194</f>
        <v>0</v>
      </c>
      <c r="AA194" s="1529">
        <f>+X194-Y194</f>
        <v>0</v>
      </c>
    </row>
    <row r="195" spans="1:27" ht="15.75" x14ac:dyDescent="0.25">
      <c r="A195" s="272"/>
      <c r="B195" s="272"/>
      <c r="C195" s="272"/>
      <c r="D195" s="272"/>
      <c r="E195" s="272"/>
      <c r="F195" s="272"/>
      <c r="G195" s="272"/>
      <c r="H195" s="448"/>
      <c r="I195" s="272"/>
      <c r="J195" s="275"/>
      <c r="K195" s="275"/>
      <c r="Q195" s="276"/>
      <c r="S195" s="36" t="s">
        <v>315</v>
      </c>
      <c r="T195" s="36" t="s">
        <v>1138</v>
      </c>
      <c r="U195" s="36">
        <v>0</v>
      </c>
      <c r="V195" s="1922">
        <v>2.1800000000000002</v>
      </c>
      <c r="W195" s="1922">
        <v>2.1800000000000002</v>
      </c>
      <c r="X195" s="1922">
        <v>2.1</v>
      </c>
      <c r="Y195" s="1922">
        <v>2.1</v>
      </c>
      <c r="Z195" s="1529">
        <f>+V195-W195</f>
        <v>0</v>
      </c>
      <c r="AA195" s="1529">
        <f>+X195-Y195</f>
        <v>0</v>
      </c>
    </row>
    <row r="196" spans="1:27" ht="15.75" x14ac:dyDescent="0.25">
      <c r="A196" s="272"/>
      <c r="B196" s="272"/>
      <c r="C196" s="272"/>
      <c r="D196" s="272"/>
      <c r="E196" s="272"/>
      <c r="F196" s="272"/>
      <c r="G196" s="272"/>
      <c r="H196" s="448"/>
      <c r="I196" s="272"/>
      <c r="J196" s="275"/>
      <c r="K196" s="275"/>
      <c r="Q196" s="276"/>
      <c r="S196" s="36" t="s">
        <v>315</v>
      </c>
      <c r="T196" s="36" t="s">
        <v>1140</v>
      </c>
      <c r="U196" s="36">
        <v>0</v>
      </c>
      <c r="V196" s="1922">
        <v>3.8490000000000002</v>
      </c>
      <c r="W196" s="1922">
        <v>3.8490000000000002</v>
      </c>
      <c r="X196" s="1922">
        <v>2.5249999999999999</v>
      </c>
      <c r="Y196" s="1922">
        <v>2.5249999999999999</v>
      </c>
      <c r="Z196" s="1529">
        <f>+V196-W196</f>
        <v>0</v>
      </c>
      <c r="AA196" s="1529">
        <f>+X196-Y196</f>
        <v>0</v>
      </c>
    </row>
    <row r="197" spans="1:27" ht="15.75" x14ac:dyDescent="0.25">
      <c r="A197" s="272"/>
      <c r="B197" s="272"/>
      <c r="C197" s="272"/>
      <c r="D197" s="272"/>
      <c r="E197" s="272"/>
      <c r="F197" s="272"/>
      <c r="G197" s="272"/>
      <c r="H197" s="448"/>
      <c r="I197" s="272"/>
      <c r="J197" s="275"/>
      <c r="K197" s="275"/>
      <c r="Q197" s="276"/>
      <c r="S197" s="36" t="s">
        <v>315</v>
      </c>
      <c r="T197" s="36" t="s">
        <v>1141</v>
      </c>
      <c r="U197" s="36">
        <v>0</v>
      </c>
      <c r="V197" s="1922">
        <v>3.27</v>
      </c>
      <c r="W197" s="1922">
        <v>3.27</v>
      </c>
      <c r="X197" s="1922">
        <v>3.26</v>
      </c>
      <c r="Y197" s="1922">
        <v>3.26</v>
      </c>
      <c r="Z197" s="1529">
        <f>+V197-W197</f>
        <v>0</v>
      </c>
      <c r="AA197" s="1529">
        <f>+X197-Y197</f>
        <v>0</v>
      </c>
    </row>
    <row r="198" spans="1:27" ht="15.75" x14ac:dyDescent="0.25">
      <c r="A198" s="272"/>
      <c r="B198" s="272"/>
      <c r="C198" s="272"/>
      <c r="D198" s="272"/>
      <c r="E198" s="272"/>
      <c r="F198" s="272"/>
      <c r="G198" s="272"/>
      <c r="H198" s="448"/>
      <c r="I198" s="272"/>
      <c r="J198" s="275"/>
      <c r="K198" s="275"/>
      <c r="Q198" s="276"/>
      <c r="S198" s="36" t="s">
        <v>315</v>
      </c>
      <c r="T198" s="36" t="s">
        <v>1178</v>
      </c>
      <c r="U198" s="36">
        <v>0</v>
      </c>
      <c r="V198" s="1922">
        <v>4.3099999999999996</v>
      </c>
      <c r="W198" s="1922">
        <v>4.3099999999999996</v>
      </c>
      <c r="X198" s="1922">
        <v>3.4319999999999999</v>
      </c>
      <c r="Y198" s="1922">
        <v>3.4319999999999999</v>
      </c>
      <c r="Z198" s="1529">
        <f>+V198-W198</f>
        <v>0</v>
      </c>
      <c r="AA198" s="1529">
        <f>+X198-Y198</f>
        <v>0</v>
      </c>
    </row>
    <row r="199" spans="1:27" ht="15.75" x14ac:dyDescent="0.25">
      <c r="A199" s="272"/>
      <c r="B199" s="272"/>
      <c r="C199" s="272"/>
      <c r="D199" s="272"/>
      <c r="E199" s="272"/>
      <c r="F199" s="272"/>
      <c r="G199" s="272"/>
      <c r="H199" s="448"/>
      <c r="I199" s="272"/>
      <c r="J199" s="275"/>
      <c r="K199" s="275"/>
      <c r="Q199" s="276"/>
      <c r="S199" s="36" t="s">
        <v>315</v>
      </c>
      <c r="T199" s="36" t="s">
        <v>1182</v>
      </c>
      <c r="U199" s="36">
        <v>0</v>
      </c>
      <c r="V199" s="1922">
        <v>2.5099999999999998</v>
      </c>
      <c r="W199" s="1922">
        <v>3.94</v>
      </c>
      <c r="X199" s="1922">
        <v>2.3250000000000002</v>
      </c>
      <c r="Y199" s="1922">
        <v>2.3250000000000002</v>
      </c>
      <c r="Z199" s="1529">
        <f>+V199-W199</f>
        <v>-1.4300000000000002</v>
      </c>
      <c r="AA199" s="1529">
        <f>+X199-Y199</f>
        <v>0</v>
      </c>
    </row>
    <row r="200" spans="1:27" ht="15.75" x14ac:dyDescent="0.25">
      <c r="A200" s="272"/>
      <c r="B200" s="272"/>
      <c r="C200" s="272"/>
      <c r="D200" s="272"/>
      <c r="E200" s="272"/>
      <c r="F200" s="272"/>
      <c r="G200" s="272"/>
      <c r="H200" s="448"/>
      <c r="I200" s="272"/>
      <c r="J200" s="275"/>
      <c r="K200" s="275"/>
      <c r="Q200" s="276"/>
      <c r="S200" s="36" t="s">
        <v>315</v>
      </c>
      <c r="T200" s="36" t="s">
        <v>1179</v>
      </c>
      <c r="U200" s="36">
        <v>0</v>
      </c>
      <c r="V200" s="1922">
        <v>3.61</v>
      </c>
      <c r="W200" s="1922">
        <v>3.61</v>
      </c>
      <c r="X200" s="1922">
        <v>2.61</v>
      </c>
      <c r="Y200" s="1922">
        <v>2.61</v>
      </c>
      <c r="Z200" s="1529">
        <f>+V200-W200</f>
        <v>0</v>
      </c>
      <c r="AA200" s="1529">
        <f>+X200-Y200</f>
        <v>0</v>
      </c>
    </row>
    <row r="201" spans="1:27" ht="15.75" x14ac:dyDescent="0.25">
      <c r="A201" s="272"/>
      <c r="B201" s="272"/>
      <c r="C201" s="272"/>
      <c r="D201" s="272"/>
      <c r="E201" s="272"/>
      <c r="F201" s="272"/>
      <c r="G201" s="272"/>
      <c r="H201" s="448"/>
      <c r="I201" s="272"/>
      <c r="J201" s="275"/>
      <c r="K201" s="275"/>
      <c r="Q201" s="276"/>
      <c r="S201" s="36" t="s">
        <v>315</v>
      </c>
      <c r="T201" s="36" t="s">
        <v>1181</v>
      </c>
      <c r="U201" s="36">
        <v>0</v>
      </c>
      <c r="V201" s="1922">
        <v>2.12</v>
      </c>
      <c r="W201" s="1922">
        <v>2.12</v>
      </c>
      <c r="X201" s="1922">
        <v>2.1</v>
      </c>
      <c r="Y201" s="1922">
        <v>2.1</v>
      </c>
      <c r="Z201" s="1529">
        <f>+V201-W201</f>
        <v>0</v>
      </c>
      <c r="AA201" s="1529">
        <f>+X201-Y201</f>
        <v>0</v>
      </c>
    </row>
    <row r="202" spans="1:27" ht="15.75" x14ac:dyDescent="0.25">
      <c r="A202" s="272"/>
      <c r="B202" s="272"/>
      <c r="C202" s="272"/>
      <c r="D202" s="272"/>
      <c r="E202" s="272"/>
      <c r="F202" s="272"/>
      <c r="G202" s="272"/>
      <c r="H202" s="448"/>
      <c r="I202" s="272"/>
      <c r="J202" s="275"/>
      <c r="K202" s="275"/>
      <c r="Q202" s="276"/>
      <c r="S202" s="36" t="s">
        <v>315</v>
      </c>
      <c r="T202" s="36" t="s">
        <v>1180</v>
      </c>
      <c r="U202" s="36">
        <v>0</v>
      </c>
      <c r="V202" s="1922">
        <v>3.5</v>
      </c>
      <c r="W202" s="1922">
        <v>3.5</v>
      </c>
      <c r="X202" s="1922">
        <v>3.45</v>
      </c>
      <c r="Y202" s="1922">
        <v>3.45</v>
      </c>
      <c r="Z202" s="1529">
        <f>+V202-W202</f>
        <v>0</v>
      </c>
      <c r="AA202" s="1529">
        <f>+X202-Y202</f>
        <v>0</v>
      </c>
    </row>
    <row r="203" spans="1:27" ht="15.75" x14ac:dyDescent="0.25">
      <c r="A203" s="272"/>
      <c r="B203" s="272"/>
      <c r="C203" s="272"/>
      <c r="D203" s="272"/>
      <c r="E203" s="272"/>
      <c r="F203" s="272"/>
      <c r="G203" s="272"/>
      <c r="H203" s="448"/>
      <c r="I203" s="272"/>
      <c r="J203" s="275"/>
      <c r="K203" s="275"/>
      <c r="Q203" s="276"/>
      <c r="S203" s="36" t="s">
        <v>317</v>
      </c>
      <c r="T203" s="36" t="s">
        <v>1183</v>
      </c>
      <c r="U203" s="36">
        <v>0</v>
      </c>
      <c r="V203" s="1922">
        <v>15</v>
      </c>
      <c r="W203" s="1922">
        <v>15</v>
      </c>
      <c r="X203" s="1922">
        <v>12</v>
      </c>
      <c r="Y203" s="1922">
        <v>12</v>
      </c>
      <c r="Z203" s="1529">
        <f>+V203-W203</f>
        <v>0</v>
      </c>
      <c r="AA203" s="1529">
        <f>+X203-Y203</f>
        <v>0</v>
      </c>
    </row>
    <row r="204" spans="1:27" ht="15.75" x14ac:dyDescent="0.25">
      <c r="A204" s="272"/>
      <c r="B204" s="272"/>
      <c r="C204" s="272"/>
      <c r="D204" s="272"/>
      <c r="E204" s="272"/>
      <c r="F204" s="272"/>
      <c r="G204" s="272"/>
      <c r="H204" s="448"/>
      <c r="I204" s="272"/>
      <c r="J204" s="275"/>
      <c r="K204" s="275"/>
      <c r="Q204" s="276"/>
      <c r="S204" s="36" t="s">
        <v>319</v>
      </c>
      <c r="T204" s="36" t="s">
        <v>1186</v>
      </c>
      <c r="U204" s="36">
        <v>0</v>
      </c>
      <c r="V204" s="1922">
        <v>12.8</v>
      </c>
      <c r="W204" s="1922">
        <v>12.8</v>
      </c>
      <c r="X204" s="1922">
        <v>12.8</v>
      </c>
      <c r="Y204" s="1922">
        <v>12.8</v>
      </c>
      <c r="Z204" s="1529">
        <f>+V204-W204</f>
        <v>0</v>
      </c>
      <c r="AA204" s="1529">
        <f>+X204-Y204</f>
        <v>0</v>
      </c>
    </row>
    <row r="205" spans="1:27" ht="15.75" x14ac:dyDescent="0.25">
      <c r="A205" s="272"/>
      <c r="B205" s="272"/>
      <c r="C205" s="272"/>
      <c r="D205" s="272"/>
      <c r="E205" s="272"/>
      <c r="F205" s="272"/>
      <c r="G205" s="272"/>
      <c r="H205" s="448"/>
      <c r="I205" s="272"/>
      <c r="J205" s="275"/>
      <c r="K205" s="275"/>
      <c r="Q205" s="276"/>
      <c r="S205" s="36" t="s">
        <v>319</v>
      </c>
      <c r="T205" s="36" t="s">
        <v>1185</v>
      </c>
      <c r="U205" s="36">
        <v>0</v>
      </c>
      <c r="V205" s="1922">
        <v>6.3</v>
      </c>
      <c r="W205" s="1922">
        <v>6.3</v>
      </c>
      <c r="X205" s="1922">
        <v>6.3</v>
      </c>
      <c r="Y205" s="1922">
        <v>6.3</v>
      </c>
      <c r="Z205" s="1529">
        <f>+V205-W205</f>
        <v>0</v>
      </c>
      <c r="AA205" s="1529">
        <f>+X205-Y205</f>
        <v>0</v>
      </c>
    </row>
    <row r="206" spans="1:27" ht="15.75" x14ac:dyDescent="0.25">
      <c r="A206" s="272"/>
      <c r="B206" s="272"/>
      <c r="C206" s="272"/>
      <c r="D206" s="272"/>
      <c r="E206" s="272"/>
      <c r="F206" s="272"/>
      <c r="G206" s="272"/>
      <c r="H206" s="448"/>
      <c r="I206" s="272"/>
      <c r="J206" s="275"/>
      <c r="K206" s="275"/>
      <c r="Q206" s="276"/>
      <c r="S206" s="36" t="s">
        <v>319</v>
      </c>
      <c r="T206" s="36" t="s">
        <v>1184</v>
      </c>
      <c r="U206" s="36">
        <v>0</v>
      </c>
      <c r="V206" s="1922">
        <v>5.6</v>
      </c>
      <c r="W206" s="1922">
        <v>5.6</v>
      </c>
      <c r="X206" s="1922">
        <v>5.6</v>
      </c>
      <c r="Y206" s="1922">
        <v>5.6</v>
      </c>
      <c r="Z206" s="1529">
        <f>+V206-W206</f>
        <v>0</v>
      </c>
      <c r="AA206" s="1529">
        <f>+X206-Y206</f>
        <v>0</v>
      </c>
    </row>
    <row r="207" spans="1:27" ht="15.75" x14ac:dyDescent="0.25">
      <c r="A207" s="272"/>
      <c r="B207" s="272"/>
      <c r="C207" s="272"/>
      <c r="D207" s="272"/>
      <c r="E207" s="272"/>
      <c r="F207" s="272"/>
      <c r="G207" s="272"/>
      <c r="H207" s="448"/>
      <c r="I207" s="272"/>
      <c r="J207" s="275"/>
      <c r="K207" s="275"/>
      <c r="Q207" s="276"/>
      <c r="S207" s="36" t="s">
        <v>319</v>
      </c>
      <c r="T207" s="36" t="s">
        <v>1187</v>
      </c>
      <c r="U207" s="36">
        <v>0</v>
      </c>
      <c r="V207" s="1922">
        <v>3</v>
      </c>
      <c r="W207" s="1922">
        <v>3</v>
      </c>
      <c r="X207" s="1922">
        <v>3</v>
      </c>
      <c r="Y207" s="1922">
        <v>3</v>
      </c>
      <c r="Z207" s="1529">
        <f>+V207-W207</f>
        <v>0</v>
      </c>
      <c r="AA207" s="1529">
        <f>+X207-Y207</f>
        <v>0</v>
      </c>
    </row>
    <row r="208" spans="1:27" ht="15.75" x14ac:dyDescent="0.25">
      <c r="A208" s="272"/>
      <c r="B208" s="272"/>
      <c r="C208" s="272"/>
      <c r="D208" s="272"/>
      <c r="E208" s="272"/>
      <c r="F208" s="272"/>
      <c r="G208" s="272"/>
      <c r="H208" s="448"/>
      <c r="I208" s="272"/>
      <c r="J208" s="275"/>
      <c r="K208" s="275"/>
      <c r="Q208" s="276"/>
      <c r="S208" s="36" t="s">
        <v>319</v>
      </c>
      <c r="T208" s="36" t="s">
        <v>1188</v>
      </c>
      <c r="U208" s="36">
        <v>0</v>
      </c>
      <c r="V208" s="1922">
        <v>41.75</v>
      </c>
      <c r="W208" s="1922">
        <v>41.75</v>
      </c>
      <c r="X208" s="1922">
        <v>37.5</v>
      </c>
      <c r="Y208" s="1922">
        <v>37.5</v>
      </c>
      <c r="Z208" s="1529">
        <f>+V208-W208</f>
        <v>0</v>
      </c>
      <c r="AA208" s="1529">
        <f>+X208-Y208</f>
        <v>0</v>
      </c>
    </row>
    <row r="209" spans="1:27" ht="15.75" x14ac:dyDescent="0.25">
      <c r="A209" s="272"/>
      <c r="B209" s="272"/>
      <c r="C209" s="272"/>
      <c r="D209" s="272"/>
      <c r="E209" s="272"/>
      <c r="F209" s="272"/>
      <c r="G209" s="272"/>
      <c r="H209" s="448"/>
      <c r="I209" s="272"/>
      <c r="J209" s="275"/>
      <c r="K209" s="275"/>
      <c r="Q209" s="276"/>
      <c r="S209" s="36" t="s">
        <v>319</v>
      </c>
      <c r="T209" s="36" t="s">
        <v>1189</v>
      </c>
      <c r="U209" s="36">
        <v>0</v>
      </c>
      <c r="V209" s="1922">
        <v>0.8</v>
      </c>
      <c r="W209" s="1922">
        <v>0.8</v>
      </c>
      <c r="X209" s="1922">
        <v>0.75</v>
      </c>
      <c r="Y209" s="1922">
        <v>0.75</v>
      </c>
      <c r="Z209" s="1529">
        <f>+V209-W209</f>
        <v>0</v>
      </c>
      <c r="AA209" s="1529">
        <f>+X209-Y209</f>
        <v>0</v>
      </c>
    </row>
    <row r="210" spans="1:27" ht="15.75" x14ac:dyDescent="0.25">
      <c r="A210" s="272"/>
      <c r="B210" s="272"/>
      <c r="C210" s="272"/>
      <c r="D210" s="272"/>
      <c r="E210" s="272"/>
      <c r="F210" s="272"/>
      <c r="G210" s="272"/>
      <c r="H210" s="448"/>
      <c r="I210" s="272"/>
      <c r="J210" s="275"/>
      <c r="K210" s="275"/>
      <c r="Q210" s="276"/>
      <c r="S210" s="36" t="s">
        <v>319</v>
      </c>
      <c r="T210" s="36" t="s">
        <v>1190</v>
      </c>
      <c r="U210" s="36">
        <v>0</v>
      </c>
      <c r="V210" s="1922">
        <v>0.8</v>
      </c>
      <c r="W210" s="1922">
        <v>0.8</v>
      </c>
      <c r="X210" s="1922">
        <v>0.75</v>
      </c>
      <c r="Y210" s="1922">
        <v>0.75</v>
      </c>
      <c r="Z210" s="1529">
        <f>+V210-W210</f>
        <v>0</v>
      </c>
      <c r="AA210" s="1529">
        <f>+X210-Y210</f>
        <v>0</v>
      </c>
    </row>
    <row r="211" spans="1:27" ht="15.75" x14ac:dyDescent="0.25">
      <c r="A211" s="272"/>
      <c r="B211" s="272"/>
      <c r="C211" s="272"/>
      <c r="D211" s="272"/>
      <c r="E211" s="272"/>
      <c r="F211" s="272"/>
      <c r="G211" s="272"/>
      <c r="H211" s="448"/>
      <c r="I211" s="272"/>
      <c r="J211" s="275"/>
      <c r="K211" s="275"/>
      <c r="Q211" s="276"/>
      <c r="S211" s="36" t="s">
        <v>321</v>
      </c>
      <c r="T211" s="36" t="s">
        <v>1194</v>
      </c>
      <c r="U211" s="36">
        <v>0</v>
      </c>
      <c r="V211" s="1922">
        <v>2.1</v>
      </c>
      <c r="W211" s="1922">
        <v>2.1</v>
      </c>
      <c r="X211" s="1922">
        <v>1.89</v>
      </c>
      <c r="Y211" s="1922">
        <v>1.89</v>
      </c>
      <c r="Z211" s="1529">
        <f>+V211-W211</f>
        <v>0</v>
      </c>
      <c r="AA211" s="1529">
        <f>+X211-Y211</f>
        <v>0</v>
      </c>
    </row>
    <row r="212" spans="1:27" ht="15.75" x14ac:dyDescent="0.25">
      <c r="A212" s="272"/>
      <c r="B212" s="272"/>
      <c r="C212" s="272"/>
      <c r="D212" s="272"/>
      <c r="E212" s="272"/>
      <c r="F212" s="272"/>
      <c r="G212" s="272"/>
      <c r="H212" s="448"/>
      <c r="I212" s="272"/>
      <c r="J212" s="275"/>
      <c r="K212" s="275"/>
      <c r="Q212" s="276"/>
      <c r="S212" s="36" t="s">
        <v>321</v>
      </c>
      <c r="T212" s="36" t="s">
        <v>1192</v>
      </c>
      <c r="U212" s="36">
        <v>0</v>
      </c>
      <c r="V212" s="1922">
        <v>7.5</v>
      </c>
      <c r="W212" s="1922">
        <v>7.5</v>
      </c>
      <c r="X212" s="1922">
        <v>2.3439999999999999</v>
      </c>
      <c r="Y212" s="1922">
        <v>2.3439999999999999</v>
      </c>
      <c r="Z212" s="1529">
        <f>+V212-W212</f>
        <v>0</v>
      </c>
      <c r="AA212" s="1529">
        <f>+X212-Y212</f>
        <v>0</v>
      </c>
    </row>
    <row r="213" spans="1:27" ht="15.75" x14ac:dyDescent="0.25">
      <c r="A213" s="272"/>
      <c r="B213" s="272"/>
      <c r="C213" s="272"/>
      <c r="D213" s="272"/>
      <c r="E213" s="272"/>
      <c r="F213" s="272"/>
      <c r="G213" s="272"/>
      <c r="H213" s="448"/>
      <c r="I213" s="272"/>
      <c r="J213" s="275"/>
      <c r="K213" s="275"/>
      <c r="Q213" s="276"/>
      <c r="S213" s="36" t="s">
        <v>321</v>
      </c>
      <c r="T213" s="36" t="s">
        <v>1193</v>
      </c>
      <c r="U213" s="36">
        <v>0</v>
      </c>
      <c r="V213" s="1922">
        <v>0.9</v>
      </c>
      <c r="W213" s="1922">
        <v>0.9</v>
      </c>
      <c r="X213" s="1922">
        <v>0.86399999999999999</v>
      </c>
      <c r="Y213" s="1922">
        <v>0.86399999999999999</v>
      </c>
      <c r="Z213" s="1529">
        <f>+V213-W213</f>
        <v>0</v>
      </c>
      <c r="AA213" s="1529">
        <f>+X213-Y213</f>
        <v>0</v>
      </c>
    </row>
    <row r="214" spans="1:27" ht="15.75" x14ac:dyDescent="0.25">
      <c r="A214" s="272"/>
      <c r="B214" s="272"/>
      <c r="C214" s="272"/>
      <c r="D214" s="272"/>
      <c r="E214" s="272"/>
      <c r="F214" s="272"/>
      <c r="G214" s="272"/>
      <c r="H214" s="448"/>
      <c r="I214" s="272"/>
      <c r="J214" s="275"/>
      <c r="K214" s="275"/>
      <c r="Q214" s="276"/>
      <c r="S214" s="36" t="s">
        <v>321</v>
      </c>
      <c r="T214" s="36" t="s">
        <v>1191</v>
      </c>
      <c r="U214" s="36">
        <v>0</v>
      </c>
      <c r="V214" s="1922">
        <v>2.04</v>
      </c>
      <c r="W214" s="1922">
        <v>2.04</v>
      </c>
      <c r="X214" s="1922">
        <v>1.5</v>
      </c>
      <c r="Y214" s="1922">
        <v>1.5</v>
      </c>
      <c r="Z214" s="1529">
        <f>+V214-W214</f>
        <v>0</v>
      </c>
      <c r="AA214" s="1529">
        <f>+X214-Y214</f>
        <v>0</v>
      </c>
    </row>
    <row r="215" spans="1:27" ht="15.75" x14ac:dyDescent="0.25">
      <c r="A215" s="272"/>
      <c r="B215" s="272"/>
      <c r="C215" s="272"/>
      <c r="D215" s="272"/>
      <c r="E215" s="272"/>
      <c r="F215" s="272"/>
      <c r="G215" s="272"/>
      <c r="H215" s="448"/>
      <c r="I215" s="272"/>
      <c r="J215" s="275"/>
      <c r="K215" s="275"/>
      <c r="Q215" s="276"/>
      <c r="S215" s="36" t="s">
        <v>321</v>
      </c>
      <c r="T215" s="36" t="s">
        <v>1195</v>
      </c>
      <c r="U215" s="36">
        <v>0</v>
      </c>
      <c r="V215" s="1922">
        <v>3.5</v>
      </c>
      <c r="W215" s="1922">
        <v>3.5</v>
      </c>
      <c r="X215" s="1922">
        <v>0.31</v>
      </c>
      <c r="Y215" s="1922">
        <v>0.31</v>
      </c>
      <c r="Z215" s="1529"/>
      <c r="AA215" s="1529"/>
    </row>
    <row r="216" spans="1:27" ht="15.75" x14ac:dyDescent="0.25">
      <c r="A216" s="272"/>
      <c r="B216" s="272"/>
      <c r="C216" s="272"/>
      <c r="D216" s="272"/>
      <c r="E216" s="272"/>
      <c r="F216" s="272"/>
      <c r="G216" s="272"/>
      <c r="H216" s="448"/>
      <c r="I216" s="272"/>
      <c r="J216" s="275"/>
      <c r="K216" s="275"/>
      <c r="Q216" s="276"/>
      <c r="S216" s="36" t="s">
        <v>323</v>
      </c>
      <c r="T216" s="36" t="s">
        <v>1198</v>
      </c>
      <c r="U216" s="36">
        <v>0</v>
      </c>
      <c r="V216" s="1922">
        <v>6</v>
      </c>
      <c r="W216" s="1922">
        <v>6</v>
      </c>
      <c r="X216" s="1922">
        <v>0</v>
      </c>
      <c r="Y216" s="1922">
        <v>0</v>
      </c>
      <c r="Z216" s="1529"/>
      <c r="AA216" s="1529"/>
    </row>
    <row r="217" spans="1:27" ht="15.75" x14ac:dyDescent="0.25">
      <c r="A217" s="272"/>
      <c r="B217" s="272"/>
      <c r="C217" s="272"/>
      <c r="D217" s="272"/>
      <c r="E217" s="272"/>
      <c r="F217" s="272"/>
      <c r="G217" s="272"/>
      <c r="H217" s="448"/>
      <c r="I217" s="272"/>
      <c r="J217" s="275"/>
      <c r="K217" s="275"/>
      <c r="Q217" s="276"/>
      <c r="S217" s="36" t="s">
        <v>323</v>
      </c>
      <c r="T217" s="36" t="s">
        <v>1200</v>
      </c>
      <c r="U217" s="36">
        <v>0</v>
      </c>
      <c r="V217" s="1922">
        <v>3.65</v>
      </c>
      <c r="W217" s="1922">
        <v>3.65</v>
      </c>
      <c r="X217" s="1922">
        <v>2.4</v>
      </c>
      <c r="Y217" s="1922">
        <v>2.4</v>
      </c>
      <c r="Z217" s="1529"/>
      <c r="AA217" s="1529"/>
    </row>
    <row r="218" spans="1:27" ht="15.75" x14ac:dyDescent="0.25">
      <c r="A218" s="272"/>
      <c r="B218" s="272"/>
      <c r="C218" s="272"/>
      <c r="D218" s="272"/>
      <c r="E218" s="272"/>
      <c r="F218" s="272"/>
      <c r="G218" s="272"/>
      <c r="H218" s="448"/>
      <c r="I218" s="272"/>
      <c r="J218" s="275"/>
      <c r="K218" s="275"/>
      <c r="Q218" s="276"/>
      <c r="S218" s="36" t="s">
        <v>323</v>
      </c>
      <c r="T218" s="36" t="s">
        <v>1197</v>
      </c>
      <c r="U218" s="36">
        <v>0</v>
      </c>
      <c r="V218" s="1922">
        <v>1.6</v>
      </c>
      <c r="W218" s="1922">
        <v>1.6</v>
      </c>
      <c r="X218" s="1922">
        <v>1</v>
      </c>
      <c r="Y218" s="1922">
        <v>1</v>
      </c>
      <c r="Z218" s="1529"/>
      <c r="AA218" s="1529"/>
    </row>
    <row r="219" spans="1:27" ht="15.75" x14ac:dyDescent="0.25">
      <c r="A219" s="272"/>
      <c r="B219" s="272"/>
      <c r="C219" s="272"/>
      <c r="D219" s="272"/>
      <c r="E219" s="272"/>
      <c r="F219" s="272"/>
      <c r="G219" s="272"/>
      <c r="H219" s="448"/>
      <c r="I219" s="272"/>
      <c r="J219" s="275"/>
      <c r="K219" s="275"/>
      <c r="Q219" s="276"/>
      <c r="S219" s="36" t="s">
        <v>323</v>
      </c>
      <c r="T219" s="36" t="s">
        <v>1196</v>
      </c>
      <c r="U219" s="36">
        <v>0</v>
      </c>
      <c r="V219" s="1922">
        <v>3.4249999999999998</v>
      </c>
      <c r="W219" s="1922">
        <v>3.4249999999999998</v>
      </c>
      <c r="X219" s="1922">
        <v>2.2000000000000002</v>
      </c>
      <c r="Y219" s="1922">
        <v>2.2000000000000002</v>
      </c>
      <c r="Z219" s="1529"/>
      <c r="AA219" s="1529"/>
    </row>
    <row r="220" spans="1:27" ht="15.75" x14ac:dyDescent="0.25">
      <c r="A220" s="272"/>
      <c r="B220" s="272"/>
      <c r="C220" s="272"/>
      <c r="D220" s="272"/>
      <c r="E220" s="272"/>
      <c r="F220" s="272"/>
      <c r="G220" s="272"/>
      <c r="H220" s="448"/>
      <c r="I220" s="272"/>
      <c r="J220" s="275"/>
      <c r="K220" s="275"/>
      <c r="Q220" s="276"/>
      <c r="S220" s="36" t="s">
        <v>323</v>
      </c>
      <c r="T220" s="36" t="s">
        <v>1201</v>
      </c>
      <c r="U220" s="36">
        <v>0</v>
      </c>
      <c r="V220" s="1922">
        <v>1.825</v>
      </c>
      <c r="W220" s="1922">
        <v>1.825</v>
      </c>
      <c r="X220" s="1922">
        <v>1.2</v>
      </c>
      <c r="Y220" s="1922">
        <v>1.2</v>
      </c>
      <c r="Z220" s="1529"/>
      <c r="AA220" s="1529"/>
    </row>
    <row r="221" spans="1:27" ht="15.75" x14ac:dyDescent="0.25">
      <c r="A221" s="272"/>
      <c r="B221" s="272"/>
      <c r="C221" s="272"/>
      <c r="D221" s="272"/>
      <c r="E221" s="272"/>
      <c r="F221" s="272"/>
      <c r="G221" s="272"/>
      <c r="H221" s="448"/>
      <c r="I221" s="272"/>
      <c r="J221" s="275"/>
      <c r="K221" s="275"/>
      <c r="Q221" s="276"/>
      <c r="S221" s="36" t="s">
        <v>323</v>
      </c>
      <c r="T221" s="36" t="s">
        <v>1199</v>
      </c>
      <c r="U221" s="36">
        <v>0</v>
      </c>
      <c r="V221" s="1922">
        <v>1.825</v>
      </c>
      <c r="W221" s="1922">
        <v>1.825</v>
      </c>
      <c r="X221" s="1922">
        <v>1.2</v>
      </c>
      <c r="Y221" s="1922">
        <v>1.2</v>
      </c>
      <c r="Z221" s="1529"/>
      <c r="AA221" s="1529"/>
    </row>
    <row r="222" spans="1:27" ht="15.75" x14ac:dyDescent="0.25">
      <c r="A222" s="272"/>
      <c r="B222" s="272"/>
      <c r="C222" s="272"/>
      <c r="D222" s="272"/>
      <c r="E222" s="272"/>
      <c r="F222" s="272"/>
      <c r="G222" s="272"/>
      <c r="H222" s="448"/>
      <c r="I222" s="272"/>
      <c r="J222" s="275"/>
      <c r="K222" s="275"/>
      <c r="Q222" s="276"/>
      <c r="S222" s="36" t="s">
        <v>325</v>
      </c>
      <c r="T222" s="36"/>
      <c r="U222" s="36"/>
      <c r="V222" s="1922">
        <v>1114.7879999999998</v>
      </c>
      <c r="W222" s="1922">
        <v>1124.107</v>
      </c>
      <c r="X222" s="1922">
        <v>881.42710000000022</v>
      </c>
      <c r="Y222" s="1922">
        <v>884.38310000000013</v>
      </c>
      <c r="Z222" s="1529"/>
      <c r="AA222" s="1529"/>
    </row>
    <row r="223" spans="1:27" ht="15.75" x14ac:dyDescent="0.25">
      <c r="A223" s="272"/>
      <c r="B223" s="272"/>
      <c r="C223" s="272"/>
      <c r="D223" s="272"/>
      <c r="E223" s="272"/>
      <c r="F223" s="272"/>
      <c r="G223" s="272"/>
      <c r="H223" s="448"/>
      <c r="I223" s="272"/>
      <c r="J223" s="275"/>
      <c r="K223" s="275"/>
      <c r="Q223" s="276"/>
      <c r="Z223" s="1529"/>
      <c r="AA223" s="1529"/>
    </row>
    <row r="224" spans="1:27" ht="15.75" x14ac:dyDescent="0.25">
      <c r="A224" s="272"/>
      <c r="B224" s="272"/>
      <c r="C224" s="272"/>
      <c r="D224" s="272"/>
      <c r="E224" s="272"/>
      <c r="F224" s="272"/>
      <c r="G224" s="272"/>
      <c r="H224" s="448"/>
      <c r="I224" s="272"/>
      <c r="J224" s="275"/>
      <c r="K224" s="275"/>
      <c r="Q224" s="276"/>
      <c r="Z224" s="1529"/>
      <c r="AA224" s="1529"/>
    </row>
    <row r="225" spans="1:27" ht="15.75" x14ac:dyDescent="0.25">
      <c r="A225" s="272"/>
      <c r="B225" s="272"/>
      <c r="C225" s="272"/>
      <c r="D225" s="272"/>
      <c r="E225" s="272"/>
      <c r="F225" s="272"/>
      <c r="G225" s="272"/>
      <c r="H225" s="448"/>
      <c r="I225" s="272"/>
      <c r="J225" s="275"/>
      <c r="K225" s="275"/>
      <c r="Q225" s="276"/>
      <c r="Z225" s="1529"/>
      <c r="AA225" s="1529"/>
    </row>
    <row r="226" spans="1:27" ht="15.75" x14ac:dyDescent="0.25">
      <c r="A226" s="272"/>
      <c r="B226" s="272"/>
      <c r="C226" s="272"/>
      <c r="D226" s="272"/>
      <c r="E226" s="272"/>
      <c r="F226" s="272"/>
      <c r="G226" s="272"/>
      <c r="H226" s="448"/>
      <c r="I226" s="272"/>
      <c r="J226" s="275"/>
      <c r="K226" s="275"/>
      <c r="Q226" s="276"/>
      <c r="Z226" s="1529"/>
      <c r="AA226" s="1529"/>
    </row>
    <row r="227" spans="1:27" ht="15.75" x14ac:dyDescent="0.25">
      <c r="A227" s="272"/>
      <c r="B227" s="272"/>
      <c r="C227" s="272"/>
      <c r="D227" s="272"/>
      <c r="E227" s="272"/>
      <c r="F227" s="272"/>
      <c r="G227" s="272"/>
      <c r="H227" s="448"/>
      <c r="I227" s="272"/>
      <c r="J227" s="275"/>
      <c r="K227" s="275"/>
      <c r="Q227" s="276"/>
      <c r="Z227" s="1529"/>
      <c r="AA227" s="1529"/>
    </row>
    <row r="228" spans="1:27" ht="15.75" x14ac:dyDescent="0.25">
      <c r="A228" s="272"/>
      <c r="B228" s="272"/>
      <c r="C228" s="272"/>
      <c r="D228" s="272"/>
      <c r="E228" s="272"/>
      <c r="F228" s="272"/>
      <c r="G228" s="272"/>
      <c r="H228" s="448"/>
      <c r="I228" s="272"/>
      <c r="J228" s="275"/>
      <c r="K228" s="275"/>
      <c r="Q228" s="276"/>
      <c r="Z228" s="1529"/>
      <c r="AA228" s="1529"/>
    </row>
    <row r="229" spans="1:27" ht="15.75" x14ac:dyDescent="0.25">
      <c r="A229" s="272"/>
      <c r="B229" s="272"/>
      <c r="C229" s="272"/>
      <c r="D229" s="272"/>
      <c r="E229" s="272"/>
      <c r="F229" s="272"/>
      <c r="G229" s="272"/>
      <c r="H229" s="448"/>
      <c r="I229" s="272"/>
      <c r="J229" s="275"/>
      <c r="K229" s="275"/>
      <c r="O229" s="272"/>
      <c r="P229" s="272"/>
      <c r="Q229" s="276"/>
      <c r="Z229" s="1529"/>
      <c r="AA229" s="1529"/>
    </row>
    <row r="230" spans="1:27" ht="15.75" x14ac:dyDescent="0.25">
      <c r="A230" s="272"/>
      <c r="B230" s="272"/>
      <c r="C230" s="272"/>
      <c r="D230" s="272"/>
      <c r="E230" s="272"/>
      <c r="F230" s="272"/>
      <c r="G230" s="272"/>
      <c r="H230" s="448"/>
      <c r="I230" s="272"/>
      <c r="J230" s="275"/>
      <c r="K230" s="275"/>
      <c r="O230" s="272"/>
      <c r="P230" s="272"/>
      <c r="Q230" s="276"/>
      <c r="Z230" s="1529"/>
      <c r="AA230" s="1529"/>
    </row>
    <row r="231" spans="1:27" ht="15.75" x14ac:dyDescent="0.25">
      <c r="A231" s="272"/>
      <c r="B231" s="272"/>
      <c r="C231" s="272"/>
      <c r="D231" s="272"/>
      <c r="E231" s="272"/>
      <c r="F231" s="272"/>
      <c r="G231" s="272"/>
      <c r="H231" s="448"/>
      <c r="I231" s="272"/>
      <c r="J231" s="275"/>
      <c r="K231" s="275"/>
      <c r="O231" s="272"/>
      <c r="P231" s="272"/>
      <c r="Q231" s="276"/>
      <c r="Z231" s="1529"/>
      <c r="AA231" s="1529"/>
    </row>
    <row r="232" spans="1:27" x14ac:dyDescent="0.25">
      <c r="Z232" s="1529"/>
      <c r="AA232" s="1529"/>
    </row>
    <row r="233" spans="1:27" x14ac:dyDescent="0.25">
      <c r="Z233" s="1529"/>
      <c r="AA233" s="1529"/>
    </row>
    <row r="234" spans="1:27" x14ac:dyDescent="0.25">
      <c r="Z234" s="1529"/>
      <c r="AA234" s="1529"/>
    </row>
    <row r="235" spans="1:27" x14ac:dyDescent="0.25">
      <c r="Z235" s="1529"/>
      <c r="AA235" s="1529"/>
    </row>
    <row r="236" spans="1:27" x14ac:dyDescent="0.25">
      <c r="Z236" s="1529"/>
      <c r="AA236" s="1529"/>
    </row>
    <row r="237" spans="1:27" x14ac:dyDescent="0.25">
      <c r="Z237" s="1529"/>
      <c r="AA237" s="1529"/>
    </row>
    <row r="238" spans="1:27" x14ac:dyDescent="0.25">
      <c r="Z238" s="1529"/>
      <c r="AA238" s="1529"/>
    </row>
    <row r="239" spans="1:27" x14ac:dyDescent="0.25">
      <c r="Z239" s="1529"/>
      <c r="AA239" s="1529"/>
    </row>
    <row r="240" spans="1:27" x14ac:dyDescent="0.25">
      <c r="Z240" s="1529"/>
      <c r="AA240" s="1529"/>
    </row>
    <row r="241" spans="26:27" x14ac:dyDescent="0.25">
      <c r="Z241" s="1529"/>
      <c r="AA241" s="1529"/>
    </row>
    <row r="242" spans="26:27" x14ac:dyDescent="0.25">
      <c r="Z242" s="1529"/>
      <c r="AA242" s="1529"/>
    </row>
    <row r="243" spans="26:27" x14ac:dyDescent="0.25">
      <c r="Z243" s="1529"/>
      <c r="AA243" s="1529"/>
    </row>
    <row r="244" spans="26:27" x14ac:dyDescent="0.25">
      <c r="Z244" s="1529"/>
      <c r="AA244" s="1529"/>
    </row>
    <row r="245" spans="26:27" x14ac:dyDescent="0.25">
      <c r="Z245" s="1529"/>
      <c r="AA245" s="1529"/>
    </row>
    <row r="246" spans="26:27" x14ac:dyDescent="0.25">
      <c r="Z246" s="1529"/>
      <c r="AA246" s="1529"/>
    </row>
    <row r="247" spans="26:27" x14ac:dyDescent="0.25">
      <c r="Z247" s="1529"/>
      <c r="AA247" s="1529"/>
    </row>
    <row r="248" spans="26:27" x14ac:dyDescent="0.25">
      <c r="Z248" s="1529"/>
      <c r="AA248" s="1529"/>
    </row>
    <row r="249" spans="26:27" x14ac:dyDescent="0.25">
      <c r="Z249" s="1529"/>
      <c r="AA249" s="1529"/>
    </row>
    <row r="250" spans="26:27" x14ac:dyDescent="0.25">
      <c r="Z250" s="1529"/>
      <c r="AA250" s="1529"/>
    </row>
    <row r="251" spans="26:27" x14ac:dyDescent="0.25">
      <c r="Z251" s="1529"/>
      <c r="AA251" s="1529"/>
    </row>
    <row r="252" spans="26:27" x14ac:dyDescent="0.25">
      <c r="Z252" s="1529"/>
      <c r="AA252" s="1529"/>
    </row>
    <row r="253" spans="26:27" x14ac:dyDescent="0.25">
      <c r="Z253" s="1529"/>
      <c r="AA253" s="1529"/>
    </row>
    <row r="254" spans="26:27" x14ac:dyDescent="0.25">
      <c r="Z254" s="1529"/>
      <c r="AA254" s="1529"/>
    </row>
    <row r="255" spans="26:27" x14ac:dyDescent="0.25">
      <c r="Z255" s="1529"/>
      <c r="AA255" s="1529"/>
    </row>
    <row r="256" spans="26:27" x14ac:dyDescent="0.25">
      <c r="Z256" s="1529"/>
      <c r="AA256" s="1529"/>
    </row>
    <row r="257" spans="26:27" x14ac:dyDescent="0.25">
      <c r="Z257" s="1529"/>
      <c r="AA257" s="1529"/>
    </row>
    <row r="258" spans="26:27" x14ac:dyDescent="0.25">
      <c r="Z258" s="1529"/>
      <c r="AA258" s="1529"/>
    </row>
    <row r="259" spans="26:27" x14ac:dyDescent="0.25">
      <c r="Z259" s="1529"/>
      <c r="AA259" s="1529"/>
    </row>
    <row r="260" spans="26:27" x14ac:dyDescent="0.25">
      <c r="Z260" s="1529"/>
      <c r="AA260" s="1529"/>
    </row>
    <row r="261" spans="26:27" x14ac:dyDescent="0.25">
      <c r="Z261" s="1529"/>
      <c r="AA261" s="1529"/>
    </row>
    <row r="262" spans="26:27" x14ac:dyDescent="0.25">
      <c r="Z262" s="1529"/>
      <c r="AA262" s="1529"/>
    </row>
    <row r="263" spans="26:27" x14ac:dyDescent="0.25">
      <c r="Z263" s="1529"/>
      <c r="AA263" s="1529"/>
    </row>
    <row r="264" spans="26:27" x14ac:dyDescent="0.25">
      <c r="Z264" s="1529"/>
      <c r="AA264" s="1529"/>
    </row>
    <row r="265" spans="26:27" x14ac:dyDescent="0.25">
      <c r="Z265" s="1529"/>
      <c r="AA265" s="1529"/>
    </row>
    <row r="266" spans="26:27" x14ac:dyDescent="0.25">
      <c r="Z266" s="1529"/>
      <c r="AA266" s="1529"/>
    </row>
    <row r="267" spans="26:27" x14ac:dyDescent="0.25">
      <c r="Z267" s="1529"/>
      <c r="AA267" s="1529"/>
    </row>
    <row r="268" spans="26:27" x14ac:dyDescent="0.25">
      <c r="Z268" s="1529"/>
      <c r="AA268" s="1529"/>
    </row>
    <row r="269" spans="26:27" x14ac:dyDescent="0.25">
      <c r="Z269" s="1529"/>
      <c r="AA269" s="1529"/>
    </row>
    <row r="270" spans="26:27" x14ac:dyDescent="0.25">
      <c r="Z270" s="1529"/>
      <c r="AA270" s="1529"/>
    </row>
    <row r="271" spans="26:27" x14ac:dyDescent="0.25">
      <c r="Z271" s="1529"/>
      <c r="AA271" s="1529"/>
    </row>
    <row r="272" spans="26:27" x14ac:dyDescent="0.25">
      <c r="Z272" s="1529"/>
      <c r="AA272" s="1529"/>
    </row>
    <row r="273" spans="26:27" x14ac:dyDescent="0.25">
      <c r="Z273" s="1529"/>
      <c r="AA273" s="1529"/>
    </row>
    <row r="274" spans="26:27" x14ac:dyDescent="0.25">
      <c r="Z274" s="1529"/>
      <c r="AA274" s="1529"/>
    </row>
    <row r="275" spans="26:27" x14ac:dyDescent="0.25">
      <c r="Z275" s="1529"/>
      <c r="AA275" s="1529"/>
    </row>
    <row r="276" spans="26:27" x14ac:dyDescent="0.25">
      <c r="Z276" s="1529"/>
      <c r="AA276" s="1529"/>
    </row>
    <row r="277" spans="26:27" x14ac:dyDescent="0.25">
      <c r="Z277" s="1529"/>
      <c r="AA277" s="1529"/>
    </row>
    <row r="278" spans="26:27" x14ac:dyDescent="0.25">
      <c r="Z278" s="1529"/>
      <c r="AA278" s="1529"/>
    </row>
    <row r="279" spans="26:27" x14ac:dyDescent="0.25">
      <c r="Z279" s="1529"/>
      <c r="AA279" s="1529"/>
    </row>
    <row r="280" spans="26:27" x14ac:dyDescent="0.25">
      <c r="Z280" s="1529"/>
      <c r="AA280" s="1529"/>
    </row>
    <row r="281" spans="26:27" x14ac:dyDescent="0.25">
      <c r="Z281" s="1529"/>
      <c r="AA281" s="1529"/>
    </row>
    <row r="282" spans="26:27" x14ac:dyDescent="0.25">
      <c r="Z282" s="1529"/>
      <c r="AA282" s="1529"/>
    </row>
    <row r="283" spans="26:27" x14ac:dyDescent="0.25">
      <c r="Z283" s="1529"/>
      <c r="AA283" s="1529"/>
    </row>
    <row r="284" spans="26:27" x14ac:dyDescent="0.25">
      <c r="Z284" s="1529"/>
      <c r="AA284" s="1529"/>
    </row>
    <row r="285" spans="26:27" x14ac:dyDescent="0.25">
      <c r="Z285" s="1529"/>
      <c r="AA285" s="1529"/>
    </row>
    <row r="286" spans="26:27" x14ac:dyDescent="0.25">
      <c r="Z286" s="1529"/>
      <c r="AA286" s="1529"/>
    </row>
    <row r="287" spans="26:27" x14ac:dyDescent="0.25">
      <c r="Z287" s="1529"/>
      <c r="AA287" s="1529"/>
    </row>
    <row r="288" spans="26:27" x14ac:dyDescent="0.25">
      <c r="Z288" s="1529"/>
      <c r="AA288" s="1529"/>
    </row>
    <row r="289" spans="26:27" x14ac:dyDescent="0.25">
      <c r="Z289" s="1529"/>
      <c r="AA289" s="1529"/>
    </row>
    <row r="290" spans="26:27" x14ac:dyDescent="0.25">
      <c r="Z290" s="1529"/>
      <c r="AA290" s="1529"/>
    </row>
    <row r="291" spans="26:27" x14ac:dyDescent="0.25">
      <c r="Z291" s="1529"/>
      <c r="AA291" s="1529"/>
    </row>
    <row r="292" spans="26:27" x14ac:dyDescent="0.25">
      <c r="Z292" s="1529"/>
      <c r="AA292" s="1529"/>
    </row>
    <row r="293" spans="26:27" x14ac:dyDescent="0.25">
      <c r="Z293" s="1529"/>
      <c r="AA293" s="1529"/>
    </row>
    <row r="294" spans="26:27" x14ac:dyDescent="0.25">
      <c r="Z294" s="1529"/>
      <c r="AA294" s="1529"/>
    </row>
    <row r="295" spans="26:27" x14ac:dyDescent="0.25">
      <c r="Z295" s="1529"/>
      <c r="AA295" s="1529"/>
    </row>
    <row r="296" spans="26:27" x14ac:dyDescent="0.25">
      <c r="Z296" s="1529"/>
      <c r="AA296" s="1529"/>
    </row>
    <row r="297" spans="26:27" x14ac:dyDescent="0.25">
      <c r="Z297" s="1529"/>
      <c r="AA297" s="1529"/>
    </row>
    <row r="298" spans="26:27" x14ac:dyDescent="0.25">
      <c r="Z298" s="1529"/>
      <c r="AA298" s="1529"/>
    </row>
    <row r="299" spans="26:27" x14ac:dyDescent="0.25">
      <c r="Z299" s="1529"/>
      <c r="AA299" s="1529"/>
    </row>
    <row r="300" spans="26:27" x14ac:dyDescent="0.25">
      <c r="Z300" s="1529"/>
      <c r="AA300" s="1529"/>
    </row>
    <row r="301" spans="26:27" x14ac:dyDescent="0.25">
      <c r="Z301" s="1529"/>
      <c r="AA301" s="1529"/>
    </row>
    <row r="302" spans="26:27" x14ac:dyDescent="0.25">
      <c r="Z302" s="1529"/>
      <c r="AA302" s="1529"/>
    </row>
    <row r="303" spans="26:27" x14ac:dyDescent="0.25">
      <c r="Z303" s="1529"/>
      <c r="AA303" s="1529"/>
    </row>
    <row r="304" spans="26:27" x14ac:dyDescent="0.25">
      <c r="Z304" s="1529"/>
      <c r="AA304" s="1529"/>
    </row>
    <row r="305" spans="26:27" x14ac:dyDescent="0.25">
      <c r="Z305" s="1529"/>
      <c r="AA305" s="1529"/>
    </row>
    <row r="306" spans="26:27" x14ac:dyDescent="0.25">
      <c r="Z306" s="1529"/>
      <c r="AA306" s="1529"/>
    </row>
    <row r="307" spans="26:27" x14ac:dyDescent="0.25">
      <c r="Z307" s="1529"/>
      <c r="AA307" s="1529"/>
    </row>
    <row r="308" spans="26:27" x14ac:dyDescent="0.25">
      <c r="Z308" s="1529"/>
      <c r="AA308" s="1529"/>
    </row>
    <row r="309" spans="26:27" x14ac:dyDescent="0.25">
      <c r="Z309" s="1529"/>
      <c r="AA309" s="1529"/>
    </row>
    <row r="310" spans="26:27" x14ac:dyDescent="0.25">
      <c r="Z310" s="1529"/>
      <c r="AA310" s="1529"/>
    </row>
    <row r="311" spans="26:27" x14ac:dyDescent="0.25">
      <c r="Z311" s="1529"/>
      <c r="AA311" s="1529"/>
    </row>
    <row r="312" spans="26:27" x14ac:dyDescent="0.25">
      <c r="Z312" s="1529"/>
      <c r="AA312" s="1529"/>
    </row>
    <row r="313" spans="26:27" x14ac:dyDescent="0.25">
      <c r="Z313" s="1529"/>
      <c r="AA313" s="1529"/>
    </row>
    <row r="314" spans="26:27" x14ac:dyDescent="0.25">
      <c r="Z314" s="1529"/>
      <c r="AA314" s="1529"/>
    </row>
    <row r="315" spans="26:27" x14ac:dyDescent="0.25">
      <c r="Z315" s="1529"/>
      <c r="AA315" s="1529"/>
    </row>
    <row r="316" spans="26:27" x14ac:dyDescent="0.25">
      <c r="Z316" s="1529"/>
      <c r="AA316" s="1529"/>
    </row>
    <row r="317" spans="26:27" x14ac:dyDescent="0.25">
      <c r="Z317" s="1529"/>
      <c r="AA317" s="1529"/>
    </row>
    <row r="318" spans="26:27" x14ac:dyDescent="0.25">
      <c r="Z318" s="1529"/>
      <c r="AA318" s="1529"/>
    </row>
    <row r="319" spans="26:27" x14ac:dyDescent="0.25">
      <c r="Z319" s="1529"/>
      <c r="AA319" s="1529"/>
    </row>
    <row r="320" spans="26:27" x14ac:dyDescent="0.25">
      <c r="Z320" s="1529"/>
      <c r="AA320" s="1529"/>
    </row>
    <row r="321" spans="26:27" x14ac:dyDescent="0.25">
      <c r="Z321" s="1529"/>
      <c r="AA321" s="1529"/>
    </row>
    <row r="322" spans="26:27" x14ac:dyDescent="0.25">
      <c r="Z322" s="1529"/>
      <c r="AA322" s="1529"/>
    </row>
    <row r="323" spans="26:27" x14ac:dyDescent="0.25">
      <c r="Z323" s="1529"/>
      <c r="AA323" s="1529"/>
    </row>
    <row r="324" spans="26:27" x14ac:dyDescent="0.25">
      <c r="Z324" s="1529"/>
      <c r="AA324" s="1529"/>
    </row>
    <row r="325" spans="26:27" x14ac:dyDescent="0.25">
      <c r="Z325" s="1529"/>
      <c r="AA325" s="1529"/>
    </row>
    <row r="326" spans="26:27" x14ac:dyDescent="0.25">
      <c r="Z326" s="1529"/>
      <c r="AA326" s="1529"/>
    </row>
    <row r="327" spans="26:27" x14ac:dyDescent="0.25">
      <c r="Z327" s="1529"/>
      <c r="AA327" s="1529"/>
    </row>
    <row r="328" spans="26:27" x14ac:dyDescent="0.25">
      <c r="Z328" s="1529"/>
      <c r="AA328" s="1529"/>
    </row>
    <row r="329" spans="26:27" x14ac:dyDescent="0.25">
      <c r="Z329" s="1529"/>
      <c r="AA329" s="1529"/>
    </row>
    <row r="330" spans="26:27" x14ac:dyDescent="0.25">
      <c r="Z330" s="1529"/>
      <c r="AA330" s="1529"/>
    </row>
    <row r="331" spans="26:27" x14ac:dyDescent="0.25">
      <c r="Z331" s="1529"/>
      <c r="AA331" s="1529"/>
    </row>
    <row r="332" spans="26:27" x14ac:dyDescent="0.25">
      <c r="Z332" s="1529"/>
      <c r="AA332" s="1529"/>
    </row>
    <row r="333" spans="26:27" x14ac:dyDescent="0.25">
      <c r="Z333" s="1529"/>
      <c r="AA333" s="1529"/>
    </row>
    <row r="334" spans="26:27" x14ac:dyDescent="0.25">
      <c r="Z334" s="1529"/>
      <c r="AA334" s="1529"/>
    </row>
    <row r="335" spans="26:27" x14ac:dyDescent="0.25">
      <c r="Z335" s="1529"/>
      <c r="AA335" s="1529"/>
    </row>
    <row r="336" spans="26:27" x14ac:dyDescent="0.25">
      <c r="Z336" s="1529"/>
      <c r="AA336" s="1529"/>
    </row>
    <row r="337" spans="26:27" x14ac:dyDescent="0.25">
      <c r="Z337" s="1529"/>
      <c r="AA337" s="1529"/>
    </row>
    <row r="338" spans="26:27" x14ac:dyDescent="0.25">
      <c r="Z338" s="1529"/>
      <c r="AA338" s="1529"/>
    </row>
    <row r="339" spans="26:27" x14ac:dyDescent="0.25">
      <c r="Z339" s="1529"/>
      <c r="AA339" s="1529"/>
    </row>
    <row r="340" spans="26:27" x14ac:dyDescent="0.25">
      <c r="Z340" s="1529"/>
      <c r="AA340" s="1529"/>
    </row>
    <row r="341" spans="26:27" x14ac:dyDescent="0.25">
      <c r="Z341" s="1529"/>
      <c r="AA341" s="1529"/>
    </row>
    <row r="342" spans="26:27" x14ac:dyDescent="0.25">
      <c r="Z342" s="1529"/>
      <c r="AA342" s="1529"/>
    </row>
    <row r="343" spans="26:27" x14ac:dyDescent="0.25">
      <c r="Z343" s="1529"/>
      <c r="AA343" s="1529"/>
    </row>
    <row r="344" spans="26:27" x14ac:dyDescent="0.25">
      <c r="Z344" s="1529"/>
      <c r="AA344" s="1529"/>
    </row>
    <row r="345" spans="26:27" x14ac:dyDescent="0.25">
      <c r="Z345" s="1529"/>
      <c r="AA345" s="1529"/>
    </row>
    <row r="346" spans="26:27" x14ac:dyDescent="0.25">
      <c r="Z346" s="1529"/>
      <c r="AA346" s="1529"/>
    </row>
    <row r="347" spans="26:27" x14ac:dyDescent="0.25">
      <c r="Z347" s="1529"/>
      <c r="AA347" s="1529"/>
    </row>
    <row r="348" spans="26:27" x14ac:dyDescent="0.25">
      <c r="Z348" s="1529"/>
      <c r="AA348" s="1529"/>
    </row>
    <row r="349" spans="26:27" x14ac:dyDescent="0.25">
      <c r="Z349" s="1529"/>
      <c r="AA349" s="1529"/>
    </row>
    <row r="350" spans="26:27" x14ac:dyDescent="0.25">
      <c r="Z350" s="1529"/>
      <c r="AA350" s="1529"/>
    </row>
    <row r="351" spans="26:27" x14ac:dyDescent="0.25">
      <c r="Z351" s="1529"/>
      <c r="AA351" s="1529"/>
    </row>
    <row r="352" spans="26:27" x14ac:dyDescent="0.25">
      <c r="Z352" s="1529"/>
      <c r="AA352" s="1529"/>
    </row>
    <row r="353" spans="26:27" x14ac:dyDescent="0.25">
      <c r="Z353" s="1529"/>
      <c r="AA353" s="1529"/>
    </row>
    <row r="354" spans="26:27" x14ac:dyDescent="0.25">
      <c r="Z354" s="1529"/>
      <c r="AA354" s="1529"/>
    </row>
    <row r="355" spans="26:27" x14ac:dyDescent="0.25">
      <c r="Z355" s="1529"/>
      <c r="AA355" s="1529"/>
    </row>
    <row r="356" spans="26:27" x14ac:dyDescent="0.25">
      <c r="Z356" s="1529"/>
      <c r="AA356" s="1529"/>
    </row>
    <row r="357" spans="26:27" x14ac:dyDescent="0.25">
      <c r="Z357" s="1529"/>
      <c r="AA357" s="1529"/>
    </row>
    <row r="358" spans="26:27" x14ac:dyDescent="0.25">
      <c r="Z358" s="1529"/>
      <c r="AA358" s="1529"/>
    </row>
    <row r="359" spans="26:27" x14ac:dyDescent="0.25">
      <c r="Z359" s="1529"/>
      <c r="AA359" s="1529"/>
    </row>
    <row r="360" spans="26:27" x14ac:dyDescent="0.25">
      <c r="Z360" s="1529"/>
      <c r="AA360" s="1529"/>
    </row>
    <row r="361" spans="26:27" x14ac:dyDescent="0.25">
      <c r="Z361" s="1529"/>
      <c r="AA361" s="1529"/>
    </row>
    <row r="362" spans="26:27" x14ac:dyDescent="0.25">
      <c r="Z362" s="1529"/>
      <c r="AA362" s="1529"/>
    </row>
    <row r="363" spans="26:27" x14ac:dyDescent="0.25">
      <c r="Z363" s="1529"/>
      <c r="AA363" s="1529"/>
    </row>
    <row r="364" spans="26:27" x14ac:dyDescent="0.25">
      <c r="Z364" s="1529"/>
      <c r="AA364" s="1529"/>
    </row>
    <row r="365" spans="26:27" x14ac:dyDescent="0.25">
      <c r="Z365" s="1529"/>
      <c r="AA365" s="1529"/>
    </row>
    <row r="366" spans="26:27" x14ac:dyDescent="0.25">
      <c r="Z366" s="1529"/>
      <c r="AA366" s="1529"/>
    </row>
    <row r="367" spans="26:27" x14ac:dyDescent="0.25">
      <c r="Z367" s="1529"/>
      <c r="AA367" s="1529"/>
    </row>
    <row r="368" spans="26:27" x14ac:dyDescent="0.25">
      <c r="Z368" s="1529"/>
      <c r="AA368" s="1529"/>
    </row>
    <row r="369" spans="26:27" x14ac:dyDescent="0.25">
      <c r="Z369" s="1529"/>
      <c r="AA369" s="1529"/>
    </row>
    <row r="370" spans="26:27" x14ac:dyDescent="0.25">
      <c r="Z370" s="1529"/>
      <c r="AA370" s="1529"/>
    </row>
    <row r="371" spans="26:27" x14ac:dyDescent="0.25">
      <c r="Z371" s="1529"/>
      <c r="AA371" s="1529"/>
    </row>
    <row r="372" spans="26:27" x14ac:dyDescent="0.25">
      <c r="Z372" s="1529"/>
      <c r="AA372" s="1529"/>
    </row>
    <row r="373" spans="26:27" x14ac:dyDescent="0.25">
      <c r="Z373" s="1529"/>
      <c r="AA373" s="1529"/>
    </row>
    <row r="374" spans="26:27" x14ac:dyDescent="0.25">
      <c r="Z374" s="1529"/>
      <c r="AA374" s="1529"/>
    </row>
    <row r="375" spans="26:27" x14ac:dyDescent="0.25">
      <c r="Z375" s="1529"/>
      <c r="AA375" s="1529"/>
    </row>
    <row r="376" spans="26:27" x14ac:dyDescent="0.25">
      <c r="Z376" s="1529"/>
      <c r="AA376" s="1529"/>
    </row>
    <row r="377" spans="26:27" x14ac:dyDescent="0.25">
      <c r="Z377" s="1529"/>
      <c r="AA377" s="1529"/>
    </row>
    <row r="378" spans="26:27" x14ac:dyDescent="0.25">
      <c r="Z378" s="1529"/>
      <c r="AA378" s="1529"/>
    </row>
    <row r="379" spans="26:27" x14ac:dyDescent="0.25">
      <c r="Z379" s="1529"/>
      <c r="AA379" s="1529"/>
    </row>
    <row r="380" spans="26:27" x14ac:dyDescent="0.25">
      <c r="Z380" s="1529"/>
      <c r="AA380" s="1529"/>
    </row>
    <row r="381" spans="26:27" x14ac:dyDescent="0.25">
      <c r="Z381" s="1529"/>
      <c r="AA381" s="1529"/>
    </row>
    <row r="382" spans="26:27" x14ac:dyDescent="0.25">
      <c r="Z382" s="1529"/>
      <c r="AA382" s="1529"/>
    </row>
    <row r="383" spans="26:27" x14ac:dyDescent="0.25">
      <c r="Z383" s="1529"/>
      <c r="AA383" s="1529"/>
    </row>
    <row r="384" spans="26:27" x14ac:dyDescent="0.25">
      <c r="Z384" s="1529"/>
      <c r="AA384" s="1529"/>
    </row>
    <row r="385" spans="26:27" x14ac:dyDescent="0.25">
      <c r="Z385" s="1529"/>
      <c r="AA385" s="1529"/>
    </row>
    <row r="386" spans="26:27" x14ac:dyDescent="0.25">
      <c r="Z386" s="1529"/>
      <c r="AA386" s="1529"/>
    </row>
    <row r="387" spans="26:27" x14ac:dyDescent="0.25">
      <c r="Z387" s="1529"/>
      <c r="AA387" s="1529"/>
    </row>
    <row r="388" spans="26:27" x14ac:dyDescent="0.25">
      <c r="Z388" s="1529"/>
      <c r="AA388" s="1529"/>
    </row>
    <row r="389" spans="26:27" x14ac:dyDescent="0.25">
      <c r="Z389" s="1529"/>
      <c r="AA389" s="1529"/>
    </row>
    <row r="390" spans="26:27" x14ac:dyDescent="0.25">
      <c r="Z390" s="1529"/>
      <c r="AA390" s="1529"/>
    </row>
    <row r="391" spans="26:27" x14ac:dyDescent="0.25">
      <c r="Z391" s="1529"/>
      <c r="AA391" s="1529"/>
    </row>
    <row r="392" spans="26:27" x14ac:dyDescent="0.25">
      <c r="Z392" s="1529"/>
      <c r="AA392" s="1529"/>
    </row>
    <row r="393" spans="26:27" x14ac:dyDescent="0.25">
      <c r="Z393" s="1529"/>
      <c r="AA393" s="1529"/>
    </row>
    <row r="394" spans="26:27" x14ac:dyDescent="0.25">
      <c r="Z394" s="1529"/>
      <c r="AA394" s="1529"/>
    </row>
    <row r="395" spans="26:27" x14ac:dyDescent="0.25">
      <c r="Z395" s="1529"/>
      <c r="AA395" s="1529"/>
    </row>
    <row r="396" spans="26:27" x14ac:dyDescent="0.25">
      <c r="Z396" s="1529"/>
      <c r="AA396" s="1529"/>
    </row>
    <row r="397" spans="26:27" x14ac:dyDescent="0.25">
      <c r="Z397" s="1529"/>
      <c r="AA397" s="1529"/>
    </row>
    <row r="398" spans="26:27" x14ac:dyDescent="0.25">
      <c r="Z398" s="1529"/>
      <c r="AA398" s="1529"/>
    </row>
    <row r="399" spans="26:27" x14ac:dyDescent="0.25">
      <c r="Z399" s="1529"/>
      <c r="AA399" s="1529"/>
    </row>
    <row r="400" spans="26:27" x14ac:dyDescent="0.25">
      <c r="Z400" s="1529"/>
      <c r="AA400" s="1529"/>
    </row>
    <row r="401" spans="26:27" x14ac:dyDescent="0.25">
      <c r="Z401" s="1529"/>
      <c r="AA401" s="1529"/>
    </row>
    <row r="402" spans="26:27" x14ac:dyDescent="0.25">
      <c r="Z402" s="1529"/>
      <c r="AA402" s="1529"/>
    </row>
    <row r="403" spans="26:27" x14ac:dyDescent="0.25">
      <c r="Z403" s="1529"/>
      <c r="AA403" s="1529"/>
    </row>
    <row r="404" spans="26:27" x14ac:dyDescent="0.25">
      <c r="Z404" s="1529"/>
      <c r="AA404" s="1529"/>
    </row>
    <row r="405" spans="26:27" x14ac:dyDescent="0.25">
      <c r="Z405" s="1529"/>
      <c r="AA405" s="1529"/>
    </row>
    <row r="406" spans="26:27" x14ac:dyDescent="0.25">
      <c r="Z406" s="1529"/>
      <c r="AA406" s="1529"/>
    </row>
    <row r="407" spans="26:27" x14ac:dyDescent="0.25">
      <c r="Z407" s="1529"/>
      <c r="AA407" s="1529"/>
    </row>
    <row r="408" spans="26:27" x14ac:dyDescent="0.25">
      <c r="Z408" s="1529"/>
      <c r="AA408" s="1529"/>
    </row>
    <row r="409" spans="26:27" x14ac:dyDescent="0.25">
      <c r="Z409" s="1529"/>
      <c r="AA409" s="1529"/>
    </row>
    <row r="410" spans="26:27" x14ac:dyDescent="0.25">
      <c r="Z410" s="1529"/>
      <c r="AA410" s="1529"/>
    </row>
    <row r="411" spans="26:27" x14ac:dyDescent="0.25">
      <c r="Z411" s="1529"/>
      <c r="AA411" s="1529"/>
    </row>
    <row r="412" spans="26:27" x14ac:dyDescent="0.25">
      <c r="Z412" s="1529"/>
      <c r="AA412" s="1529"/>
    </row>
    <row r="413" spans="26:27" x14ac:dyDescent="0.25">
      <c r="Z413" s="1529"/>
      <c r="AA413" s="1529"/>
    </row>
    <row r="414" spans="26:27" x14ac:dyDescent="0.25">
      <c r="Z414" s="1529"/>
      <c r="AA414" s="1529"/>
    </row>
    <row r="415" spans="26:27" x14ac:dyDescent="0.25">
      <c r="Z415" s="1529"/>
      <c r="AA415" s="1529"/>
    </row>
    <row r="416" spans="26:27" x14ac:dyDescent="0.25">
      <c r="Z416" s="1529"/>
      <c r="AA416" s="1529"/>
    </row>
    <row r="417" spans="26:27" x14ac:dyDescent="0.25">
      <c r="Z417" s="1529"/>
      <c r="AA417" s="1529"/>
    </row>
    <row r="418" spans="26:27" x14ac:dyDescent="0.25">
      <c r="Z418" s="1529"/>
      <c r="AA418" s="1529"/>
    </row>
    <row r="419" spans="26:27" x14ac:dyDescent="0.25">
      <c r="Z419" s="1529"/>
      <c r="AA419" s="1529"/>
    </row>
    <row r="420" spans="26:27" x14ac:dyDescent="0.25">
      <c r="Z420" s="1529"/>
      <c r="AA420" s="1529"/>
    </row>
    <row r="421" spans="26:27" x14ac:dyDescent="0.25">
      <c r="Z421" s="1529"/>
      <c r="AA421" s="1529"/>
    </row>
    <row r="422" spans="26:27" x14ac:dyDescent="0.25">
      <c r="Z422" s="1529"/>
      <c r="AA422" s="1529"/>
    </row>
    <row r="423" spans="26:27" x14ac:dyDescent="0.25">
      <c r="Z423" s="1529"/>
      <c r="AA423" s="1529"/>
    </row>
    <row r="424" spans="26:27" x14ac:dyDescent="0.25">
      <c r="Z424" s="1529"/>
      <c r="AA424" s="1529"/>
    </row>
    <row r="425" spans="26:27" x14ac:dyDescent="0.25">
      <c r="Z425" s="1529"/>
      <c r="AA425" s="1529"/>
    </row>
    <row r="426" spans="26:27" x14ac:dyDescent="0.25">
      <c r="Z426" s="1529"/>
      <c r="AA426" s="1529"/>
    </row>
    <row r="427" spans="26:27" x14ac:dyDescent="0.25">
      <c r="Z427" s="1529"/>
      <c r="AA427" s="1529"/>
    </row>
    <row r="428" spans="26:27" x14ac:dyDescent="0.25">
      <c r="Z428" s="1529"/>
      <c r="AA428" s="1529"/>
    </row>
    <row r="429" spans="26:27" x14ac:dyDescent="0.25">
      <c r="Z429" s="1529"/>
      <c r="AA429" s="1529"/>
    </row>
    <row r="430" spans="26:27" x14ac:dyDescent="0.25">
      <c r="Z430" s="1529"/>
      <c r="AA430" s="1529"/>
    </row>
    <row r="431" spans="26:27" x14ac:dyDescent="0.25">
      <c r="Z431" s="1529"/>
      <c r="AA431" s="1529"/>
    </row>
    <row r="432" spans="26:27" x14ac:dyDescent="0.25">
      <c r="Z432" s="1529"/>
      <c r="AA432" s="1529"/>
    </row>
    <row r="433" spans="26:27" x14ac:dyDescent="0.25">
      <c r="Z433" s="1529"/>
      <c r="AA433" s="1529"/>
    </row>
    <row r="434" spans="26:27" x14ac:dyDescent="0.25">
      <c r="Z434" s="1529"/>
      <c r="AA434" s="1529"/>
    </row>
    <row r="435" spans="26:27" x14ac:dyDescent="0.25">
      <c r="Z435" s="1529"/>
      <c r="AA435" s="1529"/>
    </row>
    <row r="436" spans="26:27" x14ac:dyDescent="0.25">
      <c r="Z436" s="1529"/>
      <c r="AA436" s="1529"/>
    </row>
    <row r="437" spans="26:27" x14ac:dyDescent="0.25">
      <c r="Z437" s="1529"/>
      <c r="AA437" s="1529"/>
    </row>
    <row r="438" spans="26:27" x14ac:dyDescent="0.25">
      <c r="Z438" s="1529"/>
      <c r="AA438" s="1529"/>
    </row>
    <row r="439" spans="26:27" x14ac:dyDescent="0.25">
      <c r="Z439" s="1529"/>
      <c r="AA439" s="1529"/>
    </row>
    <row r="440" spans="26:27" x14ac:dyDescent="0.25">
      <c r="Z440" s="1529"/>
      <c r="AA440" s="1529"/>
    </row>
    <row r="441" spans="26:27" x14ac:dyDescent="0.25">
      <c r="Z441" s="1529"/>
      <c r="AA441" s="1529"/>
    </row>
    <row r="442" spans="26:27" x14ac:dyDescent="0.25">
      <c r="Z442" s="1529"/>
      <c r="AA442" s="1529"/>
    </row>
    <row r="443" spans="26:27" x14ac:dyDescent="0.25">
      <c r="Z443" s="1529"/>
      <c r="AA443" s="1529"/>
    </row>
    <row r="444" spans="26:27" x14ac:dyDescent="0.25">
      <c r="Z444" s="1529"/>
      <c r="AA444" s="1529"/>
    </row>
    <row r="445" spans="26:27" x14ac:dyDescent="0.25">
      <c r="Z445" s="1529"/>
      <c r="AA445" s="1529"/>
    </row>
    <row r="446" spans="26:27" x14ac:dyDescent="0.25">
      <c r="Z446" s="1529"/>
      <c r="AA446" s="1529"/>
    </row>
    <row r="447" spans="26:27" x14ac:dyDescent="0.25">
      <c r="Z447" s="1529"/>
      <c r="AA447" s="1529"/>
    </row>
    <row r="448" spans="26:27" x14ac:dyDescent="0.25">
      <c r="Z448" s="1529"/>
      <c r="AA448" s="1529"/>
    </row>
    <row r="449" spans="26:27" x14ac:dyDescent="0.25">
      <c r="Z449" s="1529"/>
      <c r="AA449" s="1529"/>
    </row>
    <row r="450" spans="26:27" x14ac:dyDescent="0.25">
      <c r="Z450" s="1529"/>
      <c r="AA450" s="1529"/>
    </row>
    <row r="451" spans="26:27" x14ac:dyDescent="0.25">
      <c r="Z451" s="1529"/>
      <c r="AA451" s="1529"/>
    </row>
    <row r="452" spans="26:27" x14ac:dyDescent="0.25">
      <c r="Z452" s="1529"/>
      <c r="AA452" s="1529"/>
    </row>
    <row r="453" spans="26:27" x14ac:dyDescent="0.25">
      <c r="Z453" s="1529"/>
      <c r="AA453" s="1529"/>
    </row>
    <row r="454" spans="26:27" x14ac:dyDescent="0.25">
      <c r="Z454" s="1529"/>
      <c r="AA454" s="1529"/>
    </row>
    <row r="455" spans="26:27" x14ac:dyDescent="0.25">
      <c r="Z455" s="1529"/>
      <c r="AA455" s="1529"/>
    </row>
    <row r="456" spans="26:27" x14ac:dyDescent="0.25">
      <c r="Z456" s="1529"/>
      <c r="AA456" s="1529"/>
    </row>
    <row r="457" spans="26:27" x14ac:dyDescent="0.25">
      <c r="Z457" s="1529"/>
      <c r="AA457" s="1529"/>
    </row>
    <row r="458" spans="26:27" x14ac:dyDescent="0.25">
      <c r="Z458" s="1529"/>
      <c r="AA458" s="1529"/>
    </row>
    <row r="459" spans="26:27" x14ac:dyDescent="0.25">
      <c r="Z459" s="1529"/>
      <c r="AA459" s="1529"/>
    </row>
    <row r="460" spans="26:27" x14ac:dyDescent="0.25">
      <c r="Z460" s="1529"/>
      <c r="AA460" s="1529"/>
    </row>
    <row r="461" spans="26:27" x14ac:dyDescent="0.25">
      <c r="Z461" s="1529"/>
      <c r="AA461" s="1529"/>
    </row>
    <row r="462" spans="26:27" x14ac:dyDescent="0.25">
      <c r="Z462" s="1529"/>
      <c r="AA462" s="1529"/>
    </row>
    <row r="463" spans="26:27" x14ac:dyDescent="0.25">
      <c r="Z463" s="1529"/>
      <c r="AA463" s="1529"/>
    </row>
    <row r="464" spans="26:27" x14ac:dyDescent="0.25">
      <c r="Z464" s="1529"/>
      <c r="AA464" s="1529"/>
    </row>
    <row r="465" spans="26:27" x14ac:dyDescent="0.25">
      <c r="Z465" s="1529"/>
      <c r="AA465" s="1529"/>
    </row>
    <row r="466" spans="26:27" x14ac:dyDescent="0.25">
      <c r="Z466" s="1529"/>
      <c r="AA466" s="1529"/>
    </row>
    <row r="467" spans="26:27" x14ac:dyDescent="0.25">
      <c r="Z467" s="1529"/>
      <c r="AA467" s="1529"/>
    </row>
    <row r="468" spans="26:27" x14ac:dyDescent="0.25">
      <c r="Z468" s="1529"/>
      <c r="AA468" s="1529"/>
    </row>
    <row r="469" spans="26:27" x14ac:dyDescent="0.25">
      <c r="Z469" s="1529"/>
      <c r="AA469" s="1529"/>
    </row>
    <row r="470" spans="26:27" x14ac:dyDescent="0.25">
      <c r="Z470" s="1529"/>
      <c r="AA470" s="1529"/>
    </row>
    <row r="471" spans="26:27" x14ac:dyDescent="0.25">
      <c r="Z471" s="1529"/>
      <c r="AA471" s="1529"/>
    </row>
    <row r="472" spans="26:27" x14ac:dyDescent="0.25">
      <c r="Z472" s="1529"/>
      <c r="AA472" s="1529"/>
    </row>
    <row r="473" spans="26:27" x14ac:dyDescent="0.25">
      <c r="Z473" s="1529"/>
      <c r="AA473" s="1529"/>
    </row>
    <row r="474" spans="26:27" x14ac:dyDescent="0.25">
      <c r="Z474" s="1529"/>
      <c r="AA474" s="1529"/>
    </row>
    <row r="475" spans="26:27" x14ac:dyDescent="0.25">
      <c r="Z475" s="1529"/>
      <c r="AA475" s="1529"/>
    </row>
    <row r="476" spans="26:27" x14ac:dyDescent="0.25">
      <c r="Z476" s="1529"/>
      <c r="AA476" s="1529"/>
    </row>
    <row r="477" spans="26:27" x14ac:dyDescent="0.25">
      <c r="Z477" s="1529"/>
      <c r="AA477" s="1529"/>
    </row>
    <row r="478" spans="26:27" x14ac:dyDescent="0.25">
      <c r="Z478" s="1529"/>
      <c r="AA478" s="1529"/>
    </row>
    <row r="479" spans="26:27" x14ac:dyDescent="0.25">
      <c r="Z479" s="1529"/>
      <c r="AA479" s="1529"/>
    </row>
    <row r="480" spans="26:27" x14ac:dyDescent="0.25">
      <c r="Z480" s="1529"/>
      <c r="AA480" s="1529"/>
    </row>
    <row r="481" spans="26:27" x14ac:dyDescent="0.25">
      <c r="Z481" s="1529"/>
      <c r="AA481" s="1529"/>
    </row>
    <row r="482" spans="26:27" x14ac:dyDescent="0.25">
      <c r="Z482" s="1529"/>
      <c r="AA482" s="1529"/>
    </row>
    <row r="483" spans="26:27" x14ac:dyDescent="0.25">
      <c r="Z483" s="1529"/>
      <c r="AA483" s="1529"/>
    </row>
    <row r="484" spans="26:27" x14ac:dyDescent="0.25">
      <c r="Z484" s="1529"/>
      <c r="AA484" s="1529"/>
    </row>
    <row r="485" spans="26:27" x14ac:dyDescent="0.25">
      <c r="Z485" s="1529"/>
      <c r="AA485" s="1529"/>
    </row>
    <row r="486" spans="26:27" x14ac:dyDescent="0.25">
      <c r="Z486" s="1529"/>
      <c r="AA486" s="1529"/>
    </row>
    <row r="487" spans="26:27" x14ac:dyDescent="0.25">
      <c r="Z487" s="1529"/>
      <c r="AA487" s="1529"/>
    </row>
    <row r="488" spans="26:27" x14ac:dyDescent="0.25">
      <c r="Z488" s="1529"/>
      <c r="AA488" s="1529"/>
    </row>
    <row r="489" spans="26:27" x14ac:dyDescent="0.25">
      <c r="Z489" s="1529"/>
      <c r="AA489" s="1529"/>
    </row>
    <row r="490" spans="26:27" x14ac:dyDescent="0.25">
      <c r="Z490" s="1529"/>
      <c r="AA490" s="1529"/>
    </row>
    <row r="491" spans="26:27" x14ac:dyDescent="0.25">
      <c r="Z491" s="1529"/>
      <c r="AA491" s="1529"/>
    </row>
    <row r="492" spans="26:27" x14ac:dyDescent="0.25">
      <c r="Z492" s="1529"/>
      <c r="AA492" s="1529"/>
    </row>
    <row r="493" spans="26:27" x14ac:dyDescent="0.25">
      <c r="Z493" s="1529"/>
      <c r="AA493" s="1529"/>
    </row>
    <row r="494" spans="26:27" x14ac:dyDescent="0.25">
      <c r="Z494" s="1529"/>
      <c r="AA494" s="1529"/>
    </row>
    <row r="495" spans="26:27" x14ac:dyDescent="0.25">
      <c r="Z495" s="1529"/>
      <c r="AA495" s="1529"/>
    </row>
    <row r="496" spans="26:27" x14ac:dyDescent="0.25">
      <c r="Z496" s="1529"/>
      <c r="AA496" s="1529"/>
    </row>
    <row r="497" spans="26:27" x14ac:dyDescent="0.25">
      <c r="Z497" s="1529"/>
      <c r="AA497" s="1529"/>
    </row>
    <row r="498" spans="26:27" x14ac:dyDescent="0.25">
      <c r="Z498" s="1529"/>
      <c r="AA498" s="1529"/>
    </row>
    <row r="499" spans="26:27" x14ac:dyDescent="0.25">
      <c r="Z499" s="1529"/>
      <c r="AA499" s="1529"/>
    </row>
    <row r="500" spans="26:27" x14ac:dyDescent="0.25">
      <c r="Z500" s="1529"/>
      <c r="AA500" s="1529"/>
    </row>
    <row r="501" spans="26:27" x14ac:dyDescent="0.25">
      <c r="Z501" s="1529"/>
      <c r="AA501" s="1529"/>
    </row>
    <row r="502" spans="26:27" x14ac:dyDescent="0.25">
      <c r="Z502" s="1529"/>
      <c r="AA502" s="1529"/>
    </row>
    <row r="503" spans="26:27" x14ac:dyDescent="0.25">
      <c r="Z503" s="1529"/>
      <c r="AA503" s="1529"/>
    </row>
    <row r="504" spans="26:27" x14ac:dyDescent="0.25">
      <c r="Z504" s="1529"/>
      <c r="AA504" s="1529"/>
    </row>
    <row r="505" spans="26:27" x14ac:dyDescent="0.25">
      <c r="Z505" s="1529"/>
      <c r="AA505" s="1529"/>
    </row>
    <row r="506" spans="26:27" x14ac:dyDescent="0.25">
      <c r="Z506" s="1529"/>
      <c r="AA506" s="1529"/>
    </row>
    <row r="507" spans="26:27" x14ac:dyDescent="0.25">
      <c r="Z507" s="1529"/>
      <c r="AA507" s="1529"/>
    </row>
    <row r="508" spans="26:27" x14ac:dyDescent="0.25">
      <c r="Z508" s="1529"/>
      <c r="AA508" s="1529"/>
    </row>
    <row r="509" spans="26:27" x14ac:dyDescent="0.25">
      <c r="Z509" s="1529"/>
      <c r="AA509" s="1529"/>
    </row>
    <row r="510" spans="26:27" x14ac:dyDescent="0.25">
      <c r="Z510" s="1529"/>
      <c r="AA510" s="1529"/>
    </row>
    <row r="511" spans="26:27" x14ac:dyDescent="0.25">
      <c r="Z511" s="1529"/>
      <c r="AA511" s="1529"/>
    </row>
    <row r="512" spans="26:27" x14ac:dyDescent="0.25">
      <c r="Z512" s="1529"/>
      <c r="AA512" s="1529"/>
    </row>
    <row r="513" spans="26:27" x14ac:dyDescent="0.25">
      <c r="Z513" s="1529"/>
      <c r="AA513" s="1529"/>
    </row>
    <row r="514" spans="26:27" x14ac:dyDescent="0.25">
      <c r="Z514" s="1529"/>
      <c r="AA514" s="1529"/>
    </row>
    <row r="515" spans="26:27" x14ac:dyDescent="0.25">
      <c r="Z515" s="1529"/>
      <c r="AA515" s="1529"/>
    </row>
    <row r="516" spans="26:27" x14ac:dyDescent="0.25">
      <c r="Z516" s="1529"/>
      <c r="AA516" s="1529"/>
    </row>
    <row r="517" spans="26:27" x14ac:dyDescent="0.25">
      <c r="Z517" s="1529"/>
      <c r="AA517" s="1529"/>
    </row>
    <row r="518" spans="26:27" x14ac:dyDescent="0.25">
      <c r="Z518" s="1529"/>
      <c r="AA518" s="1529"/>
    </row>
    <row r="519" spans="26:27" x14ac:dyDescent="0.25">
      <c r="Z519" s="1529"/>
      <c r="AA519" s="1529"/>
    </row>
    <row r="520" spans="26:27" x14ac:dyDescent="0.25">
      <c r="Z520" s="1529"/>
      <c r="AA520" s="1529"/>
    </row>
    <row r="521" spans="26:27" x14ac:dyDescent="0.25">
      <c r="Z521" s="1529"/>
      <c r="AA521" s="1529"/>
    </row>
    <row r="522" spans="26:27" x14ac:dyDescent="0.25">
      <c r="Z522" s="1529"/>
      <c r="AA522" s="1529"/>
    </row>
    <row r="523" spans="26:27" x14ac:dyDescent="0.25">
      <c r="Z523" s="1529"/>
      <c r="AA523" s="1529"/>
    </row>
    <row r="524" spans="26:27" x14ac:dyDescent="0.25">
      <c r="Z524" s="1529"/>
      <c r="AA524" s="1529"/>
    </row>
    <row r="525" spans="26:27" x14ac:dyDescent="0.25">
      <c r="Z525" s="1529"/>
      <c r="AA525" s="1529"/>
    </row>
    <row r="526" spans="26:27" x14ac:dyDescent="0.25">
      <c r="Z526" s="1529"/>
      <c r="AA526" s="1529"/>
    </row>
    <row r="527" spans="26:27" x14ac:dyDescent="0.25">
      <c r="Z527" s="1529"/>
      <c r="AA527" s="1529"/>
    </row>
    <row r="528" spans="26:27" x14ac:dyDescent="0.25">
      <c r="Z528" s="1529"/>
      <c r="AA528" s="1529"/>
    </row>
    <row r="529" spans="26:27" x14ac:dyDescent="0.25">
      <c r="Z529" s="1529"/>
      <c r="AA529" s="1529"/>
    </row>
    <row r="530" spans="26:27" x14ac:dyDescent="0.25">
      <c r="Z530" s="1529"/>
      <c r="AA530" s="1529"/>
    </row>
    <row r="531" spans="26:27" x14ac:dyDescent="0.25">
      <c r="Z531" s="1529"/>
      <c r="AA531" s="1529"/>
    </row>
    <row r="532" spans="26:27" x14ac:dyDescent="0.25">
      <c r="Z532" s="1529"/>
      <c r="AA532" s="1529"/>
    </row>
    <row r="533" spans="26:27" x14ac:dyDescent="0.25">
      <c r="Z533" s="1529"/>
      <c r="AA533" s="1529"/>
    </row>
    <row r="534" spans="26:27" x14ac:dyDescent="0.25">
      <c r="Z534" s="1529"/>
      <c r="AA534" s="1529"/>
    </row>
    <row r="535" spans="26:27" x14ac:dyDescent="0.25">
      <c r="Z535" s="1529"/>
      <c r="AA535" s="1529"/>
    </row>
    <row r="536" spans="26:27" x14ac:dyDescent="0.25">
      <c r="Z536" s="1529"/>
      <c r="AA536" s="1529"/>
    </row>
    <row r="537" spans="26:27" x14ac:dyDescent="0.25">
      <c r="Z537" s="1529"/>
      <c r="AA537" s="1529"/>
    </row>
    <row r="538" spans="26:27" x14ac:dyDescent="0.25">
      <c r="Z538" s="1529"/>
      <c r="AA538" s="1529"/>
    </row>
    <row r="539" spans="26:27" x14ac:dyDescent="0.25">
      <c r="Z539" s="1529"/>
      <c r="AA539" s="1529"/>
    </row>
    <row r="540" spans="26:27" x14ac:dyDescent="0.25">
      <c r="Z540" s="1529"/>
      <c r="AA540" s="1529"/>
    </row>
    <row r="541" spans="26:27" x14ac:dyDescent="0.25">
      <c r="Z541" s="1529"/>
      <c r="AA541" s="1529"/>
    </row>
    <row r="542" spans="26:27" x14ac:dyDescent="0.25">
      <c r="Z542" s="1529"/>
      <c r="AA542" s="1529"/>
    </row>
    <row r="543" spans="26:27" x14ac:dyDescent="0.25">
      <c r="Z543" s="1529"/>
      <c r="AA543" s="1529"/>
    </row>
    <row r="544" spans="26:27" x14ac:dyDescent="0.25">
      <c r="Z544" s="1529"/>
      <c r="AA544" s="1529"/>
    </row>
    <row r="545" spans="26:27" x14ac:dyDescent="0.25">
      <c r="Z545" s="1529"/>
      <c r="AA545" s="1529"/>
    </row>
    <row r="546" spans="26:27" x14ac:dyDescent="0.25">
      <c r="Z546" s="1529"/>
      <c r="AA546" s="1529"/>
    </row>
    <row r="547" spans="26:27" x14ac:dyDescent="0.25">
      <c r="Z547" s="1529"/>
      <c r="AA547" s="1529"/>
    </row>
    <row r="548" spans="26:27" x14ac:dyDescent="0.25">
      <c r="Z548" s="1529"/>
      <c r="AA548" s="1529"/>
    </row>
    <row r="549" spans="26:27" x14ac:dyDescent="0.25">
      <c r="Z549" s="1529"/>
      <c r="AA549" s="1529"/>
    </row>
    <row r="550" spans="26:27" x14ac:dyDescent="0.25">
      <c r="Z550" s="1529"/>
      <c r="AA550" s="1529"/>
    </row>
    <row r="551" spans="26:27" x14ac:dyDescent="0.25">
      <c r="Z551" s="1529"/>
      <c r="AA551" s="1529"/>
    </row>
    <row r="552" spans="26:27" x14ac:dyDescent="0.25">
      <c r="Z552" s="1529"/>
      <c r="AA552" s="1529"/>
    </row>
    <row r="553" spans="26:27" x14ac:dyDescent="0.25">
      <c r="Z553" s="1529"/>
      <c r="AA553" s="1529"/>
    </row>
    <row r="554" spans="26:27" x14ac:dyDescent="0.25">
      <c r="Z554" s="1529"/>
      <c r="AA554" s="1529"/>
    </row>
    <row r="555" spans="26:27" x14ac:dyDescent="0.25">
      <c r="Z555" s="1529"/>
      <c r="AA555" s="1529"/>
    </row>
    <row r="556" spans="26:27" x14ac:dyDescent="0.25">
      <c r="Z556" s="1529"/>
      <c r="AA556" s="1529"/>
    </row>
    <row r="557" spans="26:27" x14ac:dyDescent="0.25">
      <c r="Z557" s="1529"/>
      <c r="AA557" s="1529"/>
    </row>
    <row r="558" spans="26:27" x14ac:dyDescent="0.25">
      <c r="Z558" s="1529"/>
      <c r="AA558" s="1529"/>
    </row>
    <row r="559" spans="26:27" x14ac:dyDescent="0.25">
      <c r="Z559" s="1529"/>
      <c r="AA559" s="1529"/>
    </row>
    <row r="560" spans="26:27" x14ac:dyDescent="0.25">
      <c r="Z560" s="1529"/>
      <c r="AA560" s="1529"/>
    </row>
    <row r="561" spans="26:27" x14ac:dyDescent="0.25">
      <c r="Z561" s="1529"/>
      <c r="AA561" s="1529"/>
    </row>
    <row r="562" spans="26:27" x14ac:dyDescent="0.25">
      <c r="Z562" s="1529"/>
      <c r="AA562" s="1529"/>
    </row>
    <row r="563" spans="26:27" x14ac:dyDescent="0.25">
      <c r="Z563" s="1529"/>
      <c r="AA563" s="1529"/>
    </row>
    <row r="564" spans="26:27" x14ac:dyDescent="0.25">
      <c r="Z564" s="1529"/>
      <c r="AA564" s="1529"/>
    </row>
    <row r="565" spans="26:27" x14ac:dyDescent="0.25">
      <c r="Z565" s="1529"/>
      <c r="AA565" s="1529"/>
    </row>
    <row r="566" spans="26:27" x14ac:dyDescent="0.25">
      <c r="Z566" s="1529"/>
      <c r="AA566" s="1529"/>
    </row>
    <row r="567" spans="26:27" x14ac:dyDescent="0.25">
      <c r="Z567" s="1529"/>
      <c r="AA567" s="1529"/>
    </row>
    <row r="568" spans="26:27" x14ac:dyDescent="0.25">
      <c r="Z568" s="1529"/>
      <c r="AA568" s="1529"/>
    </row>
    <row r="569" spans="26:27" x14ac:dyDescent="0.25">
      <c r="Z569" s="1529"/>
      <c r="AA569" s="1529"/>
    </row>
    <row r="570" spans="26:27" x14ac:dyDescent="0.25">
      <c r="Z570" s="1529"/>
      <c r="AA570" s="1529"/>
    </row>
    <row r="571" spans="26:27" x14ac:dyDescent="0.25">
      <c r="Z571" s="1529"/>
      <c r="AA571" s="1529"/>
    </row>
    <row r="572" spans="26:27" x14ac:dyDescent="0.25">
      <c r="Z572" s="1529"/>
      <c r="AA572" s="1529"/>
    </row>
    <row r="573" spans="26:27" x14ac:dyDescent="0.25">
      <c r="Z573" s="1529"/>
      <c r="AA573" s="1529"/>
    </row>
    <row r="574" spans="26:27" x14ac:dyDescent="0.25">
      <c r="Z574" s="1529"/>
      <c r="AA574" s="1529"/>
    </row>
    <row r="575" spans="26:27" x14ac:dyDescent="0.25">
      <c r="Z575" s="1529"/>
      <c r="AA575" s="1529"/>
    </row>
    <row r="576" spans="26:27" x14ac:dyDescent="0.25">
      <c r="Z576" s="1529"/>
      <c r="AA576" s="1529"/>
    </row>
    <row r="577" spans="26:27" x14ac:dyDescent="0.25">
      <c r="Z577" s="1529"/>
      <c r="AA577" s="1529"/>
    </row>
    <row r="578" spans="26:27" x14ac:dyDescent="0.25">
      <c r="Z578" s="1529"/>
      <c r="AA578" s="1529"/>
    </row>
    <row r="579" spans="26:27" x14ac:dyDescent="0.25">
      <c r="Z579" s="1529"/>
      <c r="AA579" s="1529"/>
    </row>
    <row r="580" spans="26:27" x14ac:dyDescent="0.25">
      <c r="Z580" s="1529"/>
      <c r="AA580" s="1529"/>
    </row>
    <row r="581" spans="26:27" x14ac:dyDescent="0.25">
      <c r="Z581" s="1529"/>
      <c r="AA581" s="1529"/>
    </row>
    <row r="582" spans="26:27" x14ac:dyDescent="0.25">
      <c r="Z582" s="1529"/>
      <c r="AA582" s="1529"/>
    </row>
    <row r="583" spans="26:27" x14ac:dyDescent="0.25">
      <c r="Z583" s="1529"/>
      <c r="AA583" s="1529"/>
    </row>
    <row r="584" spans="26:27" x14ac:dyDescent="0.25">
      <c r="Z584" s="1529"/>
      <c r="AA584" s="1529"/>
    </row>
    <row r="585" spans="26:27" x14ac:dyDescent="0.25">
      <c r="Z585" s="1529"/>
      <c r="AA585" s="1529"/>
    </row>
    <row r="586" spans="26:27" x14ac:dyDescent="0.25">
      <c r="Z586" s="1529"/>
      <c r="AA586" s="1529"/>
    </row>
    <row r="587" spans="26:27" x14ac:dyDescent="0.25">
      <c r="Z587" s="1529"/>
      <c r="AA587" s="1529"/>
    </row>
    <row r="588" spans="26:27" x14ac:dyDescent="0.25">
      <c r="Z588" s="1529"/>
      <c r="AA588" s="1529"/>
    </row>
    <row r="589" spans="26:27" x14ac:dyDescent="0.25">
      <c r="Z589" s="1529"/>
      <c r="AA589" s="1529"/>
    </row>
    <row r="590" spans="26:27" x14ac:dyDescent="0.25">
      <c r="Z590" s="1529"/>
      <c r="AA590" s="1529"/>
    </row>
    <row r="591" spans="26:27" x14ac:dyDescent="0.25">
      <c r="Z591" s="1529"/>
      <c r="AA591" s="1529"/>
    </row>
    <row r="592" spans="26:27" x14ac:dyDescent="0.25">
      <c r="Z592" s="1529"/>
      <c r="AA592" s="1529"/>
    </row>
    <row r="593" spans="26:27" x14ac:dyDescent="0.25">
      <c r="Z593" s="1529"/>
      <c r="AA593" s="1529"/>
    </row>
    <row r="594" spans="26:27" x14ac:dyDescent="0.25">
      <c r="Z594" s="1529"/>
      <c r="AA594" s="1529"/>
    </row>
    <row r="595" spans="26:27" x14ac:dyDescent="0.25">
      <c r="Z595" s="1529"/>
      <c r="AA595" s="1529"/>
    </row>
    <row r="596" spans="26:27" x14ac:dyDescent="0.25">
      <c r="Z596" s="1529"/>
      <c r="AA596" s="1529"/>
    </row>
    <row r="597" spans="26:27" x14ac:dyDescent="0.25">
      <c r="Z597" s="1529"/>
      <c r="AA597" s="1529"/>
    </row>
    <row r="598" spans="26:27" x14ac:dyDescent="0.25">
      <c r="Z598" s="1529"/>
      <c r="AA598" s="1529"/>
    </row>
    <row r="599" spans="26:27" x14ac:dyDescent="0.25">
      <c r="Z599" s="1529"/>
      <c r="AA599" s="1529"/>
    </row>
    <row r="600" spans="26:27" x14ac:dyDescent="0.25">
      <c r="Z600" s="1529"/>
      <c r="AA600" s="1529"/>
    </row>
    <row r="601" spans="26:27" x14ac:dyDescent="0.25">
      <c r="Z601" s="1529"/>
      <c r="AA601" s="1529"/>
    </row>
    <row r="602" spans="26:27" x14ac:dyDescent="0.25">
      <c r="Z602" s="1529"/>
      <c r="AA602" s="1529"/>
    </row>
    <row r="603" spans="26:27" x14ac:dyDescent="0.25">
      <c r="Z603" s="1529"/>
      <c r="AA603" s="1529"/>
    </row>
    <row r="604" spans="26:27" x14ac:dyDescent="0.25">
      <c r="Z604" s="1529"/>
      <c r="AA604" s="1529"/>
    </row>
    <row r="605" spans="26:27" x14ac:dyDescent="0.25">
      <c r="Z605" s="1529"/>
      <c r="AA605" s="1529"/>
    </row>
    <row r="606" spans="26:27" x14ac:dyDescent="0.25">
      <c r="Z606" s="1529"/>
      <c r="AA606" s="1529"/>
    </row>
    <row r="607" spans="26:27" x14ac:dyDescent="0.25">
      <c r="Z607" s="1529"/>
      <c r="AA607" s="1529"/>
    </row>
    <row r="608" spans="26:27" x14ac:dyDescent="0.25">
      <c r="Z608" s="1529"/>
      <c r="AA608" s="1529"/>
    </row>
    <row r="609" spans="26:27" x14ac:dyDescent="0.25">
      <c r="Z609" s="1529"/>
      <c r="AA609" s="1529"/>
    </row>
    <row r="610" spans="26:27" x14ac:dyDescent="0.25">
      <c r="Z610" s="1529"/>
      <c r="AA610" s="1529"/>
    </row>
    <row r="611" spans="26:27" x14ac:dyDescent="0.25">
      <c r="Z611" s="1529"/>
      <c r="AA611" s="1529"/>
    </row>
    <row r="612" spans="26:27" x14ac:dyDescent="0.25">
      <c r="Z612" s="1529"/>
      <c r="AA612" s="1529"/>
    </row>
    <row r="613" spans="26:27" x14ac:dyDescent="0.25">
      <c r="Z613" s="1529"/>
      <c r="AA613" s="1529"/>
    </row>
    <row r="614" spans="26:27" x14ac:dyDescent="0.25">
      <c r="Z614" s="1529"/>
      <c r="AA614" s="1529"/>
    </row>
    <row r="615" spans="26:27" x14ac:dyDescent="0.25">
      <c r="Z615" s="1529"/>
      <c r="AA615" s="1529"/>
    </row>
    <row r="616" spans="26:27" x14ac:dyDescent="0.25">
      <c r="Z616" s="1529"/>
      <c r="AA616" s="1529"/>
    </row>
    <row r="617" spans="26:27" x14ac:dyDescent="0.25">
      <c r="Z617" s="1529"/>
      <c r="AA617" s="1529"/>
    </row>
    <row r="618" spans="26:27" x14ac:dyDescent="0.25">
      <c r="Z618" s="1529"/>
      <c r="AA618" s="1529"/>
    </row>
    <row r="619" spans="26:27" x14ac:dyDescent="0.25">
      <c r="Z619" s="1529"/>
      <c r="AA619" s="1529"/>
    </row>
    <row r="620" spans="26:27" x14ac:dyDescent="0.25">
      <c r="Z620" s="1529"/>
      <c r="AA620" s="1529"/>
    </row>
    <row r="621" spans="26:27" x14ac:dyDescent="0.25">
      <c r="Z621" s="1529"/>
      <c r="AA621" s="1529"/>
    </row>
    <row r="622" spans="26:27" x14ac:dyDescent="0.25">
      <c r="Z622" s="1529"/>
      <c r="AA622" s="1529"/>
    </row>
    <row r="623" spans="26:27" x14ac:dyDescent="0.25">
      <c r="Z623" s="1529"/>
      <c r="AA623" s="1529"/>
    </row>
    <row r="624" spans="26:27" x14ac:dyDescent="0.25">
      <c r="Z624" s="1529"/>
      <c r="AA624" s="1529"/>
    </row>
    <row r="625" spans="26:27" x14ac:dyDescent="0.25">
      <c r="Z625" s="1529"/>
      <c r="AA625" s="1529"/>
    </row>
    <row r="626" spans="26:27" x14ac:dyDescent="0.25">
      <c r="Z626" s="1529"/>
      <c r="AA626" s="1529"/>
    </row>
    <row r="627" spans="26:27" x14ac:dyDescent="0.25">
      <c r="Z627" s="1529"/>
      <c r="AA627" s="1529"/>
    </row>
    <row r="628" spans="26:27" x14ac:dyDescent="0.25">
      <c r="Z628" s="1529"/>
      <c r="AA628" s="1529"/>
    </row>
    <row r="629" spans="26:27" x14ac:dyDescent="0.25">
      <c r="Z629" s="1529"/>
      <c r="AA629" s="1529"/>
    </row>
    <row r="630" spans="26:27" x14ac:dyDescent="0.25">
      <c r="Z630" s="1529"/>
      <c r="AA630" s="1529"/>
    </row>
    <row r="631" spans="26:27" x14ac:dyDescent="0.25">
      <c r="Z631" s="1529"/>
      <c r="AA631" s="1529"/>
    </row>
    <row r="632" spans="26:27" x14ac:dyDescent="0.25">
      <c r="Z632" s="1529"/>
      <c r="AA632" s="1529"/>
    </row>
  </sheetData>
  <mergeCells count="17">
    <mergeCell ref="D47:G47"/>
    <mergeCell ref="D9:G9"/>
    <mergeCell ref="D16:G16"/>
    <mergeCell ref="D26:G26"/>
    <mergeCell ref="D33:G33"/>
    <mergeCell ref="D41:G41"/>
    <mergeCell ref="E24:E25"/>
    <mergeCell ref="D24:D25"/>
    <mergeCell ref="D55:D56"/>
    <mergeCell ref="E55:E56"/>
    <mergeCell ref="F55:F56"/>
    <mergeCell ref="G68:H68"/>
    <mergeCell ref="D69:H69"/>
    <mergeCell ref="D76:G76"/>
    <mergeCell ref="D57:G57"/>
    <mergeCell ref="D63:G63"/>
    <mergeCell ref="G67:H67"/>
  </mergeCells>
  <conditionalFormatting sqref="AA5:AB5 Z1:Z632">
    <cfRule type="cellIs" dxfId="440" priority="3" operator="lessThan">
      <formula>0</formula>
    </cfRule>
    <cfRule type="cellIs" dxfId="439" priority="4" operator="greaterThan">
      <formula>0</formula>
    </cfRule>
  </conditionalFormatting>
  <printOptions horizontalCentered="1"/>
  <pageMargins left="0.78740157480314965" right="0.59055118110236227" top="0.78740157480314965" bottom="0.59055118110236227" header="0" footer="0"/>
  <pageSetup paperSize="9" scale="50" fitToHeight="2" orientation="portrait" r:id="rId3"/>
  <headerFooter alignWithMargins="0"/>
  <rowBreaks count="1" manualBreakCount="1">
    <brk id="57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view="pageBreakPreview" topLeftCell="A49" zoomScale="90" zoomScaleNormal="85" zoomScaleSheetLayoutView="90" workbookViewId="0">
      <selection activeCell="D68" sqref="D68:E68"/>
    </sheetView>
  </sheetViews>
  <sheetFormatPr baseColWidth="10" defaultRowHeight="15" x14ac:dyDescent="0.25"/>
  <cols>
    <col min="1" max="1" width="3.42578125" customWidth="1"/>
    <col min="2" max="2" width="20.85546875" customWidth="1"/>
    <col min="3" max="3" width="10.7109375" customWidth="1"/>
    <col min="4" max="5" width="9.140625" customWidth="1"/>
    <col min="6" max="6" width="8.7109375" customWidth="1"/>
    <col min="7" max="7" width="10.7109375" customWidth="1"/>
    <col min="8" max="8" width="12.5703125" customWidth="1"/>
    <col min="9" max="9" width="53.42578125" customWidth="1"/>
    <col min="10" max="10" width="7.140625" customWidth="1"/>
    <col min="11" max="11" width="5.5703125" customWidth="1"/>
    <col min="12" max="12" width="18.7109375" style="503" bestFit="1" customWidth="1"/>
    <col min="13" max="13" width="23" style="1201" bestFit="1" customWidth="1"/>
    <col min="14" max="14" width="10" style="1201" bestFit="1" customWidth="1"/>
    <col min="15" max="15" width="8.85546875" style="1201" bestFit="1" customWidth="1"/>
    <col min="16" max="16" width="7.7109375" style="1201" bestFit="1" customWidth="1"/>
    <col min="17" max="18" width="12.28515625" style="1201" bestFit="1" customWidth="1"/>
    <col min="19" max="19" width="19.28515625" style="1201" bestFit="1" customWidth="1"/>
    <col min="20" max="20" width="24" style="1201" bestFit="1" customWidth="1"/>
    <col min="21" max="21" width="8.42578125" style="1201" bestFit="1" customWidth="1"/>
    <col min="22" max="22" width="5.85546875" style="1201" customWidth="1"/>
    <col min="23" max="23" width="6.7109375" style="1201" bestFit="1" customWidth="1"/>
    <col min="24" max="24" width="13.42578125" style="1201" bestFit="1" customWidth="1"/>
    <col min="25" max="25" width="12.7109375" style="1871" bestFit="1" customWidth="1"/>
    <col min="26" max="26" width="9" style="1871" bestFit="1" customWidth="1"/>
    <col min="27" max="27" width="10.5703125" bestFit="1" customWidth="1"/>
    <col min="28" max="29" width="11.85546875" bestFit="1" customWidth="1"/>
    <col min="30" max="30" width="7" bestFit="1" customWidth="1"/>
    <col min="31" max="31" width="10.5703125" bestFit="1" customWidth="1"/>
    <col min="32" max="32" width="11.85546875" bestFit="1" customWidth="1"/>
  </cols>
  <sheetData>
    <row r="1" spans="1:24" ht="15.75" x14ac:dyDescent="0.25">
      <c r="A1" s="450" t="s">
        <v>1327</v>
      </c>
      <c r="B1" s="451"/>
      <c r="C1" s="452"/>
      <c r="D1" s="452"/>
      <c r="E1" s="452"/>
      <c r="F1" s="452"/>
      <c r="G1" s="452"/>
      <c r="H1" s="452"/>
      <c r="I1" s="452"/>
      <c r="J1" s="452"/>
      <c r="K1" s="453"/>
      <c r="L1" s="500"/>
      <c r="M1" s="1231"/>
      <c r="N1" s="1231"/>
      <c r="O1" s="1231"/>
      <c r="P1" s="1231"/>
      <c r="Q1" s="1231"/>
      <c r="S1" s="1864" t="s">
        <v>171</v>
      </c>
      <c r="T1" s="1201" t="s">
        <v>329</v>
      </c>
    </row>
    <row r="2" spans="1:24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501"/>
      <c r="M2" s="1207"/>
      <c r="N2" s="1207"/>
      <c r="O2" s="1207"/>
      <c r="P2" s="1207"/>
      <c r="Q2" s="1207"/>
      <c r="S2" s="1864" t="s">
        <v>1250</v>
      </c>
      <c r="T2" s="1201" t="s">
        <v>1248</v>
      </c>
    </row>
    <row r="3" spans="1:24" x14ac:dyDescent="0.25">
      <c r="A3" s="61"/>
      <c r="B3" s="181" t="s">
        <v>1328</v>
      </c>
      <c r="C3" s="61"/>
      <c r="D3" s="61"/>
      <c r="E3" s="61"/>
      <c r="F3" s="61"/>
      <c r="G3" s="61"/>
      <c r="H3" s="61"/>
      <c r="I3" s="61"/>
      <c r="J3" s="454"/>
      <c r="K3" s="61"/>
      <c r="L3" s="502" t="s">
        <v>1253</v>
      </c>
      <c r="M3" s="1201" t="s">
        <v>329</v>
      </c>
      <c r="Q3" s="1207"/>
    </row>
    <row r="4" spans="1:24" ht="15.75" thickBot="1" x14ac:dyDescent="0.3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502" t="s">
        <v>1247</v>
      </c>
      <c r="M4" s="1201" t="s">
        <v>1248</v>
      </c>
      <c r="S4" s="1864" t="s">
        <v>1212</v>
      </c>
      <c r="T4" s="1864" t="s">
        <v>335</v>
      </c>
    </row>
    <row r="5" spans="1:24" x14ac:dyDescent="0.25">
      <c r="A5" s="61"/>
      <c r="B5" s="505" t="s">
        <v>1329</v>
      </c>
      <c r="C5" s="1642" t="s">
        <v>1330</v>
      </c>
      <c r="D5" s="1642" t="s">
        <v>1331</v>
      </c>
      <c r="E5" s="1642" t="s">
        <v>342</v>
      </c>
      <c r="F5" s="1642" t="s">
        <v>1332</v>
      </c>
      <c r="G5" s="1643" t="s">
        <v>1272</v>
      </c>
      <c r="H5" s="61"/>
      <c r="I5" s="61"/>
      <c r="J5" s="61"/>
      <c r="K5" s="61"/>
      <c r="S5" s="1864" t="s">
        <v>350</v>
      </c>
      <c r="T5" s="1201" t="s">
        <v>340</v>
      </c>
      <c r="U5" s="1201" t="s">
        <v>341</v>
      </c>
      <c r="V5" s="1201" t="s">
        <v>342</v>
      </c>
      <c r="W5" s="1201" t="s">
        <v>343</v>
      </c>
      <c r="X5" s="1201" t="s">
        <v>325</v>
      </c>
    </row>
    <row r="6" spans="1:24" ht="15.75" thickBot="1" x14ac:dyDescent="0.3">
      <c r="A6" s="61"/>
      <c r="B6" s="506" t="s">
        <v>1333</v>
      </c>
      <c r="C6" s="1635"/>
      <c r="D6" s="1635"/>
      <c r="E6" s="1635"/>
      <c r="F6" s="1635"/>
      <c r="G6" s="1644"/>
      <c r="H6" s="61"/>
      <c r="I6" s="61"/>
      <c r="J6" s="61"/>
      <c r="K6" s="61"/>
      <c r="L6" s="503" t="s">
        <v>1334</v>
      </c>
      <c r="M6" s="1201" t="s">
        <v>335</v>
      </c>
      <c r="S6" s="1873" t="s">
        <v>327</v>
      </c>
      <c r="T6" s="1866">
        <v>5266.3020000000515</v>
      </c>
      <c r="U6" s="1866">
        <v>7722.6090000000368</v>
      </c>
      <c r="V6" s="1866">
        <v>289.03399999999999</v>
      </c>
      <c r="W6" s="1866">
        <v>372.24999999999994</v>
      </c>
      <c r="X6" s="1866">
        <v>13650.195000000087</v>
      </c>
    </row>
    <row r="7" spans="1:24" x14ac:dyDescent="0.25">
      <c r="A7" s="61"/>
      <c r="B7" s="455"/>
      <c r="C7" s="456"/>
      <c r="D7" s="456"/>
      <c r="E7" s="456"/>
      <c r="F7" s="456"/>
      <c r="G7" s="457"/>
      <c r="H7" s="61"/>
      <c r="I7" s="61"/>
      <c r="J7" s="61"/>
      <c r="K7" s="61"/>
      <c r="L7" s="503" t="s">
        <v>350</v>
      </c>
      <c r="M7" s="1201" t="s">
        <v>340</v>
      </c>
      <c r="N7" s="1201" t="s">
        <v>341</v>
      </c>
      <c r="O7" s="1201" t="s">
        <v>342</v>
      </c>
      <c r="P7" s="1201" t="s">
        <v>343</v>
      </c>
      <c r="Q7" s="1201" t="s">
        <v>325</v>
      </c>
      <c r="S7" s="1873" t="s">
        <v>174</v>
      </c>
      <c r="T7" s="1866">
        <v>130.90299999999988</v>
      </c>
      <c r="U7" s="1866">
        <v>1341.7419999999995</v>
      </c>
      <c r="V7" s="1866"/>
      <c r="W7" s="1866"/>
      <c r="X7" s="1866">
        <v>1472.6449999999993</v>
      </c>
    </row>
    <row r="8" spans="1:24" x14ac:dyDescent="0.25">
      <c r="A8" s="61"/>
      <c r="B8" s="458" t="s">
        <v>1335</v>
      </c>
      <c r="C8" s="459">
        <v>5266.3020000000024</v>
      </c>
      <c r="D8" s="459">
        <v>7722.6090000000086</v>
      </c>
      <c r="E8" s="459">
        <v>289.03399999999999</v>
      </c>
      <c r="F8" s="459">
        <v>372.24999999999994</v>
      </c>
      <c r="G8" s="460">
        <f>SUM(C8:F8)</f>
        <v>13650.195000000011</v>
      </c>
      <c r="H8" s="61"/>
      <c r="I8" s="61"/>
      <c r="J8" s="61"/>
      <c r="K8" s="61"/>
      <c r="L8" s="503" t="s">
        <v>1251</v>
      </c>
      <c r="M8" s="1201">
        <v>5266.3020000000024</v>
      </c>
      <c r="N8" s="1201">
        <v>7722.6090000000086</v>
      </c>
      <c r="O8" s="1201">
        <v>289.03399999999999</v>
      </c>
      <c r="P8" s="1201">
        <v>372.24999999999994</v>
      </c>
      <c r="Q8" s="1201">
        <v>13650.195000000011</v>
      </c>
      <c r="S8" s="1873" t="s">
        <v>325</v>
      </c>
      <c r="T8" s="1866">
        <v>5397.2050000000518</v>
      </c>
      <c r="U8" s="1866">
        <v>9064.3510000000369</v>
      </c>
      <c r="V8" s="1866">
        <v>289.03399999999999</v>
      </c>
      <c r="W8" s="1866">
        <v>372.24999999999994</v>
      </c>
      <c r="X8" s="1866">
        <v>15122.840000000086</v>
      </c>
    </row>
    <row r="9" spans="1:24" x14ac:dyDescent="0.25">
      <c r="A9" s="61"/>
      <c r="B9" s="461"/>
      <c r="C9" s="462"/>
      <c r="D9" s="462"/>
      <c r="E9" s="462"/>
      <c r="F9" s="463"/>
      <c r="G9" s="464">
        <f>+G8/G13</f>
        <v>0.90262113465460192</v>
      </c>
      <c r="H9" s="61"/>
      <c r="I9" s="61"/>
      <c r="J9" s="61"/>
      <c r="K9" s="61"/>
      <c r="L9" s="503" t="s">
        <v>1314</v>
      </c>
      <c r="M9" s="1201">
        <v>130.90299999999999</v>
      </c>
      <c r="N9" s="1201">
        <v>1341.7420000000006</v>
      </c>
      <c r="Q9" s="1201">
        <v>1472.6450000000007</v>
      </c>
    </row>
    <row r="10" spans="1:24" x14ac:dyDescent="0.25">
      <c r="A10" s="61"/>
      <c r="B10" s="465"/>
      <c r="C10" s="466"/>
      <c r="D10" s="466"/>
      <c r="E10" s="466"/>
      <c r="F10" s="467"/>
      <c r="G10" s="468"/>
      <c r="H10" s="61"/>
      <c r="I10" s="61"/>
      <c r="J10" s="61"/>
      <c r="K10" s="61"/>
      <c r="L10" s="503" t="s">
        <v>325</v>
      </c>
      <c r="M10" s="1201">
        <v>5397.2050000000027</v>
      </c>
      <c r="N10" s="1201">
        <v>9064.3510000000097</v>
      </c>
      <c r="O10" s="1201">
        <v>289.03399999999999</v>
      </c>
      <c r="P10" s="1201">
        <v>372.24999999999994</v>
      </c>
      <c r="Q10" s="1201">
        <v>15122.840000000011</v>
      </c>
    </row>
    <row r="11" spans="1:24" x14ac:dyDescent="0.25">
      <c r="A11" s="61"/>
      <c r="B11" s="458" t="s">
        <v>1336</v>
      </c>
      <c r="C11" s="459">
        <v>130.90299999999999</v>
      </c>
      <c r="D11" s="459">
        <v>1341.7420000000006</v>
      </c>
      <c r="E11" s="459"/>
      <c r="F11" s="459"/>
      <c r="G11" s="460">
        <f>SUM(C11:F11)</f>
        <v>1472.6450000000007</v>
      </c>
      <c r="H11" s="61"/>
      <c r="I11" s="61"/>
      <c r="J11" s="61"/>
      <c r="K11" s="61"/>
    </row>
    <row r="12" spans="1:24" x14ac:dyDescent="0.25">
      <c r="A12" s="61"/>
      <c r="B12" s="469"/>
      <c r="C12" s="470"/>
      <c r="D12" s="470"/>
      <c r="E12" s="470"/>
      <c r="F12" s="471"/>
      <c r="G12" s="464">
        <f>+G11/G13</f>
        <v>9.7378865345398052E-2</v>
      </c>
      <c r="H12" s="61"/>
      <c r="I12" s="61"/>
      <c r="J12" s="61"/>
      <c r="K12" s="61"/>
      <c r="L12" s="501"/>
      <c r="M12" s="1207"/>
      <c r="N12" s="1207"/>
      <c r="O12" s="1207"/>
      <c r="P12" s="1207"/>
      <c r="Q12" s="1207"/>
    </row>
    <row r="13" spans="1:24" x14ac:dyDescent="0.25">
      <c r="A13" s="61"/>
      <c r="B13" s="472" t="s">
        <v>1337</v>
      </c>
      <c r="C13" s="481">
        <f>+C8+C11</f>
        <v>5397.2050000000027</v>
      </c>
      <c r="D13" s="481">
        <f t="shared" ref="D13:G13" si="0">+D8+D11</f>
        <v>9064.3510000000097</v>
      </c>
      <c r="E13" s="481">
        <f t="shared" si="0"/>
        <v>289.03399999999999</v>
      </c>
      <c r="F13" s="481">
        <f t="shared" si="0"/>
        <v>372.24999999999994</v>
      </c>
      <c r="G13" s="482">
        <f t="shared" si="0"/>
        <v>15122.840000000011</v>
      </c>
      <c r="H13" s="61"/>
      <c r="I13" s="61"/>
      <c r="J13" s="61"/>
      <c r="K13" s="61"/>
      <c r="L13" s="501"/>
      <c r="M13" s="1207"/>
      <c r="N13" s="1207"/>
      <c r="O13" s="1207"/>
      <c r="P13" s="1207"/>
      <c r="Q13" s="1207"/>
    </row>
    <row r="14" spans="1:24" ht="15.75" thickBot="1" x14ac:dyDescent="0.3">
      <c r="A14" s="61"/>
      <c r="B14" s="473"/>
      <c r="C14" s="474">
        <f>+C13/$G$13</f>
        <v>0.35689096756958338</v>
      </c>
      <c r="D14" s="474">
        <f t="shared" ref="D14:F14" si="1">+D13/$G$13</f>
        <v>0.59938153151127715</v>
      </c>
      <c r="E14" s="474">
        <f t="shared" si="1"/>
        <v>1.9112415392875927E-2</v>
      </c>
      <c r="F14" s="474">
        <f t="shared" si="1"/>
        <v>2.4615085526263562E-2</v>
      </c>
      <c r="G14" s="475"/>
      <c r="H14" s="61"/>
      <c r="I14" s="61"/>
      <c r="J14" s="61"/>
      <c r="K14" s="61"/>
      <c r="Q14" s="1207"/>
    </row>
    <row r="15" spans="1:24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Q15" s="1207"/>
    </row>
    <row r="16" spans="1:24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Q16" s="1207"/>
    </row>
    <row r="17" spans="1:25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Q17" s="1207"/>
    </row>
    <row r="18" spans="1:25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Q18" s="1207"/>
    </row>
    <row r="19" spans="1:25" x14ac:dyDescent="0.25">
      <c r="A19" s="61"/>
      <c r="B19" s="61"/>
      <c r="C19" s="61"/>
      <c r="D19" s="61"/>
      <c r="E19" s="61"/>
      <c r="F19" s="61"/>
      <c r="G19" s="476"/>
      <c r="H19" s="61"/>
      <c r="I19" s="61"/>
      <c r="J19" s="61"/>
      <c r="K19" s="61"/>
      <c r="Q19" s="1207"/>
    </row>
    <row r="20" spans="1:25" ht="16.5" customHeight="1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Q20" s="1207"/>
    </row>
    <row r="21" spans="1:25" ht="16.5" customHeight="1" x14ac:dyDescent="0.25">
      <c r="A21" s="61"/>
      <c r="B21" s="61"/>
      <c r="C21" s="61"/>
      <c r="D21" s="61"/>
      <c r="E21" s="61"/>
      <c r="F21" s="61"/>
      <c r="G21" s="477"/>
      <c r="H21" s="61"/>
      <c r="I21" s="61"/>
      <c r="J21" s="61"/>
      <c r="K21" s="61"/>
      <c r="Q21" s="1207"/>
    </row>
    <row r="22" spans="1:25" ht="16.5" customHeigh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P22" s="1207"/>
      <c r="Q22" s="1207"/>
    </row>
    <row r="23" spans="1:25" ht="16.5" customHeigh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P23" s="1207"/>
      <c r="Q23" s="1207"/>
    </row>
    <row r="24" spans="1:25" ht="16.5" customHeigh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501"/>
      <c r="M24" s="1207"/>
      <c r="P24" s="1207"/>
      <c r="Q24" s="1207"/>
    </row>
    <row r="25" spans="1:25" ht="16.5" customHeigh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501"/>
      <c r="M25" s="1207"/>
      <c r="N25" s="1207"/>
      <c r="O25" s="1207"/>
      <c r="P25" s="1207"/>
      <c r="Q25" s="1207"/>
    </row>
    <row r="26" spans="1:25" ht="16.5" customHeigh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501"/>
      <c r="M26" s="1207"/>
      <c r="N26" s="1207"/>
      <c r="O26" s="1207"/>
      <c r="P26" s="1207"/>
      <c r="Q26" s="1207"/>
    </row>
    <row r="27" spans="1:25" ht="16.5" customHeigh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501"/>
      <c r="M27" s="1207"/>
      <c r="N27" s="1207"/>
      <c r="O27" s="1207"/>
      <c r="P27" s="1207"/>
      <c r="Q27" s="1207"/>
    </row>
    <row r="28" spans="1:25" ht="16.5" customHeigh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501"/>
      <c r="M28" s="1207"/>
      <c r="N28" s="1207"/>
      <c r="O28" s="1207"/>
      <c r="P28" s="1207"/>
      <c r="Q28" s="1207"/>
    </row>
    <row r="29" spans="1:25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502" t="s">
        <v>1253</v>
      </c>
      <c r="M29" s="1201" t="s">
        <v>329</v>
      </c>
      <c r="N29" s="1207"/>
      <c r="O29" s="1207"/>
      <c r="P29" s="1207"/>
      <c r="Q29" s="1207"/>
      <c r="S29" s="1864" t="s">
        <v>171</v>
      </c>
      <c r="T29" s="1201" t="s">
        <v>329</v>
      </c>
      <c r="Y29" s="1872"/>
    </row>
    <row r="30" spans="1:25" x14ac:dyDescent="0.25">
      <c r="A30" s="61"/>
      <c r="B30" s="1530" t="s">
        <v>1338</v>
      </c>
      <c r="C30" s="61"/>
      <c r="D30" s="61"/>
      <c r="E30" s="61"/>
      <c r="F30" s="61"/>
      <c r="G30" s="61"/>
      <c r="H30" s="61"/>
      <c r="I30" s="61"/>
      <c r="J30" s="61"/>
      <c r="K30" s="61"/>
      <c r="L30" s="502" t="s">
        <v>1247</v>
      </c>
      <c r="M30" s="1201" t="s">
        <v>1248</v>
      </c>
      <c r="S30" s="1864" t="s">
        <v>1250</v>
      </c>
      <c r="T30" s="1201" t="s">
        <v>1248</v>
      </c>
    </row>
    <row r="31" spans="1:25" ht="16.5" customHeight="1" thickBot="1" x14ac:dyDescent="0.3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</row>
    <row r="32" spans="1:25" x14ac:dyDescent="0.25">
      <c r="A32" s="61"/>
      <c r="B32" s="505" t="s">
        <v>1329</v>
      </c>
      <c r="C32" s="1642" t="s">
        <v>1330</v>
      </c>
      <c r="D32" s="1642" t="s">
        <v>1331</v>
      </c>
      <c r="E32" s="1642" t="s">
        <v>342</v>
      </c>
      <c r="F32" s="1642" t="s">
        <v>1332</v>
      </c>
      <c r="G32" s="1643" t="s">
        <v>1272</v>
      </c>
      <c r="H32" s="61"/>
      <c r="I32" s="61"/>
      <c r="J32" s="61"/>
      <c r="K32" s="61"/>
      <c r="L32" s="503" t="s">
        <v>1334</v>
      </c>
      <c r="M32" s="1201" t="s">
        <v>335</v>
      </c>
      <c r="S32" s="1864" t="s">
        <v>1212</v>
      </c>
      <c r="T32" s="1864" t="s">
        <v>335</v>
      </c>
    </row>
    <row r="33" spans="1:24" ht="15.75" thickBot="1" x14ac:dyDescent="0.3">
      <c r="A33" s="61"/>
      <c r="B33" s="506" t="s">
        <v>1339</v>
      </c>
      <c r="C33" s="1635"/>
      <c r="D33" s="1635"/>
      <c r="E33" s="1635"/>
      <c r="F33" s="1635"/>
      <c r="G33" s="1644"/>
      <c r="H33" s="61"/>
      <c r="I33" s="61"/>
      <c r="J33" s="61"/>
      <c r="K33" s="61"/>
      <c r="L33" s="503" t="s">
        <v>350</v>
      </c>
      <c r="M33" s="1201" t="s">
        <v>340</v>
      </c>
      <c r="N33" s="1201" t="s">
        <v>341</v>
      </c>
      <c r="O33" s="1201" t="s">
        <v>342</v>
      </c>
      <c r="P33" s="1201" t="s">
        <v>343</v>
      </c>
      <c r="Q33" s="1201" t="s">
        <v>325</v>
      </c>
      <c r="S33" s="1864" t="s">
        <v>350</v>
      </c>
      <c r="T33" s="1201" t="s">
        <v>340</v>
      </c>
      <c r="U33" s="1201" t="s">
        <v>341</v>
      </c>
      <c r="V33" s="1201" t="s">
        <v>342</v>
      </c>
      <c r="W33" s="1201" t="s">
        <v>343</v>
      </c>
      <c r="X33" s="1201" t="s">
        <v>325</v>
      </c>
    </row>
    <row r="34" spans="1:24" x14ac:dyDescent="0.25">
      <c r="A34" s="61"/>
      <c r="B34" s="455"/>
      <c r="C34" s="456"/>
      <c r="D34" s="456"/>
      <c r="E34" s="456"/>
      <c r="F34" s="456"/>
      <c r="G34" s="457"/>
      <c r="H34" s="61"/>
      <c r="I34" s="61"/>
      <c r="J34" s="61"/>
      <c r="K34" s="61"/>
      <c r="L34" s="503" t="s">
        <v>1340</v>
      </c>
      <c r="M34" s="1201">
        <v>5284.4280000000426</v>
      </c>
      <c r="N34" s="1201">
        <v>7739.2300000000396</v>
      </c>
      <c r="O34" s="1201">
        <v>289.02499999999998</v>
      </c>
      <c r="P34" s="1201">
        <v>371.5499999999999</v>
      </c>
      <c r="Q34" s="1201">
        <v>13684.233000000082</v>
      </c>
      <c r="S34" s="1873" t="s">
        <v>1340</v>
      </c>
      <c r="T34" s="1866">
        <v>5284.4280000000426</v>
      </c>
      <c r="U34" s="1866">
        <v>7739.2300000000396</v>
      </c>
      <c r="V34" s="1866">
        <v>289.02499999999998</v>
      </c>
      <c r="W34" s="1866">
        <v>371.5499999999999</v>
      </c>
      <c r="X34" s="1866">
        <v>13684.233000000082</v>
      </c>
    </row>
    <row r="35" spans="1:24" x14ac:dyDescent="0.25">
      <c r="A35" s="61"/>
      <c r="B35" s="478" t="s">
        <v>1340</v>
      </c>
      <c r="C35" s="459">
        <v>5284.4280000000426</v>
      </c>
      <c r="D35" s="459">
        <v>7739.2300000000396</v>
      </c>
      <c r="E35" s="459">
        <v>289.02499999999998</v>
      </c>
      <c r="F35" s="459">
        <v>371.5499999999999</v>
      </c>
      <c r="G35" s="1889">
        <f>SUM(C35:F35)</f>
        <v>13684.233000000082</v>
      </c>
      <c r="H35" s="61"/>
      <c r="I35" s="61"/>
      <c r="J35" s="61"/>
      <c r="K35" s="61"/>
      <c r="L35" s="503" t="s">
        <v>1341</v>
      </c>
      <c r="M35" s="1201">
        <v>112.77699999999959</v>
      </c>
      <c r="N35" s="1201">
        <v>1325.1209999999971</v>
      </c>
      <c r="O35" s="1201">
        <v>8.9999999999999993E-3</v>
      </c>
      <c r="P35" s="1201">
        <v>0.7</v>
      </c>
      <c r="Q35" s="1201">
        <v>1438.6069999999968</v>
      </c>
      <c r="S35" s="1873" t="s">
        <v>1341</v>
      </c>
      <c r="T35" s="1866">
        <v>112.77699999999959</v>
      </c>
      <c r="U35" s="1866">
        <v>1325.1209999999971</v>
      </c>
      <c r="V35" s="1866">
        <v>8.9999999999999993E-3</v>
      </c>
      <c r="W35" s="1866">
        <v>0.7</v>
      </c>
      <c r="X35" s="1866">
        <v>1438.6069999999968</v>
      </c>
    </row>
    <row r="36" spans="1:24" x14ac:dyDescent="0.25">
      <c r="A36" s="61"/>
      <c r="B36" s="461"/>
      <c r="C36" s="1890"/>
      <c r="D36" s="1890"/>
      <c r="E36" s="1890"/>
      <c r="F36" s="1891"/>
      <c r="G36" s="464">
        <f>+G35/$G$40</f>
        <v>0.90487190236754544</v>
      </c>
      <c r="H36" s="61"/>
      <c r="I36" s="61"/>
      <c r="J36" s="61"/>
      <c r="K36" s="61"/>
      <c r="L36" s="503" t="s">
        <v>325</v>
      </c>
      <c r="M36" s="1201">
        <v>5397.2050000000418</v>
      </c>
      <c r="N36" s="1201">
        <v>9064.3510000000369</v>
      </c>
      <c r="O36" s="1201">
        <v>289.03399999999999</v>
      </c>
      <c r="P36" s="1201">
        <v>372.24999999999989</v>
      </c>
      <c r="Q36" s="1201">
        <v>15122.840000000078</v>
      </c>
      <c r="S36" s="1873" t="s">
        <v>325</v>
      </c>
      <c r="T36" s="1866">
        <v>5397.2050000000418</v>
      </c>
      <c r="U36" s="1866">
        <v>9064.3510000000369</v>
      </c>
      <c r="V36" s="1866">
        <v>289.03399999999999</v>
      </c>
      <c r="W36" s="1866">
        <v>372.24999999999989</v>
      </c>
      <c r="X36" s="1866">
        <v>15122.840000000078</v>
      </c>
    </row>
    <row r="37" spans="1:24" x14ac:dyDescent="0.25">
      <c r="A37" s="61"/>
      <c r="B37" s="465"/>
      <c r="C37" s="1892"/>
      <c r="D37" s="1892"/>
      <c r="E37" s="1892"/>
      <c r="F37" s="1893"/>
      <c r="G37" s="1894"/>
      <c r="H37" s="61"/>
      <c r="I37" s="61"/>
      <c r="J37" s="61"/>
      <c r="K37" s="61"/>
    </row>
    <row r="38" spans="1:24" ht="16.5" customHeight="1" x14ac:dyDescent="0.25">
      <c r="A38" s="61"/>
      <c r="B38" s="478" t="s">
        <v>1342</v>
      </c>
      <c r="C38" s="459">
        <v>112.77699999999959</v>
      </c>
      <c r="D38" s="459">
        <v>1325.1209999999971</v>
      </c>
      <c r="E38" s="459">
        <v>8.9999999999999993E-3</v>
      </c>
      <c r="F38" s="459">
        <v>0.7</v>
      </c>
      <c r="G38" s="460">
        <f>SUM(C38:F38)</f>
        <v>1438.6069999999968</v>
      </c>
      <c r="H38" s="61"/>
      <c r="I38" s="61"/>
      <c r="J38" s="61"/>
      <c r="K38" s="61"/>
      <c r="L38" s="501"/>
      <c r="M38" s="1207"/>
      <c r="N38" s="1207"/>
      <c r="O38" s="1207"/>
      <c r="P38" s="1207"/>
      <c r="Q38" s="1207"/>
    </row>
    <row r="39" spans="1:24" ht="16.5" customHeight="1" x14ac:dyDescent="0.25">
      <c r="A39" s="61"/>
      <c r="B39" s="469"/>
      <c r="C39" s="479"/>
      <c r="D39" s="479"/>
      <c r="E39" s="479"/>
      <c r="F39" s="480"/>
      <c r="G39" s="464">
        <f>+G38/$G$40</f>
        <v>9.512809763245457E-2</v>
      </c>
      <c r="H39" s="61"/>
      <c r="I39" s="61"/>
      <c r="J39" s="61"/>
      <c r="K39" s="61"/>
      <c r="L39" s="501"/>
      <c r="M39" s="1207"/>
      <c r="N39" s="1207"/>
      <c r="O39" s="1207"/>
      <c r="P39" s="1207"/>
      <c r="Q39" s="1207"/>
    </row>
    <row r="40" spans="1:24" ht="16.5" customHeight="1" x14ac:dyDescent="0.25">
      <c r="A40" s="61"/>
      <c r="B40" s="478" t="s">
        <v>1337</v>
      </c>
      <c r="C40" s="481">
        <f>+C35+C38</f>
        <v>5397.2050000000418</v>
      </c>
      <c r="D40" s="481">
        <f t="shared" ref="D40:F40" si="2">+D35+D38</f>
        <v>9064.3510000000369</v>
      </c>
      <c r="E40" s="481">
        <f t="shared" si="2"/>
        <v>289.03399999999999</v>
      </c>
      <c r="F40" s="481">
        <f t="shared" si="2"/>
        <v>372.24999999999989</v>
      </c>
      <c r="G40" s="482">
        <f>+G35+G38</f>
        <v>15122.840000000078</v>
      </c>
      <c r="H40" s="61"/>
      <c r="I40" s="61"/>
      <c r="J40" s="61"/>
      <c r="K40" s="61"/>
      <c r="L40" s="501"/>
      <c r="M40" s="1207"/>
      <c r="N40" s="1207"/>
      <c r="O40" s="1207"/>
      <c r="P40" s="1207"/>
      <c r="Q40" s="1207"/>
    </row>
    <row r="41" spans="1:24" ht="16.5" customHeight="1" thickBot="1" x14ac:dyDescent="0.3">
      <c r="A41" s="61"/>
      <c r="B41" s="473"/>
      <c r="C41" s="474">
        <f>+C40/$G$40</f>
        <v>0.35689096756958438</v>
      </c>
      <c r="D41" s="474">
        <f t="shared" ref="D41:F41" si="3">+D40/$G$40</f>
        <v>0.59938153151127627</v>
      </c>
      <c r="E41" s="474">
        <f t="shared" si="3"/>
        <v>1.911241539287584E-2</v>
      </c>
      <c r="F41" s="474">
        <f t="shared" si="3"/>
        <v>2.4615085526263451E-2</v>
      </c>
      <c r="G41" s="475"/>
      <c r="H41" s="61"/>
      <c r="I41" s="61"/>
      <c r="J41" s="61"/>
      <c r="K41" s="61"/>
      <c r="L41" s="501"/>
      <c r="M41" s="1207"/>
      <c r="N41" s="1207"/>
      <c r="O41" s="1207"/>
      <c r="P41" s="1207"/>
      <c r="Q41" s="1207"/>
    </row>
    <row r="42" spans="1:24" ht="16.5" customHeigh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501"/>
      <c r="M42" s="1207"/>
      <c r="N42" s="1207"/>
      <c r="O42" s="1207"/>
      <c r="P42" s="1207"/>
      <c r="Q42" s="1207"/>
    </row>
    <row r="43" spans="1:24" ht="16.5" customHeigh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501"/>
      <c r="M43" s="1207"/>
      <c r="N43" s="1207"/>
      <c r="O43" s="1207"/>
      <c r="P43" s="1207"/>
      <c r="Q43" s="1207"/>
    </row>
    <row r="44" spans="1:24" ht="16.5" customHeigh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501"/>
      <c r="M44" s="1207"/>
      <c r="N44" s="1207"/>
      <c r="O44" s="1207"/>
      <c r="P44" s="1207"/>
      <c r="Q44" s="1207"/>
    </row>
    <row r="45" spans="1:24" ht="16.5" customHeigh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501"/>
      <c r="M45" s="1207"/>
      <c r="N45" s="1207"/>
      <c r="O45" s="1207"/>
      <c r="P45" s="1207"/>
      <c r="Q45" s="1207"/>
    </row>
    <row r="46" spans="1:24" ht="16.5" customHeigh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501"/>
      <c r="M46" s="1207"/>
      <c r="N46" s="1207"/>
      <c r="O46" s="1207"/>
      <c r="P46" s="1207"/>
      <c r="Q46" s="1207"/>
    </row>
    <row r="47" spans="1:24" ht="16.5" customHeigh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501"/>
      <c r="M47" s="1207"/>
      <c r="N47" s="1207"/>
      <c r="O47" s="1207"/>
      <c r="P47" s="1207"/>
      <c r="Q47" s="1207"/>
    </row>
    <row r="48" spans="1:24" ht="16.5" customHeight="1" x14ac:dyDescent="0.25">
      <c r="A48" s="61"/>
      <c r="B48" s="483"/>
      <c r="C48" s="483"/>
      <c r="D48" s="483"/>
      <c r="E48" s="483"/>
      <c r="F48" s="61"/>
      <c r="G48" s="61"/>
      <c r="H48" s="61"/>
      <c r="I48" s="61"/>
      <c r="J48" s="61"/>
      <c r="K48" s="61"/>
      <c r="L48" s="501"/>
      <c r="M48" s="1207"/>
      <c r="N48" s="1207"/>
      <c r="O48" s="1207"/>
      <c r="P48" s="1207"/>
      <c r="Q48" s="1207"/>
    </row>
    <row r="49" spans="1:22" ht="16.5" customHeight="1" x14ac:dyDescent="0.25">
      <c r="A49" s="61"/>
      <c r="B49" s="483"/>
      <c r="C49" s="483"/>
      <c r="D49" s="483"/>
      <c r="E49" s="483"/>
      <c r="F49" s="61"/>
      <c r="G49" s="61"/>
      <c r="H49" s="61"/>
      <c r="I49" s="61"/>
      <c r="J49" s="61"/>
      <c r="K49" s="61"/>
      <c r="L49" s="501"/>
      <c r="M49" s="1207"/>
      <c r="N49" s="1207"/>
      <c r="O49" s="1207"/>
      <c r="P49" s="1207"/>
      <c r="Q49" s="1207"/>
    </row>
    <row r="50" spans="1:22" ht="16.5" customHeight="1" x14ac:dyDescent="0.25">
      <c r="A50" s="61"/>
      <c r="B50" s="483"/>
      <c r="C50" s="483"/>
      <c r="D50" s="483"/>
      <c r="E50" s="483"/>
      <c r="F50" s="61"/>
      <c r="G50" s="61"/>
      <c r="H50" s="61"/>
      <c r="I50" s="61"/>
      <c r="J50" s="61"/>
      <c r="K50" s="61"/>
      <c r="L50" s="501"/>
      <c r="M50" s="1207"/>
      <c r="N50" s="1207"/>
      <c r="O50" s="1207"/>
      <c r="P50" s="1207"/>
      <c r="Q50" s="1207"/>
    </row>
    <row r="51" spans="1:22" ht="16.5" customHeigh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501"/>
      <c r="M51" s="1207"/>
      <c r="N51" s="1207"/>
      <c r="O51" s="1207"/>
      <c r="P51" s="1207"/>
      <c r="Q51" s="1207"/>
    </row>
    <row r="52" spans="1:22" ht="16.5" customHeigh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501"/>
      <c r="M52" s="1207"/>
      <c r="N52" s="1207"/>
      <c r="O52" s="1207"/>
      <c r="P52" s="1207"/>
      <c r="Q52" s="1207"/>
    </row>
    <row r="53" spans="1:22" ht="16.5" customHeigh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501"/>
      <c r="M53" s="1207"/>
      <c r="N53" s="1207"/>
      <c r="O53" s="1207"/>
      <c r="P53" s="1207"/>
      <c r="Q53" s="1207"/>
    </row>
    <row r="54" spans="1:22" ht="16.5" customHeigh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501"/>
      <c r="M54" s="1207"/>
      <c r="N54" s="1207"/>
      <c r="O54" s="1207"/>
      <c r="P54" s="1207"/>
      <c r="Q54" s="1207"/>
    </row>
    <row r="55" spans="1:22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502" t="s">
        <v>1253</v>
      </c>
      <c r="M55" s="1201" t="s">
        <v>329</v>
      </c>
      <c r="N55" s="1207"/>
      <c r="O55" s="1207"/>
      <c r="P55" s="1207"/>
      <c r="Q55" s="1207"/>
      <c r="S55" s="1864" t="s">
        <v>171</v>
      </c>
      <c r="T55" s="1201" t="s">
        <v>329</v>
      </c>
    </row>
    <row r="56" spans="1:22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502" t="s">
        <v>1343</v>
      </c>
      <c r="M56" s="1201" t="s">
        <v>329</v>
      </c>
      <c r="P56" s="1207"/>
      <c r="Q56" s="1207"/>
      <c r="S56" s="1864" t="s">
        <v>1250</v>
      </c>
      <c r="T56" s="1201" t="s">
        <v>1248</v>
      </c>
    </row>
    <row r="57" spans="1:22" x14ac:dyDescent="0.25">
      <c r="A57" s="61"/>
      <c r="B57" s="1530" t="s">
        <v>1344</v>
      </c>
      <c r="C57" s="61"/>
      <c r="D57" s="61"/>
      <c r="E57" s="61"/>
      <c r="F57" s="61"/>
      <c r="G57" s="61"/>
      <c r="H57" s="61"/>
      <c r="I57" s="61"/>
      <c r="J57" s="61"/>
      <c r="K57" s="61"/>
      <c r="L57" s="502" t="s">
        <v>1247</v>
      </c>
      <c r="M57" s="1201" t="s">
        <v>1248</v>
      </c>
      <c r="Q57" s="1207"/>
    </row>
    <row r="58" spans="1:22" ht="16.5" customHeight="1" thickBot="1" x14ac:dyDescent="0.3">
      <c r="A58" s="61"/>
      <c r="B58" s="484"/>
      <c r="C58" s="61"/>
      <c r="D58" s="61"/>
      <c r="E58" s="61"/>
      <c r="F58" s="61"/>
      <c r="G58" s="61"/>
      <c r="H58" s="61"/>
      <c r="I58" s="61"/>
      <c r="J58" s="61"/>
      <c r="K58" s="61"/>
      <c r="Q58" s="1207"/>
      <c r="S58" s="1864" t="s">
        <v>1212</v>
      </c>
      <c r="T58" s="1864" t="s">
        <v>335</v>
      </c>
    </row>
    <row r="59" spans="1:22" x14ac:dyDescent="0.25">
      <c r="A59" s="61"/>
      <c r="B59" s="507" t="s">
        <v>1339</v>
      </c>
      <c r="C59" s="1634" t="s">
        <v>1340</v>
      </c>
      <c r="D59" s="1636" t="s">
        <v>1342</v>
      </c>
      <c r="E59" s="1637"/>
      <c r="F59" s="1636" t="s">
        <v>1272</v>
      </c>
      <c r="G59" s="1640"/>
      <c r="H59" s="61"/>
      <c r="I59" s="61"/>
      <c r="J59" s="61"/>
      <c r="K59" s="61"/>
      <c r="L59" s="503" t="s">
        <v>1334</v>
      </c>
      <c r="M59" s="1201" t="s">
        <v>335</v>
      </c>
      <c r="S59" s="1864" t="s">
        <v>350</v>
      </c>
      <c r="T59" s="1201" t="s">
        <v>1340</v>
      </c>
      <c r="U59" s="1201" t="s">
        <v>1341</v>
      </c>
      <c r="V59" s="1201" t="s">
        <v>325</v>
      </c>
    </row>
    <row r="60" spans="1:22" ht="15.75" thickBot="1" x14ac:dyDescent="0.3">
      <c r="A60" s="61"/>
      <c r="B60" s="508" t="s">
        <v>1333</v>
      </c>
      <c r="C60" s="1635"/>
      <c r="D60" s="1638"/>
      <c r="E60" s="1639"/>
      <c r="F60" s="1638"/>
      <c r="G60" s="1641"/>
      <c r="H60" s="61"/>
      <c r="I60" s="61"/>
      <c r="J60" s="61"/>
      <c r="K60" s="61"/>
      <c r="L60" s="503" t="s">
        <v>350</v>
      </c>
      <c r="M60" s="1201" t="s">
        <v>1340</v>
      </c>
      <c r="N60" s="1201" t="s">
        <v>1341</v>
      </c>
      <c r="O60" s="1201" t="s">
        <v>325</v>
      </c>
      <c r="S60" s="1873" t="s">
        <v>327</v>
      </c>
      <c r="T60" s="1866">
        <v>13419.045999999817</v>
      </c>
      <c r="U60" s="1866">
        <v>231.14899999999977</v>
      </c>
      <c r="V60" s="1866">
        <v>13650.194999999816</v>
      </c>
    </row>
    <row r="61" spans="1:22" x14ac:dyDescent="0.25">
      <c r="A61" s="61"/>
      <c r="B61" s="485"/>
      <c r="C61" s="456"/>
      <c r="D61" s="1878"/>
      <c r="E61" s="1879"/>
      <c r="F61" s="199"/>
      <c r="G61" s="486"/>
      <c r="H61" s="61"/>
      <c r="I61" s="61"/>
      <c r="J61" s="61"/>
      <c r="K61" s="61"/>
      <c r="L61" s="503" t="s">
        <v>1251</v>
      </c>
      <c r="M61" s="1201">
        <v>13419.045999999817</v>
      </c>
      <c r="N61" s="1201">
        <v>231.14899999999977</v>
      </c>
      <c r="O61" s="1201">
        <v>13650.194999999816</v>
      </c>
      <c r="S61" s="1873" t="s">
        <v>174</v>
      </c>
      <c r="T61" s="1866">
        <v>265.1869999999995</v>
      </c>
      <c r="U61" s="1866">
        <v>1207.4579999999999</v>
      </c>
      <c r="V61" s="1866">
        <v>1472.6449999999993</v>
      </c>
    </row>
    <row r="62" spans="1:22" x14ac:dyDescent="0.25">
      <c r="A62" s="61"/>
      <c r="B62" s="487" t="s">
        <v>1335</v>
      </c>
      <c r="C62" s="488">
        <v>13419.046000000009</v>
      </c>
      <c r="D62" s="1686">
        <v>231.149</v>
      </c>
      <c r="E62" s="1880"/>
      <c r="F62" s="1632">
        <f>+C62+D62</f>
        <v>13650.195000000009</v>
      </c>
      <c r="G62" s="1633"/>
      <c r="H62" s="61"/>
      <c r="I62" s="61"/>
      <c r="J62" s="61"/>
      <c r="K62" s="61"/>
      <c r="L62" s="503" t="s">
        <v>1314</v>
      </c>
      <c r="M62" s="1201">
        <v>265.1869999999995</v>
      </c>
      <c r="N62" s="1201">
        <v>1207.4579999999999</v>
      </c>
      <c r="O62" s="1201">
        <v>1472.6449999999993</v>
      </c>
      <c r="S62" s="1873" t="s">
        <v>325</v>
      </c>
      <c r="T62" s="1866">
        <v>13684.232999999816</v>
      </c>
      <c r="U62" s="1866">
        <v>1438.6069999999995</v>
      </c>
      <c r="V62" s="1866">
        <v>15122.839999999815</v>
      </c>
    </row>
    <row r="63" spans="1:22" x14ac:dyDescent="0.25">
      <c r="A63" s="61"/>
      <c r="B63" s="489"/>
      <c r="C63" s="1881"/>
      <c r="D63" s="1882"/>
      <c r="E63" s="1883"/>
      <c r="F63" s="1630">
        <f>+F62/F67</f>
        <v>0.90262113465460192</v>
      </c>
      <c r="G63" s="1631"/>
      <c r="H63" s="61"/>
      <c r="I63" s="61"/>
      <c r="J63" s="61"/>
      <c r="K63" s="61"/>
      <c r="L63" s="503" t="s">
        <v>325</v>
      </c>
      <c r="M63" s="1201">
        <v>13684.232999999816</v>
      </c>
      <c r="N63" s="1201">
        <v>1438.6069999999995</v>
      </c>
      <c r="O63" s="1201">
        <v>15122.839999999815</v>
      </c>
    </row>
    <row r="64" spans="1:22" x14ac:dyDescent="0.25">
      <c r="A64" s="61"/>
      <c r="B64" s="490"/>
      <c r="C64" s="1884"/>
      <c r="D64" s="1885"/>
      <c r="E64" s="1886"/>
      <c r="F64" s="491"/>
      <c r="G64" s="492"/>
      <c r="H64" s="61"/>
      <c r="I64" s="61"/>
      <c r="J64" s="61"/>
      <c r="K64" s="61"/>
      <c r="Q64" s="1207"/>
    </row>
    <row r="65" spans="1:17" ht="16.5" customHeight="1" x14ac:dyDescent="0.25">
      <c r="A65" s="61"/>
      <c r="B65" s="487" t="s">
        <v>1336</v>
      </c>
      <c r="C65" s="488">
        <v>265.18700000000001</v>
      </c>
      <c r="D65" s="1686">
        <v>1207.458000000001</v>
      </c>
      <c r="E65" s="1880"/>
      <c r="F65" s="1632">
        <f>+C65+D65</f>
        <v>1472.6450000000009</v>
      </c>
      <c r="G65" s="1633"/>
      <c r="H65" s="61"/>
      <c r="I65" s="61"/>
      <c r="J65" s="61"/>
      <c r="K65" s="61"/>
      <c r="L65" s="504">
        <f>+M61/M63</f>
        <v>0.98062098182631041</v>
      </c>
      <c r="M65" s="1232">
        <f>+N61/N63</f>
        <v>0.1606755701869933</v>
      </c>
      <c r="N65" s="1207"/>
      <c r="O65" s="1207"/>
      <c r="P65" s="1207"/>
      <c r="Q65" s="1207"/>
    </row>
    <row r="66" spans="1:17" ht="16.5" customHeight="1" x14ac:dyDescent="0.25">
      <c r="A66" s="61"/>
      <c r="B66" s="493"/>
      <c r="C66" s="479"/>
      <c r="D66" s="1887"/>
      <c r="E66" s="1888"/>
      <c r="F66" s="1630">
        <f>+F65/F67</f>
        <v>9.737886534539808E-2</v>
      </c>
      <c r="G66" s="1631"/>
      <c r="H66" s="61"/>
      <c r="I66" s="61"/>
      <c r="J66" s="61"/>
      <c r="K66" s="61"/>
      <c r="L66" s="504">
        <f>+M62/M63</f>
        <v>1.9379018173689606E-2</v>
      </c>
      <c r="M66" s="1232">
        <f>+N62/N63</f>
        <v>0.83932442981300681</v>
      </c>
      <c r="N66" s="1207"/>
      <c r="O66" s="1207"/>
      <c r="P66" s="1207"/>
      <c r="Q66" s="1207"/>
    </row>
    <row r="67" spans="1:17" ht="16.5" customHeight="1" x14ac:dyDescent="0.25">
      <c r="A67" s="61"/>
      <c r="B67" s="494" t="s">
        <v>1337</v>
      </c>
      <c r="C67" s="495">
        <f>+C62+C65</f>
        <v>13684.233000000009</v>
      </c>
      <c r="D67" s="1624">
        <f>+D62+D65</f>
        <v>1438.6070000000009</v>
      </c>
      <c r="E67" s="1625"/>
      <c r="F67" s="1626">
        <f>+F65+F62</f>
        <v>15122.840000000009</v>
      </c>
      <c r="G67" s="1627"/>
      <c r="H67" s="61"/>
      <c r="I67" s="61"/>
      <c r="J67" s="61"/>
      <c r="K67" s="61"/>
      <c r="L67" s="501"/>
      <c r="M67" s="1207"/>
      <c r="N67" s="1207"/>
      <c r="O67" s="1207"/>
      <c r="P67" s="1207"/>
      <c r="Q67" s="1207"/>
    </row>
    <row r="68" spans="1:17" ht="16.5" customHeight="1" thickBot="1" x14ac:dyDescent="0.3">
      <c r="A68" s="61"/>
      <c r="B68" s="219"/>
      <c r="C68" s="496">
        <f>+C67/F67</f>
        <v>0.90487190236754478</v>
      </c>
      <c r="D68" s="1628">
        <f>+D67/F67</f>
        <v>9.5128097632455277E-2</v>
      </c>
      <c r="E68" s="1629"/>
      <c r="F68" s="203"/>
      <c r="G68" s="497"/>
      <c r="H68" s="61"/>
      <c r="I68" s="61"/>
      <c r="J68" s="61"/>
      <c r="K68" s="61"/>
      <c r="L68" s="501"/>
      <c r="M68" s="1207"/>
      <c r="N68" s="1207"/>
      <c r="O68" s="1207"/>
      <c r="P68" s="1207"/>
      <c r="Q68" s="1207"/>
    </row>
    <row r="69" spans="1:17" x14ac:dyDescent="0.25">
      <c r="A69" s="61"/>
      <c r="B69" s="61"/>
      <c r="C69" s="498"/>
      <c r="D69" s="498"/>
      <c r="E69" s="498"/>
      <c r="F69" s="61"/>
      <c r="G69" s="61"/>
      <c r="H69" s="61"/>
      <c r="I69" s="61"/>
      <c r="J69" s="61"/>
      <c r="K69" s="61"/>
      <c r="L69" s="501"/>
      <c r="M69" s="1207"/>
      <c r="N69" s="1207"/>
      <c r="O69" s="1207"/>
      <c r="P69" s="1207"/>
      <c r="Q69" s="1207"/>
    </row>
    <row r="70" spans="1:17" x14ac:dyDescent="0.25">
      <c r="A70" s="61"/>
      <c r="B70" s="61"/>
      <c r="C70" s="498"/>
      <c r="D70" s="498"/>
      <c r="E70" s="498"/>
      <c r="F70" s="61"/>
      <c r="G70" s="61"/>
      <c r="H70" s="61"/>
      <c r="I70" s="61"/>
      <c r="J70" s="61"/>
      <c r="K70" s="61"/>
      <c r="L70" s="501"/>
      <c r="M70" s="1207"/>
      <c r="N70" s="1207"/>
      <c r="O70" s="1207"/>
      <c r="P70" s="1207"/>
      <c r="Q70" s="1207"/>
    </row>
    <row r="71" spans="1:17" x14ac:dyDescent="0.25">
      <c r="A71" s="61"/>
      <c r="B71" s="61"/>
      <c r="C71" s="498"/>
      <c r="D71" s="498"/>
      <c r="E71" s="498"/>
      <c r="F71" s="61"/>
      <c r="G71" s="61"/>
      <c r="H71" s="61"/>
      <c r="I71" s="61"/>
      <c r="J71" s="61"/>
      <c r="K71" s="61"/>
      <c r="L71" s="501"/>
      <c r="M71" s="1207"/>
      <c r="N71" s="1207"/>
      <c r="O71" s="1207"/>
      <c r="P71" s="1207"/>
      <c r="Q71" s="1207"/>
    </row>
    <row r="72" spans="1:17" x14ac:dyDescent="0.25">
      <c r="A72" s="61"/>
      <c r="B72" s="61"/>
      <c r="C72" s="61"/>
      <c r="D72" s="61"/>
      <c r="E72" s="498"/>
      <c r="F72" s="61"/>
      <c r="G72" s="61"/>
      <c r="H72" s="61"/>
      <c r="I72" s="61"/>
      <c r="J72" s="61"/>
      <c r="K72" s="61"/>
      <c r="L72" s="501"/>
      <c r="M72" s="1207"/>
      <c r="N72" s="1207"/>
      <c r="O72" s="1207"/>
      <c r="P72" s="1207"/>
      <c r="Q72" s="1207"/>
    </row>
    <row r="73" spans="1:17" x14ac:dyDescent="0.25">
      <c r="A73" s="61"/>
      <c r="B73" s="483"/>
      <c r="C73" s="483"/>
      <c r="D73" s="61"/>
      <c r="E73" s="498"/>
      <c r="F73" s="498"/>
      <c r="G73" s="61"/>
      <c r="H73" s="61"/>
      <c r="I73" s="61"/>
      <c r="J73" s="61"/>
      <c r="K73" s="61"/>
      <c r="L73" s="501"/>
      <c r="M73" s="1207"/>
      <c r="N73" s="1207"/>
      <c r="O73" s="1207"/>
      <c r="P73" s="1207"/>
      <c r="Q73" s="1207"/>
    </row>
    <row r="74" spans="1:17" x14ac:dyDescent="0.25">
      <c r="A74" s="61"/>
      <c r="B74" s="483"/>
      <c r="C74" s="483"/>
      <c r="D74" s="61"/>
      <c r="E74" s="498"/>
      <c r="F74" s="61"/>
      <c r="G74" s="61"/>
      <c r="H74" s="61"/>
      <c r="I74" s="61"/>
      <c r="J74" s="61"/>
      <c r="K74" s="61"/>
      <c r="L74" s="501"/>
      <c r="M74" s="1207"/>
      <c r="N74" s="1207"/>
      <c r="O74" s="1207"/>
      <c r="P74" s="1207"/>
      <c r="Q74" s="1207"/>
    </row>
    <row r="75" spans="1:17" x14ac:dyDescent="0.25">
      <c r="A75" s="61"/>
      <c r="B75" s="61"/>
      <c r="C75" s="498"/>
      <c r="D75" s="498"/>
      <c r="E75" s="498"/>
      <c r="F75" s="498"/>
      <c r="G75" s="61"/>
      <c r="H75" s="61"/>
      <c r="I75" s="61"/>
      <c r="J75" s="61"/>
      <c r="K75" s="61"/>
      <c r="L75" s="501"/>
      <c r="M75" s="1207"/>
      <c r="N75" s="1207"/>
      <c r="O75" s="1207"/>
      <c r="P75" s="1207"/>
      <c r="Q75" s="1207"/>
    </row>
    <row r="76" spans="1:17" x14ac:dyDescent="0.25">
      <c r="A76" s="61"/>
      <c r="B76" s="61"/>
      <c r="C76" s="498"/>
      <c r="D76" s="498"/>
      <c r="E76" s="498"/>
      <c r="F76" s="61"/>
      <c r="G76" s="61"/>
      <c r="H76" s="61"/>
      <c r="I76" s="61"/>
      <c r="J76" s="61"/>
      <c r="K76" s="61"/>
      <c r="L76" s="501"/>
      <c r="M76" s="1207"/>
      <c r="N76" s="1207"/>
      <c r="O76" s="1207"/>
      <c r="P76" s="1207"/>
      <c r="Q76" s="1207"/>
    </row>
    <row r="77" spans="1:17" x14ac:dyDescent="0.25">
      <c r="A77" s="61"/>
      <c r="B77" s="61"/>
      <c r="C77" s="61"/>
      <c r="D77" s="499"/>
      <c r="E77" s="499"/>
      <c r="F77" s="61"/>
      <c r="G77" s="61"/>
      <c r="H77" s="61"/>
      <c r="I77" s="61"/>
      <c r="J77" s="61"/>
      <c r="K77" s="61"/>
      <c r="L77" s="501"/>
      <c r="M77" s="1207"/>
      <c r="N77" s="1207"/>
      <c r="O77" s="1207"/>
      <c r="P77" s="1207"/>
      <c r="Q77" s="1207"/>
    </row>
  </sheetData>
  <mergeCells count="26">
    <mergeCell ref="C32:C33"/>
    <mergeCell ref="D32:D33"/>
    <mergeCell ref="E32:E33"/>
    <mergeCell ref="F32:F33"/>
    <mergeCell ref="G32:G33"/>
    <mergeCell ref="C5:C6"/>
    <mergeCell ref="D5:D6"/>
    <mergeCell ref="E5:E6"/>
    <mergeCell ref="F5:F6"/>
    <mergeCell ref="G5:G6"/>
    <mergeCell ref="C59:C60"/>
    <mergeCell ref="D59:E60"/>
    <mergeCell ref="F59:G60"/>
    <mergeCell ref="D61:E61"/>
    <mergeCell ref="D62:E62"/>
    <mergeCell ref="F62:G62"/>
    <mergeCell ref="D67:E67"/>
    <mergeCell ref="F67:G67"/>
    <mergeCell ref="D68:E68"/>
    <mergeCell ref="D63:E63"/>
    <mergeCell ref="F63:G63"/>
    <mergeCell ref="D64:E64"/>
    <mergeCell ref="D65:E65"/>
    <mergeCell ref="F65:G65"/>
    <mergeCell ref="D66:E66"/>
    <mergeCell ref="F66:G66"/>
  </mergeCells>
  <pageMargins left="0.78740157480314965" right="0.59055118110236215" top="0.78740157480314965" bottom="0.59055118110236215" header="0.31496062992125984" footer="0.31496062992125984"/>
  <pageSetup paperSize="9" scale="60" orientation="portrait" r:id="rId4"/>
  <colBreaks count="1" manualBreakCount="1">
    <brk id="11" max="1048575" man="1"/>
  </col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47</vt:i4>
      </vt:variant>
    </vt:vector>
  </HeadingPairs>
  <TitlesOfParts>
    <vt:vector size="85" baseType="lpstr">
      <vt:lpstr>3.1</vt:lpstr>
      <vt:lpstr>3.1.2</vt:lpstr>
      <vt:lpstr>3.2.1</vt:lpstr>
      <vt:lpstr>3.2.1.2 y 3.2.1.3</vt:lpstr>
      <vt:lpstr>3.2.2.1 - 3.2.2.2</vt:lpstr>
      <vt:lpstr>3.2.2.3</vt:lpstr>
      <vt:lpstr>3.2.3.1</vt:lpstr>
      <vt:lpstr>3.2.3.2</vt:lpstr>
      <vt:lpstr>3.3.1</vt:lpstr>
      <vt:lpstr>3.3.2.1 (PI)</vt:lpstr>
      <vt:lpstr>3.3.2.1 (Graf)</vt:lpstr>
      <vt:lpstr>3.3.2.2 (PI)</vt:lpstr>
      <vt:lpstr>3.3.2.2 (Graf) y 3.3.2.3</vt:lpstr>
      <vt:lpstr>3.4.1 PE</vt:lpstr>
      <vt:lpstr>3.4.2.1 (PE)</vt:lpstr>
      <vt:lpstr>3.4.2.1 (Graf)</vt:lpstr>
      <vt:lpstr>3.4.2.2</vt:lpstr>
      <vt:lpstr>3.4.2.2 - 3.4.2.3</vt:lpstr>
      <vt:lpstr>3.5.1</vt:lpstr>
      <vt:lpstr>3.5.2.1</vt:lpstr>
      <vt:lpstr>3.5.2.1 GRAF</vt:lpstr>
      <vt:lpstr>3.5.2.2</vt:lpstr>
      <vt:lpstr>3.5.2.2 - 3.5.2.3</vt:lpstr>
      <vt:lpstr>3.5.3.1.1</vt:lpstr>
      <vt:lpstr>3.5.3.1.1 GRAF</vt:lpstr>
      <vt:lpstr>3.5.3.1.2</vt:lpstr>
      <vt:lpstr>3.5.3.1.3</vt:lpstr>
      <vt:lpstr>3.5.3.2.1</vt:lpstr>
      <vt:lpstr>3.5.3.2.1 Graf</vt:lpstr>
      <vt:lpstr>3.5.3.2.2</vt:lpstr>
      <vt:lpstr>3.5.3.2.2 Graf</vt:lpstr>
      <vt:lpstr>3.6.1 - 3.6.2</vt:lpstr>
      <vt:lpstr>3.6.3</vt:lpstr>
      <vt:lpstr>3.6.3.2</vt:lpstr>
      <vt:lpstr>3.6.3.2.3.1</vt:lpstr>
      <vt:lpstr>3.6.3.2.3.2</vt:lpstr>
      <vt:lpstr>3.6.3.2.4</vt:lpstr>
      <vt:lpstr>3.6.3.2.5</vt:lpstr>
      <vt:lpstr>'3.1.2'!Área_de_impresión</vt:lpstr>
      <vt:lpstr>'3.2.1'!Área_de_impresión</vt:lpstr>
      <vt:lpstr>'3.2.1.2 y 3.2.1.3'!Área_de_impresión</vt:lpstr>
      <vt:lpstr>'3.2.2.1 - 3.2.2.2'!Área_de_impresión</vt:lpstr>
      <vt:lpstr>'3.2.2.3'!Área_de_impresión</vt:lpstr>
      <vt:lpstr>'3.2.3.1'!Área_de_impresión</vt:lpstr>
      <vt:lpstr>'3.2.3.2'!Área_de_impresión</vt:lpstr>
      <vt:lpstr>'3.3.1'!Área_de_impresión</vt:lpstr>
      <vt:lpstr>'3.3.2.1 (Graf)'!Área_de_impresión</vt:lpstr>
      <vt:lpstr>'3.3.2.1 (PI)'!Área_de_impresión</vt:lpstr>
      <vt:lpstr>'3.3.2.2 (Graf) y 3.3.2.3'!Área_de_impresión</vt:lpstr>
      <vt:lpstr>'3.3.2.2 (PI)'!Área_de_impresión</vt:lpstr>
      <vt:lpstr>'3.4.1 PE'!Área_de_impresión</vt:lpstr>
      <vt:lpstr>'3.4.2.1 (Graf)'!Área_de_impresión</vt:lpstr>
      <vt:lpstr>'3.4.2.1 (PE)'!Área_de_impresión</vt:lpstr>
      <vt:lpstr>'3.4.2.2'!Área_de_impresión</vt:lpstr>
      <vt:lpstr>'3.4.2.2 - 3.4.2.3'!Área_de_impresión</vt:lpstr>
      <vt:lpstr>'3.5.1'!Área_de_impresión</vt:lpstr>
      <vt:lpstr>'3.5.2.1'!Área_de_impresión</vt:lpstr>
      <vt:lpstr>'3.5.2.1 GRAF'!Área_de_impresión</vt:lpstr>
      <vt:lpstr>'3.5.2.2'!Área_de_impresión</vt:lpstr>
      <vt:lpstr>'3.5.2.2 - 3.5.2.3'!Área_de_impresión</vt:lpstr>
      <vt:lpstr>'3.5.3.1.1'!Área_de_impresión</vt:lpstr>
      <vt:lpstr>'3.5.3.1.1 GRAF'!Área_de_impresión</vt:lpstr>
      <vt:lpstr>'3.5.3.1.2'!Área_de_impresión</vt:lpstr>
      <vt:lpstr>'3.5.3.1.3'!Área_de_impresión</vt:lpstr>
      <vt:lpstr>'3.5.3.2.1'!Área_de_impresión</vt:lpstr>
      <vt:lpstr>'3.5.3.2.1 Graf'!Área_de_impresión</vt:lpstr>
      <vt:lpstr>'3.5.3.2.2'!Área_de_impresión</vt:lpstr>
      <vt:lpstr>'3.5.3.2.2 Graf'!Área_de_impresión</vt:lpstr>
      <vt:lpstr>'3.6.1 - 3.6.2'!Área_de_impresión</vt:lpstr>
      <vt:lpstr>'3.6.3'!Área_de_impresión</vt:lpstr>
      <vt:lpstr>'3.6.3.2'!Área_de_impresión</vt:lpstr>
      <vt:lpstr>'3.6.3.2.3.1'!Área_de_impresión</vt:lpstr>
      <vt:lpstr>'3.6.3.2.3.2'!Área_de_impresión</vt:lpstr>
      <vt:lpstr>'3.6.3.2.4'!Área_de_impresión</vt:lpstr>
      <vt:lpstr>'3.6.3.2.5'!Área_de_impresión</vt:lpstr>
      <vt:lpstr>'3.1'!Títulos_a_imprimir</vt:lpstr>
      <vt:lpstr>'3.2.1'!Títulos_a_imprimir</vt:lpstr>
      <vt:lpstr>'3.2.3.1'!Títulos_a_imprimir</vt:lpstr>
      <vt:lpstr>'3.5.3.1.1'!Títulos_a_imprimir</vt:lpstr>
      <vt:lpstr>'3.5.3.1.2'!Títulos_a_imprimir</vt:lpstr>
      <vt:lpstr>'3.5.3.2.1'!Títulos_a_imprimir</vt:lpstr>
      <vt:lpstr>'3.5.3.2.2'!Títulos_a_imprimir</vt:lpstr>
      <vt:lpstr>'3.6.3.2.3.1'!Títulos_a_imprimir</vt:lpstr>
      <vt:lpstr>'3.6.3.2.3.2'!Títulos_a_imprimir</vt:lpstr>
      <vt:lpstr>'3.6.3.2.5'!Títulos_a_imprimir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Anival</dc:creator>
  <cp:lastModifiedBy>Neyra Vilca, Anival Wenceslao</cp:lastModifiedBy>
  <cp:lastPrinted>2021-07-19T20:47:53Z</cp:lastPrinted>
  <dcterms:created xsi:type="dcterms:W3CDTF">2021-04-11T04:16:38Z</dcterms:created>
  <dcterms:modified xsi:type="dcterms:W3CDTF">2021-07-19T20:56:16Z</dcterms:modified>
</cp:coreProperties>
</file>